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wp43s/src/index spreadsheet/"/>
    </mc:Choice>
  </mc:AlternateContent>
  <xr:revisionPtr revIDLastSave="0" documentId="13_ncr:1_{D9495E1F-3259-9845-8658-A5C5620DF940}" xr6:coauthVersionLast="47" xr6:coauthVersionMax="47" xr10:uidLastSave="{00000000-0000-0000-0000-000000000000}"/>
  <bookViews>
    <workbookView xWindow="1740" yWindow="500" windowWidth="29100" windowHeight="19160" tabRatio="500" xr2:uid="{00000000-000D-0000-FFFF-FFFF00000000}"/>
  </bookViews>
  <sheets>
    <sheet name="SOURCE" sheetId="1" r:id="rId1"/>
    <sheet name="EXPORT.C" sheetId="4" r:id="rId2"/>
    <sheet name="EXPORT.H" sheetId="7" r:id="rId3"/>
    <sheet name="CNST abbreviations" sheetId="17" r:id="rId4"/>
    <sheet name="EQN texts" sheetId="19" r:id="rId5"/>
    <sheet name="MENU template" sheetId="20" r:id="rId6"/>
    <sheet name="REMOVED Functions" sheetId="16" r:id="rId7"/>
    <sheet name="NEW XEQM.c" sheetId="15" r:id="rId8"/>
    <sheet name="XEQM TEST Program" sheetId="10" r:id="rId9"/>
    <sheet name="XPORTP translations" sheetId="18" r:id="rId10"/>
    <sheet name="lookups" sheetId="3" r:id="rId11"/>
  </sheets>
  <definedNames>
    <definedName name="_xlnm._FilterDatabase" localSheetId="7" hidden="1">'NEW XEQM.c'!$A$2:$H$241</definedName>
    <definedName name="_xlnm._FilterDatabase" localSheetId="0" hidden="1">SOURCE!$A$3:$U$2281</definedName>
    <definedName name="_xlnm._FilterDatabase" localSheetId="9" hidden="1">'XPORTP translations'!$A$1:$N$636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167" i="1" l="1"/>
  <c r="W1167" i="1" s="1"/>
  <c r="S1167" i="1"/>
  <c r="T1166" i="1"/>
  <c r="W1166" i="1" s="1"/>
  <c r="S1166" i="1"/>
  <c r="B1166" i="1"/>
  <c r="B1167" i="1" s="1"/>
  <c r="A1167" i="1" s="1"/>
  <c r="T1610" i="1"/>
  <c r="W1610" i="1" s="1"/>
  <c r="S1610" i="1"/>
  <c r="T1609" i="1"/>
  <c r="W1609" i="1" s="1"/>
  <c r="S1609" i="1"/>
  <c r="T1195" i="1"/>
  <c r="W1195" i="1" s="1"/>
  <c r="S1195" i="1"/>
  <c r="T950" i="1"/>
  <c r="W950" i="1" s="1"/>
  <c r="S950" i="1"/>
  <c r="T1194" i="1"/>
  <c r="W1194" i="1" s="1"/>
  <c r="S1194" i="1"/>
  <c r="T1193" i="1"/>
  <c r="W1193" i="1" s="1"/>
  <c r="S1193" i="1"/>
  <c r="T1192" i="1"/>
  <c r="W1192" i="1" s="1"/>
  <c r="S1192" i="1"/>
  <c r="T1191" i="1"/>
  <c r="W1191" i="1" s="1"/>
  <c r="S1191" i="1"/>
  <c r="T1190" i="1"/>
  <c r="W1190" i="1" s="1"/>
  <c r="S1190" i="1"/>
  <c r="T1189" i="1"/>
  <c r="W1189" i="1" s="1"/>
  <c r="S1189" i="1"/>
  <c r="T1188" i="1"/>
  <c r="W1188" i="1" s="1"/>
  <c r="S1188" i="1"/>
  <c r="T1187" i="1"/>
  <c r="W1187" i="1" s="1"/>
  <c r="S1187" i="1"/>
  <c r="T1186" i="1"/>
  <c r="W1186" i="1" s="1"/>
  <c r="S1186" i="1"/>
  <c r="T1185" i="1"/>
  <c r="W1185" i="1" s="1"/>
  <c r="S1185" i="1"/>
  <c r="T1184" i="1"/>
  <c r="W1184" i="1" s="1"/>
  <c r="S1184" i="1"/>
  <c r="T1183" i="1"/>
  <c r="W1183" i="1" s="1"/>
  <c r="S1183" i="1"/>
  <c r="T1182" i="1"/>
  <c r="W1182" i="1" s="1"/>
  <c r="S1182" i="1"/>
  <c r="T1181" i="1"/>
  <c r="W1181" i="1" s="1"/>
  <c r="S1181" i="1"/>
  <c r="T1180" i="1"/>
  <c r="W1180" i="1" s="1"/>
  <c r="S1180" i="1"/>
  <c r="T1179" i="1"/>
  <c r="W1179" i="1" s="1"/>
  <c r="S1179" i="1"/>
  <c r="T1178" i="1"/>
  <c r="W1178" i="1" s="1"/>
  <c r="S1178" i="1"/>
  <c r="T1177" i="1"/>
  <c r="W1177" i="1" s="1"/>
  <c r="S1177" i="1"/>
  <c r="T1176" i="1"/>
  <c r="W1176" i="1" s="1"/>
  <c r="S1176" i="1"/>
  <c r="T1175" i="1"/>
  <c r="W1175" i="1" s="1"/>
  <c r="S1175" i="1"/>
  <c r="T1173" i="1"/>
  <c r="W1173" i="1" s="1"/>
  <c r="S1173" i="1"/>
  <c r="T1172" i="1"/>
  <c r="W1172" i="1" s="1"/>
  <c r="S1172" i="1"/>
  <c r="T2267" i="1"/>
  <c r="W2267" i="1" s="1"/>
  <c r="S2267" i="1"/>
  <c r="T2208" i="1"/>
  <c r="W2208" i="1" s="1"/>
  <c r="S2208" i="1"/>
  <c r="T1839" i="1"/>
  <c r="W1839" i="1" s="1"/>
  <c r="S1839" i="1"/>
  <c r="T1932" i="1"/>
  <c r="W1932" i="1" s="1"/>
  <c r="S1932" i="1"/>
  <c r="T1370" i="1"/>
  <c r="W1370" i="1" s="1"/>
  <c r="S1370" i="1"/>
  <c r="T1941" i="1"/>
  <c r="W1941" i="1" s="1"/>
  <c r="S1941" i="1"/>
  <c r="T1940" i="1"/>
  <c r="W1940" i="1" s="1"/>
  <c r="S1940" i="1"/>
  <c r="A1166" i="1" l="1"/>
  <c r="T1905" i="1"/>
  <c r="W1905" i="1" s="1"/>
  <c r="S1905" i="1"/>
  <c r="T1939" i="1" l="1"/>
  <c r="W1939" i="1" s="1"/>
  <c r="S1939" i="1"/>
  <c r="T544" i="1"/>
  <c r="W544" i="1" s="1"/>
  <c r="S544" i="1"/>
  <c r="T2247" i="1"/>
  <c r="W2247" i="1" s="1"/>
  <c r="S2247" i="1"/>
  <c r="T2246" i="1"/>
  <c r="W2246" i="1" s="1"/>
  <c r="S2246" i="1"/>
  <c r="T2245" i="1"/>
  <c r="W2245" i="1" s="1"/>
  <c r="S2245" i="1"/>
  <c r="T2244" i="1"/>
  <c r="W2244" i="1" s="1"/>
  <c r="S2244" i="1"/>
  <c r="T2243" i="1"/>
  <c r="W2243" i="1" s="1"/>
  <c r="S2243" i="1"/>
  <c r="T2242" i="1"/>
  <c r="W2242" i="1" s="1"/>
  <c r="S2242" i="1"/>
  <c r="A2280" i="4" l="1"/>
  <c r="A2279" i="4"/>
  <c r="A2278" i="4"/>
  <c r="A2277" i="4"/>
  <c r="A2276" i="4"/>
  <c r="A2275" i="4"/>
  <c r="A2274" i="4"/>
  <c r="S2266" i="1" l="1"/>
  <c r="T2266" i="1"/>
  <c r="W2266" i="1" s="1"/>
  <c r="T2265" i="1"/>
  <c r="T2264" i="1"/>
  <c r="T2263" i="1"/>
  <c r="T2262" i="1"/>
  <c r="T2261" i="1"/>
  <c r="T2260" i="1"/>
  <c r="T2259" i="1"/>
  <c r="T2258" i="1"/>
  <c r="T2257" i="1"/>
  <c r="T2256" i="1"/>
  <c r="T2255" i="1"/>
  <c r="T2254" i="1"/>
  <c r="T2253" i="1"/>
  <c r="T2252" i="1"/>
  <c r="T2251" i="1"/>
  <c r="T2250" i="1"/>
  <c r="D2248" i="1"/>
  <c r="C2248" i="1" s="1"/>
  <c r="T2249" i="1"/>
  <c r="T2248" i="1"/>
  <c r="T2279" i="1"/>
  <c r="W2279" i="1" s="1"/>
  <c r="A2279" i="1"/>
  <c r="T2278" i="1"/>
  <c r="W2278" i="1" s="1"/>
  <c r="A2278" i="1"/>
  <c r="T2277" i="1"/>
  <c r="W2277" i="1" s="1"/>
  <c r="A2277" i="1"/>
  <c r="T2276" i="1"/>
  <c r="W2276" i="1" s="1"/>
  <c r="A2276" i="1"/>
  <c r="T2275" i="1"/>
  <c r="W2275" i="1" s="1"/>
  <c r="A2275" i="1"/>
  <c r="T2274" i="1"/>
  <c r="W2274" i="1" s="1"/>
  <c r="A2274" i="1"/>
  <c r="T2273" i="1"/>
  <c r="W2273" i="1" s="1"/>
  <c r="A2273" i="1"/>
  <c r="A2273" i="4" s="1"/>
  <c r="T2272" i="1"/>
  <c r="W2272" i="1" s="1"/>
  <c r="A2272" i="1"/>
  <c r="A2272" i="4" s="1"/>
  <c r="T2271" i="1"/>
  <c r="W2271" i="1" s="1"/>
  <c r="A2271" i="1"/>
  <c r="A2271" i="4" s="1"/>
  <c r="T2270" i="1"/>
  <c r="W2270" i="1" s="1"/>
  <c r="A2270" i="1"/>
  <c r="A2270" i="4" s="1"/>
  <c r="T2269" i="1"/>
  <c r="W2269" i="1" s="1"/>
  <c r="A2269" i="1"/>
  <c r="A2269" i="4" s="1"/>
  <c r="T2268" i="1"/>
  <c r="W2268" i="1" s="1"/>
  <c r="A2268" i="1"/>
  <c r="A2268" i="4" s="1"/>
  <c r="T2104" i="1"/>
  <c r="W2104" i="1" s="1"/>
  <c r="S2104" i="1"/>
  <c r="T2100" i="1"/>
  <c r="W2100" i="1" s="1"/>
  <c r="S2100" i="1"/>
  <c r="V34" i="20"/>
  <c r="U34" i="20"/>
  <c r="T34" i="20"/>
  <c r="S34" i="20"/>
  <c r="R34" i="20"/>
  <c r="Q34" i="20"/>
  <c r="Y34" i="20" s="1"/>
  <c r="V33" i="20"/>
  <c r="U33" i="20"/>
  <c r="T33" i="20"/>
  <c r="S33" i="20"/>
  <c r="Y33" i="20" s="1"/>
  <c r="R33" i="20"/>
  <c r="Q33" i="20"/>
  <c r="V32" i="20"/>
  <c r="U32" i="20"/>
  <c r="T32" i="20"/>
  <c r="S32" i="20"/>
  <c r="R32" i="20"/>
  <c r="Q32" i="20"/>
  <c r="Y32" i="20" s="1"/>
  <c r="V31" i="20"/>
  <c r="U31" i="20"/>
  <c r="T31" i="20"/>
  <c r="S31" i="20"/>
  <c r="R31" i="20"/>
  <c r="Q31" i="20"/>
  <c r="V30" i="20"/>
  <c r="U30" i="20"/>
  <c r="T30" i="20"/>
  <c r="S30" i="20"/>
  <c r="R30" i="20"/>
  <c r="Q30" i="20"/>
  <c r="V29" i="20"/>
  <c r="U29" i="20"/>
  <c r="T29" i="20"/>
  <c r="S29" i="20"/>
  <c r="R29" i="20"/>
  <c r="Q29" i="20"/>
  <c r="V28" i="20"/>
  <c r="U28" i="20"/>
  <c r="T28" i="20"/>
  <c r="S28" i="20"/>
  <c r="R28" i="20"/>
  <c r="Q28" i="20"/>
  <c r="V27" i="20"/>
  <c r="U27" i="20"/>
  <c r="T27" i="20"/>
  <c r="S27" i="20"/>
  <c r="R27" i="20"/>
  <c r="Q27" i="20"/>
  <c r="V26" i="20"/>
  <c r="U26" i="20"/>
  <c r="T26" i="20"/>
  <c r="S26" i="20"/>
  <c r="R26" i="20"/>
  <c r="Q26" i="20"/>
  <c r="V25" i="20"/>
  <c r="U25" i="20"/>
  <c r="T25" i="20"/>
  <c r="S25" i="20"/>
  <c r="R25" i="20"/>
  <c r="Q25" i="20"/>
  <c r="V24" i="20"/>
  <c r="U24" i="20"/>
  <c r="T24" i="20"/>
  <c r="S24" i="20"/>
  <c r="R24" i="20"/>
  <c r="Q24" i="20"/>
  <c r="V23" i="20"/>
  <c r="U23" i="20"/>
  <c r="T23" i="20"/>
  <c r="S23" i="20"/>
  <c r="R23" i="20"/>
  <c r="Q23" i="20"/>
  <c r="V22" i="20"/>
  <c r="U22" i="20"/>
  <c r="T22" i="20"/>
  <c r="S22" i="20"/>
  <c r="R22" i="20"/>
  <c r="Q22" i="20"/>
  <c r="V21" i="20"/>
  <c r="U21" i="20"/>
  <c r="T21" i="20"/>
  <c r="S21" i="20"/>
  <c r="R21" i="20"/>
  <c r="Q21" i="20"/>
  <c r="V20" i="20"/>
  <c r="U20" i="20"/>
  <c r="T20" i="20"/>
  <c r="S20" i="20"/>
  <c r="R20" i="20"/>
  <c r="Q20" i="20"/>
  <c r="T2241" i="1"/>
  <c r="W2241" i="1" s="1"/>
  <c r="S2241" i="1"/>
  <c r="T2240" i="1"/>
  <c r="W2240" i="1" s="1"/>
  <c r="S2240" i="1"/>
  <c r="T2239" i="1"/>
  <c r="W2239" i="1" s="1"/>
  <c r="S2239" i="1"/>
  <c r="V45" i="19"/>
  <c r="U45" i="19"/>
  <c r="T45" i="19"/>
  <c r="S45" i="19"/>
  <c r="R45" i="19"/>
  <c r="Q45" i="19"/>
  <c r="Y45" i="19" s="1"/>
  <c r="V44" i="19"/>
  <c r="U44" i="19"/>
  <c r="T44" i="19"/>
  <c r="S44" i="19"/>
  <c r="R44" i="19"/>
  <c r="Q44" i="19"/>
  <c r="V43" i="19"/>
  <c r="U43" i="19"/>
  <c r="T43" i="19"/>
  <c r="S43" i="19"/>
  <c r="R43" i="19"/>
  <c r="Q43" i="19"/>
  <c r="V42" i="19"/>
  <c r="U42" i="19"/>
  <c r="T42" i="19"/>
  <c r="S42" i="19"/>
  <c r="R42" i="19"/>
  <c r="Q42" i="19"/>
  <c r="V41" i="19"/>
  <c r="U41" i="19"/>
  <c r="T41" i="19"/>
  <c r="S41" i="19"/>
  <c r="R41" i="19"/>
  <c r="Q41" i="19"/>
  <c r="V40" i="19"/>
  <c r="U40" i="19"/>
  <c r="T40" i="19"/>
  <c r="S40" i="19"/>
  <c r="R40" i="19"/>
  <c r="Q40" i="19"/>
  <c r="V39" i="19"/>
  <c r="U39" i="19"/>
  <c r="T39" i="19"/>
  <c r="S39" i="19"/>
  <c r="R39" i="19"/>
  <c r="Q39" i="19"/>
  <c r="V38" i="19"/>
  <c r="U38" i="19"/>
  <c r="T38" i="19"/>
  <c r="S38" i="19"/>
  <c r="R38" i="19"/>
  <c r="Q38" i="19"/>
  <c r="V37" i="19"/>
  <c r="U37" i="19"/>
  <c r="T37" i="19"/>
  <c r="S37" i="19"/>
  <c r="R37" i="19"/>
  <c r="Q37" i="19"/>
  <c r="V36" i="19"/>
  <c r="U36" i="19"/>
  <c r="T36" i="19"/>
  <c r="S36" i="19"/>
  <c r="R36" i="19"/>
  <c r="Q36" i="19"/>
  <c r="V35" i="19"/>
  <c r="U35" i="19"/>
  <c r="T35" i="19"/>
  <c r="S35" i="19"/>
  <c r="R35" i="19"/>
  <c r="Q35" i="19"/>
  <c r="V34" i="19"/>
  <c r="U34" i="19"/>
  <c r="T34" i="19"/>
  <c r="S34" i="19"/>
  <c r="R34" i="19"/>
  <c r="Q34" i="19"/>
  <c r="V33" i="19"/>
  <c r="U33" i="19"/>
  <c r="T33" i="19"/>
  <c r="S33" i="19"/>
  <c r="R33" i="19"/>
  <c r="Q33" i="19"/>
  <c r="V32" i="19"/>
  <c r="U32" i="19"/>
  <c r="T32" i="19"/>
  <c r="S32" i="19"/>
  <c r="R32" i="19"/>
  <c r="Q32" i="19"/>
  <c r="V31" i="19"/>
  <c r="U31" i="19"/>
  <c r="T31" i="19"/>
  <c r="S31" i="19"/>
  <c r="R31" i="19"/>
  <c r="Q31" i="19"/>
  <c r="V30" i="19"/>
  <c r="U30" i="19"/>
  <c r="T30" i="19"/>
  <c r="S30" i="19"/>
  <c r="R30" i="19"/>
  <c r="Q30" i="19"/>
  <c r="V29" i="19"/>
  <c r="U29" i="19"/>
  <c r="T29" i="19"/>
  <c r="S29" i="19"/>
  <c r="R29" i="19"/>
  <c r="Q29" i="19"/>
  <c r="V28" i="19"/>
  <c r="U28" i="19"/>
  <c r="T28" i="19"/>
  <c r="S28" i="19"/>
  <c r="R28" i="19"/>
  <c r="Q28" i="19"/>
  <c r="V27" i="19"/>
  <c r="U27" i="19"/>
  <c r="T27" i="19"/>
  <c r="S27" i="19"/>
  <c r="R27" i="19"/>
  <c r="Q27" i="19"/>
  <c r="V26" i="19"/>
  <c r="U26" i="19"/>
  <c r="T26" i="19"/>
  <c r="S26" i="19"/>
  <c r="R26" i="19"/>
  <c r="Q26" i="19"/>
  <c r="V25" i="19"/>
  <c r="U25" i="19"/>
  <c r="T25" i="19"/>
  <c r="S25" i="19"/>
  <c r="R25" i="19"/>
  <c r="Q25" i="19"/>
  <c r="V24" i="19"/>
  <c r="U24" i="19"/>
  <c r="T24" i="19"/>
  <c r="S24" i="19"/>
  <c r="R24" i="19"/>
  <c r="Q24" i="19"/>
  <c r="V23" i="19"/>
  <c r="U23" i="19"/>
  <c r="T23" i="19"/>
  <c r="S23" i="19"/>
  <c r="R23" i="19"/>
  <c r="Q23" i="19"/>
  <c r="V22" i="19"/>
  <c r="U22" i="19"/>
  <c r="T22" i="19"/>
  <c r="S22" i="19"/>
  <c r="R22" i="19"/>
  <c r="Q22" i="19"/>
  <c r="V21" i="19"/>
  <c r="U21" i="19"/>
  <c r="T21" i="19"/>
  <c r="S21" i="19"/>
  <c r="R21" i="19"/>
  <c r="Q21" i="19"/>
  <c r="V20" i="19"/>
  <c r="U20" i="19"/>
  <c r="T20" i="19"/>
  <c r="S20" i="19"/>
  <c r="R20" i="19"/>
  <c r="Q20" i="19"/>
  <c r="T2207" i="1"/>
  <c r="W2207" i="1" s="1"/>
  <c r="S2207" i="1"/>
  <c r="T2206" i="1"/>
  <c r="W2206" i="1" s="1"/>
  <c r="S2206" i="1"/>
  <c r="T543" i="1"/>
  <c r="W543" i="1" s="1"/>
  <c r="S543" i="1"/>
  <c r="V46" i="19"/>
  <c r="U46" i="19"/>
  <c r="T46" i="19"/>
  <c r="S46" i="19"/>
  <c r="R46" i="19"/>
  <c r="Q46" i="19"/>
  <c r="Y29" i="19"/>
  <c r="Y25" i="19"/>
  <c r="S2113" i="1"/>
  <c r="T2113" i="1"/>
  <c r="W2113" i="1" s="1"/>
  <c r="S2114" i="1"/>
  <c r="T2114" i="1"/>
  <c r="W2114" i="1" s="1"/>
  <c r="S2115" i="1"/>
  <c r="T2115" i="1"/>
  <c r="W2115" i="1" s="1"/>
  <c r="S2116" i="1"/>
  <c r="T2116" i="1"/>
  <c r="W2116" i="1" s="1"/>
  <c r="S2117" i="1"/>
  <c r="T2117" i="1"/>
  <c r="W2117" i="1" s="1"/>
  <c r="T2238" i="1"/>
  <c r="W2238" i="1" s="1"/>
  <c r="S2238" i="1"/>
  <c r="T2237" i="1"/>
  <c r="W2237" i="1" s="1"/>
  <c r="S2237" i="1"/>
  <c r="T2236" i="1"/>
  <c r="W2236" i="1" s="1"/>
  <c r="S2236" i="1"/>
  <c r="T2235" i="1"/>
  <c r="W2235" i="1" s="1"/>
  <c r="S2235" i="1"/>
  <c r="T1395" i="1"/>
  <c r="W1395" i="1" s="1"/>
  <c r="S1395" i="1"/>
  <c r="D2249" i="1" l="1"/>
  <c r="N2248" i="1"/>
  <c r="Y29" i="20"/>
  <c r="Y24" i="20"/>
  <c r="Y26" i="20"/>
  <c r="Y30" i="20"/>
  <c r="Y25" i="20"/>
  <c r="Y20" i="20"/>
  <c r="Y28" i="20"/>
  <c r="Y22" i="20"/>
  <c r="Y21" i="20"/>
  <c r="Y32" i="19"/>
  <c r="Y37" i="19"/>
  <c r="Y22" i="19"/>
  <c r="Y24" i="19"/>
  <c r="Y26" i="19"/>
  <c r="Y28" i="19"/>
  <c r="Y38" i="19"/>
  <c r="Y40" i="19"/>
  <c r="Y42" i="19"/>
  <c r="Y20" i="19"/>
  <c r="Y30" i="19"/>
  <c r="Y34" i="19"/>
  <c r="Y46" i="19"/>
  <c r="Y36" i="19"/>
  <c r="Y44" i="19"/>
  <c r="Y21" i="19"/>
  <c r="Y33" i="19"/>
  <c r="Y41" i="19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T2234" i="1"/>
  <c r="T2233" i="1"/>
  <c r="T2232" i="1"/>
  <c r="T2231" i="1"/>
  <c r="T2230" i="1"/>
  <c r="T2229" i="1"/>
  <c r="T2228" i="1"/>
  <c r="T2227" i="1"/>
  <c r="T2226" i="1"/>
  <c r="T2225" i="1"/>
  <c r="T2224" i="1"/>
  <c r="T2223" i="1"/>
  <c r="T2222" i="1"/>
  <c r="T2221" i="1"/>
  <c r="T2220" i="1"/>
  <c r="T2219" i="1"/>
  <c r="T2218" i="1"/>
  <c r="T2217" i="1"/>
  <c r="T2216" i="1"/>
  <c r="T2215" i="1"/>
  <c r="T2214" i="1"/>
  <c r="T2213" i="1"/>
  <c r="T2212" i="1"/>
  <c r="N2212" i="1"/>
  <c r="T2211" i="1"/>
  <c r="N2211" i="1"/>
  <c r="W125" i="1"/>
  <c r="S125" i="1"/>
  <c r="T1992" i="1"/>
  <c r="W1992" i="1" s="1"/>
  <c r="S1992" i="1"/>
  <c r="T2096" i="1"/>
  <c r="W2096" i="1" s="1"/>
  <c r="S2096" i="1"/>
  <c r="T2095" i="1"/>
  <c r="W2095" i="1" s="1"/>
  <c r="S2095" i="1"/>
  <c r="T1614" i="1"/>
  <c r="W1614" i="1" s="1"/>
  <c r="S1614" i="1"/>
  <c r="G320" i="18"/>
  <c r="N320" i="18" s="1"/>
  <c r="G307" i="18"/>
  <c r="N307" i="18" s="1"/>
  <c r="G306" i="18"/>
  <c r="N306" i="18" s="1"/>
  <c r="N1" i="18"/>
  <c r="N383" i="18"/>
  <c r="N382" i="18"/>
  <c r="N470" i="18"/>
  <c r="N468" i="18"/>
  <c r="N467" i="18"/>
  <c r="N465" i="18"/>
  <c r="G287" i="18"/>
  <c r="N287" i="18" s="1"/>
  <c r="G286" i="18"/>
  <c r="N286" i="18" s="1"/>
  <c r="G285" i="18"/>
  <c r="N285" i="18" s="1"/>
  <c r="G282" i="18"/>
  <c r="N282" i="18" s="1"/>
  <c r="G280" i="18"/>
  <c r="N280" i="18" s="1"/>
  <c r="G270" i="18"/>
  <c r="N270" i="18" s="1"/>
  <c r="G269" i="18"/>
  <c r="G268" i="18"/>
  <c r="N268" i="18" s="1"/>
  <c r="G267" i="18"/>
  <c r="N267" i="18" s="1"/>
  <c r="G266" i="18"/>
  <c r="N266" i="18" s="1"/>
  <c r="G265" i="18"/>
  <c r="N265" i="18" s="1"/>
  <c r="N525" i="18"/>
  <c r="N434" i="18"/>
  <c r="N379" i="18"/>
  <c r="N378" i="18"/>
  <c r="N425" i="18"/>
  <c r="N362" i="18"/>
  <c r="G251" i="18"/>
  <c r="N251" i="18" s="1"/>
  <c r="G250" i="18"/>
  <c r="N250" i="18" s="1"/>
  <c r="G203" i="18"/>
  <c r="N203" i="18" s="1"/>
  <c r="G202" i="18"/>
  <c r="N202" i="18" s="1"/>
  <c r="G201" i="18"/>
  <c r="N201" i="18" s="1"/>
  <c r="G200" i="18"/>
  <c r="N200" i="18" s="1"/>
  <c r="G188" i="18"/>
  <c r="N188" i="18" s="1"/>
  <c r="G187" i="18"/>
  <c r="N187" i="18" s="1"/>
  <c r="G176" i="18"/>
  <c r="N176" i="18" s="1"/>
  <c r="G175" i="18"/>
  <c r="N175" i="18" s="1"/>
  <c r="G167" i="18"/>
  <c r="N167" i="18" s="1"/>
  <c r="N165" i="18"/>
  <c r="G142" i="18"/>
  <c r="G136" i="18"/>
  <c r="N134" i="18"/>
  <c r="G111" i="18"/>
  <c r="N111" i="18" s="1"/>
  <c r="N482" i="18"/>
  <c r="N455" i="18"/>
  <c r="J632" i="18"/>
  <c r="I632" i="18"/>
  <c r="J631" i="18"/>
  <c r="I631" i="18"/>
  <c r="J630" i="18"/>
  <c r="I630" i="18"/>
  <c r="J629" i="18"/>
  <c r="I629" i="18"/>
  <c r="J628" i="18"/>
  <c r="I628" i="18"/>
  <c r="J627" i="18"/>
  <c r="I627" i="18"/>
  <c r="J626" i="18"/>
  <c r="I626" i="18"/>
  <c r="J625" i="18"/>
  <c r="I625" i="18"/>
  <c r="J624" i="18"/>
  <c r="I624" i="18"/>
  <c r="J623" i="18"/>
  <c r="I623" i="18"/>
  <c r="J622" i="18"/>
  <c r="I622" i="18"/>
  <c r="J621" i="18"/>
  <c r="I621" i="18"/>
  <c r="J620" i="18"/>
  <c r="I620" i="18"/>
  <c r="J619" i="18"/>
  <c r="I619" i="18"/>
  <c r="J618" i="18"/>
  <c r="I618" i="18"/>
  <c r="J617" i="18"/>
  <c r="I617" i="18"/>
  <c r="J616" i="18"/>
  <c r="I616" i="18"/>
  <c r="J615" i="18"/>
  <c r="I615" i="18"/>
  <c r="J614" i="18"/>
  <c r="I614" i="18"/>
  <c r="J613" i="18"/>
  <c r="I613" i="18"/>
  <c r="J612" i="18"/>
  <c r="I612" i="18"/>
  <c r="J611" i="18"/>
  <c r="I611" i="18"/>
  <c r="J610" i="18"/>
  <c r="I610" i="18"/>
  <c r="J609" i="18"/>
  <c r="I609" i="18"/>
  <c r="J608" i="18"/>
  <c r="I608" i="18"/>
  <c r="J607" i="18"/>
  <c r="I607" i="18"/>
  <c r="J606" i="18"/>
  <c r="I606" i="18"/>
  <c r="J605" i="18"/>
  <c r="I605" i="18"/>
  <c r="J604" i="18"/>
  <c r="I604" i="18"/>
  <c r="J603" i="18"/>
  <c r="I603" i="18"/>
  <c r="J602" i="18"/>
  <c r="I602" i="18"/>
  <c r="J601" i="18"/>
  <c r="I601" i="18"/>
  <c r="J600" i="18"/>
  <c r="I600" i="18"/>
  <c r="J599" i="18"/>
  <c r="I599" i="18"/>
  <c r="J598" i="18"/>
  <c r="I598" i="18"/>
  <c r="J597" i="18"/>
  <c r="I597" i="18"/>
  <c r="J596" i="18"/>
  <c r="I596" i="18"/>
  <c r="J595" i="18"/>
  <c r="I595" i="18"/>
  <c r="J594" i="18"/>
  <c r="I594" i="18"/>
  <c r="J593" i="18"/>
  <c r="I593" i="18"/>
  <c r="J592" i="18"/>
  <c r="I592" i="18"/>
  <c r="J591" i="18"/>
  <c r="I591" i="18"/>
  <c r="J590" i="18"/>
  <c r="I590" i="18"/>
  <c r="J589" i="18"/>
  <c r="I589" i="18"/>
  <c r="J588" i="18"/>
  <c r="I588" i="18"/>
  <c r="J587" i="18"/>
  <c r="I587" i="18"/>
  <c r="J586" i="18"/>
  <c r="I586" i="18"/>
  <c r="J585" i="18"/>
  <c r="I585" i="18"/>
  <c r="J584" i="18"/>
  <c r="I584" i="18"/>
  <c r="J583" i="18"/>
  <c r="I583" i="18"/>
  <c r="J582" i="18"/>
  <c r="I582" i="18"/>
  <c r="J581" i="18"/>
  <c r="I581" i="18"/>
  <c r="J580" i="18"/>
  <c r="I580" i="18"/>
  <c r="J579" i="18"/>
  <c r="I579" i="18"/>
  <c r="J578" i="18"/>
  <c r="I578" i="18"/>
  <c r="J577" i="18"/>
  <c r="I577" i="18"/>
  <c r="J576" i="18"/>
  <c r="I576" i="18"/>
  <c r="J575" i="18"/>
  <c r="I575" i="18"/>
  <c r="J574" i="18"/>
  <c r="I574" i="18"/>
  <c r="J573" i="18"/>
  <c r="I573" i="18"/>
  <c r="J572" i="18"/>
  <c r="I572" i="18"/>
  <c r="J571" i="18"/>
  <c r="I571" i="18"/>
  <c r="J570" i="18"/>
  <c r="I570" i="18"/>
  <c r="J569" i="18"/>
  <c r="I569" i="18"/>
  <c r="J568" i="18"/>
  <c r="I568" i="18"/>
  <c r="J567" i="18"/>
  <c r="I567" i="18"/>
  <c r="J566" i="18"/>
  <c r="I566" i="18"/>
  <c r="J565" i="18"/>
  <c r="I565" i="18"/>
  <c r="J564" i="18"/>
  <c r="I564" i="18"/>
  <c r="J563" i="18"/>
  <c r="I563" i="18"/>
  <c r="J562" i="18"/>
  <c r="I562" i="18"/>
  <c r="J561" i="18"/>
  <c r="I561" i="18"/>
  <c r="J560" i="18"/>
  <c r="I560" i="18"/>
  <c r="J559" i="18"/>
  <c r="I559" i="18"/>
  <c r="J558" i="18"/>
  <c r="I558" i="18"/>
  <c r="J557" i="18"/>
  <c r="I557" i="18"/>
  <c r="J556" i="18"/>
  <c r="I556" i="18"/>
  <c r="J555" i="18"/>
  <c r="I555" i="18"/>
  <c r="J554" i="18"/>
  <c r="I554" i="18"/>
  <c r="J553" i="18"/>
  <c r="I553" i="18"/>
  <c r="J552" i="18"/>
  <c r="I552" i="18"/>
  <c r="J551" i="18"/>
  <c r="I551" i="18"/>
  <c r="J550" i="18"/>
  <c r="I550" i="18"/>
  <c r="J549" i="18"/>
  <c r="I549" i="18"/>
  <c r="J548" i="18"/>
  <c r="I548" i="18"/>
  <c r="J547" i="18"/>
  <c r="I547" i="18"/>
  <c r="J546" i="18"/>
  <c r="I546" i="18"/>
  <c r="J545" i="18"/>
  <c r="I545" i="18"/>
  <c r="J544" i="18"/>
  <c r="I544" i="18"/>
  <c r="J543" i="18"/>
  <c r="I543" i="18"/>
  <c r="J542" i="18"/>
  <c r="I542" i="18"/>
  <c r="J541" i="18"/>
  <c r="I541" i="18"/>
  <c r="J540" i="18"/>
  <c r="I540" i="18"/>
  <c r="J539" i="18"/>
  <c r="I539" i="18"/>
  <c r="J538" i="18"/>
  <c r="I538" i="18"/>
  <c r="J537" i="18"/>
  <c r="I537" i="18"/>
  <c r="J536" i="18"/>
  <c r="I536" i="18"/>
  <c r="J535" i="18"/>
  <c r="I535" i="18"/>
  <c r="J534" i="18"/>
  <c r="I534" i="18"/>
  <c r="J533" i="18"/>
  <c r="I533" i="18"/>
  <c r="J532" i="18"/>
  <c r="I532" i="18"/>
  <c r="J531" i="18"/>
  <c r="I531" i="18"/>
  <c r="J530" i="18"/>
  <c r="I530" i="18"/>
  <c r="J529" i="18"/>
  <c r="I529" i="18"/>
  <c r="J528" i="18"/>
  <c r="I528" i="18"/>
  <c r="J527" i="18"/>
  <c r="I527" i="18"/>
  <c r="J526" i="18"/>
  <c r="I526" i="18"/>
  <c r="J525" i="18"/>
  <c r="I525" i="18"/>
  <c r="J524" i="18"/>
  <c r="I524" i="18"/>
  <c r="J523" i="18"/>
  <c r="I523" i="18"/>
  <c r="J522" i="18"/>
  <c r="I522" i="18"/>
  <c r="J521" i="18"/>
  <c r="I521" i="18"/>
  <c r="J520" i="18"/>
  <c r="I520" i="18"/>
  <c r="J519" i="18"/>
  <c r="I519" i="18"/>
  <c r="J518" i="18"/>
  <c r="I518" i="18"/>
  <c r="J517" i="18"/>
  <c r="I517" i="18"/>
  <c r="J516" i="18"/>
  <c r="I516" i="18"/>
  <c r="J515" i="18"/>
  <c r="I515" i="18"/>
  <c r="J514" i="18"/>
  <c r="I514" i="18"/>
  <c r="J513" i="18"/>
  <c r="I513" i="18"/>
  <c r="J512" i="18"/>
  <c r="I512" i="18"/>
  <c r="J511" i="18"/>
  <c r="I511" i="18"/>
  <c r="J510" i="18"/>
  <c r="I510" i="18"/>
  <c r="J509" i="18"/>
  <c r="I509" i="18"/>
  <c r="J508" i="18"/>
  <c r="I508" i="18"/>
  <c r="J507" i="18"/>
  <c r="I507" i="18"/>
  <c r="J506" i="18"/>
  <c r="I506" i="18"/>
  <c r="J505" i="18"/>
  <c r="I505" i="18"/>
  <c r="J504" i="18"/>
  <c r="I504" i="18"/>
  <c r="J503" i="18"/>
  <c r="I503" i="18"/>
  <c r="J502" i="18"/>
  <c r="I502" i="18"/>
  <c r="J501" i="18"/>
  <c r="I501" i="18"/>
  <c r="J500" i="18"/>
  <c r="I500" i="18"/>
  <c r="J499" i="18"/>
  <c r="I499" i="18"/>
  <c r="J498" i="18"/>
  <c r="I498" i="18"/>
  <c r="J497" i="18"/>
  <c r="I497" i="18"/>
  <c r="J496" i="18"/>
  <c r="I496" i="18"/>
  <c r="J495" i="18"/>
  <c r="I495" i="18"/>
  <c r="J494" i="18"/>
  <c r="I494" i="18"/>
  <c r="J493" i="18"/>
  <c r="I493" i="18"/>
  <c r="J492" i="18"/>
  <c r="I492" i="18"/>
  <c r="J491" i="18"/>
  <c r="I491" i="18"/>
  <c r="J490" i="18"/>
  <c r="I490" i="18"/>
  <c r="J489" i="18"/>
  <c r="I489" i="18"/>
  <c r="J488" i="18"/>
  <c r="I488" i="18"/>
  <c r="J487" i="18"/>
  <c r="I487" i="18"/>
  <c r="J486" i="18"/>
  <c r="I486" i="18"/>
  <c r="J485" i="18"/>
  <c r="I485" i="18"/>
  <c r="J484" i="18"/>
  <c r="I484" i="18"/>
  <c r="J483" i="18"/>
  <c r="I483" i="18"/>
  <c r="J482" i="18"/>
  <c r="I482" i="18"/>
  <c r="J481" i="18"/>
  <c r="I481" i="18"/>
  <c r="J480" i="18"/>
  <c r="I480" i="18"/>
  <c r="J479" i="18"/>
  <c r="I479" i="18"/>
  <c r="J478" i="18"/>
  <c r="I478" i="18"/>
  <c r="J477" i="18"/>
  <c r="I477" i="18"/>
  <c r="J476" i="18"/>
  <c r="I476" i="18"/>
  <c r="J475" i="18"/>
  <c r="I475" i="18"/>
  <c r="J474" i="18"/>
  <c r="I474" i="18"/>
  <c r="J473" i="18"/>
  <c r="I473" i="18"/>
  <c r="J472" i="18"/>
  <c r="I472" i="18"/>
  <c r="J471" i="18"/>
  <c r="I471" i="18"/>
  <c r="J470" i="18"/>
  <c r="I470" i="18"/>
  <c r="J469" i="18"/>
  <c r="I469" i="18"/>
  <c r="J468" i="18"/>
  <c r="I468" i="18"/>
  <c r="J467" i="18"/>
  <c r="I467" i="18"/>
  <c r="J466" i="18"/>
  <c r="I466" i="18"/>
  <c r="J465" i="18"/>
  <c r="I465" i="18"/>
  <c r="J464" i="18"/>
  <c r="I464" i="18"/>
  <c r="J463" i="18"/>
  <c r="I463" i="18"/>
  <c r="J462" i="18"/>
  <c r="I462" i="18"/>
  <c r="J461" i="18"/>
  <c r="I461" i="18"/>
  <c r="J460" i="18"/>
  <c r="I460" i="18"/>
  <c r="J459" i="18"/>
  <c r="I459" i="18"/>
  <c r="J458" i="18"/>
  <c r="I458" i="18"/>
  <c r="J457" i="18"/>
  <c r="I457" i="18"/>
  <c r="J456" i="18"/>
  <c r="I456" i="18"/>
  <c r="J455" i="18"/>
  <c r="I455" i="18"/>
  <c r="J454" i="18"/>
  <c r="I454" i="18"/>
  <c r="J453" i="18"/>
  <c r="I453" i="18"/>
  <c r="J452" i="18"/>
  <c r="I452" i="18"/>
  <c r="J451" i="18"/>
  <c r="I451" i="18"/>
  <c r="J450" i="18"/>
  <c r="I450" i="18"/>
  <c r="J449" i="18"/>
  <c r="I449" i="18"/>
  <c r="J448" i="18"/>
  <c r="I448" i="18"/>
  <c r="J447" i="18"/>
  <c r="I447" i="18"/>
  <c r="J446" i="18"/>
  <c r="I446" i="18"/>
  <c r="J445" i="18"/>
  <c r="I445" i="18"/>
  <c r="J444" i="18"/>
  <c r="I444" i="18"/>
  <c r="J443" i="18"/>
  <c r="I443" i="18"/>
  <c r="J442" i="18"/>
  <c r="I442" i="18"/>
  <c r="J441" i="18"/>
  <c r="I441" i="18"/>
  <c r="J440" i="18"/>
  <c r="I440" i="18"/>
  <c r="J439" i="18"/>
  <c r="I439" i="18"/>
  <c r="J438" i="18"/>
  <c r="I438" i="18"/>
  <c r="J437" i="18"/>
  <c r="I437" i="18"/>
  <c r="J436" i="18"/>
  <c r="I436" i="18"/>
  <c r="J435" i="18"/>
  <c r="I435" i="18"/>
  <c r="J434" i="18"/>
  <c r="I434" i="18"/>
  <c r="J433" i="18"/>
  <c r="I433" i="18"/>
  <c r="J432" i="18"/>
  <c r="I432" i="18"/>
  <c r="J431" i="18"/>
  <c r="I431" i="18"/>
  <c r="J430" i="18"/>
  <c r="I430" i="18"/>
  <c r="J429" i="18"/>
  <c r="I429" i="18"/>
  <c r="J428" i="18"/>
  <c r="I428" i="18"/>
  <c r="J427" i="18"/>
  <c r="I427" i="18"/>
  <c r="J426" i="18"/>
  <c r="I426" i="18"/>
  <c r="J425" i="18"/>
  <c r="I425" i="18"/>
  <c r="J424" i="18"/>
  <c r="I424" i="18"/>
  <c r="J423" i="18"/>
  <c r="I423" i="18"/>
  <c r="J422" i="18"/>
  <c r="I422" i="18"/>
  <c r="J421" i="18"/>
  <c r="I421" i="18"/>
  <c r="J420" i="18"/>
  <c r="I420" i="18"/>
  <c r="J419" i="18"/>
  <c r="I419" i="18"/>
  <c r="J418" i="18"/>
  <c r="I418" i="18"/>
  <c r="J417" i="18"/>
  <c r="I417" i="18"/>
  <c r="J416" i="18"/>
  <c r="I416" i="18"/>
  <c r="J415" i="18"/>
  <c r="I415" i="18"/>
  <c r="J414" i="18"/>
  <c r="I414" i="18"/>
  <c r="J413" i="18"/>
  <c r="I413" i="18"/>
  <c r="J412" i="18"/>
  <c r="I412" i="18"/>
  <c r="J411" i="18"/>
  <c r="I411" i="18"/>
  <c r="J410" i="18"/>
  <c r="I410" i="18"/>
  <c r="J409" i="18"/>
  <c r="I409" i="18"/>
  <c r="J408" i="18"/>
  <c r="I408" i="18"/>
  <c r="J407" i="18"/>
  <c r="I407" i="18"/>
  <c r="J406" i="18"/>
  <c r="I406" i="18"/>
  <c r="J405" i="18"/>
  <c r="I405" i="18"/>
  <c r="J404" i="18"/>
  <c r="I404" i="18"/>
  <c r="J403" i="18"/>
  <c r="I403" i="18"/>
  <c r="J402" i="18"/>
  <c r="I402" i="18"/>
  <c r="J401" i="18"/>
  <c r="I401" i="18"/>
  <c r="J400" i="18"/>
  <c r="I400" i="18"/>
  <c r="J399" i="18"/>
  <c r="I399" i="18"/>
  <c r="J398" i="18"/>
  <c r="I398" i="18"/>
  <c r="J397" i="18"/>
  <c r="I397" i="18"/>
  <c r="J396" i="18"/>
  <c r="I396" i="18"/>
  <c r="J395" i="18"/>
  <c r="I395" i="18"/>
  <c r="J394" i="18"/>
  <c r="I394" i="18"/>
  <c r="J393" i="18"/>
  <c r="I393" i="18"/>
  <c r="J392" i="18"/>
  <c r="I392" i="18"/>
  <c r="J391" i="18"/>
  <c r="I391" i="18"/>
  <c r="J390" i="18"/>
  <c r="I390" i="18"/>
  <c r="J389" i="18"/>
  <c r="I389" i="18"/>
  <c r="J388" i="18"/>
  <c r="I388" i="18"/>
  <c r="J387" i="18"/>
  <c r="I387" i="18"/>
  <c r="J386" i="18"/>
  <c r="I386" i="18"/>
  <c r="J385" i="18"/>
  <c r="I385" i="18"/>
  <c r="J384" i="18"/>
  <c r="I384" i="18"/>
  <c r="J383" i="18"/>
  <c r="I383" i="18"/>
  <c r="J382" i="18"/>
  <c r="I382" i="18"/>
  <c r="J381" i="18"/>
  <c r="I381" i="18"/>
  <c r="J380" i="18"/>
  <c r="I380" i="18"/>
  <c r="J379" i="18"/>
  <c r="I379" i="18"/>
  <c r="J378" i="18"/>
  <c r="I378" i="18"/>
  <c r="J377" i="18"/>
  <c r="I377" i="18"/>
  <c r="J376" i="18"/>
  <c r="I376" i="18"/>
  <c r="J375" i="18"/>
  <c r="I375" i="18"/>
  <c r="J374" i="18"/>
  <c r="I374" i="18"/>
  <c r="J373" i="18"/>
  <c r="I373" i="18"/>
  <c r="J372" i="18"/>
  <c r="I372" i="18"/>
  <c r="J371" i="18"/>
  <c r="I371" i="18"/>
  <c r="J370" i="18"/>
  <c r="I370" i="18"/>
  <c r="J369" i="18"/>
  <c r="I369" i="18"/>
  <c r="J368" i="18"/>
  <c r="I368" i="18"/>
  <c r="J367" i="18"/>
  <c r="I367" i="18"/>
  <c r="J366" i="18"/>
  <c r="I366" i="18"/>
  <c r="J365" i="18"/>
  <c r="I365" i="18"/>
  <c r="J364" i="18"/>
  <c r="I364" i="18"/>
  <c r="J363" i="18"/>
  <c r="I363" i="18"/>
  <c r="J362" i="18"/>
  <c r="I362" i="18"/>
  <c r="J361" i="18"/>
  <c r="I361" i="18"/>
  <c r="J360" i="18"/>
  <c r="I360" i="18"/>
  <c r="J359" i="18"/>
  <c r="I359" i="18"/>
  <c r="J358" i="18"/>
  <c r="I358" i="18"/>
  <c r="J357" i="18"/>
  <c r="I357" i="18"/>
  <c r="J356" i="18"/>
  <c r="I356" i="18"/>
  <c r="J355" i="18"/>
  <c r="I355" i="18"/>
  <c r="J354" i="18"/>
  <c r="I354" i="18"/>
  <c r="J353" i="18"/>
  <c r="I353" i="18"/>
  <c r="J352" i="18"/>
  <c r="I352" i="18"/>
  <c r="J351" i="18"/>
  <c r="I351" i="18"/>
  <c r="J350" i="18"/>
  <c r="I350" i="18"/>
  <c r="J349" i="18"/>
  <c r="I349" i="18"/>
  <c r="J348" i="18"/>
  <c r="I348" i="18"/>
  <c r="J347" i="18"/>
  <c r="I347" i="18"/>
  <c r="J346" i="18"/>
  <c r="I346" i="18"/>
  <c r="J345" i="18"/>
  <c r="I345" i="18"/>
  <c r="J344" i="18"/>
  <c r="I344" i="18"/>
  <c r="J343" i="18"/>
  <c r="I343" i="18"/>
  <c r="J342" i="18"/>
  <c r="I342" i="18"/>
  <c r="J341" i="18"/>
  <c r="I341" i="18"/>
  <c r="J340" i="18"/>
  <c r="I340" i="18"/>
  <c r="J339" i="18"/>
  <c r="I339" i="18"/>
  <c r="J338" i="18"/>
  <c r="I338" i="18"/>
  <c r="J337" i="18"/>
  <c r="I337" i="18"/>
  <c r="J336" i="18"/>
  <c r="I336" i="18"/>
  <c r="J335" i="18"/>
  <c r="I335" i="18"/>
  <c r="J334" i="18"/>
  <c r="I334" i="18"/>
  <c r="J333" i="18"/>
  <c r="I333" i="18"/>
  <c r="J332" i="18"/>
  <c r="I332" i="18"/>
  <c r="J331" i="18"/>
  <c r="I331" i="18"/>
  <c r="J330" i="18"/>
  <c r="I330" i="18"/>
  <c r="J329" i="18"/>
  <c r="I329" i="18"/>
  <c r="J328" i="18"/>
  <c r="I328" i="18"/>
  <c r="J327" i="18"/>
  <c r="I327" i="18"/>
  <c r="J326" i="18"/>
  <c r="I326" i="18"/>
  <c r="J325" i="18"/>
  <c r="I325" i="18"/>
  <c r="J324" i="18"/>
  <c r="I324" i="18"/>
  <c r="J323" i="18"/>
  <c r="I323" i="18"/>
  <c r="J322" i="18"/>
  <c r="I322" i="18"/>
  <c r="J321" i="18"/>
  <c r="I321" i="18"/>
  <c r="J320" i="18"/>
  <c r="I320" i="18"/>
  <c r="J319" i="18"/>
  <c r="I319" i="18"/>
  <c r="J318" i="18"/>
  <c r="I318" i="18"/>
  <c r="J317" i="18"/>
  <c r="I317" i="18"/>
  <c r="J316" i="18"/>
  <c r="I316" i="18"/>
  <c r="J315" i="18"/>
  <c r="I315" i="18"/>
  <c r="J314" i="18"/>
  <c r="I314" i="18"/>
  <c r="J313" i="18"/>
  <c r="I313" i="18"/>
  <c r="J312" i="18"/>
  <c r="I312" i="18"/>
  <c r="J311" i="18"/>
  <c r="I311" i="18"/>
  <c r="J310" i="18"/>
  <c r="I310" i="18"/>
  <c r="J309" i="18"/>
  <c r="I309" i="18"/>
  <c r="J308" i="18"/>
  <c r="I308" i="18"/>
  <c r="J307" i="18"/>
  <c r="I307" i="18"/>
  <c r="J306" i="18"/>
  <c r="I306" i="18"/>
  <c r="J305" i="18"/>
  <c r="I305" i="18"/>
  <c r="J304" i="18"/>
  <c r="I304" i="18"/>
  <c r="J303" i="18"/>
  <c r="I303" i="18"/>
  <c r="J302" i="18"/>
  <c r="I302" i="18"/>
  <c r="J301" i="18"/>
  <c r="I301" i="18"/>
  <c r="J300" i="18"/>
  <c r="I300" i="18"/>
  <c r="J299" i="18"/>
  <c r="I299" i="18"/>
  <c r="J298" i="18"/>
  <c r="I298" i="18"/>
  <c r="J297" i="18"/>
  <c r="I297" i="18"/>
  <c r="J296" i="18"/>
  <c r="I296" i="18"/>
  <c r="J295" i="18"/>
  <c r="I295" i="18"/>
  <c r="J294" i="18"/>
  <c r="I294" i="18"/>
  <c r="J293" i="18"/>
  <c r="I293" i="18"/>
  <c r="J292" i="18"/>
  <c r="I292" i="18"/>
  <c r="J291" i="18"/>
  <c r="I291" i="18"/>
  <c r="J290" i="18"/>
  <c r="I290" i="18"/>
  <c r="J289" i="18"/>
  <c r="I289" i="18"/>
  <c r="J288" i="18"/>
  <c r="I288" i="18"/>
  <c r="J287" i="18"/>
  <c r="I287" i="18"/>
  <c r="J286" i="18"/>
  <c r="I286" i="18"/>
  <c r="J285" i="18"/>
  <c r="I285" i="18"/>
  <c r="J284" i="18"/>
  <c r="I284" i="18"/>
  <c r="J283" i="18"/>
  <c r="I283" i="18"/>
  <c r="J282" i="18"/>
  <c r="I282" i="18"/>
  <c r="J281" i="18"/>
  <c r="I281" i="18"/>
  <c r="J280" i="18"/>
  <c r="I280" i="18"/>
  <c r="J279" i="18"/>
  <c r="I279" i="18"/>
  <c r="J278" i="18"/>
  <c r="I278" i="18"/>
  <c r="J277" i="18"/>
  <c r="I277" i="18"/>
  <c r="J276" i="18"/>
  <c r="I276" i="18"/>
  <c r="J275" i="18"/>
  <c r="I275" i="18"/>
  <c r="J274" i="18"/>
  <c r="I274" i="18"/>
  <c r="J273" i="18"/>
  <c r="I273" i="18"/>
  <c r="J272" i="18"/>
  <c r="I272" i="18"/>
  <c r="J271" i="18"/>
  <c r="I271" i="18"/>
  <c r="J270" i="18"/>
  <c r="I270" i="18"/>
  <c r="J269" i="18"/>
  <c r="I269" i="18"/>
  <c r="J268" i="18"/>
  <c r="I268" i="18"/>
  <c r="J267" i="18"/>
  <c r="I267" i="18"/>
  <c r="J266" i="18"/>
  <c r="I266" i="18"/>
  <c r="J265" i="18"/>
  <c r="I265" i="18"/>
  <c r="J264" i="18"/>
  <c r="I264" i="18"/>
  <c r="J263" i="18"/>
  <c r="I263" i="18"/>
  <c r="J262" i="18"/>
  <c r="I262" i="18"/>
  <c r="J261" i="18"/>
  <c r="I261" i="18"/>
  <c r="J260" i="18"/>
  <c r="I260" i="18"/>
  <c r="J259" i="18"/>
  <c r="I259" i="18"/>
  <c r="J258" i="18"/>
  <c r="I258" i="18"/>
  <c r="J257" i="18"/>
  <c r="I257" i="18"/>
  <c r="J256" i="18"/>
  <c r="I256" i="18"/>
  <c r="J255" i="18"/>
  <c r="I255" i="18"/>
  <c r="J254" i="18"/>
  <c r="I254" i="18"/>
  <c r="J253" i="18"/>
  <c r="I253" i="18"/>
  <c r="J252" i="18"/>
  <c r="I252" i="18"/>
  <c r="J251" i="18"/>
  <c r="I251" i="18"/>
  <c r="J250" i="18"/>
  <c r="I250" i="18"/>
  <c r="J249" i="18"/>
  <c r="I249" i="18"/>
  <c r="J248" i="18"/>
  <c r="I248" i="18"/>
  <c r="J247" i="18"/>
  <c r="I247" i="18"/>
  <c r="J246" i="18"/>
  <c r="I246" i="18"/>
  <c r="J245" i="18"/>
  <c r="I245" i="18"/>
  <c r="J244" i="18"/>
  <c r="I244" i="18"/>
  <c r="J243" i="18"/>
  <c r="I243" i="18"/>
  <c r="J242" i="18"/>
  <c r="I242" i="18"/>
  <c r="J241" i="18"/>
  <c r="I241" i="18"/>
  <c r="J240" i="18"/>
  <c r="I240" i="18"/>
  <c r="J239" i="18"/>
  <c r="I239" i="18"/>
  <c r="J238" i="18"/>
  <c r="I238" i="18"/>
  <c r="J237" i="18"/>
  <c r="I237" i="18"/>
  <c r="J236" i="18"/>
  <c r="I236" i="18"/>
  <c r="J235" i="18"/>
  <c r="I235" i="18"/>
  <c r="J234" i="18"/>
  <c r="I234" i="18"/>
  <c r="J233" i="18"/>
  <c r="I233" i="18"/>
  <c r="J232" i="18"/>
  <c r="I232" i="18"/>
  <c r="J231" i="18"/>
  <c r="I231" i="18"/>
  <c r="J230" i="18"/>
  <c r="I230" i="18"/>
  <c r="J229" i="18"/>
  <c r="I229" i="18"/>
  <c r="J228" i="18"/>
  <c r="I228" i="18"/>
  <c r="J227" i="18"/>
  <c r="I227" i="18"/>
  <c r="J226" i="18"/>
  <c r="I226" i="18"/>
  <c r="J225" i="18"/>
  <c r="I225" i="18"/>
  <c r="J224" i="18"/>
  <c r="I224" i="18"/>
  <c r="J223" i="18"/>
  <c r="I223" i="18"/>
  <c r="J222" i="18"/>
  <c r="I222" i="18"/>
  <c r="J221" i="18"/>
  <c r="I221" i="18"/>
  <c r="J220" i="18"/>
  <c r="I220" i="18"/>
  <c r="J219" i="18"/>
  <c r="I219" i="18"/>
  <c r="J218" i="18"/>
  <c r="I218" i="18"/>
  <c r="J217" i="18"/>
  <c r="I217" i="18"/>
  <c r="J216" i="18"/>
  <c r="I216" i="18"/>
  <c r="J215" i="18"/>
  <c r="I215" i="18"/>
  <c r="J214" i="18"/>
  <c r="I214" i="18"/>
  <c r="J213" i="18"/>
  <c r="I213" i="18"/>
  <c r="J212" i="18"/>
  <c r="I212" i="18"/>
  <c r="J211" i="18"/>
  <c r="I211" i="18"/>
  <c r="J210" i="18"/>
  <c r="I210" i="18"/>
  <c r="J209" i="18"/>
  <c r="I209" i="18"/>
  <c r="J208" i="18"/>
  <c r="I208" i="18"/>
  <c r="J207" i="18"/>
  <c r="I207" i="18"/>
  <c r="J206" i="18"/>
  <c r="I206" i="18"/>
  <c r="J205" i="18"/>
  <c r="I205" i="18"/>
  <c r="J204" i="18"/>
  <c r="I204" i="18"/>
  <c r="J203" i="18"/>
  <c r="I203" i="18"/>
  <c r="J202" i="18"/>
  <c r="I202" i="18"/>
  <c r="J201" i="18"/>
  <c r="I201" i="18"/>
  <c r="J200" i="18"/>
  <c r="I200" i="18"/>
  <c r="J199" i="18"/>
  <c r="I199" i="18"/>
  <c r="J198" i="18"/>
  <c r="I198" i="18"/>
  <c r="J197" i="18"/>
  <c r="I197" i="18"/>
  <c r="J196" i="18"/>
  <c r="I196" i="18"/>
  <c r="J195" i="18"/>
  <c r="I195" i="18"/>
  <c r="J194" i="18"/>
  <c r="I194" i="18"/>
  <c r="J193" i="18"/>
  <c r="I193" i="18"/>
  <c r="J192" i="18"/>
  <c r="I192" i="18"/>
  <c r="J191" i="18"/>
  <c r="I191" i="18"/>
  <c r="J190" i="18"/>
  <c r="I190" i="18"/>
  <c r="J189" i="18"/>
  <c r="I189" i="18"/>
  <c r="J188" i="18"/>
  <c r="I188" i="18"/>
  <c r="J187" i="18"/>
  <c r="I187" i="18"/>
  <c r="J186" i="18"/>
  <c r="I186" i="18"/>
  <c r="J185" i="18"/>
  <c r="I185" i="18"/>
  <c r="J184" i="18"/>
  <c r="I184" i="18"/>
  <c r="J183" i="18"/>
  <c r="I183" i="18"/>
  <c r="J182" i="18"/>
  <c r="I182" i="18"/>
  <c r="J181" i="18"/>
  <c r="I181" i="18"/>
  <c r="J180" i="18"/>
  <c r="I180" i="18"/>
  <c r="J179" i="18"/>
  <c r="I179" i="18"/>
  <c r="J178" i="18"/>
  <c r="I178" i="18"/>
  <c r="J177" i="18"/>
  <c r="I177" i="18"/>
  <c r="J176" i="18"/>
  <c r="I176" i="18"/>
  <c r="J175" i="18"/>
  <c r="I175" i="18"/>
  <c r="J174" i="18"/>
  <c r="I174" i="18"/>
  <c r="J173" i="18"/>
  <c r="I173" i="18"/>
  <c r="J172" i="18"/>
  <c r="I172" i="18"/>
  <c r="J171" i="18"/>
  <c r="I171" i="18"/>
  <c r="J170" i="18"/>
  <c r="I170" i="18"/>
  <c r="J169" i="18"/>
  <c r="I169" i="18"/>
  <c r="J168" i="18"/>
  <c r="I168" i="18"/>
  <c r="J167" i="18"/>
  <c r="I167" i="18"/>
  <c r="J166" i="18"/>
  <c r="I166" i="18"/>
  <c r="J165" i="18"/>
  <c r="I165" i="18"/>
  <c r="J164" i="18"/>
  <c r="I164" i="18"/>
  <c r="J163" i="18"/>
  <c r="I163" i="18"/>
  <c r="J162" i="18"/>
  <c r="I162" i="18"/>
  <c r="J161" i="18"/>
  <c r="I161" i="18"/>
  <c r="J160" i="18"/>
  <c r="I160" i="18"/>
  <c r="J159" i="18"/>
  <c r="I159" i="18"/>
  <c r="J158" i="18"/>
  <c r="I158" i="18"/>
  <c r="J157" i="18"/>
  <c r="I157" i="18"/>
  <c r="J156" i="18"/>
  <c r="I156" i="18"/>
  <c r="J155" i="18"/>
  <c r="I155" i="18"/>
  <c r="J154" i="18"/>
  <c r="I154" i="18"/>
  <c r="J153" i="18"/>
  <c r="I153" i="18"/>
  <c r="J152" i="18"/>
  <c r="I152" i="18"/>
  <c r="J151" i="18"/>
  <c r="I151" i="18"/>
  <c r="J150" i="18"/>
  <c r="I150" i="18"/>
  <c r="J149" i="18"/>
  <c r="I149" i="18"/>
  <c r="J148" i="18"/>
  <c r="I148" i="18"/>
  <c r="J147" i="18"/>
  <c r="I147" i="18"/>
  <c r="J146" i="18"/>
  <c r="I146" i="18"/>
  <c r="J145" i="18"/>
  <c r="I145" i="18"/>
  <c r="J144" i="18"/>
  <c r="I144" i="18"/>
  <c r="J143" i="18"/>
  <c r="I143" i="18"/>
  <c r="J142" i="18"/>
  <c r="I142" i="18"/>
  <c r="J141" i="18"/>
  <c r="I141" i="18"/>
  <c r="J140" i="18"/>
  <c r="I140" i="18"/>
  <c r="J139" i="18"/>
  <c r="I139" i="18"/>
  <c r="J138" i="18"/>
  <c r="I138" i="18"/>
  <c r="J137" i="18"/>
  <c r="I137" i="18"/>
  <c r="J136" i="18"/>
  <c r="I136" i="18"/>
  <c r="J135" i="18"/>
  <c r="I135" i="18"/>
  <c r="J134" i="18"/>
  <c r="I134" i="18"/>
  <c r="J133" i="18"/>
  <c r="I133" i="18"/>
  <c r="J132" i="18"/>
  <c r="I132" i="18"/>
  <c r="J131" i="18"/>
  <c r="I131" i="18"/>
  <c r="J130" i="18"/>
  <c r="I130" i="18"/>
  <c r="J129" i="18"/>
  <c r="I129" i="18"/>
  <c r="J128" i="18"/>
  <c r="I128" i="18"/>
  <c r="J127" i="18"/>
  <c r="I127" i="18"/>
  <c r="J126" i="18"/>
  <c r="I126" i="18"/>
  <c r="J125" i="18"/>
  <c r="I125" i="18"/>
  <c r="J124" i="18"/>
  <c r="I124" i="18"/>
  <c r="J123" i="18"/>
  <c r="I123" i="18"/>
  <c r="J122" i="18"/>
  <c r="I122" i="18"/>
  <c r="J121" i="18"/>
  <c r="I121" i="18"/>
  <c r="J120" i="18"/>
  <c r="I120" i="18"/>
  <c r="J119" i="18"/>
  <c r="I119" i="18"/>
  <c r="J118" i="18"/>
  <c r="I118" i="18"/>
  <c r="J117" i="18"/>
  <c r="I117" i="18"/>
  <c r="J116" i="18"/>
  <c r="I116" i="18"/>
  <c r="J115" i="18"/>
  <c r="I115" i="18"/>
  <c r="J114" i="18"/>
  <c r="I114" i="18"/>
  <c r="J113" i="18"/>
  <c r="I113" i="18"/>
  <c r="J112" i="18"/>
  <c r="I112" i="18"/>
  <c r="J111" i="18"/>
  <c r="I111" i="18"/>
  <c r="J110" i="18"/>
  <c r="I110" i="18"/>
  <c r="J109" i="18"/>
  <c r="I109" i="18"/>
  <c r="J108" i="18"/>
  <c r="I108" i="18"/>
  <c r="J107" i="18"/>
  <c r="I107" i="18"/>
  <c r="J106" i="18"/>
  <c r="I106" i="18"/>
  <c r="J105" i="18"/>
  <c r="I105" i="18"/>
  <c r="J104" i="18"/>
  <c r="I104" i="18"/>
  <c r="J103" i="18"/>
  <c r="I103" i="18"/>
  <c r="J102" i="18"/>
  <c r="I102" i="18"/>
  <c r="J101" i="18"/>
  <c r="I101" i="18"/>
  <c r="J100" i="18"/>
  <c r="I100" i="18"/>
  <c r="J99" i="18"/>
  <c r="I99" i="18"/>
  <c r="J98" i="18"/>
  <c r="I98" i="18"/>
  <c r="J97" i="18"/>
  <c r="I97" i="18"/>
  <c r="J96" i="18"/>
  <c r="I96" i="18"/>
  <c r="J95" i="18"/>
  <c r="I95" i="18"/>
  <c r="M260" i="18"/>
  <c r="L260" i="18"/>
  <c r="N507" i="18"/>
  <c r="N506" i="18"/>
  <c r="N505" i="18"/>
  <c r="N504" i="18"/>
  <c r="N502" i="18"/>
  <c r="N501" i="18"/>
  <c r="N466" i="18"/>
  <c r="N462" i="18"/>
  <c r="N461" i="18"/>
  <c r="N459" i="18"/>
  <c r="N447" i="18"/>
  <c r="N437" i="18"/>
  <c r="N399" i="18"/>
  <c r="N398" i="18"/>
  <c r="N377" i="18"/>
  <c r="N376" i="18"/>
  <c r="N375" i="18"/>
  <c r="N364" i="18"/>
  <c r="N363" i="18"/>
  <c r="N361" i="18"/>
  <c r="N262" i="18"/>
  <c r="N261" i="18"/>
  <c r="N260" i="18"/>
  <c r="N142" i="18"/>
  <c r="N136" i="18"/>
  <c r="N104" i="18"/>
  <c r="N103" i="18"/>
  <c r="N102" i="18"/>
  <c r="B1" i="18"/>
  <c r="F1" i="18"/>
  <c r="B2" i="18"/>
  <c r="F2" i="18"/>
  <c r="B3" i="18"/>
  <c r="F3" i="18"/>
  <c r="B4" i="18"/>
  <c r="F4" i="18"/>
  <c r="B5" i="18"/>
  <c r="F5" i="18"/>
  <c r="B6" i="18"/>
  <c r="F6" i="18"/>
  <c r="B7" i="18"/>
  <c r="F7" i="18"/>
  <c r="B8" i="18"/>
  <c r="F8" i="18"/>
  <c r="B9" i="18"/>
  <c r="F9" i="18"/>
  <c r="B10" i="18"/>
  <c r="F10" i="18"/>
  <c r="B11" i="18"/>
  <c r="F11" i="18"/>
  <c r="B12" i="18"/>
  <c r="F12" i="18"/>
  <c r="B13" i="18"/>
  <c r="F13" i="18"/>
  <c r="B14" i="18"/>
  <c r="F14" i="18"/>
  <c r="B15" i="18"/>
  <c r="F15" i="18"/>
  <c r="B16" i="18"/>
  <c r="F16" i="18"/>
  <c r="B17" i="18"/>
  <c r="F17" i="18"/>
  <c r="B18" i="18"/>
  <c r="F18" i="18"/>
  <c r="B19" i="18"/>
  <c r="F19" i="18"/>
  <c r="B20" i="18"/>
  <c r="F20" i="18"/>
  <c r="B21" i="18"/>
  <c r="F21" i="18"/>
  <c r="B22" i="18"/>
  <c r="F22" i="18"/>
  <c r="B23" i="18"/>
  <c r="F23" i="18"/>
  <c r="B24" i="18"/>
  <c r="F24" i="18"/>
  <c r="B25" i="18"/>
  <c r="F25" i="18"/>
  <c r="B26" i="18"/>
  <c r="F26" i="18"/>
  <c r="B27" i="18"/>
  <c r="F27" i="18"/>
  <c r="B28" i="18"/>
  <c r="F28" i="18"/>
  <c r="B29" i="18"/>
  <c r="F29" i="18"/>
  <c r="B30" i="18"/>
  <c r="F30" i="18"/>
  <c r="B31" i="18"/>
  <c r="F31" i="18"/>
  <c r="B32" i="18"/>
  <c r="F32" i="18"/>
  <c r="B33" i="18"/>
  <c r="F33" i="18"/>
  <c r="B34" i="18"/>
  <c r="F34" i="18"/>
  <c r="B35" i="18"/>
  <c r="F35" i="18"/>
  <c r="B36" i="18"/>
  <c r="F36" i="18"/>
  <c r="B37" i="18"/>
  <c r="F37" i="18"/>
  <c r="B38" i="18"/>
  <c r="F38" i="18"/>
  <c r="B39" i="18"/>
  <c r="F39" i="18"/>
  <c r="B40" i="18"/>
  <c r="F40" i="18"/>
  <c r="B41" i="18"/>
  <c r="F41" i="18"/>
  <c r="B42" i="18"/>
  <c r="F42" i="18"/>
  <c r="B43" i="18"/>
  <c r="F43" i="18"/>
  <c r="B44" i="18"/>
  <c r="F44" i="18"/>
  <c r="B45" i="18"/>
  <c r="F45" i="18"/>
  <c r="B46" i="18"/>
  <c r="F46" i="18"/>
  <c r="B47" i="18"/>
  <c r="F47" i="18"/>
  <c r="B48" i="18"/>
  <c r="F48" i="18"/>
  <c r="B49" i="18"/>
  <c r="F49" i="18"/>
  <c r="B50" i="18"/>
  <c r="F50" i="18"/>
  <c r="B51" i="18"/>
  <c r="F51" i="18"/>
  <c r="B52" i="18"/>
  <c r="F52" i="18"/>
  <c r="B53" i="18"/>
  <c r="F53" i="18"/>
  <c r="B54" i="18"/>
  <c r="F54" i="18"/>
  <c r="B55" i="18"/>
  <c r="F55" i="18"/>
  <c r="B56" i="18"/>
  <c r="F56" i="18"/>
  <c r="B57" i="18"/>
  <c r="F57" i="18"/>
  <c r="B58" i="18"/>
  <c r="F58" i="18"/>
  <c r="B59" i="18"/>
  <c r="F59" i="18"/>
  <c r="B60" i="18"/>
  <c r="F60" i="18"/>
  <c r="B61" i="18"/>
  <c r="F61" i="18"/>
  <c r="B62" i="18"/>
  <c r="F62" i="18"/>
  <c r="B63" i="18"/>
  <c r="F63" i="18"/>
  <c r="B64" i="18"/>
  <c r="F64" i="18"/>
  <c r="B65" i="18"/>
  <c r="F65" i="18"/>
  <c r="B66" i="18"/>
  <c r="F66" i="18"/>
  <c r="B67" i="18"/>
  <c r="F67" i="18"/>
  <c r="B68" i="18"/>
  <c r="F68" i="18"/>
  <c r="B69" i="18"/>
  <c r="F69" i="18"/>
  <c r="B70" i="18"/>
  <c r="F70" i="18"/>
  <c r="B71" i="18"/>
  <c r="F71" i="18"/>
  <c r="B72" i="18"/>
  <c r="F72" i="18"/>
  <c r="B73" i="18"/>
  <c r="F73" i="18"/>
  <c r="B74" i="18"/>
  <c r="F74" i="18"/>
  <c r="B75" i="18"/>
  <c r="F75" i="18"/>
  <c r="B76" i="18"/>
  <c r="F76" i="18"/>
  <c r="B77" i="18"/>
  <c r="F77" i="18"/>
  <c r="B78" i="18"/>
  <c r="F78" i="18"/>
  <c r="B79" i="18"/>
  <c r="F79" i="18"/>
  <c r="B80" i="18"/>
  <c r="F80" i="18"/>
  <c r="B81" i="18"/>
  <c r="F81" i="18"/>
  <c r="B82" i="18"/>
  <c r="F82" i="18"/>
  <c r="B83" i="18"/>
  <c r="F83" i="18"/>
  <c r="B84" i="18"/>
  <c r="F84" i="18"/>
  <c r="B85" i="18"/>
  <c r="F85" i="18"/>
  <c r="B86" i="18"/>
  <c r="F86" i="18"/>
  <c r="B87" i="18"/>
  <c r="F87" i="18"/>
  <c r="B88" i="18"/>
  <c r="F88" i="18"/>
  <c r="B89" i="18"/>
  <c r="F89" i="18"/>
  <c r="B90" i="18"/>
  <c r="F90" i="18"/>
  <c r="B91" i="18"/>
  <c r="F91" i="18"/>
  <c r="B92" i="18"/>
  <c r="F92" i="18"/>
  <c r="B93" i="18"/>
  <c r="F93" i="18"/>
  <c r="B94" i="18"/>
  <c r="F94" i="18"/>
  <c r="B95" i="18"/>
  <c r="F95" i="18"/>
  <c r="B96" i="18"/>
  <c r="F96" i="18"/>
  <c r="B97" i="18"/>
  <c r="F97" i="18"/>
  <c r="B98" i="18"/>
  <c r="F98" i="18"/>
  <c r="B99" i="18"/>
  <c r="F99" i="18"/>
  <c r="B100" i="18"/>
  <c r="F100" i="18"/>
  <c r="B101" i="18"/>
  <c r="F101" i="18"/>
  <c r="B102" i="18"/>
  <c r="F102" i="18"/>
  <c r="B103" i="18"/>
  <c r="F103" i="18"/>
  <c r="B104" i="18"/>
  <c r="F104" i="18"/>
  <c r="B105" i="18"/>
  <c r="F105" i="18"/>
  <c r="B106" i="18"/>
  <c r="F106" i="18"/>
  <c r="B107" i="18"/>
  <c r="F107" i="18"/>
  <c r="B108" i="18"/>
  <c r="F108" i="18"/>
  <c r="B109" i="18"/>
  <c r="F109" i="18"/>
  <c r="B110" i="18"/>
  <c r="F110" i="18"/>
  <c r="B111" i="18"/>
  <c r="F111" i="18"/>
  <c r="B112" i="18"/>
  <c r="F112" i="18"/>
  <c r="B113" i="18"/>
  <c r="F113" i="18"/>
  <c r="B114" i="18"/>
  <c r="F114" i="18"/>
  <c r="B115" i="18"/>
  <c r="F115" i="18"/>
  <c r="B116" i="18"/>
  <c r="F116" i="18"/>
  <c r="B117" i="18"/>
  <c r="F117" i="18"/>
  <c r="B118" i="18"/>
  <c r="F118" i="18"/>
  <c r="B119" i="18"/>
  <c r="F119" i="18"/>
  <c r="B120" i="18"/>
  <c r="F120" i="18"/>
  <c r="B121" i="18"/>
  <c r="F121" i="18"/>
  <c r="B122" i="18"/>
  <c r="F122" i="18"/>
  <c r="B123" i="18"/>
  <c r="F123" i="18"/>
  <c r="B124" i="18"/>
  <c r="F124" i="18"/>
  <c r="B125" i="18"/>
  <c r="F125" i="18"/>
  <c r="B126" i="18"/>
  <c r="F126" i="18"/>
  <c r="B127" i="18"/>
  <c r="F127" i="18"/>
  <c r="B128" i="18"/>
  <c r="F128" i="18"/>
  <c r="B129" i="18"/>
  <c r="F129" i="18"/>
  <c r="B130" i="18"/>
  <c r="F130" i="18"/>
  <c r="B131" i="18"/>
  <c r="F131" i="18"/>
  <c r="B132" i="18"/>
  <c r="F132" i="18"/>
  <c r="B133" i="18"/>
  <c r="F133" i="18"/>
  <c r="B134" i="18"/>
  <c r="F134" i="18"/>
  <c r="B135" i="18"/>
  <c r="F135" i="18"/>
  <c r="B136" i="18"/>
  <c r="F136" i="18"/>
  <c r="B137" i="18"/>
  <c r="F137" i="18"/>
  <c r="B138" i="18"/>
  <c r="F138" i="18"/>
  <c r="B139" i="18"/>
  <c r="F139" i="18"/>
  <c r="B140" i="18"/>
  <c r="F140" i="18"/>
  <c r="B141" i="18"/>
  <c r="F141" i="18"/>
  <c r="B142" i="18"/>
  <c r="F142" i="18"/>
  <c r="B143" i="18"/>
  <c r="F143" i="18"/>
  <c r="B144" i="18"/>
  <c r="F144" i="18"/>
  <c r="B145" i="18"/>
  <c r="F145" i="18"/>
  <c r="B146" i="18"/>
  <c r="F146" i="18"/>
  <c r="B147" i="18"/>
  <c r="F147" i="18"/>
  <c r="B148" i="18"/>
  <c r="F148" i="18"/>
  <c r="B149" i="18"/>
  <c r="F149" i="18"/>
  <c r="B150" i="18"/>
  <c r="F150" i="18"/>
  <c r="B151" i="18"/>
  <c r="F151" i="18"/>
  <c r="B152" i="18"/>
  <c r="F152" i="18"/>
  <c r="B153" i="18"/>
  <c r="F153" i="18"/>
  <c r="B154" i="18"/>
  <c r="F154" i="18"/>
  <c r="B155" i="18"/>
  <c r="F155" i="18"/>
  <c r="B156" i="18"/>
  <c r="F156" i="18"/>
  <c r="B157" i="18"/>
  <c r="F157" i="18"/>
  <c r="B158" i="18"/>
  <c r="F158" i="18"/>
  <c r="B159" i="18"/>
  <c r="F159" i="18"/>
  <c r="B160" i="18"/>
  <c r="F160" i="18"/>
  <c r="B161" i="18"/>
  <c r="F161" i="18"/>
  <c r="B162" i="18"/>
  <c r="F162" i="18"/>
  <c r="B163" i="18"/>
  <c r="F163" i="18"/>
  <c r="B164" i="18"/>
  <c r="F164" i="18"/>
  <c r="B165" i="18"/>
  <c r="F165" i="18"/>
  <c r="B166" i="18"/>
  <c r="F166" i="18"/>
  <c r="B167" i="18"/>
  <c r="F167" i="18"/>
  <c r="B168" i="18"/>
  <c r="F168" i="18"/>
  <c r="B169" i="18"/>
  <c r="F169" i="18"/>
  <c r="B170" i="18"/>
  <c r="F170" i="18"/>
  <c r="B171" i="18"/>
  <c r="F171" i="18"/>
  <c r="B172" i="18"/>
  <c r="F172" i="18"/>
  <c r="B173" i="18"/>
  <c r="F173" i="18"/>
  <c r="B174" i="18"/>
  <c r="F174" i="18"/>
  <c r="B175" i="18"/>
  <c r="F175" i="18"/>
  <c r="B176" i="18"/>
  <c r="F176" i="18"/>
  <c r="B177" i="18"/>
  <c r="F177" i="18"/>
  <c r="B178" i="18"/>
  <c r="F178" i="18"/>
  <c r="B179" i="18"/>
  <c r="F179" i="18"/>
  <c r="B180" i="18"/>
  <c r="F180" i="18"/>
  <c r="B181" i="18"/>
  <c r="F181" i="18"/>
  <c r="B182" i="18"/>
  <c r="F182" i="18"/>
  <c r="B183" i="18"/>
  <c r="F183" i="18"/>
  <c r="B184" i="18"/>
  <c r="B185" i="18"/>
  <c r="F185" i="18"/>
  <c r="B186" i="18"/>
  <c r="F186" i="18"/>
  <c r="B187" i="18"/>
  <c r="F187" i="18"/>
  <c r="B188" i="18"/>
  <c r="F188" i="18"/>
  <c r="B189" i="18"/>
  <c r="F189" i="18"/>
  <c r="B190" i="18"/>
  <c r="F190" i="18"/>
  <c r="B191" i="18"/>
  <c r="F191" i="18"/>
  <c r="B192" i="18"/>
  <c r="F192" i="18"/>
  <c r="B193" i="18"/>
  <c r="F193" i="18"/>
  <c r="B194" i="18"/>
  <c r="F194" i="18"/>
  <c r="B195" i="18"/>
  <c r="F195" i="18"/>
  <c r="B196" i="18"/>
  <c r="F196" i="18"/>
  <c r="B197" i="18"/>
  <c r="F197" i="18"/>
  <c r="B198" i="18"/>
  <c r="F198" i="18"/>
  <c r="B199" i="18"/>
  <c r="F199" i="18"/>
  <c r="B200" i="18"/>
  <c r="F200" i="18"/>
  <c r="B201" i="18"/>
  <c r="F201" i="18"/>
  <c r="B202" i="18"/>
  <c r="F202" i="18"/>
  <c r="B203" i="18"/>
  <c r="F203" i="18"/>
  <c r="B204" i="18"/>
  <c r="F204" i="18"/>
  <c r="B205" i="18"/>
  <c r="F205" i="18"/>
  <c r="B206" i="18"/>
  <c r="F206" i="18"/>
  <c r="B207" i="18"/>
  <c r="F207" i="18"/>
  <c r="B208" i="18"/>
  <c r="F208" i="18"/>
  <c r="B209" i="18"/>
  <c r="F209" i="18"/>
  <c r="B210" i="18"/>
  <c r="B211" i="18"/>
  <c r="B212" i="18"/>
  <c r="F212" i="18"/>
  <c r="B213" i="18"/>
  <c r="F213" i="18"/>
  <c r="B214" i="18"/>
  <c r="F214" i="18"/>
  <c r="B215" i="18"/>
  <c r="F215" i="18"/>
  <c r="B216" i="18"/>
  <c r="F216" i="18"/>
  <c r="B217" i="18"/>
  <c r="F217" i="18"/>
  <c r="B218" i="18"/>
  <c r="F218" i="18"/>
  <c r="B219" i="18"/>
  <c r="F219" i="18"/>
  <c r="B220" i="18"/>
  <c r="F220" i="18"/>
  <c r="B221" i="18"/>
  <c r="F221" i="18"/>
  <c r="B222" i="18"/>
  <c r="B223" i="18"/>
  <c r="B224" i="18"/>
  <c r="B225" i="18"/>
  <c r="B226" i="18"/>
  <c r="F226" i="18"/>
  <c r="B227" i="18"/>
  <c r="F227" i="18"/>
  <c r="B228" i="18"/>
  <c r="F228" i="18"/>
  <c r="B229" i="18"/>
  <c r="F229" i="18"/>
  <c r="B230" i="18"/>
  <c r="F230" i="18"/>
  <c r="B231" i="18"/>
  <c r="F231" i="18"/>
  <c r="B232" i="18"/>
  <c r="F232" i="18"/>
  <c r="B233" i="18"/>
  <c r="F233" i="18"/>
  <c r="B234" i="18"/>
  <c r="F234" i="18"/>
  <c r="B235" i="18"/>
  <c r="F235" i="18"/>
  <c r="B236" i="18"/>
  <c r="F236" i="18"/>
  <c r="B237" i="18"/>
  <c r="B238" i="18"/>
  <c r="F238" i="18"/>
  <c r="B239" i="18"/>
  <c r="F239" i="18"/>
  <c r="B240" i="18"/>
  <c r="F240" i="18"/>
  <c r="B241" i="18"/>
  <c r="F241" i="18"/>
  <c r="B242" i="18"/>
  <c r="F242" i="18"/>
  <c r="G242" i="18"/>
  <c r="N242" i="18" s="1"/>
  <c r="B243" i="18"/>
  <c r="F243" i="18"/>
  <c r="G243" i="18"/>
  <c r="N243" i="18" s="1"/>
  <c r="B244" i="18"/>
  <c r="F244" i="18"/>
  <c r="B245" i="18"/>
  <c r="F245" i="18"/>
  <c r="B246" i="18"/>
  <c r="F246" i="18"/>
  <c r="B247" i="18"/>
  <c r="F247" i="18"/>
  <c r="B248" i="18"/>
  <c r="F248" i="18"/>
  <c r="B249" i="18"/>
  <c r="F249" i="18"/>
  <c r="B250" i="18"/>
  <c r="F250" i="18"/>
  <c r="B251" i="18"/>
  <c r="F251" i="18"/>
  <c r="B252" i="18"/>
  <c r="F252" i="18"/>
  <c r="B253" i="18"/>
  <c r="F253" i="18"/>
  <c r="B254" i="18"/>
  <c r="F254" i="18"/>
  <c r="B255" i="18"/>
  <c r="F255" i="18"/>
  <c r="B256" i="18"/>
  <c r="F256" i="18"/>
  <c r="B257" i="18"/>
  <c r="F257" i="18"/>
  <c r="B258" i="18"/>
  <c r="F258" i="18"/>
  <c r="B259" i="18"/>
  <c r="F259" i="18"/>
  <c r="B260" i="18"/>
  <c r="B261" i="18"/>
  <c r="B262" i="18"/>
  <c r="F262" i="18"/>
  <c r="B263" i="18"/>
  <c r="F263" i="18"/>
  <c r="B264" i="18"/>
  <c r="F264" i="18"/>
  <c r="B265" i="18"/>
  <c r="F265" i="18"/>
  <c r="B266" i="18"/>
  <c r="F266" i="18"/>
  <c r="B267" i="18"/>
  <c r="F267" i="18"/>
  <c r="B268" i="18"/>
  <c r="F268" i="18"/>
  <c r="B269" i="18"/>
  <c r="F269" i="18"/>
  <c r="N269" i="18"/>
  <c r="B270" i="18"/>
  <c r="F270" i="18"/>
  <c r="B271" i="18"/>
  <c r="F271" i="18"/>
  <c r="B272" i="18"/>
  <c r="F272" i="18"/>
  <c r="B273" i="18"/>
  <c r="F273" i="18"/>
  <c r="B274" i="18"/>
  <c r="F274" i="18"/>
  <c r="B275" i="18"/>
  <c r="F275" i="18"/>
  <c r="B276" i="18"/>
  <c r="F276" i="18"/>
  <c r="B277" i="18"/>
  <c r="F277" i="18"/>
  <c r="B278" i="18"/>
  <c r="F278" i="18"/>
  <c r="B279" i="18"/>
  <c r="F279" i="18"/>
  <c r="B280" i="18"/>
  <c r="F280" i="18"/>
  <c r="B281" i="18"/>
  <c r="F281" i="18"/>
  <c r="B282" i="18"/>
  <c r="F282" i="18"/>
  <c r="B283" i="18"/>
  <c r="F283" i="18"/>
  <c r="B284" i="18"/>
  <c r="F284" i="18"/>
  <c r="B285" i="18"/>
  <c r="F285" i="18"/>
  <c r="B286" i="18"/>
  <c r="F286" i="18"/>
  <c r="B287" i="18"/>
  <c r="F287" i="18"/>
  <c r="B288" i="18"/>
  <c r="F288" i="18"/>
  <c r="B289" i="18"/>
  <c r="F289" i="18"/>
  <c r="B290" i="18"/>
  <c r="F290" i="18"/>
  <c r="B291" i="18"/>
  <c r="F291" i="18"/>
  <c r="B292" i="18"/>
  <c r="F292" i="18"/>
  <c r="B293" i="18"/>
  <c r="F293" i="18"/>
  <c r="B294" i="18"/>
  <c r="F294" i="18"/>
  <c r="B295" i="18"/>
  <c r="F295" i="18"/>
  <c r="B296" i="18"/>
  <c r="F296" i="18"/>
  <c r="G296" i="18"/>
  <c r="N296" i="18" s="1"/>
  <c r="B297" i="18"/>
  <c r="F297" i="18"/>
  <c r="G297" i="18"/>
  <c r="N297" i="18" s="1"/>
  <c r="B298" i="18"/>
  <c r="F298" i="18"/>
  <c r="G298" i="18"/>
  <c r="N298" i="18" s="1"/>
  <c r="B299" i="18"/>
  <c r="F299" i="18"/>
  <c r="G299" i="18"/>
  <c r="N299" i="18" s="1"/>
  <c r="B300" i="18"/>
  <c r="F300" i="18"/>
  <c r="G300" i="18"/>
  <c r="N300" i="18" s="1"/>
  <c r="B301" i="18"/>
  <c r="F301" i="18"/>
  <c r="G301" i="18"/>
  <c r="N301" i="18" s="1"/>
  <c r="B302" i="18"/>
  <c r="F302" i="18"/>
  <c r="B303" i="18"/>
  <c r="F303" i="18"/>
  <c r="B304" i="18"/>
  <c r="F304" i="18"/>
  <c r="B305" i="18"/>
  <c r="F305" i="18"/>
  <c r="B306" i="18"/>
  <c r="F306" i="18"/>
  <c r="B307" i="18"/>
  <c r="F307" i="18"/>
  <c r="B308" i="18"/>
  <c r="F308" i="18"/>
  <c r="B309" i="18"/>
  <c r="F309" i="18"/>
  <c r="B310" i="18"/>
  <c r="F310" i="18"/>
  <c r="B311" i="18"/>
  <c r="F311" i="18"/>
  <c r="G311" i="18"/>
  <c r="N311" i="18" s="1"/>
  <c r="B312" i="18"/>
  <c r="F312" i="18"/>
  <c r="B313" i="18"/>
  <c r="F313" i="18"/>
  <c r="B314" i="18"/>
  <c r="F314" i="18"/>
  <c r="G314" i="18"/>
  <c r="N314" i="18" s="1"/>
  <c r="B315" i="18"/>
  <c r="F315" i="18"/>
  <c r="B316" i="18"/>
  <c r="F316" i="18"/>
  <c r="B317" i="18"/>
  <c r="F317" i="18"/>
  <c r="G317" i="18"/>
  <c r="N317" i="18" s="1"/>
  <c r="B318" i="18"/>
  <c r="F318" i="18"/>
  <c r="G318" i="18"/>
  <c r="N318" i="18" s="1"/>
  <c r="B319" i="18"/>
  <c r="F319" i="18"/>
  <c r="G319" i="18"/>
  <c r="N319" i="18" s="1"/>
  <c r="B320" i="18"/>
  <c r="F320" i="18"/>
  <c r="B321" i="18"/>
  <c r="F321" i="18"/>
  <c r="B322" i="18"/>
  <c r="F322" i="18"/>
  <c r="B323" i="18"/>
  <c r="F323" i="18"/>
  <c r="B324" i="18"/>
  <c r="F324" i="18"/>
  <c r="B325" i="18"/>
  <c r="F325" i="18"/>
  <c r="B326" i="18"/>
  <c r="F326" i="18"/>
  <c r="B327" i="18"/>
  <c r="F327" i="18"/>
  <c r="B328" i="18"/>
  <c r="F328" i="18"/>
  <c r="B329" i="18"/>
  <c r="F329" i="18"/>
  <c r="B330" i="18"/>
  <c r="F330" i="18"/>
  <c r="B331" i="18"/>
  <c r="F331" i="18"/>
  <c r="B332" i="18"/>
  <c r="B333" i="18"/>
  <c r="B334" i="18"/>
  <c r="B335" i="18"/>
  <c r="B336" i="18"/>
  <c r="B337" i="18"/>
  <c r="B338" i="18"/>
  <c r="B339" i="18"/>
  <c r="B340" i="18"/>
  <c r="B341" i="18"/>
  <c r="B342" i="18"/>
  <c r="B343" i="18"/>
  <c r="B344" i="18"/>
  <c r="B345" i="18"/>
  <c r="B346" i="18"/>
  <c r="B347" i="18"/>
  <c r="B348" i="18"/>
  <c r="B349" i="18"/>
  <c r="B350" i="18"/>
  <c r="B351" i="18"/>
  <c r="B352" i="18"/>
  <c r="B353" i="18"/>
  <c r="B354" i="18"/>
  <c r="B355" i="18"/>
  <c r="B356" i="18"/>
  <c r="B357" i="18"/>
  <c r="B358" i="18"/>
  <c r="B359" i="18"/>
  <c r="B360" i="18"/>
  <c r="B361" i="18"/>
  <c r="B362" i="18"/>
  <c r="B363" i="18"/>
  <c r="B364" i="18"/>
  <c r="B365" i="18"/>
  <c r="G365" i="18"/>
  <c r="B366" i="18"/>
  <c r="G366" i="18"/>
  <c r="B367" i="18"/>
  <c r="G367" i="18"/>
  <c r="B368" i="18"/>
  <c r="G368" i="18"/>
  <c r="B369" i="18"/>
  <c r="G369" i="18"/>
  <c r="B370" i="18"/>
  <c r="G370" i="18"/>
  <c r="B371" i="18"/>
  <c r="G371" i="18"/>
  <c r="B372" i="18"/>
  <c r="G372" i="18"/>
  <c r="B373" i="18"/>
  <c r="G373" i="18"/>
  <c r="B374" i="18"/>
  <c r="G374" i="18"/>
  <c r="B375" i="18"/>
  <c r="B376" i="18"/>
  <c r="B377" i="18"/>
  <c r="B378" i="18"/>
  <c r="B379" i="18"/>
  <c r="B380" i="18"/>
  <c r="B381" i="18"/>
  <c r="B382" i="18"/>
  <c r="B383" i="18"/>
  <c r="B384" i="18"/>
  <c r="B385" i="18"/>
  <c r="B386" i="18"/>
  <c r="B387" i="18"/>
  <c r="B388" i="18"/>
  <c r="G388" i="18"/>
  <c r="B389" i="18"/>
  <c r="G389" i="18"/>
  <c r="B390" i="18"/>
  <c r="G390" i="18"/>
  <c r="B391" i="18"/>
  <c r="G391" i="18"/>
  <c r="B392" i="18"/>
  <c r="G392" i="18"/>
  <c r="B393" i="18"/>
  <c r="G393" i="18"/>
  <c r="B394" i="18"/>
  <c r="G394" i="18"/>
  <c r="B395" i="18"/>
  <c r="G395" i="18"/>
  <c r="B396" i="18"/>
  <c r="G396" i="18"/>
  <c r="B397" i="18"/>
  <c r="G397" i="18"/>
  <c r="B398" i="18"/>
  <c r="B399" i="18"/>
  <c r="B400" i="18"/>
  <c r="B401" i="18"/>
  <c r="B402" i="18"/>
  <c r="B403" i="18"/>
  <c r="B404" i="18"/>
  <c r="B405" i="18"/>
  <c r="B406" i="18"/>
  <c r="B407" i="18"/>
  <c r="B408" i="18"/>
  <c r="B409" i="18"/>
  <c r="B410" i="18"/>
  <c r="B411" i="18"/>
  <c r="B412" i="18"/>
  <c r="B413" i="18"/>
  <c r="B414" i="18"/>
  <c r="B415" i="18"/>
  <c r="B416" i="18"/>
  <c r="B417" i="18"/>
  <c r="B418" i="18"/>
  <c r="B419" i="18"/>
  <c r="B420" i="18"/>
  <c r="B421" i="18"/>
  <c r="B422" i="18"/>
  <c r="B423" i="18"/>
  <c r="B424" i="18"/>
  <c r="B425" i="18"/>
  <c r="B426" i="18"/>
  <c r="B427" i="18"/>
  <c r="B428" i="18"/>
  <c r="B429" i="18"/>
  <c r="B430" i="18"/>
  <c r="B431" i="18"/>
  <c r="B432" i="18"/>
  <c r="B433" i="18"/>
  <c r="B434" i="18"/>
  <c r="B435" i="18"/>
  <c r="B436" i="18"/>
  <c r="B437" i="18"/>
  <c r="B438" i="18"/>
  <c r="B439" i="18"/>
  <c r="B440" i="18"/>
  <c r="B441" i="18"/>
  <c r="B442" i="18"/>
  <c r="B443" i="18"/>
  <c r="B444" i="18"/>
  <c r="B445" i="18"/>
  <c r="B446" i="18"/>
  <c r="B447" i="18"/>
  <c r="B448" i="18"/>
  <c r="B449" i="18"/>
  <c r="B450" i="18"/>
  <c r="B451" i="18"/>
  <c r="B452" i="18"/>
  <c r="B453" i="18"/>
  <c r="B454" i="18"/>
  <c r="B455" i="18"/>
  <c r="B456" i="18"/>
  <c r="B457" i="18"/>
  <c r="B458" i="18"/>
  <c r="B459" i="18"/>
  <c r="B460" i="18"/>
  <c r="B461" i="18"/>
  <c r="B462" i="18"/>
  <c r="B463" i="18"/>
  <c r="B464" i="18"/>
  <c r="B465" i="18"/>
  <c r="B466" i="18"/>
  <c r="B467" i="18"/>
  <c r="B468" i="18"/>
  <c r="B469" i="18"/>
  <c r="B470" i="18"/>
  <c r="B471" i="18"/>
  <c r="B472" i="18"/>
  <c r="B473" i="18"/>
  <c r="B474" i="18"/>
  <c r="B475" i="18"/>
  <c r="B476" i="18"/>
  <c r="B477" i="18"/>
  <c r="B478" i="18"/>
  <c r="B479" i="18"/>
  <c r="B480" i="18"/>
  <c r="B481" i="18"/>
  <c r="B482" i="18"/>
  <c r="B483" i="18"/>
  <c r="B484" i="18"/>
  <c r="B485" i="18"/>
  <c r="B486" i="18"/>
  <c r="B487" i="18"/>
  <c r="B488" i="18"/>
  <c r="B489" i="18"/>
  <c r="B490" i="18"/>
  <c r="B491" i="18"/>
  <c r="B492" i="18"/>
  <c r="B493" i="18"/>
  <c r="B494" i="18"/>
  <c r="B495" i="18"/>
  <c r="B496" i="18"/>
  <c r="B497" i="18"/>
  <c r="B498" i="18"/>
  <c r="B499" i="18"/>
  <c r="B500" i="18"/>
  <c r="B501" i="18"/>
  <c r="B502" i="18"/>
  <c r="B503" i="18"/>
  <c r="B504" i="18"/>
  <c r="B505" i="18"/>
  <c r="B506" i="18"/>
  <c r="B507" i="18"/>
  <c r="B508" i="18"/>
  <c r="B509" i="18"/>
  <c r="G509" i="18"/>
  <c r="B510" i="18"/>
  <c r="G510" i="18"/>
  <c r="B511" i="18"/>
  <c r="G511" i="18"/>
  <c r="B512" i="18"/>
  <c r="G512" i="18"/>
  <c r="B513" i="18"/>
  <c r="G513" i="18"/>
  <c r="B514" i="18"/>
  <c r="G514" i="18"/>
  <c r="B515" i="18"/>
  <c r="G515" i="18"/>
  <c r="B516" i="18"/>
  <c r="G516" i="18"/>
  <c r="B517" i="18"/>
  <c r="G517" i="18"/>
  <c r="B518" i="18"/>
  <c r="G518" i="18"/>
  <c r="B519" i="18"/>
  <c r="G519" i="18"/>
  <c r="B520" i="18"/>
  <c r="G520" i="18"/>
  <c r="B521" i="18"/>
  <c r="G521" i="18"/>
  <c r="B522" i="18"/>
  <c r="G522" i="18"/>
  <c r="B523" i="18"/>
  <c r="G523" i="18"/>
  <c r="B524" i="18"/>
  <c r="G524" i="18"/>
  <c r="B525" i="18"/>
  <c r="B526" i="18"/>
  <c r="G526" i="18"/>
  <c r="B527" i="18"/>
  <c r="G527" i="18"/>
  <c r="B528" i="18"/>
  <c r="G528" i="18"/>
  <c r="B529" i="18"/>
  <c r="G529" i="18"/>
  <c r="B530" i="18"/>
  <c r="G530" i="18"/>
  <c r="B531" i="18"/>
  <c r="G531" i="18"/>
  <c r="B532" i="18"/>
  <c r="G532" i="18"/>
  <c r="B533" i="18"/>
  <c r="G533" i="18"/>
  <c r="B534" i="18"/>
  <c r="G534" i="18"/>
  <c r="B535" i="18"/>
  <c r="G535" i="18"/>
  <c r="B536" i="18"/>
  <c r="G536" i="18"/>
  <c r="B537" i="18"/>
  <c r="G537" i="18"/>
  <c r="B538" i="18"/>
  <c r="G538" i="18"/>
  <c r="B539" i="18"/>
  <c r="G539" i="18"/>
  <c r="B540" i="18"/>
  <c r="G540" i="18"/>
  <c r="B541" i="18"/>
  <c r="G541" i="18"/>
  <c r="B542" i="18"/>
  <c r="G542" i="18"/>
  <c r="B543" i="18"/>
  <c r="G543" i="18"/>
  <c r="B544" i="18"/>
  <c r="G544" i="18"/>
  <c r="B545" i="18"/>
  <c r="G545" i="18"/>
  <c r="B546" i="18"/>
  <c r="G546" i="18"/>
  <c r="B547" i="18"/>
  <c r="G547" i="18"/>
  <c r="B548" i="18"/>
  <c r="G548" i="18"/>
  <c r="B549" i="18"/>
  <c r="G549" i="18"/>
  <c r="B550" i="18"/>
  <c r="G550" i="18"/>
  <c r="B551" i="18"/>
  <c r="G551" i="18"/>
  <c r="B552" i="18"/>
  <c r="G552" i="18"/>
  <c r="B553" i="18"/>
  <c r="G553" i="18"/>
  <c r="B554" i="18"/>
  <c r="G554" i="18"/>
  <c r="B555" i="18"/>
  <c r="G555" i="18"/>
  <c r="B556" i="18"/>
  <c r="G556" i="18"/>
  <c r="B557" i="18"/>
  <c r="G557" i="18"/>
  <c r="B558" i="18"/>
  <c r="G558" i="18"/>
  <c r="B559" i="18"/>
  <c r="G559" i="18"/>
  <c r="B560" i="18"/>
  <c r="G560" i="18"/>
  <c r="B561" i="18"/>
  <c r="G561" i="18"/>
  <c r="B562" i="18"/>
  <c r="G562" i="18"/>
  <c r="B563" i="18"/>
  <c r="G563" i="18"/>
  <c r="B564" i="18"/>
  <c r="G564" i="18"/>
  <c r="B565" i="18"/>
  <c r="G565" i="18"/>
  <c r="B566" i="18"/>
  <c r="G566" i="18"/>
  <c r="B567" i="18"/>
  <c r="G567" i="18"/>
  <c r="B568" i="18"/>
  <c r="G568" i="18"/>
  <c r="B569" i="18"/>
  <c r="G569" i="18"/>
  <c r="B570" i="18"/>
  <c r="G570" i="18"/>
  <c r="B571" i="18"/>
  <c r="G571" i="18"/>
  <c r="B572" i="18"/>
  <c r="G572" i="18"/>
  <c r="B573" i="18"/>
  <c r="G573" i="18"/>
  <c r="B574" i="18"/>
  <c r="G574" i="18"/>
  <c r="B575" i="18"/>
  <c r="G575" i="18"/>
  <c r="B576" i="18"/>
  <c r="G576" i="18"/>
  <c r="B577" i="18"/>
  <c r="G577" i="18"/>
  <c r="B578" i="18"/>
  <c r="G578" i="18"/>
  <c r="B579" i="18"/>
  <c r="G579" i="18"/>
  <c r="B580" i="18"/>
  <c r="G580" i="18"/>
  <c r="B581" i="18"/>
  <c r="G581" i="18"/>
  <c r="B582" i="18"/>
  <c r="G582" i="18"/>
  <c r="B583" i="18"/>
  <c r="G583" i="18"/>
  <c r="B584" i="18"/>
  <c r="G584" i="18"/>
  <c r="B585" i="18"/>
  <c r="G585" i="18"/>
  <c r="B586" i="18"/>
  <c r="G586" i="18"/>
  <c r="B587" i="18"/>
  <c r="G587" i="18"/>
  <c r="B588" i="18"/>
  <c r="G588" i="18"/>
  <c r="B589" i="18"/>
  <c r="G589" i="18"/>
  <c r="B590" i="18"/>
  <c r="G590" i="18"/>
  <c r="B591" i="18"/>
  <c r="G591" i="18"/>
  <c r="B592" i="18"/>
  <c r="G592" i="18"/>
  <c r="B593" i="18"/>
  <c r="G593" i="18"/>
  <c r="B594" i="18"/>
  <c r="G594" i="18"/>
  <c r="B595" i="18"/>
  <c r="G595" i="18"/>
  <c r="B596" i="18"/>
  <c r="G596" i="18"/>
  <c r="B597" i="18"/>
  <c r="G597" i="18"/>
  <c r="B598" i="18"/>
  <c r="G598" i="18"/>
  <c r="B599" i="18"/>
  <c r="G599" i="18"/>
  <c r="B600" i="18"/>
  <c r="G600" i="18"/>
  <c r="B601" i="18"/>
  <c r="G601" i="18"/>
  <c r="B602" i="18"/>
  <c r="G602" i="18"/>
  <c r="B603" i="18"/>
  <c r="G603" i="18"/>
  <c r="B604" i="18"/>
  <c r="G604" i="18"/>
  <c r="B605" i="18"/>
  <c r="G605" i="18"/>
  <c r="B606" i="18"/>
  <c r="G606" i="18"/>
  <c r="B607" i="18"/>
  <c r="G607" i="18"/>
  <c r="B608" i="18"/>
  <c r="G608" i="18"/>
  <c r="B609" i="18"/>
  <c r="G609" i="18"/>
  <c r="B610" i="18"/>
  <c r="G610" i="18"/>
  <c r="B611" i="18"/>
  <c r="G611" i="18"/>
  <c r="B612" i="18"/>
  <c r="G612" i="18"/>
  <c r="B613" i="18"/>
  <c r="G613" i="18"/>
  <c r="B614" i="18"/>
  <c r="G614" i="18"/>
  <c r="B615" i="18"/>
  <c r="G615" i="18"/>
  <c r="B616" i="18"/>
  <c r="G616" i="18"/>
  <c r="B617" i="18"/>
  <c r="G617" i="18"/>
  <c r="B618" i="18"/>
  <c r="G618" i="18"/>
  <c r="B619" i="18"/>
  <c r="G619" i="18"/>
  <c r="B620" i="18"/>
  <c r="G620" i="18"/>
  <c r="B621" i="18"/>
  <c r="G621" i="18"/>
  <c r="B622" i="18"/>
  <c r="G622" i="18"/>
  <c r="B623" i="18"/>
  <c r="G623" i="18"/>
  <c r="B624" i="18"/>
  <c r="G624" i="18"/>
  <c r="B625" i="18"/>
  <c r="G625" i="18"/>
  <c r="B626" i="18"/>
  <c r="G626" i="18"/>
  <c r="B627" i="18"/>
  <c r="G627" i="18"/>
  <c r="B628" i="18"/>
  <c r="G628" i="18"/>
  <c r="B629" i="18"/>
  <c r="G629" i="18"/>
  <c r="B630" i="18"/>
  <c r="B631" i="18"/>
  <c r="B632" i="18"/>
  <c r="W2520" i="1"/>
  <c r="W2519" i="1"/>
  <c r="W2518" i="1"/>
  <c r="W2517" i="1"/>
  <c r="H1" i="15"/>
  <c r="T2516" i="1"/>
  <c r="W2516" i="1" s="1"/>
  <c r="T2515" i="1"/>
  <c r="W2515" i="1" s="1"/>
  <c r="T2514" i="1"/>
  <c r="W2514" i="1" s="1"/>
  <c r="T2513" i="1"/>
  <c r="W2513" i="1" s="1"/>
  <c r="T2512" i="1"/>
  <c r="W2512" i="1" s="1"/>
  <c r="T2511" i="1"/>
  <c r="W2511" i="1" s="1"/>
  <c r="T2510" i="1"/>
  <c r="W2510" i="1" s="1"/>
  <c r="T2509" i="1"/>
  <c r="W2509" i="1" s="1"/>
  <c r="T2508" i="1"/>
  <c r="W2508" i="1" s="1"/>
  <c r="T2507" i="1"/>
  <c r="W2507" i="1" s="1"/>
  <c r="T2506" i="1"/>
  <c r="W2506" i="1" s="1"/>
  <c r="T2505" i="1"/>
  <c r="W2505" i="1" s="1"/>
  <c r="T2504" i="1"/>
  <c r="W2504" i="1" s="1"/>
  <c r="T2503" i="1"/>
  <c r="W2503" i="1" s="1"/>
  <c r="T2502" i="1"/>
  <c r="W2502" i="1" s="1"/>
  <c r="T2501" i="1"/>
  <c r="W2501" i="1" s="1"/>
  <c r="T2500" i="1"/>
  <c r="W2500" i="1" s="1"/>
  <c r="T2499" i="1"/>
  <c r="W2499" i="1" s="1"/>
  <c r="T2498" i="1"/>
  <c r="W2498" i="1" s="1"/>
  <c r="T2497" i="1"/>
  <c r="W2497" i="1" s="1"/>
  <c r="T2496" i="1"/>
  <c r="W2496" i="1" s="1"/>
  <c r="T2495" i="1"/>
  <c r="W2495" i="1" s="1"/>
  <c r="T2494" i="1"/>
  <c r="W2494" i="1" s="1"/>
  <c r="T2493" i="1"/>
  <c r="W2493" i="1" s="1"/>
  <c r="T2492" i="1"/>
  <c r="W2492" i="1" s="1"/>
  <c r="T2491" i="1"/>
  <c r="W2491" i="1" s="1"/>
  <c r="T2490" i="1"/>
  <c r="W2490" i="1" s="1"/>
  <c r="T2489" i="1"/>
  <c r="W2489" i="1" s="1"/>
  <c r="T2488" i="1"/>
  <c r="W2488" i="1" s="1"/>
  <c r="T2487" i="1"/>
  <c r="W2487" i="1" s="1"/>
  <c r="T2486" i="1"/>
  <c r="W2486" i="1" s="1"/>
  <c r="T2485" i="1"/>
  <c r="W2485" i="1" s="1"/>
  <c r="T2484" i="1"/>
  <c r="W2484" i="1" s="1"/>
  <c r="T2483" i="1"/>
  <c r="W2483" i="1" s="1"/>
  <c r="T2482" i="1"/>
  <c r="W2482" i="1" s="1"/>
  <c r="T2481" i="1"/>
  <c r="W2481" i="1" s="1"/>
  <c r="T2480" i="1"/>
  <c r="W2480" i="1" s="1"/>
  <c r="T2479" i="1"/>
  <c r="W2479" i="1" s="1"/>
  <c r="T2478" i="1"/>
  <c r="W2478" i="1" s="1"/>
  <c r="T2477" i="1"/>
  <c r="W2477" i="1" s="1"/>
  <c r="T2476" i="1"/>
  <c r="W2476" i="1" s="1"/>
  <c r="T2475" i="1"/>
  <c r="W2475" i="1" s="1"/>
  <c r="T2474" i="1"/>
  <c r="W2474" i="1" s="1"/>
  <c r="T2473" i="1"/>
  <c r="W2473" i="1" s="1"/>
  <c r="T2472" i="1"/>
  <c r="W2472" i="1" s="1"/>
  <c r="T2471" i="1"/>
  <c r="W2471" i="1" s="1"/>
  <c r="T2470" i="1"/>
  <c r="W2470" i="1" s="1"/>
  <c r="T2469" i="1"/>
  <c r="W2469" i="1" s="1"/>
  <c r="T2468" i="1"/>
  <c r="W2468" i="1" s="1"/>
  <c r="T2467" i="1"/>
  <c r="W2467" i="1" s="1"/>
  <c r="T2466" i="1"/>
  <c r="W2466" i="1" s="1"/>
  <c r="T2465" i="1"/>
  <c r="W2465" i="1" s="1"/>
  <c r="T2464" i="1"/>
  <c r="W2464" i="1" s="1"/>
  <c r="T2463" i="1"/>
  <c r="W2463" i="1" s="1"/>
  <c r="T2462" i="1"/>
  <c r="W2462" i="1" s="1"/>
  <c r="T2461" i="1"/>
  <c r="W2461" i="1" s="1"/>
  <c r="T2460" i="1"/>
  <c r="W2460" i="1" s="1"/>
  <c r="T2459" i="1"/>
  <c r="W2459" i="1" s="1"/>
  <c r="T2458" i="1"/>
  <c r="W2458" i="1" s="1"/>
  <c r="T2457" i="1"/>
  <c r="W2457" i="1" s="1"/>
  <c r="T2456" i="1"/>
  <c r="W2456" i="1" s="1"/>
  <c r="T2455" i="1"/>
  <c r="W2455" i="1" s="1"/>
  <c r="T2454" i="1"/>
  <c r="W2454" i="1" s="1"/>
  <c r="T2453" i="1"/>
  <c r="W2453" i="1" s="1"/>
  <c r="T2452" i="1"/>
  <c r="W2452" i="1" s="1"/>
  <c r="T2451" i="1"/>
  <c r="W2451" i="1" s="1"/>
  <c r="T2450" i="1"/>
  <c r="W2450" i="1" s="1"/>
  <c r="T2449" i="1"/>
  <c r="W2449" i="1" s="1"/>
  <c r="T2448" i="1"/>
  <c r="W2448" i="1" s="1"/>
  <c r="T2447" i="1"/>
  <c r="W2447" i="1" s="1"/>
  <c r="T2446" i="1"/>
  <c r="W2446" i="1" s="1"/>
  <c r="T2445" i="1"/>
  <c r="W2445" i="1" s="1"/>
  <c r="T2444" i="1"/>
  <c r="W2444" i="1" s="1"/>
  <c r="T2443" i="1"/>
  <c r="W2443" i="1" s="1"/>
  <c r="T2442" i="1"/>
  <c r="W2442" i="1" s="1"/>
  <c r="T2441" i="1"/>
  <c r="W2441" i="1" s="1"/>
  <c r="T2440" i="1"/>
  <c r="W2440" i="1" s="1"/>
  <c r="T2439" i="1"/>
  <c r="W2439" i="1" s="1"/>
  <c r="T2438" i="1"/>
  <c r="W2438" i="1" s="1"/>
  <c r="T2437" i="1"/>
  <c r="W2437" i="1" s="1"/>
  <c r="T2436" i="1"/>
  <c r="W2436" i="1" s="1"/>
  <c r="T2435" i="1"/>
  <c r="W2435" i="1" s="1"/>
  <c r="T2434" i="1"/>
  <c r="W2434" i="1" s="1"/>
  <c r="T2433" i="1"/>
  <c r="W2433" i="1" s="1"/>
  <c r="T2432" i="1"/>
  <c r="W2432" i="1" s="1"/>
  <c r="T2431" i="1"/>
  <c r="W2431" i="1" s="1"/>
  <c r="T2430" i="1"/>
  <c r="W2430" i="1" s="1"/>
  <c r="T2429" i="1"/>
  <c r="W2429" i="1" s="1"/>
  <c r="T2428" i="1"/>
  <c r="W2428" i="1" s="1"/>
  <c r="T2427" i="1"/>
  <c r="W2427" i="1" s="1"/>
  <c r="T2426" i="1"/>
  <c r="W2426" i="1" s="1"/>
  <c r="T2425" i="1"/>
  <c r="W2425" i="1" s="1"/>
  <c r="T2424" i="1"/>
  <c r="W2424" i="1" s="1"/>
  <c r="T2423" i="1"/>
  <c r="W2423" i="1" s="1"/>
  <c r="T2422" i="1"/>
  <c r="W2422" i="1" s="1"/>
  <c r="T2421" i="1"/>
  <c r="W2421" i="1" s="1"/>
  <c r="T2420" i="1"/>
  <c r="W2420" i="1" s="1"/>
  <c r="T2419" i="1"/>
  <c r="W2419" i="1" s="1"/>
  <c r="T2418" i="1"/>
  <c r="W2418" i="1" s="1"/>
  <c r="T2417" i="1"/>
  <c r="W2417" i="1" s="1"/>
  <c r="T2416" i="1"/>
  <c r="W2416" i="1" s="1"/>
  <c r="T2415" i="1"/>
  <c r="W2415" i="1" s="1"/>
  <c r="T2414" i="1"/>
  <c r="W2414" i="1" s="1"/>
  <c r="T2413" i="1"/>
  <c r="W2413" i="1" s="1"/>
  <c r="T2412" i="1"/>
  <c r="W2412" i="1" s="1"/>
  <c r="T2411" i="1"/>
  <c r="W2411" i="1" s="1"/>
  <c r="T2410" i="1"/>
  <c r="W2410" i="1" s="1"/>
  <c r="T2409" i="1"/>
  <c r="W2409" i="1" s="1"/>
  <c r="T2408" i="1"/>
  <c r="W2408" i="1" s="1"/>
  <c r="T2407" i="1"/>
  <c r="W2407" i="1" s="1"/>
  <c r="T2406" i="1"/>
  <c r="W2406" i="1" s="1"/>
  <c r="T2405" i="1"/>
  <c r="W2405" i="1" s="1"/>
  <c r="T2404" i="1"/>
  <c r="W2404" i="1" s="1"/>
  <c r="T2403" i="1"/>
  <c r="W2403" i="1" s="1"/>
  <c r="T2402" i="1"/>
  <c r="W2402" i="1" s="1"/>
  <c r="T2401" i="1"/>
  <c r="W2401" i="1" s="1"/>
  <c r="T2400" i="1"/>
  <c r="W2400" i="1" s="1"/>
  <c r="T2399" i="1"/>
  <c r="W2399" i="1" s="1"/>
  <c r="T2398" i="1"/>
  <c r="W2398" i="1" s="1"/>
  <c r="T2397" i="1"/>
  <c r="W2397" i="1" s="1"/>
  <c r="T2396" i="1"/>
  <c r="W2396" i="1" s="1"/>
  <c r="T2395" i="1"/>
  <c r="W2395" i="1" s="1"/>
  <c r="T2394" i="1"/>
  <c r="W2394" i="1" s="1"/>
  <c r="T2393" i="1"/>
  <c r="W2393" i="1" s="1"/>
  <c r="T2392" i="1"/>
  <c r="W2392" i="1" s="1"/>
  <c r="T2391" i="1"/>
  <c r="W2391" i="1" s="1"/>
  <c r="T2390" i="1"/>
  <c r="W2390" i="1" s="1"/>
  <c r="T2389" i="1"/>
  <c r="W2389" i="1" s="1"/>
  <c r="T2388" i="1"/>
  <c r="W2388" i="1" s="1"/>
  <c r="T2387" i="1"/>
  <c r="W2387" i="1" s="1"/>
  <c r="T2386" i="1"/>
  <c r="W2386" i="1" s="1"/>
  <c r="T2385" i="1"/>
  <c r="W2385" i="1" s="1"/>
  <c r="T2384" i="1"/>
  <c r="W2384" i="1" s="1"/>
  <c r="T2383" i="1"/>
  <c r="W2383" i="1" s="1"/>
  <c r="T2382" i="1"/>
  <c r="W2382" i="1" s="1"/>
  <c r="T2381" i="1"/>
  <c r="W2381" i="1" s="1"/>
  <c r="T2380" i="1"/>
  <c r="W2380" i="1" s="1"/>
  <c r="T2379" i="1"/>
  <c r="W2379" i="1" s="1"/>
  <c r="T2378" i="1"/>
  <c r="W2378" i="1" s="1"/>
  <c r="T2377" i="1"/>
  <c r="W2377" i="1" s="1"/>
  <c r="T2376" i="1"/>
  <c r="W2376" i="1" s="1"/>
  <c r="T2375" i="1"/>
  <c r="W2375" i="1" s="1"/>
  <c r="T2374" i="1"/>
  <c r="W2374" i="1" s="1"/>
  <c r="T2373" i="1"/>
  <c r="W2373" i="1" s="1"/>
  <c r="T2372" i="1"/>
  <c r="W2372" i="1" s="1"/>
  <c r="T2371" i="1"/>
  <c r="W2371" i="1" s="1"/>
  <c r="T2370" i="1"/>
  <c r="W2370" i="1" s="1"/>
  <c r="T2369" i="1"/>
  <c r="W2369" i="1" s="1"/>
  <c r="T2368" i="1"/>
  <c r="W2368" i="1" s="1"/>
  <c r="T2367" i="1"/>
  <c r="W2367" i="1" s="1"/>
  <c r="T2366" i="1"/>
  <c r="W2366" i="1" s="1"/>
  <c r="T2365" i="1"/>
  <c r="W2365" i="1" s="1"/>
  <c r="T2364" i="1"/>
  <c r="W2364" i="1" s="1"/>
  <c r="T2363" i="1"/>
  <c r="W2363" i="1" s="1"/>
  <c r="T2362" i="1"/>
  <c r="W2362" i="1" s="1"/>
  <c r="T2361" i="1"/>
  <c r="W2361" i="1" s="1"/>
  <c r="T2360" i="1"/>
  <c r="W2360" i="1" s="1"/>
  <c r="T2359" i="1"/>
  <c r="W2359" i="1" s="1"/>
  <c r="T2358" i="1"/>
  <c r="W2358" i="1" s="1"/>
  <c r="T2357" i="1"/>
  <c r="W2357" i="1" s="1"/>
  <c r="T2356" i="1"/>
  <c r="W2356" i="1" s="1"/>
  <c r="T2355" i="1"/>
  <c r="W2355" i="1" s="1"/>
  <c r="T2354" i="1"/>
  <c r="W2354" i="1" s="1"/>
  <c r="T2353" i="1"/>
  <c r="W2353" i="1" s="1"/>
  <c r="T2352" i="1"/>
  <c r="W2352" i="1" s="1"/>
  <c r="T2351" i="1"/>
  <c r="W2351" i="1" s="1"/>
  <c r="T2350" i="1"/>
  <c r="W2350" i="1" s="1"/>
  <c r="T2349" i="1"/>
  <c r="W2349" i="1" s="1"/>
  <c r="T2348" i="1"/>
  <c r="W2348" i="1" s="1"/>
  <c r="T2347" i="1"/>
  <c r="W2347" i="1" s="1"/>
  <c r="T2346" i="1"/>
  <c r="W2346" i="1" s="1"/>
  <c r="T2345" i="1"/>
  <c r="W2345" i="1" s="1"/>
  <c r="T2344" i="1"/>
  <c r="W2344" i="1" s="1"/>
  <c r="T2343" i="1"/>
  <c r="W2343" i="1" s="1"/>
  <c r="T2342" i="1"/>
  <c r="W2342" i="1" s="1"/>
  <c r="T2341" i="1"/>
  <c r="W2341" i="1" s="1"/>
  <c r="T2340" i="1"/>
  <c r="W2340" i="1" s="1"/>
  <c r="T2339" i="1"/>
  <c r="W2339" i="1" s="1"/>
  <c r="T2338" i="1"/>
  <c r="W2338" i="1" s="1"/>
  <c r="T2337" i="1"/>
  <c r="W2337" i="1" s="1"/>
  <c r="T2336" i="1"/>
  <c r="W2336" i="1" s="1"/>
  <c r="T2335" i="1"/>
  <c r="W2335" i="1" s="1"/>
  <c r="T2334" i="1"/>
  <c r="W2334" i="1" s="1"/>
  <c r="T2333" i="1"/>
  <c r="W2333" i="1" s="1"/>
  <c r="T2332" i="1"/>
  <c r="W2332" i="1" s="1"/>
  <c r="T2331" i="1"/>
  <c r="W2331" i="1" s="1"/>
  <c r="T2330" i="1"/>
  <c r="W2330" i="1" s="1"/>
  <c r="T2329" i="1"/>
  <c r="W2329" i="1" s="1"/>
  <c r="T2328" i="1"/>
  <c r="W2328" i="1" s="1"/>
  <c r="T2327" i="1"/>
  <c r="W2327" i="1" s="1"/>
  <c r="T2326" i="1"/>
  <c r="W2326" i="1" s="1"/>
  <c r="T2325" i="1"/>
  <c r="W2325" i="1" s="1"/>
  <c r="T2324" i="1"/>
  <c r="W2324" i="1" s="1"/>
  <c r="T2323" i="1"/>
  <c r="W2323" i="1" s="1"/>
  <c r="T2322" i="1"/>
  <c r="W2322" i="1" s="1"/>
  <c r="T2321" i="1"/>
  <c r="W2321" i="1" s="1"/>
  <c r="T2320" i="1"/>
  <c r="W2320" i="1" s="1"/>
  <c r="T2319" i="1"/>
  <c r="W2319" i="1" s="1"/>
  <c r="T2318" i="1"/>
  <c r="W2318" i="1" s="1"/>
  <c r="T2317" i="1"/>
  <c r="W2317" i="1" s="1"/>
  <c r="T2316" i="1"/>
  <c r="W2316" i="1" s="1"/>
  <c r="T2315" i="1"/>
  <c r="W2315" i="1" s="1"/>
  <c r="T2314" i="1"/>
  <c r="W2314" i="1" s="1"/>
  <c r="T2313" i="1"/>
  <c r="W2313" i="1" s="1"/>
  <c r="T2312" i="1"/>
  <c r="W2312" i="1" s="1"/>
  <c r="T2311" i="1"/>
  <c r="W2311" i="1" s="1"/>
  <c r="T2310" i="1"/>
  <c r="W2310" i="1" s="1"/>
  <c r="T2309" i="1"/>
  <c r="W2309" i="1" s="1"/>
  <c r="T2308" i="1"/>
  <c r="W2308" i="1" s="1"/>
  <c r="T2307" i="1"/>
  <c r="W2307" i="1" s="1"/>
  <c r="T2306" i="1"/>
  <c r="W2306" i="1" s="1"/>
  <c r="T2305" i="1"/>
  <c r="W2305" i="1" s="1"/>
  <c r="T2304" i="1"/>
  <c r="W2304" i="1" s="1"/>
  <c r="T2303" i="1"/>
  <c r="W2303" i="1" s="1"/>
  <c r="T2302" i="1"/>
  <c r="W2302" i="1" s="1"/>
  <c r="T2301" i="1"/>
  <c r="W2301" i="1" s="1"/>
  <c r="T2300" i="1"/>
  <c r="W2300" i="1" s="1"/>
  <c r="T2299" i="1"/>
  <c r="W2299" i="1" s="1"/>
  <c r="T2298" i="1"/>
  <c r="W2298" i="1" s="1"/>
  <c r="T2297" i="1"/>
  <c r="W2297" i="1" s="1"/>
  <c r="T2296" i="1"/>
  <c r="W2296" i="1" s="1"/>
  <c r="T2295" i="1"/>
  <c r="W2295" i="1" s="1"/>
  <c r="T2294" i="1"/>
  <c r="W2294" i="1" s="1"/>
  <c r="T2293" i="1"/>
  <c r="W2293" i="1" s="1"/>
  <c r="T2292" i="1"/>
  <c r="W2292" i="1" s="1"/>
  <c r="T2291" i="1"/>
  <c r="W2291" i="1" s="1"/>
  <c r="T2290" i="1"/>
  <c r="W2290" i="1" s="1"/>
  <c r="T2289" i="1"/>
  <c r="W2289" i="1" s="1"/>
  <c r="T2288" i="1"/>
  <c r="W2288" i="1" s="1"/>
  <c r="T2287" i="1"/>
  <c r="W2287" i="1" s="1"/>
  <c r="T2286" i="1"/>
  <c r="W2286" i="1" s="1"/>
  <c r="T2285" i="1"/>
  <c r="W2285" i="1" s="1"/>
  <c r="T2284" i="1"/>
  <c r="W2284" i="1" s="1"/>
  <c r="T2283" i="1"/>
  <c r="T2282" i="1"/>
  <c r="W2282" i="1" s="1"/>
  <c r="T2281" i="1"/>
  <c r="W2281" i="1" s="1"/>
  <c r="T2280" i="1"/>
  <c r="W2280" i="1" s="1"/>
  <c r="T2210" i="1"/>
  <c r="W2210" i="1" s="1"/>
  <c r="T2209" i="1"/>
  <c r="W2209" i="1" s="1"/>
  <c r="T2205" i="1"/>
  <c r="W2205" i="1" s="1"/>
  <c r="T2204" i="1"/>
  <c r="W2204" i="1" s="1"/>
  <c r="T2203" i="1"/>
  <c r="W2203" i="1" s="1"/>
  <c r="T2202" i="1"/>
  <c r="W2202" i="1" s="1"/>
  <c r="T2201" i="1"/>
  <c r="W2201" i="1" s="1"/>
  <c r="T2200" i="1"/>
  <c r="W2200" i="1" s="1"/>
  <c r="T2199" i="1"/>
  <c r="W2199" i="1" s="1"/>
  <c r="T2198" i="1"/>
  <c r="W2198" i="1" s="1"/>
  <c r="T2197" i="1"/>
  <c r="W2197" i="1" s="1"/>
  <c r="T2196" i="1"/>
  <c r="W2196" i="1" s="1"/>
  <c r="T2195" i="1"/>
  <c r="W2195" i="1" s="1"/>
  <c r="T2194" i="1"/>
  <c r="W2194" i="1" s="1"/>
  <c r="T2193" i="1"/>
  <c r="W2193" i="1" s="1"/>
  <c r="T2192" i="1"/>
  <c r="W2192" i="1" s="1"/>
  <c r="T2191" i="1"/>
  <c r="W2191" i="1" s="1"/>
  <c r="T2190" i="1"/>
  <c r="W2190" i="1" s="1"/>
  <c r="T2189" i="1"/>
  <c r="W2189" i="1" s="1"/>
  <c r="T2188" i="1"/>
  <c r="W2188" i="1" s="1"/>
  <c r="T2187" i="1"/>
  <c r="W2187" i="1" s="1"/>
  <c r="T2186" i="1"/>
  <c r="W2186" i="1" s="1"/>
  <c r="T2185" i="1"/>
  <c r="W2185" i="1" s="1"/>
  <c r="T2184" i="1"/>
  <c r="W2184" i="1" s="1"/>
  <c r="T2183" i="1"/>
  <c r="W2183" i="1" s="1"/>
  <c r="T2182" i="1"/>
  <c r="W2182" i="1" s="1"/>
  <c r="T2181" i="1"/>
  <c r="W2181" i="1" s="1"/>
  <c r="T2180" i="1"/>
  <c r="W2180" i="1" s="1"/>
  <c r="T2179" i="1"/>
  <c r="W2179" i="1" s="1"/>
  <c r="T2178" i="1"/>
  <c r="W2178" i="1" s="1"/>
  <c r="T2177" i="1"/>
  <c r="W2177" i="1" s="1"/>
  <c r="T2176" i="1"/>
  <c r="W2176" i="1" s="1"/>
  <c r="T2175" i="1"/>
  <c r="W2175" i="1" s="1"/>
  <c r="T2174" i="1"/>
  <c r="W2174" i="1" s="1"/>
  <c r="T2173" i="1"/>
  <c r="W2173" i="1" s="1"/>
  <c r="T2172" i="1"/>
  <c r="W2172" i="1" s="1"/>
  <c r="T2171" i="1"/>
  <c r="W2171" i="1" s="1"/>
  <c r="T2170" i="1"/>
  <c r="W2170" i="1" s="1"/>
  <c r="T2169" i="1"/>
  <c r="W2169" i="1" s="1"/>
  <c r="T2168" i="1"/>
  <c r="W2168" i="1" s="1"/>
  <c r="T2167" i="1"/>
  <c r="W2167" i="1" s="1"/>
  <c r="T2166" i="1"/>
  <c r="W2166" i="1" s="1"/>
  <c r="T2165" i="1"/>
  <c r="W2165" i="1" s="1"/>
  <c r="T2164" i="1"/>
  <c r="W2164" i="1" s="1"/>
  <c r="T2163" i="1"/>
  <c r="W2163" i="1" s="1"/>
  <c r="T2162" i="1"/>
  <c r="W2162" i="1" s="1"/>
  <c r="T2161" i="1"/>
  <c r="W2161" i="1" s="1"/>
  <c r="T2160" i="1"/>
  <c r="W2160" i="1" s="1"/>
  <c r="T2159" i="1"/>
  <c r="W2159" i="1" s="1"/>
  <c r="T2158" i="1"/>
  <c r="W2158" i="1" s="1"/>
  <c r="T2157" i="1"/>
  <c r="W2157" i="1" s="1"/>
  <c r="T2156" i="1"/>
  <c r="W2156" i="1" s="1"/>
  <c r="T2155" i="1"/>
  <c r="W2155" i="1" s="1"/>
  <c r="T2154" i="1"/>
  <c r="W2154" i="1" s="1"/>
  <c r="T2153" i="1"/>
  <c r="W2153" i="1" s="1"/>
  <c r="T2152" i="1"/>
  <c r="W2152" i="1" s="1"/>
  <c r="T2151" i="1"/>
  <c r="W2151" i="1" s="1"/>
  <c r="T2147" i="1"/>
  <c r="W2147" i="1" s="1"/>
  <c r="T2146" i="1"/>
  <c r="W2146" i="1" s="1"/>
  <c r="T2145" i="1"/>
  <c r="T2144" i="1"/>
  <c r="T2143" i="1"/>
  <c r="T2142" i="1"/>
  <c r="T2141" i="1"/>
  <c r="T2140" i="1"/>
  <c r="T2139" i="1"/>
  <c r="T2138" i="1"/>
  <c r="T2137" i="1"/>
  <c r="T2136" i="1"/>
  <c r="T2135" i="1"/>
  <c r="T2134" i="1"/>
  <c r="T2133" i="1"/>
  <c r="T2132" i="1"/>
  <c r="T2131" i="1"/>
  <c r="T2130" i="1"/>
  <c r="T2129" i="1"/>
  <c r="T2128" i="1"/>
  <c r="T2127" i="1"/>
  <c r="W2127" i="1" s="1"/>
  <c r="T2126" i="1"/>
  <c r="W2126" i="1" s="1"/>
  <c r="T2125" i="1"/>
  <c r="W2125" i="1" s="1"/>
  <c r="T2124" i="1"/>
  <c r="W2124" i="1" s="1"/>
  <c r="T2123" i="1"/>
  <c r="W2123" i="1" s="1"/>
  <c r="T2122" i="1"/>
  <c r="W2122" i="1" s="1"/>
  <c r="T2121" i="1"/>
  <c r="W2121" i="1" s="1"/>
  <c r="T2120" i="1"/>
  <c r="W2120" i="1" s="1"/>
  <c r="T2119" i="1"/>
  <c r="W2119" i="1" s="1"/>
  <c r="T2118" i="1"/>
  <c r="W2118" i="1" s="1"/>
  <c r="T2112" i="1"/>
  <c r="W2112" i="1" s="1"/>
  <c r="T2111" i="1"/>
  <c r="W2111" i="1" s="1"/>
  <c r="T2110" i="1"/>
  <c r="W2110" i="1" s="1"/>
  <c r="T2109" i="1"/>
  <c r="W2109" i="1" s="1"/>
  <c r="T2108" i="1"/>
  <c r="W2108" i="1" s="1"/>
  <c r="T2107" i="1"/>
  <c r="W2107" i="1" s="1"/>
  <c r="T2106" i="1"/>
  <c r="W2106" i="1" s="1"/>
  <c r="T2105" i="1"/>
  <c r="W2105" i="1" s="1"/>
  <c r="T2103" i="1"/>
  <c r="W2103" i="1" s="1"/>
  <c r="T2102" i="1"/>
  <c r="W2102" i="1" s="1"/>
  <c r="T2101" i="1"/>
  <c r="W2101" i="1" s="1"/>
  <c r="T2094" i="1"/>
  <c r="W2094" i="1" s="1"/>
  <c r="T2093" i="1"/>
  <c r="W2093" i="1" s="1"/>
  <c r="T2092" i="1"/>
  <c r="W2092" i="1" s="1"/>
  <c r="T2091" i="1"/>
  <c r="W2091" i="1" s="1"/>
  <c r="T2090" i="1"/>
  <c r="W2090" i="1" s="1"/>
  <c r="T2089" i="1"/>
  <c r="W2089" i="1" s="1"/>
  <c r="T2088" i="1"/>
  <c r="W2088" i="1" s="1"/>
  <c r="T2087" i="1"/>
  <c r="W2087" i="1" s="1"/>
  <c r="T2086" i="1"/>
  <c r="W2086" i="1" s="1"/>
  <c r="T2085" i="1"/>
  <c r="W2085" i="1" s="1"/>
  <c r="T2084" i="1"/>
  <c r="W2084" i="1" s="1"/>
  <c r="T2083" i="1"/>
  <c r="W2083" i="1" s="1"/>
  <c r="T2082" i="1"/>
  <c r="W2082" i="1" s="1"/>
  <c r="T2081" i="1"/>
  <c r="W2081" i="1" s="1"/>
  <c r="T2080" i="1"/>
  <c r="W2080" i="1" s="1"/>
  <c r="T2079" i="1"/>
  <c r="W2079" i="1" s="1"/>
  <c r="T2078" i="1"/>
  <c r="W2078" i="1" s="1"/>
  <c r="T2077" i="1"/>
  <c r="W2077" i="1" s="1"/>
  <c r="T2076" i="1"/>
  <c r="W2076" i="1" s="1"/>
  <c r="T2075" i="1"/>
  <c r="W2075" i="1" s="1"/>
  <c r="T2074" i="1"/>
  <c r="W2074" i="1" s="1"/>
  <c r="T2073" i="1"/>
  <c r="W2073" i="1" s="1"/>
  <c r="T2072" i="1"/>
  <c r="W2072" i="1" s="1"/>
  <c r="T2071" i="1"/>
  <c r="W2071" i="1" s="1"/>
  <c r="T2070" i="1"/>
  <c r="W2070" i="1" s="1"/>
  <c r="T2069" i="1"/>
  <c r="W2069" i="1" s="1"/>
  <c r="T2068" i="1"/>
  <c r="W2068" i="1" s="1"/>
  <c r="T2067" i="1"/>
  <c r="W2067" i="1" s="1"/>
  <c r="T2066" i="1"/>
  <c r="W2066" i="1" s="1"/>
  <c r="T2065" i="1"/>
  <c r="W2065" i="1" s="1"/>
  <c r="T2064" i="1"/>
  <c r="W2064" i="1" s="1"/>
  <c r="T2063" i="1"/>
  <c r="W2063" i="1" s="1"/>
  <c r="T2061" i="1"/>
  <c r="W2061" i="1" s="1"/>
  <c r="T2060" i="1"/>
  <c r="W2060" i="1" s="1"/>
  <c r="T2059" i="1"/>
  <c r="W2059" i="1" s="1"/>
  <c r="T2058" i="1"/>
  <c r="W2058" i="1" s="1"/>
  <c r="T2057" i="1"/>
  <c r="W2057" i="1" s="1"/>
  <c r="T2056" i="1"/>
  <c r="W2056" i="1" s="1"/>
  <c r="T2055" i="1"/>
  <c r="W2055" i="1" s="1"/>
  <c r="T2054" i="1"/>
  <c r="W2054" i="1" s="1"/>
  <c r="T2053" i="1"/>
  <c r="W2053" i="1" s="1"/>
  <c r="T2052" i="1"/>
  <c r="W2052" i="1" s="1"/>
  <c r="T2051" i="1"/>
  <c r="W2051" i="1" s="1"/>
  <c r="T2050" i="1"/>
  <c r="W2050" i="1" s="1"/>
  <c r="T2049" i="1"/>
  <c r="W2049" i="1" s="1"/>
  <c r="T2048" i="1"/>
  <c r="W2048" i="1" s="1"/>
  <c r="T2047" i="1"/>
  <c r="W2047" i="1" s="1"/>
  <c r="T2046" i="1"/>
  <c r="W2046" i="1" s="1"/>
  <c r="T2045" i="1"/>
  <c r="W2045" i="1" s="1"/>
  <c r="T2044" i="1"/>
  <c r="W2044" i="1" s="1"/>
  <c r="T2043" i="1"/>
  <c r="W2043" i="1" s="1"/>
  <c r="T2042" i="1"/>
  <c r="W2042" i="1" s="1"/>
  <c r="T2041" i="1"/>
  <c r="W2041" i="1" s="1"/>
  <c r="T2040" i="1"/>
  <c r="W2040" i="1" s="1"/>
  <c r="T2039" i="1"/>
  <c r="W2039" i="1" s="1"/>
  <c r="T2038" i="1"/>
  <c r="W2038" i="1" s="1"/>
  <c r="T2037" i="1"/>
  <c r="W2037" i="1" s="1"/>
  <c r="T2036" i="1"/>
  <c r="W2036" i="1" s="1"/>
  <c r="T2035" i="1"/>
  <c r="W2035" i="1" s="1"/>
  <c r="T2034" i="1"/>
  <c r="W2034" i="1" s="1"/>
  <c r="T2033" i="1"/>
  <c r="W2033" i="1" s="1"/>
  <c r="T2032" i="1"/>
  <c r="W2032" i="1" s="1"/>
  <c r="T2031" i="1"/>
  <c r="W2031" i="1" s="1"/>
  <c r="T2030" i="1"/>
  <c r="W2030" i="1" s="1"/>
  <c r="T2029" i="1"/>
  <c r="W2029" i="1" s="1"/>
  <c r="T2028" i="1"/>
  <c r="W2028" i="1" s="1"/>
  <c r="T2027" i="1"/>
  <c r="W2027" i="1" s="1"/>
  <c r="T2026" i="1"/>
  <c r="W2026" i="1" s="1"/>
  <c r="T2025" i="1"/>
  <c r="W2025" i="1" s="1"/>
  <c r="T2024" i="1"/>
  <c r="W2024" i="1" s="1"/>
  <c r="T2023" i="1"/>
  <c r="W2023" i="1" s="1"/>
  <c r="T2022" i="1"/>
  <c r="W2022" i="1" s="1"/>
  <c r="T2021" i="1"/>
  <c r="W2021" i="1" s="1"/>
  <c r="T2020" i="1"/>
  <c r="W2020" i="1" s="1"/>
  <c r="T2019" i="1"/>
  <c r="W2019" i="1" s="1"/>
  <c r="T2018" i="1"/>
  <c r="W2018" i="1" s="1"/>
  <c r="T2017" i="1"/>
  <c r="W2017" i="1" s="1"/>
  <c r="T2016" i="1"/>
  <c r="W2016" i="1" s="1"/>
  <c r="T2015" i="1"/>
  <c r="W2015" i="1" s="1"/>
  <c r="T2014" i="1"/>
  <c r="W2014" i="1" s="1"/>
  <c r="T2013" i="1"/>
  <c r="W2013" i="1" s="1"/>
  <c r="T2012" i="1"/>
  <c r="W2012" i="1" s="1"/>
  <c r="T2011" i="1"/>
  <c r="W2011" i="1" s="1"/>
  <c r="T2010" i="1"/>
  <c r="W2010" i="1" s="1"/>
  <c r="T2009" i="1"/>
  <c r="W2009" i="1" s="1"/>
  <c r="T2007" i="1"/>
  <c r="W2007" i="1" s="1"/>
  <c r="T2006" i="1"/>
  <c r="W2006" i="1" s="1"/>
  <c r="T2005" i="1"/>
  <c r="W2005" i="1" s="1"/>
  <c r="T2004" i="1"/>
  <c r="W2004" i="1" s="1"/>
  <c r="T2003" i="1"/>
  <c r="W2003" i="1" s="1"/>
  <c r="T2002" i="1"/>
  <c r="W2002" i="1" s="1"/>
  <c r="T2001" i="1"/>
  <c r="W2001" i="1" s="1"/>
  <c r="T2000" i="1"/>
  <c r="W2000" i="1" s="1"/>
  <c r="T1999" i="1"/>
  <c r="W1999" i="1" s="1"/>
  <c r="T1998" i="1"/>
  <c r="W1998" i="1" s="1"/>
  <c r="T1997" i="1"/>
  <c r="W1997" i="1" s="1"/>
  <c r="T1996" i="1"/>
  <c r="W1996" i="1" s="1"/>
  <c r="T1995" i="1"/>
  <c r="W1995" i="1" s="1"/>
  <c r="T1994" i="1"/>
  <c r="W1994" i="1" s="1"/>
  <c r="T1993" i="1"/>
  <c r="W1993" i="1" s="1"/>
  <c r="T1991" i="1"/>
  <c r="W1991" i="1" s="1"/>
  <c r="T1990" i="1"/>
  <c r="W1990" i="1" s="1"/>
  <c r="T1989" i="1"/>
  <c r="W1989" i="1" s="1"/>
  <c r="T1988" i="1"/>
  <c r="W1988" i="1" s="1"/>
  <c r="T1987" i="1"/>
  <c r="W1987" i="1" s="1"/>
  <c r="T1986" i="1"/>
  <c r="W1986" i="1" s="1"/>
  <c r="T1985" i="1"/>
  <c r="W1985" i="1" s="1"/>
  <c r="T1984" i="1"/>
  <c r="W1984" i="1" s="1"/>
  <c r="T1983" i="1"/>
  <c r="W1983" i="1" s="1"/>
  <c r="T1982" i="1"/>
  <c r="W1982" i="1" s="1"/>
  <c r="T1981" i="1"/>
  <c r="W1981" i="1" s="1"/>
  <c r="T1980" i="1"/>
  <c r="W1980" i="1" s="1"/>
  <c r="T1979" i="1"/>
  <c r="W1979" i="1" s="1"/>
  <c r="T1978" i="1"/>
  <c r="W1978" i="1" s="1"/>
  <c r="T1977" i="1"/>
  <c r="W1977" i="1" s="1"/>
  <c r="T1976" i="1"/>
  <c r="W1976" i="1" s="1"/>
  <c r="T1975" i="1"/>
  <c r="W1975" i="1" s="1"/>
  <c r="T1974" i="1"/>
  <c r="W1974" i="1" s="1"/>
  <c r="T1973" i="1"/>
  <c r="W1973" i="1" s="1"/>
  <c r="T1972" i="1"/>
  <c r="W1972" i="1" s="1"/>
  <c r="T1971" i="1"/>
  <c r="W1971" i="1" s="1"/>
  <c r="T1970" i="1"/>
  <c r="W1970" i="1" s="1"/>
  <c r="T1969" i="1"/>
  <c r="W1969" i="1" s="1"/>
  <c r="T1968" i="1"/>
  <c r="W1968" i="1" s="1"/>
  <c r="T1967" i="1"/>
  <c r="W1967" i="1" s="1"/>
  <c r="T1966" i="1"/>
  <c r="W1966" i="1" s="1"/>
  <c r="T1965" i="1"/>
  <c r="W1965" i="1" s="1"/>
  <c r="T1964" i="1"/>
  <c r="W1964" i="1" s="1"/>
  <c r="T1963" i="1"/>
  <c r="W1963" i="1" s="1"/>
  <c r="T1962" i="1"/>
  <c r="W1962" i="1" s="1"/>
  <c r="T1961" i="1"/>
  <c r="W1961" i="1" s="1"/>
  <c r="T1960" i="1"/>
  <c r="W1960" i="1" s="1"/>
  <c r="T1959" i="1"/>
  <c r="W1959" i="1" s="1"/>
  <c r="T1958" i="1"/>
  <c r="W1958" i="1" s="1"/>
  <c r="T1957" i="1"/>
  <c r="W1957" i="1" s="1"/>
  <c r="T1956" i="1"/>
  <c r="W1956" i="1" s="1"/>
  <c r="T1955" i="1"/>
  <c r="W1955" i="1" s="1"/>
  <c r="T1954" i="1"/>
  <c r="W1954" i="1" s="1"/>
  <c r="T1953" i="1"/>
  <c r="W1953" i="1" s="1"/>
  <c r="T1952" i="1"/>
  <c r="W1952" i="1" s="1"/>
  <c r="T1951" i="1"/>
  <c r="W1951" i="1" s="1"/>
  <c r="T1950" i="1"/>
  <c r="W1950" i="1" s="1"/>
  <c r="T1949" i="1"/>
  <c r="W1949" i="1" s="1"/>
  <c r="T1948" i="1"/>
  <c r="W1948" i="1" s="1"/>
  <c r="T1947" i="1"/>
  <c r="W1947" i="1" s="1"/>
  <c r="T1946" i="1"/>
  <c r="W1946" i="1" s="1"/>
  <c r="T1945" i="1"/>
  <c r="W1945" i="1" s="1"/>
  <c r="T1944" i="1"/>
  <c r="W1944" i="1" s="1"/>
  <c r="T1943" i="1"/>
  <c r="W1943" i="1" s="1"/>
  <c r="T1942" i="1"/>
  <c r="W1942" i="1" s="1"/>
  <c r="T1938" i="1"/>
  <c r="W1938" i="1" s="1"/>
  <c r="T1937" i="1"/>
  <c r="W1937" i="1" s="1"/>
  <c r="T1936" i="1"/>
  <c r="W1936" i="1" s="1"/>
  <c r="T1935" i="1"/>
  <c r="W1935" i="1" s="1"/>
  <c r="T1934" i="1"/>
  <c r="W1934" i="1" s="1"/>
  <c r="T1933" i="1"/>
  <c r="W1933" i="1" s="1"/>
  <c r="T1931" i="1"/>
  <c r="W1931" i="1" s="1"/>
  <c r="T1930" i="1"/>
  <c r="W1930" i="1" s="1"/>
  <c r="T1929" i="1"/>
  <c r="W1929" i="1" s="1"/>
  <c r="T1928" i="1"/>
  <c r="W1928" i="1" s="1"/>
  <c r="T1927" i="1"/>
  <c r="W1927" i="1" s="1"/>
  <c r="T1926" i="1"/>
  <c r="W1926" i="1" s="1"/>
  <c r="T1925" i="1"/>
  <c r="W1925" i="1" s="1"/>
  <c r="T1924" i="1"/>
  <c r="W1924" i="1" s="1"/>
  <c r="T1923" i="1"/>
  <c r="W1923" i="1" s="1"/>
  <c r="T1922" i="1"/>
  <c r="W1922" i="1" s="1"/>
  <c r="T1921" i="1"/>
  <c r="W1921" i="1" s="1"/>
  <c r="T1920" i="1"/>
  <c r="W1920" i="1" s="1"/>
  <c r="T1919" i="1"/>
  <c r="W1919" i="1" s="1"/>
  <c r="T1918" i="1"/>
  <c r="W1918" i="1" s="1"/>
  <c r="T1917" i="1"/>
  <c r="W1917" i="1" s="1"/>
  <c r="T1916" i="1"/>
  <c r="W1916" i="1" s="1"/>
  <c r="T1915" i="1"/>
  <c r="W1915" i="1" s="1"/>
  <c r="T1914" i="1"/>
  <c r="W1914" i="1" s="1"/>
  <c r="T1913" i="1"/>
  <c r="W1913" i="1" s="1"/>
  <c r="T1912" i="1"/>
  <c r="W1912" i="1" s="1"/>
  <c r="T1911" i="1"/>
  <c r="W1911" i="1" s="1"/>
  <c r="T1910" i="1"/>
  <c r="W1910" i="1" s="1"/>
  <c r="T1909" i="1"/>
  <c r="W1909" i="1" s="1"/>
  <c r="T1908" i="1"/>
  <c r="W1908" i="1" s="1"/>
  <c r="T1907" i="1"/>
  <c r="W1907" i="1" s="1"/>
  <c r="T1906" i="1"/>
  <c r="W1906" i="1" s="1"/>
  <c r="T1904" i="1"/>
  <c r="W1904" i="1" s="1"/>
  <c r="T1903" i="1"/>
  <c r="W1903" i="1" s="1"/>
  <c r="T1902" i="1"/>
  <c r="W1902" i="1" s="1"/>
  <c r="T1901" i="1"/>
  <c r="W1901" i="1" s="1"/>
  <c r="T1900" i="1"/>
  <c r="W1900" i="1" s="1"/>
  <c r="T1899" i="1"/>
  <c r="W1899" i="1" s="1"/>
  <c r="T1898" i="1"/>
  <c r="W1898" i="1" s="1"/>
  <c r="T1897" i="1"/>
  <c r="W1897" i="1" s="1"/>
  <c r="T1896" i="1"/>
  <c r="W1896" i="1" s="1"/>
  <c r="T1895" i="1"/>
  <c r="W1895" i="1" s="1"/>
  <c r="T1894" i="1"/>
  <c r="W1894" i="1" s="1"/>
  <c r="T1893" i="1"/>
  <c r="W1893" i="1" s="1"/>
  <c r="T1892" i="1"/>
  <c r="W1892" i="1" s="1"/>
  <c r="T1891" i="1"/>
  <c r="W1891" i="1" s="1"/>
  <c r="T1890" i="1"/>
  <c r="W1890" i="1" s="1"/>
  <c r="T1889" i="1"/>
  <c r="W1889" i="1" s="1"/>
  <c r="T1888" i="1"/>
  <c r="W1888" i="1" s="1"/>
  <c r="T1887" i="1"/>
  <c r="W1887" i="1" s="1"/>
  <c r="T1886" i="1"/>
  <c r="W1886" i="1" s="1"/>
  <c r="T1885" i="1"/>
  <c r="W1885" i="1" s="1"/>
  <c r="T1884" i="1"/>
  <c r="W1884" i="1" s="1"/>
  <c r="T1883" i="1"/>
  <c r="W1883" i="1" s="1"/>
  <c r="T1882" i="1"/>
  <c r="W1882" i="1" s="1"/>
  <c r="T1881" i="1"/>
  <c r="W1881" i="1" s="1"/>
  <c r="T1880" i="1"/>
  <c r="W1880" i="1" s="1"/>
  <c r="T1879" i="1"/>
  <c r="W1879" i="1" s="1"/>
  <c r="T1878" i="1"/>
  <c r="W1878" i="1" s="1"/>
  <c r="T1877" i="1"/>
  <c r="W1877" i="1" s="1"/>
  <c r="T1876" i="1"/>
  <c r="W1876" i="1" s="1"/>
  <c r="T1875" i="1"/>
  <c r="W1875" i="1" s="1"/>
  <c r="T1874" i="1"/>
  <c r="W1874" i="1" s="1"/>
  <c r="T1873" i="1"/>
  <c r="W1873" i="1" s="1"/>
  <c r="T1872" i="1"/>
  <c r="W1872" i="1" s="1"/>
  <c r="T1871" i="1"/>
  <c r="W1871" i="1" s="1"/>
  <c r="T1870" i="1"/>
  <c r="W1870" i="1" s="1"/>
  <c r="T1869" i="1"/>
  <c r="W1869" i="1" s="1"/>
  <c r="T1868" i="1"/>
  <c r="W1868" i="1" s="1"/>
  <c r="T1867" i="1"/>
  <c r="W1867" i="1" s="1"/>
  <c r="T1866" i="1"/>
  <c r="W1866" i="1" s="1"/>
  <c r="T1865" i="1"/>
  <c r="W1865" i="1" s="1"/>
  <c r="T1864" i="1"/>
  <c r="W1864" i="1" s="1"/>
  <c r="T1863" i="1"/>
  <c r="W1863" i="1" s="1"/>
  <c r="T1862" i="1"/>
  <c r="W1862" i="1" s="1"/>
  <c r="T1861" i="1"/>
  <c r="W1861" i="1" s="1"/>
  <c r="T1860" i="1"/>
  <c r="W1860" i="1" s="1"/>
  <c r="T1859" i="1"/>
  <c r="W1859" i="1" s="1"/>
  <c r="T1858" i="1"/>
  <c r="W1858" i="1" s="1"/>
  <c r="T1857" i="1"/>
  <c r="W1857" i="1" s="1"/>
  <c r="T1856" i="1"/>
  <c r="W1856" i="1" s="1"/>
  <c r="T1855" i="1"/>
  <c r="W1855" i="1" s="1"/>
  <c r="T1854" i="1"/>
  <c r="W1854" i="1" s="1"/>
  <c r="T1853" i="1"/>
  <c r="W1853" i="1" s="1"/>
  <c r="T1852" i="1"/>
  <c r="W1852" i="1" s="1"/>
  <c r="T1851" i="1"/>
  <c r="W1851" i="1" s="1"/>
  <c r="T1850" i="1"/>
  <c r="W1850" i="1" s="1"/>
  <c r="T1849" i="1"/>
  <c r="W1849" i="1" s="1"/>
  <c r="T1848" i="1"/>
  <c r="W1848" i="1" s="1"/>
  <c r="T1847" i="1"/>
  <c r="W1847" i="1" s="1"/>
  <c r="T1846" i="1"/>
  <c r="W1846" i="1" s="1"/>
  <c r="T1845" i="1"/>
  <c r="W1845" i="1" s="1"/>
  <c r="T1844" i="1"/>
  <c r="W1844" i="1" s="1"/>
  <c r="T1843" i="1"/>
  <c r="W1843" i="1" s="1"/>
  <c r="T1842" i="1"/>
  <c r="W1842" i="1" s="1"/>
  <c r="T1841" i="1"/>
  <c r="W1841" i="1" s="1"/>
  <c r="T1840" i="1"/>
  <c r="W1840" i="1" s="1"/>
  <c r="T1837" i="1"/>
  <c r="W1837" i="1" s="1"/>
  <c r="T1836" i="1"/>
  <c r="W1836" i="1" s="1"/>
  <c r="T1835" i="1"/>
  <c r="W1835" i="1" s="1"/>
  <c r="T1834" i="1"/>
  <c r="W1834" i="1" s="1"/>
  <c r="T1833" i="1"/>
  <c r="W1833" i="1" s="1"/>
  <c r="T1832" i="1"/>
  <c r="W1832" i="1" s="1"/>
  <c r="T1831" i="1"/>
  <c r="W1831" i="1" s="1"/>
  <c r="T1830" i="1"/>
  <c r="W1830" i="1" s="1"/>
  <c r="T1829" i="1"/>
  <c r="W1829" i="1" s="1"/>
  <c r="T1828" i="1"/>
  <c r="W1828" i="1" s="1"/>
  <c r="T1827" i="1"/>
  <c r="W1827" i="1" s="1"/>
  <c r="T1826" i="1"/>
  <c r="W1826" i="1" s="1"/>
  <c r="T1825" i="1"/>
  <c r="W1825" i="1" s="1"/>
  <c r="T1824" i="1"/>
  <c r="W1824" i="1" s="1"/>
  <c r="T1823" i="1"/>
  <c r="W1823" i="1" s="1"/>
  <c r="T1822" i="1"/>
  <c r="W1822" i="1" s="1"/>
  <c r="T1821" i="1"/>
  <c r="W1821" i="1" s="1"/>
  <c r="T1820" i="1"/>
  <c r="W1820" i="1" s="1"/>
  <c r="T1819" i="1"/>
  <c r="W1819" i="1" s="1"/>
  <c r="T1818" i="1"/>
  <c r="W1818" i="1" s="1"/>
  <c r="T1817" i="1"/>
  <c r="W1817" i="1" s="1"/>
  <c r="T1816" i="1"/>
  <c r="W1816" i="1" s="1"/>
  <c r="T1815" i="1"/>
  <c r="W1815" i="1" s="1"/>
  <c r="T1814" i="1"/>
  <c r="W1814" i="1" s="1"/>
  <c r="T1813" i="1"/>
  <c r="W1813" i="1" s="1"/>
  <c r="T1812" i="1"/>
  <c r="W1812" i="1" s="1"/>
  <c r="T1811" i="1"/>
  <c r="W1811" i="1" s="1"/>
  <c r="T1810" i="1"/>
  <c r="W1810" i="1" s="1"/>
  <c r="T1809" i="1"/>
  <c r="W1809" i="1" s="1"/>
  <c r="T1808" i="1"/>
  <c r="W1808" i="1" s="1"/>
  <c r="T1807" i="1"/>
  <c r="W1807" i="1" s="1"/>
  <c r="T1806" i="1"/>
  <c r="W1806" i="1" s="1"/>
  <c r="T1805" i="1"/>
  <c r="W1805" i="1" s="1"/>
  <c r="T1804" i="1"/>
  <c r="W1804" i="1" s="1"/>
  <c r="T1803" i="1"/>
  <c r="W1803" i="1" s="1"/>
  <c r="T1802" i="1"/>
  <c r="W1802" i="1" s="1"/>
  <c r="T1801" i="1"/>
  <c r="W1801" i="1" s="1"/>
  <c r="T1800" i="1"/>
  <c r="W1800" i="1" s="1"/>
  <c r="T1799" i="1"/>
  <c r="W1799" i="1" s="1"/>
  <c r="T1798" i="1"/>
  <c r="W1798" i="1" s="1"/>
  <c r="T1797" i="1"/>
  <c r="W1797" i="1" s="1"/>
  <c r="T1796" i="1"/>
  <c r="W1796" i="1" s="1"/>
  <c r="T1795" i="1"/>
  <c r="W1795" i="1" s="1"/>
  <c r="T1794" i="1"/>
  <c r="W1794" i="1" s="1"/>
  <c r="T1793" i="1"/>
  <c r="W1793" i="1" s="1"/>
  <c r="T1792" i="1"/>
  <c r="W1792" i="1" s="1"/>
  <c r="T1791" i="1"/>
  <c r="W1791" i="1" s="1"/>
  <c r="T1790" i="1"/>
  <c r="W1790" i="1" s="1"/>
  <c r="T1789" i="1"/>
  <c r="W1789" i="1" s="1"/>
  <c r="T1788" i="1"/>
  <c r="W1788" i="1" s="1"/>
  <c r="T1787" i="1"/>
  <c r="W1787" i="1" s="1"/>
  <c r="T1786" i="1"/>
  <c r="W1786" i="1" s="1"/>
  <c r="T1785" i="1"/>
  <c r="W1785" i="1" s="1"/>
  <c r="T1783" i="1"/>
  <c r="W1783" i="1" s="1"/>
  <c r="T1782" i="1"/>
  <c r="W1782" i="1" s="1"/>
  <c r="T1781" i="1"/>
  <c r="W1781" i="1" s="1"/>
  <c r="T1780" i="1"/>
  <c r="W1780" i="1" s="1"/>
  <c r="T1778" i="1"/>
  <c r="W1778" i="1" s="1"/>
  <c r="T1777" i="1"/>
  <c r="W1777" i="1" s="1"/>
  <c r="T1776" i="1"/>
  <c r="W1776" i="1" s="1"/>
  <c r="T1775" i="1"/>
  <c r="W1775" i="1" s="1"/>
  <c r="T1774" i="1"/>
  <c r="W1774" i="1" s="1"/>
  <c r="T1773" i="1"/>
  <c r="W1773" i="1" s="1"/>
  <c r="T1772" i="1"/>
  <c r="W1772" i="1" s="1"/>
  <c r="T1771" i="1"/>
  <c r="W1771" i="1" s="1"/>
  <c r="T1770" i="1"/>
  <c r="W1770" i="1" s="1"/>
  <c r="T1769" i="1"/>
  <c r="W1769" i="1" s="1"/>
  <c r="T1768" i="1"/>
  <c r="W1768" i="1" s="1"/>
  <c r="T1767" i="1"/>
  <c r="W1767" i="1" s="1"/>
  <c r="T1766" i="1"/>
  <c r="W1766" i="1" s="1"/>
  <c r="T1765" i="1"/>
  <c r="W1765" i="1" s="1"/>
  <c r="T1764" i="1"/>
  <c r="W1764" i="1" s="1"/>
  <c r="T1763" i="1"/>
  <c r="W1763" i="1" s="1"/>
  <c r="T1762" i="1"/>
  <c r="W1762" i="1" s="1"/>
  <c r="T1761" i="1"/>
  <c r="W1761" i="1" s="1"/>
  <c r="T1760" i="1"/>
  <c r="W1760" i="1" s="1"/>
  <c r="T1759" i="1"/>
  <c r="W1759" i="1" s="1"/>
  <c r="T1758" i="1"/>
  <c r="W1758" i="1" s="1"/>
  <c r="T1757" i="1"/>
  <c r="W1757" i="1" s="1"/>
  <c r="T1756" i="1"/>
  <c r="W1756" i="1" s="1"/>
  <c r="T1755" i="1"/>
  <c r="W1755" i="1" s="1"/>
  <c r="T1754" i="1"/>
  <c r="W1754" i="1" s="1"/>
  <c r="T1753" i="1"/>
  <c r="W1753" i="1" s="1"/>
  <c r="T1752" i="1"/>
  <c r="W1752" i="1" s="1"/>
  <c r="T1751" i="1"/>
  <c r="W1751" i="1" s="1"/>
  <c r="T1750" i="1"/>
  <c r="W1750" i="1" s="1"/>
  <c r="T1749" i="1"/>
  <c r="W1749" i="1" s="1"/>
  <c r="T1748" i="1"/>
  <c r="W1748" i="1" s="1"/>
  <c r="T1747" i="1"/>
  <c r="W1747" i="1" s="1"/>
  <c r="T1746" i="1"/>
  <c r="W1746" i="1" s="1"/>
  <c r="T1744" i="1"/>
  <c r="W1744" i="1" s="1"/>
  <c r="T1743" i="1"/>
  <c r="W1743" i="1" s="1"/>
  <c r="T1742" i="1"/>
  <c r="W1742" i="1" s="1"/>
  <c r="T1741" i="1"/>
  <c r="W1741" i="1" s="1"/>
  <c r="T1740" i="1"/>
  <c r="W1740" i="1" s="1"/>
  <c r="T1739" i="1"/>
  <c r="W1739" i="1" s="1"/>
  <c r="T1738" i="1"/>
  <c r="W1738" i="1" s="1"/>
  <c r="T1737" i="1"/>
  <c r="W1737" i="1" s="1"/>
  <c r="T1736" i="1"/>
  <c r="W1736" i="1" s="1"/>
  <c r="T1735" i="1"/>
  <c r="W1735" i="1" s="1"/>
  <c r="T1734" i="1"/>
  <c r="W1734" i="1" s="1"/>
  <c r="T1733" i="1"/>
  <c r="W1733" i="1" s="1"/>
  <c r="T1732" i="1"/>
  <c r="W1732" i="1" s="1"/>
  <c r="T1731" i="1"/>
  <c r="W1731" i="1" s="1"/>
  <c r="T1730" i="1"/>
  <c r="W1730" i="1" s="1"/>
  <c r="T1729" i="1"/>
  <c r="W1729" i="1" s="1"/>
  <c r="T1725" i="1"/>
  <c r="W1725" i="1" s="1"/>
  <c r="T1724" i="1"/>
  <c r="W1724" i="1" s="1"/>
  <c r="T1723" i="1"/>
  <c r="W1723" i="1" s="1"/>
  <c r="T1722" i="1"/>
  <c r="W1722" i="1" s="1"/>
  <c r="T1721" i="1"/>
  <c r="W1721" i="1" s="1"/>
  <c r="T1720" i="1"/>
  <c r="W1720" i="1" s="1"/>
  <c r="T1719" i="1"/>
  <c r="W1719" i="1" s="1"/>
  <c r="T1718" i="1"/>
  <c r="W1718" i="1" s="1"/>
  <c r="T1717" i="1"/>
  <c r="W1717" i="1" s="1"/>
  <c r="T1716" i="1"/>
  <c r="W1716" i="1" s="1"/>
  <c r="T1714" i="1"/>
  <c r="W1714" i="1" s="1"/>
  <c r="T1713" i="1"/>
  <c r="W1713" i="1" s="1"/>
  <c r="T1712" i="1"/>
  <c r="W1712" i="1" s="1"/>
  <c r="T1711" i="1"/>
  <c r="W1711" i="1" s="1"/>
  <c r="T1710" i="1"/>
  <c r="W1710" i="1" s="1"/>
  <c r="T1709" i="1"/>
  <c r="W1709" i="1" s="1"/>
  <c r="T1708" i="1"/>
  <c r="W1708" i="1" s="1"/>
  <c r="T1707" i="1"/>
  <c r="W1707" i="1" s="1"/>
  <c r="T1706" i="1"/>
  <c r="W1706" i="1" s="1"/>
  <c r="T1705" i="1"/>
  <c r="W1705" i="1" s="1"/>
  <c r="T1704" i="1"/>
  <c r="W1704" i="1" s="1"/>
  <c r="T1703" i="1"/>
  <c r="W1703" i="1" s="1"/>
  <c r="T1702" i="1"/>
  <c r="W1702" i="1" s="1"/>
  <c r="T1701" i="1"/>
  <c r="W1701" i="1" s="1"/>
  <c r="T1700" i="1"/>
  <c r="W1700" i="1" s="1"/>
  <c r="T1699" i="1"/>
  <c r="W1699" i="1" s="1"/>
  <c r="T1698" i="1"/>
  <c r="W1698" i="1" s="1"/>
  <c r="T1697" i="1"/>
  <c r="W1697" i="1" s="1"/>
  <c r="T1696" i="1"/>
  <c r="W1696" i="1" s="1"/>
  <c r="T1695" i="1"/>
  <c r="W1695" i="1" s="1"/>
  <c r="T1694" i="1"/>
  <c r="W1694" i="1" s="1"/>
  <c r="T1693" i="1"/>
  <c r="W1693" i="1" s="1"/>
  <c r="T1692" i="1"/>
  <c r="W1692" i="1" s="1"/>
  <c r="T1691" i="1"/>
  <c r="W1691" i="1" s="1"/>
  <c r="T1690" i="1"/>
  <c r="W1690" i="1" s="1"/>
  <c r="T1689" i="1"/>
  <c r="W1689" i="1" s="1"/>
  <c r="T1688" i="1"/>
  <c r="W1688" i="1" s="1"/>
  <c r="T1687" i="1"/>
  <c r="W1687" i="1" s="1"/>
  <c r="T1686" i="1"/>
  <c r="W1686" i="1" s="1"/>
  <c r="T1685" i="1"/>
  <c r="W1685" i="1" s="1"/>
  <c r="T1684" i="1"/>
  <c r="W1684" i="1" s="1"/>
  <c r="T1683" i="1"/>
  <c r="W1683" i="1" s="1"/>
  <c r="T1682" i="1"/>
  <c r="W1682" i="1" s="1"/>
  <c r="T1681" i="1"/>
  <c r="W1681" i="1" s="1"/>
  <c r="T1680" i="1"/>
  <c r="W1680" i="1" s="1"/>
  <c r="T1679" i="1"/>
  <c r="W1679" i="1" s="1"/>
  <c r="T1678" i="1"/>
  <c r="W1678" i="1" s="1"/>
  <c r="T1677" i="1"/>
  <c r="W1677" i="1" s="1"/>
  <c r="T1676" i="1"/>
  <c r="W1676" i="1" s="1"/>
  <c r="T1675" i="1"/>
  <c r="W1675" i="1" s="1"/>
  <c r="T1674" i="1"/>
  <c r="W1674" i="1" s="1"/>
  <c r="T1673" i="1"/>
  <c r="W1673" i="1" s="1"/>
  <c r="T1672" i="1"/>
  <c r="W1672" i="1" s="1"/>
  <c r="T1671" i="1"/>
  <c r="W1671" i="1" s="1"/>
  <c r="T1670" i="1"/>
  <c r="W1670" i="1" s="1"/>
  <c r="T1669" i="1"/>
  <c r="W1669" i="1" s="1"/>
  <c r="T1668" i="1"/>
  <c r="W1668" i="1" s="1"/>
  <c r="T1667" i="1"/>
  <c r="W1667" i="1" s="1"/>
  <c r="T1666" i="1"/>
  <c r="W1666" i="1" s="1"/>
  <c r="T1665" i="1"/>
  <c r="W1665" i="1" s="1"/>
  <c r="T1664" i="1"/>
  <c r="W1664" i="1" s="1"/>
  <c r="T1663" i="1"/>
  <c r="W1663" i="1" s="1"/>
  <c r="T1662" i="1"/>
  <c r="W1662" i="1" s="1"/>
  <c r="T1661" i="1"/>
  <c r="W1661" i="1" s="1"/>
  <c r="T1660" i="1"/>
  <c r="W1660" i="1" s="1"/>
  <c r="T1659" i="1"/>
  <c r="W1659" i="1" s="1"/>
  <c r="T1658" i="1"/>
  <c r="W1658" i="1" s="1"/>
  <c r="T1657" i="1"/>
  <c r="W1657" i="1" s="1"/>
  <c r="T1656" i="1"/>
  <c r="W1656" i="1" s="1"/>
  <c r="T1655" i="1"/>
  <c r="W1655" i="1" s="1"/>
  <c r="T1654" i="1"/>
  <c r="W1654" i="1" s="1"/>
  <c r="T1653" i="1"/>
  <c r="W1653" i="1" s="1"/>
  <c r="T1652" i="1"/>
  <c r="W1652" i="1" s="1"/>
  <c r="T1651" i="1"/>
  <c r="W1651" i="1" s="1"/>
  <c r="T1650" i="1"/>
  <c r="W1650" i="1" s="1"/>
  <c r="T1649" i="1"/>
  <c r="W1649" i="1" s="1"/>
  <c r="T1648" i="1"/>
  <c r="W1648" i="1" s="1"/>
  <c r="T1647" i="1"/>
  <c r="W1647" i="1" s="1"/>
  <c r="T1646" i="1"/>
  <c r="W1646" i="1" s="1"/>
  <c r="T1645" i="1"/>
  <c r="W1645" i="1" s="1"/>
  <c r="T1644" i="1"/>
  <c r="W1644" i="1" s="1"/>
  <c r="T1643" i="1"/>
  <c r="W1643" i="1" s="1"/>
  <c r="T1642" i="1"/>
  <c r="W1642" i="1" s="1"/>
  <c r="T1641" i="1"/>
  <c r="W1641" i="1" s="1"/>
  <c r="T1640" i="1"/>
  <c r="W1640" i="1" s="1"/>
  <c r="T1639" i="1"/>
  <c r="W1639" i="1" s="1"/>
  <c r="T1638" i="1"/>
  <c r="W1638" i="1" s="1"/>
  <c r="T1637" i="1"/>
  <c r="W1637" i="1" s="1"/>
  <c r="T1636" i="1"/>
  <c r="W1636" i="1" s="1"/>
  <c r="T1635" i="1"/>
  <c r="W1635" i="1" s="1"/>
  <c r="T1634" i="1"/>
  <c r="W1634" i="1" s="1"/>
  <c r="T1633" i="1"/>
  <c r="W1633" i="1" s="1"/>
  <c r="T1632" i="1"/>
  <c r="W1632" i="1" s="1"/>
  <c r="T1631" i="1"/>
  <c r="W1631" i="1" s="1"/>
  <c r="T1630" i="1"/>
  <c r="W1630" i="1" s="1"/>
  <c r="T1629" i="1"/>
  <c r="W1629" i="1" s="1"/>
  <c r="T1628" i="1"/>
  <c r="W1628" i="1" s="1"/>
  <c r="T1627" i="1"/>
  <c r="W1627" i="1" s="1"/>
  <c r="T1626" i="1"/>
  <c r="W1626" i="1" s="1"/>
  <c r="T1625" i="1"/>
  <c r="W1625" i="1" s="1"/>
  <c r="T1624" i="1"/>
  <c r="W1624" i="1" s="1"/>
  <c r="T1623" i="1"/>
  <c r="W1623" i="1" s="1"/>
  <c r="T1622" i="1"/>
  <c r="W1622" i="1" s="1"/>
  <c r="T1621" i="1"/>
  <c r="W1621" i="1" s="1"/>
  <c r="T1620" i="1"/>
  <c r="W1620" i="1" s="1"/>
  <c r="T1619" i="1"/>
  <c r="W1619" i="1" s="1"/>
  <c r="T1618" i="1"/>
  <c r="W1618" i="1" s="1"/>
  <c r="T1617" i="1"/>
  <c r="W1617" i="1" s="1"/>
  <c r="T1616" i="1"/>
  <c r="W1616" i="1" s="1"/>
  <c r="T1615" i="1"/>
  <c r="W1615" i="1" s="1"/>
  <c r="T1613" i="1"/>
  <c r="W1613" i="1" s="1"/>
  <c r="T1612" i="1"/>
  <c r="W1612" i="1" s="1"/>
  <c r="T1611" i="1"/>
  <c r="W1611" i="1" s="1"/>
  <c r="T1608" i="1"/>
  <c r="W1608" i="1" s="1"/>
  <c r="T1607" i="1"/>
  <c r="W1607" i="1" s="1"/>
  <c r="T1606" i="1"/>
  <c r="W1606" i="1" s="1"/>
  <c r="T1605" i="1"/>
  <c r="W1605" i="1" s="1"/>
  <c r="T1604" i="1"/>
  <c r="W1604" i="1" s="1"/>
  <c r="T1603" i="1"/>
  <c r="W1603" i="1" s="1"/>
  <c r="T1602" i="1"/>
  <c r="W1602" i="1" s="1"/>
  <c r="T1601" i="1"/>
  <c r="W1601" i="1" s="1"/>
  <c r="T1600" i="1"/>
  <c r="W1600" i="1" s="1"/>
  <c r="T1599" i="1"/>
  <c r="W1599" i="1" s="1"/>
  <c r="T1598" i="1"/>
  <c r="W1598" i="1" s="1"/>
  <c r="T1597" i="1"/>
  <c r="W1597" i="1" s="1"/>
  <c r="T1595" i="1"/>
  <c r="W1595" i="1" s="1"/>
  <c r="T1594" i="1"/>
  <c r="W1594" i="1" s="1"/>
  <c r="T1591" i="1"/>
  <c r="W1591" i="1" s="1"/>
  <c r="T1590" i="1"/>
  <c r="W1590" i="1" s="1"/>
  <c r="T1589" i="1"/>
  <c r="W1589" i="1" s="1"/>
  <c r="T1588" i="1"/>
  <c r="W1588" i="1" s="1"/>
  <c r="T1587" i="1"/>
  <c r="W1587" i="1" s="1"/>
  <c r="T1586" i="1"/>
  <c r="W1586" i="1" s="1"/>
  <c r="T1585" i="1"/>
  <c r="W1585" i="1" s="1"/>
  <c r="T1584" i="1"/>
  <c r="W1584" i="1" s="1"/>
  <c r="T1583" i="1"/>
  <c r="W1583" i="1" s="1"/>
  <c r="T1582" i="1"/>
  <c r="W1582" i="1" s="1"/>
  <c r="T1581" i="1"/>
  <c r="W1581" i="1" s="1"/>
  <c r="T1580" i="1"/>
  <c r="W1580" i="1" s="1"/>
  <c r="T1579" i="1"/>
  <c r="W1579" i="1" s="1"/>
  <c r="T1578" i="1"/>
  <c r="W1578" i="1" s="1"/>
  <c r="T1577" i="1"/>
  <c r="W1577" i="1" s="1"/>
  <c r="T1576" i="1"/>
  <c r="W1576" i="1" s="1"/>
  <c r="T1575" i="1"/>
  <c r="W1575" i="1" s="1"/>
  <c r="T1574" i="1"/>
  <c r="W1574" i="1" s="1"/>
  <c r="T1573" i="1"/>
  <c r="W1573" i="1" s="1"/>
  <c r="T1572" i="1"/>
  <c r="W1572" i="1" s="1"/>
  <c r="T1571" i="1"/>
  <c r="W1571" i="1" s="1"/>
  <c r="T1570" i="1"/>
  <c r="W1570" i="1" s="1"/>
  <c r="T1569" i="1"/>
  <c r="W1569" i="1" s="1"/>
  <c r="T1568" i="1"/>
  <c r="W1568" i="1" s="1"/>
  <c r="T1567" i="1"/>
  <c r="W1567" i="1" s="1"/>
  <c r="T1566" i="1"/>
  <c r="W1566" i="1" s="1"/>
  <c r="T1565" i="1"/>
  <c r="W1565" i="1" s="1"/>
  <c r="T1564" i="1"/>
  <c r="W1564" i="1" s="1"/>
  <c r="T1563" i="1"/>
  <c r="W1563" i="1" s="1"/>
  <c r="T1562" i="1"/>
  <c r="W1562" i="1" s="1"/>
  <c r="T1561" i="1"/>
  <c r="W1561" i="1" s="1"/>
  <c r="T1560" i="1"/>
  <c r="W1560" i="1" s="1"/>
  <c r="T1559" i="1"/>
  <c r="W1559" i="1" s="1"/>
  <c r="T1558" i="1"/>
  <c r="W1558" i="1" s="1"/>
  <c r="T1557" i="1"/>
  <c r="W1557" i="1" s="1"/>
  <c r="T1556" i="1"/>
  <c r="W1556" i="1" s="1"/>
  <c r="T1555" i="1"/>
  <c r="W1555" i="1" s="1"/>
  <c r="T1554" i="1"/>
  <c r="W1554" i="1" s="1"/>
  <c r="T1553" i="1"/>
  <c r="W1553" i="1" s="1"/>
  <c r="T1552" i="1"/>
  <c r="W1552" i="1" s="1"/>
  <c r="T1551" i="1"/>
  <c r="W1551" i="1" s="1"/>
  <c r="T1550" i="1"/>
  <c r="W1550" i="1" s="1"/>
  <c r="T1549" i="1"/>
  <c r="W1549" i="1" s="1"/>
  <c r="T1548" i="1"/>
  <c r="W1548" i="1" s="1"/>
  <c r="T1547" i="1"/>
  <c r="W1547" i="1" s="1"/>
  <c r="T1546" i="1"/>
  <c r="W1546" i="1" s="1"/>
  <c r="T1545" i="1"/>
  <c r="W1545" i="1" s="1"/>
  <c r="T1544" i="1"/>
  <c r="W1544" i="1" s="1"/>
  <c r="T1543" i="1"/>
  <c r="W1543" i="1" s="1"/>
  <c r="T1542" i="1"/>
  <c r="W1542" i="1" s="1"/>
  <c r="T1541" i="1"/>
  <c r="W1541" i="1" s="1"/>
  <c r="T1540" i="1"/>
  <c r="W1540" i="1" s="1"/>
  <c r="T1539" i="1"/>
  <c r="W1539" i="1" s="1"/>
  <c r="T1538" i="1"/>
  <c r="W1538" i="1" s="1"/>
  <c r="T1537" i="1"/>
  <c r="W1537" i="1" s="1"/>
  <c r="T1536" i="1"/>
  <c r="W1536" i="1" s="1"/>
  <c r="T1535" i="1"/>
  <c r="W1535" i="1" s="1"/>
  <c r="T1533" i="1"/>
  <c r="W1533" i="1" s="1"/>
  <c r="T1532" i="1"/>
  <c r="W1532" i="1" s="1"/>
  <c r="T1531" i="1"/>
  <c r="W1531" i="1" s="1"/>
  <c r="T1530" i="1"/>
  <c r="W1530" i="1" s="1"/>
  <c r="T1529" i="1"/>
  <c r="W1529" i="1" s="1"/>
  <c r="T1528" i="1"/>
  <c r="W1528" i="1" s="1"/>
  <c r="T1527" i="1"/>
  <c r="W1527" i="1" s="1"/>
  <c r="T1526" i="1"/>
  <c r="W1526" i="1" s="1"/>
  <c r="T1525" i="1"/>
  <c r="W1525" i="1" s="1"/>
  <c r="T1524" i="1"/>
  <c r="W1524" i="1" s="1"/>
  <c r="T1523" i="1"/>
  <c r="W1523" i="1" s="1"/>
  <c r="T1522" i="1"/>
  <c r="W1522" i="1" s="1"/>
  <c r="T1521" i="1"/>
  <c r="W1521" i="1" s="1"/>
  <c r="T1520" i="1"/>
  <c r="W1520" i="1" s="1"/>
  <c r="T1518" i="1"/>
  <c r="W1518" i="1" s="1"/>
  <c r="T1517" i="1"/>
  <c r="W1517" i="1" s="1"/>
  <c r="T1516" i="1"/>
  <c r="W1516" i="1" s="1"/>
  <c r="T1515" i="1"/>
  <c r="T1514" i="1"/>
  <c r="W1514" i="1" s="1"/>
  <c r="T1513" i="1"/>
  <c r="W1513" i="1" s="1"/>
  <c r="T1512" i="1"/>
  <c r="W1512" i="1" s="1"/>
  <c r="T1511" i="1"/>
  <c r="W1511" i="1" s="1"/>
  <c r="T1510" i="1"/>
  <c r="W1510" i="1" s="1"/>
  <c r="T1509" i="1"/>
  <c r="W1509" i="1" s="1"/>
  <c r="T1508" i="1"/>
  <c r="W1508" i="1" s="1"/>
  <c r="T1507" i="1"/>
  <c r="W1507" i="1" s="1"/>
  <c r="T1506" i="1"/>
  <c r="W1506" i="1" s="1"/>
  <c r="T1505" i="1"/>
  <c r="W1505" i="1" s="1"/>
  <c r="T1504" i="1"/>
  <c r="W1504" i="1" s="1"/>
  <c r="T1503" i="1"/>
  <c r="W1503" i="1" s="1"/>
  <c r="T1502" i="1"/>
  <c r="W1502" i="1" s="1"/>
  <c r="T1501" i="1"/>
  <c r="W1501" i="1" s="1"/>
  <c r="T1500" i="1"/>
  <c r="W1500" i="1" s="1"/>
  <c r="T1499" i="1"/>
  <c r="W1499" i="1" s="1"/>
  <c r="T1498" i="1"/>
  <c r="W1498" i="1" s="1"/>
  <c r="T1497" i="1"/>
  <c r="W1497" i="1" s="1"/>
  <c r="T1496" i="1"/>
  <c r="W1496" i="1" s="1"/>
  <c r="T1495" i="1"/>
  <c r="W1495" i="1" s="1"/>
  <c r="T1494" i="1"/>
  <c r="W1494" i="1" s="1"/>
  <c r="T1493" i="1"/>
  <c r="W1493" i="1" s="1"/>
  <c r="T1492" i="1"/>
  <c r="W1492" i="1" s="1"/>
  <c r="T1491" i="1"/>
  <c r="W1491" i="1" s="1"/>
  <c r="T1489" i="1"/>
  <c r="W1489" i="1" s="1"/>
  <c r="T1488" i="1"/>
  <c r="W1488" i="1" s="1"/>
  <c r="T1487" i="1"/>
  <c r="W1487" i="1" s="1"/>
  <c r="T1486" i="1"/>
  <c r="W1486" i="1" s="1"/>
  <c r="T1485" i="1"/>
  <c r="W1485" i="1" s="1"/>
  <c r="T1483" i="1"/>
  <c r="W1483" i="1" s="1"/>
  <c r="T1482" i="1"/>
  <c r="W1482" i="1" s="1"/>
  <c r="T1481" i="1"/>
  <c r="W1481" i="1" s="1"/>
  <c r="T1480" i="1"/>
  <c r="W1480" i="1" s="1"/>
  <c r="T1479" i="1"/>
  <c r="W1479" i="1" s="1"/>
  <c r="T1478" i="1"/>
  <c r="W1478" i="1" s="1"/>
  <c r="T1477" i="1"/>
  <c r="W1477" i="1" s="1"/>
  <c r="T1476" i="1"/>
  <c r="W1476" i="1" s="1"/>
  <c r="T1475" i="1"/>
  <c r="W1475" i="1" s="1"/>
  <c r="T1474" i="1"/>
  <c r="W1474" i="1" s="1"/>
  <c r="T1473" i="1"/>
  <c r="W1473" i="1" s="1"/>
  <c r="T1472" i="1"/>
  <c r="W1472" i="1" s="1"/>
  <c r="T1471" i="1"/>
  <c r="W1471" i="1" s="1"/>
  <c r="T1470" i="1"/>
  <c r="W1470" i="1" s="1"/>
  <c r="T1469" i="1"/>
  <c r="W1469" i="1" s="1"/>
  <c r="T1468" i="1"/>
  <c r="W1468" i="1" s="1"/>
  <c r="T1467" i="1"/>
  <c r="W1467" i="1" s="1"/>
  <c r="T1466" i="1"/>
  <c r="W1466" i="1" s="1"/>
  <c r="T1465" i="1"/>
  <c r="W1465" i="1" s="1"/>
  <c r="T1464" i="1"/>
  <c r="W1464" i="1" s="1"/>
  <c r="T1463" i="1"/>
  <c r="W1463" i="1" s="1"/>
  <c r="T1462" i="1"/>
  <c r="W1462" i="1" s="1"/>
  <c r="T1461" i="1"/>
  <c r="W1461" i="1" s="1"/>
  <c r="T1460" i="1"/>
  <c r="W1460" i="1" s="1"/>
  <c r="T1459" i="1"/>
  <c r="W1459" i="1" s="1"/>
  <c r="T1458" i="1"/>
  <c r="W1458" i="1" s="1"/>
  <c r="T1457" i="1"/>
  <c r="W1457" i="1" s="1"/>
  <c r="T1456" i="1"/>
  <c r="W1456" i="1" s="1"/>
  <c r="T1455" i="1"/>
  <c r="W1455" i="1" s="1"/>
  <c r="T1454" i="1"/>
  <c r="W1454" i="1" s="1"/>
  <c r="T1453" i="1"/>
  <c r="W1453" i="1" s="1"/>
  <c r="T1452" i="1"/>
  <c r="W1452" i="1" s="1"/>
  <c r="T1451" i="1"/>
  <c r="W1451" i="1" s="1"/>
  <c r="T1450" i="1"/>
  <c r="W1450" i="1" s="1"/>
  <c r="T1449" i="1"/>
  <c r="W1449" i="1" s="1"/>
  <c r="T1448" i="1"/>
  <c r="W1448" i="1" s="1"/>
  <c r="T1447" i="1"/>
  <c r="W1447" i="1" s="1"/>
  <c r="T1446" i="1"/>
  <c r="W1446" i="1" s="1"/>
  <c r="T1445" i="1"/>
  <c r="W1445" i="1" s="1"/>
  <c r="T1444" i="1"/>
  <c r="W1444" i="1" s="1"/>
  <c r="T1443" i="1"/>
  <c r="W1443" i="1" s="1"/>
  <c r="T1442" i="1"/>
  <c r="W1442" i="1" s="1"/>
  <c r="T1441" i="1"/>
  <c r="W1441" i="1" s="1"/>
  <c r="T1440" i="1"/>
  <c r="W1440" i="1" s="1"/>
  <c r="T1438" i="1"/>
  <c r="W1438" i="1" s="1"/>
  <c r="T1437" i="1"/>
  <c r="W1437" i="1" s="1"/>
  <c r="T1436" i="1"/>
  <c r="W1436" i="1" s="1"/>
  <c r="T1435" i="1"/>
  <c r="W1435" i="1" s="1"/>
  <c r="T1434" i="1"/>
  <c r="W1434" i="1" s="1"/>
  <c r="T1433" i="1"/>
  <c r="W1433" i="1" s="1"/>
  <c r="T1432" i="1"/>
  <c r="W1432" i="1" s="1"/>
  <c r="T1431" i="1"/>
  <c r="W1431" i="1" s="1"/>
  <c r="T1430" i="1"/>
  <c r="W1430" i="1" s="1"/>
  <c r="T1429" i="1"/>
  <c r="W1429" i="1" s="1"/>
  <c r="T1428" i="1"/>
  <c r="W1428" i="1" s="1"/>
  <c r="T1427" i="1"/>
  <c r="W1427" i="1" s="1"/>
  <c r="T1426" i="1"/>
  <c r="W1426" i="1" s="1"/>
  <c r="T1425" i="1"/>
  <c r="W1425" i="1" s="1"/>
  <c r="T1423" i="1"/>
  <c r="W1423" i="1" s="1"/>
  <c r="T1422" i="1"/>
  <c r="W1422" i="1" s="1"/>
  <c r="T1421" i="1"/>
  <c r="W1421" i="1" s="1"/>
  <c r="T1420" i="1"/>
  <c r="W1420" i="1" s="1"/>
  <c r="T1419" i="1"/>
  <c r="W1419" i="1" s="1"/>
  <c r="T1418" i="1"/>
  <c r="W1418" i="1" s="1"/>
  <c r="T1417" i="1"/>
  <c r="W1417" i="1" s="1"/>
  <c r="T1416" i="1"/>
  <c r="W1416" i="1" s="1"/>
  <c r="T1415" i="1"/>
  <c r="W1415" i="1" s="1"/>
  <c r="T1414" i="1"/>
  <c r="W1414" i="1" s="1"/>
  <c r="T1413" i="1"/>
  <c r="W1413" i="1" s="1"/>
  <c r="T1412" i="1"/>
  <c r="W1412" i="1" s="1"/>
  <c r="T1411" i="1"/>
  <c r="W1411" i="1" s="1"/>
  <c r="T1410" i="1"/>
  <c r="W1410" i="1" s="1"/>
  <c r="T1409" i="1"/>
  <c r="W1409" i="1" s="1"/>
  <c r="T1408" i="1"/>
  <c r="W1408" i="1" s="1"/>
  <c r="T1407" i="1"/>
  <c r="W1407" i="1" s="1"/>
  <c r="T1406" i="1"/>
  <c r="W1406" i="1" s="1"/>
  <c r="T1405" i="1"/>
  <c r="W1405" i="1" s="1"/>
  <c r="T1404" i="1"/>
  <c r="W1404" i="1" s="1"/>
  <c r="T1403" i="1"/>
  <c r="W1403" i="1" s="1"/>
  <c r="T1402" i="1"/>
  <c r="W1402" i="1" s="1"/>
  <c r="T1401" i="1"/>
  <c r="W1401" i="1" s="1"/>
  <c r="T1400" i="1"/>
  <c r="W1400" i="1" s="1"/>
  <c r="T1399" i="1"/>
  <c r="W1399" i="1" s="1"/>
  <c r="T1398" i="1"/>
  <c r="W1398" i="1" s="1"/>
  <c r="T1397" i="1"/>
  <c r="W1397" i="1" s="1"/>
  <c r="T1396" i="1"/>
  <c r="W1396" i="1" s="1"/>
  <c r="T1394" i="1"/>
  <c r="W1394" i="1" s="1"/>
  <c r="T1393" i="1"/>
  <c r="W1393" i="1" s="1"/>
  <c r="T1392" i="1"/>
  <c r="W1392" i="1" s="1"/>
  <c r="T1391" i="1"/>
  <c r="W1391" i="1" s="1"/>
  <c r="T1390" i="1"/>
  <c r="W1390" i="1" s="1"/>
  <c r="T1389" i="1"/>
  <c r="W1389" i="1" s="1"/>
  <c r="T1388" i="1"/>
  <c r="W1388" i="1" s="1"/>
  <c r="T1387" i="1"/>
  <c r="W1387" i="1" s="1"/>
  <c r="T1386" i="1"/>
  <c r="W1386" i="1" s="1"/>
  <c r="T1385" i="1"/>
  <c r="W1385" i="1" s="1"/>
  <c r="T1384" i="1"/>
  <c r="W1384" i="1" s="1"/>
  <c r="T1383" i="1"/>
  <c r="W1383" i="1" s="1"/>
  <c r="T1382" i="1"/>
  <c r="W1382" i="1" s="1"/>
  <c r="T1381" i="1"/>
  <c r="W1381" i="1" s="1"/>
  <c r="T1380" i="1"/>
  <c r="W1380" i="1" s="1"/>
  <c r="T1379" i="1"/>
  <c r="W1379" i="1" s="1"/>
  <c r="T1378" i="1"/>
  <c r="W1378" i="1" s="1"/>
  <c r="T1377" i="1"/>
  <c r="W1377" i="1" s="1"/>
  <c r="T1376" i="1"/>
  <c r="W1376" i="1" s="1"/>
  <c r="T1375" i="1"/>
  <c r="W1375" i="1" s="1"/>
  <c r="T1374" i="1"/>
  <c r="W1374" i="1" s="1"/>
  <c r="T1373" i="1"/>
  <c r="W1373" i="1" s="1"/>
  <c r="T1372" i="1"/>
  <c r="W1372" i="1" s="1"/>
  <c r="T1371" i="1"/>
  <c r="W1371" i="1" s="1"/>
  <c r="T1369" i="1"/>
  <c r="W1369" i="1" s="1"/>
  <c r="T1368" i="1"/>
  <c r="W1368" i="1" s="1"/>
  <c r="T1367" i="1"/>
  <c r="W1367" i="1" s="1"/>
  <c r="T1366" i="1"/>
  <c r="W1366" i="1" s="1"/>
  <c r="T1365" i="1"/>
  <c r="W1365" i="1" s="1"/>
  <c r="T1364" i="1"/>
  <c r="W1364" i="1" s="1"/>
  <c r="T1363" i="1"/>
  <c r="W1363" i="1" s="1"/>
  <c r="T1362" i="1"/>
  <c r="W1362" i="1" s="1"/>
  <c r="T1361" i="1"/>
  <c r="W1361" i="1" s="1"/>
  <c r="T1360" i="1"/>
  <c r="W1360" i="1" s="1"/>
  <c r="T1359" i="1"/>
  <c r="W1359" i="1" s="1"/>
  <c r="T1358" i="1"/>
  <c r="W1358" i="1" s="1"/>
  <c r="T1357" i="1"/>
  <c r="W1357" i="1" s="1"/>
  <c r="T1356" i="1"/>
  <c r="W1356" i="1" s="1"/>
  <c r="T1355" i="1"/>
  <c r="W1355" i="1" s="1"/>
  <c r="T1354" i="1"/>
  <c r="W1354" i="1" s="1"/>
  <c r="T1353" i="1"/>
  <c r="W1353" i="1" s="1"/>
  <c r="T1352" i="1"/>
  <c r="W1352" i="1" s="1"/>
  <c r="T1351" i="1"/>
  <c r="W1351" i="1" s="1"/>
  <c r="T1350" i="1"/>
  <c r="W1350" i="1" s="1"/>
  <c r="T1349" i="1"/>
  <c r="W1349" i="1" s="1"/>
  <c r="T1347" i="1"/>
  <c r="W1347" i="1" s="1"/>
  <c r="T1346" i="1"/>
  <c r="W1346" i="1" s="1"/>
  <c r="T1342" i="1"/>
  <c r="W1342" i="1" s="1"/>
  <c r="T1341" i="1"/>
  <c r="W1341" i="1" s="1"/>
  <c r="T1340" i="1"/>
  <c r="W1340" i="1" s="1"/>
  <c r="T1339" i="1"/>
  <c r="W1339" i="1" s="1"/>
  <c r="T1338" i="1"/>
  <c r="W1338" i="1" s="1"/>
  <c r="T1337" i="1"/>
  <c r="W1337" i="1" s="1"/>
  <c r="T1336" i="1"/>
  <c r="W1336" i="1" s="1"/>
  <c r="T1335" i="1"/>
  <c r="W1335" i="1" s="1"/>
  <c r="T1334" i="1"/>
  <c r="W1334" i="1" s="1"/>
  <c r="T1333" i="1"/>
  <c r="W1333" i="1" s="1"/>
  <c r="T1332" i="1"/>
  <c r="W1332" i="1" s="1"/>
  <c r="T1331" i="1"/>
  <c r="W1331" i="1" s="1"/>
  <c r="T1330" i="1"/>
  <c r="W1330" i="1" s="1"/>
  <c r="T1328" i="1"/>
  <c r="W1328" i="1" s="1"/>
  <c r="T1327" i="1"/>
  <c r="W1327" i="1" s="1"/>
  <c r="T1311" i="1"/>
  <c r="W1311" i="1" s="1"/>
  <c r="T1310" i="1"/>
  <c r="W1310" i="1" s="1"/>
  <c r="T1309" i="1"/>
  <c r="W1309" i="1" s="1"/>
  <c r="T1308" i="1"/>
  <c r="W1308" i="1" s="1"/>
  <c r="T1307" i="1"/>
  <c r="W1307" i="1" s="1"/>
  <c r="T1306" i="1"/>
  <c r="W1306" i="1" s="1"/>
  <c r="T1305" i="1"/>
  <c r="W1305" i="1" s="1"/>
  <c r="T1304" i="1"/>
  <c r="W1304" i="1" s="1"/>
  <c r="T1303" i="1"/>
  <c r="W1303" i="1" s="1"/>
  <c r="T1302" i="1"/>
  <c r="W1302" i="1" s="1"/>
  <c r="T1301" i="1"/>
  <c r="W1301" i="1" s="1"/>
  <c r="T1300" i="1"/>
  <c r="W1300" i="1" s="1"/>
  <c r="T1299" i="1"/>
  <c r="W1299" i="1" s="1"/>
  <c r="T1298" i="1"/>
  <c r="W1298" i="1" s="1"/>
  <c r="T1297" i="1"/>
  <c r="W1297" i="1" s="1"/>
  <c r="T1296" i="1"/>
  <c r="W1296" i="1" s="1"/>
  <c r="T1295" i="1"/>
  <c r="W1295" i="1" s="1"/>
  <c r="T1294" i="1"/>
  <c r="W1294" i="1" s="1"/>
  <c r="T1293" i="1"/>
  <c r="W1293" i="1" s="1"/>
  <c r="T1292" i="1"/>
  <c r="W1292" i="1" s="1"/>
  <c r="T1291" i="1"/>
  <c r="W1291" i="1" s="1"/>
  <c r="T1290" i="1"/>
  <c r="W1290" i="1" s="1"/>
  <c r="T1289" i="1"/>
  <c r="W1289" i="1" s="1"/>
  <c r="T1288" i="1"/>
  <c r="W1288" i="1" s="1"/>
  <c r="T1287" i="1"/>
  <c r="W1287" i="1" s="1"/>
  <c r="T1286" i="1"/>
  <c r="W1286" i="1" s="1"/>
  <c r="T1285" i="1"/>
  <c r="W1285" i="1" s="1"/>
  <c r="T1284" i="1"/>
  <c r="W1284" i="1" s="1"/>
  <c r="T1283" i="1"/>
  <c r="W1283" i="1" s="1"/>
  <c r="T1282" i="1"/>
  <c r="W1282" i="1" s="1"/>
  <c r="T1281" i="1"/>
  <c r="W1281" i="1" s="1"/>
  <c r="T1280" i="1"/>
  <c r="W1280" i="1" s="1"/>
  <c r="T1279" i="1"/>
  <c r="W1279" i="1" s="1"/>
  <c r="T1278" i="1"/>
  <c r="W1278" i="1" s="1"/>
  <c r="T1277" i="1"/>
  <c r="W1277" i="1" s="1"/>
  <c r="T1276" i="1"/>
  <c r="W1276" i="1" s="1"/>
  <c r="T1275" i="1"/>
  <c r="W1275" i="1" s="1"/>
  <c r="T1274" i="1"/>
  <c r="W1274" i="1" s="1"/>
  <c r="T1273" i="1"/>
  <c r="W1273" i="1" s="1"/>
  <c r="T1272" i="1"/>
  <c r="W1272" i="1" s="1"/>
  <c r="T1271" i="1"/>
  <c r="W1271" i="1" s="1"/>
  <c r="T1270" i="1"/>
  <c r="W1270" i="1" s="1"/>
  <c r="T1269" i="1"/>
  <c r="W1269" i="1" s="1"/>
  <c r="T1268" i="1"/>
  <c r="W1268" i="1" s="1"/>
  <c r="T1267" i="1"/>
  <c r="W1267" i="1" s="1"/>
  <c r="T1266" i="1"/>
  <c r="W1266" i="1" s="1"/>
  <c r="T1265" i="1"/>
  <c r="W1265" i="1" s="1"/>
  <c r="T1264" i="1"/>
  <c r="W1264" i="1" s="1"/>
  <c r="T1263" i="1"/>
  <c r="W1263" i="1" s="1"/>
  <c r="T1262" i="1"/>
  <c r="W1262" i="1" s="1"/>
  <c r="T1261" i="1"/>
  <c r="W1261" i="1" s="1"/>
  <c r="T1260" i="1"/>
  <c r="W1260" i="1" s="1"/>
  <c r="T1259" i="1"/>
  <c r="W1259" i="1" s="1"/>
  <c r="T1258" i="1"/>
  <c r="W1258" i="1" s="1"/>
  <c r="T1257" i="1"/>
  <c r="W1257" i="1" s="1"/>
  <c r="T1256" i="1"/>
  <c r="W1256" i="1" s="1"/>
  <c r="T1255" i="1"/>
  <c r="W1255" i="1" s="1"/>
  <c r="T1254" i="1"/>
  <c r="W1254" i="1" s="1"/>
  <c r="T1253" i="1"/>
  <c r="W1253" i="1" s="1"/>
  <c r="T1252" i="1"/>
  <c r="W1252" i="1" s="1"/>
  <c r="T1251" i="1"/>
  <c r="W1251" i="1" s="1"/>
  <c r="T1250" i="1"/>
  <c r="W1250" i="1" s="1"/>
  <c r="T1249" i="1"/>
  <c r="W1249" i="1" s="1"/>
  <c r="T1248" i="1"/>
  <c r="W1248" i="1" s="1"/>
  <c r="T1247" i="1"/>
  <c r="W1247" i="1" s="1"/>
  <c r="T1246" i="1"/>
  <c r="W1246" i="1" s="1"/>
  <c r="T1245" i="1"/>
  <c r="W1245" i="1" s="1"/>
  <c r="T1244" i="1"/>
  <c r="W1244" i="1" s="1"/>
  <c r="T1243" i="1"/>
  <c r="W1243" i="1" s="1"/>
  <c r="T1242" i="1"/>
  <c r="W1242" i="1" s="1"/>
  <c r="T1241" i="1"/>
  <c r="W1241" i="1" s="1"/>
  <c r="T1240" i="1"/>
  <c r="W1240" i="1" s="1"/>
  <c r="T1239" i="1"/>
  <c r="W1239" i="1" s="1"/>
  <c r="T1238" i="1"/>
  <c r="W1238" i="1" s="1"/>
  <c r="T1237" i="1"/>
  <c r="W1237" i="1" s="1"/>
  <c r="T1235" i="1"/>
  <c r="W1235" i="1" s="1"/>
  <c r="T1234" i="1"/>
  <c r="W1234" i="1" s="1"/>
  <c r="T1231" i="1"/>
  <c r="W1231" i="1" s="1"/>
  <c r="T1230" i="1"/>
  <c r="W1230" i="1" s="1"/>
  <c r="T1229" i="1"/>
  <c r="W1229" i="1" s="1"/>
  <c r="T1228" i="1"/>
  <c r="W1228" i="1" s="1"/>
  <c r="T1227" i="1"/>
  <c r="W1227" i="1" s="1"/>
  <c r="T1226" i="1"/>
  <c r="W1226" i="1" s="1"/>
  <c r="T1225" i="1"/>
  <c r="W1225" i="1" s="1"/>
  <c r="T1224" i="1"/>
  <c r="W1224" i="1" s="1"/>
  <c r="T1223" i="1"/>
  <c r="W1223" i="1" s="1"/>
  <c r="T1222" i="1"/>
  <c r="W1222" i="1" s="1"/>
  <c r="T1221" i="1"/>
  <c r="W1221" i="1" s="1"/>
  <c r="T1220" i="1"/>
  <c r="W1220" i="1" s="1"/>
  <c r="T1219" i="1"/>
  <c r="W1219" i="1" s="1"/>
  <c r="T1218" i="1"/>
  <c r="W1218" i="1" s="1"/>
  <c r="T1217" i="1"/>
  <c r="W1217" i="1" s="1"/>
  <c r="T1216" i="1"/>
  <c r="W1216" i="1" s="1"/>
  <c r="T1215" i="1"/>
  <c r="W1215" i="1" s="1"/>
  <c r="T1214" i="1"/>
  <c r="W1214" i="1" s="1"/>
  <c r="T1213" i="1"/>
  <c r="W1213" i="1" s="1"/>
  <c r="T1212" i="1"/>
  <c r="W1212" i="1" s="1"/>
  <c r="T1211" i="1"/>
  <c r="W1211" i="1" s="1"/>
  <c r="T1210" i="1"/>
  <c r="W1210" i="1" s="1"/>
  <c r="T1209" i="1"/>
  <c r="W1209" i="1" s="1"/>
  <c r="T1208" i="1"/>
  <c r="W1208" i="1" s="1"/>
  <c r="T1207" i="1"/>
  <c r="W1207" i="1" s="1"/>
  <c r="T1206" i="1"/>
  <c r="W1206" i="1" s="1"/>
  <c r="T1205" i="1"/>
  <c r="W1205" i="1" s="1"/>
  <c r="T1204" i="1"/>
  <c r="W1204" i="1" s="1"/>
  <c r="T1203" i="1"/>
  <c r="W1203" i="1" s="1"/>
  <c r="T1202" i="1"/>
  <c r="W1202" i="1" s="1"/>
  <c r="T1200" i="1"/>
  <c r="W1200" i="1" s="1"/>
  <c r="T1199" i="1"/>
  <c r="W1199" i="1" s="1"/>
  <c r="T1171" i="1"/>
  <c r="W1171" i="1" s="1"/>
  <c r="T1170" i="1"/>
  <c r="W1170" i="1" s="1"/>
  <c r="T1169" i="1"/>
  <c r="W1169" i="1" s="1"/>
  <c r="T1168" i="1"/>
  <c r="W1168" i="1" s="1"/>
  <c r="T1165" i="1"/>
  <c r="W1165" i="1" s="1"/>
  <c r="T1164" i="1"/>
  <c r="W1164" i="1" s="1"/>
  <c r="T1163" i="1"/>
  <c r="W1163" i="1" s="1"/>
  <c r="T1162" i="1"/>
  <c r="W1162" i="1" s="1"/>
  <c r="T1161" i="1"/>
  <c r="W1161" i="1" s="1"/>
  <c r="T1160" i="1"/>
  <c r="W1160" i="1" s="1"/>
  <c r="T1159" i="1"/>
  <c r="W1159" i="1" s="1"/>
  <c r="T1158" i="1"/>
  <c r="W1158" i="1" s="1"/>
  <c r="T1157" i="1"/>
  <c r="W1157" i="1" s="1"/>
  <c r="T1156" i="1"/>
  <c r="W1156" i="1" s="1"/>
  <c r="T1155" i="1"/>
  <c r="W1155" i="1" s="1"/>
  <c r="T1154" i="1"/>
  <c r="W1154" i="1" s="1"/>
  <c r="T1153" i="1"/>
  <c r="W1153" i="1" s="1"/>
  <c r="T1152" i="1"/>
  <c r="W1152" i="1" s="1"/>
  <c r="T1151" i="1"/>
  <c r="W1151" i="1" s="1"/>
  <c r="T1150" i="1"/>
  <c r="W1150" i="1" s="1"/>
  <c r="T1149" i="1"/>
  <c r="W1149" i="1" s="1"/>
  <c r="T1148" i="1"/>
  <c r="W1148" i="1" s="1"/>
  <c r="T1147" i="1"/>
  <c r="W1147" i="1" s="1"/>
  <c r="T1146" i="1"/>
  <c r="W1146" i="1" s="1"/>
  <c r="T1145" i="1"/>
  <c r="W1145" i="1" s="1"/>
  <c r="T1144" i="1"/>
  <c r="W1144" i="1" s="1"/>
  <c r="T1143" i="1"/>
  <c r="W1143" i="1" s="1"/>
  <c r="T1142" i="1"/>
  <c r="W1142" i="1" s="1"/>
  <c r="T1141" i="1"/>
  <c r="W1141" i="1" s="1"/>
  <c r="T1140" i="1"/>
  <c r="W1140" i="1" s="1"/>
  <c r="T1139" i="1"/>
  <c r="W1139" i="1" s="1"/>
  <c r="T1138" i="1"/>
  <c r="W1138" i="1" s="1"/>
  <c r="T1137" i="1"/>
  <c r="W1137" i="1" s="1"/>
  <c r="T1136" i="1"/>
  <c r="W1136" i="1" s="1"/>
  <c r="T1135" i="1"/>
  <c r="W1135" i="1" s="1"/>
  <c r="T1134" i="1"/>
  <c r="W1134" i="1" s="1"/>
  <c r="T1133" i="1"/>
  <c r="W1133" i="1" s="1"/>
  <c r="T1132" i="1"/>
  <c r="W1132" i="1" s="1"/>
  <c r="T1131" i="1"/>
  <c r="W1131" i="1" s="1"/>
  <c r="T1130" i="1"/>
  <c r="W1130" i="1" s="1"/>
  <c r="T1129" i="1"/>
  <c r="W1129" i="1" s="1"/>
  <c r="T1128" i="1"/>
  <c r="W1128" i="1" s="1"/>
  <c r="T1127" i="1"/>
  <c r="W1127" i="1" s="1"/>
  <c r="T1126" i="1"/>
  <c r="W1126" i="1" s="1"/>
  <c r="T1125" i="1"/>
  <c r="W1125" i="1" s="1"/>
  <c r="T1124" i="1"/>
  <c r="W1124" i="1" s="1"/>
  <c r="T1123" i="1"/>
  <c r="W1123" i="1" s="1"/>
  <c r="T1122" i="1"/>
  <c r="W1122" i="1" s="1"/>
  <c r="T1121" i="1"/>
  <c r="W1121" i="1" s="1"/>
  <c r="T1120" i="1"/>
  <c r="W1120" i="1" s="1"/>
  <c r="T1119" i="1"/>
  <c r="W1119" i="1" s="1"/>
  <c r="T1118" i="1"/>
  <c r="W1118" i="1" s="1"/>
  <c r="T1117" i="1"/>
  <c r="W1117" i="1" s="1"/>
  <c r="T1116" i="1"/>
  <c r="W1116" i="1" s="1"/>
  <c r="T1115" i="1"/>
  <c r="W1115" i="1" s="1"/>
  <c r="T1114" i="1"/>
  <c r="W1114" i="1" s="1"/>
  <c r="T1113" i="1"/>
  <c r="W1113" i="1" s="1"/>
  <c r="T1112" i="1"/>
  <c r="W1112" i="1" s="1"/>
  <c r="T1111" i="1"/>
  <c r="W1111" i="1" s="1"/>
  <c r="T1110" i="1"/>
  <c r="W1110" i="1" s="1"/>
  <c r="T1109" i="1"/>
  <c r="W1109" i="1" s="1"/>
  <c r="T1108" i="1"/>
  <c r="W1108" i="1" s="1"/>
  <c r="T1107" i="1"/>
  <c r="W1107" i="1" s="1"/>
  <c r="T1106" i="1"/>
  <c r="W1106" i="1" s="1"/>
  <c r="T1105" i="1"/>
  <c r="W1105" i="1" s="1"/>
  <c r="T1104" i="1"/>
  <c r="W1104" i="1" s="1"/>
  <c r="T1103" i="1"/>
  <c r="W1103" i="1" s="1"/>
  <c r="T1102" i="1"/>
  <c r="W1102" i="1" s="1"/>
  <c r="T1101" i="1"/>
  <c r="W1101" i="1" s="1"/>
  <c r="T1100" i="1"/>
  <c r="W1100" i="1" s="1"/>
  <c r="T1099" i="1"/>
  <c r="W1099" i="1" s="1"/>
  <c r="T1098" i="1"/>
  <c r="W1098" i="1" s="1"/>
  <c r="T1097" i="1"/>
  <c r="W1097" i="1" s="1"/>
  <c r="T1096" i="1"/>
  <c r="W1096" i="1" s="1"/>
  <c r="T1095" i="1"/>
  <c r="W1095" i="1" s="1"/>
  <c r="T1094" i="1"/>
  <c r="W1094" i="1" s="1"/>
  <c r="T1093" i="1"/>
  <c r="W1093" i="1" s="1"/>
  <c r="T1092" i="1"/>
  <c r="W1092" i="1" s="1"/>
  <c r="T1091" i="1"/>
  <c r="W1091" i="1" s="1"/>
  <c r="T1090" i="1"/>
  <c r="W1090" i="1" s="1"/>
  <c r="T1089" i="1"/>
  <c r="W1089" i="1" s="1"/>
  <c r="T1088" i="1"/>
  <c r="W1088" i="1" s="1"/>
  <c r="T1087" i="1"/>
  <c r="W1087" i="1" s="1"/>
  <c r="T1086" i="1"/>
  <c r="W1086" i="1" s="1"/>
  <c r="T1085" i="1"/>
  <c r="W1085" i="1" s="1"/>
  <c r="T1084" i="1"/>
  <c r="W1084" i="1" s="1"/>
  <c r="T1083" i="1"/>
  <c r="W1083" i="1" s="1"/>
  <c r="T1082" i="1"/>
  <c r="W1082" i="1" s="1"/>
  <c r="T1081" i="1"/>
  <c r="W1081" i="1" s="1"/>
  <c r="T1080" i="1"/>
  <c r="W1080" i="1" s="1"/>
  <c r="T1079" i="1"/>
  <c r="W1079" i="1" s="1"/>
  <c r="T1078" i="1"/>
  <c r="W1078" i="1" s="1"/>
  <c r="T1077" i="1"/>
  <c r="W1077" i="1" s="1"/>
  <c r="T1076" i="1"/>
  <c r="W1076" i="1" s="1"/>
  <c r="T1075" i="1"/>
  <c r="W1075" i="1" s="1"/>
  <c r="T1074" i="1"/>
  <c r="W1074" i="1" s="1"/>
  <c r="T1073" i="1"/>
  <c r="W1073" i="1" s="1"/>
  <c r="T1072" i="1"/>
  <c r="W1072" i="1" s="1"/>
  <c r="T1071" i="1"/>
  <c r="W1071" i="1" s="1"/>
  <c r="T1070" i="1"/>
  <c r="W1070" i="1" s="1"/>
  <c r="T1069" i="1"/>
  <c r="W1069" i="1" s="1"/>
  <c r="T1068" i="1"/>
  <c r="W1068" i="1" s="1"/>
  <c r="T1067" i="1"/>
  <c r="W1067" i="1" s="1"/>
  <c r="T1066" i="1"/>
  <c r="W1066" i="1" s="1"/>
  <c r="T1065" i="1"/>
  <c r="W1065" i="1" s="1"/>
  <c r="T1064" i="1"/>
  <c r="W1064" i="1" s="1"/>
  <c r="T1063" i="1"/>
  <c r="W1063" i="1" s="1"/>
  <c r="T1062" i="1"/>
  <c r="W1062" i="1" s="1"/>
  <c r="T1061" i="1"/>
  <c r="W1061" i="1" s="1"/>
  <c r="T1060" i="1"/>
  <c r="W1060" i="1" s="1"/>
  <c r="T1059" i="1"/>
  <c r="W1059" i="1" s="1"/>
  <c r="T1058" i="1"/>
  <c r="W1058" i="1" s="1"/>
  <c r="T1057" i="1"/>
  <c r="W1057" i="1" s="1"/>
  <c r="T1056" i="1"/>
  <c r="W1056" i="1" s="1"/>
  <c r="T1055" i="1"/>
  <c r="W1055" i="1" s="1"/>
  <c r="T1054" i="1"/>
  <c r="W1054" i="1" s="1"/>
  <c r="T1053" i="1"/>
  <c r="W1053" i="1" s="1"/>
  <c r="T1052" i="1"/>
  <c r="W1052" i="1" s="1"/>
  <c r="T1051" i="1"/>
  <c r="W1051" i="1" s="1"/>
  <c r="T1050" i="1"/>
  <c r="W1050" i="1" s="1"/>
  <c r="T1049" i="1"/>
  <c r="W1049" i="1" s="1"/>
  <c r="T1048" i="1"/>
  <c r="W1048" i="1" s="1"/>
  <c r="T1047" i="1"/>
  <c r="W1047" i="1" s="1"/>
  <c r="T1046" i="1"/>
  <c r="W1046" i="1" s="1"/>
  <c r="T1045" i="1"/>
  <c r="W1045" i="1" s="1"/>
  <c r="T1044" i="1"/>
  <c r="W1044" i="1" s="1"/>
  <c r="T1043" i="1"/>
  <c r="W1043" i="1" s="1"/>
  <c r="T1042" i="1"/>
  <c r="W1042" i="1" s="1"/>
  <c r="T1041" i="1"/>
  <c r="W1041" i="1" s="1"/>
  <c r="T1040" i="1"/>
  <c r="W1040" i="1" s="1"/>
  <c r="T1039" i="1"/>
  <c r="W1039" i="1" s="1"/>
  <c r="T1038" i="1"/>
  <c r="W1038" i="1" s="1"/>
  <c r="T1037" i="1"/>
  <c r="W1037" i="1" s="1"/>
  <c r="T1036" i="1"/>
  <c r="W1036" i="1" s="1"/>
  <c r="T1035" i="1"/>
  <c r="W1035" i="1" s="1"/>
  <c r="T1034" i="1"/>
  <c r="W1034" i="1" s="1"/>
  <c r="T1033" i="1"/>
  <c r="W1033" i="1" s="1"/>
  <c r="T1032" i="1"/>
  <c r="W1032" i="1" s="1"/>
  <c r="T1031" i="1"/>
  <c r="W1031" i="1" s="1"/>
  <c r="T1030" i="1"/>
  <c r="W1030" i="1" s="1"/>
  <c r="T1029" i="1"/>
  <c r="W1029" i="1" s="1"/>
  <c r="T1028" i="1"/>
  <c r="W1028" i="1" s="1"/>
  <c r="T1027" i="1"/>
  <c r="W1027" i="1" s="1"/>
  <c r="T1026" i="1"/>
  <c r="W1026" i="1" s="1"/>
  <c r="T1025" i="1"/>
  <c r="W1025" i="1" s="1"/>
  <c r="T1024" i="1"/>
  <c r="W1024" i="1" s="1"/>
  <c r="T1023" i="1"/>
  <c r="W1023" i="1" s="1"/>
  <c r="T1022" i="1"/>
  <c r="W1022" i="1" s="1"/>
  <c r="T1021" i="1"/>
  <c r="W1021" i="1" s="1"/>
  <c r="T1020" i="1"/>
  <c r="W1020" i="1" s="1"/>
  <c r="T1019" i="1"/>
  <c r="W1019" i="1" s="1"/>
  <c r="T1018" i="1"/>
  <c r="W1018" i="1" s="1"/>
  <c r="T1017" i="1"/>
  <c r="W1017" i="1" s="1"/>
  <c r="T1016" i="1"/>
  <c r="W1016" i="1" s="1"/>
  <c r="T1015" i="1"/>
  <c r="W1015" i="1" s="1"/>
  <c r="T1014" i="1"/>
  <c r="W1014" i="1" s="1"/>
  <c r="T1013" i="1"/>
  <c r="W1013" i="1" s="1"/>
  <c r="T1012" i="1"/>
  <c r="W1012" i="1" s="1"/>
  <c r="T1011" i="1"/>
  <c r="W1011" i="1" s="1"/>
  <c r="T1010" i="1"/>
  <c r="W1010" i="1" s="1"/>
  <c r="T1009" i="1"/>
  <c r="W1009" i="1" s="1"/>
  <c r="T1008" i="1"/>
  <c r="W1008" i="1" s="1"/>
  <c r="T1007" i="1"/>
  <c r="W1007" i="1" s="1"/>
  <c r="T1006" i="1"/>
  <c r="W1006" i="1" s="1"/>
  <c r="T1005" i="1"/>
  <c r="W1005" i="1" s="1"/>
  <c r="T1004" i="1"/>
  <c r="W1004" i="1" s="1"/>
  <c r="T1003" i="1"/>
  <c r="W1003" i="1" s="1"/>
  <c r="T1002" i="1"/>
  <c r="W1002" i="1" s="1"/>
  <c r="T1001" i="1"/>
  <c r="W1001" i="1" s="1"/>
  <c r="T1000" i="1"/>
  <c r="W1000" i="1" s="1"/>
  <c r="T999" i="1"/>
  <c r="W999" i="1" s="1"/>
  <c r="T998" i="1"/>
  <c r="W998" i="1" s="1"/>
  <c r="T997" i="1"/>
  <c r="W997" i="1" s="1"/>
  <c r="T996" i="1"/>
  <c r="W996" i="1" s="1"/>
  <c r="T995" i="1"/>
  <c r="W995" i="1" s="1"/>
  <c r="T994" i="1"/>
  <c r="W994" i="1" s="1"/>
  <c r="T993" i="1"/>
  <c r="W993" i="1" s="1"/>
  <c r="T992" i="1"/>
  <c r="W992" i="1" s="1"/>
  <c r="T991" i="1"/>
  <c r="W991" i="1" s="1"/>
  <c r="T990" i="1"/>
  <c r="W990" i="1" s="1"/>
  <c r="T989" i="1"/>
  <c r="W989" i="1" s="1"/>
  <c r="T988" i="1"/>
  <c r="W988" i="1" s="1"/>
  <c r="T987" i="1"/>
  <c r="W987" i="1" s="1"/>
  <c r="T986" i="1"/>
  <c r="W986" i="1" s="1"/>
  <c r="T985" i="1"/>
  <c r="W985" i="1" s="1"/>
  <c r="T984" i="1"/>
  <c r="W984" i="1" s="1"/>
  <c r="T983" i="1"/>
  <c r="W983" i="1" s="1"/>
  <c r="T982" i="1"/>
  <c r="W982" i="1" s="1"/>
  <c r="T981" i="1"/>
  <c r="W981" i="1" s="1"/>
  <c r="T980" i="1"/>
  <c r="W980" i="1" s="1"/>
  <c r="T979" i="1"/>
  <c r="W979" i="1" s="1"/>
  <c r="T978" i="1"/>
  <c r="W978" i="1" s="1"/>
  <c r="T977" i="1"/>
  <c r="W977" i="1" s="1"/>
  <c r="T976" i="1"/>
  <c r="W976" i="1" s="1"/>
  <c r="T975" i="1"/>
  <c r="W975" i="1" s="1"/>
  <c r="T974" i="1"/>
  <c r="W974" i="1" s="1"/>
  <c r="T973" i="1"/>
  <c r="W973" i="1" s="1"/>
  <c r="T972" i="1"/>
  <c r="W972" i="1" s="1"/>
  <c r="T971" i="1"/>
  <c r="W971" i="1" s="1"/>
  <c r="T970" i="1"/>
  <c r="W970" i="1" s="1"/>
  <c r="T969" i="1"/>
  <c r="W969" i="1" s="1"/>
  <c r="T968" i="1"/>
  <c r="W968" i="1" s="1"/>
  <c r="T967" i="1"/>
  <c r="W967" i="1" s="1"/>
  <c r="T966" i="1"/>
  <c r="W966" i="1" s="1"/>
  <c r="T965" i="1"/>
  <c r="W965" i="1" s="1"/>
  <c r="T964" i="1"/>
  <c r="W964" i="1" s="1"/>
  <c r="T963" i="1"/>
  <c r="W963" i="1" s="1"/>
  <c r="T962" i="1"/>
  <c r="W962" i="1" s="1"/>
  <c r="T961" i="1"/>
  <c r="W961" i="1" s="1"/>
  <c r="T960" i="1"/>
  <c r="W960" i="1" s="1"/>
  <c r="T959" i="1"/>
  <c r="W959" i="1" s="1"/>
  <c r="T958" i="1"/>
  <c r="W958" i="1" s="1"/>
  <c r="T957" i="1"/>
  <c r="W957" i="1" s="1"/>
  <c r="T956" i="1"/>
  <c r="W956" i="1" s="1"/>
  <c r="T955" i="1"/>
  <c r="W955" i="1" s="1"/>
  <c r="T954" i="1"/>
  <c r="W954" i="1" s="1"/>
  <c r="T953" i="1"/>
  <c r="W953" i="1" s="1"/>
  <c r="T952" i="1"/>
  <c r="W952" i="1" s="1"/>
  <c r="T951" i="1"/>
  <c r="W951" i="1" s="1"/>
  <c r="T949" i="1"/>
  <c r="W949" i="1" s="1"/>
  <c r="T948" i="1"/>
  <c r="W948" i="1" s="1"/>
  <c r="T947" i="1"/>
  <c r="W947" i="1" s="1"/>
  <c r="T946" i="1"/>
  <c r="W946" i="1" s="1"/>
  <c r="T945" i="1"/>
  <c r="W945" i="1" s="1"/>
  <c r="T944" i="1"/>
  <c r="W944" i="1" s="1"/>
  <c r="T943" i="1"/>
  <c r="W943" i="1" s="1"/>
  <c r="T942" i="1"/>
  <c r="W942" i="1" s="1"/>
  <c r="T941" i="1"/>
  <c r="W941" i="1" s="1"/>
  <c r="T940" i="1"/>
  <c r="W940" i="1" s="1"/>
  <c r="T939" i="1"/>
  <c r="W939" i="1" s="1"/>
  <c r="T938" i="1"/>
  <c r="W938" i="1" s="1"/>
  <c r="T937" i="1"/>
  <c r="W937" i="1" s="1"/>
  <c r="T936" i="1"/>
  <c r="W936" i="1" s="1"/>
  <c r="T935" i="1"/>
  <c r="W935" i="1" s="1"/>
  <c r="T934" i="1"/>
  <c r="W934" i="1" s="1"/>
  <c r="T933" i="1"/>
  <c r="W933" i="1" s="1"/>
  <c r="T932" i="1"/>
  <c r="W932" i="1" s="1"/>
  <c r="T931" i="1"/>
  <c r="W931" i="1" s="1"/>
  <c r="T930" i="1"/>
  <c r="W930" i="1" s="1"/>
  <c r="T929" i="1"/>
  <c r="W929" i="1" s="1"/>
  <c r="T928" i="1"/>
  <c r="W928" i="1" s="1"/>
  <c r="T927" i="1"/>
  <c r="W927" i="1" s="1"/>
  <c r="T926" i="1"/>
  <c r="W926" i="1" s="1"/>
  <c r="T925" i="1"/>
  <c r="W925" i="1" s="1"/>
  <c r="T924" i="1"/>
  <c r="W924" i="1" s="1"/>
  <c r="T923" i="1"/>
  <c r="W923" i="1" s="1"/>
  <c r="T922" i="1"/>
  <c r="W922" i="1" s="1"/>
  <c r="T921" i="1"/>
  <c r="W921" i="1" s="1"/>
  <c r="T920" i="1"/>
  <c r="W920" i="1" s="1"/>
  <c r="T919" i="1"/>
  <c r="W919" i="1" s="1"/>
  <c r="T918" i="1"/>
  <c r="W918" i="1" s="1"/>
  <c r="T917" i="1"/>
  <c r="W917" i="1" s="1"/>
  <c r="T916" i="1"/>
  <c r="W916" i="1" s="1"/>
  <c r="T915" i="1"/>
  <c r="W915" i="1" s="1"/>
  <c r="T914" i="1"/>
  <c r="W914" i="1" s="1"/>
  <c r="T913" i="1"/>
  <c r="W913" i="1" s="1"/>
  <c r="T912" i="1"/>
  <c r="W912" i="1" s="1"/>
  <c r="T911" i="1"/>
  <c r="W911" i="1" s="1"/>
  <c r="T910" i="1"/>
  <c r="W910" i="1" s="1"/>
  <c r="T909" i="1"/>
  <c r="W909" i="1" s="1"/>
  <c r="T908" i="1"/>
  <c r="W908" i="1" s="1"/>
  <c r="T907" i="1"/>
  <c r="W907" i="1" s="1"/>
  <c r="T906" i="1"/>
  <c r="W906" i="1" s="1"/>
  <c r="T905" i="1"/>
  <c r="W905" i="1" s="1"/>
  <c r="T904" i="1"/>
  <c r="W904" i="1" s="1"/>
  <c r="T903" i="1"/>
  <c r="W903" i="1" s="1"/>
  <c r="T902" i="1"/>
  <c r="W902" i="1" s="1"/>
  <c r="T901" i="1"/>
  <c r="W901" i="1" s="1"/>
  <c r="T900" i="1"/>
  <c r="W900" i="1" s="1"/>
  <c r="T899" i="1"/>
  <c r="W899" i="1" s="1"/>
  <c r="T898" i="1"/>
  <c r="W898" i="1" s="1"/>
  <c r="T897" i="1"/>
  <c r="W897" i="1" s="1"/>
  <c r="T896" i="1"/>
  <c r="W896" i="1" s="1"/>
  <c r="T895" i="1"/>
  <c r="W895" i="1" s="1"/>
  <c r="T894" i="1"/>
  <c r="W894" i="1" s="1"/>
  <c r="T893" i="1"/>
  <c r="W893" i="1" s="1"/>
  <c r="T892" i="1"/>
  <c r="W892" i="1" s="1"/>
  <c r="T891" i="1"/>
  <c r="W891" i="1" s="1"/>
  <c r="T890" i="1"/>
  <c r="W890" i="1" s="1"/>
  <c r="T889" i="1"/>
  <c r="W889" i="1" s="1"/>
  <c r="T888" i="1"/>
  <c r="W888" i="1" s="1"/>
  <c r="T887" i="1"/>
  <c r="W887" i="1" s="1"/>
  <c r="T886" i="1"/>
  <c r="W886" i="1" s="1"/>
  <c r="T885" i="1"/>
  <c r="W885" i="1" s="1"/>
  <c r="T884" i="1"/>
  <c r="W884" i="1" s="1"/>
  <c r="T883" i="1"/>
  <c r="W883" i="1" s="1"/>
  <c r="T882" i="1"/>
  <c r="W882" i="1" s="1"/>
  <c r="T881" i="1"/>
  <c r="W881" i="1" s="1"/>
  <c r="T880" i="1"/>
  <c r="W880" i="1" s="1"/>
  <c r="T879" i="1"/>
  <c r="W879" i="1" s="1"/>
  <c r="T878" i="1"/>
  <c r="W878" i="1" s="1"/>
  <c r="T877" i="1"/>
  <c r="W877" i="1" s="1"/>
  <c r="T876" i="1"/>
  <c r="W876" i="1" s="1"/>
  <c r="T875" i="1"/>
  <c r="W875" i="1" s="1"/>
  <c r="T874" i="1"/>
  <c r="W874" i="1" s="1"/>
  <c r="T873" i="1"/>
  <c r="W873" i="1" s="1"/>
  <c r="T872" i="1"/>
  <c r="W872" i="1" s="1"/>
  <c r="T871" i="1"/>
  <c r="W871" i="1" s="1"/>
  <c r="T870" i="1"/>
  <c r="W870" i="1" s="1"/>
  <c r="T869" i="1"/>
  <c r="W869" i="1" s="1"/>
  <c r="T868" i="1"/>
  <c r="W868" i="1" s="1"/>
  <c r="T867" i="1"/>
  <c r="W867" i="1" s="1"/>
  <c r="T866" i="1"/>
  <c r="W866" i="1" s="1"/>
  <c r="T865" i="1"/>
  <c r="W865" i="1" s="1"/>
  <c r="T864" i="1"/>
  <c r="W864" i="1" s="1"/>
  <c r="T863" i="1"/>
  <c r="W863" i="1" s="1"/>
  <c r="T862" i="1"/>
  <c r="W862" i="1" s="1"/>
  <c r="T861" i="1"/>
  <c r="W861" i="1" s="1"/>
  <c r="T860" i="1"/>
  <c r="W860" i="1" s="1"/>
  <c r="T859" i="1"/>
  <c r="W859" i="1" s="1"/>
  <c r="T858" i="1"/>
  <c r="W858" i="1" s="1"/>
  <c r="T857" i="1"/>
  <c r="W857" i="1" s="1"/>
  <c r="T856" i="1"/>
  <c r="W856" i="1" s="1"/>
  <c r="T855" i="1"/>
  <c r="W855" i="1" s="1"/>
  <c r="T854" i="1"/>
  <c r="W854" i="1" s="1"/>
  <c r="T853" i="1"/>
  <c r="W853" i="1" s="1"/>
  <c r="T852" i="1"/>
  <c r="W852" i="1" s="1"/>
  <c r="T851" i="1"/>
  <c r="W851" i="1" s="1"/>
  <c r="T850" i="1"/>
  <c r="W850" i="1" s="1"/>
  <c r="T849" i="1"/>
  <c r="W849" i="1" s="1"/>
  <c r="T848" i="1"/>
  <c r="W848" i="1" s="1"/>
  <c r="T847" i="1"/>
  <c r="W847" i="1" s="1"/>
  <c r="T846" i="1"/>
  <c r="W846" i="1" s="1"/>
  <c r="T845" i="1"/>
  <c r="W845" i="1" s="1"/>
  <c r="T844" i="1"/>
  <c r="W844" i="1" s="1"/>
  <c r="T843" i="1"/>
  <c r="W843" i="1" s="1"/>
  <c r="T842" i="1"/>
  <c r="W842" i="1" s="1"/>
  <c r="T841" i="1"/>
  <c r="W841" i="1" s="1"/>
  <c r="T840" i="1"/>
  <c r="W840" i="1" s="1"/>
  <c r="T839" i="1"/>
  <c r="W839" i="1" s="1"/>
  <c r="T838" i="1"/>
  <c r="W838" i="1" s="1"/>
  <c r="T837" i="1"/>
  <c r="W837" i="1" s="1"/>
  <c r="T836" i="1"/>
  <c r="W836" i="1" s="1"/>
  <c r="T835" i="1"/>
  <c r="W835" i="1" s="1"/>
  <c r="T834" i="1"/>
  <c r="W834" i="1" s="1"/>
  <c r="T833" i="1"/>
  <c r="W833" i="1" s="1"/>
  <c r="T832" i="1"/>
  <c r="W832" i="1" s="1"/>
  <c r="T831" i="1"/>
  <c r="W831" i="1" s="1"/>
  <c r="T830" i="1"/>
  <c r="W830" i="1" s="1"/>
  <c r="T829" i="1"/>
  <c r="W829" i="1" s="1"/>
  <c r="T828" i="1"/>
  <c r="W828" i="1" s="1"/>
  <c r="T827" i="1"/>
  <c r="W827" i="1" s="1"/>
  <c r="T826" i="1"/>
  <c r="W826" i="1" s="1"/>
  <c r="T825" i="1"/>
  <c r="W825" i="1" s="1"/>
  <c r="T824" i="1"/>
  <c r="W824" i="1" s="1"/>
  <c r="T823" i="1"/>
  <c r="W823" i="1" s="1"/>
  <c r="T822" i="1"/>
  <c r="W822" i="1" s="1"/>
  <c r="T821" i="1"/>
  <c r="W821" i="1" s="1"/>
  <c r="T820" i="1"/>
  <c r="W820" i="1" s="1"/>
  <c r="T819" i="1"/>
  <c r="W819" i="1" s="1"/>
  <c r="T818" i="1"/>
  <c r="W818" i="1" s="1"/>
  <c r="T817" i="1"/>
  <c r="W817" i="1" s="1"/>
  <c r="T816" i="1"/>
  <c r="W816" i="1" s="1"/>
  <c r="T815" i="1"/>
  <c r="W815" i="1" s="1"/>
  <c r="T814" i="1"/>
  <c r="W814" i="1" s="1"/>
  <c r="T813" i="1"/>
  <c r="W813" i="1" s="1"/>
  <c r="T812" i="1"/>
  <c r="W812" i="1" s="1"/>
  <c r="T811" i="1"/>
  <c r="W811" i="1" s="1"/>
  <c r="T810" i="1"/>
  <c r="W810" i="1" s="1"/>
  <c r="T809" i="1"/>
  <c r="W809" i="1" s="1"/>
  <c r="T808" i="1"/>
  <c r="W808" i="1" s="1"/>
  <c r="T807" i="1"/>
  <c r="W807" i="1" s="1"/>
  <c r="T806" i="1"/>
  <c r="W806" i="1" s="1"/>
  <c r="T805" i="1"/>
  <c r="W805" i="1" s="1"/>
  <c r="T804" i="1"/>
  <c r="W804" i="1" s="1"/>
  <c r="T803" i="1"/>
  <c r="W803" i="1" s="1"/>
  <c r="T802" i="1"/>
  <c r="W802" i="1" s="1"/>
  <c r="T801" i="1"/>
  <c r="W801" i="1" s="1"/>
  <c r="T800" i="1"/>
  <c r="W800" i="1" s="1"/>
  <c r="T799" i="1"/>
  <c r="W799" i="1" s="1"/>
  <c r="T798" i="1"/>
  <c r="W798" i="1" s="1"/>
  <c r="T797" i="1"/>
  <c r="W797" i="1" s="1"/>
  <c r="T796" i="1"/>
  <c r="W796" i="1" s="1"/>
  <c r="T795" i="1"/>
  <c r="W795" i="1" s="1"/>
  <c r="T794" i="1"/>
  <c r="W794" i="1" s="1"/>
  <c r="T793" i="1"/>
  <c r="W793" i="1" s="1"/>
  <c r="T792" i="1"/>
  <c r="W792" i="1" s="1"/>
  <c r="T791" i="1"/>
  <c r="W791" i="1" s="1"/>
  <c r="T790" i="1"/>
  <c r="W790" i="1" s="1"/>
  <c r="T789" i="1"/>
  <c r="W789" i="1" s="1"/>
  <c r="T788" i="1"/>
  <c r="W788" i="1" s="1"/>
  <c r="T787" i="1"/>
  <c r="W787" i="1" s="1"/>
  <c r="T786" i="1"/>
  <c r="W786" i="1" s="1"/>
  <c r="T785" i="1"/>
  <c r="W785" i="1" s="1"/>
  <c r="T784" i="1"/>
  <c r="W784" i="1" s="1"/>
  <c r="T783" i="1"/>
  <c r="W783" i="1" s="1"/>
  <c r="T782" i="1"/>
  <c r="W782" i="1" s="1"/>
  <c r="T781" i="1"/>
  <c r="W781" i="1" s="1"/>
  <c r="T780" i="1"/>
  <c r="W780" i="1" s="1"/>
  <c r="T779" i="1"/>
  <c r="W779" i="1" s="1"/>
  <c r="T778" i="1"/>
  <c r="W778" i="1" s="1"/>
  <c r="T777" i="1"/>
  <c r="W777" i="1" s="1"/>
  <c r="T776" i="1"/>
  <c r="W776" i="1" s="1"/>
  <c r="T775" i="1"/>
  <c r="W775" i="1" s="1"/>
  <c r="T774" i="1"/>
  <c r="W774" i="1" s="1"/>
  <c r="T773" i="1"/>
  <c r="W773" i="1" s="1"/>
  <c r="T772" i="1"/>
  <c r="W772" i="1" s="1"/>
  <c r="T771" i="1"/>
  <c r="W771" i="1" s="1"/>
  <c r="T770" i="1"/>
  <c r="W770" i="1" s="1"/>
  <c r="T769" i="1"/>
  <c r="W769" i="1" s="1"/>
  <c r="T768" i="1"/>
  <c r="W768" i="1" s="1"/>
  <c r="T767" i="1"/>
  <c r="W767" i="1" s="1"/>
  <c r="T766" i="1"/>
  <c r="W766" i="1" s="1"/>
  <c r="T765" i="1"/>
  <c r="W765" i="1" s="1"/>
  <c r="T764" i="1"/>
  <c r="W764" i="1" s="1"/>
  <c r="T763" i="1"/>
  <c r="W763" i="1" s="1"/>
  <c r="T762" i="1"/>
  <c r="W762" i="1" s="1"/>
  <c r="T761" i="1"/>
  <c r="W761" i="1" s="1"/>
  <c r="T760" i="1"/>
  <c r="W760" i="1" s="1"/>
  <c r="T759" i="1"/>
  <c r="W759" i="1" s="1"/>
  <c r="T758" i="1"/>
  <c r="W758" i="1" s="1"/>
  <c r="T757" i="1"/>
  <c r="W757" i="1" s="1"/>
  <c r="T756" i="1"/>
  <c r="W756" i="1" s="1"/>
  <c r="T755" i="1"/>
  <c r="W755" i="1" s="1"/>
  <c r="T754" i="1"/>
  <c r="W754" i="1" s="1"/>
  <c r="T753" i="1"/>
  <c r="W753" i="1" s="1"/>
  <c r="T752" i="1"/>
  <c r="W752" i="1" s="1"/>
  <c r="T751" i="1"/>
  <c r="W751" i="1" s="1"/>
  <c r="T750" i="1"/>
  <c r="W750" i="1" s="1"/>
  <c r="T749" i="1"/>
  <c r="W749" i="1" s="1"/>
  <c r="T748" i="1"/>
  <c r="W748" i="1" s="1"/>
  <c r="T747" i="1"/>
  <c r="W747" i="1" s="1"/>
  <c r="T746" i="1"/>
  <c r="W746" i="1" s="1"/>
  <c r="T745" i="1"/>
  <c r="W745" i="1" s="1"/>
  <c r="T744" i="1"/>
  <c r="W744" i="1" s="1"/>
  <c r="T743" i="1"/>
  <c r="W743" i="1" s="1"/>
  <c r="T742" i="1"/>
  <c r="W742" i="1" s="1"/>
  <c r="T741" i="1"/>
  <c r="W741" i="1" s="1"/>
  <c r="T740" i="1"/>
  <c r="W740" i="1" s="1"/>
  <c r="T739" i="1"/>
  <c r="W739" i="1" s="1"/>
  <c r="T738" i="1"/>
  <c r="W738" i="1" s="1"/>
  <c r="T737" i="1"/>
  <c r="W737" i="1" s="1"/>
  <c r="T736" i="1"/>
  <c r="W736" i="1" s="1"/>
  <c r="T735" i="1"/>
  <c r="W735" i="1" s="1"/>
  <c r="T734" i="1"/>
  <c r="W734" i="1" s="1"/>
  <c r="T733" i="1"/>
  <c r="W733" i="1" s="1"/>
  <c r="T732" i="1"/>
  <c r="W732" i="1" s="1"/>
  <c r="T731" i="1"/>
  <c r="W731" i="1" s="1"/>
  <c r="T730" i="1"/>
  <c r="W730" i="1" s="1"/>
  <c r="T729" i="1"/>
  <c r="W729" i="1" s="1"/>
  <c r="T728" i="1"/>
  <c r="W728" i="1" s="1"/>
  <c r="T727" i="1"/>
  <c r="W727" i="1" s="1"/>
  <c r="T726" i="1"/>
  <c r="W726" i="1" s="1"/>
  <c r="T725" i="1"/>
  <c r="W725" i="1" s="1"/>
  <c r="T724" i="1"/>
  <c r="W724" i="1" s="1"/>
  <c r="T723" i="1"/>
  <c r="W723" i="1" s="1"/>
  <c r="T722" i="1"/>
  <c r="W722" i="1" s="1"/>
  <c r="T721" i="1"/>
  <c r="W721" i="1" s="1"/>
  <c r="T720" i="1"/>
  <c r="W720" i="1" s="1"/>
  <c r="T719" i="1"/>
  <c r="W719" i="1" s="1"/>
  <c r="T718" i="1"/>
  <c r="W718" i="1" s="1"/>
  <c r="T717" i="1"/>
  <c r="W717" i="1" s="1"/>
  <c r="T716" i="1"/>
  <c r="W716" i="1" s="1"/>
  <c r="T715" i="1"/>
  <c r="W715" i="1" s="1"/>
  <c r="T714" i="1"/>
  <c r="W714" i="1" s="1"/>
  <c r="T713" i="1"/>
  <c r="W713" i="1" s="1"/>
  <c r="T712" i="1"/>
  <c r="W712" i="1" s="1"/>
  <c r="T711" i="1"/>
  <c r="W711" i="1" s="1"/>
  <c r="T710" i="1"/>
  <c r="W710" i="1" s="1"/>
  <c r="T709" i="1"/>
  <c r="W709" i="1" s="1"/>
  <c r="T708" i="1"/>
  <c r="W708" i="1" s="1"/>
  <c r="T707" i="1"/>
  <c r="W707" i="1" s="1"/>
  <c r="T706" i="1"/>
  <c r="W706" i="1" s="1"/>
  <c r="T705" i="1"/>
  <c r="W705" i="1" s="1"/>
  <c r="T704" i="1"/>
  <c r="W704" i="1" s="1"/>
  <c r="T703" i="1"/>
  <c r="W703" i="1" s="1"/>
  <c r="T702" i="1"/>
  <c r="W702" i="1" s="1"/>
  <c r="T701" i="1"/>
  <c r="W701" i="1" s="1"/>
  <c r="T700" i="1"/>
  <c r="W700" i="1" s="1"/>
  <c r="T699" i="1"/>
  <c r="W699" i="1" s="1"/>
  <c r="T698" i="1"/>
  <c r="W698" i="1" s="1"/>
  <c r="T697" i="1"/>
  <c r="W697" i="1" s="1"/>
  <c r="T696" i="1"/>
  <c r="W696" i="1" s="1"/>
  <c r="T695" i="1"/>
  <c r="W695" i="1" s="1"/>
  <c r="T694" i="1"/>
  <c r="W694" i="1" s="1"/>
  <c r="T693" i="1"/>
  <c r="W693" i="1" s="1"/>
  <c r="T692" i="1"/>
  <c r="W692" i="1" s="1"/>
  <c r="T691" i="1"/>
  <c r="W691" i="1" s="1"/>
  <c r="T690" i="1"/>
  <c r="W690" i="1" s="1"/>
  <c r="T689" i="1"/>
  <c r="W689" i="1" s="1"/>
  <c r="T688" i="1"/>
  <c r="W688" i="1" s="1"/>
  <c r="T687" i="1"/>
  <c r="W687" i="1" s="1"/>
  <c r="T686" i="1"/>
  <c r="W686" i="1" s="1"/>
  <c r="T685" i="1"/>
  <c r="W685" i="1" s="1"/>
  <c r="T684" i="1"/>
  <c r="W684" i="1" s="1"/>
  <c r="T683" i="1"/>
  <c r="W683" i="1" s="1"/>
  <c r="T682" i="1"/>
  <c r="W682" i="1" s="1"/>
  <c r="T681" i="1"/>
  <c r="W681" i="1" s="1"/>
  <c r="T680" i="1"/>
  <c r="W680" i="1" s="1"/>
  <c r="T679" i="1"/>
  <c r="W679" i="1" s="1"/>
  <c r="T678" i="1"/>
  <c r="W678" i="1" s="1"/>
  <c r="T677" i="1"/>
  <c r="W677" i="1" s="1"/>
  <c r="T676" i="1"/>
  <c r="W676" i="1" s="1"/>
  <c r="T675" i="1"/>
  <c r="W675" i="1" s="1"/>
  <c r="T674" i="1"/>
  <c r="W674" i="1" s="1"/>
  <c r="T673" i="1"/>
  <c r="W673" i="1" s="1"/>
  <c r="T672" i="1"/>
  <c r="W672" i="1" s="1"/>
  <c r="T671" i="1"/>
  <c r="W671" i="1" s="1"/>
  <c r="T670" i="1"/>
  <c r="W670" i="1" s="1"/>
  <c r="T669" i="1"/>
  <c r="W669" i="1" s="1"/>
  <c r="T668" i="1"/>
  <c r="W668" i="1" s="1"/>
  <c r="T667" i="1"/>
  <c r="W667" i="1" s="1"/>
  <c r="T666" i="1"/>
  <c r="W666" i="1" s="1"/>
  <c r="T665" i="1"/>
  <c r="W665" i="1" s="1"/>
  <c r="T664" i="1"/>
  <c r="W664" i="1" s="1"/>
  <c r="T663" i="1"/>
  <c r="W663" i="1" s="1"/>
  <c r="T662" i="1"/>
  <c r="W662" i="1" s="1"/>
  <c r="T661" i="1"/>
  <c r="W661" i="1" s="1"/>
  <c r="T660" i="1"/>
  <c r="W660" i="1" s="1"/>
  <c r="T659" i="1"/>
  <c r="W659" i="1" s="1"/>
  <c r="T658" i="1"/>
  <c r="W658" i="1" s="1"/>
  <c r="T657" i="1"/>
  <c r="W657" i="1" s="1"/>
  <c r="T656" i="1"/>
  <c r="W656" i="1" s="1"/>
  <c r="T655" i="1"/>
  <c r="W655" i="1" s="1"/>
  <c r="T654" i="1"/>
  <c r="W654" i="1" s="1"/>
  <c r="T653" i="1"/>
  <c r="W653" i="1" s="1"/>
  <c r="T652" i="1"/>
  <c r="W652" i="1" s="1"/>
  <c r="T651" i="1"/>
  <c r="W651" i="1" s="1"/>
  <c r="T650" i="1"/>
  <c r="W650" i="1" s="1"/>
  <c r="T649" i="1"/>
  <c r="W649" i="1" s="1"/>
  <c r="T648" i="1"/>
  <c r="W648" i="1" s="1"/>
  <c r="T647" i="1"/>
  <c r="W647" i="1" s="1"/>
  <c r="T646" i="1"/>
  <c r="W646" i="1" s="1"/>
  <c r="T645" i="1"/>
  <c r="W645" i="1" s="1"/>
  <c r="T644" i="1"/>
  <c r="W644" i="1" s="1"/>
  <c r="T643" i="1"/>
  <c r="W643" i="1" s="1"/>
  <c r="T642" i="1"/>
  <c r="W642" i="1" s="1"/>
  <c r="T641" i="1"/>
  <c r="W641" i="1" s="1"/>
  <c r="T640" i="1"/>
  <c r="W640" i="1" s="1"/>
  <c r="T639" i="1"/>
  <c r="W639" i="1" s="1"/>
  <c r="T638" i="1"/>
  <c r="W638" i="1" s="1"/>
  <c r="T637" i="1"/>
  <c r="W637" i="1" s="1"/>
  <c r="T636" i="1"/>
  <c r="W636" i="1" s="1"/>
  <c r="T635" i="1"/>
  <c r="W635" i="1" s="1"/>
  <c r="T634" i="1"/>
  <c r="W634" i="1" s="1"/>
  <c r="T633" i="1"/>
  <c r="W633" i="1" s="1"/>
  <c r="T632" i="1"/>
  <c r="W632" i="1" s="1"/>
  <c r="T631" i="1"/>
  <c r="W631" i="1" s="1"/>
  <c r="T630" i="1"/>
  <c r="W630" i="1" s="1"/>
  <c r="T629" i="1"/>
  <c r="W629" i="1" s="1"/>
  <c r="T628" i="1"/>
  <c r="W628" i="1" s="1"/>
  <c r="T627" i="1"/>
  <c r="W627" i="1" s="1"/>
  <c r="T626" i="1"/>
  <c r="W626" i="1" s="1"/>
  <c r="T625" i="1"/>
  <c r="W625" i="1" s="1"/>
  <c r="T624" i="1"/>
  <c r="W624" i="1" s="1"/>
  <c r="T623" i="1"/>
  <c r="W623" i="1" s="1"/>
  <c r="T622" i="1"/>
  <c r="W622" i="1" s="1"/>
  <c r="T621" i="1"/>
  <c r="W621" i="1" s="1"/>
  <c r="T620" i="1"/>
  <c r="W620" i="1" s="1"/>
  <c r="T619" i="1"/>
  <c r="W619" i="1" s="1"/>
  <c r="T618" i="1"/>
  <c r="W618" i="1" s="1"/>
  <c r="T617" i="1"/>
  <c r="W617" i="1" s="1"/>
  <c r="T616" i="1"/>
  <c r="W616" i="1" s="1"/>
  <c r="T615" i="1"/>
  <c r="W615" i="1" s="1"/>
  <c r="T614" i="1"/>
  <c r="W614" i="1" s="1"/>
  <c r="T613" i="1"/>
  <c r="W613" i="1" s="1"/>
  <c r="T612" i="1"/>
  <c r="W612" i="1" s="1"/>
  <c r="T611" i="1"/>
  <c r="W611" i="1" s="1"/>
  <c r="T610" i="1"/>
  <c r="W610" i="1" s="1"/>
  <c r="T609" i="1"/>
  <c r="W609" i="1" s="1"/>
  <c r="T608" i="1"/>
  <c r="W608" i="1" s="1"/>
  <c r="T607" i="1"/>
  <c r="W607" i="1" s="1"/>
  <c r="T606" i="1"/>
  <c r="W606" i="1" s="1"/>
  <c r="T605" i="1"/>
  <c r="W605" i="1" s="1"/>
  <c r="T604" i="1"/>
  <c r="W604" i="1" s="1"/>
  <c r="T603" i="1"/>
  <c r="W603" i="1" s="1"/>
  <c r="T602" i="1"/>
  <c r="W602" i="1" s="1"/>
  <c r="T601" i="1"/>
  <c r="W601" i="1" s="1"/>
  <c r="T600" i="1"/>
  <c r="W600" i="1" s="1"/>
  <c r="T599" i="1"/>
  <c r="W599" i="1" s="1"/>
  <c r="T598" i="1"/>
  <c r="W598" i="1" s="1"/>
  <c r="T597" i="1"/>
  <c r="W597" i="1" s="1"/>
  <c r="T596" i="1"/>
  <c r="W596" i="1" s="1"/>
  <c r="T595" i="1"/>
  <c r="W595" i="1" s="1"/>
  <c r="T594" i="1"/>
  <c r="W594" i="1" s="1"/>
  <c r="T593" i="1"/>
  <c r="W593" i="1" s="1"/>
  <c r="T592" i="1"/>
  <c r="W592" i="1" s="1"/>
  <c r="T591" i="1"/>
  <c r="W591" i="1" s="1"/>
  <c r="T590" i="1"/>
  <c r="W590" i="1" s="1"/>
  <c r="T589" i="1"/>
  <c r="W589" i="1" s="1"/>
  <c r="T588" i="1"/>
  <c r="W588" i="1" s="1"/>
  <c r="T587" i="1"/>
  <c r="W587" i="1" s="1"/>
  <c r="T586" i="1"/>
  <c r="W586" i="1" s="1"/>
  <c r="T585" i="1"/>
  <c r="W585" i="1" s="1"/>
  <c r="T584" i="1"/>
  <c r="W584" i="1" s="1"/>
  <c r="T583" i="1"/>
  <c r="W583" i="1" s="1"/>
  <c r="T582" i="1"/>
  <c r="W582" i="1" s="1"/>
  <c r="T581" i="1"/>
  <c r="W581" i="1" s="1"/>
  <c r="T580" i="1"/>
  <c r="W580" i="1" s="1"/>
  <c r="T579" i="1"/>
  <c r="W579" i="1" s="1"/>
  <c r="T578" i="1"/>
  <c r="W578" i="1" s="1"/>
  <c r="T577" i="1"/>
  <c r="W577" i="1" s="1"/>
  <c r="T576" i="1"/>
  <c r="W576" i="1" s="1"/>
  <c r="T575" i="1"/>
  <c r="W575" i="1" s="1"/>
  <c r="T574" i="1"/>
  <c r="W574" i="1" s="1"/>
  <c r="T573" i="1"/>
  <c r="W573" i="1" s="1"/>
  <c r="T572" i="1"/>
  <c r="W572" i="1" s="1"/>
  <c r="T571" i="1"/>
  <c r="W571" i="1" s="1"/>
  <c r="T570" i="1"/>
  <c r="W570" i="1" s="1"/>
  <c r="T569" i="1"/>
  <c r="W569" i="1" s="1"/>
  <c r="T568" i="1"/>
  <c r="W568" i="1" s="1"/>
  <c r="T567" i="1"/>
  <c r="W567" i="1" s="1"/>
  <c r="T566" i="1"/>
  <c r="W566" i="1" s="1"/>
  <c r="T565" i="1"/>
  <c r="W565" i="1" s="1"/>
  <c r="T564" i="1"/>
  <c r="W564" i="1" s="1"/>
  <c r="T563" i="1"/>
  <c r="W563" i="1" s="1"/>
  <c r="T562" i="1"/>
  <c r="W562" i="1" s="1"/>
  <c r="T561" i="1"/>
  <c r="W561" i="1" s="1"/>
  <c r="T560" i="1"/>
  <c r="W560" i="1" s="1"/>
  <c r="T559" i="1"/>
  <c r="W559" i="1" s="1"/>
  <c r="T558" i="1"/>
  <c r="W558" i="1" s="1"/>
  <c r="T557" i="1"/>
  <c r="W557" i="1" s="1"/>
  <c r="T556" i="1"/>
  <c r="W556" i="1" s="1"/>
  <c r="T555" i="1"/>
  <c r="W555" i="1" s="1"/>
  <c r="T554" i="1"/>
  <c r="W554" i="1" s="1"/>
  <c r="T553" i="1"/>
  <c r="W553" i="1" s="1"/>
  <c r="T552" i="1"/>
  <c r="W552" i="1" s="1"/>
  <c r="T551" i="1"/>
  <c r="W551" i="1" s="1"/>
  <c r="T549" i="1"/>
  <c r="W549" i="1" s="1"/>
  <c r="T548" i="1"/>
  <c r="W548" i="1" s="1"/>
  <c r="T527" i="1"/>
  <c r="W527" i="1" s="1"/>
  <c r="T526" i="1"/>
  <c r="W526" i="1" s="1"/>
  <c r="T525" i="1"/>
  <c r="W525" i="1" s="1"/>
  <c r="T524" i="1"/>
  <c r="W524" i="1" s="1"/>
  <c r="T523" i="1"/>
  <c r="W523" i="1" s="1"/>
  <c r="T522" i="1"/>
  <c r="W522" i="1" s="1"/>
  <c r="T521" i="1"/>
  <c r="W521" i="1" s="1"/>
  <c r="T520" i="1"/>
  <c r="W520" i="1" s="1"/>
  <c r="T519" i="1"/>
  <c r="W519" i="1" s="1"/>
  <c r="T518" i="1"/>
  <c r="W518" i="1" s="1"/>
  <c r="T517" i="1"/>
  <c r="W517" i="1" s="1"/>
  <c r="T516" i="1"/>
  <c r="W516" i="1" s="1"/>
  <c r="T515" i="1"/>
  <c r="W515" i="1" s="1"/>
  <c r="T514" i="1"/>
  <c r="W514" i="1" s="1"/>
  <c r="T513" i="1"/>
  <c r="W513" i="1" s="1"/>
  <c r="T512" i="1"/>
  <c r="W512" i="1" s="1"/>
  <c r="T511" i="1"/>
  <c r="W511" i="1" s="1"/>
  <c r="T509" i="1"/>
  <c r="W509" i="1" s="1"/>
  <c r="T508" i="1"/>
  <c r="W508" i="1" s="1"/>
  <c r="T507" i="1"/>
  <c r="W507" i="1" s="1"/>
  <c r="T506" i="1"/>
  <c r="W506" i="1" s="1"/>
  <c r="T505" i="1"/>
  <c r="W505" i="1" s="1"/>
  <c r="T504" i="1"/>
  <c r="W504" i="1" s="1"/>
  <c r="T503" i="1"/>
  <c r="W503" i="1" s="1"/>
  <c r="T502" i="1"/>
  <c r="W502" i="1" s="1"/>
  <c r="T501" i="1"/>
  <c r="W501" i="1" s="1"/>
  <c r="T500" i="1"/>
  <c r="W500" i="1" s="1"/>
  <c r="T499" i="1"/>
  <c r="W499" i="1" s="1"/>
  <c r="T498" i="1"/>
  <c r="W498" i="1" s="1"/>
  <c r="T497" i="1"/>
  <c r="W497" i="1" s="1"/>
  <c r="T496" i="1"/>
  <c r="W496" i="1" s="1"/>
  <c r="T495" i="1"/>
  <c r="W495" i="1" s="1"/>
  <c r="T494" i="1"/>
  <c r="W494" i="1" s="1"/>
  <c r="T493" i="1"/>
  <c r="W493" i="1" s="1"/>
  <c r="T492" i="1"/>
  <c r="W492" i="1" s="1"/>
  <c r="T491" i="1"/>
  <c r="W491" i="1" s="1"/>
  <c r="T490" i="1"/>
  <c r="W490" i="1" s="1"/>
  <c r="T489" i="1"/>
  <c r="W489" i="1" s="1"/>
  <c r="T488" i="1"/>
  <c r="W488" i="1" s="1"/>
  <c r="T487" i="1"/>
  <c r="W487" i="1" s="1"/>
  <c r="T486" i="1"/>
  <c r="W486" i="1" s="1"/>
  <c r="T485" i="1"/>
  <c r="W485" i="1" s="1"/>
  <c r="T484" i="1"/>
  <c r="W484" i="1" s="1"/>
  <c r="T483" i="1"/>
  <c r="W483" i="1" s="1"/>
  <c r="T482" i="1"/>
  <c r="W482" i="1" s="1"/>
  <c r="T481" i="1"/>
  <c r="W481" i="1" s="1"/>
  <c r="T476" i="1"/>
  <c r="W476" i="1" s="1"/>
  <c r="T475" i="1"/>
  <c r="W475" i="1" s="1"/>
  <c r="T474" i="1"/>
  <c r="W474" i="1" s="1"/>
  <c r="T473" i="1"/>
  <c r="W473" i="1" s="1"/>
  <c r="T472" i="1"/>
  <c r="W472" i="1" s="1"/>
  <c r="T471" i="1"/>
  <c r="W471" i="1" s="1"/>
  <c r="T470" i="1"/>
  <c r="W470" i="1" s="1"/>
  <c r="T469" i="1"/>
  <c r="W469" i="1" s="1"/>
  <c r="T468" i="1"/>
  <c r="W468" i="1" s="1"/>
  <c r="T467" i="1"/>
  <c r="W467" i="1" s="1"/>
  <c r="T466" i="1"/>
  <c r="W466" i="1" s="1"/>
  <c r="T465" i="1"/>
  <c r="W465" i="1" s="1"/>
  <c r="T464" i="1"/>
  <c r="W464" i="1" s="1"/>
  <c r="T463" i="1"/>
  <c r="W463" i="1" s="1"/>
  <c r="T462" i="1"/>
  <c r="W462" i="1" s="1"/>
  <c r="T461" i="1"/>
  <c r="W461" i="1" s="1"/>
  <c r="T460" i="1"/>
  <c r="W460" i="1" s="1"/>
  <c r="T459" i="1"/>
  <c r="W459" i="1" s="1"/>
  <c r="T458" i="1"/>
  <c r="W458" i="1" s="1"/>
  <c r="T457" i="1"/>
  <c r="W457" i="1" s="1"/>
  <c r="T456" i="1"/>
  <c r="W456" i="1" s="1"/>
  <c r="T455" i="1"/>
  <c r="W455" i="1" s="1"/>
  <c r="T454" i="1"/>
  <c r="W454" i="1" s="1"/>
  <c r="T453" i="1"/>
  <c r="W453" i="1" s="1"/>
  <c r="T452" i="1"/>
  <c r="W452" i="1" s="1"/>
  <c r="T451" i="1"/>
  <c r="W451" i="1" s="1"/>
  <c r="T450" i="1"/>
  <c r="W450" i="1" s="1"/>
  <c r="T449" i="1"/>
  <c r="W449" i="1" s="1"/>
  <c r="T448" i="1"/>
  <c r="W448" i="1" s="1"/>
  <c r="T439" i="1"/>
  <c r="W439" i="1" s="1"/>
  <c r="T438" i="1"/>
  <c r="W438" i="1" s="1"/>
  <c r="T437" i="1"/>
  <c r="W437" i="1" s="1"/>
  <c r="T436" i="1"/>
  <c r="W436" i="1" s="1"/>
  <c r="T435" i="1"/>
  <c r="W435" i="1" s="1"/>
  <c r="T434" i="1"/>
  <c r="W434" i="1" s="1"/>
  <c r="T433" i="1"/>
  <c r="W433" i="1" s="1"/>
  <c r="T432" i="1"/>
  <c r="W432" i="1" s="1"/>
  <c r="T431" i="1"/>
  <c r="W431" i="1" s="1"/>
  <c r="T430" i="1"/>
  <c r="W430" i="1" s="1"/>
  <c r="T429" i="1"/>
  <c r="W429" i="1" s="1"/>
  <c r="T428" i="1"/>
  <c r="W428" i="1" s="1"/>
  <c r="T427" i="1"/>
  <c r="W427" i="1" s="1"/>
  <c r="T426" i="1"/>
  <c r="W426" i="1" s="1"/>
  <c r="T425" i="1"/>
  <c r="W425" i="1" s="1"/>
  <c r="T424" i="1"/>
  <c r="W424" i="1" s="1"/>
  <c r="T423" i="1"/>
  <c r="W423" i="1" s="1"/>
  <c r="T422" i="1"/>
  <c r="W422" i="1" s="1"/>
  <c r="T421" i="1"/>
  <c r="W421" i="1" s="1"/>
  <c r="T420" i="1"/>
  <c r="W420" i="1" s="1"/>
  <c r="T419" i="1"/>
  <c r="W419" i="1" s="1"/>
  <c r="T418" i="1"/>
  <c r="W418" i="1" s="1"/>
  <c r="T417" i="1"/>
  <c r="W417" i="1" s="1"/>
  <c r="T416" i="1"/>
  <c r="W416" i="1" s="1"/>
  <c r="T415" i="1"/>
  <c r="W415" i="1" s="1"/>
  <c r="T414" i="1"/>
  <c r="W414" i="1" s="1"/>
  <c r="T413" i="1"/>
  <c r="W413" i="1" s="1"/>
  <c r="T412" i="1"/>
  <c r="W412" i="1" s="1"/>
  <c r="T411" i="1"/>
  <c r="W411" i="1" s="1"/>
  <c r="T409" i="1"/>
  <c r="W409" i="1" s="1"/>
  <c r="T408" i="1"/>
  <c r="W408" i="1" s="1"/>
  <c r="T403" i="1"/>
  <c r="T402" i="1"/>
  <c r="T401" i="1"/>
  <c r="T400" i="1"/>
  <c r="T399" i="1"/>
  <c r="T398" i="1"/>
  <c r="T396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78" i="1"/>
  <c r="T376" i="1"/>
  <c r="T375" i="1"/>
  <c r="T373" i="1"/>
  <c r="T372" i="1"/>
  <c r="T370" i="1"/>
  <c r="T369" i="1"/>
  <c r="T368" i="1"/>
  <c r="T367" i="1"/>
  <c r="T365" i="1"/>
  <c r="T364" i="1"/>
  <c r="T362" i="1"/>
  <c r="T361" i="1"/>
  <c r="T360" i="1"/>
  <c r="T358" i="1"/>
  <c r="T356" i="1"/>
  <c r="T355" i="1"/>
  <c r="T354" i="1"/>
  <c r="T353" i="1"/>
  <c r="T352" i="1"/>
  <c r="T351" i="1"/>
  <c r="T349" i="1"/>
  <c r="T348" i="1"/>
  <c r="T346" i="1"/>
  <c r="T345" i="1"/>
  <c r="T344" i="1"/>
  <c r="T343" i="1"/>
  <c r="T342" i="1"/>
  <c r="T341" i="1"/>
  <c r="T340" i="1"/>
  <c r="T338" i="1"/>
  <c r="T336" i="1"/>
  <c r="T335" i="1"/>
  <c r="T334" i="1"/>
  <c r="T333" i="1"/>
  <c r="T332" i="1"/>
  <c r="T330" i="1"/>
  <c r="T328" i="1"/>
  <c r="T326" i="1"/>
  <c r="T325" i="1"/>
  <c r="T323" i="1"/>
  <c r="T322" i="1"/>
  <c r="T319" i="1"/>
  <c r="T316" i="1"/>
  <c r="T314" i="1"/>
  <c r="T312" i="1"/>
  <c r="T310" i="1"/>
  <c r="T308" i="1"/>
  <c r="T307" i="1"/>
  <c r="T306" i="1"/>
  <c r="T305" i="1"/>
  <c r="T304" i="1"/>
  <c r="T303" i="1"/>
  <c r="T302" i="1"/>
  <c r="T301" i="1"/>
  <c r="T300" i="1"/>
  <c r="T298" i="1"/>
  <c r="T296" i="1"/>
  <c r="T295" i="1"/>
  <c r="T294" i="1"/>
  <c r="T293" i="1"/>
  <c r="T292" i="1"/>
  <c r="T291" i="1"/>
  <c r="T290" i="1"/>
  <c r="T289" i="1"/>
  <c r="T288" i="1"/>
  <c r="T287" i="1"/>
  <c r="T286" i="1"/>
  <c r="T284" i="1"/>
  <c r="T282" i="1"/>
  <c r="T280" i="1"/>
  <c r="T278" i="1"/>
  <c r="T275" i="1"/>
  <c r="T272" i="1"/>
  <c r="T271" i="1"/>
  <c r="T270" i="1"/>
  <c r="T269" i="1"/>
  <c r="T268" i="1"/>
  <c r="T266" i="1"/>
  <c r="T264" i="1"/>
  <c r="T263" i="1"/>
  <c r="T262" i="1"/>
  <c r="T261" i="1"/>
  <c r="T260" i="1"/>
  <c r="T259" i="1"/>
  <c r="T258" i="1"/>
  <c r="T257" i="1"/>
  <c r="T256" i="1"/>
  <c r="T255" i="1"/>
  <c r="T254" i="1"/>
  <c r="T252" i="1"/>
  <c r="T250" i="1"/>
  <c r="T248" i="1"/>
  <c r="T246" i="1"/>
  <c r="T243" i="1"/>
  <c r="W243" i="1" s="1"/>
  <c r="T240" i="1"/>
  <c r="W240" i="1" s="1"/>
  <c r="T237" i="1"/>
  <c r="W237" i="1" s="1"/>
  <c r="T234" i="1"/>
  <c r="W234" i="1" s="1"/>
  <c r="T233" i="1"/>
  <c r="W233" i="1" s="1"/>
  <c r="T232" i="1"/>
  <c r="W232" i="1" s="1"/>
  <c r="T230" i="1"/>
  <c r="W230" i="1" s="1"/>
  <c r="T229" i="1"/>
  <c r="W229" i="1" s="1"/>
  <c r="T228" i="1"/>
  <c r="W228" i="1" s="1"/>
  <c r="T227" i="1"/>
  <c r="W227" i="1" s="1"/>
  <c r="T226" i="1"/>
  <c r="W226" i="1" s="1"/>
  <c r="T225" i="1"/>
  <c r="W225" i="1" s="1"/>
  <c r="T224" i="1"/>
  <c r="W224" i="1" s="1"/>
  <c r="T223" i="1"/>
  <c r="W223" i="1" s="1"/>
  <c r="T222" i="1"/>
  <c r="W222" i="1" s="1"/>
  <c r="T221" i="1"/>
  <c r="W221" i="1" s="1"/>
  <c r="T220" i="1"/>
  <c r="W220" i="1" s="1"/>
  <c r="T219" i="1"/>
  <c r="W219" i="1" s="1"/>
  <c r="T218" i="1"/>
  <c r="W218" i="1" s="1"/>
  <c r="T217" i="1"/>
  <c r="W217" i="1" s="1"/>
  <c r="T216" i="1"/>
  <c r="W216" i="1" s="1"/>
  <c r="T215" i="1"/>
  <c r="W215" i="1" s="1"/>
  <c r="T214" i="1"/>
  <c r="W214" i="1" s="1"/>
  <c r="T213" i="1"/>
  <c r="W213" i="1" s="1"/>
  <c r="T212" i="1"/>
  <c r="W212" i="1" s="1"/>
  <c r="T211" i="1"/>
  <c r="W211" i="1" s="1"/>
  <c r="T210" i="1"/>
  <c r="W210" i="1" s="1"/>
  <c r="T209" i="1"/>
  <c r="W209" i="1" s="1"/>
  <c r="T208" i="1"/>
  <c r="W208" i="1" s="1"/>
  <c r="T207" i="1"/>
  <c r="W207" i="1" s="1"/>
  <c r="T206" i="1"/>
  <c r="W206" i="1" s="1"/>
  <c r="T205" i="1"/>
  <c r="W205" i="1" s="1"/>
  <c r="T204" i="1"/>
  <c r="W204" i="1" s="1"/>
  <c r="T203" i="1"/>
  <c r="W203" i="1" s="1"/>
  <c r="T202" i="1"/>
  <c r="W202" i="1" s="1"/>
  <c r="T201" i="1"/>
  <c r="W201" i="1" s="1"/>
  <c r="T200" i="1"/>
  <c r="W200" i="1" s="1"/>
  <c r="T199" i="1"/>
  <c r="W199" i="1" s="1"/>
  <c r="T198" i="1"/>
  <c r="W198" i="1" s="1"/>
  <c r="T197" i="1"/>
  <c r="W197" i="1" s="1"/>
  <c r="T196" i="1"/>
  <c r="W196" i="1" s="1"/>
  <c r="T195" i="1"/>
  <c r="W195" i="1" s="1"/>
  <c r="T194" i="1"/>
  <c r="W194" i="1" s="1"/>
  <c r="T193" i="1"/>
  <c r="W193" i="1" s="1"/>
  <c r="T192" i="1"/>
  <c r="W192" i="1" s="1"/>
  <c r="T191" i="1"/>
  <c r="W191" i="1" s="1"/>
  <c r="T190" i="1"/>
  <c r="W190" i="1" s="1"/>
  <c r="T189" i="1"/>
  <c r="W189" i="1" s="1"/>
  <c r="T188" i="1"/>
  <c r="W188" i="1" s="1"/>
  <c r="T187" i="1"/>
  <c r="W187" i="1" s="1"/>
  <c r="T186" i="1"/>
  <c r="W186" i="1" s="1"/>
  <c r="T185" i="1"/>
  <c r="W185" i="1" s="1"/>
  <c r="T184" i="1"/>
  <c r="W184" i="1" s="1"/>
  <c r="T183" i="1"/>
  <c r="W183" i="1" s="1"/>
  <c r="T182" i="1"/>
  <c r="W182" i="1" s="1"/>
  <c r="T181" i="1"/>
  <c r="W181" i="1" s="1"/>
  <c r="T180" i="1"/>
  <c r="W180" i="1" s="1"/>
  <c r="T179" i="1"/>
  <c r="W179" i="1" s="1"/>
  <c r="T178" i="1"/>
  <c r="W178" i="1" s="1"/>
  <c r="T177" i="1"/>
  <c r="W177" i="1" s="1"/>
  <c r="T176" i="1"/>
  <c r="W176" i="1" s="1"/>
  <c r="T175" i="1"/>
  <c r="W175" i="1" s="1"/>
  <c r="T174" i="1"/>
  <c r="W174" i="1" s="1"/>
  <c r="T173" i="1"/>
  <c r="W173" i="1" s="1"/>
  <c r="T172" i="1"/>
  <c r="W172" i="1" s="1"/>
  <c r="T171" i="1"/>
  <c r="W171" i="1" s="1"/>
  <c r="T170" i="1"/>
  <c r="W170" i="1" s="1"/>
  <c r="T169" i="1"/>
  <c r="W169" i="1" s="1"/>
  <c r="T168" i="1"/>
  <c r="W168" i="1" s="1"/>
  <c r="T167" i="1"/>
  <c r="W167" i="1" s="1"/>
  <c r="T166" i="1"/>
  <c r="W166" i="1" s="1"/>
  <c r="T165" i="1"/>
  <c r="W165" i="1" s="1"/>
  <c r="T164" i="1"/>
  <c r="W164" i="1" s="1"/>
  <c r="T163" i="1"/>
  <c r="W163" i="1" s="1"/>
  <c r="T162" i="1"/>
  <c r="W162" i="1" s="1"/>
  <c r="T161" i="1"/>
  <c r="W161" i="1" s="1"/>
  <c r="T160" i="1"/>
  <c r="W160" i="1" s="1"/>
  <c r="T159" i="1"/>
  <c r="W159" i="1" s="1"/>
  <c r="T158" i="1"/>
  <c r="W158" i="1" s="1"/>
  <c r="T157" i="1"/>
  <c r="W157" i="1" s="1"/>
  <c r="T156" i="1"/>
  <c r="W156" i="1" s="1"/>
  <c r="T155" i="1"/>
  <c r="W155" i="1" s="1"/>
  <c r="T154" i="1"/>
  <c r="W154" i="1" s="1"/>
  <c r="T153" i="1"/>
  <c r="W153" i="1" s="1"/>
  <c r="T152" i="1"/>
  <c r="W152" i="1" s="1"/>
  <c r="T151" i="1"/>
  <c r="W151" i="1" s="1"/>
  <c r="T150" i="1"/>
  <c r="W150" i="1" s="1"/>
  <c r="T149" i="1"/>
  <c r="W149" i="1" s="1"/>
  <c r="T148" i="1"/>
  <c r="W148" i="1" s="1"/>
  <c r="T147" i="1"/>
  <c r="W147" i="1" s="1"/>
  <c r="T146" i="1"/>
  <c r="W146" i="1" s="1"/>
  <c r="T145" i="1"/>
  <c r="W145" i="1" s="1"/>
  <c r="T144" i="1"/>
  <c r="W144" i="1" s="1"/>
  <c r="T143" i="1"/>
  <c r="W143" i="1" s="1"/>
  <c r="T142" i="1"/>
  <c r="W142" i="1" s="1"/>
  <c r="T141" i="1"/>
  <c r="W141" i="1" s="1"/>
  <c r="T140" i="1"/>
  <c r="W140" i="1" s="1"/>
  <c r="T139" i="1"/>
  <c r="W139" i="1" s="1"/>
  <c r="T138" i="1"/>
  <c r="W138" i="1" s="1"/>
  <c r="T137" i="1"/>
  <c r="W137" i="1" s="1"/>
  <c r="T134" i="1"/>
  <c r="W134" i="1" s="1"/>
  <c r="T133" i="1"/>
  <c r="W133" i="1" s="1"/>
  <c r="T132" i="1"/>
  <c r="W132" i="1" s="1"/>
  <c r="T131" i="1"/>
  <c r="W131" i="1" s="1"/>
  <c r="T130" i="1"/>
  <c r="W130" i="1" s="1"/>
  <c r="T129" i="1"/>
  <c r="W129" i="1" s="1"/>
  <c r="T128" i="1"/>
  <c r="W128" i="1" s="1"/>
  <c r="T127" i="1"/>
  <c r="W127" i="1" s="1"/>
  <c r="T126" i="1"/>
  <c r="W126" i="1" s="1"/>
  <c r="T124" i="1"/>
  <c r="W124" i="1" s="1"/>
  <c r="T123" i="1"/>
  <c r="W123" i="1" s="1"/>
  <c r="T122" i="1"/>
  <c r="W122" i="1" s="1"/>
  <c r="T121" i="1"/>
  <c r="W121" i="1" s="1"/>
  <c r="T120" i="1"/>
  <c r="W120" i="1" s="1"/>
  <c r="T119" i="1"/>
  <c r="W119" i="1" s="1"/>
  <c r="T118" i="1"/>
  <c r="W118" i="1" s="1"/>
  <c r="T117" i="1"/>
  <c r="W117" i="1" s="1"/>
  <c r="T116" i="1"/>
  <c r="W116" i="1" s="1"/>
  <c r="T115" i="1"/>
  <c r="W115" i="1" s="1"/>
  <c r="T114" i="1"/>
  <c r="W114" i="1" s="1"/>
  <c r="T113" i="1"/>
  <c r="W113" i="1" s="1"/>
  <c r="T112" i="1"/>
  <c r="W112" i="1" s="1"/>
  <c r="T111" i="1"/>
  <c r="W111" i="1" s="1"/>
  <c r="T110" i="1"/>
  <c r="W110" i="1" s="1"/>
  <c r="T109" i="1"/>
  <c r="W109" i="1" s="1"/>
  <c r="T108" i="1"/>
  <c r="W108" i="1" s="1"/>
  <c r="T107" i="1"/>
  <c r="W107" i="1" s="1"/>
  <c r="T106" i="1"/>
  <c r="W106" i="1" s="1"/>
  <c r="T105" i="1"/>
  <c r="W105" i="1" s="1"/>
  <c r="T104" i="1"/>
  <c r="W104" i="1" s="1"/>
  <c r="T103" i="1"/>
  <c r="W103" i="1" s="1"/>
  <c r="T102" i="1"/>
  <c r="W102" i="1" s="1"/>
  <c r="T101" i="1"/>
  <c r="W101" i="1" s="1"/>
  <c r="T100" i="1"/>
  <c r="W100" i="1" s="1"/>
  <c r="T99" i="1"/>
  <c r="W99" i="1" s="1"/>
  <c r="T98" i="1"/>
  <c r="W98" i="1" s="1"/>
  <c r="T97" i="1"/>
  <c r="W97" i="1" s="1"/>
  <c r="T96" i="1"/>
  <c r="W96" i="1" s="1"/>
  <c r="T95" i="1"/>
  <c r="W95" i="1" s="1"/>
  <c r="T94" i="1"/>
  <c r="W94" i="1" s="1"/>
  <c r="T93" i="1"/>
  <c r="W93" i="1" s="1"/>
  <c r="T92" i="1"/>
  <c r="W92" i="1" s="1"/>
  <c r="T91" i="1"/>
  <c r="W91" i="1" s="1"/>
  <c r="T90" i="1"/>
  <c r="W90" i="1" s="1"/>
  <c r="T89" i="1"/>
  <c r="W89" i="1" s="1"/>
  <c r="T88" i="1"/>
  <c r="W88" i="1" s="1"/>
  <c r="T87" i="1"/>
  <c r="W87" i="1" s="1"/>
  <c r="T86" i="1"/>
  <c r="W86" i="1" s="1"/>
  <c r="T85" i="1"/>
  <c r="W85" i="1" s="1"/>
  <c r="T84" i="1"/>
  <c r="W84" i="1" s="1"/>
  <c r="T83" i="1"/>
  <c r="W83" i="1" s="1"/>
  <c r="T82" i="1"/>
  <c r="W82" i="1" s="1"/>
  <c r="T81" i="1"/>
  <c r="W81" i="1" s="1"/>
  <c r="T80" i="1"/>
  <c r="W80" i="1" s="1"/>
  <c r="T79" i="1"/>
  <c r="W79" i="1" s="1"/>
  <c r="T78" i="1"/>
  <c r="W78" i="1" s="1"/>
  <c r="T77" i="1"/>
  <c r="W77" i="1" s="1"/>
  <c r="T76" i="1"/>
  <c r="W76" i="1" s="1"/>
  <c r="T75" i="1"/>
  <c r="W75" i="1" s="1"/>
  <c r="T74" i="1"/>
  <c r="W74" i="1" s="1"/>
  <c r="T73" i="1"/>
  <c r="W73" i="1" s="1"/>
  <c r="T72" i="1"/>
  <c r="W72" i="1" s="1"/>
  <c r="T70" i="1"/>
  <c r="W70" i="1" s="1"/>
  <c r="T69" i="1"/>
  <c r="W69" i="1" s="1"/>
  <c r="T68" i="1"/>
  <c r="W68" i="1" s="1"/>
  <c r="T67" i="1"/>
  <c r="W67" i="1" s="1"/>
  <c r="T66" i="1"/>
  <c r="W66" i="1" s="1"/>
  <c r="T65" i="1"/>
  <c r="W65" i="1" s="1"/>
  <c r="T64" i="1"/>
  <c r="W64" i="1" s="1"/>
  <c r="T63" i="1"/>
  <c r="W63" i="1" s="1"/>
  <c r="T62" i="1"/>
  <c r="W62" i="1" s="1"/>
  <c r="T61" i="1"/>
  <c r="W61" i="1" s="1"/>
  <c r="T60" i="1"/>
  <c r="W60" i="1" s="1"/>
  <c r="T59" i="1"/>
  <c r="W59" i="1" s="1"/>
  <c r="T58" i="1"/>
  <c r="W58" i="1" s="1"/>
  <c r="T57" i="1"/>
  <c r="W57" i="1" s="1"/>
  <c r="T56" i="1"/>
  <c r="W56" i="1" s="1"/>
  <c r="T55" i="1"/>
  <c r="W55" i="1" s="1"/>
  <c r="T54" i="1"/>
  <c r="W54" i="1" s="1"/>
  <c r="T53" i="1"/>
  <c r="W53" i="1" s="1"/>
  <c r="T52" i="1"/>
  <c r="W52" i="1" s="1"/>
  <c r="T51" i="1"/>
  <c r="W51" i="1" s="1"/>
  <c r="T50" i="1"/>
  <c r="W50" i="1" s="1"/>
  <c r="T49" i="1"/>
  <c r="W49" i="1" s="1"/>
  <c r="T48" i="1"/>
  <c r="W48" i="1" s="1"/>
  <c r="T47" i="1"/>
  <c r="W47" i="1" s="1"/>
  <c r="T46" i="1"/>
  <c r="W46" i="1" s="1"/>
  <c r="T45" i="1"/>
  <c r="W45" i="1" s="1"/>
  <c r="T44" i="1"/>
  <c r="W44" i="1" s="1"/>
  <c r="T43" i="1"/>
  <c r="W43" i="1" s="1"/>
  <c r="T42" i="1"/>
  <c r="W42" i="1" s="1"/>
  <c r="T41" i="1"/>
  <c r="W41" i="1" s="1"/>
  <c r="T40" i="1"/>
  <c r="W40" i="1" s="1"/>
  <c r="T39" i="1"/>
  <c r="W39" i="1" s="1"/>
  <c r="T38" i="1"/>
  <c r="W38" i="1" s="1"/>
  <c r="T37" i="1"/>
  <c r="W37" i="1" s="1"/>
  <c r="T36" i="1"/>
  <c r="W36" i="1" s="1"/>
  <c r="T35" i="1"/>
  <c r="W35" i="1" s="1"/>
  <c r="T34" i="1"/>
  <c r="W34" i="1" s="1"/>
  <c r="T33" i="1"/>
  <c r="W33" i="1" s="1"/>
  <c r="T32" i="1"/>
  <c r="W32" i="1" s="1"/>
  <c r="T31" i="1"/>
  <c r="W31" i="1" s="1"/>
  <c r="T30" i="1"/>
  <c r="W30" i="1" s="1"/>
  <c r="T29" i="1"/>
  <c r="W29" i="1" s="1"/>
  <c r="T28" i="1"/>
  <c r="W28" i="1" s="1"/>
  <c r="T27" i="1"/>
  <c r="W27" i="1" s="1"/>
  <c r="T26" i="1"/>
  <c r="W26" i="1" s="1"/>
  <c r="T25" i="1"/>
  <c r="W25" i="1" s="1"/>
  <c r="T24" i="1"/>
  <c r="W24" i="1" s="1"/>
  <c r="T23" i="1"/>
  <c r="W23" i="1" s="1"/>
  <c r="T22" i="1"/>
  <c r="W22" i="1" s="1"/>
  <c r="T21" i="1"/>
  <c r="W21" i="1" s="1"/>
  <c r="T20" i="1"/>
  <c r="W20" i="1" s="1"/>
  <c r="T19" i="1"/>
  <c r="W19" i="1" s="1"/>
  <c r="T18" i="1"/>
  <c r="W18" i="1" s="1"/>
  <c r="T17" i="1"/>
  <c r="W17" i="1" s="1"/>
  <c r="T16" i="1"/>
  <c r="W16" i="1" s="1"/>
  <c r="T15" i="1"/>
  <c r="W15" i="1" s="1"/>
  <c r="T14" i="1"/>
  <c r="W14" i="1" s="1"/>
  <c r="T13" i="1"/>
  <c r="W13" i="1" s="1"/>
  <c r="T12" i="1"/>
  <c r="W12" i="1" s="1"/>
  <c r="T11" i="1"/>
  <c r="W11" i="1" s="1"/>
  <c r="T10" i="1"/>
  <c r="W10" i="1" s="1"/>
  <c r="T9" i="1"/>
  <c r="W9" i="1" s="1"/>
  <c r="T8" i="1"/>
  <c r="W8" i="1" s="1"/>
  <c r="T7" i="1"/>
  <c r="W7" i="1" s="1"/>
  <c r="T6" i="1"/>
  <c r="W6" i="1" s="1"/>
  <c r="T4" i="1"/>
  <c r="W4" i="1" s="1"/>
  <c r="C2249" i="1" l="1"/>
  <c r="D2250" i="1"/>
  <c r="S2210" i="1"/>
  <c r="S2209" i="1"/>
  <c r="S1171" i="1"/>
  <c r="S1170" i="1"/>
  <c r="S1169" i="1"/>
  <c r="S1168" i="1"/>
  <c r="S2196" i="1"/>
  <c r="S2204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4" i="1"/>
  <c r="S2156" i="1"/>
  <c r="S2155" i="1"/>
  <c r="S2162" i="1"/>
  <c r="S2160" i="1"/>
  <c r="S2158" i="1"/>
  <c r="S2166" i="1"/>
  <c r="S2167" i="1"/>
  <c r="S2165" i="1"/>
  <c r="S2191" i="1"/>
  <c r="S2192" i="1"/>
  <c r="S2193" i="1"/>
  <c r="S2194" i="1"/>
  <c r="S2195" i="1"/>
  <c r="S2197" i="1"/>
  <c r="S2198" i="1"/>
  <c r="S2199" i="1"/>
  <c r="S2200" i="1"/>
  <c r="S2201" i="1"/>
  <c r="S2202" i="1"/>
  <c r="S2203" i="1"/>
  <c r="S2205" i="1"/>
  <c r="A2674" i="4"/>
  <c r="A2673" i="4"/>
  <c r="A2672" i="4"/>
  <c r="A2671" i="4"/>
  <c r="A2670" i="4"/>
  <c r="A2669" i="4"/>
  <c r="A2668" i="4"/>
  <c r="A2667" i="4"/>
  <c r="A2666" i="4"/>
  <c r="A2665" i="4"/>
  <c r="A2664" i="4"/>
  <c r="A2663" i="4"/>
  <c r="A2662" i="4"/>
  <c r="A2661" i="4"/>
  <c r="A2660" i="4"/>
  <c r="A2659" i="4"/>
  <c r="A2658" i="4"/>
  <c r="A2657" i="4"/>
  <c r="A2656" i="4"/>
  <c r="A2655" i="4"/>
  <c r="A2654" i="4"/>
  <c r="A2653" i="4"/>
  <c r="A2652" i="4"/>
  <c r="A2651" i="4"/>
  <c r="A2650" i="4"/>
  <c r="A2649" i="4"/>
  <c r="A2648" i="4"/>
  <c r="A2647" i="4"/>
  <c r="A2646" i="4"/>
  <c r="A2645" i="4"/>
  <c r="A2644" i="4"/>
  <c r="A2643" i="4"/>
  <c r="A2642" i="4"/>
  <c r="A2641" i="4"/>
  <c r="A2640" i="4"/>
  <c r="A2639" i="4"/>
  <c r="A2638" i="4"/>
  <c r="A2637" i="4"/>
  <c r="A2636" i="4"/>
  <c r="A2635" i="4"/>
  <c r="A2634" i="4"/>
  <c r="A2633" i="4"/>
  <c r="A2632" i="4"/>
  <c r="A2631" i="4"/>
  <c r="A2630" i="4"/>
  <c r="A2629" i="4"/>
  <c r="A2628" i="4"/>
  <c r="A2627" i="4"/>
  <c r="A2626" i="4"/>
  <c r="A2625" i="4"/>
  <c r="A2624" i="4"/>
  <c r="A2623" i="4"/>
  <c r="A2622" i="4"/>
  <c r="A2621" i="4"/>
  <c r="A2620" i="4"/>
  <c r="A2619" i="4"/>
  <c r="A2618" i="4"/>
  <c r="A2617" i="4"/>
  <c r="A2616" i="4"/>
  <c r="A2615" i="4"/>
  <c r="A2614" i="4"/>
  <c r="A2613" i="4"/>
  <c r="A2612" i="4"/>
  <c r="A2611" i="4"/>
  <c r="A2610" i="4"/>
  <c r="A2609" i="4"/>
  <c r="A2608" i="4"/>
  <c r="A2607" i="4"/>
  <c r="A2606" i="4"/>
  <c r="A2605" i="4"/>
  <c r="A2604" i="4"/>
  <c r="A2603" i="4"/>
  <c r="A2602" i="4"/>
  <c r="A2601" i="4"/>
  <c r="A2600" i="4"/>
  <c r="A2599" i="4"/>
  <c r="A2598" i="4"/>
  <c r="A2597" i="4"/>
  <c r="A2596" i="4"/>
  <c r="A2595" i="4"/>
  <c r="A2594" i="4"/>
  <c r="A2593" i="4"/>
  <c r="A2592" i="4"/>
  <c r="A2591" i="4"/>
  <c r="A2590" i="4"/>
  <c r="A2589" i="4"/>
  <c r="A2588" i="4"/>
  <c r="A2587" i="4"/>
  <c r="A2586" i="4"/>
  <c r="A2585" i="4"/>
  <c r="A2584" i="4"/>
  <c r="A2583" i="4"/>
  <c r="A2582" i="4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S2163" i="1"/>
  <c r="S2161" i="1"/>
  <c r="S2159" i="1"/>
  <c r="S2157" i="1"/>
  <c r="S2154" i="1"/>
  <c r="S1938" i="1"/>
  <c r="S1957" i="1"/>
  <c r="S2103" i="1"/>
  <c r="S2102" i="1"/>
  <c r="S2101" i="1"/>
  <c r="D2251" i="1" l="1"/>
  <c r="D2252" i="1" s="1"/>
  <c r="C2250" i="1"/>
  <c r="N2249" i="1"/>
  <c r="H79" i="17"/>
  <c r="H78" i="17"/>
  <c r="H77" i="17"/>
  <c r="H76" i="17"/>
  <c r="H75" i="17"/>
  <c r="H74" i="17"/>
  <c r="H73" i="17"/>
  <c r="H72" i="17"/>
  <c r="H71" i="17"/>
  <c r="H70" i="17"/>
  <c r="H69" i="17"/>
  <c r="H68" i="17"/>
  <c r="H67" i="17"/>
  <c r="H66" i="17"/>
  <c r="H65" i="17"/>
  <c r="H64" i="17"/>
  <c r="H63" i="17"/>
  <c r="H62" i="17"/>
  <c r="H61" i="17"/>
  <c r="H60" i="17"/>
  <c r="H59" i="17"/>
  <c r="H58" i="17"/>
  <c r="H57" i="17"/>
  <c r="H56" i="17"/>
  <c r="H55" i="17"/>
  <c r="H54" i="17"/>
  <c r="H53" i="17"/>
  <c r="H52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H2" i="17"/>
  <c r="H1" i="17"/>
  <c r="S1936" i="1"/>
  <c r="S1634" i="1"/>
  <c r="S1486" i="1"/>
  <c r="S1961" i="1"/>
  <c r="S527" i="1"/>
  <c r="S1842" i="1"/>
  <c r="S2153" i="1"/>
  <c r="S2152" i="1"/>
  <c r="S2112" i="1"/>
  <c r="S1731" i="1"/>
  <c r="S1730" i="1"/>
  <c r="S2003" i="1"/>
  <c r="S2007" i="1"/>
  <c r="S2006" i="1"/>
  <c r="S2005" i="1"/>
  <c r="S2004" i="1"/>
  <c r="S2151" i="1"/>
  <c r="S2147" i="1"/>
  <c r="S2083" i="1"/>
  <c r="S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403" i="1"/>
  <c r="N402" i="1"/>
  <c r="N401" i="1"/>
  <c r="N400" i="1"/>
  <c r="N399" i="1"/>
  <c r="N398" i="1"/>
  <c r="N396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78" i="1"/>
  <c r="N376" i="1"/>
  <c r="N375" i="1"/>
  <c r="N373" i="1"/>
  <c r="N372" i="1"/>
  <c r="N370" i="1"/>
  <c r="N369" i="1"/>
  <c r="N368" i="1"/>
  <c r="N367" i="1"/>
  <c r="N365" i="1"/>
  <c r="N364" i="1"/>
  <c r="N362" i="1"/>
  <c r="N361" i="1"/>
  <c r="N360" i="1"/>
  <c r="N358" i="1"/>
  <c r="N356" i="1"/>
  <c r="N355" i="1"/>
  <c r="N354" i="1"/>
  <c r="N353" i="1"/>
  <c r="N352" i="1"/>
  <c r="N351" i="1"/>
  <c r="N349" i="1"/>
  <c r="N348" i="1"/>
  <c r="N346" i="1"/>
  <c r="N345" i="1"/>
  <c r="N344" i="1"/>
  <c r="N343" i="1"/>
  <c r="N342" i="1"/>
  <c r="N341" i="1"/>
  <c r="N340" i="1"/>
  <c r="N338" i="1"/>
  <c r="N336" i="1"/>
  <c r="N335" i="1"/>
  <c r="N334" i="1"/>
  <c r="N333" i="1"/>
  <c r="N332" i="1"/>
  <c r="N330" i="1"/>
  <c r="N328" i="1"/>
  <c r="N326" i="1"/>
  <c r="N325" i="1"/>
  <c r="N323" i="1"/>
  <c r="N322" i="1"/>
  <c r="N319" i="1"/>
  <c r="N316" i="1"/>
  <c r="N314" i="1"/>
  <c r="N312" i="1"/>
  <c r="N310" i="1"/>
  <c r="N308" i="1"/>
  <c r="N307" i="1"/>
  <c r="N306" i="1"/>
  <c r="N305" i="1"/>
  <c r="N304" i="1"/>
  <c r="N303" i="1"/>
  <c r="N302" i="1"/>
  <c r="N301" i="1"/>
  <c r="N300" i="1"/>
  <c r="N298" i="1"/>
  <c r="N296" i="1"/>
  <c r="N295" i="1"/>
  <c r="N294" i="1"/>
  <c r="N293" i="1"/>
  <c r="N292" i="1"/>
  <c r="N291" i="1"/>
  <c r="N290" i="1"/>
  <c r="N289" i="1"/>
  <c r="N288" i="1"/>
  <c r="N287" i="1"/>
  <c r="N286" i="1"/>
  <c r="N284" i="1"/>
  <c r="N282" i="1"/>
  <c r="N280" i="1"/>
  <c r="N278" i="1"/>
  <c r="N275" i="1"/>
  <c r="N272" i="1"/>
  <c r="N271" i="1"/>
  <c r="N270" i="1"/>
  <c r="N269" i="1"/>
  <c r="N268" i="1"/>
  <c r="N266" i="1"/>
  <c r="N263" i="1"/>
  <c r="N262" i="1"/>
  <c r="N261" i="1"/>
  <c r="N260" i="1"/>
  <c r="N259" i="1"/>
  <c r="N258" i="1"/>
  <c r="N257" i="1"/>
  <c r="N256" i="1"/>
  <c r="N255" i="1"/>
  <c r="N254" i="1"/>
  <c r="N252" i="1"/>
  <c r="N250" i="1"/>
  <c r="N248" i="1"/>
  <c r="N246" i="1"/>
  <c r="N264" i="1"/>
  <c r="S2090" i="1"/>
  <c r="S2089" i="1"/>
  <c r="S2088" i="1"/>
  <c r="S2087" i="1"/>
  <c r="S126" i="1"/>
  <c r="S124" i="1"/>
  <c r="S123" i="1"/>
  <c r="S122" i="1"/>
  <c r="S121" i="1"/>
  <c r="S120" i="1"/>
  <c r="S1561" i="1"/>
  <c r="S1489" i="1"/>
  <c r="S1725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11" i="1"/>
  <c r="S1310" i="1"/>
  <c r="S1309" i="1"/>
  <c r="S1308" i="1"/>
  <c r="S1307" i="1"/>
  <c r="S1904" i="1"/>
  <c r="S2516" i="1"/>
  <c r="S2515" i="1"/>
  <c r="S2514" i="1"/>
  <c r="S2513" i="1"/>
  <c r="S2512" i="1"/>
  <c r="S2511" i="1"/>
  <c r="S2510" i="1"/>
  <c r="S2509" i="1"/>
  <c r="S2508" i="1"/>
  <c r="S2507" i="1"/>
  <c r="S2506" i="1"/>
  <c r="S2505" i="1"/>
  <c r="S2504" i="1"/>
  <c r="S2503" i="1"/>
  <c r="S2502" i="1"/>
  <c r="S2501" i="1"/>
  <c r="S2500" i="1"/>
  <c r="S2499" i="1"/>
  <c r="S2498" i="1"/>
  <c r="S2497" i="1"/>
  <c r="S2496" i="1"/>
  <c r="S2495" i="1"/>
  <c r="S2494" i="1"/>
  <c r="S2493" i="1"/>
  <c r="S2492" i="1"/>
  <c r="S2491" i="1"/>
  <c r="S2490" i="1"/>
  <c r="S2489" i="1"/>
  <c r="S2488" i="1"/>
  <c r="S2487" i="1"/>
  <c r="S2486" i="1"/>
  <c r="S2485" i="1"/>
  <c r="S2484" i="1"/>
  <c r="S2483" i="1"/>
  <c r="S2482" i="1"/>
  <c r="S2481" i="1"/>
  <c r="S2480" i="1"/>
  <c r="S2479" i="1"/>
  <c r="S2478" i="1"/>
  <c r="S2477" i="1"/>
  <c r="S2476" i="1"/>
  <c r="S2475" i="1"/>
  <c r="S2474" i="1"/>
  <c r="S2473" i="1"/>
  <c r="S2472" i="1"/>
  <c r="S2471" i="1"/>
  <c r="S2470" i="1"/>
  <c r="S2469" i="1"/>
  <c r="S2468" i="1"/>
  <c r="S2467" i="1"/>
  <c r="S2466" i="1"/>
  <c r="S2465" i="1"/>
  <c r="S2464" i="1"/>
  <c r="S2463" i="1"/>
  <c r="S2462" i="1"/>
  <c r="S2461" i="1"/>
  <c r="S2460" i="1"/>
  <c r="S2459" i="1"/>
  <c r="S2458" i="1"/>
  <c r="S2457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2" i="1"/>
  <c r="S2127" i="1"/>
  <c r="S2126" i="1"/>
  <c r="S2125" i="1"/>
  <c r="S2124" i="1"/>
  <c r="S2123" i="1"/>
  <c r="S2122" i="1"/>
  <c r="S2121" i="1"/>
  <c r="S2120" i="1"/>
  <c r="S2119" i="1"/>
  <c r="S2118" i="1"/>
  <c r="S2109" i="1"/>
  <c r="S2108" i="1"/>
  <c r="S2107" i="1"/>
  <c r="S2106" i="1"/>
  <c r="S2105" i="1"/>
  <c r="S2086" i="1"/>
  <c r="S2085" i="1"/>
  <c r="S2084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2" i="1"/>
  <c r="S2001" i="1"/>
  <c r="S2000" i="1"/>
  <c r="S1999" i="1"/>
  <c r="S1998" i="1"/>
  <c r="S1997" i="1"/>
  <c r="S1996" i="1"/>
  <c r="S1995" i="1"/>
  <c r="S1994" i="1"/>
  <c r="S1993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0" i="1"/>
  <c r="S1959" i="1"/>
  <c r="S1958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37" i="1"/>
  <c r="S1935" i="1"/>
  <c r="S1934" i="1"/>
  <c r="S1933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1" i="1"/>
  <c r="S1840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3" i="1"/>
  <c r="S1792" i="1"/>
  <c r="S1791" i="1"/>
  <c r="S1790" i="1"/>
  <c r="S1789" i="1"/>
  <c r="S1788" i="1"/>
  <c r="S1787" i="1"/>
  <c r="S1786" i="1"/>
  <c r="S1785" i="1"/>
  <c r="S1783" i="1"/>
  <c r="S1782" i="1"/>
  <c r="S1781" i="1"/>
  <c r="S1780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1" i="1"/>
  <c r="S1759" i="1"/>
  <c r="S1758" i="1"/>
  <c r="S1757" i="1"/>
  <c r="S1756" i="1"/>
  <c r="S1754" i="1"/>
  <c r="S1753" i="1"/>
  <c r="S1751" i="1"/>
  <c r="S1749" i="1"/>
  <c r="S1746" i="1"/>
  <c r="S1744" i="1"/>
  <c r="S1743" i="1"/>
  <c r="S1742" i="1"/>
  <c r="S1741" i="1"/>
  <c r="S1740" i="1"/>
  <c r="S1739" i="1"/>
  <c r="S1737" i="1"/>
  <c r="S1736" i="1"/>
  <c r="S1735" i="1"/>
  <c r="S1734" i="1"/>
  <c r="S1733" i="1"/>
  <c r="S1729" i="1"/>
  <c r="S1724" i="1"/>
  <c r="S1723" i="1"/>
  <c r="S1722" i="1"/>
  <c r="S1721" i="1"/>
  <c r="S1720" i="1"/>
  <c r="S1719" i="1"/>
  <c r="S1718" i="1"/>
  <c r="S1717" i="1"/>
  <c r="S1716" i="1"/>
  <c r="S1714" i="1"/>
  <c r="S1713" i="1"/>
  <c r="S1712" i="1"/>
  <c r="S1711" i="1"/>
  <c r="S1708" i="1"/>
  <c r="S1707" i="1"/>
  <c r="S1706" i="1"/>
  <c r="S1705" i="1"/>
  <c r="S1704" i="1"/>
  <c r="S1703" i="1"/>
  <c r="S1702" i="1"/>
  <c r="S1701" i="1"/>
  <c r="S1700" i="1"/>
  <c r="S1699" i="1"/>
  <c r="S1692" i="1"/>
  <c r="S1691" i="1"/>
  <c r="S1687" i="1"/>
  <c r="S1686" i="1"/>
  <c r="S1685" i="1"/>
  <c r="S1684" i="1"/>
  <c r="S1683" i="1"/>
  <c r="S1682" i="1"/>
  <c r="S1681" i="1"/>
  <c r="S1680" i="1"/>
  <c r="S1679" i="1"/>
  <c r="S1678" i="1"/>
  <c r="S1677" i="1"/>
  <c r="S1675" i="1"/>
  <c r="S1674" i="1"/>
  <c r="S1673" i="1"/>
  <c r="S1672" i="1"/>
  <c r="S1671" i="1"/>
  <c r="S1670" i="1"/>
  <c r="S1669" i="1"/>
  <c r="S1667" i="1"/>
  <c r="S1666" i="1"/>
  <c r="S1665" i="1"/>
  <c r="S1664" i="1"/>
  <c r="S1661" i="1"/>
  <c r="S1660" i="1"/>
  <c r="S1659" i="1"/>
  <c r="S1658" i="1"/>
  <c r="S1656" i="1"/>
  <c r="S1655" i="1"/>
  <c r="S1654" i="1"/>
  <c r="S1652" i="1"/>
  <c r="S1651" i="1"/>
  <c r="S1650" i="1"/>
  <c r="S1648" i="1"/>
  <c r="S1647" i="1"/>
  <c r="S1645" i="1"/>
  <c r="S1644" i="1"/>
  <c r="S1643" i="1"/>
  <c r="S1642" i="1"/>
  <c r="S1639" i="1"/>
  <c r="S1638" i="1"/>
  <c r="S1637" i="1"/>
  <c r="S1636" i="1"/>
  <c r="S1635" i="1"/>
  <c r="S1633" i="1"/>
  <c r="S1632" i="1"/>
  <c r="S1631" i="1"/>
  <c r="S1630" i="1"/>
  <c r="S1629" i="1"/>
  <c r="S1628" i="1"/>
  <c r="S1627" i="1"/>
  <c r="S1626" i="1"/>
  <c r="S1624" i="1"/>
  <c r="S1623" i="1"/>
  <c r="S1622" i="1"/>
  <c r="S1621" i="1"/>
  <c r="S1620" i="1"/>
  <c r="S1619" i="1"/>
  <c r="S1618" i="1"/>
  <c r="S1617" i="1"/>
  <c r="S1616" i="1"/>
  <c r="S1613" i="1"/>
  <c r="S1612" i="1"/>
  <c r="S1608" i="1"/>
  <c r="S1607" i="1"/>
  <c r="S1606" i="1"/>
  <c r="S1605" i="1"/>
  <c r="S1604" i="1"/>
  <c r="S1601" i="1"/>
  <c r="S1600" i="1"/>
  <c r="S1598" i="1"/>
  <c r="S1597" i="1"/>
  <c r="S1595" i="1"/>
  <c r="S1591" i="1"/>
  <c r="S1590" i="1"/>
  <c r="S1589" i="1"/>
  <c r="S1588" i="1"/>
  <c r="S1587" i="1"/>
  <c r="S1586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3" i="1"/>
  <c r="S1559" i="1"/>
  <c r="S1558" i="1"/>
  <c r="S1557" i="1"/>
  <c r="S1556" i="1"/>
  <c r="S1555" i="1"/>
  <c r="S1554" i="1"/>
  <c r="S1553" i="1"/>
  <c r="S1551" i="1"/>
  <c r="S1550" i="1"/>
  <c r="S1549" i="1"/>
  <c r="S1548" i="1"/>
  <c r="S1547" i="1"/>
  <c r="S1546" i="1"/>
  <c r="S1545" i="1"/>
  <c r="S1544" i="1"/>
  <c r="S1543" i="1"/>
  <c r="S1542" i="1"/>
  <c r="S1540" i="1"/>
  <c r="S1538" i="1"/>
  <c r="S1537" i="1"/>
  <c r="S1536" i="1"/>
  <c r="S1533" i="1"/>
  <c r="S1532" i="1"/>
  <c r="S1531" i="1"/>
  <c r="S1530" i="1"/>
  <c r="S1529" i="1"/>
  <c r="S1528" i="1"/>
  <c r="S1527" i="1"/>
  <c r="S1526" i="1"/>
  <c r="S1525" i="1"/>
  <c r="S1523" i="1"/>
  <c r="S1522" i="1"/>
  <c r="S1521" i="1"/>
  <c r="S1520" i="1"/>
  <c r="S1518" i="1"/>
  <c r="S1517" i="1"/>
  <c r="S1516" i="1"/>
  <c r="S1512" i="1"/>
  <c r="S1510" i="1"/>
  <c r="S1509" i="1"/>
  <c r="S1508" i="1"/>
  <c r="S1507" i="1"/>
  <c r="S1505" i="1"/>
  <c r="S1504" i="1"/>
  <c r="S1503" i="1"/>
  <c r="S1502" i="1"/>
  <c r="S1501" i="1"/>
  <c r="S1499" i="1"/>
  <c r="S1497" i="1"/>
  <c r="S1496" i="1"/>
  <c r="S1495" i="1"/>
  <c r="S1494" i="1"/>
  <c r="S1492" i="1"/>
  <c r="S1491" i="1"/>
  <c r="S1487" i="1"/>
  <c r="S1485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69" i="1"/>
  <c r="S1467" i="1"/>
  <c r="S1466" i="1"/>
  <c r="S1465" i="1"/>
  <c r="S1464" i="1"/>
  <c r="S1463" i="1"/>
  <c r="S1462" i="1"/>
  <c r="S1461" i="1"/>
  <c r="S1460" i="1"/>
  <c r="S1459" i="1"/>
  <c r="S1458" i="1"/>
  <c r="S1457" i="1"/>
  <c r="S1455" i="1"/>
  <c r="S1454" i="1"/>
  <c r="S1453" i="1"/>
  <c r="S1452" i="1"/>
  <c r="S1451" i="1"/>
  <c r="S1449" i="1"/>
  <c r="S1446" i="1"/>
  <c r="S1445" i="1"/>
  <c r="S1444" i="1"/>
  <c r="S1443" i="1"/>
  <c r="S1442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37" i="1"/>
  <c r="S436" i="1"/>
  <c r="S433" i="1"/>
  <c r="S432" i="1"/>
  <c r="S419" i="1"/>
  <c r="S418" i="1"/>
  <c r="S417" i="1"/>
  <c r="S243" i="1"/>
  <c r="S240" i="1"/>
  <c r="S237" i="1"/>
  <c r="S234" i="1"/>
  <c r="S233" i="1"/>
  <c r="S232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1" i="1"/>
  <c r="S130" i="1"/>
  <c r="S129" i="1"/>
  <c r="S128" i="1"/>
  <c r="S127" i="1"/>
  <c r="S118" i="1"/>
  <c r="S114" i="1"/>
  <c r="S113" i="1"/>
  <c r="S112" i="1"/>
  <c r="S111" i="1"/>
  <c r="S110" i="1"/>
  <c r="S109" i="1"/>
  <c r="S108" i="1"/>
  <c r="S107" i="1"/>
  <c r="S105" i="1"/>
  <c r="S104" i="1"/>
  <c r="S103" i="1"/>
  <c r="S102" i="1"/>
  <c r="S101" i="1"/>
  <c r="S100" i="1"/>
  <c r="S99" i="1"/>
  <c r="S98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1" i="1"/>
  <c r="S80" i="1"/>
  <c r="S79" i="1"/>
  <c r="S78" i="1"/>
  <c r="S77" i="1"/>
  <c r="S76" i="1"/>
  <c r="S75" i="1"/>
  <c r="S74" i="1"/>
  <c r="S73" i="1"/>
  <c r="S72" i="1"/>
  <c r="S70" i="1"/>
  <c r="S69" i="1"/>
  <c r="S68" i="1"/>
  <c r="S67" i="1"/>
  <c r="S66" i="1"/>
  <c r="S65" i="1"/>
  <c r="S64" i="1"/>
  <c r="S63" i="1"/>
  <c r="S62" i="1"/>
  <c r="S55" i="1"/>
  <c r="S54" i="1"/>
  <c r="S47" i="1"/>
  <c r="S46" i="1"/>
  <c r="S45" i="1"/>
  <c r="S44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19" i="1"/>
  <c r="S18" i="1"/>
  <c r="A3" i="4"/>
  <c r="C2251" i="1" l="1"/>
  <c r="N2250" i="1"/>
  <c r="D2253" i="1"/>
  <c r="D2254" i="1" s="1"/>
  <c r="C2252" i="1"/>
  <c r="B4" i="1"/>
  <c r="B3" i="7"/>
  <c r="S1493" i="1"/>
  <c r="P1201" i="1"/>
  <c r="T1201" i="1" s="1"/>
  <c r="W1201" i="1" s="1"/>
  <c r="P1236" i="1"/>
  <c r="T1236" i="1" s="1"/>
  <c r="W1236" i="1" s="1"/>
  <c r="P1329" i="1"/>
  <c r="T1329" i="1" s="1"/>
  <c r="W1329" i="1" s="1"/>
  <c r="P1348" i="1"/>
  <c r="T1348" i="1" s="1"/>
  <c r="W1348" i="1" s="1"/>
  <c r="P1838" i="1"/>
  <c r="T1838" i="1" s="1"/>
  <c r="W1838" i="1" s="1"/>
  <c r="P410" i="1"/>
  <c r="T410" i="1" s="1"/>
  <c r="W410" i="1" s="1"/>
  <c r="P231" i="1"/>
  <c r="T231" i="1" s="1"/>
  <c r="W231" i="1" s="1"/>
  <c r="P136" i="1"/>
  <c r="T136" i="1" s="1"/>
  <c r="W136" i="1" s="1"/>
  <c r="P135" i="1"/>
  <c r="T135" i="1" s="1"/>
  <c r="W135" i="1" s="1"/>
  <c r="P5" i="1"/>
  <c r="P550" i="1"/>
  <c r="T550" i="1" s="1"/>
  <c r="W550" i="1" s="1"/>
  <c r="H4" i="10"/>
  <c r="C2253" i="1" l="1"/>
  <c r="N2252" i="1"/>
  <c r="D2255" i="1"/>
  <c r="D2256" i="1" s="1"/>
  <c r="C2254" i="1"/>
  <c r="N2251" i="1"/>
  <c r="E12" i="15"/>
  <c r="G12" i="15" s="1"/>
  <c r="E11" i="15"/>
  <c r="G11" i="15" s="1"/>
  <c r="E10" i="15"/>
  <c r="G10" i="15" s="1"/>
  <c r="T5" i="1"/>
  <c r="W5" i="1" s="1"/>
  <c r="E9" i="15"/>
  <c r="G9" i="15" s="1"/>
  <c r="E8" i="15"/>
  <c r="G8" i="15" s="1"/>
  <c r="E19" i="15"/>
  <c r="G19" i="15" s="1"/>
  <c r="E7" i="15"/>
  <c r="G7" i="15" s="1"/>
  <c r="E18" i="15"/>
  <c r="G18" i="15" s="1"/>
  <c r="E6" i="15"/>
  <c r="G6" i="15" s="1"/>
  <c r="E17" i="15"/>
  <c r="G17" i="15" s="1"/>
  <c r="E5" i="15"/>
  <c r="G5" i="15" s="1"/>
  <c r="E16" i="15"/>
  <c r="G16" i="15" s="1"/>
  <c r="E4" i="15"/>
  <c r="G4" i="15" s="1"/>
  <c r="E15" i="15"/>
  <c r="G15" i="15" s="1"/>
  <c r="E3" i="15"/>
  <c r="G3" i="15" s="1"/>
  <c r="E14" i="15"/>
  <c r="G14" i="15" s="1"/>
  <c r="E2" i="15"/>
  <c r="G2" i="15" s="1"/>
  <c r="E13" i="15"/>
  <c r="G13" i="15" s="1"/>
  <c r="B5" i="1"/>
  <c r="B6" i="1" s="1"/>
  <c r="C3" i="7"/>
  <c r="A4" i="7" s="1"/>
  <c r="B4" i="7" s="1"/>
  <c r="A4" i="1"/>
  <c r="A4" i="4" s="1"/>
  <c r="B69" i="10"/>
  <c r="L69" i="10" s="1"/>
  <c r="H73" i="10"/>
  <c r="H72" i="10"/>
  <c r="H71" i="10"/>
  <c r="L71" i="10" s="1"/>
  <c r="H70" i="10"/>
  <c r="L70" i="10" s="1"/>
  <c r="H69" i="10"/>
  <c r="H68" i="10"/>
  <c r="H64" i="10"/>
  <c r="H62" i="10"/>
  <c r="L62" i="10" s="1"/>
  <c r="H58" i="10"/>
  <c r="H57" i="10"/>
  <c r="H55" i="10"/>
  <c r="H54" i="10"/>
  <c r="H49" i="10"/>
  <c r="H48" i="10"/>
  <c r="L48" i="10" s="1"/>
  <c r="H47" i="10"/>
  <c r="L47" i="10" s="1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H30" i="10"/>
  <c r="H29" i="10"/>
  <c r="H24" i="10"/>
  <c r="H23" i="10"/>
  <c r="H20" i="10"/>
  <c r="L20" i="10" s="1"/>
  <c r="H19" i="10"/>
  <c r="L19" i="10" s="1"/>
  <c r="H18" i="10"/>
  <c r="L18" i="10" s="1"/>
  <c r="H15" i="10"/>
  <c r="L15" i="10" s="1"/>
  <c r="H14" i="10"/>
  <c r="L14" i="10" s="1"/>
  <c r="H13" i="10"/>
  <c r="L13" i="10" s="1"/>
  <c r="H12" i="10"/>
  <c r="L12" i="10" s="1"/>
  <c r="H11" i="10"/>
  <c r="L11" i="10" s="1"/>
  <c r="H10" i="10"/>
  <c r="L10" i="10" s="1"/>
  <c r="H9" i="10"/>
  <c r="L9" i="10" s="1"/>
  <c r="H8" i="10"/>
  <c r="L8" i="10" s="1"/>
  <c r="H7" i="10"/>
  <c r="L7" i="10" s="1"/>
  <c r="H6" i="10"/>
  <c r="L6" i="10" s="1"/>
  <c r="H5" i="10"/>
  <c r="L5" i="10" s="1"/>
  <c r="L73" i="10"/>
  <c r="L72" i="10"/>
  <c r="L57" i="10"/>
  <c r="L54" i="10"/>
  <c r="L49" i="10"/>
  <c r="L45" i="10"/>
  <c r="L44" i="10"/>
  <c r="L40" i="10"/>
  <c r="L39" i="10"/>
  <c r="L38" i="10"/>
  <c r="L37" i="10"/>
  <c r="L36" i="10"/>
  <c r="L35" i="10"/>
  <c r="B61" i="10"/>
  <c r="B68" i="10"/>
  <c r="L68" i="10" s="1"/>
  <c r="F67" i="10"/>
  <c r="H67" i="10" s="1"/>
  <c r="B67" i="10"/>
  <c r="F66" i="10"/>
  <c r="H66" i="10" s="1"/>
  <c r="B66" i="10"/>
  <c r="F65" i="10"/>
  <c r="H65" i="10" s="1"/>
  <c r="B65" i="10"/>
  <c r="B64" i="10"/>
  <c r="F63" i="10"/>
  <c r="H63" i="10" s="1"/>
  <c r="B63" i="10"/>
  <c r="F61" i="10"/>
  <c r="H61" i="10" s="1"/>
  <c r="F60" i="10"/>
  <c r="H60" i="10" s="1"/>
  <c r="B60" i="10"/>
  <c r="L60" i="10" s="1"/>
  <c r="F59" i="10"/>
  <c r="H59" i="10" s="1"/>
  <c r="B59" i="10"/>
  <c r="B58" i="10"/>
  <c r="L58" i="10" s="1"/>
  <c r="F56" i="10"/>
  <c r="H56" i="10" s="1"/>
  <c r="B56" i="10"/>
  <c r="L56" i="10" s="1"/>
  <c r="B55" i="10"/>
  <c r="F53" i="10"/>
  <c r="H53" i="10" s="1"/>
  <c r="B53" i="10"/>
  <c r="F52" i="10"/>
  <c r="H52" i="10" s="1"/>
  <c r="B52" i="10"/>
  <c r="F51" i="10"/>
  <c r="H51" i="10" s="1"/>
  <c r="B51" i="10"/>
  <c r="F50" i="10"/>
  <c r="H50" i="10" s="1"/>
  <c r="B50" i="10"/>
  <c r="F46" i="10"/>
  <c r="H46" i="10" s="1"/>
  <c r="L46" i="10" s="1"/>
  <c r="F17" i="10"/>
  <c r="H17" i="10" s="1"/>
  <c r="L17" i="10" s="1"/>
  <c r="B4" i="10"/>
  <c r="L4" i="10" s="1"/>
  <c r="B34" i="10"/>
  <c r="L34" i="10" s="1"/>
  <c r="B33" i="10"/>
  <c r="B32" i="10"/>
  <c r="B31" i="10"/>
  <c r="B30" i="10"/>
  <c r="B29" i="10"/>
  <c r="B28" i="10"/>
  <c r="B27" i="10"/>
  <c r="B26" i="10"/>
  <c r="B25" i="10"/>
  <c r="B24" i="10"/>
  <c r="B22" i="10"/>
  <c r="B21" i="10"/>
  <c r="B23" i="10"/>
  <c r="F28" i="10"/>
  <c r="H28" i="10" s="1"/>
  <c r="F27" i="10"/>
  <c r="H27" i="10" s="1"/>
  <c r="F26" i="10"/>
  <c r="H26" i="10" s="1"/>
  <c r="F25" i="10"/>
  <c r="H25" i="10" s="1"/>
  <c r="F24" i="10"/>
  <c r="F23" i="10"/>
  <c r="F22" i="10"/>
  <c r="H22" i="10" s="1"/>
  <c r="F21" i="10"/>
  <c r="H21" i="10" s="1"/>
  <c r="F16" i="10"/>
  <c r="H16" i="10" s="1"/>
  <c r="L16" i="10" s="1"/>
  <c r="S1500" i="1"/>
  <c r="S1583" i="1"/>
  <c r="S1535" i="1"/>
  <c r="S1470" i="1"/>
  <c r="S1468" i="1"/>
  <c r="S439" i="1"/>
  <c r="S438" i="1"/>
  <c r="S435" i="1"/>
  <c r="S434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132" i="1"/>
  <c r="S106" i="1"/>
  <c r="S82" i="1"/>
  <c r="S61" i="1"/>
  <c r="S43" i="1"/>
  <c r="S25" i="1"/>
  <c r="C2255" i="1" l="1"/>
  <c r="N2254" i="1"/>
  <c r="D2257" i="1"/>
  <c r="D2258" i="1" s="1"/>
  <c r="C2256" i="1"/>
  <c r="N2253" i="1"/>
  <c r="L24" i="10"/>
  <c r="L61" i="10"/>
  <c r="L59" i="10"/>
  <c r="L26" i="10"/>
  <c r="L32" i="10"/>
  <c r="L53" i="10"/>
  <c r="L23" i="10"/>
  <c r="L33" i="10"/>
  <c r="L28" i="10"/>
  <c r="L25" i="10"/>
  <c r="L63" i="10"/>
  <c r="L64" i="10"/>
  <c r="L27" i="10"/>
  <c r="L66" i="10"/>
  <c r="L22" i="10"/>
  <c r="L52" i="10"/>
  <c r="L67" i="10"/>
  <c r="L50" i="10"/>
  <c r="L51" i="10"/>
  <c r="L65" i="10"/>
  <c r="A5" i="1"/>
  <c r="A5" i="4" s="1"/>
  <c r="C4" i="7"/>
  <c r="A5" i="7" s="1"/>
  <c r="B5" i="7" s="1"/>
  <c r="A6" i="1"/>
  <c r="A6" i="4" s="1"/>
  <c r="B7" i="1"/>
  <c r="L21" i="10"/>
  <c r="L29" i="10"/>
  <c r="L30" i="10"/>
  <c r="L31" i="10"/>
  <c r="L55" i="10"/>
  <c r="D2259" i="1" l="1"/>
  <c r="D2260" i="1" s="1"/>
  <c r="C2258" i="1"/>
  <c r="C2257" i="1"/>
  <c r="N2256" i="1"/>
  <c r="N2255" i="1"/>
  <c r="A7" i="1"/>
  <c r="A7" i="4" s="1"/>
  <c r="D3" i="7"/>
  <c r="S7" i="1"/>
  <c r="S1698" i="1"/>
  <c r="S1762" i="1"/>
  <c r="S1760" i="1"/>
  <c r="S1755" i="1"/>
  <c r="S1752" i="1"/>
  <c r="S1750" i="1"/>
  <c r="S1748" i="1"/>
  <c r="S1747" i="1"/>
  <c r="S1738" i="1"/>
  <c r="S1732" i="1"/>
  <c r="S1710" i="1"/>
  <c r="S1709" i="1"/>
  <c r="S1697" i="1"/>
  <c r="S1696" i="1"/>
  <c r="S1695" i="1"/>
  <c r="S1694" i="1"/>
  <c r="S1693" i="1"/>
  <c r="S1690" i="1"/>
  <c r="S1689" i="1"/>
  <c r="S1688" i="1"/>
  <c r="S24" i="1"/>
  <c r="S23" i="1"/>
  <c r="S22" i="1"/>
  <c r="S21" i="1"/>
  <c r="S20" i="1"/>
  <c r="S17" i="1"/>
  <c r="S16" i="1"/>
  <c r="S8" i="1"/>
  <c r="S1676" i="1"/>
  <c r="S1668" i="1"/>
  <c r="S1663" i="1"/>
  <c r="S1662" i="1"/>
  <c r="S1657" i="1"/>
  <c r="S53" i="1"/>
  <c r="S52" i="1"/>
  <c r="S51" i="1"/>
  <c r="S50" i="1"/>
  <c r="S1653" i="1"/>
  <c r="S49" i="1"/>
  <c r="S1649" i="1"/>
  <c r="S1646" i="1"/>
  <c r="S1641" i="1"/>
  <c r="S1640" i="1"/>
  <c r="S116" i="1"/>
  <c r="S1625" i="1"/>
  <c r="S9" i="1"/>
  <c r="S1615" i="1"/>
  <c r="S60" i="1"/>
  <c r="S59" i="1"/>
  <c r="S58" i="1"/>
  <c r="S57" i="1"/>
  <c r="S1603" i="1"/>
  <c r="S1602" i="1"/>
  <c r="S56" i="1"/>
  <c r="S1599" i="1"/>
  <c r="S1594" i="1"/>
  <c r="S1585" i="1"/>
  <c r="S1584" i="1"/>
  <c r="S1564" i="1"/>
  <c r="S1562" i="1"/>
  <c r="S1560" i="1"/>
  <c r="S1552" i="1"/>
  <c r="S6" i="1"/>
  <c r="S1541" i="1"/>
  <c r="S1539" i="1"/>
  <c r="S12" i="1"/>
  <c r="S11" i="1"/>
  <c r="S10" i="1"/>
  <c r="S48" i="1"/>
  <c r="S97" i="1"/>
  <c r="S1524" i="1"/>
  <c r="S1514" i="1"/>
  <c r="S415" i="1"/>
  <c r="S416" i="1"/>
  <c r="S414" i="1"/>
  <c r="S26" i="1"/>
  <c r="S1513" i="1"/>
  <c r="S1511" i="1"/>
  <c r="S117" i="1"/>
  <c r="S412" i="1"/>
  <c r="S413" i="1"/>
  <c r="S411" i="1"/>
  <c r="S1506" i="1"/>
  <c r="S1498" i="1"/>
  <c r="S15" i="1"/>
  <c r="S14" i="1"/>
  <c r="S13" i="1"/>
  <c r="S1488" i="1"/>
  <c r="S96" i="1"/>
  <c r="S216" i="1"/>
  <c r="S115" i="1"/>
  <c r="S1456" i="1"/>
  <c r="S1330" i="1"/>
  <c r="S1450" i="1"/>
  <c r="S1448" i="1"/>
  <c r="S1447" i="1"/>
  <c r="N2258" i="1" l="1"/>
  <c r="C2259" i="1"/>
  <c r="N2259" i="1" s="1"/>
  <c r="N2257" i="1"/>
  <c r="D2261" i="1"/>
  <c r="D2262" i="1" s="1"/>
  <c r="C2260" i="1"/>
  <c r="C5" i="7"/>
  <c r="A6" i="7" s="1"/>
  <c r="B6" i="7" s="1"/>
  <c r="B8" i="1"/>
  <c r="C2261" i="1" l="1"/>
  <c r="N2260" i="1"/>
  <c r="D2263" i="1"/>
  <c r="D2264" i="1" s="1"/>
  <c r="C2262" i="1"/>
  <c r="B9" i="1"/>
  <c r="C6" i="7"/>
  <c r="A7" i="7" s="1"/>
  <c r="B7" i="7" s="1"/>
  <c r="D2265" i="1" l="1"/>
  <c r="C2264" i="1"/>
  <c r="C2263" i="1"/>
  <c r="N2262" i="1"/>
  <c r="N2261" i="1"/>
  <c r="B10" i="1"/>
  <c r="A10" i="1" s="1"/>
  <c r="A10" i="4" s="1"/>
  <c r="A9" i="1"/>
  <c r="A9" i="4" s="1"/>
  <c r="C7" i="7"/>
  <c r="A8" i="7" s="1"/>
  <c r="D7" i="7"/>
  <c r="A8" i="1"/>
  <c r="A8" i="4" s="1"/>
  <c r="N2263" i="1" l="1"/>
  <c r="C2265" i="1"/>
  <c r="N2264" i="1"/>
  <c r="B11" i="1"/>
  <c r="A11" i="1" s="1"/>
  <c r="A11" i="4" s="1"/>
  <c r="B8" i="7"/>
  <c r="D8" i="7" s="1"/>
  <c r="C8" i="7"/>
  <c r="A9" i="7" s="1"/>
  <c r="C9" i="7" l="1"/>
  <c r="A10" i="7" s="1"/>
  <c r="B9" i="7"/>
  <c r="D9" i="7" s="1"/>
  <c r="N2265" i="1"/>
  <c r="B12" i="1"/>
  <c r="B13" i="1" s="1"/>
  <c r="B10" i="7" l="1"/>
  <c r="D10" i="7" s="1"/>
  <c r="C10" i="7"/>
  <c r="A11" i="7" s="1"/>
  <c r="A12" i="1"/>
  <c r="A12" i="4" s="1"/>
  <c r="A13" i="1"/>
  <c r="A13" i="4" s="1"/>
  <c r="B14" i="1"/>
  <c r="B11" i="7" l="1"/>
  <c r="D11" i="7" s="1"/>
  <c r="C11" i="7"/>
  <c r="A12" i="7" s="1"/>
  <c r="A14" i="1"/>
  <c r="A14" i="4" s="1"/>
  <c r="B15" i="1"/>
  <c r="C12" i="7" l="1"/>
  <c r="A13" i="7" s="1"/>
  <c r="B12" i="7"/>
  <c r="D12" i="7" s="1"/>
  <c r="A15" i="1"/>
  <c r="A15" i="4" s="1"/>
  <c r="B16" i="1"/>
  <c r="B13" i="7" l="1"/>
  <c r="D13" i="7" s="1"/>
  <c r="C13" i="7"/>
  <c r="A14" i="7" s="1"/>
  <c r="B17" i="1"/>
  <c r="A16" i="1"/>
  <c r="A16" i="4" s="1"/>
  <c r="C14" i="7" l="1"/>
  <c r="A15" i="7" s="1"/>
  <c r="B14" i="7"/>
  <c r="D14" i="7" s="1"/>
  <c r="B18" i="1"/>
  <c r="A17" i="1"/>
  <c r="A17" i="4" s="1"/>
  <c r="C15" i="7" l="1"/>
  <c r="A16" i="7" s="1"/>
  <c r="B15" i="7"/>
  <c r="D15" i="7" s="1"/>
  <c r="B19" i="1"/>
  <c r="A18" i="1"/>
  <c r="A18" i="4" s="1"/>
  <c r="B16" i="7" l="1"/>
  <c r="D16" i="7" s="1"/>
  <c r="C16" i="7"/>
  <c r="A17" i="7" s="1"/>
  <c r="B20" i="1"/>
  <c r="A19" i="1"/>
  <c r="A19" i="4" s="1"/>
  <c r="C17" i="7" l="1"/>
  <c r="A18" i="7" s="1"/>
  <c r="B17" i="7"/>
  <c r="D17" i="7" s="1"/>
  <c r="B21" i="1"/>
  <c r="F1991" i="1"/>
  <c r="S1991" i="1" s="1"/>
  <c r="A20" i="1"/>
  <c r="A20" i="4" s="1"/>
  <c r="B18" i="7" l="1"/>
  <c r="D18" i="7" s="1"/>
  <c r="C18" i="7"/>
  <c r="A19" i="7" s="1"/>
  <c r="B22" i="1"/>
  <c r="A21" i="1"/>
  <c r="A21" i="4" s="1"/>
  <c r="B19" i="7" l="1"/>
  <c r="D19" i="7" s="1"/>
  <c r="C19" i="7"/>
  <c r="A20" i="7" s="1"/>
  <c r="B23" i="1"/>
  <c r="A22" i="1"/>
  <c r="A22" i="4" s="1"/>
  <c r="C20" i="7" l="1"/>
  <c r="A21" i="7" s="1"/>
  <c r="B20" i="7"/>
  <c r="D20" i="7" s="1"/>
  <c r="B24" i="1"/>
  <c r="A23" i="1"/>
  <c r="A23" i="4" s="1"/>
  <c r="B21" i="7" l="1"/>
  <c r="D21" i="7" s="1"/>
  <c r="C21" i="7"/>
  <c r="A22" i="7" s="1"/>
  <c r="B25" i="1"/>
  <c r="A24" i="1"/>
  <c r="A24" i="4" s="1"/>
  <c r="B22" i="7" l="1"/>
  <c r="D22" i="7" s="1"/>
  <c r="C22" i="7"/>
  <c r="A23" i="7" s="1"/>
  <c r="B26" i="1"/>
  <c r="A25" i="1"/>
  <c r="A25" i="4" s="1"/>
  <c r="C23" i="7" l="1"/>
  <c r="A24" i="7" s="1"/>
  <c r="B23" i="7"/>
  <c r="D23" i="7" s="1"/>
  <c r="B27" i="1"/>
  <c r="A26" i="1"/>
  <c r="A26" i="4" s="1"/>
  <c r="C24" i="7" l="1"/>
  <c r="A25" i="7" s="1"/>
  <c r="B24" i="7"/>
  <c r="D24" i="7" s="1"/>
  <c r="B28" i="1"/>
  <c r="A27" i="1"/>
  <c r="A27" i="4" s="1"/>
  <c r="B25" i="7" l="1"/>
  <c r="D25" i="7" s="1"/>
  <c r="C25" i="7"/>
  <c r="A26" i="7" s="1"/>
  <c r="B29" i="1"/>
  <c r="A28" i="1"/>
  <c r="A28" i="4" s="1"/>
  <c r="C26" i="7" l="1"/>
  <c r="A27" i="7" s="1"/>
  <c r="B26" i="7"/>
  <c r="D26" i="7" s="1"/>
  <c r="B30" i="1"/>
  <c r="A29" i="1"/>
  <c r="A29" i="4" s="1"/>
  <c r="B27" i="7" l="1"/>
  <c r="D27" i="7" s="1"/>
  <c r="C27" i="7"/>
  <c r="A28" i="7" s="1"/>
  <c r="B31" i="1"/>
  <c r="A30" i="1"/>
  <c r="A30" i="4" s="1"/>
  <c r="B28" i="7" l="1"/>
  <c r="D28" i="7" s="1"/>
  <c r="C28" i="7"/>
  <c r="A29" i="7" s="1"/>
  <c r="B32" i="1"/>
  <c r="A31" i="1"/>
  <c r="A31" i="4" s="1"/>
  <c r="C29" i="7" l="1"/>
  <c r="A30" i="7" s="1"/>
  <c r="B29" i="7"/>
  <c r="D29" i="7" s="1"/>
  <c r="B33" i="1"/>
  <c r="A32" i="1"/>
  <c r="A32" i="4" s="1"/>
  <c r="C30" i="7" l="1"/>
  <c r="A31" i="7" s="1"/>
  <c r="B30" i="7"/>
  <c r="D30" i="7" s="1"/>
  <c r="B34" i="1"/>
  <c r="A33" i="1"/>
  <c r="A33" i="4" s="1"/>
  <c r="B31" i="7" l="1"/>
  <c r="D31" i="7" s="1"/>
  <c r="C31" i="7"/>
  <c r="A32" i="7" s="1"/>
  <c r="B35" i="1"/>
  <c r="A34" i="1"/>
  <c r="A34" i="4" s="1"/>
  <c r="C32" i="7" l="1"/>
  <c r="A33" i="7" s="1"/>
  <c r="B32" i="7"/>
  <c r="D32" i="7" s="1"/>
  <c r="B36" i="1"/>
  <c r="A35" i="1"/>
  <c r="A35" i="4" s="1"/>
  <c r="C33" i="7" l="1"/>
  <c r="A34" i="7" s="1"/>
  <c r="B33" i="7"/>
  <c r="D33" i="7" s="1"/>
  <c r="B37" i="1"/>
  <c r="A36" i="1"/>
  <c r="A36" i="4" s="1"/>
  <c r="B34" i="7" l="1"/>
  <c r="D34" i="7" s="1"/>
  <c r="C34" i="7"/>
  <c r="A35" i="7" s="1"/>
  <c r="B38" i="1"/>
  <c r="A37" i="1"/>
  <c r="A37" i="4" s="1"/>
  <c r="B35" i="7" l="1"/>
  <c r="D35" i="7" s="1"/>
  <c r="C35" i="7"/>
  <c r="A36" i="7" s="1"/>
  <c r="B39" i="1"/>
  <c r="A38" i="1"/>
  <c r="A38" i="4" s="1"/>
  <c r="B36" i="7" l="1"/>
  <c r="D36" i="7" s="1"/>
  <c r="C36" i="7"/>
  <c r="A37" i="7" s="1"/>
  <c r="B40" i="1"/>
  <c r="A39" i="1"/>
  <c r="A39" i="4" s="1"/>
  <c r="B37" i="7" l="1"/>
  <c r="D37" i="7" s="1"/>
  <c r="C37" i="7"/>
  <c r="A38" i="7" s="1"/>
  <c r="B41" i="1"/>
  <c r="A40" i="1"/>
  <c r="A40" i="4" s="1"/>
  <c r="B38" i="7" l="1"/>
  <c r="D38" i="7" s="1"/>
  <c r="C38" i="7"/>
  <c r="A39" i="7" s="1"/>
  <c r="B42" i="1"/>
  <c r="A41" i="1"/>
  <c r="A41" i="4" s="1"/>
  <c r="B39" i="7" l="1"/>
  <c r="D39" i="7" s="1"/>
  <c r="C39" i="7"/>
  <c r="A40" i="7" s="1"/>
  <c r="B43" i="1"/>
  <c r="A42" i="1"/>
  <c r="A42" i="4" s="1"/>
  <c r="B40" i="7" l="1"/>
  <c r="D40" i="7" s="1"/>
  <c r="C40" i="7"/>
  <c r="A41" i="7" s="1"/>
  <c r="B44" i="1"/>
  <c r="A43" i="1"/>
  <c r="A43" i="4" s="1"/>
  <c r="C41" i="7" l="1"/>
  <c r="A42" i="7" s="1"/>
  <c r="B41" i="7"/>
  <c r="D41" i="7" s="1"/>
  <c r="B45" i="1"/>
  <c r="A44" i="1"/>
  <c r="A44" i="4" s="1"/>
  <c r="C42" i="7" l="1"/>
  <c r="A43" i="7" s="1"/>
  <c r="B42" i="7"/>
  <c r="D42" i="7" s="1"/>
  <c r="B46" i="1"/>
  <c r="A45" i="1"/>
  <c r="A45" i="4" s="1"/>
  <c r="B43" i="7" l="1"/>
  <c r="D43" i="7" s="1"/>
  <c r="C43" i="7"/>
  <c r="A44" i="7" s="1"/>
  <c r="B47" i="1"/>
  <c r="A46" i="1"/>
  <c r="A46" i="4" s="1"/>
  <c r="C44" i="7" l="1"/>
  <c r="A45" i="7" s="1"/>
  <c r="B44" i="7"/>
  <c r="D44" i="7" s="1"/>
  <c r="B48" i="1"/>
  <c r="A47" i="1"/>
  <c r="A47" i="4" s="1"/>
  <c r="C45" i="7" l="1"/>
  <c r="A46" i="7" s="1"/>
  <c r="B45" i="7"/>
  <c r="D45" i="7" s="1"/>
  <c r="B49" i="1"/>
  <c r="A48" i="1"/>
  <c r="A48" i="4" s="1"/>
  <c r="B46" i="7" l="1"/>
  <c r="D46" i="7" s="1"/>
  <c r="C46" i="7"/>
  <c r="A47" i="7" s="1"/>
  <c r="B50" i="1"/>
  <c r="A49" i="1"/>
  <c r="A49" i="4" s="1"/>
  <c r="C47" i="7" l="1"/>
  <c r="A48" i="7" s="1"/>
  <c r="B47" i="7"/>
  <c r="D47" i="7" s="1"/>
  <c r="B51" i="1"/>
  <c r="A50" i="1"/>
  <c r="A50" i="4" s="1"/>
  <c r="C48" i="7" l="1"/>
  <c r="A49" i="7" s="1"/>
  <c r="B48" i="7"/>
  <c r="D48" i="7" s="1"/>
  <c r="B52" i="1"/>
  <c r="A51" i="1"/>
  <c r="A51" i="4" s="1"/>
  <c r="B49" i="7" l="1"/>
  <c r="D49" i="7" s="1"/>
  <c r="C49" i="7"/>
  <c r="A50" i="7" s="1"/>
  <c r="B53" i="1"/>
  <c r="A52" i="1"/>
  <c r="A52" i="4" s="1"/>
  <c r="B50" i="7" l="1"/>
  <c r="D50" i="7" s="1"/>
  <c r="C50" i="7"/>
  <c r="A51" i="7" s="1"/>
  <c r="B54" i="1"/>
  <c r="A53" i="1"/>
  <c r="A53" i="4" s="1"/>
  <c r="B51" i="7" l="1"/>
  <c r="D51" i="7" s="1"/>
  <c r="C51" i="7"/>
  <c r="A52" i="7" s="1"/>
  <c r="B55" i="1"/>
  <c r="A54" i="1"/>
  <c r="A54" i="4" s="1"/>
  <c r="B52" i="7" l="1"/>
  <c r="D52" i="7" s="1"/>
  <c r="C52" i="7"/>
  <c r="A53" i="7" s="1"/>
  <c r="B56" i="1"/>
  <c r="A55" i="1"/>
  <c r="A55" i="4" s="1"/>
  <c r="C53" i="7" l="1"/>
  <c r="A54" i="7" s="1"/>
  <c r="B53" i="7"/>
  <c r="D53" i="7" s="1"/>
  <c r="B57" i="1"/>
  <c r="A56" i="1"/>
  <c r="A56" i="4" s="1"/>
  <c r="C54" i="7" l="1"/>
  <c r="A55" i="7" s="1"/>
  <c r="B54" i="7"/>
  <c r="D54" i="7" s="1"/>
  <c r="B58" i="1"/>
  <c r="A57" i="1"/>
  <c r="A57" i="4" s="1"/>
  <c r="B55" i="7" l="1"/>
  <c r="D55" i="7" s="1"/>
  <c r="C55" i="7"/>
  <c r="A56" i="7" s="1"/>
  <c r="B59" i="1"/>
  <c r="A58" i="1"/>
  <c r="A58" i="4" s="1"/>
  <c r="C56" i="7" l="1"/>
  <c r="A57" i="7" s="1"/>
  <c r="B56" i="7"/>
  <c r="D56" i="7" s="1"/>
  <c r="B60" i="1"/>
  <c r="A59" i="1"/>
  <c r="A59" i="4" s="1"/>
  <c r="B57" i="7" l="1"/>
  <c r="D57" i="7" s="1"/>
  <c r="C57" i="7"/>
  <c r="A58" i="7" s="1"/>
  <c r="B61" i="1"/>
  <c r="A60" i="1"/>
  <c r="A60" i="4" s="1"/>
  <c r="B58" i="7" l="1"/>
  <c r="D58" i="7" s="1"/>
  <c r="C58" i="7"/>
  <c r="A59" i="7" s="1"/>
  <c r="B62" i="1"/>
  <c r="A61" i="1"/>
  <c r="A61" i="4" s="1"/>
  <c r="C59" i="7" l="1"/>
  <c r="A60" i="7" s="1"/>
  <c r="B59" i="7"/>
  <c r="D59" i="7" s="1"/>
  <c r="B63" i="1"/>
  <c r="A62" i="1"/>
  <c r="A62" i="4" s="1"/>
  <c r="C60" i="7" l="1"/>
  <c r="A61" i="7" s="1"/>
  <c r="B60" i="7"/>
  <c r="D60" i="7" s="1"/>
  <c r="B64" i="1"/>
  <c r="A63" i="1"/>
  <c r="A63" i="4" s="1"/>
  <c r="B61" i="7" l="1"/>
  <c r="D61" i="7" s="1"/>
  <c r="C61" i="7"/>
  <c r="A62" i="7" s="1"/>
  <c r="B65" i="1"/>
  <c r="A64" i="1"/>
  <c r="A64" i="4" s="1"/>
  <c r="C62" i="7" l="1"/>
  <c r="A63" i="7" s="1"/>
  <c r="B62" i="7"/>
  <c r="D62" i="7" s="1"/>
  <c r="B66" i="1"/>
  <c r="A65" i="1"/>
  <c r="A65" i="4" s="1"/>
  <c r="C63" i="7" l="1"/>
  <c r="A64" i="7" s="1"/>
  <c r="B63" i="7"/>
  <c r="D63" i="7" s="1"/>
  <c r="B67" i="1"/>
  <c r="A66" i="1"/>
  <c r="A66" i="4" s="1"/>
  <c r="B64" i="7" l="1"/>
  <c r="D64" i="7" s="1"/>
  <c r="C64" i="7"/>
  <c r="A65" i="7" s="1"/>
  <c r="B68" i="1"/>
  <c r="A67" i="1"/>
  <c r="A67" i="4" s="1"/>
  <c r="B65" i="7" l="1"/>
  <c r="D65" i="7" s="1"/>
  <c r="C65" i="7"/>
  <c r="A66" i="7" s="1"/>
  <c r="B69" i="1"/>
  <c r="A68" i="1"/>
  <c r="A68" i="4" s="1"/>
  <c r="C66" i="7" l="1"/>
  <c r="A67" i="7" s="1"/>
  <c r="B66" i="7"/>
  <c r="D66" i="7" s="1"/>
  <c r="B70" i="1"/>
  <c r="A69" i="1"/>
  <c r="A69" i="4" s="1"/>
  <c r="B67" i="7" l="1"/>
  <c r="D67" i="7" s="1"/>
  <c r="C67" i="7"/>
  <c r="A68" i="7" s="1"/>
  <c r="B71" i="1"/>
  <c r="E71" i="1" s="1"/>
  <c r="A70" i="1"/>
  <c r="A70" i="4" s="1"/>
  <c r="C68" i="7" l="1"/>
  <c r="A69" i="7" s="1"/>
  <c r="B68" i="7"/>
  <c r="D68" i="7" s="1"/>
  <c r="B72" i="1"/>
  <c r="A71" i="1"/>
  <c r="P71" i="1"/>
  <c r="C69" i="7" l="1"/>
  <c r="A70" i="7" s="1"/>
  <c r="B69" i="7"/>
  <c r="D69" i="7" s="1"/>
  <c r="T71" i="1"/>
  <c r="W71" i="1" s="1"/>
  <c r="E23" i="15"/>
  <c r="G23" i="15" s="1"/>
  <c r="E57" i="15"/>
  <c r="G57" i="15" s="1"/>
  <c r="E30" i="15"/>
  <c r="G30" i="15" s="1"/>
  <c r="E137" i="15"/>
  <c r="G137" i="15" s="1"/>
  <c r="E39" i="15"/>
  <c r="G39" i="15" s="1"/>
  <c r="E45" i="15"/>
  <c r="G45" i="15" s="1"/>
  <c r="E162" i="15"/>
  <c r="G162" i="15" s="1"/>
  <c r="E27" i="15"/>
  <c r="G27" i="15" s="1"/>
  <c r="E26" i="15"/>
  <c r="G26" i="15" s="1"/>
  <c r="E187" i="15"/>
  <c r="G187" i="15" s="1"/>
  <c r="E33" i="15"/>
  <c r="G33" i="15" s="1"/>
  <c r="E55" i="15"/>
  <c r="G55" i="15" s="1"/>
  <c r="E159" i="15"/>
  <c r="G159" i="15" s="1"/>
  <c r="E52" i="15"/>
  <c r="G52" i="15" s="1"/>
  <c r="E49" i="15"/>
  <c r="G49" i="15" s="1"/>
  <c r="E40" i="15"/>
  <c r="G40" i="15" s="1"/>
  <c r="E25" i="15"/>
  <c r="G25" i="15" s="1"/>
  <c r="E44" i="15"/>
  <c r="G44" i="15" s="1"/>
  <c r="E41" i="15"/>
  <c r="G41" i="15" s="1"/>
  <c r="E59" i="15"/>
  <c r="G59" i="15" s="1"/>
  <c r="E32" i="15"/>
  <c r="G32" i="15" s="1"/>
  <c r="E29" i="15"/>
  <c r="G29" i="15" s="1"/>
  <c r="E20" i="15"/>
  <c r="G20" i="15" s="1"/>
  <c r="E161" i="15"/>
  <c r="G161" i="15" s="1"/>
  <c r="E48" i="15"/>
  <c r="G48" i="15" s="1"/>
  <c r="E70" i="15"/>
  <c r="G70" i="15" s="1"/>
  <c r="E21" i="15"/>
  <c r="G21" i="15" s="1"/>
  <c r="E188" i="15"/>
  <c r="G188" i="15" s="1"/>
  <c r="E43" i="15"/>
  <c r="G43" i="15" s="1"/>
  <c r="E138" i="15"/>
  <c r="G138" i="15" s="1"/>
  <c r="E37" i="15"/>
  <c r="G37" i="15" s="1"/>
  <c r="E136" i="15"/>
  <c r="G136" i="15" s="1"/>
  <c r="E36" i="15"/>
  <c r="G36" i="15" s="1"/>
  <c r="E58" i="15"/>
  <c r="G58" i="15" s="1"/>
  <c r="E31" i="15"/>
  <c r="G31" i="15" s="1"/>
  <c r="E28" i="15"/>
  <c r="G28" i="15" s="1"/>
  <c r="E38" i="15"/>
  <c r="G38" i="15" s="1"/>
  <c r="E47" i="15"/>
  <c r="G47" i="15" s="1"/>
  <c r="E54" i="15"/>
  <c r="G54" i="15" s="1"/>
  <c r="E24" i="15"/>
  <c r="G24" i="15" s="1"/>
  <c r="E46" i="15"/>
  <c r="G46" i="15" s="1"/>
  <c r="E34" i="15"/>
  <c r="G34" i="15" s="1"/>
  <c r="E160" i="15"/>
  <c r="G160" i="15" s="1"/>
  <c r="E69" i="15"/>
  <c r="G69" i="15" s="1"/>
  <c r="E51" i="15"/>
  <c r="G51" i="15" s="1"/>
  <c r="E22" i="15"/>
  <c r="G22" i="15" s="1"/>
  <c r="E56" i="15"/>
  <c r="G56" i="15" s="1"/>
  <c r="E53" i="15"/>
  <c r="G53" i="15" s="1"/>
  <c r="E50" i="15"/>
  <c r="G50" i="15" s="1"/>
  <c r="E35" i="15"/>
  <c r="G35" i="15" s="1"/>
  <c r="E42" i="15"/>
  <c r="G42" i="15" s="1"/>
  <c r="B73" i="1"/>
  <c r="F71" i="1"/>
  <c r="A71" i="4" s="1"/>
  <c r="A72" i="1"/>
  <c r="A72" i="4" s="1"/>
  <c r="B70" i="7" l="1"/>
  <c r="D70" i="7" s="1"/>
  <c r="C70" i="7"/>
  <c r="A71" i="7" s="1"/>
  <c r="B74" i="1"/>
  <c r="S71" i="1"/>
  <c r="A73" i="1"/>
  <c r="A73" i="4" s="1"/>
  <c r="B71" i="7" l="1"/>
  <c r="D71" i="7" s="1"/>
  <c r="C71" i="7"/>
  <c r="A72" i="7" s="1"/>
  <c r="B75" i="1"/>
  <c r="A74" i="1"/>
  <c r="A74" i="4" s="1"/>
  <c r="C72" i="7" l="1"/>
  <c r="A73" i="7" s="1"/>
  <c r="B72" i="7"/>
  <c r="D72" i="7" s="1"/>
  <c r="B76" i="1"/>
  <c r="A75" i="1"/>
  <c r="A75" i="4" s="1"/>
  <c r="B73" i="7" l="1"/>
  <c r="D73" i="7" s="1"/>
  <c r="C73" i="7"/>
  <c r="A74" i="7" s="1"/>
  <c r="B77" i="1"/>
  <c r="A76" i="1"/>
  <c r="A76" i="4" s="1"/>
  <c r="C74" i="7" l="1"/>
  <c r="A75" i="7" s="1"/>
  <c r="B74" i="7"/>
  <c r="D74" i="7" s="1"/>
  <c r="B78" i="1"/>
  <c r="A77" i="1"/>
  <c r="A77" i="4" s="1"/>
  <c r="C75" i="7" l="1"/>
  <c r="A76" i="7" s="1"/>
  <c r="B75" i="7"/>
  <c r="D75" i="7" s="1"/>
  <c r="B79" i="1"/>
  <c r="A78" i="1"/>
  <c r="A78" i="4" s="1"/>
  <c r="B76" i="7" l="1"/>
  <c r="D76" i="7" s="1"/>
  <c r="C76" i="7"/>
  <c r="A77" i="7" s="1"/>
  <c r="B80" i="1"/>
  <c r="A79" i="1"/>
  <c r="A79" i="4" s="1"/>
  <c r="C77" i="7" l="1"/>
  <c r="A78" i="7" s="1"/>
  <c r="B77" i="7"/>
  <c r="D77" i="7" s="1"/>
  <c r="B81" i="1"/>
  <c r="A80" i="1"/>
  <c r="A80" i="4" s="1"/>
  <c r="C78" i="7" l="1"/>
  <c r="A79" i="7" s="1"/>
  <c r="B78" i="7"/>
  <c r="D78" i="7" s="1"/>
  <c r="B82" i="1"/>
  <c r="A81" i="1"/>
  <c r="A81" i="4" s="1"/>
  <c r="B79" i="7" l="1"/>
  <c r="D79" i="7" s="1"/>
  <c r="C79" i="7"/>
  <c r="A80" i="7" s="1"/>
  <c r="B83" i="1"/>
  <c r="A82" i="1"/>
  <c r="A82" i="4" s="1"/>
  <c r="B80" i="7" l="1"/>
  <c r="D80" i="7" s="1"/>
  <c r="C80" i="7"/>
  <c r="A81" i="7" s="1"/>
  <c r="B84" i="1"/>
  <c r="A83" i="1"/>
  <c r="A83" i="4" s="1"/>
  <c r="C81" i="7" l="1"/>
  <c r="A82" i="7" s="1"/>
  <c r="B81" i="7"/>
  <c r="D81" i="7" s="1"/>
  <c r="B85" i="1"/>
  <c r="A84" i="1"/>
  <c r="A84" i="4" s="1"/>
  <c r="B82" i="7" l="1"/>
  <c r="D82" i="7" s="1"/>
  <c r="C82" i="7"/>
  <c r="A83" i="7" s="1"/>
  <c r="B86" i="1"/>
  <c r="A85" i="1"/>
  <c r="A85" i="4" s="1"/>
  <c r="C83" i="7" l="1"/>
  <c r="A84" i="7" s="1"/>
  <c r="B83" i="7"/>
  <c r="D83" i="7" s="1"/>
  <c r="B87" i="1"/>
  <c r="A86" i="1"/>
  <c r="A86" i="4" s="1"/>
  <c r="C84" i="7" l="1"/>
  <c r="A85" i="7" s="1"/>
  <c r="B84" i="7"/>
  <c r="D84" i="7" s="1"/>
  <c r="B88" i="1"/>
  <c r="A87" i="1"/>
  <c r="A87" i="4" s="1"/>
  <c r="B85" i="7" l="1"/>
  <c r="D85" i="7" s="1"/>
  <c r="C85" i="7"/>
  <c r="A86" i="7" s="1"/>
  <c r="B89" i="1"/>
  <c r="A88" i="1"/>
  <c r="A88" i="4" s="1"/>
  <c r="C86" i="7" l="1"/>
  <c r="A87" i="7" s="1"/>
  <c r="B86" i="7"/>
  <c r="D86" i="7" s="1"/>
  <c r="B90" i="1"/>
  <c r="A89" i="1"/>
  <c r="A89" i="4" s="1"/>
  <c r="C87" i="7" l="1"/>
  <c r="A88" i="7" s="1"/>
  <c r="B87" i="7"/>
  <c r="D87" i="7" s="1"/>
  <c r="B91" i="1"/>
  <c r="A90" i="1"/>
  <c r="A90" i="4" s="1"/>
  <c r="B88" i="7" l="1"/>
  <c r="D88" i="7" s="1"/>
  <c r="C88" i="7"/>
  <c r="A89" i="7" s="1"/>
  <c r="B92" i="1"/>
  <c r="A91" i="1"/>
  <c r="A91" i="4" s="1"/>
  <c r="C89" i="7" l="1"/>
  <c r="A90" i="7" s="1"/>
  <c r="B89" i="7"/>
  <c r="D89" i="7" s="1"/>
  <c r="B93" i="1"/>
  <c r="A92" i="1"/>
  <c r="A92" i="4" s="1"/>
  <c r="C90" i="7" l="1"/>
  <c r="A91" i="7" s="1"/>
  <c r="B90" i="7"/>
  <c r="D90" i="7" s="1"/>
  <c r="B94" i="1"/>
  <c r="A93" i="1"/>
  <c r="A93" i="4" s="1"/>
  <c r="B91" i="7" l="1"/>
  <c r="D91" i="7" s="1"/>
  <c r="C91" i="7"/>
  <c r="A92" i="7" s="1"/>
  <c r="B95" i="1"/>
  <c r="A94" i="1"/>
  <c r="A94" i="4" s="1"/>
  <c r="C92" i="7" l="1"/>
  <c r="A93" i="7" s="1"/>
  <c r="B92" i="7"/>
  <c r="D92" i="7" s="1"/>
  <c r="B96" i="1"/>
  <c r="A95" i="1"/>
  <c r="A95" i="4" s="1"/>
  <c r="C93" i="7" l="1"/>
  <c r="A94" i="7" s="1"/>
  <c r="B93" i="7"/>
  <c r="D93" i="7" s="1"/>
  <c r="B97" i="1"/>
  <c r="A96" i="1"/>
  <c r="A96" i="4" s="1"/>
  <c r="B94" i="7" l="1"/>
  <c r="D94" i="7" s="1"/>
  <c r="C94" i="7"/>
  <c r="A95" i="7" s="1"/>
  <c r="B98" i="1"/>
  <c r="A97" i="1"/>
  <c r="A97" i="4" s="1"/>
  <c r="C95" i="7" l="1"/>
  <c r="A96" i="7" s="1"/>
  <c r="B95" i="7"/>
  <c r="D95" i="7" s="1"/>
  <c r="B99" i="1"/>
  <c r="A98" i="1"/>
  <c r="A98" i="4" s="1"/>
  <c r="C96" i="7" l="1"/>
  <c r="A97" i="7" s="1"/>
  <c r="B96" i="7"/>
  <c r="D96" i="7" s="1"/>
  <c r="B100" i="1"/>
  <c r="A99" i="1"/>
  <c r="A99" i="4" s="1"/>
  <c r="B97" i="7" l="1"/>
  <c r="D97" i="7" s="1"/>
  <c r="C97" i="7"/>
  <c r="A98" i="7" s="1"/>
  <c r="B101" i="1"/>
  <c r="A100" i="1"/>
  <c r="A100" i="4" s="1"/>
  <c r="C98" i="7" l="1"/>
  <c r="A99" i="7" s="1"/>
  <c r="B98" i="7"/>
  <c r="D98" i="7" s="1"/>
  <c r="B102" i="1"/>
  <c r="A101" i="1"/>
  <c r="A101" i="4" s="1"/>
  <c r="C99" i="7" l="1"/>
  <c r="A100" i="7" s="1"/>
  <c r="B99" i="7"/>
  <c r="D99" i="7" s="1"/>
  <c r="B103" i="1"/>
  <c r="A102" i="1"/>
  <c r="A102" i="4" s="1"/>
  <c r="B100" i="7" l="1"/>
  <c r="D100" i="7" s="1"/>
  <c r="C100" i="7"/>
  <c r="A101" i="7" s="1"/>
  <c r="B104" i="1"/>
  <c r="A103" i="1"/>
  <c r="A103" i="4" s="1"/>
  <c r="C101" i="7" l="1"/>
  <c r="A102" i="7" s="1"/>
  <c r="B101" i="7"/>
  <c r="D101" i="7" s="1"/>
  <c r="B105" i="1"/>
  <c r="A104" i="1"/>
  <c r="A104" i="4" s="1"/>
  <c r="C102" i="7" l="1"/>
  <c r="A103" i="7" s="1"/>
  <c r="B102" i="7"/>
  <c r="D102" i="7" s="1"/>
  <c r="B106" i="1"/>
  <c r="A105" i="1"/>
  <c r="A105" i="4" s="1"/>
  <c r="B103" i="7" l="1"/>
  <c r="D103" i="7" s="1"/>
  <c r="C103" i="7"/>
  <c r="A104" i="7" s="1"/>
  <c r="B107" i="1"/>
  <c r="A106" i="1"/>
  <c r="A106" i="4" s="1"/>
  <c r="C104" i="7" l="1"/>
  <c r="A105" i="7" s="1"/>
  <c r="B104" i="7"/>
  <c r="D104" i="7" s="1"/>
  <c r="B108" i="1"/>
  <c r="A107" i="1"/>
  <c r="A107" i="4" s="1"/>
  <c r="C105" i="7" l="1"/>
  <c r="A106" i="7" s="1"/>
  <c r="B105" i="7"/>
  <c r="D105" i="7" s="1"/>
  <c r="B109" i="1"/>
  <c r="A108" i="1"/>
  <c r="A108" i="4" s="1"/>
  <c r="B106" i="7" l="1"/>
  <c r="D106" i="7" s="1"/>
  <c r="C106" i="7"/>
  <c r="A107" i="7" s="1"/>
  <c r="B110" i="1"/>
  <c r="A109" i="1"/>
  <c r="A109" i="4" s="1"/>
  <c r="B107" i="7" l="1"/>
  <c r="D107" i="7" s="1"/>
  <c r="C107" i="7"/>
  <c r="A108" i="7" s="1"/>
  <c r="B111" i="1"/>
  <c r="A110" i="1"/>
  <c r="A110" i="4" s="1"/>
  <c r="C108" i="7" l="1"/>
  <c r="A109" i="7" s="1"/>
  <c r="B108" i="7"/>
  <c r="D108" i="7" s="1"/>
  <c r="B112" i="1"/>
  <c r="A111" i="1"/>
  <c r="A111" i="4" s="1"/>
  <c r="B109" i="7" l="1"/>
  <c r="D109" i="7" s="1"/>
  <c r="C109" i="7"/>
  <c r="A110" i="7" s="1"/>
  <c r="B113" i="1"/>
  <c r="A112" i="1"/>
  <c r="A112" i="4" s="1"/>
  <c r="C110" i="7" l="1"/>
  <c r="A111" i="7" s="1"/>
  <c r="B110" i="7"/>
  <c r="D110" i="7" s="1"/>
  <c r="B114" i="1"/>
  <c r="A113" i="1"/>
  <c r="A113" i="4" s="1"/>
  <c r="C111" i="7" l="1"/>
  <c r="A112" i="7" s="1"/>
  <c r="B111" i="7"/>
  <c r="D111" i="7" s="1"/>
  <c r="B115" i="1"/>
  <c r="A114" i="1"/>
  <c r="A114" i="4" s="1"/>
  <c r="B112" i="7" l="1"/>
  <c r="D112" i="7" s="1"/>
  <c r="C112" i="7"/>
  <c r="A113" i="7" s="1"/>
  <c r="B116" i="1"/>
  <c r="A115" i="1"/>
  <c r="A115" i="4" s="1"/>
  <c r="C113" i="7" l="1"/>
  <c r="A114" i="7" s="1"/>
  <c r="B113" i="7"/>
  <c r="D113" i="7" s="1"/>
  <c r="B117" i="1"/>
  <c r="A116" i="1"/>
  <c r="A116" i="4" s="1"/>
  <c r="C114" i="7" l="1"/>
  <c r="A115" i="7" s="1"/>
  <c r="B114" i="7"/>
  <c r="D114" i="7" s="1"/>
  <c r="B118" i="1"/>
  <c r="A117" i="1"/>
  <c r="A117" i="4" s="1"/>
  <c r="B115" i="7" l="1"/>
  <c r="D115" i="7" s="1"/>
  <c r="C115" i="7"/>
  <c r="A116" i="7" s="1"/>
  <c r="B119" i="1"/>
  <c r="A118" i="1"/>
  <c r="A118" i="4" s="1"/>
  <c r="B116" i="7" l="1"/>
  <c r="D116" i="7" s="1"/>
  <c r="C116" i="7"/>
  <c r="A117" i="7" s="1"/>
  <c r="B120" i="1"/>
  <c r="A120" i="1" s="1"/>
  <c r="A120" i="4" s="1"/>
  <c r="A119" i="1"/>
  <c r="A119" i="4" s="1"/>
  <c r="S119" i="1"/>
  <c r="C117" i="7" l="1"/>
  <c r="A118" i="7" s="1"/>
  <c r="B117" i="7"/>
  <c r="D117" i="7" s="1"/>
  <c r="B121" i="1"/>
  <c r="A121" i="1" s="1"/>
  <c r="A121" i="4" s="1"/>
  <c r="B118" i="7" l="1"/>
  <c r="D118" i="7" s="1"/>
  <c r="C118" i="7"/>
  <c r="A119" i="7" s="1"/>
  <c r="B122" i="1"/>
  <c r="A122" i="1" s="1"/>
  <c r="A122" i="4" s="1"/>
  <c r="B119" i="7" l="1"/>
  <c r="D119" i="7" s="1"/>
  <c r="C119" i="7"/>
  <c r="A120" i="7" s="1"/>
  <c r="B123" i="1"/>
  <c r="A123" i="1" s="1"/>
  <c r="A123" i="4" s="1"/>
  <c r="C120" i="7" l="1"/>
  <c r="A121" i="7" s="1"/>
  <c r="B120" i="7"/>
  <c r="D120" i="7" s="1"/>
  <c r="B124" i="1"/>
  <c r="B125" i="1" s="1"/>
  <c r="A125" i="1" s="1"/>
  <c r="A125" i="4" s="1"/>
  <c r="B121" i="7" l="1"/>
  <c r="D121" i="7" s="1"/>
  <c r="C121" i="7"/>
  <c r="A122" i="7" s="1"/>
  <c r="A124" i="1"/>
  <c r="A124" i="4" s="1"/>
  <c r="C122" i="7" l="1"/>
  <c r="A123" i="7" s="1"/>
  <c r="B122" i="7"/>
  <c r="D122" i="7" s="1"/>
  <c r="B126" i="1"/>
  <c r="A126" i="1" s="1"/>
  <c r="A126" i="4" s="1"/>
  <c r="B123" i="7" l="1"/>
  <c r="D123" i="7" s="1"/>
  <c r="C123" i="7"/>
  <c r="A124" i="7" s="1"/>
  <c r="E61" i="15"/>
  <c r="G61" i="15" s="1"/>
  <c r="E60" i="15"/>
  <c r="G60" i="15" s="1"/>
  <c r="E139" i="15"/>
  <c r="G139" i="15" s="1"/>
  <c r="B127" i="1"/>
  <c r="B124" i="7" l="1"/>
  <c r="D124" i="7" s="1"/>
  <c r="C124" i="7"/>
  <c r="A125" i="7" s="1"/>
  <c r="B128" i="1"/>
  <c r="A127" i="1"/>
  <c r="A127" i="4" s="1"/>
  <c r="C125" i="7" l="1"/>
  <c r="A126" i="7" s="1"/>
  <c r="B125" i="7"/>
  <c r="D125" i="7" s="1"/>
  <c r="B129" i="1"/>
  <c r="A128" i="1"/>
  <c r="A128" i="4" s="1"/>
  <c r="C126" i="7" l="1"/>
  <c r="A127" i="7" s="1"/>
  <c r="B126" i="7"/>
  <c r="D126" i="7" s="1"/>
  <c r="B130" i="1"/>
  <c r="A129" i="1"/>
  <c r="A129" i="4" s="1"/>
  <c r="B127" i="7" l="1"/>
  <c r="D127" i="7" s="1"/>
  <c r="C127" i="7"/>
  <c r="A128" i="7" s="1"/>
  <c r="B131" i="1"/>
  <c r="A130" i="1"/>
  <c r="A130" i="4" s="1"/>
  <c r="C128" i="7" l="1"/>
  <c r="A129" i="7" s="1"/>
  <c r="B128" i="7"/>
  <c r="D128" i="7" s="1"/>
  <c r="B132" i="1"/>
  <c r="A131" i="1"/>
  <c r="A131" i="4" s="1"/>
  <c r="C129" i="7" l="1"/>
  <c r="A130" i="7" s="1"/>
  <c r="B129" i="7"/>
  <c r="D129" i="7" s="1"/>
  <c r="B133" i="1"/>
  <c r="A132" i="1"/>
  <c r="A132" i="4" s="1"/>
  <c r="B130" i="7" l="1"/>
  <c r="D130" i="7" s="1"/>
  <c r="C130" i="7"/>
  <c r="A131" i="7" s="1"/>
  <c r="B134" i="1"/>
  <c r="A133" i="1"/>
  <c r="A133" i="4" s="1"/>
  <c r="C131" i="7" l="1"/>
  <c r="A132" i="7" s="1"/>
  <c r="B131" i="7"/>
  <c r="D131" i="7" s="1"/>
  <c r="B135" i="1"/>
  <c r="A134" i="1"/>
  <c r="A134" i="4" s="1"/>
  <c r="C132" i="7" l="1"/>
  <c r="A133" i="7" s="1"/>
  <c r="B132" i="7"/>
  <c r="D132" i="7" s="1"/>
  <c r="B136" i="1"/>
  <c r="A135" i="1"/>
  <c r="A135" i="4" s="1"/>
  <c r="B133" i="7" l="1"/>
  <c r="D133" i="7" s="1"/>
  <c r="C133" i="7"/>
  <c r="A134" i="7" s="1"/>
  <c r="B137" i="1"/>
  <c r="A136" i="1"/>
  <c r="A136" i="4" s="1"/>
  <c r="C134" i="7" l="1"/>
  <c r="A135" i="7" s="1"/>
  <c r="B134" i="7"/>
  <c r="D134" i="7" s="1"/>
  <c r="B138" i="1"/>
  <c r="A137" i="1"/>
  <c r="A137" i="4" s="1"/>
  <c r="C135" i="7" l="1"/>
  <c r="A136" i="7" s="1"/>
  <c r="B135" i="7"/>
  <c r="D135" i="7" s="1"/>
  <c r="B139" i="1"/>
  <c r="A138" i="1"/>
  <c r="A138" i="4" s="1"/>
  <c r="B136" i="7" l="1"/>
  <c r="D136" i="7" s="1"/>
  <c r="C136" i="7"/>
  <c r="A137" i="7" s="1"/>
  <c r="B140" i="1"/>
  <c r="A139" i="1"/>
  <c r="A139" i="4" s="1"/>
  <c r="C137" i="7" l="1"/>
  <c r="A138" i="7" s="1"/>
  <c r="B137" i="7"/>
  <c r="D137" i="7" s="1"/>
  <c r="B141" i="1"/>
  <c r="A140" i="1"/>
  <c r="A140" i="4" s="1"/>
  <c r="C138" i="7" l="1"/>
  <c r="A139" i="7" s="1"/>
  <c r="B138" i="7"/>
  <c r="D138" i="7" s="1"/>
  <c r="B142" i="1"/>
  <c r="A141" i="1"/>
  <c r="A141" i="4" s="1"/>
  <c r="B139" i="7" l="1"/>
  <c r="D139" i="7" s="1"/>
  <c r="C139" i="7"/>
  <c r="A140" i="7" s="1"/>
  <c r="B143" i="1"/>
  <c r="A142" i="1"/>
  <c r="A142" i="4" s="1"/>
  <c r="C140" i="7" l="1"/>
  <c r="A141" i="7" s="1"/>
  <c r="B140" i="7"/>
  <c r="D140" i="7" s="1"/>
  <c r="B144" i="1"/>
  <c r="A143" i="1"/>
  <c r="A143" i="4" s="1"/>
  <c r="C141" i="7" l="1"/>
  <c r="A142" i="7" s="1"/>
  <c r="B141" i="7"/>
  <c r="D141" i="7" s="1"/>
  <c r="B145" i="1"/>
  <c r="A144" i="1"/>
  <c r="A144" i="4" s="1"/>
  <c r="B142" i="7" l="1"/>
  <c r="D142" i="7" s="1"/>
  <c r="C142" i="7"/>
  <c r="A143" i="7" s="1"/>
  <c r="B146" i="1"/>
  <c r="A145" i="1"/>
  <c r="A145" i="4" s="1"/>
  <c r="B143" i="7" l="1"/>
  <c r="D143" i="7" s="1"/>
  <c r="C143" i="7"/>
  <c r="A144" i="7" s="1"/>
  <c r="B147" i="1"/>
  <c r="A146" i="1"/>
  <c r="A146" i="4" s="1"/>
  <c r="C144" i="7" l="1"/>
  <c r="A145" i="7" s="1"/>
  <c r="B144" i="7"/>
  <c r="D144" i="7" s="1"/>
  <c r="B148" i="1"/>
  <c r="A147" i="1"/>
  <c r="A147" i="4" s="1"/>
  <c r="B145" i="7" l="1"/>
  <c r="D145" i="7" s="1"/>
  <c r="C145" i="7"/>
  <c r="A146" i="7" s="1"/>
  <c r="B149" i="1"/>
  <c r="A148" i="1"/>
  <c r="A148" i="4" s="1"/>
  <c r="C146" i="7" l="1"/>
  <c r="A147" i="7" s="1"/>
  <c r="B146" i="7"/>
  <c r="D146" i="7" s="1"/>
  <c r="B150" i="1"/>
  <c r="A149" i="1"/>
  <c r="A149" i="4" s="1"/>
  <c r="C147" i="7" l="1"/>
  <c r="A148" i="7" s="1"/>
  <c r="B147" i="7"/>
  <c r="D147" i="7" s="1"/>
  <c r="B151" i="1"/>
  <c r="A150" i="1"/>
  <c r="A150" i="4" s="1"/>
  <c r="B148" i="7" l="1"/>
  <c r="D148" i="7" s="1"/>
  <c r="C148" i="7"/>
  <c r="A149" i="7" s="1"/>
  <c r="B152" i="1"/>
  <c r="A151" i="1"/>
  <c r="A151" i="4" s="1"/>
  <c r="C149" i="7" l="1"/>
  <c r="A150" i="7" s="1"/>
  <c r="B149" i="7"/>
  <c r="D149" i="7" s="1"/>
  <c r="B153" i="1"/>
  <c r="A152" i="1"/>
  <c r="A152" i="4" s="1"/>
  <c r="C150" i="7" l="1"/>
  <c r="A151" i="7" s="1"/>
  <c r="B150" i="7"/>
  <c r="D150" i="7" s="1"/>
  <c r="B154" i="1"/>
  <c r="A153" i="1"/>
  <c r="A153" i="4" s="1"/>
  <c r="B151" i="7" l="1"/>
  <c r="D151" i="7" s="1"/>
  <c r="C151" i="7"/>
  <c r="A152" i="7" s="1"/>
  <c r="B155" i="1"/>
  <c r="A154" i="1"/>
  <c r="A154" i="4" s="1"/>
  <c r="B152" i="7" l="1"/>
  <c r="D152" i="7" s="1"/>
  <c r="C152" i="7"/>
  <c r="A153" i="7" s="1"/>
  <c r="B156" i="1"/>
  <c r="A155" i="1"/>
  <c r="A155" i="4" s="1"/>
  <c r="C153" i="7" l="1"/>
  <c r="A154" i="7" s="1"/>
  <c r="B153" i="7"/>
  <c r="D153" i="7" s="1"/>
  <c r="B157" i="1"/>
  <c r="A156" i="1"/>
  <c r="A156" i="4" s="1"/>
  <c r="B154" i="7" l="1"/>
  <c r="D154" i="7" s="1"/>
  <c r="C154" i="7"/>
  <c r="A155" i="7" s="1"/>
  <c r="B158" i="1"/>
  <c r="A157" i="1"/>
  <c r="A157" i="4" s="1"/>
  <c r="C155" i="7" l="1"/>
  <c r="A156" i="7" s="1"/>
  <c r="B155" i="7"/>
  <c r="D155" i="7" s="1"/>
  <c r="B159" i="1"/>
  <c r="A158" i="1"/>
  <c r="A158" i="4" s="1"/>
  <c r="C156" i="7" l="1"/>
  <c r="A157" i="7" s="1"/>
  <c r="B156" i="7"/>
  <c r="D156" i="7" s="1"/>
  <c r="B160" i="1"/>
  <c r="A159" i="1"/>
  <c r="A159" i="4" s="1"/>
  <c r="B157" i="7" l="1"/>
  <c r="D157" i="7" s="1"/>
  <c r="C157" i="7"/>
  <c r="A158" i="7" s="1"/>
  <c r="B161" i="1"/>
  <c r="A160" i="1"/>
  <c r="A160" i="4" s="1"/>
  <c r="B158" i="7" l="1"/>
  <c r="D158" i="7" s="1"/>
  <c r="C158" i="7"/>
  <c r="A159" i="7" s="1"/>
  <c r="B162" i="1"/>
  <c r="A161" i="1"/>
  <c r="A161" i="4" s="1"/>
  <c r="C159" i="7" l="1"/>
  <c r="A160" i="7" s="1"/>
  <c r="B159" i="7"/>
  <c r="D159" i="7" s="1"/>
  <c r="B163" i="1"/>
  <c r="A162" i="1"/>
  <c r="A162" i="4" s="1"/>
  <c r="B160" i="7" l="1"/>
  <c r="D160" i="7" s="1"/>
  <c r="C160" i="7"/>
  <c r="A161" i="7" s="1"/>
  <c r="B164" i="1"/>
  <c r="A163" i="1"/>
  <c r="A163" i="4" s="1"/>
  <c r="C161" i="7" l="1"/>
  <c r="A162" i="7" s="1"/>
  <c r="B161" i="7"/>
  <c r="D161" i="7" s="1"/>
  <c r="B165" i="1"/>
  <c r="A164" i="1"/>
  <c r="A164" i="4" s="1"/>
  <c r="C162" i="7" l="1"/>
  <c r="A163" i="7" s="1"/>
  <c r="B162" i="7"/>
  <c r="D162" i="7" s="1"/>
  <c r="B166" i="1"/>
  <c r="A165" i="1"/>
  <c r="A165" i="4" s="1"/>
  <c r="B163" i="7" l="1"/>
  <c r="D163" i="7" s="1"/>
  <c r="C163" i="7"/>
  <c r="A164" i="7" s="1"/>
  <c r="B167" i="1"/>
  <c r="A166" i="1"/>
  <c r="A166" i="4" s="1"/>
  <c r="C164" i="7" l="1"/>
  <c r="A165" i="7" s="1"/>
  <c r="B164" i="7"/>
  <c r="D164" i="7" s="1"/>
  <c r="B168" i="1"/>
  <c r="A167" i="1"/>
  <c r="A167" i="4" s="1"/>
  <c r="C165" i="7" l="1"/>
  <c r="A166" i="7" s="1"/>
  <c r="B165" i="7"/>
  <c r="D165" i="7" s="1"/>
  <c r="B169" i="1"/>
  <c r="A168" i="1"/>
  <c r="A168" i="4" s="1"/>
  <c r="B166" i="7" l="1"/>
  <c r="D166" i="7" s="1"/>
  <c r="C166" i="7"/>
  <c r="A167" i="7" s="1"/>
  <c r="B170" i="1"/>
  <c r="A169" i="1"/>
  <c r="A169" i="4" s="1"/>
  <c r="C167" i="7" l="1"/>
  <c r="A168" i="7" s="1"/>
  <c r="B167" i="7"/>
  <c r="D167" i="7" s="1"/>
  <c r="B171" i="1"/>
  <c r="A170" i="1"/>
  <c r="A170" i="4" s="1"/>
  <c r="C168" i="7" l="1"/>
  <c r="A169" i="7" s="1"/>
  <c r="B168" i="7"/>
  <c r="D168" i="7" s="1"/>
  <c r="B172" i="1"/>
  <c r="A171" i="1"/>
  <c r="A171" i="4" s="1"/>
  <c r="B169" i="7" l="1"/>
  <c r="D169" i="7" s="1"/>
  <c r="C169" i="7"/>
  <c r="A170" i="7" s="1"/>
  <c r="B173" i="1"/>
  <c r="A172" i="1"/>
  <c r="A172" i="4" s="1"/>
  <c r="C170" i="7" l="1"/>
  <c r="A171" i="7" s="1"/>
  <c r="B170" i="7"/>
  <c r="D170" i="7" s="1"/>
  <c r="B174" i="1"/>
  <c r="A173" i="1"/>
  <c r="A173" i="4" s="1"/>
  <c r="C171" i="7" l="1"/>
  <c r="A172" i="7" s="1"/>
  <c r="B171" i="7"/>
  <c r="D171" i="7" s="1"/>
  <c r="B175" i="1"/>
  <c r="A174" i="1"/>
  <c r="A174" i="4" s="1"/>
  <c r="B172" i="7" l="1"/>
  <c r="D172" i="7" s="1"/>
  <c r="C172" i="7"/>
  <c r="A173" i="7" s="1"/>
  <c r="B176" i="1"/>
  <c r="A175" i="1"/>
  <c r="A175" i="4" s="1"/>
  <c r="C173" i="7" l="1"/>
  <c r="A174" i="7" s="1"/>
  <c r="B173" i="7"/>
  <c r="D173" i="7" s="1"/>
  <c r="B177" i="1"/>
  <c r="A176" i="1"/>
  <c r="A176" i="4" s="1"/>
  <c r="C174" i="7" l="1"/>
  <c r="A175" i="7" s="1"/>
  <c r="B174" i="7"/>
  <c r="D174" i="7" s="1"/>
  <c r="B178" i="1"/>
  <c r="A177" i="1"/>
  <c r="A177" i="4" s="1"/>
  <c r="B175" i="7" l="1"/>
  <c r="D175" i="7" s="1"/>
  <c r="C175" i="7"/>
  <c r="A176" i="7" s="1"/>
  <c r="B179" i="1"/>
  <c r="A178" i="1"/>
  <c r="A178" i="4" s="1"/>
  <c r="C176" i="7" l="1"/>
  <c r="A177" i="7" s="1"/>
  <c r="B176" i="7"/>
  <c r="D176" i="7" s="1"/>
  <c r="B180" i="1"/>
  <c r="A179" i="1"/>
  <c r="A179" i="4" s="1"/>
  <c r="C177" i="7" l="1"/>
  <c r="A178" i="7" s="1"/>
  <c r="B177" i="7"/>
  <c r="D177" i="7" s="1"/>
  <c r="B181" i="1"/>
  <c r="A180" i="1"/>
  <c r="A180" i="4" s="1"/>
  <c r="B178" i="7" l="1"/>
  <c r="D178" i="7" s="1"/>
  <c r="C178" i="7"/>
  <c r="A179" i="7" s="1"/>
  <c r="B182" i="1"/>
  <c r="A181" i="1"/>
  <c r="A181" i="4" s="1"/>
  <c r="B179" i="7" l="1"/>
  <c r="D179" i="7" s="1"/>
  <c r="C179" i="7"/>
  <c r="A180" i="7" s="1"/>
  <c r="B183" i="1"/>
  <c r="A182" i="1"/>
  <c r="A182" i="4" s="1"/>
  <c r="C180" i="7" l="1"/>
  <c r="A181" i="7" s="1"/>
  <c r="B180" i="7"/>
  <c r="D180" i="7" s="1"/>
  <c r="B184" i="1"/>
  <c r="A183" i="1"/>
  <c r="A183" i="4" s="1"/>
  <c r="B181" i="7" l="1"/>
  <c r="D181" i="7" s="1"/>
  <c r="C181" i="7"/>
  <c r="A182" i="7" s="1"/>
  <c r="B185" i="1"/>
  <c r="A184" i="1"/>
  <c r="A184" i="4" s="1"/>
  <c r="C182" i="7" l="1"/>
  <c r="A183" i="7" s="1"/>
  <c r="B182" i="7"/>
  <c r="D182" i="7" s="1"/>
  <c r="B186" i="1"/>
  <c r="A185" i="1"/>
  <c r="A185" i="4" s="1"/>
  <c r="C183" i="7" l="1"/>
  <c r="A184" i="7" s="1"/>
  <c r="B183" i="7"/>
  <c r="D183" i="7" s="1"/>
  <c r="B187" i="1"/>
  <c r="A186" i="1"/>
  <c r="A186" i="4" s="1"/>
  <c r="B184" i="7" l="1"/>
  <c r="D184" i="7" s="1"/>
  <c r="C184" i="7"/>
  <c r="A185" i="7" s="1"/>
  <c r="B188" i="1"/>
  <c r="A187" i="1"/>
  <c r="A187" i="4" s="1"/>
  <c r="C185" i="7" l="1"/>
  <c r="A186" i="7" s="1"/>
  <c r="B185" i="7"/>
  <c r="D185" i="7" s="1"/>
  <c r="B189" i="1"/>
  <c r="A188" i="1"/>
  <c r="A188" i="4" s="1"/>
  <c r="C186" i="7" l="1"/>
  <c r="A187" i="7" s="1"/>
  <c r="B186" i="7"/>
  <c r="D186" i="7" s="1"/>
  <c r="B190" i="1"/>
  <c r="A189" i="1"/>
  <c r="A189" i="4" s="1"/>
  <c r="B187" i="7" l="1"/>
  <c r="D187" i="7" s="1"/>
  <c r="C187" i="7"/>
  <c r="A188" i="7" s="1"/>
  <c r="B191" i="1"/>
  <c r="A190" i="1"/>
  <c r="A190" i="4" s="1"/>
  <c r="B188" i="7" l="1"/>
  <c r="D188" i="7" s="1"/>
  <c r="C188" i="7"/>
  <c r="A189" i="7" s="1"/>
  <c r="B192" i="1"/>
  <c r="A191" i="1"/>
  <c r="A191" i="4" s="1"/>
  <c r="C189" i="7" l="1"/>
  <c r="A190" i="7" s="1"/>
  <c r="B189" i="7"/>
  <c r="D189" i="7" s="1"/>
  <c r="B193" i="1"/>
  <c r="A192" i="1"/>
  <c r="A192" i="4" s="1"/>
  <c r="B190" i="7" l="1"/>
  <c r="D190" i="7" s="1"/>
  <c r="C190" i="7"/>
  <c r="A191" i="7" s="1"/>
  <c r="B194" i="1"/>
  <c r="A193" i="1"/>
  <c r="A193" i="4" s="1"/>
  <c r="C191" i="7" l="1"/>
  <c r="A192" i="7" s="1"/>
  <c r="B191" i="7"/>
  <c r="D191" i="7" s="1"/>
  <c r="B195" i="1"/>
  <c r="A194" i="1"/>
  <c r="A194" i="4" s="1"/>
  <c r="C192" i="7" l="1"/>
  <c r="A193" i="7" s="1"/>
  <c r="B192" i="7"/>
  <c r="D192" i="7" s="1"/>
  <c r="B196" i="1"/>
  <c r="A195" i="1"/>
  <c r="A195" i="4" s="1"/>
  <c r="B193" i="7" l="1"/>
  <c r="D193" i="7" s="1"/>
  <c r="C193" i="7"/>
  <c r="A194" i="7" s="1"/>
  <c r="B197" i="1"/>
  <c r="A196" i="1"/>
  <c r="A196" i="4" s="1"/>
  <c r="C194" i="7" l="1"/>
  <c r="A195" i="7" s="1"/>
  <c r="B194" i="7"/>
  <c r="D194" i="7" s="1"/>
  <c r="B198" i="1"/>
  <c r="A197" i="1"/>
  <c r="A197" i="4" s="1"/>
  <c r="C195" i="7" l="1"/>
  <c r="A196" i="7" s="1"/>
  <c r="B195" i="7"/>
  <c r="D195" i="7" s="1"/>
  <c r="B199" i="1"/>
  <c r="A198" i="1"/>
  <c r="A198" i="4" s="1"/>
  <c r="B196" i="7" l="1"/>
  <c r="D196" i="7" s="1"/>
  <c r="C196" i="7"/>
  <c r="A197" i="7" s="1"/>
  <c r="B200" i="1"/>
  <c r="A199" i="1"/>
  <c r="A199" i="4" s="1"/>
  <c r="C197" i="7" l="1"/>
  <c r="A198" i="7" s="1"/>
  <c r="B197" i="7"/>
  <c r="D197" i="7" s="1"/>
  <c r="B201" i="1"/>
  <c r="A200" i="1"/>
  <c r="A200" i="4" s="1"/>
  <c r="C198" i="7" l="1"/>
  <c r="A199" i="7" s="1"/>
  <c r="B198" i="7"/>
  <c r="D198" i="7" s="1"/>
  <c r="B202" i="1"/>
  <c r="A201" i="1"/>
  <c r="A201" i="4" s="1"/>
  <c r="B199" i="7" l="1"/>
  <c r="D199" i="7" s="1"/>
  <c r="C199" i="7"/>
  <c r="A200" i="7" s="1"/>
  <c r="B203" i="1"/>
  <c r="A202" i="1"/>
  <c r="A202" i="4" s="1"/>
  <c r="C200" i="7" l="1"/>
  <c r="A201" i="7" s="1"/>
  <c r="B200" i="7"/>
  <c r="D200" i="7" s="1"/>
  <c r="B204" i="1"/>
  <c r="A203" i="1"/>
  <c r="A203" i="4" s="1"/>
  <c r="C201" i="7" l="1"/>
  <c r="A202" i="7" s="1"/>
  <c r="B201" i="7"/>
  <c r="D201" i="7" s="1"/>
  <c r="B205" i="1"/>
  <c r="A204" i="1"/>
  <c r="A204" i="4" s="1"/>
  <c r="B202" i="7" l="1"/>
  <c r="D202" i="7" s="1"/>
  <c r="C202" i="7"/>
  <c r="A203" i="7" s="1"/>
  <c r="B206" i="1"/>
  <c r="A205" i="1"/>
  <c r="A205" i="4" s="1"/>
  <c r="C203" i="7" l="1"/>
  <c r="A204" i="7" s="1"/>
  <c r="B203" i="7"/>
  <c r="D203" i="7" s="1"/>
  <c r="B207" i="1"/>
  <c r="A206" i="1"/>
  <c r="A206" i="4" s="1"/>
  <c r="C204" i="7" l="1"/>
  <c r="A205" i="7" s="1"/>
  <c r="B204" i="7"/>
  <c r="D204" i="7" s="1"/>
  <c r="B208" i="1"/>
  <c r="A207" i="1"/>
  <c r="A207" i="4" s="1"/>
  <c r="B205" i="7" l="1"/>
  <c r="D205" i="7" s="1"/>
  <c r="C205" i="7"/>
  <c r="A206" i="7" s="1"/>
  <c r="B209" i="1"/>
  <c r="A208" i="1"/>
  <c r="A208" i="4" s="1"/>
  <c r="C206" i="7" l="1"/>
  <c r="A207" i="7" s="1"/>
  <c r="B206" i="7"/>
  <c r="D206" i="7" s="1"/>
  <c r="B210" i="1"/>
  <c r="A209" i="1"/>
  <c r="A209" i="4" s="1"/>
  <c r="C207" i="7" l="1"/>
  <c r="A208" i="7" s="1"/>
  <c r="B207" i="7"/>
  <c r="D207" i="7" s="1"/>
  <c r="B211" i="1"/>
  <c r="A210" i="1"/>
  <c r="A210" i="4" s="1"/>
  <c r="B208" i="7" l="1"/>
  <c r="D208" i="7" s="1"/>
  <c r="C208" i="7"/>
  <c r="A209" i="7" s="1"/>
  <c r="B212" i="1"/>
  <c r="A211" i="1"/>
  <c r="A211" i="4" s="1"/>
  <c r="B209" i="7" l="1"/>
  <c r="D209" i="7" s="1"/>
  <c r="C209" i="7"/>
  <c r="A210" i="7" s="1"/>
  <c r="B213" i="1"/>
  <c r="A212" i="1"/>
  <c r="A212" i="4" s="1"/>
  <c r="C210" i="7" l="1"/>
  <c r="A211" i="7" s="1"/>
  <c r="B210" i="7"/>
  <c r="D210" i="7" s="1"/>
  <c r="B214" i="1"/>
  <c r="A213" i="1"/>
  <c r="A213" i="4" s="1"/>
  <c r="B211" i="7" l="1"/>
  <c r="D211" i="7" s="1"/>
  <c r="C211" i="7"/>
  <c r="A212" i="7" s="1"/>
  <c r="B215" i="1"/>
  <c r="A214" i="1"/>
  <c r="A214" i="4" s="1"/>
  <c r="C212" i="7" l="1"/>
  <c r="A213" i="7" s="1"/>
  <c r="B212" i="7"/>
  <c r="D212" i="7" s="1"/>
  <c r="B216" i="1"/>
  <c r="A215" i="1"/>
  <c r="A215" i="4" s="1"/>
  <c r="C213" i="7" l="1"/>
  <c r="A214" i="7" s="1"/>
  <c r="B213" i="7"/>
  <c r="D213" i="7" s="1"/>
  <c r="B217" i="1"/>
  <c r="A216" i="1"/>
  <c r="A216" i="4" s="1"/>
  <c r="B214" i="7" l="1"/>
  <c r="D214" i="7" s="1"/>
  <c r="C214" i="7"/>
  <c r="A215" i="7" s="1"/>
  <c r="B218" i="1"/>
  <c r="A217" i="1"/>
  <c r="A217" i="4" s="1"/>
  <c r="B215" i="7" l="1"/>
  <c r="D215" i="7" s="1"/>
  <c r="C215" i="7"/>
  <c r="A216" i="7" s="1"/>
  <c r="B219" i="1"/>
  <c r="A218" i="1"/>
  <c r="A218" i="4" s="1"/>
  <c r="C216" i="7" l="1"/>
  <c r="A217" i="7" s="1"/>
  <c r="B216" i="7"/>
  <c r="D216" i="7" s="1"/>
  <c r="B220" i="1"/>
  <c r="A219" i="1"/>
  <c r="A219" i="4" s="1"/>
  <c r="B217" i="7" l="1"/>
  <c r="D217" i="7" s="1"/>
  <c r="C217" i="7"/>
  <c r="A218" i="7" s="1"/>
  <c r="B221" i="1"/>
  <c r="A220" i="1"/>
  <c r="A220" i="4" s="1"/>
  <c r="C218" i="7" l="1"/>
  <c r="A219" i="7" s="1"/>
  <c r="B218" i="7"/>
  <c r="D218" i="7" s="1"/>
  <c r="B222" i="1"/>
  <c r="A221" i="1"/>
  <c r="A221" i="4" s="1"/>
  <c r="C219" i="7" l="1"/>
  <c r="A220" i="7" s="1"/>
  <c r="B219" i="7"/>
  <c r="D219" i="7" s="1"/>
  <c r="B223" i="1"/>
  <c r="A222" i="1"/>
  <c r="A222" i="4" s="1"/>
  <c r="B220" i="7" l="1"/>
  <c r="D220" i="7" s="1"/>
  <c r="C220" i="7"/>
  <c r="A221" i="7" s="1"/>
  <c r="B224" i="1"/>
  <c r="A223" i="1"/>
  <c r="A223" i="4" s="1"/>
  <c r="C221" i="7" l="1"/>
  <c r="A222" i="7" s="1"/>
  <c r="B221" i="7"/>
  <c r="D221" i="7" s="1"/>
  <c r="B225" i="1"/>
  <c r="A224" i="1"/>
  <c r="A224" i="4" s="1"/>
  <c r="C222" i="7" l="1"/>
  <c r="A223" i="7" s="1"/>
  <c r="B222" i="7"/>
  <c r="D222" i="7" s="1"/>
  <c r="B226" i="1"/>
  <c r="A225" i="1"/>
  <c r="A225" i="4" s="1"/>
  <c r="B223" i="7" l="1"/>
  <c r="D223" i="7" s="1"/>
  <c r="C223" i="7"/>
  <c r="A224" i="7" s="1"/>
  <c r="B227" i="1"/>
  <c r="A226" i="1"/>
  <c r="A226" i="4" s="1"/>
  <c r="B224" i="7" l="1"/>
  <c r="D224" i="7" s="1"/>
  <c r="C224" i="7"/>
  <c r="A225" i="7" s="1"/>
  <c r="B228" i="1"/>
  <c r="A227" i="1"/>
  <c r="A227" i="4" s="1"/>
  <c r="C225" i="7" l="1"/>
  <c r="A226" i="7" s="1"/>
  <c r="B225" i="7"/>
  <c r="D225" i="7" s="1"/>
  <c r="B229" i="1"/>
  <c r="A228" i="1"/>
  <c r="A228" i="4" s="1"/>
  <c r="C226" i="7" l="1"/>
  <c r="A227" i="7" s="1"/>
  <c r="B226" i="7"/>
  <c r="D226" i="7" s="1"/>
  <c r="B230" i="1"/>
  <c r="A229" i="1"/>
  <c r="A229" i="4" s="1"/>
  <c r="B227" i="7" l="1"/>
  <c r="D227" i="7" s="1"/>
  <c r="C227" i="7"/>
  <c r="A228" i="7" s="1"/>
  <c r="B231" i="1"/>
  <c r="A230" i="1"/>
  <c r="A230" i="4" s="1"/>
  <c r="C228" i="7" l="1"/>
  <c r="A229" i="7" s="1"/>
  <c r="B228" i="7"/>
  <c r="D228" i="7" s="1"/>
  <c r="B232" i="1"/>
  <c r="A231" i="1"/>
  <c r="A231" i="4" s="1"/>
  <c r="C229" i="7" l="1"/>
  <c r="A230" i="7" s="1"/>
  <c r="B229" i="7"/>
  <c r="D229" i="7" s="1"/>
  <c r="B233" i="1"/>
  <c r="A232" i="1"/>
  <c r="A232" i="4" s="1"/>
  <c r="B230" i="7" l="1"/>
  <c r="D230" i="7" s="1"/>
  <c r="C230" i="7"/>
  <c r="A231" i="7" s="1"/>
  <c r="B234" i="1"/>
  <c r="A233" i="1"/>
  <c r="A233" i="4" s="1"/>
  <c r="B231" i="7" l="1"/>
  <c r="D231" i="7" s="1"/>
  <c r="C231" i="7"/>
  <c r="A232" i="7" s="1"/>
  <c r="B235" i="1"/>
  <c r="A234" i="1"/>
  <c r="A234" i="4" s="1"/>
  <c r="C232" i="7" l="1"/>
  <c r="A233" i="7" s="1"/>
  <c r="B232" i="7"/>
  <c r="D232" i="7" s="1"/>
  <c r="B236" i="1"/>
  <c r="A235" i="1"/>
  <c r="E235" i="1"/>
  <c r="F235" i="1" s="1"/>
  <c r="S235" i="1" s="1"/>
  <c r="P235" i="1"/>
  <c r="B233" i="7" l="1"/>
  <c r="D233" i="7" s="1"/>
  <c r="C233" i="7"/>
  <c r="A234" i="7" s="1"/>
  <c r="A235" i="4"/>
  <c r="T235" i="1"/>
  <c r="W235" i="1" s="1"/>
  <c r="B237" i="1"/>
  <c r="P236" i="1"/>
  <c r="T236" i="1" s="1"/>
  <c r="E236" i="1"/>
  <c r="F236" i="1" s="1"/>
  <c r="S236" i="1" s="1"/>
  <c r="A236" i="1"/>
  <c r="A236" i="4" l="1"/>
  <c r="B234" i="7"/>
  <c r="D234" i="7" s="1"/>
  <c r="C234" i="7"/>
  <c r="A235" i="7" s="1"/>
  <c r="W236" i="1"/>
  <c r="B238" i="1"/>
  <c r="A237" i="1"/>
  <c r="A237" i="4" s="1"/>
  <c r="C235" i="7" l="1"/>
  <c r="A236" i="7" s="1"/>
  <c r="B235" i="7"/>
  <c r="D235" i="7" s="1"/>
  <c r="B239" i="1"/>
  <c r="P238" i="1"/>
  <c r="E238" i="1"/>
  <c r="A238" i="1"/>
  <c r="B236" i="7" l="1"/>
  <c r="D236" i="7" s="1"/>
  <c r="C236" i="7"/>
  <c r="A237" i="7" s="1"/>
  <c r="A238" i="4"/>
  <c r="T238" i="1"/>
  <c r="W238" i="1" s="1"/>
  <c r="B240" i="1"/>
  <c r="F238" i="1"/>
  <c r="E239" i="1"/>
  <c r="A239" i="1"/>
  <c r="P239" i="1"/>
  <c r="T239" i="1" s="1"/>
  <c r="W239" i="1" l="1"/>
  <c r="C237" i="7"/>
  <c r="A238" i="7" s="1"/>
  <c r="B237" i="7"/>
  <c r="D237" i="7" s="1"/>
  <c r="A239" i="4"/>
  <c r="B241" i="1"/>
  <c r="F239" i="1"/>
  <c r="S238" i="1"/>
  <c r="A240" i="1"/>
  <c r="A240" i="4" s="1"/>
  <c r="C238" i="7" l="1"/>
  <c r="A239" i="7" s="1"/>
  <c r="B238" i="7"/>
  <c r="D238" i="7" s="1"/>
  <c r="B242" i="1"/>
  <c r="S239" i="1"/>
  <c r="E241" i="1"/>
  <c r="P241" i="1"/>
  <c r="T241" i="1" s="1"/>
  <c r="W241" i="1" s="1"/>
  <c r="A241" i="1"/>
  <c r="B239" i="7" l="1"/>
  <c r="D239" i="7" s="1"/>
  <c r="C239" i="7"/>
  <c r="A240" i="7" s="1"/>
  <c r="B243" i="1"/>
  <c r="P242" i="1"/>
  <c r="T242" i="1" s="1"/>
  <c r="W242" i="1" s="1"/>
  <c r="E242" i="1"/>
  <c r="A242" i="1"/>
  <c r="F241" i="1"/>
  <c r="A241" i="4" s="1"/>
  <c r="C240" i="7" l="1"/>
  <c r="A241" i="7" s="1"/>
  <c r="B240" i="7"/>
  <c r="D240" i="7" s="1"/>
  <c r="B244" i="1"/>
  <c r="S241" i="1"/>
  <c r="F242" i="1"/>
  <c r="A242" i="4" s="1"/>
  <c r="A243" i="1"/>
  <c r="A243" i="4" s="1"/>
  <c r="C241" i="7" l="1"/>
  <c r="A242" i="7" s="1"/>
  <c r="B241" i="7"/>
  <c r="D241" i="7" s="1"/>
  <c r="B245" i="1"/>
  <c r="S242" i="1"/>
  <c r="P244" i="1"/>
  <c r="T244" i="1" s="1"/>
  <c r="E244" i="1"/>
  <c r="A244" i="1"/>
  <c r="B242" i="7" l="1"/>
  <c r="D242" i="7" s="1"/>
  <c r="C242" i="7"/>
  <c r="A243" i="7" s="1"/>
  <c r="A244" i="4"/>
  <c r="W244" i="1"/>
  <c r="B246" i="1"/>
  <c r="F244" i="1"/>
  <c r="E245" i="1"/>
  <c r="A245" i="1"/>
  <c r="P245" i="1"/>
  <c r="T245" i="1" s="1"/>
  <c r="C243" i="7" l="1"/>
  <c r="A244" i="7" s="1"/>
  <c r="B243" i="7"/>
  <c r="D243" i="7" s="1"/>
  <c r="W245" i="1"/>
  <c r="B247" i="1"/>
  <c r="F245" i="1"/>
  <c r="A245" i="4" s="1"/>
  <c r="S244" i="1"/>
  <c r="A246" i="1"/>
  <c r="C244" i="7" l="1"/>
  <c r="A245" i="7" s="1"/>
  <c r="B244" i="7"/>
  <c r="D244" i="7" s="1"/>
  <c r="E246" i="1"/>
  <c r="A246" i="4" s="1"/>
  <c r="B248" i="1"/>
  <c r="E248" i="1" s="1"/>
  <c r="S245" i="1"/>
  <c r="P247" i="1"/>
  <c r="T247" i="1" s="1"/>
  <c r="E247" i="1"/>
  <c r="A247" i="1"/>
  <c r="B245" i="7" l="1"/>
  <c r="D245" i="7" s="1"/>
  <c r="C245" i="7"/>
  <c r="A246" i="7" s="1"/>
  <c r="W247" i="1"/>
  <c r="B249" i="1"/>
  <c r="F247" i="1"/>
  <c r="A247" i="4" s="1"/>
  <c r="A248" i="1"/>
  <c r="A248" i="4" s="1"/>
  <c r="B246" i="7" l="1"/>
  <c r="D246" i="7" s="1"/>
  <c r="C246" i="7"/>
  <c r="A247" i="7" s="1"/>
  <c r="W246" i="1"/>
  <c r="S246" i="1"/>
  <c r="W248" i="1"/>
  <c r="S248" i="1"/>
  <c r="B250" i="1"/>
  <c r="P249" i="1"/>
  <c r="T249" i="1" s="1"/>
  <c r="E249" i="1"/>
  <c r="A249" i="1"/>
  <c r="S247" i="1"/>
  <c r="C247" i="7" l="1"/>
  <c r="A248" i="7" s="1"/>
  <c r="B247" i="7"/>
  <c r="D247" i="7" s="1"/>
  <c r="A249" i="4"/>
  <c r="W249" i="1"/>
  <c r="B251" i="1"/>
  <c r="F249" i="1"/>
  <c r="A250" i="1"/>
  <c r="B248" i="7" l="1"/>
  <c r="D248" i="7" s="1"/>
  <c r="C248" i="7"/>
  <c r="A249" i="7" s="1"/>
  <c r="B252" i="1"/>
  <c r="E252" i="1" s="1"/>
  <c r="S249" i="1"/>
  <c r="P251" i="1"/>
  <c r="T251" i="1" s="1"/>
  <c r="E251" i="1"/>
  <c r="A251" i="1"/>
  <c r="C249" i="7" l="1"/>
  <c r="A250" i="7" s="1"/>
  <c r="B249" i="7"/>
  <c r="D249" i="7" s="1"/>
  <c r="E250" i="1"/>
  <c r="A250" i="4" s="1"/>
  <c r="W251" i="1"/>
  <c r="B253" i="1"/>
  <c r="F251" i="1"/>
  <c r="A251" i="4" s="1"/>
  <c r="A252" i="1"/>
  <c r="A252" i="4" s="1"/>
  <c r="C250" i="7" l="1"/>
  <c r="A251" i="7" s="1"/>
  <c r="B250" i="7"/>
  <c r="D250" i="7" s="1"/>
  <c r="W250" i="1"/>
  <c r="S250" i="1"/>
  <c r="W252" i="1"/>
  <c r="S252" i="1"/>
  <c r="B254" i="1"/>
  <c r="S251" i="1"/>
  <c r="E253" i="1"/>
  <c r="A253" i="1"/>
  <c r="P253" i="1"/>
  <c r="T253" i="1" s="1"/>
  <c r="B251" i="7" l="1"/>
  <c r="D251" i="7" s="1"/>
  <c r="C251" i="7"/>
  <c r="A252" i="7" s="1"/>
  <c r="W253" i="1"/>
  <c r="B255" i="1"/>
  <c r="E255" i="1" s="1"/>
  <c r="F253" i="1"/>
  <c r="A253" i="4" s="1"/>
  <c r="A254" i="1"/>
  <c r="E254" i="1" l="1"/>
  <c r="A254" i="4" s="1"/>
  <c r="C252" i="7"/>
  <c r="A253" i="7" s="1"/>
  <c r="B252" i="7"/>
  <c r="D252" i="7" s="1"/>
  <c r="W255" i="1"/>
  <c r="S255" i="1"/>
  <c r="B256" i="1"/>
  <c r="S253" i="1"/>
  <c r="A255" i="1"/>
  <c r="A255" i="4" s="1"/>
  <c r="C253" i="7" l="1"/>
  <c r="A254" i="7" s="1"/>
  <c r="B253" i="7"/>
  <c r="D253" i="7" s="1"/>
  <c r="W254" i="1"/>
  <c r="S254" i="1"/>
  <c r="B257" i="1"/>
  <c r="E257" i="1" s="1"/>
  <c r="A256" i="1"/>
  <c r="B254" i="7" l="1"/>
  <c r="D254" i="7" s="1"/>
  <c r="C254" i="7"/>
  <c r="A255" i="7" s="1"/>
  <c r="E256" i="1"/>
  <c r="A256" i="4" s="1"/>
  <c r="W257" i="1"/>
  <c r="S257" i="1"/>
  <c r="B258" i="1"/>
  <c r="A257" i="1"/>
  <c r="A257" i="4" s="1"/>
  <c r="B255" i="7" l="1"/>
  <c r="D255" i="7" s="1"/>
  <c r="C255" i="7"/>
  <c r="A256" i="7" s="1"/>
  <c r="E258" i="1"/>
  <c r="S256" i="1"/>
  <c r="W256" i="1"/>
  <c r="B259" i="1"/>
  <c r="E259" i="1" s="1"/>
  <c r="A258" i="1"/>
  <c r="A258" i="4" l="1"/>
  <c r="C256" i="7"/>
  <c r="A257" i="7" s="1"/>
  <c r="B256" i="7"/>
  <c r="D256" i="7" s="1"/>
  <c r="W259" i="1"/>
  <c r="S259" i="1"/>
  <c r="B260" i="1"/>
  <c r="A259" i="1"/>
  <c r="A259" i="4" s="1"/>
  <c r="B257" i="7" l="1"/>
  <c r="D257" i="7" s="1"/>
  <c r="C257" i="7"/>
  <c r="A258" i="7" s="1"/>
  <c r="W258" i="1"/>
  <c r="S258" i="1"/>
  <c r="B261" i="1"/>
  <c r="E261" i="1" s="1"/>
  <c r="A260" i="1"/>
  <c r="E260" i="1" l="1"/>
  <c r="A260" i="4" s="1"/>
  <c r="C258" i="7"/>
  <c r="A259" i="7" s="1"/>
  <c r="B258" i="7"/>
  <c r="D258" i="7" s="1"/>
  <c r="W261" i="1"/>
  <c r="S261" i="1"/>
  <c r="B262" i="1"/>
  <c r="A261" i="1"/>
  <c r="A261" i="4" s="1"/>
  <c r="B259" i="7" l="1"/>
  <c r="D259" i="7" s="1"/>
  <c r="C259" i="7"/>
  <c r="A260" i="7" s="1"/>
  <c r="E262" i="1"/>
  <c r="A262" i="4" s="1"/>
  <c r="W260" i="1"/>
  <c r="S260" i="1"/>
  <c r="B263" i="1"/>
  <c r="E263" i="1" s="1"/>
  <c r="A262" i="1"/>
  <c r="B260" i="7" l="1"/>
  <c r="D260" i="7" s="1"/>
  <c r="C260" i="7"/>
  <c r="A261" i="7" s="1"/>
  <c r="W263" i="1"/>
  <c r="S263" i="1"/>
  <c r="B264" i="1"/>
  <c r="A263" i="1"/>
  <c r="A263" i="4" s="1"/>
  <c r="C261" i="7" l="1"/>
  <c r="A262" i="7" s="1"/>
  <c r="B261" i="7"/>
  <c r="D261" i="7" s="1"/>
  <c r="W262" i="1"/>
  <c r="S262" i="1"/>
  <c r="B265" i="1"/>
  <c r="A264" i="1"/>
  <c r="C262" i="7" l="1"/>
  <c r="A263" i="7" s="1"/>
  <c r="B262" i="7"/>
  <c r="D262" i="7" s="1"/>
  <c r="B266" i="1"/>
  <c r="E266" i="1" s="1"/>
  <c r="P265" i="1"/>
  <c r="T265" i="1" s="1"/>
  <c r="E265" i="1"/>
  <c r="A265" i="1"/>
  <c r="B263" i="7" l="1"/>
  <c r="D263" i="7" s="1"/>
  <c r="C263" i="7"/>
  <c r="A264" i="7" s="1"/>
  <c r="A265" i="4"/>
  <c r="E264" i="1"/>
  <c r="A264" i="4" s="1"/>
  <c r="W265" i="1"/>
  <c r="B267" i="1"/>
  <c r="F265" i="1"/>
  <c r="A266" i="1"/>
  <c r="A266" i="4" s="1"/>
  <c r="C264" i="7" l="1"/>
  <c r="A265" i="7" s="1"/>
  <c r="B264" i="7"/>
  <c r="D264" i="7" s="1"/>
  <c r="W264" i="1"/>
  <c r="S264" i="1"/>
  <c r="W266" i="1"/>
  <c r="S266" i="1"/>
  <c r="B268" i="1"/>
  <c r="S265" i="1"/>
  <c r="P267" i="1"/>
  <c r="T267" i="1" s="1"/>
  <c r="E267" i="1"/>
  <c r="A267" i="1"/>
  <c r="C265" i="7" l="1"/>
  <c r="A266" i="7" s="1"/>
  <c r="B265" i="7"/>
  <c r="D265" i="7" s="1"/>
  <c r="E268" i="1"/>
  <c r="A268" i="4" s="1"/>
  <c r="W267" i="1"/>
  <c r="B269" i="1"/>
  <c r="E269" i="1" s="1"/>
  <c r="F267" i="1"/>
  <c r="S267" i="1" s="1"/>
  <c r="A268" i="1"/>
  <c r="B266" i="7" l="1"/>
  <c r="D266" i="7" s="1"/>
  <c r="C266" i="7"/>
  <c r="A267" i="7" s="1"/>
  <c r="A267" i="4"/>
  <c r="W269" i="1"/>
  <c r="S269" i="1"/>
  <c r="B270" i="1"/>
  <c r="A269" i="1"/>
  <c r="A269" i="4" s="1"/>
  <c r="B267" i="7" l="1"/>
  <c r="D267" i="7" s="1"/>
  <c r="C267" i="7"/>
  <c r="A268" i="7" s="1"/>
  <c r="E270" i="1"/>
  <c r="A270" i="4" s="1"/>
  <c r="W268" i="1"/>
  <c r="S268" i="1"/>
  <c r="B271" i="1"/>
  <c r="E271" i="1" s="1"/>
  <c r="A270" i="1"/>
  <c r="C268" i="7" l="1"/>
  <c r="A269" i="7" s="1"/>
  <c r="B268" i="7"/>
  <c r="D268" i="7" s="1"/>
  <c r="W271" i="1"/>
  <c r="S271" i="1"/>
  <c r="B272" i="1"/>
  <c r="A271" i="1"/>
  <c r="A271" i="4" s="1"/>
  <c r="B269" i="7" l="1"/>
  <c r="D269" i="7" s="1"/>
  <c r="C269" i="7"/>
  <c r="A270" i="7" s="1"/>
  <c r="W270" i="1"/>
  <c r="S270" i="1"/>
  <c r="B273" i="1"/>
  <c r="A272" i="1"/>
  <c r="C270" i="7" l="1"/>
  <c r="A271" i="7" s="1"/>
  <c r="B270" i="7"/>
  <c r="D270" i="7" s="1"/>
  <c r="B274" i="1"/>
  <c r="P273" i="1"/>
  <c r="T273" i="1" s="1"/>
  <c r="E273" i="1"/>
  <c r="A273" i="1"/>
  <c r="W273" i="1" l="1"/>
  <c r="C271" i="7"/>
  <c r="A272" i="7" s="1"/>
  <c r="B271" i="7"/>
  <c r="D271" i="7" s="1"/>
  <c r="A273" i="4"/>
  <c r="B275" i="1"/>
  <c r="E275" i="1" s="1"/>
  <c r="F273" i="1"/>
  <c r="E274" i="1"/>
  <c r="P274" i="1"/>
  <c r="T274" i="1" s="1"/>
  <c r="A274" i="1"/>
  <c r="B272" i="7" l="1"/>
  <c r="D272" i="7" s="1"/>
  <c r="C272" i="7"/>
  <c r="A273" i="7" s="1"/>
  <c r="A274" i="4"/>
  <c r="W275" i="1"/>
  <c r="S275" i="1"/>
  <c r="W274" i="1"/>
  <c r="B276" i="1"/>
  <c r="F274" i="1"/>
  <c r="S273" i="1"/>
  <c r="A275" i="1"/>
  <c r="A275" i="4" s="1"/>
  <c r="B273" i="7" l="1"/>
  <c r="D273" i="7" s="1"/>
  <c r="C273" i="7"/>
  <c r="A274" i="7" s="1"/>
  <c r="B277" i="1"/>
  <c r="S274" i="1"/>
  <c r="E276" i="1"/>
  <c r="P276" i="1"/>
  <c r="T276" i="1" s="1"/>
  <c r="A276" i="1"/>
  <c r="C274" i="7" l="1"/>
  <c r="A275" i="7" s="1"/>
  <c r="B274" i="7"/>
  <c r="D274" i="7" s="1"/>
  <c r="W276" i="1"/>
  <c r="B278" i="1"/>
  <c r="P277" i="1"/>
  <c r="T277" i="1" s="1"/>
  <c r="E277" i="1"/>
  <c r="A277" i="1"/>
  <c r="F276" i="1"/>
  <c r="S276" i="1" s="1"/>
  <c r="A276" i="4" l="1"/>
  <c r="B275" i="7"/>
  <c r="D275" i="7" s="1"/>
  <c r="C275" i="7"/>
  <c r="A276" i="7" s="1"/>
  <c r="A277" i="4"/>
  <c r="W277" i="1"/>
  <c r="B279" i="1"/>
  <c r="F277" i="1"/>
  <c r="A278" i="1"/>
  <c r="C276" i="7" l="1"/>
  <c r="A277" i="7" s="1"/>
  <c r="B276" i="7"/>
  <c r="D276" i="7" s="1"/>
  <c r="B280" i="1"/>
  <c r="E280" i="1" s="1"/>
  <c r="S277" i="1"/>
  <c r="P279" i="1"/>
  <c r="T279" i="1" s="1"/>
  <c r="E279" i="1"/>
  <c r="A279" i="1"/>
  <c r="C277" i="7" l="1"/>
  <c r="A278" i="7" s="1"/>
  <c r="B277" i="7"/>
  <c r="D277" i="7" s="1"/>
  <c r="E278" i="1"/>
  <c r="A278" i="4" s="1"/>
  <c r="W280" i="1"/>
  <c r="S280" i="1"/>
  <c r="W279" i="1"/>
  <c r="B281" i="1"/>
  <c r="F279" i="1"/>
  <c r="S279" i="1" s="1"/>
  <c r="A280" i="1"/>
  <c r="A280" i="4" s="1"/>
  <c r="A279" i="4" l="1"/>
  <c r="B278" i="7"/>
  <c r="D278" i="7" s="1"/>
  <c r="C278" i="7"/>
  <c r="A279" i="7" s="1"/>
  <c r="W278" i="1"/>
  <c r="S278" i="1"/>
  <c r="B282" i="1"/>
  <c r="E281" i="1"/>
  <c r="A281" i="1"/>
  <c r="P281" i="1"/>
  <c r="T281" i="1" s="1"/>
  <c r="C279" i="7" l="1"/>
  <c r="A280" i="7" s="1"/>
  <c r="B279" i="7"/>
  <c r="D279" i="7" s="1"/>
  <c r="A281" i="4"/>
  <c r="W281" i="1"/>
  <c r="B283" i="1"/>
  <c r="F281" i="1"/>
  <c r="A282" i="1"/>
  <c r="B280" i="7" l="1"/>
  <c r="D280" i="7" s="1"/>
  <c r="C280" i="7"/>
  <c r="A281" i="7" s="1"/>
  <c r="B284" i="1"/>
  <c r="S281" i="1"/>
  <c r="E283" i="1"/>
  <c r="P283" i="1"/>
  <c r="T283" i="1" s="1"/>
  <c r="A283" i="1"/>
  <c r="B281" i="7" l="1"/>
  <c r="D281" i="7" s="1"/>
  <c r="C281" i="7"/>
  <c r="A282" i="7" s="1"/>
  <c r="E284" i="1"/>
  <c r="A284" i="4" s="1"/>
  <c r="E282" i="1"/>
  <c r="A282" i="4" s="1"/>
  <c r="W283" i="1"/>
  <c r="B285" i="1"/>
  <c r="F283" i="1"/>
  <c r="A283" i="4" s="1"/>
  <c r="A284" i="1"/>
  <c r="B282" i="7" l="1"/>
  <c r="D282" i="7" s="1"/>
  <c r="C282" i="7"/>
  <c r="A283" i="7" s="1"/>
  <c r="W282" i="1"/>
  <c r="S282" i="1"/>
  <c r="W284" i="1"/>
  <c r="S284" i="1"/>
  <c r="B286" i="1"/>
  <c r="S283" i="1"/>
  <c r="P285" i="1"/>
  <c r="T285" i="1" s="1"/>
  <c r="E285" i="1"/>
  <c r="A285" i="1"/>
  <c r="C283" i="7" l="1"/>
  <c r="A284" i="7" s="1"/>
  <c r="B283" i="7"/>
  <c r="D283" i="7" s="1"/>
  <c r="A285" i="4"/>
  <c r="W285" i="1"/>
  <c r="B287" i="1"/>
  <c r="E287" i="1" s="1"/>
  <c r="F285" i="1"/>
  <c r="A286" i="1"/>
  <c r="E286" i="1" l="1"/>
  <c r="A286" i="4" s="1"/>
  <c r="B284" i="7"/>
  <c r="D284" i="7" s="1"/>
  <c r="C284" i="7"/>
  <c r="A285" i="7" s="1"/>
  <c r="W287" i="1"/>
  <c r="S287" i="1"/>
  <c r="B288" i="1"/>
  <c r="S285" i="1"/>
  <c r="A287" i="1"/>
  <c r="A287" i="4" s="1"/>
  <c r="C285" i="7" l="1"/>
  <c r="A286" i="7" s="1"/>
  <c r="B285" i="7"/>
  <c r="D285" i="7" s="1"/>
  <c r="S286" i="1"/>
  <c r="W286" i="1"/>
  <c r="B289" i="1"/>
  <c r="E289" i="1" s="1"/>
  <c r="A288" i="1"/>
  <c r="C286" i="7" l="1"/>
  <c r="A287" i="7" s="1"/>
  <c r="B286" i="7"/>
  <c r="D286" i="7" s="1"/>
  <c r="E288" i="1"/>
  <c r="A288" i="4" s="1"/>
  <c r="W289" i="1"/>
  <c r="S289" i="1"/>
  <c r="B290" i="1"/>
  <c r="A289" i="1"/>
  <c r="A289" i="4" s="1"/>
  <c r="B287" i="7" l="1"/>
  <c r="D287" i="7" s="1"/>
  <c r="C287" i="7"/>
  <c r="A288" i="7" s="1"/>
  <c r="W288" i="1"/>
  <c r="S288" i="1"/>
  <c r="B291" i="1"/>
  <c r="E291" i="1" s="1"/>
  <c r="A290" i="1"/>
  <c r="C288" i="7" l="1"/>
  <c r="A289" i="7" s="1"/>
  <c r="B288" i="7"/>
  <c r="D288" i="7" s="1"/>
  <c r="E290" i="1"/>
  <c r="A290" i="4" s="1"/>
  <c r="W291" i="1"/>
  <c r="S291" i="1"/>
  <c r="B292" i="1"/>
  <c r="A291" i="1"/>
  <c r="A291" i="4" s="1"/>
  <c r="C289" i="7" l="1"/>
  <c r="A290" i="7" s="1"/>
  <c r="B289" i="7"/>
  <c r="D289" i="7" s="1"/>
  <c r="W290" i="1"/>
  <c r="S290" i="1"/>
  <c r="B293" i="1"/>
  <c r="E293" i="1" s="1"/>
  <c r="A292" i="1"/>
  <c r="B290" i="7" l="1"/>
  <c r="D290" i="7" s="1"/>
  <c r="C290" i="7"/>
  <c r="A291" i="7" s="1"/>
  <c r="E292" i="1"/>
  <c r="A292" i="4" s="1"/>
  <c r="W293" i="1"/>
  <c r="S293" i="1"/>
  <c r="B294" i="1"/>
  <c r="A293" i="1"/>
  <c r="A293" i="4" s="1"/>
  <c r="C291" i="7" l="1"/>
  <c r="A292" i="7" s="1"/>
  <c r="B291" i="7"/>
  <c r="D291" i="7" s="1"/>
  <c r="W292" i="1"/>
  <c r="S292" i="1"/>
  <c r="B295" i="1"/>
  <c r="E295" i="1" s="1"/>
  <c r="A294" i="1"/>
  <c r="E294" i="1" l="1"/>
  <c r="A294" i="4" s="1"/>
  <c r="B292" i="7"/>
  <c r="D292" i="7" s="1"/>
  <c r="C292" i="7"/>
  <c r="A293" i="7" s="1"/>
  <c r="W295" i="1"/>
  <c r="S295" i="1"/>
  <c r="B296" i="1"/>
  <c r="A295" i="1"/>
  <c r="A295" i="4" s="1"/>
  <c r="B293" i="7" l="1"/>
  <c r="D293" i="7" s="1"/>
  <c r="C293" i="7"/>
  <c r="A294" i="7" s="1"/>
  <c r="S294" i="1"/>
  <c r="W294" i="1"/>
  <c r="B297" i="1"/>
  <c r="A296" i="1"/>
  <c r="C294" i="7" l="1"/>
  <c r="A295" i="7" s="1"/>
  <c r="B294" i="7"/>
  <c r="D294" i="7" s="1"/>
  <c r="B298" i="1"/>
  <c r="P297" i="1"/>
  <c r="T297" i="1" s="1"/>
  <c r="E297" i="1"/>
  <c r="A297" i="1"/>
  <c r="B295" i="7" l="1"/>
  <c r="D295" i="7" s="1"/>
  <c r="C295" i="7"/>
  <c r="A296" i="7" s="1"/>
  <c r="E298" i="1"/>
  <c r="A298" i="4" s="1"/>
  <c r="E296" i="1"/>
  <c r="A296" i="4" s="1"/>
  <c r="W297" i="1"/>
  <c r="B299" i="1"/>
  <c r="F297" i="1"/>
  <c r="S297" i="1" s="1"/>
  <c r="A298" i="1"/>
  <c r="B296" i="7" l="1"/>
  <c r="D296" i="7" s="1"/>
  <c r="C296" i="7"/>
  <c r="A297" i="7" s="1"/>
  <c r="A297" i="4"/>
  <c r="W296" i="1"/>
  <c r="S296" i="1"/>
  <c r="W298" i="1"/>
  <c r="S298" i="1"/>
  <c r="B300" i="1"/>
  <c r="E299" i="1"/>
  <c r="A299" i="1"/>
  <c r="P299" i="1"/>
  <c r="T299" i="1" s="1"/>
  <c r="C297" i="7" l="1"/>
  <c r="A298" i="7" s="1"/>
  <c r="B297" i="7"/>
  <c r="D297" i="7" s="1"/>
  <c r="W299" i="1"/>
  <c r="B301" i="1"/>
  <c r="E301" i="1" s="1"/>
  <c r="F299" i="1"/>
  <c r="A299" i="4" s="1"/>
  <c r="A300" i="1"/>
  <c r="C298" i="7" l="1"/>
  <c r="A299" i="7" s="1"/>
  <c r="B298" i="7"/>
  <c r="D298" i="7" s="1"/>
  <c r="E300" i="1"/>
  <c r="A300" i="4" s="1"/>
  <c r="W301" i="1"/>
  <c r="S301" i="1"/>
  <c r="B302" i="1"/>
  <c r="S299" i="1"/>
  <c r="A301" i="1"/>
  <c r="A301" i="4" s="1"/>
  <c r="B299" i="7" l="1"/>
  <c r="D299" i="7" s="1"/>
  <c r="C299" i="7"/>
  <c r="A300" i="7" s="1"/>
  <c r="W300" i="1"/>
  <c r="S300" i="1"/>
  <c r="B303" i="1"/>
  <c r="E303" i="1" s="1"/>
  <c r="A302" i="1"/>
  <c r="C300" i="7" l="1"/>
  <c r="A301" i="7" s="1"/>
  <c r="B300" i="7"/>
  <c r="D300" i="7" s="1"/>
  <c r="E302" i="1"/>
  <c r="A302" i="4" s="1"/>
  <c r="W303" i="1"/>
  <c r="S303" i="1"/>
  <c r="B304" i="1"/>
  <c r="A303" i="1"/>
  <c r="A303" i="4" s="1"/>
  <c r="C301" i="7" l="1"/>
  <c r="A302" i="7" s="1"/>
  <c r="B301" i="7"/>
  <c r="D301" i="7" s="1"/>
  <c r="S302" i="1"/>
  <c r="W302" i="1"/>
  <c r="B305" i="1"/>
  <c r="E305" i="1" s="1"/>
  <c r="A304" i="1"/>
  <c r="E304" i="1" l="1"/>
  <c r="A304" i="4" s="1"/>
  <c r="B302" i="7"/>
  <c r="D302" i="7" s="1"/>
  <c r="C302" i="7"/>
  <c r="A303" i="7" s="1"/>
  <c r="W305" i="1"/>
  <c r="S305" i="1"/>
  <c r="B306" i="1"/>
  <c r="A305" i="1"/>
  <c r="A305" i="4" s="1"/>
  <c r="C303" i="7" l="1"/>
  <c r="A304" i="7" s="1"/>
  <c r="B303" i="7"/>
  <c r="D303" i="7" s="1"/>
  <c r="W304" i="1"/>
  <c r="S304" i="1"/>
  <c r="B307" i="1"/>
  <c r="E307" i="1" s="1"/>
  <c r="A306" i="1"/>
  <c r="C304" i="7" l="1"/>
  <c r="A305" i="7" s="1"/>
  <c r="B304" i="7"/>
  <c r="D304" i="7" s="1"/>
  <c r="E306" i="1"/>
  <c r="A306" i="4" s="1"/>
  <c r="W307" i="1"/>
  <c r="S307" i="1"/>
  <c r="B308" i="1"/>
  <c r="A307" i="1"/>
  <c r="A307" i="4" s="1"/>
  <c r="B305" i="7" l="1"/>
  <c r="D305" i="7" s="1"/>
  <c r="C305" i="7"/>
  <c r="A306" i="7" s="1"/>
  <c r="W306" i="1"/>
  <c r="S306" i="1"/>
  <c r="B309" i="1"/>
  <c r="A308" i="1"/>
  <c r="C306" i="7" l="1"/>
  <c r="A307" i="7" s="1"/>
  <c r="B306" i="7"/>
  <c r="D306" i="7" s="1"/>
  <c r="B310" i="1"/>
  <c r="P309" i="1"/>
  <c r="T309" i="1" s="1"/>
  <c r="E309" i="1"/>
  <c r="A309" i="1"/>
  <c r="C307" i="7" l="1"/>
  <c r="A308" i="7" s="1"/>
  <c r="B307" i="7"/>
  <c r="D307" i="7" s="1"/>
  <c r="E310" i="1"/>
  <c r="A310" i="4" s="1"/>
  <c r="E308" i="1"/>
  <c r="A308" i="4" s="1"/>
  <c r="W309" i="1"/>
  <c r="B311" i="1"/>
  <c r="F309" i="1"/>
  <c r="A309" i="4" s="1"/>
  <c r="A310" i="1"/>
  <c r="B308" i="7" l="1"/>
  <c r="D308" i="7" s="1"/>
  <c r="C308" i="7"/>
  <c r="A309" i="7" s="1"/>
  <c r="W308" i="1"/>
  <c r="S308" i="1"/>
  <c r="W310" i="1"/>
  <c r="S310" i="1"/>
  <c r="B312" i="1"/>
  <c r="S309" i="1"/>
  <c r="P311" i="1"/>
  <c r="T311" i="1" s="1"/>
  <c r="E311" i="1"/>
  <c r="A311" i="1"/>
  <c r="C309" i="7" l="1"/>
  <c r="A310" i="7" s="1"/>
  <c r="B309" i="7"/>
  <c r="D309" i="7" s="1"/>
  <c r="A311" i="4"/>
  <c r="W311" i="1"/>
  <c r="B313" i="1"/>
  <c r="F311" i="1"/>
  <c r="A312" i="1"/>
  <c r="C310" i="7" l="1"/>
  <c r="A311" i="7" s="1"/>
  <c r="B310" i="7"/>
  <c r="D310" i="7" s="1"/>
  <c r="B314" i="1"/>
  <c r="E314" i="1" s="1"/>
  <c r="S311" i="1"/>
  <c r="P313" i="1"/>
  <c r="T313" i="1" s="1"/>
  <c r="E313" i="1"/>
  <c r="A313" i="1"/>
  <c r="B311" i="7" l="1"/>
  <c r="D311" i="7" s="1"/>
  <c r="C311" i="7"/>
  <c r="A312" i="7" s="1"/>
  <c r="A313" i="4"/>
  <c r="E312" i="1"/>
  <c r="A312" i="4" s="1"/>
  <c r="W313" i="1"/>
  <c r="B315" i="1"/>
  <c r="F313" i="1"/>
  <c r="A314" i="1"/>
  <c r="A314" i="4" s="1"/>
  <c r="B312" i="7" l="1"/>
  <c r="D312" i="7" s="1"/>
  <c r="C312" i="7"/>
  <c r="A313" i="7" s="1"/>
  <c r="W312" i="1"/>
  <c r="S312" i="1"/>
  <c r="W314" i="1"/>
  <c r="S314" i="1"/>
  <c r="B316" i="1"/>
  <c r="S313" i="1"/>
  <c r="E315" i="1"/>
  <c r="P315" i="1"/>
  <c r="T315" i="1" s="1"/>
  <c r="W315" i="1" s="1"/>
  <c r="A315" i="1"/>
  <c r="C313" i="7" l="1"/>
  <c r="A314" i="7" s="1"/>
  <c r="B313" i="7"/>
  <c r="D313" i="7" s="1"/>
  <c r="A315" i="4"/>
  <c r="B317" i="1"/>
  <c r="F315" i="1"/>
  <c r="S315" i="1" s="1"/>
  <c r="A316" i="1"/>
  <c r="B314" i="7" l="1"/>
  <c r="D314" i="7" s="1"/>
  <c r="C314" i="7"/>
  <c r="A315" i="7" s="1"/>
  <c r="B318" i="1"/>
  <c r="P317" i="1"/>
  <c r="T317" i="1" s="1"/>
  <c r="E317" i="1"/>
  <c r="A317" i="1"/>
  <c r="C315" i="7" l="1"/>
  <c r="A316" i="7" s="1"/>
  <c r="B315" i="7"/>
  <c r="D315" i="7" s="1"/>
  <c r="W317" i="1"/>
  <c r="B319" i="1"/>
  <c r="E319" i="1" s="1"/>
  <c r="F317" i="1"/>
  <c r="S317" i="1" s="1"/>
  <c r="P318" i="1"/>
  <c r="T318" i="1" s="1"/>
  <c r="E318" i="1"/>
  <c r="A318" i="1"/>
  <c r="E316" i="1" l="1"/>
  <c r="A316" i="4" s="1"/>
  <c r="C316" i="7"/>
  <c r="A317" i="7" s="1"/>
  <c r="B316" i="7"/>
  <c r="D316" i="7" s="1"/>
  <c r="A317" i="4"/>
  <c r="W319" i="1"/>
  <c r="S319" i="1"/>
  <c r="W318" i="1"/>
  <c r="B320" i="1"/>
  <c r="F318" i="1"/>
  <c r="A318" i="4" s="1"/>
  <c r="A319" i="1"/>
  <c r="A319" i="4" s="1"/>
  <c r="S316" i="1" l="1"/>
  <c r="B317" i="7"/>
  <c r="D317" i="7" s="1"/>
  <c r="C317" i="7"/>
  <c r="A318" i="7" s="1"/>
  <c r="W316" i="1"/>
  <c r="B321" i="1"/>
  <c r="S318" i="1"/>
  <c r="P320" i="1"/>
  <c r="T320" i="1" s="1"/>
  <c r="E320" i="1"/>
  <c r="A320" i="1"/>
  <c r="C318" i="7" l="1"/>
  <c r="A319" i="7" s="1"/>
  <c r="B318" i="7"/>
  <c r="D318" i="7" s="1"/>
  <c r="W320" i="1"/>
  <c r="B322" i="1"/>
  <c r="F320" i="1"/>
  <c r="S320" i="1" s="1"/>
  <c r="E321" i="1"/>
  <c r="P321" i="1"/>
  <c r="T321" i="1" s="1"/>
  <c r="A321" i="1"/>
  <c r="C319" i="7" l="1"/>
  <c r="A320" i="7" s="1"/>
  <c r="B319" i="7"/>
  <c r="D319" i="7" s="1"/>
  <c r="A320" i="4"/>
  <c r="W321" i="1"/>
  <c r="B323" i="1"/>
  <c r="F321" i="1"/>
  <c r="A321" i="4" s="1"/>
  <c r="A322" i="1"/>
  <c r="B320" i="7" l="1"/>
  <c r="D320" i="7" s="1"/>
  <c r="C320" i="7"/>
  <c r="A321" i="7" s="1"/>
  <c r="B324" i="1"/>
  <c r="S321" i="1"/>
  <c r="A323" i="1"/>
  <c r="C321" i="7" l="1"/>
  <c r="A322" i="7" s="1"/>
  <c r="B321" i="7"/>
  <c r="D321" i="7" s="1"/>
  <c r="E322" i="1"/>
  <c r="A322" i="4" s="1"/>
  <c r="B325" i="1"/>
  <c r="E324" i="1"/>
  <c r="P324" i="1"/>
  <c r="T324" i="1" s="1"/>
  <c r="A324" i="1"/>
  <c r="C322" i="7" l="1"/>
  <c r="A323" i="7" s="1"/>
  <c r="B322" i="7"/>
  <c r="D322" i="7" s="1"/>
  <c r="E325" i="1"/>
  <c r="A325" i="4" s="1"/>
  <c r="W322" i="1"/>
  <c r="W324" i="1"/>
  <c r="B326" i="1"/>
  <c r="E326" i="1" s="1"/>
  <c r="F324" i="1"/>
  <c r="A324" i="4" s="1"/>
  <c r="A325" i="1"/>
  <c r="B323" i="7" l="1"/>
  <c r="D323" i="7" s="1"/>
  <c r="C323" i="7"/>
  <c r="A324" i="7" s="1"/>
  <c r="E323" i="1"/>
  <c r="A323" i="4" s="1"/>
  <c r="W326" i="1"/>
  <c r="S322" i="1"/>
  <c r="W325" i="1"/>
  <c r="S325" i="1"/>
  <c r="B327" i="1"/>
  <c r="S324" i="1"/>
  <c r="A326" i="1"/>
  <c r="A326" i="4" s="1"/>
  <c r="C324" i="7" l="1"/>
  <c r="A325" i="7" s="1"/>
  <c r="B324" i="7"/>
  <c r="D324" i="7" s="1"/>
  <c r="S326" i="1"/>
  <c r="W323" i="1"/>
  <c r="S323" i="1"/>
  <c r="B328" i="1"/>
  <c r="P327" i="1"/>
  <c r="T327" i="1" s="1"/>
  <c r="E327" i="1"/>
  <c r="A327" i="1"/>
  <c r="B325" i="7" l="1"/>
  <c r="D325" i="7" s="1"/>
  <c r="C325" i="7"/>
  <c r="A326" i="7" s="1"/>
  <c r="A327" i="4"/>
  <c r="W327" i="1"/>
  <c r="B329" i="1"/>
  <c r="F327" i="1"/>
  <c r="A328" i="1"/>
  <c r="B326" i="7" l="1"/>
  <c r="D326" i="7" s="1"/>
  <c r="C326" i="7"/>
  <c r="A327" i="7" s="1"/>
  <c r="B330" i="1"/>
  <c r="P329" i="1"/>
  <c r="T329" i="1" s="1"/>
  <c r="E329" i="1"/>
  <c r="A329" i="1"/>
  <c r="S327" i="1"/>
  <c r="C327" i="7" l="1"/>
  <c r="A328" i="7" s="1"/>
  <c r="B327" i="7"/>
  <c r="D327" i="7" s="1"/>
  <c r="E330" i="1"/>
  <c r="E328" i="1"/>
  <c r="A328" i="4" s="1"/>
  <c r="W329" i="1"/>
  <c r="B331" i="1"/>
  <c r="F329" i="1"/>
  <c r="A329" i="4" s="1"/>
  <c r="A330" i="1"/>
  <c r="C328" i="7" l="1"/>
  <c r="A329" i="7" s="1"/>
  <c r="B328" i="7"/>
  <c r="D328" i="7" s="1"/>
  <c r="W330" i="1"/>
  <c r="A330" i="4"/>
  <c r="S330" i="1"/>
  <c r="W328" i="1"/>
  <c r="S328" i="1"/>
  <c r="B332" i="1"/>
  <c r="S329" i="1"/>
  <c r="E331" i="1"/>
  <c r="P331" i="1"/>
  <c r="T331" i="1" s="1"/>
  <c r="A331" i="1"/>
  <c r="B329" i="7" l="1"/>
  <c r="D329" i="7" s="1"/>
  <c r="C329" i="7"/>
  <c r="A330" i="7" s="1"/>
  <c r="W331" i="1"/>
  <c r="B333" i="1"/>
  <c r="E333" i="1" s="1"/>
  <c r="F331" i="1"/>
  <c r="A331" i="4" s="1"/>
  <c r="A332" i="1"/>
  <c r="E332" i="1" l="1"/>
  <c r="A332" i="4" s="1"/>
  <c r="C330" i="7"/>
  <c r="A331" i="7" s="1"/>
  <c r="B330" i="7"/>
  <c r="D330" i="7" s="1"/>
  <c r="W333" i="1"/>
  <c r="S333" i="1"/>
  <c r="B334" i="1"/>
  <c r="S331" i="1"/>
  <c r="A333" i="1"/>
  <c r="A333" i="4" s="1"/>
  <c r="B331" i="7" l="1"/>
  <c r="D331" i="7" s="1"/>
  <c r="C331" i="7"/>
  <c r="A332" i="7" s="1"/>
  <c r="W332" i="1"/>
  <c r="S332" i="1"/>
  <c r="B335" i="1"/>
  <c r="E335" i="1" s="1"/>
  <c r="A334" i="1"/>
  <c r="E334" i="1" l="1"/>
  <c r="A334" i="4" s="1"/>
  <c r="B332" i="7"/>
  <c r="D332" i="7" s="1"/>
  <c r="C332" i="7"/>
  <c r="A333" i="7" s="1"/>
  <c r="W335" i="1"/>
  <c r="S335" i="1"/>
  <c r="B336" i="1"/>
  <c r="A335" i="1"/>
  <c r="A335" i="4" s="1"/>
  <c r="C333" i="7" l="1"/>
  <c r="A334" i="7" s="1"/>
  <c r="B333" i="7"/>
  <c r="D333" i="7" s="1"/>
  <c r="W334" i="1"/>
  <c r="S334" i="1"/>
  <c r="B337" i="1"/>
  <c r="A336" i="1"/>
  <c r="C334" i="7" l="1"/>
  <c r="A335" i="7" s="1"/>
  <c r="B334" i="7"/>
  <c r="D334" i="7" s="1"/>
  <c r="B338" i="1"/>
  <c r="E337" i="1"/>
  <c r="A337" i="1"/>
  <c r="P337" i="1"/>
  <c r="T337" i="1" s="1"/>
  <c r="W337" i="1" s="1"/>
  <c r="B335" i="7" l="1"/>
  <c r="D335" i="7" s="1"/>
  <c r="C335" i="7"/>
  <c r="A336" i="7" s="1"/>
  <c r="E338" i="1"/>
  <c r="A338" i="4" s="1"/>
  <c r="E336" i="1"/>
  <c r="A336" i="4" s="1"/>
  <c r="B339" i="1"/>
  <c r="F337" i="1"/>
  <c r="A337" i="4" s="1"/>
  <c r="A338" i="1"/>
  <c r="C336" i="7" l="1"/>
  <c r="A337" i="7" s="1"/>
  <c r="B336" i="7"/>
  <c r="D336" i="7" s="1"/>
  <c r="W336" i="1"/>
  <c r="S336" i="1"/>
  <c r="W338" i="1"/>
  <c r="S338" i="1"/>
  <c r="B340" i="1"/>
  <c r="P339" i="1"/>
  <c r="T339" i="1" s="1"/>
  <c r="E339" i="1"/>
  <c r="A339" i="1"/>
  <c r="S337" i="1"/>
  <c r="C337" i="7" l="1"/>
  <c r="A338" i="7" s="1"/>
  <c r="B337" i="7"/>
  <c r="D337" i="7" s="1"/>
  <c r="A339" i="4"/>
  <c r="W339" i="1"/>
  <c r="B341" i="1"/>
  <c r="E341" i="1" s="1"/>
  <c r="F339" i="1"/>
  <c r="S339" i="1" s="1"/>
  <c r="A340" i="1"/>
  <c r="B338" i="7" l="1"/>
  <c r="D338" i="7" s="1"/>
  <c r="C338" i="7"/>
  <c r="A339" i="7" s="1"/>
  <c r="E340" i="1"/>
  <c r="A340" i="4" s="1"/>
  <c r="W341" i="1"/>
  <c r="S341" i="1"/>
  <c r="B342" i="1"/>
  <c r="A341" i="1"/>
  <c r="A341" i="4" s="1"/>
  <c r="C339" i="7" l="1"/>
  <c r="A340" i="7" s="1"/>
  <c r="B339" i="7"/>
  <c r="D339" i="7" s="1"/>
  <c r="S340" i="1"/>
  <c r="W340" i="1"/>
  <c r="B343" i="1"/>
  <c r="E343" i="1" s="1"/>
  <c r="A342" i="1"/>
  <c r="C340" i="7" l="1"/>
  <c r="A341" i="7" s="1"/>
  <c r="B340" i="7"/>
  <c r="D340" i="7" s="1"/>
  <c r="E342" i="1"/>
  <c r="A342" i="4" s="1"/>
  <c r="W343" i="1"/>
  <c r="S343" i="1"/>
  <c r="B344" i="1"/>
  <c r="A343" i="1"/>
  <c r="A343" i="4" s="1"/>
  <c r="B341" i="7" l="1"/>
  <c r="D341" i="7" s="1"/>
  <c r="C341" i="7"/>
  <c r="A342" i="7" s="1"/>
  <c r="S342" i="1"/>
  <c r="W342" i="1"/>
  <c r="E344" i="1"/>
  <c r="A344" i="4" s="1"/>
  <c r="B345" i="1"/>
  <c r="E345" i="1" s="1"/>
  <c r="A344" i="1"/>
  <c r="B342" i="7" l="1"/>
  <c r="D342" i="7" s="1"/>
  <c r="C342" i="7"/>
  <c r="A343" i="7" s="1"/>
  <c r="W345" i="1"/>
  <c r="S345" i="1"/>
  <c r="W344" i="1"/>
  <c r="S344" i="1"/>
  <c r="B346" i="1"/>
  <c r="A345" i="1"/>
  <c r="A345" i="4" s="1"/>
  <c r="C343" i="7" l="1"/>
  <c r="A344" i="7" s="1"/>
  <c r="B343" i="7"/>
  <c r="D343" i="7" s="1"/>
  <c r="B347" i="1"/>
  <c r="A346" i="1"/>
  <c r="B344" i="7" l="1"/>
  <c r="D344" i="7" s="1"/>
  <c r="C344" i="7"/>
  <c r="A345" i="7" s="1"/>
  <c r="B348" i="1"/>
  <c r="P347" i="1"/>
  <c r="T347" i="1" s="1"/>
  <c r="E347" i="1"/>
  <c r="A347" i="1"/>
  <c r="C345" i="7" l="1"/>
  <c r="A346" i="7" s="1"/>
  <c r="B345" i="7"/>
  <c r="D345" i="7" s="1"/>
  <c r="E346" i="1"/>
  <c r="A346" i="4" s="1"/>
  <c r="W347" i="1"/>
  <c r="B349" i="1"/>
  <c r="E349" i="1" s="1"/>
  <c r="F347" i="1"/>
  <c r="A347" i="4" s="1"/>
  <c r="A348" i="1"/>
  <c r="C346" i="7" l="1"/>
  <c r="A347" i="7" s="1"/>
  <c r="B346" i="7"/>
  <c r="D346" i="7" s="1"/>
  <c r="W349" i="1"/>
  <c r="S349" i="1"/>
  <c r="W346" i="1"/>
  <c r="S346" i="1"/>
  <c r="B350" i="1"/>
  <c r="S347" i="1"/>
  <c r="A349" i="1"/>
  <c r="A349" i="4" s="1"/>
  <c r="B347" i="7" l="1"/>
  <c r="D347" i="7" s="1"/>
  <c r="C347" i="7"/>
  <c r="A348" i="7" s="1"/>
  <c r="E348" i="1"/>
  <c r="A348" i="4" s="1"/>
  <c r="B351" i="1"/>
  <c r="E351" i="1" s="1"/>
  <c r="E350" i="1"/>
  <c r="A350" i="1"/>
  <c r="P350" i="1"/>
  <c r="T350" i="1" s="1"/>
  <c r="W350" i="1" s="1"/>
  <c r="B348" i="7" l="1"/>
  <c r="D348" i="7" s="1"/>
  <c r="C348" i="7"/>
  <c r="A349" i="7" s="1"/>
  <c r="W348" i="1"/>
  <c r="W351" i="1"/>
  <c r="S351" i="1"/>
  <c r="B352" i="1"/>
  <c r="F350" i="1"/>
  <c r="A350" i="4" s="1"/>
  <c r="A351" i="1"/>
  <c r="A351" i="4" s="1"/>
  <c r="C349" i="7" l="1"/>
  <c r="A350" i="7" s="1"/>
  <c r="B349" i="7"/>
  <c r="D349" i="7" s="1"/>
  <c r="S348" i="1"/>
  <c r="B353" i="1"/>
  <c r="E353" i="1" s="1"/>
  <c r="S350" i="1"/>
  <c r="A352" i="1"/>
  <c r="E352" i="1" l="1"/>
  <c r="A352" i="4" s="1"/>
  <c r="B350" i="7"/>
  <c r="D350" i="7" s="1"/>
  <c r="C350" i="7"/>
  <c r="A351" i="7" s="1"/>
  <c r="W353" i="1"/>
  <c r="S353" i="1"/>
  <c r="B354" i="1"/>
  <c r="A353" i="1"/>
  <c r="A353" i="4" s="1"/>
  <c r="C351" i="7" l="1"/>
  <c r="A352" i="7" s="1"/>
  <c r="B351" i="7"/>
  <c r="D351" i="7" s="1"/>
  <c r="W352" i="1"/>
  <c r="S352" i="1"/>
  <c r="B355" i="1"/>
  <c r="E355" i="1" s="1"/>
  <c r="A354" i="1"/>
  <c r="E354" i="1" l="1"/>
  <c r="A354" i="4" s="1"/>
  <c r="C352" i="7"/>
  <c r="A353" i="7" s="1"/>
  <c r="B352" i="7"/>
  <c r="D352" i="7" s="1"/>
  <c r="W355" i="1"/>
  <c r="S355" i="1"/>
  <c r="B356" i="1"/>
  <c r="A355" i="1"/>
  <c r="A355" i="4" s="1"/>
  <c r="B353" i="7" l="1"/>
  <c r="D353" i="7" s="1"/>
  <c r="C353" i="7"/>
  <c r="A354" i="7" s="1"/>
  <c r="S354" i="1"/>
  <c r="W354" i="1"/>
  <c r="B357" i="1"/>
  <c r="A356" i="1"/>
  <c r="C354" i="7" l="1"/>
  <c r="A355" i="7" s="1"/>
  <c r="B354" i="7"/>
  <c r="D354" i="7" s="1"/>
  <c r="B358" i="1"/>
  <c r="A357" i="1"/>
  <c r="P357" i="1"/>
  <c r="T357" i="1" s="1"/>
  <c r="E357" i="1"/>
  <c r="B355" i="7" l="1"/>
  <c r="D355" i="7" s="1"/>
  <c r="C355" i="7"/>
  <c r="A356" i="7" s="1"/>
  <c r="E358" i="1"/>
  <c r="A358" i="4" s="1"/>
  <c r="E356" i="1"/>
  <c r="A356" i="4" s="1"/>
  <c r="W357" i="1"/>
  <c r="B359" i="1"/>
  <c r="F357" i="1"/>
  <c r="A357" i="4" s="1"/>
  <c r="A358" i="1"/>
  <c r="B356" i="7" l="1"/>
  <c r="D356" i="7" s="1"/>
  <c r="C356" i="7"/>
  <c r="A357" i="7" s="1"/>
  <c r="W356" i="1"/>
  <c r="S356" i="1"/>
  <c r="W358" i="1"/>
  <c r="S358" i="1"/>
  <c r="B360" i="1"/>
  <c r="P359" i="1"/>
  <c r="T359" i="1" s="1"/>
  <c r="E359" i="1"/>
  <c r="A359" i="1"/>
  <c r="S357" i="1"/>
  <c r="C357" i="7" l="1"/>
  <c r="A358" i="7" s="1"/>
  <c r="B357" i="7"/>
  <c r="D357" i="7" s="1"/>
  <c r="E360" i="1"/>
  <c r="A360" i="4" s="1"/>
  <c r="W359" i="1"/>
  <c r="B361" i="1"/>
  <c r="E361" i="1" s="1"/>
  <c r="F359" i="1"/>
  <c r="A359" i="4" s="1"/>
  <c r="A360" i="1"/>
  <c r="C358" i="7" l="1"/>
  <c r="A359" i="7" s="1"/>
  <c r="B358" i="7"/>
  <c r="D358" i="7" s="1"/>
  <c r="W361" i="1"/>
  <c r="S361" i="1"/>
  <c r="W360" i="1"/>
  <c r="S360" i="1"/>
  <c r="B362" i="1"/>
  <c r="S359" i="1"/>
  <c r="A361" i="1"/>
  <c r="A361" i="4" s="1"/>
  <c r="B359" i="7" l="1"/>
  <c r="D359" i="7" s="1"/>
  <c r="C359" i="7"/>
  <c r="A360" i="7" s="1"/>
  <c r="B363" i="1"/>
  <c r="A362" i="1"/>
  <c r="C360" i="7" l="1"/>
  <c r="A361" i="7" s="1"/>
  <c r="B360" i="7"/>
  <c r="D360" i="7" s="1"/>
  <c r="B364" i="1"/>
  <c r="P363" i="1"/>
  <c r="T363" i="1" s="1"/>
  <c r="E363" i="1"/>
  <c r="A363" i="1"/>
  <c r="B361" i="7" l="1"/>
  <c r="D361" i="7" s="1"/>
  <c r="C361" i="7"/>
  <c r="A362" i="7" s="1"/>
  <c r="E362" i="1"/>
  <c r="A362" i="4" s="1"/>
  <c r="W363" i="1"/>
  <c r="B365" i="1"/>
  <c r="E365" i="1" s="1"/>
  <c r="F363" i="1"/>
  <c r="S363" i="1" s="1"/>
  <c r="A364" i="1"/>
  <c r="B362" i="7" l="1"/>
  <c r="D362" i="7" s="1"/>
  <c r="C362" i="7"/>
  <c r="A363" i="7" s="1"/>
  <c r="A363" i="4"/>
  <c r="W365" i="1"/>
  <c r="S365" i="1"/>
  <c r="W362" i="1"/>
  <c r="S362" i="1"/>
  <c r="B366" i="1"/>
  <c r="A365" i="1"/>
  <c r="A365" i="4" s="1"/>
  <c r="C363" i="7" l="1"/>
  <c r="A364" i="7" s="1"/>
  <c r="B363" i="7"/>
  <c r="D363" i="7" s="1"/>
  <c r="E364" i="1"/>
  <c r="A364" i="4" s="1"/>
  <c r="B367" i="1"/>
  <c r="E367" i="1" s="1"/>
  <c r="E366" i="1"/>
  <c r="A366" i="1"/>
  <c r="P366" i="1"/>
  <c r="T366" i="1" s="1"/>
  <c r="C364" i="7" l="1"/>
  <c r="A365" i="7" s="1"/>
  <c r="B364" i="7"/>
  <c r="D364" i="7" s="1"/>
  <c r="W367" i="1"/>
  <c r="S367" i="1"/>
  <c r="W364" i="1"/>
  <c r="S364" i="1"/>
  <c r="W366" i="1"/>
  <c r="B368" i="1"/>
  <c r="F366" i="1"/>
  <c r="A366" i="4" s="1"/>
  <c r="A367" i="1"/>
  <c r="A367" i="4" s="1"/>
  <c r="B365" i="7" l="1"/>
  <c r="D365" i="7" s="1"/>
  <c r="C365" i="7"/>
  <c r="A366" i="7" s="1"/>
  <c r="E368" i="1"/>
  <c r="A368" i="4" s="1"/>
  <c r="B369" i="1"/>
  <c r="E369" i="1" s="1"/>
  <c r="S366" i="1"/>
  <c r="A368" i="1"/>
  <c r="C366" i="7" l="1"/>
  <c r="A367" i="7" s="1"/>
  <c r="B366" i="7"/>
  <c r="D366" i="7" s="1"/>
  <c r="W369" i="1"/>
  <c r="S369" i="1"/>
  <c r="W368" i="1"/>
  <c r="S368" i="1"/>
  <c r="B370" i="1"/>
  <c r="A369" i="1"/>
  <c r="A369" i="4" s="1"/>
  <c r="C367" i="7" l="1"/>
  <c r="A368" i="7" s="1"/>
  <c r="B367" i="7"/>
  <c r="D367" i="7" s="1"/>
  <c r="B371" i="1"/>
  <c r="A370" i="1"/>
  <c r="B368" i="7" l="1"/>
  <c r="D368" i="7" s="1"/>
  <c r="C368" i="7"/>
  <c r="A369" i="7" s="1"/>
  <c r="B372" i="1"/>
  <c r="E371" i="1"/>
  <c r="P371" i="1"/>
  <c r="T371" i="1" s="1"/>
  <c r="A371" i="1"/>
  <c r="B369" i="7" l="1"/>
  <c r="D369" i="7" s="1"/>
  <c r="C369" i="7"/>
  <c r="A370" i="7" s="1"/>
  <c r="E370" i="1"/>
  <c r="A370" i="4" s="1"/>
  <c r="W371" i="1"/>
  <c r="B373" i="1"/>
  <c r="E373" i="1" s="1"/>
  <c r="F371" i="1"/>
  <c r="A371" i="4" s="1"/>
  <c r="A372" i="1"/>
  <c r="C370" i="7" l="1"/>
  <c r="A371" i="7" s="1"/>
  <c r="B370" i="7"/>
  <c r="D370" i="7" s="1"/>
  <c r="W373" i="1"/>
  <c r="S373" i="1"/>
  <c r="W370" i="1"/>
  <c r="S370" i="1"/>
  <c r="B374" i="1"/>
  <c r="S371" i="1"/>
  <c r="A373" i="1"/>
  <c r="A373" i="4" s="1"/>
  <c r="B371" i="7" l="1"/>
  <c r="D371" i="7" s="1"/>
  <c r="C371" i="7"/>
  <c r="A372" i="7" s="1"/>
  <c r="B375" i="1"/>
  <c r="E375" i="1" s="1"/>
  <c r="P374" i="1"/>
  <c r="T374" i="1" s="1"/>
  <c r="E374" i="1"/>
  <c r="A374" i="1"/>
  <c r="E372" i="1" l="1"/>
  <c r="A372" i="4" s="1"/>
  <c r="C372" i="7"/>
  <c r="A373" i="7" s="1"/>
  <c r="B372" i="7"/>
  <c r="D372" i="7" s="1"/>
  <c r="W375" i="1"/>
  <c r="S375" i="1"/>
  <c r="W374" i="1"/>
  <c r="B376" i="1"/>
  <c r="F374" i="1"/>
  <c r="A374" i="4" s="1"/>
  <c r="A375" i="1"/>
  <c r="A375" i="4" s="1"/>
  <c r="C373" i="7" l="1"/>
  <c r="A374" i="7" s="1"/>
  <c r="B373" i="7"/>
  <c r="D373" i="7" s="1"/>
  <c r="W372" i="1"/>
  <c r="S372" i="1"/>
  <c r="B377" i="1"/>
  <c r="S374" i="1"/>
  <c r="A376" i="1"/>
  <c r="B374" i="7" l="1"/>
  <c r="D374" i="7" s="1"/>
  <c r="C374" i="7"/>
  <c r="A375" i="7" s="1"/>
  <c r="B378" i="1"/>
  <c r="P377" i="1"/>
  <c r="T377" i="1" s="1"/>
  <c r="E377" i="1"/>
  <c r="A377" i="1"/>
  <c r="C375" i="7" l="1"/>
  <c r="A376" i="7" s="1"/>
  <c r="B375" i="7"/>
  <c r="D375" i="7" s="1"/>
  <c r="E378" i="1"/>
  <c r="A378" i="4" s="1"/>
  <c r="E376" i="1"/>
  <c r="A376" i="4" s="1"/>
  <c r="W377" i="1"/>
  <c r="B379" i="1"/>
  <c r="F377" i="1"/>
  <c r="A377" i="4" s="1"/>
  <c r="A378" i="1"/>
  <c r="C376" i="7" l="1"/>
  <c r="A377" i="7" s="1"/>
  <c r="B376" i="7"/>
  <c r="D376" i="7" s="1"/>
  <c r="W376" i="1"/>
  <c r="S376" i="1"/>
  <c r="W378" i="1"/>
  <c r="S378" i="1"/>
  <c r="B380" i="1"/>
  <c r="A380" i="1" s="1"/>
  <c r="S377" i="1"/>
  <c r="E379" i="1"/>
  <c r="A379" i="1"/>
  <c r="P379" i="1"/>
  <c r="T379" i="1" s="1"/>
  <c r="B377" i="7" l="1"/>
  <c r="D377" i="7" s="1"/>
  <c r="C377" i="7"/>
  <c r="A378" i="7" s="1"/>
  <c r="A380" i="4"/>
  <c r="W379" i="1"/>
  <c r="P380" i="1"/>
  <c r="T380" i="1" s="1"/>
  <c r="E380" i="1"/>
  <c r="F380" i="1" s="1"/>
  <c r="S380" i="1" s="1"/>
  <c r="B381" i="1"/>
  <c r="A381" i="1" s="1"/>
  <c r="F379" i="1"/>
  <c r="A379" i="4" s="1"/>
  <c r="C378" i="7" l="1"/>
  <c r="A379" i="7" s="1"/>
  <c r="B378" i="7"/>
  <c r="D378" i="7" s="1"/>
  <c r="W380" i="1"/>
  <c r="E381" i="1"/>
  <c r="F381" i="1" s="1"/>
  <c r="S381" i="1" s="1"/>
  <c r="P381" i="1"/>
  <c r="T381" i="1" s="1"/>
  <c r="W381" i="1" s="1"/>
  <c r="B382" i="1"/>
  <c r="S379" i="1"/>
  <c r="C379" i="7" l="1"/>
  <c r="A380" i="7" s="1"/>
  <c r="B379" i="7"/>
  <c r="D379" i="7" s="1"/>
  <c r="A381" i="4"/>
  <c r="E382" i="1"/>
  <c r="A382" i="4" s="1"/>
  <c r="B383" i="1"/>
  <c r="E383" i="1" s="1"/>
  <c r="A382" i="1"/>
  <c r="B380" i="7" l="1"/>
  <c r="D380" i="7" s="1"/>
  <c r="C380" i="7"/>
  <c r="A381" i="7" s="1"/>
  <c r="W383" i="1"/>
  <c r="S383" i="1"/>
  <c r="B384" i="1"/>
  <c r="A383" i="1"/>
  <c r="A383" i="4" s="1"/>
  <c r="C381" i="7" l="1"/>
  <c r="A382" i="7" s="1"/>
  <c r="B381" i="7"/>
  <c r="D381" i="7" s="1"/>
  <c r="W382" i="1"/>
  <c r="S382" i="1"/>
  <c r="B385" i="1"/>
  <c r="E385" i="1" s="1"/>
  <c r="A384" i="1"/>
  <c r="E384" i="1" l="1"/>
  <c r="A384" i="4" s="1"/>
  <c r="C382" i="7"/>
  <c r="A383" i="7" s="1"/>
  <c r="B382" i="7"/>
  <c r="D382" i="7" s="1"/>
  <c r="W385" i="1"/>
  <c r="S385" i="1"/>
  <c r="B386" i="1"/>
  <c r="A385" i="1"/>
  <c r="A385" i="4" s="1"/>
  <c r="B383" i="7" l="1"/>
  <c r="D383" i="7" s="1"/>
  <c r="C383" i="7"/>
  <c r="A384" i="7" s="1"/>
  <c r="W384" i="1"/>
  <c r="S384" i="1"/>
  <c r="B387" i="1"/>
  <c r="E387" i="1" s="1"/>
  <c r="A386" i="1"/>
  <c r="E386" i="1" l="1"/>
  <c r="A386" i="4" s="1"/>
  <c r="B384" i="7"/>
  <c r="D384" i="7" s="1"/>
  <c r="C384" i="7"/>
  <c r="A385" i="7" s="1"/>
  <c r="W387" i="1"/>
  <c r="S387" i="1"/>
  <c r="B388" i="1"/>
  <c r="A387" i="1"/>
  <c r="A387" i="4" s="1"/>
  <c r="S386" i="1" l="1"/>
  <c r="W386" i="1"/>
  <c r="B385" i="7"/>
  <c r="D385" i="7" s="1"/>
  <c r="C385" i="7"/>
  <c r="A386" i="7" s="1"/>
  <c r="B389" i="1"/>
  <c r="E389" i="1" s="1"/>
  <c r="A388" i="1"/>
  <c r="B386" i="7" l="1"/>
  <c r="D386" i="7" s="1"/>
  <c r="C386" i="7"/>
  <c r="A387" i="7" s="1"/>
  <c r="E388" i="1"/>
  <c r="A388" i="4" s="1"/>
  <c r="W389" i="1"/>
  <c r="S389" i="1"/>
  <c r="B390" i="1"/>
  <c r="A389" i="1"/>
  <c r="A389" i="4" s="1"/>
  <c r="C387" i="7" l="1"/>
  <c r="A388" i="7" s="1"/>
  <c r="B387" i="7"/>
  <c r="D387" i="7" s="1"/>
  <c r="S388" i="1"/>
  <c r="W388" i="1"/>
  <c r="E390" i="1"/>
  <c r="A390" i="4" s="1"/>
  <c r="B391" i="1"/>
  <c r="E391" i="1" s="1"/>
  <c r="A390" i="1"/>
  <c r="C388" i="7" l="1"/>
  <c r="A389" i="7" s="1"/>
  <c r="B388" i="7"/>
  <c r="D388" i="7" s="1"/>
  <c r="W391" i="1"/>
  <c r="S391" i="1"/>
  <c r="W390" i="1"/>
  <c r="S390" i="1"/>
  <c r="B392" i="1"/>
  <c r="A391" i="1"/>
  <c r="A391" i="4" s="1"/>
  <c r="B389" i="7" l="1"/>
  <c r="D389" i="7" s="1"/>
  <c r="C389" i="7"/>
  <c r="A390" i="7" s="1"/>
  <c r="E392" i="1"/>
  <c r="A392" i="4" s="1"/>
  <c r="B393" i="1"/>
  <c r="E393" i="1" s="1"/>
  <c r="A392" i="1"/>
  <c r="C390" i="7" l="1"/>
  <c r="A391" i="7" s="1"/>
  <c r="B390" i="7"/>
  <c r="D390" i="7" s="1"/>
  <c r="W393" i="1"/>
  <c r="S393" i="1"/>
  <c r="W392" i="1"/>
  <c r="S392" i="1"/>
  <c r="B394" i="1"/>
  <c r="A393" i="1"/>
  <c r="A393" i="4" s="1"/>
  <c r="B391" i="7" l="1"/>
  <c r="D391" i="7" s="1"/>
  <c r="C391" i="7"/>
  <c r="A392" i="7" s="1"/>
  <c r="B395" i="1"/>
  <c r="A394" i="1"/>
  <c r="B392" i="7" l="1"/>
  <c r="D392" i="7" s="1"/>
  <c r="C392" i="7"/>
  <c r="A393" i="7" s="1"/>
  <c r="P395" i="1"/>
  <c r="T395" i="1" s="1"/>
  <c r="W395" i="1" s="1"/>
  <c r="A395" i="1"/>
  <c r="A395" i="4" s="1"/>
  <c r="E395" i="1"/>
  <c r="F395" i="1" s="1"/>
  <c r="S395" i="1" s="1"/>
  <c r="B396" i="1"/>
  <c r="C393" i="7" l="1"/>
  <c r="A394" i="7" s="1"/>
  <c r="B393" i="7"/>
  <c r="D393" i="7" s="1"/>
  <c r="E396" i="1"/>
  <c r="A396" i="4" s="1"/>
  <c r="E394" i="1"/>
  <c r="A394" i="4" s="1"/>
  <c r="B397" i="1"/>
  <c r="A396" i="1"/>
  <c r="C394" i="7" l="1"/>
  <c r="A395" i="7" s="1"/>
  <c r="B394" i="7"/>
  <c r="D394" i="7" s="1"/>
  <c r="S394" i="1"/>
  <c r="W394" i="1"/>
  <c r="P397" i="1"/>
  <c r="T397" i="1" s="1"/>
  <c r="W397" i="1" s="1"/>
  <c r="A397" i="1"/>
  <c r="E397" i="1"/>
  <c r="F397" i="1" s="1"/>
  <c r="S397" i="1" s="1"/>
  <c r="W396" i="1"/>
  <c r="S396" i="1"/>
  <c r="B398" i="1"/>
  <c r="A397" i="4" l="1"/>
  <c r="B395" i="7"/>
  <c r="D395" i="7" s="1"/>
  <c r="C395" i="7"/>
  <c r="A396" i="7" s="1"/>
  <c r="E398" i="1"/>
  <c r="A398" i="4" s="1"/>
  <c r="B399" i="1"/>
  <c r="E399" i="1" s="1"/>
  <c r="A398" i="1"/>
  <c r="C396" i="7" l="1"/>
  <c r="A397" i="7" s="1"/>
  <c r="B396" i="7"/>
  <c r="D396" i="7" s="1"/>
  <c r="W399" i="1"/>
  <c r="S399" i="1"/>
  <c r="W398" i="1"/>
  <c r="S398" i="1"/>
  <c r="B400" i="1"/>
  <c r="A399" i="1"/>
  <c r="A399" i="4" s="1"/>
  <c r="B397" i="7" l="1"/>
  <c r="D397" i="7" s="1"/>
  <c r="C397" i="7"/>
  <c r="A398" i="7" s="1"/>
  <c r="E400" i="1"/>
  <c r="A400" i="4" s="1"/>
  <c r="B401" i="1"/>
  <c r="E401" i="1" s="1"/>
  <c r="A400" i="1"/>
  <c r="B398" i="7" l="1"/>
  <c r="D398" i="7" s="1"/>
  <c r="C398" i="7"/>
  <c r="A399" i="7" s="1"/>
  <c r="W401" i="1"/>
  <c r="S401" i="1"/>
  <c r="W400" i="1"/>
  <c r="S400" i="1"/>
  <c r="B402" i="1"/>
  <c r="A401" i="1"/>
  <c r="A401" i="4" s="1"/>
  <c r="C399" i="7" l="1"/>
  <c r="A400" i="7" s="1"/>
  <c r="B399" i="7"/>
  <c r="D399" i="7" s="1"/>
  <c r="E402" i="1"/>
  <c r="A402" i="4" s="1"/>
  <c r="B403" i="1"/>
  <c r="E403" i="1" s="1"/>
  <c r="A402" i="1"/>
  <c r="C400" i="7" l="1"/>
  <c r="A401" i="7" s="1"/>
  <c r="B400" i="7"/>
  <c r="D400" i="7" s="1"/>
  <c r="W403" i="1"/>
  <c r="S403" i="1"/>
  <c r="W402" i="1"/>
  <c r="S402" i="1"/>
  <c r="B404" i="1"/>
  <c r="A403" i="1"/>
  <c r="A403" i="4" s="1"/>
  <c r="B401" i="7" l="1"/>
  <c r="D401" i="7" s="1"/>
  <c r="C401" i="7"/>
  <c r="A402" i="7" s="1"/>
  <c r="B405" i="1"/>
  <c r="E404" i="1"/>
  <c r="A404" i="1"/>
  <c r="C402" i="7" l="1"/>
  <c r="A403" i="7" s="1"/>
  <c r="B402" i="7"/>
  <c r="D402" i="7" s="1"/>
  <c r="B406" i="1"/>
  <c r="E405" i="1"/>
  <c r="A405" i="1"/>
  <c r="C403" i="7" l="1"/>
  <c r="A404" i="7" s="1"/>
  <c r="B403" i="7"/>
  <c r="D403" i="7" s="1"/>
  <c r="B407" i="1"/>
  <c r="E406" i="1"/>
  <c r="A406" i="1"/>
  <c r="P404" i="1"/>
  <c r="T404" i="1" s="1"/>
  <c r="W404" i="1" s="1"/>
  <c r="B404" i="7" l="1"/>
  <c r="D404" i="7" s="1"/>
  <c r="C404" i="7"/>
  <c r="A405" i="7" s="1"/>
  <c r="B408" i="1"/>
  <c r="E407" i="1"/>
  <c r="F404" i="1"/>
  <c r="A404" i="4" s="1"/>
  <c r="A407" i="1"/>
  <c r="P405" i="1"/>
  <c r="T405" i="1" s="1"/>
  <c r="W405" i="1" s="1"/>
  <c r="B405" i="7" l="1"/>
  <c r="D405" i="7" s="1"/>
  <c r="C405" i="7"/>
  <c r="A406" i="7" s="1"/>
  <c r="B409" i="1"/>
  <c r="S404" i="1"/>
  <c r="F405" i="1"/>
  <c r="A405" i="4" s="1"/>
  <c r="A408" i="1"/>
  <c r="A408" i="4" s="1"/>
  <c r="P406" i="1"/>
  <c r="T406" i="1" s="1"/>
  <c r="W406" i="1" s="1"/>
  <c r="C406" i="7" l="1"/>
  <c r="A407" i="7" s="1"/>
  <c r="B406" i="7"/>
  <c r="D406" i="7" s="1"/>
  <c r="B410" i="1"/>
  <c r="S405" i="1"/>
  <c r="F406" i="1"/>
  <c r="A406" i="4" s="1"/>
  <c r="A409" i="1"/>
  <c r="A409" i="4" s="1"/>
  <c r="P407" i="1"/>
  <c r="T407" i="1" s="1"/>
  <c r="W407" i="1" s="1"/>
  <c r="B407" i="7" l="1"/>
  <c r="D407" i="7" s="1"/>
  <c r="C407" i="7"/>
  <c r="A408" i="7" s="1"/>
  <c r="B411" i="1"/>
  <c r="S406" i="1"/>
  <c r="F407" i="1"/>
  <c r="A407" i="4" s="1"/>
  <c r="A410" i="1"/>
  <c r="A410" i="4" s="1"/>
  <c r="C408" i="7" l="1"/>
  <c r="A409" i="7" s="1"/>
  <c r="B408" i="7"/>
  <c r="D408" i="7" s="1"/>
  <c r="B412" i="1"/>
  <c r="S407" i="1"/>
  <c r="A411" i="1"/>
  <c r="A411" i="4" s="1"/>
  <c r="C409" i="7" l="1"/>
  <c r="A410" i="7" s="1"/>
  <c r="B409" i="7"/>
  <c r="D409" i="7" s="1"/>
  <c r="B413" i="1"/>
  <c r="A412" i="1"/>
  <c r="A412" i="4" s="1"/>
  <c r="B410" i="7" l="1"/>
  <c r="D410" i="7" s="1"/>
  <c r="C410" i="7"/>
  <c r="A411" i="7" s="1"/>
  <c r="B414" i="1"/>
  <c r="A413" i="1"/>
  <c r="A413" i="4" s="1"/>
  <c r="B411" i="7" l="1"/>
  <c r="D411" i="7" s="1"/>
  <c r="C411" i="7"/>
  <c r="A412" i="7" s="1"/>
  <c r="B415" i="1"/>
  <c r="A414" i="1"/>
  <c r="A414" i="4" s="1"/>
  <c r="C412" i="7" l="1"/>
  <c r="A413" i="7" s="1"/>
  <c r="B412" i="7"/>
  <c r="D412" i="7" s="1"/>
  <c r="B416" i="1"/>
  <c r="A415" i="1"/>
  <c r="A415" i="4" s="1"/>
  <c r="B413" i="7" l="1"/>
  <c r="D413" i="7" s="1"/>
  <c r="C413" i="7"/>
  <c r="A414" i="7" s="1"/>
  <c r="B417" i="1"/>
  <c r="A416" i="1"/>
  <c r="A416" i="4" s="1"/>
  <c r="C414" i="7" l="1"/>
  <c r="A415" i="7" s="1"/>
  <c r="B414" i="7"/>
  <c r="D414" i="7" s="1"/>
  <c r="B418" i="1"/>
  <c r="A417" i="1"/>
  <c r="A417" i="4" s="1"/>
  <c r="C415" i="7" l="1"/>
  <c r="A416" i="7" s="1"/>
  <c r="B415" i="7"/>
  <c r="D415" i="7" s="1"/>
  <c r="B419" i="1"/>
  <c r="A418" i="1"/>
  <c r="A418" i="4" s="1"/>
  <c r="B416" i="7" l="1"/>
  <c r="D416" i="7" s="1"/>
  <c r="C416" i="7"/>
  <c r="A417" i="7" s="1"/>
  <c r="B420" i="1"/>
  <c r="A419" i="1"/>
  <c r="A419" i="4" s="1"/>
  <c r="B417" i="7" l="1"/>
  <c r="D417" i="7" s="1"/>
  <c r="C417" i="7"/>
  <c r="A418" i="7" s="1"/>
  <c r="B421" i="1"/>
  <c r="A420" i="1"/>
  <c r="A420" i="4" s="1"/>
  <c r="C418" i="7" l="1"/>
  <c r="A419" i="7" s="1"/>
  <c r="B418" i="7"/>
  <c r="D418" i="7" s="1"/>
  <c r="B422" i="1"/>
  <c r="A421" i="1"/>
  <c r="A421" i="4" s="1"/>
  <c r="B419" i="7" l="1"/>
  <c r="D419" i="7" s="1"/>
  <c r="C419" i="7"/>
  <c r="A420" i="7" s="1"/>
  <c r="B423" i="1"/>
  <c r="A422" i="1"/>
  <c r="A422" i="4" s="1"/>
  <c r="B420" i="7" l="1"/>
  <c r="D420" i="7" s="1"/>
  <c r="C420" i="7"/>
  <c r="A421" i="7" s="1"/>
  <c r="B424" i="1"/>
  <c r="A423" i="1"/>
  <c r="A423" i="4" s="1"/>
  <c r="C421" i="7" l="1"/>
  <c r="A422" i="7" s="1"/>
  <c r="B421" i="7"/>
  <c r="D421" i="7" s="1"/>
  <c r="B425" i="1"/>
  <c r="A424" i="1"/>
  <c r="A424" i="4" s="1"/>
  <c r="B422" i="7" l="1"/>
  <c r="D422" i="7" s="1"/>
  <c r="C422" i="7"/>
  <c r="A423" i="7" s="1"/>
  <c r="B426" i="1"/>
  <c r="A425" i="1"/>
  <c r="A425" i="4" s="1"/>
  <c r="C423" i="7" l="1"/>
  <c r="A424" i="7" s="1"/>
  <c r="B423" i="7"/>
  <c r="D423" i="7" s="1"/>
  <c r="B427" i="1"/>
  <c r="A426" i="1"/>
  <c r="A426" i="4" s="1"/>
  <c r="C424" i="7" l="1"/>
  <c r="A425" i="7" s="1"/>
  <c r="B424" i="7"/>
  <c r="D424" i="7" s="1"/>
  <c r="B428" i="1"/>
  <c r="A427" i="1"/>
  <c r="A427" i="4" s="1"/>
  <c r="B425" i="7" l="1"/>
  <c r="D425" i="7" s="1"/>
  <c r="C425" i="7"/>
  <c r="A426" i="7" s="1"/>
  <c r="B429" i="1"/>
  <c r="A428" i="1"/>
  <c r="A428" i="4" s="1"/>
  <c r="C426" i="7" l="1"/>
  <c r="A427" i="7" s="1"/>
  <c r="B426" i="7"/>
  <c r="D426" i="7" s="1"/>
  <c r="B430" i="1"/>
  <c r="A429" i="1"/>
  <c r="A429" i="4" s="1"/>
  <c r="C427" i="7" l="1"/>
  <c r="A428" i="7" s="1"/>
  <c r="B427" i="7"/>
  <c r="D427" i="7" s="1"/>
  <c r="B431" i="1"/>
  <c r="A430" i="1"/>
  <c r="A430" i="4" s="1"/>
  <c r="B428" i="7" l="1"/>
  <c r="D428" i="7" s="1"/>
  <c r="C428" i="7"/>
  <c r="A429" i="7" s="1"/>
  <c r="B432" i="1"/>
  <c r="A431" i="1"/>
  <c r="A431" i="4" s="1"/>
  <c r="C429" i="7" l="1"/>
  <c r="A430" i="7" s="1"/>
  <c r="B429" i="7"/>
  <c r="D429" i="7" s="1"/>
  <c r="B433" i="1"/>
  <c r="A432" i="1"/>
  <c r="A432" i="4" s="1"/>
  <c r="C430" i="7" l="1"/>
  <c r="A431" i="7" s="1"/>
  <c r="B430" i="7"/>
  <c r="D430" i="7" s="1"/>
  <c r="B434" i="1"/>
  <c r="A433" i="1"/>
  <c r="A433" i="4" s="1"/>
  <c r="B431" i="7" l="1"/>
  <c r="D431" i="7" s="1"/>
  <c r="C431" i="7"/>
  <c r="A432" i="7" s="1"/>
  <c r="B435" i="1"/>
  <c r="A434" i="1"/>
  <c r="A434" i="4" s="1"/>
  <c r="C432" i="7" l="1"/>
  <c r="A433" i="7" s="1"/>
  <c r="B432" i="7"/>
  <c r="D432" i="7" s="1"/>
  <c r="B436" i="1"/>
  <c r="A435" i="1"/>
  <c r="A435" i="4" s="1"/>
  <c r="B433" i="7" l="1"/>
  <c r="D433" i="7" s="1"/>
  <c r="C433" i="7"/>
  <c r="A434" i="7" s="1"/>
  <c r="B437" i="1"/>
  <c r="A436" i="1"/>
  <c r="A436" i="4" s="1"/>
  <c r="B434" i="7" l="1"/>
  <c r="D434" i="7" s="1"/>
  <c r="C434" i="7"/>
  <c r="A435" i="7" s="1"/>
  <c r="B438" i="1"/>
  <c r="A437" i="1"/>
  <c r="A437" i="4" s="1"/>
  <c r="C435" i="7" l="1"/>
  <c r="A436" i="7" s="1"/>
  <c r="B435" i="7"/>
  <c r="D435" i="7" s="1"/>
  <c r="B439" i="1"/>
  <c r="A438" i="1"/>
  <c r="A438" i="4" s="1"/>
  <c r="C436" i="7" l="1"/>
  <c r="A437" i="7" s="1"/>
  <c r="B436" i="7"/>
  <c r="D436" i="7" s="1"/>
  <c r="B440" i="1"/>
  <c r="A439" i="1"/>
  <c r="A439" i="4" s="1"/>
  <c r="B437" i="7" l="1"/>
  <c r="D437" i="7" s="1"/>
  <c r="C437" i="7"/>
  <c r="A438" i="7" s="1"/>
  <c r="B441" i="1"/>
  <c r="E440" i="1"/>
  <c r="A440" i="1"/>
  <c r="C438" i="7" l="1"/>
  <c r="A439" i="7" s="1"/>
  <c r="B438" i="7"/>
  <c r="D438" i="7" s="1"/>
  <c r="B442" i="1"/>
  <c r="E441" i="1"/>
  <c r="A441" i="1"/>
  <c r="C439" i="7" l="1"/>
  <c r="A440" i="7" s="1"/>
  <c r="B439" i="7"/>
  <c r="D439" i="7" s="1"/>
  <c r="B443" i="1"/>
  <c r="E442" i="1"/>
  <c r="A442" i="1"/>
  <c r="P440" i="1"/>
  <c r="T440" i="1" s="1"/>
  <c r="W440" i="1" s="1"/>
  <c r="B440" i="7" l="1"/>
  <c r="D440" i="7" s="1"/>
  <c r="C440" i="7"/>
  <c r="A441" i="7" s="1"/>
  <c r="B444" i="1"/>
  <c r="E443" i="1"/>
  <c r="F440" i="1"/>
  <c r="A440" i="4" s="1"/>
  <c r="A443" i="1"/>
  <c r="P441" i="1"/>
  <c r="T441" i="1" s="1"/>
  <c r="W441" i="1" s="1"/>
  <c r="C441" i="7" l="1"/>
  <c r="A442" i="7" s="1"/>
  <c r="B441" i="7"/>
  <c r="D441" i="7" s="1"/>
  <c r="B445" i="1"/>
  <c r="E444" i="1"/>
  <c r="S440" i="1"/>
  <c r="F441" i="1"/>
  <c r="A441" i="4" s="1"/>
  <c r="A444" i="1"/>
  <c r="P442" i="1"/>
  <c r="T442" i="1" s="1"/>
  <c r="W442" i="1" s="1"/>
  <c r="C442" i="7" l="1"/>
  <c r="A443" i="7" s="1"/>
  <c r="B442" i="7"/>
  <c r="D442" i="7" s="1"/>
  <c r="B446" i="1"/>
  <c r="E445" i="1"/>
  <c r="S441" i="1"/>
  <c r="F442" i="1"/>
  <c r="A442" i="4" s="1"/>
  <c r="A445" i="1"/>
  <c r="P443" i="1"/>
  <c r="T443" i="1" s="1"/>
  <c r="W443" i="1" s="1"/>
  <c r="B443" i="7" l="1"/>
  <c r="D443" i="7" s="1"/>
  <c r="C443" i="7"/>
  <c r="A444" i="7" s="1"/>
  <c r="B447" i="1"/>
  <c r="E446" i="1"/>
  <c r="S442" i="1"/>
  <c r="F443" i="1"/>
  <c r="A443" i="4" s="1"/>
  <c r="A446" i="1"/>
  <c r="P444" i="1"/>
  <c r="T444" i="1" s="1"/>
  <c r="W444" i="1" s="1"/>
  <c r="C444" i="7" l="1"/>
  <c r="A445" i="7" s="1"/>
  <c r="B444" i="7"/>
  <c r="D444" i="7" s="1"/>
  <c r="B448" i="1"/>
  <c r="E447" i="1"/>
  <c r="S443" i="1"/>
  <c r="F444" i="1"/>
  <c r="A444" i="4" s="1"/>
  <c r="A447" i="1"/>
  <c r="P445" i="1"/>
  <c r="T445" i="1" s="1"/>
  <c r="W445" i="1" s="1"/>
  <c r="C445" i="7" l="1"/>
  <c r="A446" i="7" s="1"/>
  <c r="B445" i="7"/>
  <c r="D445" i="7" s="1"/>
  <c r="B449" i="1"/>
  <c r="S444" i="1"/>
  <c r="F445" i="1"/>
  <c r="A445" i="4" s="1"/>
  <c r="A448" i="1"/>
  <c r="A448" i="4" s="1"/>
  <c r="P446" i="1"/>
  <c r="T446" i="1" s="1"/>
  <c r="W446" i="1" s="1"/>
  <c r="B446" i="7" l="1"/>
  <c r="D446" i="7" s="1"/>
  <c r="C446" i="7"/>
  <c r="A447" i="7" s="1"/>
  <c r="B450" i="1"/>
  <c r="S445" i="1"/>
  <c r="F446" i="1"/>
  <c r="A446" i="4" s="1"/>
  <c r="A449" i="1"/>
  <c r="A449" i="4" s="1"/>
  <c r="P447" i="1"/>
  <c r="T447" i="1" s="1"/>
  <c r="W447" i="1" s="1"/>
  <c r="B447" i="7" l="1"/>
  <c r="D447" i="7" s="1"/>
  <c r="C447" i="7"/>
  <c r="A448" i="7" s="1"/>
  <c r="B451" i="1"/>
  <c r="S446" i="1"/>
  <c r="F447" i="1"/>
  <c r="A447" i="4" s="1"/>
  <c r="A450" i="1"/>
  <c r="A450" i="4" s="1"/>
  <c r="C448" i="7" l="1"/>
  <c r="A449" i="7" s="1"/>
  <c r="B448" i="7"/>
  <c r="D448" i="7" s="1"/>
  <c r="B452" i="1"/>
  <c r="S447" i="1"/>
  <c r="A451" i="1"/>
  <c r="A451" i="4" s="1"/>
  <c r="B449" i="7" l="1"/>
  <c r="D449" i="7" s="1"/>
  <c r="C449" i="7"/>
  <c r="A450" i="7" s="1"/>
  <c r="B453" i="1"/>
  <c r="A452" i="1"/>
  <c r="A452" i="4" s="1"/>
  <c r="C450" i="7" l="1"/>
  <c r="A451" i="7" s="1"/>
  <c r="B450" i="7"/>
  <c r="D450" i="7" s="1"/>
  <c r="B454" i="1"/>
  <c r="A453" i="1"/>
  <c r="A453" i="4" s="1"/>
  <c r="C451" i="7" l="1"/>
  <c r="A452" i="7" s="1"/>
  <c r="B451" i="7"/>
  <c r="D451" i="7" s="1"/>
  <c r="B455" i="1"/>
  <c r="A454" i="1"/>
  <c r="A454" i="4" s="1"/>
  <c r="B452" i="7" l="1"/>
  <c r="D452" i="7" s="1"/>
  <c r="C452" i="7"/>
  <c r="A453" i="7" s="1"/>
  <c r="B456" i="1"/>
  <c r="A455" i="1"/>
  <c r="A455" i="4" s="1"/>
  <c r="C453" i="7" l="1"/>
  <c r="A454" i="7" s="1"/>
  <c r="B453" i="7"/>
  <c r="D453" i="7" s="1"/>
  <c r="B457" i="1"/>
  <c r="A456" i="1"/>
  <c r="A456" i="4" s="1"/>
  <c r="C454" i="7" l="1"/>
  <c r="A455" i="7" s="1"/>
  <c r="B454" i="7"/>
  <c r="D454" i="7" s="1"/>
  <c r="B458" i="1"/>
  <c r="A457" i="1"/>
  <c r="A457" i="4" s="1"/>
  <c r="B455" i="7" l="1"/>
  <c r="D455" i="7" s="1"/>
  <c r="C455" i="7"/>
  <c r="A456" i="7" s="1"/>
  <c r="B459" i="1"/>
  <c r="A458" i="1"/>
  <c r="A458" i="4" s="1"/>
  <c r="B456" i="7" l="1"/>
  <c r="D456" i="7" s="1"/>
  <c r="C456" i="7"/>
  <c r="A457" i="7" s="1"/>
  <c r="B460" i="1"/>
  <c r="A459" i="1"/>
  <c r="A459" i="4" s="1"/>
  <c r="C457" i="7" l="1"/>
  <c r="A458" i="7" s="1"/>
  <c r="B457" i="7"/>
  <c r="D457" i="7" s="1"/>
  <c r="B461" i="1"/>
  <c r="A460" i="1"/>
  <c r="A460" i="4" s="1"/>
  <c r="B458" i="7" l="1"/>
  <c r="D458" i="7" s="1"/>
  <c r="C458" i="7"/>
  <c r="A459" i="7" s="1"/>
  <c r="B462" i="1"/>
  <c r="A461" i="1"/>
  <c r="A461" i="4" s="1"/>
  <c r="C459" i="7" l="1"/>
  <c r="A460" i="7" s="1"/>
  <c r="B459" i="7"/>
  <c r="D459" i="7" s="1"/>
  <c r="B463" i="1"/>
  <c r="A462" i="1"/>
  <c r="A462" i="4" s="1"/>
  <c r="C460" i="7" l="1"/>
  <c r="A461" i="7" s="1"/>
  <c r="B460" i="7"/>
  <c r="D460" i="7" s="1"/>
  <c r="B464" i="1"/>
  <c r="A463" i="1"/>
  <c r="A463" i="4" s="1"/>
  <c r="B461" i="7" l="1"/>
  <c r="D461" i="7" s="1"/>
  <c r="C461" i="7"/>
  <c r="A462" i="7" s="1"/>
  <c r="B465" i="1"/>
  <c r="A464" i="1"/>
  <c r="A464" i="4" s="1"/>
  <c r="C462" i="7" l="1"/>
  <c r="A463" i="7" s="1"/>
  <c r="B462" i="7"/>
  <c r="D462" i="7" s="1"/>
  <c r="B466" i="1"/>
  <c r="A465" i="1"/>
  <c r="A465" i="4" s="1"/>
  <c r="B463" i="7" l="1"/>
  <c r="D463" i="7" s="1"/>
  <c r="C463" i="7"/>
  <c r="A464" i="7" s="1"/>
  <c r="B467" i="1"/>
  <c r="A466" i="1"/>
  <c r="A466" i="4" s="1"/>
  <c r="B464" i="7" l="1"/>
  <c r="D464" i="7" s="1"/>
  <c r="C464" i="7"/>
  <c r="A465" i="7" s="1"/>
  <c r="B468" i="1"/>
  <c r="A467" i="1"/>
  <c r="A467" i="4" s="1"/>
  <c r="C465" i="7" l="1"/>
  <c r="A466" i="7" s="1"/>
  <c r="B465" i="7"/>
  <c r="D465" i="7" s="1"/>
  <c r="B469" i="1"/>
  <c r="A468" i="1"/>
  <c r="A468" i="4" s="1"/>
  <c r="B466" i="7" l="1"/>
  <c r="D466" i="7" s="1"/>
  <c r="C466" i="7"/>
  <c r="A467" i="7" s="1"/>
  <c r="B470" i="1"/>
  <c r="A469" i="1"/>
  <c r="A469" i="4" s="1"/>
  <c r="B467" i="7" l="1"/>
  <c r="D467" i="7" s="1"/>
  <c r="C467" i="7"/>
  <c r="A468" i="7" s="1"/>
  <c r="B471" i="1"/>
  <c r="A470" i="1"/>
  <c r="A470" i="4" s="1"/>
  <c r="C468" i="7" l="1"/>
  <c r="A469" i="7" s="1"/>
  <c r="B468" i="7"/>
  <c r="D468" i="7" s="1"/>
  <c r="B472" i="1"/>
  <c r="A471" i="1"/>
  <c r="A471" i="4" s="1"/>
  <c r="C469" i="7" l="1"/>
  <c r="A470" i="7" s="1"/>
  <c r="B469" i="7"/>
  <c r="D469" i="7" s="1"/>
  <c r="B473" i="1"/>
  <c r="A472" i="1"/>
  <c r="A472" i="4" s="1"/>
  <c r="B470" i="7" l="1"/>
  <c r="D470" i="7" s="1"/>
  <c r="C470" i="7"/>
  <c r="A471" i="7" s="1"/>
  <c r="B474" i="1"/>
  <c r="A473" i="1"/>
  <c r="A473" i="4" s="1"/>
  <c r="C471" i="7" l="1"/>
  <c r="A472" i="7" s="1"/>
  <c r="B471" i="7"/>
  <c r="D471" i="7" s="1"/>
  <c r="B475" i="1"/>
  <c r="A474" i="1"/>
  <c r="A474" i="4" s="1"/>
  <c r="C472" i="7" l="1"/>
  <c r="A473" i="7" s="1"/>
  <c r="B472" i="7"/>
  <c r="D472" i="7" s="1"/>
  <c r="B476" i="1"/>
  <c r="A475" i="1"/>
  <c r="A475" i="4" s="1"/>
  <c r="B473" i="7" l="1"/>
  <c r="D473" i="7" s="1"/>
  <c r="C473" i="7"/>
  <c r="A474" i="7" s="1"/>
  <c r="B477" i="1"/>
  <c r="A476" i="1"/>
  <c r="A476" i="4" s="1"/>
  <c r="B474" i="7" l="1"/>
  <c r="D474" i="7" s="1"/>
  <c r="C474" i="7"/>
  <c r="A475" i="7" s="1"/>
  <c r="B478" i="1"/>
  <c r="E477" i="1"/>
  <c r="A477" i="1"/>
  <c r="C475" i="7" l="1"/>
  <c r="A476" i="7" s="1"/>
  <c r="B475" i="7"/>
  <c r="D475" i="7" s="1"/>
  <c r="B479" i="1"/>
  <c r="E478" i="1"/>
  <c r="A478" i="1"/>
  <c r="B476" i="7" l="1"/>
  <c r="D476" i="7" s="1"/>
  <c r="C476" i="7"/>
  <c r="A477" i="7" s="1"/>
  <c r="B480" i="1"/>
  <c r="E479" i="1"/>
  <c r="A479" i="1"/>
  <c r="P477" i="1"/>
  <c r="T477" i="1" s="1"/>
  <c r="W477" i="1" s="1"/>
  <c r="B477" i="7" l="1"/>
  <c r="D477" i="7" s="1"/>
  <c r="C477" i="7"/>
  <c r="A478" i="7" s="1"/>
  <c r="B481" i="1"/>
  <c r="E480" i="1"/>
  <c r="F477" i="1"/>
  <c r="A477" i="4" s="1"/>
  <c r="A480" i="1"/>
  <c r="P478" i="1"/>
  <c r="T478" i="1" s="1"/>
  <c r="W478" i="1" s="1"/>
  <c r="C478" i="7" l="1"/>
  <c r="A479" i="7" s="1"/>
  <c r="B478" i="7"/>
  <c r="D478" i="7" s="1"/>
  <c r="B482" i="1"/>
  <c r="S477" i="1"/>
  <c r="F478" i="1"/>
  <c r="A478" i="4" s="1"/>
  <c r="A481" i="1"/>
  <c r="A481" i="4" s="1"/>
  <c r="P479" i="1"/>
  <c r="T479" i="1" s="1"/>
  <c r="W479" i="1" s="1"/>
  <c r="B479" i="7" l="1"/>
  <c r="D479" i="7" s="1"/>
  <c r="C479" i="7"/>
  <c r="A480" i="7" s="1"/>
  <c r="B483" i="1"/>
  <c r="S478" i="1"/>
  <c r="F479" i="1"/>
  <c r="A479" i="4" s="1"/>
  <c r="A482" i="1"/>
  <c r="A482" i="4" s="1"/>
  <c r="P480" i="1"/>
  <c r="T480" i="1" s="1"/>
  <c r="W480" i="1" s="1"/>
  <c r="C480" i="7" l="1"/>
  <c r="A481" i="7" s="1"/>
  <c r="B480" i="7"/>
  <c r="D480" i="7" s="1"/>
  <c r="B484" i="1"/>
  <c r="S479" i="1"/>
  <c r="F480" i="1"/>
  <c r="A480" i="4" s="1"/>
  <c r="A483" i="1"/>
  <c r="A483" i="4" s="1"/>
  <c r="B481" i="7" l="1"/>
  <c r="D481" i="7" s="1"/>
  <c r="C481" i="7"/>
  <c r="A482" i="7" s="1"/>
  <c r="B485" i="1"/>
  <c r="S480" i="1"/>
  <c r="A484" i="1"/>
  <c r="A484" i="4" s="1"/>
  <c r="B482" i="7" l="1"/>
  <c r="D482" i="7" s="1"/>
  <c r="C482" i="7"/>
  <c r="A483" i="7" s="1"/>
  <c r="B486" i="1"/>
  <c r="A485" i="1"/>
  <c r="A485" i="4" s="1"/>
  <c r="C483" i="7" l="1"/>
  <c r="A484" i="7" s="1"/>
  <c r="B483" i="7"/>
  <c r="D483" i="7" s="1"/>
  <c r="B487" i="1"/>
  <c r="A486" i="1"/>
  <c r="A486" i="4" s="1"/>
  <c r="B484" i="7" l="1"/>
  <c r="D484" i="7" s="1"/>
  <c r="C484" i="7"/>
  <c r="A485" i="7" s="1"/>
  <c r="B488" i="1"/>
  <c r="A487" i="1"/>
  <c r="A487" i="4" s="1"/>
  <c r="B485" i="7" l="1"/>
  <c r="D485" i="7" s="1"/>
  <c r="C485" i="7"/>
  <c r="A486" i="7" s="1"/>
  <c r="B489" i="1"/>
  <c r="A488" i="1"/>
  <c r="A488" i="4" s="1"/>
  <c r="B486" i="7" l="1"/>
  <c r="D486" i="7" s="1"/>
  <c r="C486" i="7"/>
  <c r="A487" i="7" s="1"/>
  <c r="B490" i="1"/>
  <c r="A489" i="1"/>
  <c r="A489" i="4" s="1"/>
  <c r="C487" i="7" l="1"/>
  <c r="A488" i="7" s="1"/>
  <c r="B487" i="7"/>
  <c r="D487" i="7" s="1"/>
  <c r="B491" i="1"/>
  <c r="A490" i="1"/>
  <c r="A490" i="4" s="1"/>
  <c r="B488" i="7" l="1"/>
  <c r="D488" i="7" s="1"/>
  <c r="C488" i="7"/>
  <c r="A489" i="7" s="1"/>
  <c r="B492" i="1"/>
  <c r="A491" i="1"/>
  <c r="A491" i="4" s="1"/>
  <c r="C489" i="7" l="1"/>
  <c r="A490" i="7" s="1"/>
  <c r="B489" i="7"/>
  <c r="D489" i="7" s="1"/>
  <c r="B493" i="1"/>
  <c r="A492" i="1"/>
  <c r="A492" i="4" s="1"/>
  <c r="C490" i="7" l="1"/>
  <c r="A491" i="7" s="1"/>
  <c r="B490" i="7"/>
  <c r="D490" i="7" s="1"/>
  <c r="B494" i="1"/>
  <c r="A493" i="1"/>
  <c r="A493" i="4" s="1"/>
  <c r="B491" i="7" l="1"/>
  <c r="D491" i="7" s="1"/>
  <c r="C491" i="7"/>
  <c r="A492" i="7" s="1"/>
  <c r="B495" i="1"/>
  <c r="A494" i="1"/>
  <c r="A494" i="4" s="1"/>
  <c r="C492" i="7" l="1"/>
  <c r="A493" i="7" s="1"/>
  <c r="B492" i="7"/>
  <c r="D492" i="7" s="1"/>
  <c r="B496" i="1"/>
  <c r="A495" i="1"/>
  <c r="A495" i="4" s="1"/>
  <c r="C493" i="7" l="1"/>
  <c r="A494" i="7" s="1"/>
  <c r="B493" i="7"/>
  <c r="D493" i="7" s="1"/>
  <c r="B497" i="1"/>
  <c r="A496" i="1"/>
  <c r="A496" i="4" s="1"/>
  <c r="B494" i="7" l="1"/>
  <c r="D494" i="7" s="1"/>
  <c r="C494" i="7"/>
  <c r="A495" i="7" s="1"/>
  <c r="B498" i="1"/>
  <c r="A497" i="1"/>
  <c r="A497" i="4" s="1"/>
  <c r="B495" i="7" l="1"/>
  <c r="D495" i="7" s="1"/>
  <c r="C495" i="7"/>
  <c r="A496" i="7" s="1"/>
  <c r="B499" i="1"/>
  <c r="A498" i="1"/>
  <c r="A498" i="4" s="1"/>
  <c r="C496" i="7" l="1"/>
  <c r="A497" i="7" s="1"/>
  <c r="B496" i="7"/>
  <c r="D496" i="7" s="1"/>
  <c r="B500" i="1"/>
  <c r="A499" i="1"/>
  <c r="A499" i="4" s="1"/>
  <c r="B497" i="7" l="1"/>
  <c r="D497" i="7" s="1"/>
  <c r="C497" i="7"/>
  <c r="A498" i="7" s="1"/>
  <c r="B501" i="1"/>
  <c r="A500" i="1"/>
  <c r="A500" i="4" s="1"/>
  <c r="C498" i="7" l="1"/>
  <c r="A499" i="7" s="1"/>
  <c r="B498" i="7"/>
  <c r="D498" i="7" s="1"/>
  <c r="B502" i="1"/>
  <c r="A501" i="1"/>
  <c r="A501" i="4" s="1"/>
  <c r="C499" i="7" l="1"/>
  <c r="A500" i="7" s="1"/>
  <c r="B499" i="7"/>
  <c r="D499" i="7" s="1"/>
  <c r="B503" i="1"/>
  <c r="A502" i="1"/>
  <c r="A502" i="4" s="1"/>
  <c r="B500" i="7" l="1"/>
  <c r="D500" i="7" s="1"/>
  <c r="C500" i="7"/>
  <c r="A501" i="7" s="1"/>
  <c r="B504" i="1"/>
  <c r="A503" i="1"/>
  <c r="A503" i="4" s="1"/>
  <c r="C501" i="7" l="1"/>
  <c r="A502" i="7" s="1"/>
  <c r="B501" i="7"/>
  <c r="D501" i="7" s="1"/>
  <c r="B505" i="1"/>
  <c r="A504" i="1"/>
  <c r="A504" i="4" s="1"/>
  <c r="B502" i="7" l="1"/>
  <c r="D502" i="7" s="1"/>
  <c r="C502" i="7"/>
  <c r="A503" i="7" s="1"/>
  <c r="B506" i="1"/>
  <c r="A505" i="1"/>
  <c r="A505" i="4" s="1"/>
  <c r="B503" i="7" l="1"/>
  <c r="D503" i="7" s="1"/>
  <c r="C503" i="7"/>
  <c r="A504" i="7" s="1"/>
  <c r="B507" i="1"/>
  <c r="A506" i="1"/>
  <c r="A506" i="4" s="1"/>
  <c r="B504" i="7" l="1"/>
  <c r="D504" i="7" s="1"/>
  <c r="C504" i="7"/>
  <c r="A505" i="7" s="1"/>
  <c r="B508" i="1"/>
  <c r="A507" i="1"/>
  <c r="A507" i="4" s="1"/>
  <c r="C505" i="7" l="1"/>
  <c r="A506" i="7" s="1"/>
  <c r="B505" i="7"/>
  <c r="D505" i="7" s="1"/>
  <c r="B509" i="1"/>
  <c r="A508" i="1"/>
  <c r="A508" i="4" s="1"/>
  <c r="B506" i="7" l="1"/>
  <c r="D506" i="7" s="1"/>
  <c r="C506" i="7"/>
  <c r="A507" i="7" s="1"/>
  <c r="B510" i="1"/>
  <c r="A509" i="1"/>
  <c r="A509" i="4" s="1"/>
  <c r="C507" i="7" l="1"/>
  <c r="A508" i="7" s="1"/>
  <c r="B507" i="7"/>
  <c r="D507" i="7" s="1"/>
  <c r="A510" i="1"/>
  <c r="B511" i="1"/>
  <c r="E510" i="1"/>
  <c r="F510" i="1" s="1"/>
  <c r="S510" i="1" s="1"/>
  <c r="P510" i="1"/>
  <c r="T510" i="1" s="1"/>
  <c r="W510" i="1" s="1"/>
  <c r="A510" i="4" l="1"/>
  <c r="C508" i="7"/>
  <c r="A509" i="7" s="1"/>
  <c r="B508" i="7"/>
  <c r="D508" i="7" s="1"/>
  <c r="B512" i="1"/>
  <c r="A511" i="1"/>
  <c r="A511" i="4" s="1"/>
  <c r="B509" i="7" l="1"/>
  <c r="D509" i="7" s="1"/>
  <c r="C509" i="7"/>
  <c r="A510" i="7" s="1"/>
  <c r="B513" i="1"/>
  <c r="A512" i="1"/>
  <c r="A512" i="4" s="1"/>
  <c r="C510" i="7" l="1"/>
  <c r="A511" i="7" s="1"/>
  <c r="B510" i="7"/>
  <c r="D510" i="7" s="1"/>
  <c r="B514" i="1"/>
  <c r="A513" i="1"/>
  <c r="A513" i="4" s="1"/>
  <c r="C511" i="7" l="1"/>
  <c r="A512" i="7" s="1"/>
  <c r="B511" i="7"/>
  <c r="D511" i="7" s="1"/>
  <c r="B515" i="1"/>
  <c r="A514" i="1"/>
  <c r="A514" i="4" s="1"/>
  <c r="B512" i="7" l="1"/>
  <c r="D512" i="7" s="1"/>
  <c r="C512" i="7"/>
  <c r="A513" i="7" s="1"/>
  <c r="B516" i="1"/>
  <c r="A515" i="1"/>
  <c r="A515" i="4" s="1"/>
  <c r="B513" i="7" l="1"/>
  <c r="D513" i="7" s="1"/>
  <c r="C513" i="7"/>
  <c r="A514" i="7" s="1"/>
  <c r="B517" i="1"/>
  <c r="A516" i="1"/>
  <c r="A516" i="4" s="1"/>
  <c r="B514" i="7" l="1"/>
  <c r="D514" i="7" s="1"/>
  <c r="C514" i="7"/>
  <c r="A515" i="7" s="1"/>
  <c r="B518" i="1"/>
  <c r="A517" i="1"/>
  <c r="A517" i="4" s="1"/>
  <c r="B515" i="7" l="1"/>
  <c r="D515" i="7" s="1"/>
  <c r="C515" i="7"/>
  <c r="A516" i="7" s="1"/>
  <c r="B519" i="1"/>
  <c r="A518" i="1"/>
  <c r="A518" i="4" s="1"/>
  <c r="C516" i="7" l="1"/>
  <c r="A517" i="7" s="1"/>
  <c r="B516" i="7"/>
  <c r="D516" i="7" s="1"/>
  <c r="B520" i="1"/>
  <c r="A519" i="1"/>
  <c r="A519" i="4" s="1"/>
  <c r="B517" i="7" l="1"/>
  <c r="D517" i="7" s="1"/>
  <c r="C517" i="7"/>
  <c r="A518" i="7" s="1"/>
  <c r="B521" i="1"/>
  <c r="A520" i="1"/>
  <c r="A520" i="4" s="1"/>
  <c r="B518" i="7" l="1"/>
  <c r="D518" i="7" s="1"/>
  <c r="C518" i="7"/>
  <c r="A519" i="7" s="1"/>
  <c r="B522" i="1"/>
  <c r="A521" i="1"/>
  <c r="A521" i="4" s="1"/>
  <c r="C519" i="7" l="1"/>
  <c r="A520" i="7" s="1"/>
  <c r="B519" i="7"/>
  <c r="D519" i="7" s="1"/>
  <c r="B523" i="1"/>
  <c r="A522" i="1"/>
  <c r="A522" i="4" s="1"/>
  <c r="B520" i="7" l="1"/>
  <c r="D520" i="7" s="1"/>
  <c r="C520" i="7"/>
  <c r="A521" i="7" s="1"/>
  <c r="B524" i="1"/>
  <c r="A523" i="1"/>
  <c r="A523" i="4" s="1"/>
  <c r="B521" i="7" l="1"/>
  <c r="D521" i="7" s="1"/>
  <c r="C521" i="7"/>
  <c r="A522" i="7" s="1"/>
  <c r="B525" i="1"/>
  <c r="A524" i="1"/>
  <c r="A524" i="4" s="1"/>
  <c r="C522" i="7" l="1"/>
  <c r="A523" i="7" s="1"/>
  <c r="B522" i="7"/>
  <c r="D522" i="7" s="1"/>
  <c r="B526" i="1"/>
  <c r="A525" i="1"/>
  <c r="A525" i="4" s="1"/>
  <c r="B523" i="7" l="1"/>
  <c r="D523" i="7" s="1"/>
  <c r="C523" i="7"/>
  <c r="A524" i="7" s="1"/>
  <c r="B527" i="1"/>
  <c r="A526" i="1"/>
  <c r="A526" i="4" s="1"/>
  <c r="B524" i="7" l="1"/>
  <c r="D524" i="7" s="1"/>
  <c r="C524" i="7"/>
  <c r="A525" i="7" s="1"/>
  <c r="B528" i="1"/>
  <c r="A527" i="1"/>
  <c r="A527" i="4" s="1"/>
  <c r="B525" i="7" l="1"/>
  <c r="D525" i="7" s="1"/>
  <c r="C525" i="7"/>
  <c r="A526" i="7" s="1"/>
  <c r="B529" i="1"/>
  <c r="A528" i="1"/>
  <c r="A528" i="4" s="1"/>
  <c r="B526" i="7" l="1"/>
  <c r="D526" i="7" s="1"/>
  <c r="C526" i="7"/>
  <c r="A527" i="7" s="1"/>
  <c r="B530" i="1"/>
  <c r="A529" i="1"/>
  <c r="A529" i="4" s="1"/>
  <c r="B527" i="7" l="1"/>
  <c r="D527" i="7" s="1"/>
  <c r="C527" i="7"/>
  <c r="A528" i="7" s="1"/>
  <c r="B531" i="1"/>
  <c r="A530" i="1"/>
  <c r="A530" i="4" s="1"/>
  <c r="T528" i="1"/>
  <c r="W528" i="1" s="1"/>
  <c r="C528" i="7" l="1"/>
  <c r="A529" i="7" s="1"/>
  <c r="B528" i="7"/>
  <c r="D528" i="7" s="1"/>
  <c r="B532" i="1"/>
  <c r="A531" i="1"/>
  <c r="A531" i="4" s="1"/>
  <c r="T529" i="1"/>
  <c r="W529" i="1" s="1"/>
  <c r="B529" i="7" l="1"/>
  <c r="D529" i="7" s="1"/>
  <c r="C529" i="7"/>
  <c r="A530" i="7" s="1"/>
  <c r="B533" i="1"/>
  <c r="S528" i="1"/>
  <c r="A532" i="1"/>
  <c r="A532" i="4" s="1"/>
  <c r="T530" i="1"/>
  <c r="W530" i="1" s="1"/>
  <c r="C530" i="7" l="1"/>
  <c r="A531" i="7" s="1"/>
  <c r="B530" i="7"/>
  <c r="D530" i="7" s="1"/>
  <c r="B534" i="1"/>
  <c r="S529" i="1"/>
  <c r="A533" i="1"/>
  <c r="A533" i="4" s="1"/>
  <c r="T531" i="1"/>
  <c r="W531" i="1" s="1"/>
  <c r="C531" i="7" l="1"/>
  <c r="A532" i="7" s="1"/>
  <c r="B531" i="7"/>
  <c r="D531" i="7" s="1"/>
  <c r="B535" i="1"/>
  <c r="S530" i="1"/>
  <c r="A534" i="1"/>
  <c r="A534" i="4" s="1"/>
  <c r="T532" i="1"/>
  <c r="W532" i="1" s="1"/>
  <c r="B532" i="7" l="1"/>
  <c r="D532" i="7" s="1"/>
  <c r="C532" i="7"/>
  <c r="A533" i="7" s="1"/>
  <c r="B536" i="1"/>
  <c r="S531" i="1"/>
  <c r="A535" i="1"/>
  <c r="A535" i="4" s="1"/>
  <c r="T533" i="1"/>
  <c r="W533" i="1" s="1"/>
  <c r="B533" i="7" l="1"/>
  <c r="D533" i="7" s="1"/>
  <c r="C533" i="7"/>
  <c r="A534" i="7" s="1"/>
  <c r="B537" i="1"/>
  <c r="S532" i="1"/>
  <c r="A536" i="1"/>
  <c r="A536" i="4" s="1"/>
  <c r="T534" i="1"/>
  <c r="W534" i="1" s="1"/>
  <c r="C534" i="7" l="1"/>
  <c r="A535" i="7" s="1"/>
  <c r="B534" i="7"/>
  <c r="D534" i="7" s="1"/>
  <c r="B538" i="1"/>
  <c r="S533" i="1"/>
  <c r="A537" i="1"/>
  <c r="A537" i="4" s="1"/>
  <c r="T535" i="1"/>
  <c r="W535" i="1" s="1"/>
  <c r="B535" i="7" l="1"/>
  <c r="D535" i="7" s="1"/>
  <c r="C535" i="7"/>
  <c r="A536" i="7" s="1"/>
  <c r="B539" i="1"/>
  <c r="S534" i="1"/>
  <c r="A538" i="1"/>
  <c r="A538" i="4" s="1"/>
  <c r="T536" i="1"/>
  <c r="W536" i="1" s="1"/>
  <c r="B536" i="7" l="1"/>
  <c r="D536" i="7" s="1"/>
  <c r="C536" i="7"/>
  <c r="A537" i="7" s="1"/>
  <c r="B540" i="1"/>
  <c r="S535" i="1"/>
  <c r="A539" i="1"/>
  <c r="A539" i="4" s="1"/>
  <c r="T537" i="1"/>
  <c r="W537" i="1" s="1"/>
  <c r="C537" i="7" l="1"/>
  <c r="A538" i="7" s="1"/>
  <c r="B537" i="7"/>
  <c r="D537" i="7" s="1"/>
  <c r="B541" i="1"/>
  <c r="S536" i="1"/>
  <c r="A540" i="1"/>
  <c r="A540" i="4" s="1"/>
  <c r="T538" i="1"/>
  <c r="W538" i="1" s="1"/>
  <c r="B538" i="7" l="1"/>
  <c r="D538" i="7" s="1"/>
  <c r="C538" i="7"/>
  <c r="A539" i="7" s="1"/>
  <c r="B542" i="1"/>
  <c r="B543" i="1" s="1"/>
  <c r="B544" i="1" s="1"/>
  <c r="A544" i="1" s="1"/>
  <c r="A544" i="4" s="1"/>
  <c r="S537" i="1"/>
  <c r="A541" i="1"/>
  <c r="A541" i="4" s="1"/>
  <c r="T539" i="1"/>
  <c r="W539" i="1" s="1"/>
  <c r="B539" i="7" l="1"/>
  <c r="D539" i="7" s="1"/>
  <c r="C539" i="7"/>
  <c r="A540" i="7" s="1"/>
  <c r="A543" i="1"/>
  <c r="A543" i="4" s="1"/>
  <c r="S538" i="1"/>
  <c r="A542" i="1"/>
  <c r="A542" i="4" s="1"/>
  <c r="T540" i="1"/>
  <c r="W540" i="1" s="1"/>
  <c r="C540" i="7" l="1"/>
  <c r="A541" i="7" s="1"/>
  <c r="B540" i="7"/>
  <c r="D540" i="7" s="1"/>
  <c r="B545" i="1"/>
  <c r="S539" i="1"/>
  <c r="T541" i="1"/>
  <c r="W541" i="1" s="1"/>
  <c r="B541" i="7" l="1"/>
  <c r="D541" i="7" s="1"/>
  <c r="C541" i="7"/>
  <c r="A542" i="7" s="1"/>
  <c r="E545" i="1"/>
  <c r="F545" i="1" s="1"/>
  <c r="S545" i="1" s="1"/>
  <c r="B546" i="1"/>
  <c r="P545" i="1"/>
  <c r="T545" i="1" s="1"/>
  <c r="W545" i="1" s="1"/>
  <c r="A545" i="1"/>
  <c r="A545" i="4" s="1"/>
  <c r="S540" i="1"/>
  <c r="T542" i="1"/>
  <c r="W542" i="1" s="1"/>
  <c r="B542" i="7" l="1"/>
  <c r="D542" i="7" s="1"/>
  <c r="C542" i="7"/>
  <c r="A543" i="7" s="1"/>
  <c r="P546" i="1"/>
  <c r="T546" i="1" s="1"/>
  <c r="A546" i="1"/>
  <c r="A546" i="4" s="1"/>
  <c r="E546" i="1"/>
  <c r="F546" i="1" s="1"/>
  <c r="S546" i="1" s="1"/>
  <c r="S541" i="1"/>
  <c r="C543" i="7" l="1"/>
  <c r="A544" i="7" s="1"/>
  <c r="B543" i="7"/>
  <c r="D543" i="7" s="1"/>
  <c r="W546" i="1"/>
  <c r="B547" i="1"/>
  <c r="S542" i="1"/>
  <c r="C544" i="7" l="1"/>
  <c r="A545" i="7" s="1"/>
  <c r="B544" i="7"/>
  <c r="D544" i="7" s="1"/>
  <c r="B548" i="1"/>
  <c r="E547" i="1"/>
  <c r="A547" i="1"/>
  <c r="B545" i="7" l="1"/>
  <c r="D545" i="7" s="1"/>
  <c r="C545" i="7"/>
  <c r="A546" i="7" s="1"/>
  <c r="B549" i="1"/>
  <c r="A548" i="1"/>
  <c r="A548" i="4" s="1"/>
  <c r="C546" i="7" l="1"/>
  <c r="A547" i="7" s="1"/>
  <c r="B546" i="7"/>
  <c r="D546" i="7" s="1"/>
  <c r="B550" i="1"/>
  <c r="A549" i="1"/>
  <c r="A549" i="4" s="1"/>
  <c r="P547" i="1"/>
  <c r="T547" i="1" s="1"/>
  <c r="W547" i="1" s="1"/>
  <c r="B547" i="7" l="1"/>
  <c r="D547" i="7" s="1"/>
  <c r="C547" i="7"/>
  <c r="A548" i="7" s="1"/>
  <c r="B551" i="1"/>
  <c r="A550" i="1"/>
  <c r="A550" i="4" s="1"/>
  <c r="F547" i="1"/>
  <c r="A547" i="4" s="1"/>
  <c r="B548" i="7" l="1"/>
  <c r="D548" i="7" s="1"/>
  <c r="C548" i="7"/>
  <c r="A549" i="7" s="1"/>
  <c r="B552" i="1"/>
  <c r="S547" i="1"/>
  <c r="A551" i="1"/>
  <c r="A551" i="4" s="1"/>
  <c r="B549" i="7" l="1"/>
  <c r="D549" i="7" s="1"/>
  <c r="C549" i="7"/>
  <c r="A550" i="7" s="1"/>
  <c r="B553" i="1"/>
  <c r="A552" i="1"/>
  <c r="A552" i="4" s="1"/>
  <c r="B550" i="7" l="1"/>
  <c r="D550" i="7" s="1"/>
  <c r="C550" i="7"/>
  <c r="A551" i="7" s="1"/>
  <c r="B554" i="1"/>
  <c r="A553" i="1"/>
  <c r="A553" i="4" s="1"/>
  <c r="C551" i="7" l="1"/>
  <c r="A552" i="7" s="1"/>
  <c r="B551" i="7"/>
  <c r="D551" i="7" s="1"/>
  <c r="B555" i="1"/>
  <c r="A554" i="1"/>
  <c r="A554" i="4" s="1"/>
  <c r="C552" i="7" l="1"/>
  <c r="A553" i="7" s="1"/>
  <c r="B552" i="7"/>
  <c r="D552" i="7" s="1"/>
  <c r="B556" i="1"/>
  <c r="A555" i="1"/>
  <c r="A555" i="4" s="1"/>
  <c r="B553" i="7" l="1"/>
  <c r="D553" i="7" s="1"/>
  <c r="C553" i="7"/>
  <c r="A554" i="7" s="1"/>
  <c r="B557" i="1"/>
  <c r="A556" i="1"/>
  <c r="A556" i="4" s="1"/>
  <c r="B554" i="7" l="1"/>
  <c r="D554" i="7" s="1"/>
  <c r="C554" i="7"/>
  <c r="A555" i="7" s="1"/>
  <c r="B558" i="1"/>
  <c r="A557" i="1"/>
  <c r="A557" i="4" s="1"/>
  <c r="C555" i="7" l="1"/>
  <c r="A556" i="7" s="1"/>
  <c r="B555" i="7"/>
  <c r="D555" i="7" s="1"/>
  <c r="B559" i="1"/>
  <c r="A558" i="1"/>
  <c r="A558" i="4" s="1"/>
  <c r="C556" i="7" l="1"/>
  <c r="A557" i="7" s="1"/>
  <c r="B556" i="7"/>
  <c r="D556" i="7" s="1"/>
  <c r="B560" i="1"/>
  <c r="A559" i="1"/>
  <c r="A559" i="4" s="1"/>
  <c r="B557" i="7" l="1"/>
  <c r="D557" i="7" s="1"/>
  <c r="C557" i="7"/>
  <c r="A558" i="7" s="1"/>
  <c r="B561" i="1"/>
  <c r="A560" i="1"/>
  <c r="A560" i="4" s="1"/>
  <c r="C558" i="7" l="1"/>
  <c r="A559" i="7" s="1"/>
  <c r="B558" i="7"/>
  <c r="D558" i="7" s="1"/>
  <c r="B562" i="1"/>
  <c r="A561" i="1"/>
  <c r="A561" i="4" s="1"/>
  <c r="C559" i="7" l="1"/>
  <c r="A560" i="7" s="1"/>
  <c r="B559" i="7"/>
  <c r="D559" i="7" s="1"/>
  <c r="B563" i="1"/>
  <c r="A562" i="1"/>
  <c r="A562" i="4" s="1"/>
  <c r="B560" i="7" l="1"/>
  <c r="D560" i="7" s="1"/>
  <c r="C560" i="7"/>
  <c r="A561" i="7" s="1"/>
  <c r="B564" i="1"/>
  <c r="A563" i="1"/>
  <c r="A563" i="4" s="1"/>
  <c r="B561" i="7" l="1"/>
  <c r="D561" i="7" s="1"/>
  <c r="C561" i="7"/>
  <c r="A562" i="7" s="1"/>
  <c r="B565" i="1"/>
  <c r="B562" i="7" l="1"/>
  <c r="D562" i="7" s="1"/>
  <c r="C562" i="7"/>
  <c r="A563" i="7" s="1"/>
  <c r="B566" i="1"/>
  <c r="C563" i="7" l="1"/>
  <c r="A564" i="7" s="1"/>
  <c r="B563" i="7"/>
  <c r="D563" i="7" s="1"/>
  <c r="B567" i="1"/>
  <c r="C564" i="7" l="1"/>
  <c r="A565" i="7" s="1"/>
  <c r="B564" i="7"/>
  <c r="D564" i="7" s="1"/>
  <c r="B568" i="1"/>
  <c r="B565" i="7" l="1"/>
  <c r="D565" i="7" s="1"/>
  <c r="C565" i="7"/>
  <c r="A566" i="7" s="1"/>
  <c r="B569" i="1"/>
  <c r="B566" i="7" l="1"/>
  <c r="D566" i="7" s="1"/>
  <c r="C566" i="7"/>
  <c r="A567" i="7" s="1"/>
  <c r="B570" i="1"/>
  <c r="C567" i="7" l="1"/>
  <c r="A568" i="7" s="1"/>
  <c r="B567" i="7"/>
  <c r="D567" i="7" s="1"/>
  <c r="B571" i="1"/>
  <c r="A564" i="1"/>
  <c r="A564" i="4" s="1"/>
  <c r="B568" i="7" l="1"/>
  <c r="D568" i="7" s="1"/>
  <c r="C568" i="7"/>
  <c r="A569" i="7" s="1"/>
  <c r="B572" i="1"/>
  <c r="A565" i="1"/>
  <c r="A565" i="4" s="1"/>
  <c r="B569" i="7" l="1"/>
  <c r="D569" i="7" s="1"/>
  <c r="C569" i="7"/>
  <c r="A570" i="7" s="1"/>
  <c r="B573" i="1"/>
  <c r="A566" i="1"/>
  <c r="A566" i="4" s="1"/>
  <c r="C570" i="7" l="1"/>
  <c r="A571" i="7" s="1"/>
  <c r="B570" i="7"/>
  <c r="D570" i="7" s="1"/>
  <c r="B574" i="1"/>
  <c r="A567" i="1"/>
  <c r="A567" i="4" s="1"/>
  <c r="B571" i="7" l="1"/>
  <c r="D571" i="7" s="1"/>
  <c r="C571" i="7"/>
  <c r="A572" i="7" s="1"/>
  <c r="B575" i="1"/>
  <c r="A568" i="1"/>
  <c r="A568" i="4" s="1"/>
  <c r="B572" i="7" l="1"/>
  <c r="D572" i="7" s="1"/>
  <c r="C572" i="7"/>
  <c r="A573" i="7" s="1"/>
  <c r="B576" i="1"/>
  <c r="A569" i="1"/>
  <c r="A569" i="4" s="1"/>
  <c r="B573" i="7" l="1"/>
  <c r="D573" i="7" s="1"/>
  <c r="C573" i="7"/>
  <c r="A574" i="7" s="1"/>
  <c r="B577" i="1"/>
  <c r="A570" i="1"/>
  <c r="A570" i="4" s="1"/>
  <c r="B574" i="7" l="1"/>
  <c r="D574" i="7" s="1"/>
  <c r="C574" i="7"/>
  <c r="A575" i="7" s="1"/>
  <c r="B578" i="1"/>
  <c r="A571" i="1"/>
  <c r="A571" i="4" s="1"/>
  <c r="B575" i="7" l="1"/>
  <c r="D575" i="7" s="1"/>
  <c r="C575" i="7"/>
  <c r="A576" i="7" s="1"/>
  <c r="B579" i="1"/>
  <c r="A572" i="1"/>
  <c r="A572" i="4" s="1"/>
  <c r="C576" i="7" l="1"/>
  <c r="A577" i="7" s="1"/>
  <c r="B576" i="7"/>
  <c r="D576" i="7" s="1"/>
  <c r="B580" i="1"/>
  <c r="A573" i="1"/>
  <c r="A573" i="4" s="1"/>
  <c r="B577" i="7" l="1"/>
  <c r="D577" i="7" s="1"/>
  <c r="C577" i="7"/>
  <c r="A578" i="7" s="1"/>
  <c r="B581" i="1"/>
  <c r="A574" i="1"/>
  <c r="A574" i="4" s="1"/>
  <c r="C578" i="7" l="1"/>
  <c r="A579" i="7" s="1"/>
  <c r="B578" i="7"/>
  <c r="D578" i="7" s="1"/>
  <c r="B582" i="1"/>
  <c r="A575" i="1"/>
  <c r="A575" i="4" s="1"/>
  <c r="C579" i="7" l="1"/>
  <c r="A580" i="7" s="1"/>
  <c r="B579" i="7"/>
  <c r="D579" i="7" s="1"/>
  <c r="B583" i="1"/>
  <c r="A576" i="1"/>
  <c r="A576" i="4" s="1"/>
  <c r="B580" i="7" l="1"/>
  <c r="D580" i="7" s="1"/>
  <c r="C580" i="7"/>
  <c r="A581" i="7" s="1"/>
  <c r="B584" i="1"/>
  <c r="A577" i="1"/>
  <c r="A577" i="4" s="1"/>
  <c r="B581" i="7" l="1"/>
  <c r="D581" i="7" s="1"/>
  <c r="C581" i="7"/>
  <c r="A582" i="7" s="1"/>
  <c r="B585" i="1"/>
  <c r="A578" i="1"/>
  <c r="A578" i="4" s="1"/>
  <c r="C582" i="7" l="1"/>
  <c r="A583" i="7" s="1"/>
  <c r="B582" i="7"/>
  <c r="D582" i="7" s="1"/>
  <c r="B586" i="1"/>
  <c r="A579" i="1"/>
  <c r="A579" i="4" s="1"/>
  <c r="B583" i="7" l="1"/>
  <c r="D583" i="7" s="1"/>
  <c r="C583" i="7"/>
  <c r="A584" i="7" s="1"/>
  <c r="B587" i="1"/>
  <c r="A580" i="1"/>
  <c r="A580" i="4" s="1"/>
  <c r="B584" i="7" l="1"/>
  <c r="D584" i="7" s="1"/>
  <c r="C584" i="7"/>
  <c r="A585" i="7" s="1"/>
  <c r="B588" i="1"/>
  <c r="A581" i="1"/>
  <c r="A581" i="4" s="1"/>
  <c r="B585" i="7" l="1"/>
  <c r="D585" i="7" s="1"/>
  <c r="C585" i="7"/>
  <c r="A586" i="7" s="1"/>
  <c r="B589" i="1"/>
  <c r="A582" i="1"/>
  <c r="A582" i="4" s="1"/>
  <c r="B586" i="7" l="1"/>
  <c r="D586" i="7" s="1"/>
  <c r="C586" i="7"/>
  <c r="A587" i="7" s="1"/>
  <c r="B590" i="1"/>
  <c r="A583" i="1"/>
  <c r="A583" i="4" s="1"/>
  <c r="B587" i="7" l="1"/>
  <c r="D587" i="7" s="1"/>
  <c r="C587" i="7"/>
  <c r="A588" i="7" s="1"/>
  <c r="B591" i="1"/>
  <c r="A584" i="1"/>
  <c r="A584" i="4" s="1"/>
  <c r="C588" i="7" l="1"/>
  <c r="A589" i="7" s="1"/>
  <c r="B588" i="7"/>
  <c r="D588" i="7" s="1"/>
  <c r="B592" i="1"/>
  <c r="A585" i="1"/>
  <c r="A585" i="4" s="1"/>
  <c r="B589" i="7" l="1"/>
  <c r="D589" i="7" s="1"/>
  <c r="C589" i="7"/>
  <c r="A590" i="7" s="1"/>
  <c r="B593" i="1"/>
  <c r="A586" i="1"/>
  <c r="A586" i="4" s="1"/>
  <c r="B590" i="7" l="1"/>
  <c r="D590" i="7" s="1"/>
  <c r="C590" i="7"/>
  <c r="A591" i="7" s="1"/>
  <c r="B594" i="1"/>
  <c r="A587" i="1"/>
  <c r="A587" i="4" s="1"/>
  <c r="C591" i="7" l="1"/>
  <c r="A592" i="7" s="1"/>
  <c r="B591" i="7"/>
  <c r="D591" i="7" s="1"/>
  <c r="B595" i="1"/>
  <c r="A588" i="1"/>
  <c r="A588" i="4" s="1"/>
  <c r="C592" i="7" l="1"/>
  <c r="A593" i="7" s="1"/>
  <c r="B592" i="7"/>
  <c r="D592" i="7" s="1"/>
  <c r="B596" i="1"/>
  <c r="A589" i="1"/>
  <c r="A589" i="4" s="1"/>
  <c r="B593" i="7" l="1"/>
  <c r="D593" i="7" s="1"/>
  <c r="C593" i="7"/>
  <c r="A594" i="7" s="1"/>
  <c r="B597" i="1"/>
  <c r="A590" i="1"/>
  <c r="A590" i="4" s="1"/>
  <c r="C594" i="7" l="1"/>
  <c r="A595" i="7" s="1"/>
  <c r="B594" i="7"/>
  <c r="D594" i="7" s="1"/>
  <c r="B598" i="1"/>
  <c r="A591" i="1"/>
  <c r="A591" i="4" s="1"/>
  <c r="B595" i="7" l="1"/>
  <c r="D595" i="7" s="1"/>
  <c r="C595" i="7"/>
  <c r="A596" i="7" s="1"/>
  <c r="B599" i="1"/>
  <c r="A592" i="1"/>
  <c r="A592" i="4" s="1"/>
  <c r="B596" i="7" l="1"/>
  <c r="D596" i="7" s="1"/>
  <c r="C596" i="7"/>
  <c r="A597" i="7" s="1"/>
  <c r="B600" i="1"/>
  <c r="A593" i="1"/>
  <c r="A593" i="4" s="1"/>
  <c r="B597" i="7" l="1"/>
  <c r="D597" i="7" s="1"/>
  <c r="C597" i="7"/>
  <c r="A598" i="7" s="1"/>
  <c r="B601" i="1"/>
  <c r="A594" i="1"/>
  <c r="A594" i="4" s="1"/>
  <c r="B598" i="7" l="1"/>
  <c r="D598" i="7" s="1"/>
  <c r="C598" i="7"/>
  <c r="A599" i="7" s="1"/>
  <c r="B602" i="1"/>
  <c r="A595" i="1"/>
  <c r="A595" i="4" s="1"/>
  <c r="B599" i="7" l="1"/>
  <c r="D599" i="7" s="1"/>
  <c r="C599" i="7"/>
  <c r="A600" i="7" s="1"/>
  <c r="B603" i="1"/>
  <c r="A596" i="1"/>
  <c r="A596" i="4" s="1"/>
  <c r="C600" i="7" l="1"/>
  <c r="A601" i="7" s="1"/>
  <c r="B600" i="7"/>
  <c r="D600" i="7" s="1"/>
  <c r="B604" i="1"/>
  <c r="A597" i="1"/>
  <c r="A597" i="4" s="1"/>
  <c r="B601" i="7" l="1"/>
  <c r="D601" i="7" s="1"/>
  <c r="C601" i="7"/>
  <c r="A602" i="7" s="1"/>
  <c r="B605" i="1"/>
  <c r="A598" i="1"/>
  <c r="A598" i="4" s="1"/>
  <c r="B602" i="7" l="1"/>
  <c r="D602" i="7" s="1"/>
  <c r="C602" i="7"/>
  <c r="A603" i="7" s="1"/>
  <c r="B606" i="1"/>
  <c r="A599" i="1"/>
  <c r="A599" i="4" s="1"/>
  <c r="C603" i="7" l="1"/>
  <c r="A604" i="7" s="1"/>
  <c r="B603" i="7"/>
  <c r="D603" i="7" s="1"/>
  <c r="B607" i="1"/>
  <c r="A600" i="1"/>
  <c r="A600" i="4" s="1"/>
  <c r="B604" i="7" l="1"/>
  <c r="D604" i="7" s="1"/>
  <c r="C604" i="7"/>
  <c r="A605" i="7" s="1"/>
  <c r="B608" i="1"/>
  <c r="A601" i="1"/>
  <c r="A601" i="4" s="1"/>
  <c r="B605" i="7" l="1"/>
  <c r="D605" i="7" s="1"/>
  <c r="C605" i="7"/>
  <c r="A606" i="7" s="1"/>
  <c r="B609" i="1"/>
  <c r="A602" i="1"/>
  <c r="A602" i="4" s="1"/>
  <c r="C606" i="7" l="1"/>
  <c r="A607" i="7" s="1"/>
  <c r="B606" i="7"/>
  <c r="D606" i="7" s="1"/>
  <c r="B610" i="1"/>
  <c r="A603" i="1"/>
  <c r="A603" i="4" s="1"/>
  <c r="B607" i="7" l="1"/>
  <c r="D607" i="7" s="1"/>
  <c r="C607" i="7"/>
  <c r="A608" i="7" s="1"/>
  <c r="B611" i="1"/>
  <c r="A604" i="1"/>
  <c r="A604" i="4" s="1"/>
  <c r="B608" i="7" l="1"/>
  <c r="D608" i="7" s="1"/>
  <c r="C608" i="7"/>
  <c r="A609" i="7" s="1"/>
  <c r="B612" i="1"/>
  <c r="A605" i="1"/>
  <c r="A605" i="4" s="1"/>
  <c r="B609" i="7" l="1"/>
  <c r="D609" i="7" s="1"/>
  <c r="C609" i="7"/>
  <c r="A610" i="7" s="1"/>
  <c r="B613" i="1"/>
  <c r="A606" i="1"/>
  <c r="A606" i="4" s="1"/>
  <c r="B610" i="7" l="1"/>
  <c r="D610" i="7" s="1"/>
  <c r="C610" i="7"/>
  <c r="A611" i="7" s="1"/>
  <c r="B614" i="1"/>
  <c r="A607" i="1"/>
  <c r="A607" i="4" s="1"/>
  <c r="B611" i="7" l="1"/>
  <c r="D611" i="7" s="1"/>
  <c r="C611" i="7"/>
  <c r="A612" i="7" s="1"/>
  <c r="B615" i="1"/>
  <c r="A608" i="1"/>
  <c r="A608" i="4" s="1"/>
  <c r="C612" i="7" l="1"/>
  <c r="A613" i="7" s="1"/>
  <c r="B612" i="7"/>
  <c r="D612" i="7" s="1"/>
  <c r="B616" i="1"/>
  <c r="A609" i="1"/>
  <c r="A609" i="4" s="1"/>
  <c r="B613" i="7" l="1"/>
  <c r="D613" i="7" s="1"/>
  <c r="C613" i="7"/>
  <c r="A614" i="7" s="1"/>
  <c r="B617" i="1"/>
  <c r="A610" i="1"/>
  <c r="A610" i="4" s="1"/>
  <c r="C614" i="7" l="1"/>
  <c r="A615" i="7" s="1"/>
  <c r="B614" i="7"/>
  <c r="D614" i="7" s="1"/>
  <c r="B618" i="1"/>
  <c r="A611" i="1"/>
  <c r="A611" i="4" s="1"/>
  <c r="C615" i="7" l="1"/>
  <c r="A616" i="7" s="1"/>
  <c r="B615" i="7"/>
  <c r="D615" i="7" s="1"/>
  <c r="B619" i="1"/>
  <c r="A612" i="1"/>
  <c r="A612" i="4" s="1"/>
  <c r="B616" i="7" l="1"/>
  <c r="D616" i="7" s="1"/>
  <c r="C616" i="7"/>
  <c r="A617" i="7" s="1"/>
  <c r="B620" i="1"/>
  <c r="A613" i="1"/>
  <c r="A613" i="4" s="1"/>
  <c r="C617" i="7" l="1"/>
  <c r="A618" i="7" s="1"/>
  <c r="B617" i="7"/>
  <c r="D617" i="7" s="1"/>
  <c r="B621" i="1"/>
  <c r="A614" i="1"/>
  <c r="A614" i="4" s="1"/>
  <c r="C618" i="7" l="1"/>
  <c r="A619" i="7" s="1"/>
  <c r="B618" i="7"/>
  <c r="D618" i="7" s="1"/>
  <c r="B622" i="1"/>
  <c r="A615" i="1"/>
  <c r="A615" i="4" s="1"/>
  <c r="B619" i="7" l="1"/>
  <c r="D619" i="7" s="1"/>
  <c r="C619" i="7"/>
  <c r="A620" i="7" s="1"/>
  <c r="B623" i="1"/>
  <c r="A616" i="1"/>
  <c r="A616" i="4" s="1"/>
  <c r="C620" i="7" l="1"/>
  <c r="A621" i="7" s="1"/>
  <c r="B620" i="7"/>
  <c r="D620" i="7" s="1"/>
  <c r="B624" i="1"/>
  <c r="A617" i="1"/>
  <c r="A617" i="4" s="1"/>
  <c r="C621" i="7" l="1"/>
  <c r="A622" i="7" s="1"/>
  <c r="B621" i="7"/>
  <c r="D621" i="7" s="1"/>
  <c r="B625" i="1"/>
  <c r="A618" i="1"/>
  <c r="A618" i="4" s="1"/>
  <c r="B622" i="7" l="1"/>
  <c r="D622" i="7" s="1"/>
  <c r="C622" i="7"/>
  <c r="A623" i="7" s="1"/>
  <c r="B626" i="1"/>
  <c r="A619" i="1"/>
  <c r="A619" i="4" s="1"/>
  <c r="C623" i="7" l="1"/>
  <c r="A624" i="7" s="1"/>
  <c r="B623" i="7"/>
  <c r="D623" i="7" s="1"/>
  <c r="B627" i="1"/>
  <c r="A620" i="1"/>
  <c r="A620" i="4" s="1"/>
  <c r="B624" i="7" l="1"/>
  <c r="D624" i="7" s="1"/>
  <c r="C624" i="7"/>
  <c r="A625" i="7" s="1"/>
  <c r="B628" i="1"/>
  <c r="A621" i="1"/>
  <c r="A621" i="4" s="1"/>
  <c r="B625" i="7" l="1"/>
  <c r="D625" i="7" s="1"/>
  <c r="C625" i="7"/>
  <c r="A626" i="7" s="1"/>
  <c r="B629" i="1"/>
  <c r="A622" i="1"/>
  <c r="A622" i="4" s="1"/>
  <c r="C626" i="7" l="1"/>
  <c r="A627" i="7" s="1"/>
  <c r="B626" i="7"/>
  <c r="D626" i="7" s="1"/>
  <c r="B630" i="1"/>
  <c r="A623" i="1"/>
  <c r="A623" i="4" s="1"/>
  <c r="B627" i="7" l="1"/>
  <c r="D627" i="7" s="1"/>
  <c r="C627" i="7"/>
  <c r="A628" i="7" s="1"/>
  <c r="B631" i="1"/>
  <c r="A624" i="1"/>
  <c r="A624" i="4" s="1"/>
  <c r="B628" i="7" l="1"/>
  <c r="D628" i="7" s="1"/>
  <c r="C628" i="7"/>
  <c r="A629" i="7" s="1"/>
  <c r="B632" i="1"/>
  <c r="A625" i="1"/>
  <c r="A625" i="4" s="1"/>
  <c r="C629" i="7" l="1"/>
  <c r="A630" i="7" s="1"/>
  <c r="B629" i="7"/>
  <c r="D629" i="7" s="1"/>
  <c r="B633" i="1"/>
  <c r="A626" i="1"/>
  <c r="A626" i="4" s="1"/>
  <c r="C630" i="7" l="1"/>
  <c r="A631" i="7" s="1"/>
  <c r="B630" i="7"/>
  <c r="D630" i="7" s="1"/>
  <c r="B634" i="1"/>
  <c r="A627" i="1"/>
  <c r="A627" i="4" s="1"/>
  <c r="B631" i="7" l="1"/>
  <c r="D631" i="7" s="1"/>
  <c r="C631" i="7"/>
  <c r="A632" i="7" s="1"/>
  <c r="B635" i="1"/>
  <c r="A628" i="1"/>
  <c r="A628" i="4" s="1"/>
  <c r="C632" i="7" l="1"/>
  <c r="A633" i="7" s="1"/>
  <c r="B632" i="7"/>
  <c r="D632" i="7" s="1"/>
  <c r="B636" i="1"/>
  <c r="A629" i="1"/>
  <c r="A629" i="4" s="1"/>
  <c r="C633" i="7" l="1"/>
  <c r="A634" i="7" s="1"/>
  <c r="B633" i="7"/>
  <c r="D633" i="7" s="1"/>
  <c r="B637" i="1"/>
  <c r="A630" i="1"/>
  <c r="A630" i="4" s="1"/>
  <c r="B634" i="7" l="1"/>
  <c r="D634" i="7" s="1"/>
  <c r="C634" i="7"/>
  <c r="A635" i="7" s="1"/>
  <c r="B638" i="1"/>
  <c r="A631" i="1"/>
  <c r="A631" i="4" s="1"/>
  <c r="C635" i="7" l="1"/>
  <c r="A636" i="7" s="1"/>
  <c r="B635" i="7"/>
  <c r="D635" i="7" s="1"/>
  <c r="B639" i="1"/>
  <c r="A632" i="1"/>
  <c r="A632" i="4" s="1"/>
  <c r="B636" i="7" l="1"/>
  <c r="D636" i="7" s="1"/>
  <c r="C636" i="7"/>
  <c r="A637" i="7" s="1"/>
  <c r="B640" i="1"/>
  <c r="A633" i="1"/>
  <c r="A633" i="4" s="1"/>
  <c r="B637" i="7" l="1"/>
  <c r="D637" i="7" s="1"/>
  <c r="C637" i="7"/>
  <c r="A638" i="7" s="1"/>
  <c r="B641" i="1"/>
  <c r="A634" i="1"/>
  <c r="A634" i="4" s="1"/>
  <c r="B638" i="7" l="1"/>
  <c r="D638" i="7" s="1"/>
  <c r="C638" i="7"/>
  <c r="A639" i="7" s="1"/>
  <c r="B642" i="1"/>
  <c r="A635" i="1"/>
  <c r="A635" i="4" s="1"/>
  <c r="C639" i="7" l="1"/>
  <c r="A640" i="7" s="1"/>
  <c r="B639" i="7"/>
  <c r="D639" i="7" s="1"/>
  <c r="B643" i="1"/>
  <c r="A636" i="1"/>
  <c r="A636" i="4" s="1"/>
  <c r="B640" i="7" l="1"/>
  <c r="D640" i="7" s="1"/>
  <c r="C640" i="7"/>
  <c r="A641" i="7" s="1"/>
  <c r="B644" i="1"/>
  <c r="A637" i="1"/>
  <c r="A637" i="4" s="1"/>
  <c r="C641" i="7" l="1"/>
  <c r="A642" i="7" s="1"/>
  <c r="B641" i="7"/>
  <c r="D641" i="7" s="1"/>
  <c r="B645" i="1"/>
  <c r="A638" i="1"/>
  <c r="A638" i="4" s="1"/>
  <c r="C642" i="7" l="1"/>
  <c r="A643" i="7" s="1"/>
  <c r="B642" i="7"/>
  <c r="D642" i="7" s="1"/>
  <c r="B646" i="1"/>
  <c r="A639" i="1"/>
  <c r="A639" i="4" s="1"/>
  <c r="B643" i="7" l="1"/>
  <c r="D643" i="7" s="1"/>
  <c r="C643" i="7"/>
  <c r="A644" i="7" s="1"/>
  <c r="B647" i="1"/>
  <c r="A640" i="1"/>
  <c r="A640" i="4" s="1"/>
  <c r="C644" i="7" l="1"/>
  <c r="A645" i="7" s="1"/>
  <c r="B644" i="7"/>
  <c r="D644" i="7" s="1"/>
  <c r="B648" i="1"/>
  <c r="A641" i="1"/>
  <c r="A641" i="4" s="1"/>
  <c r="C645" i="7" l="1"/>
  <c r="A646" i="7" s="1"/>
  <c r="B645" i="7"/>
  <c r="D645" i="7" s="1"/>
  <c r="B649" i="1"/>
  <c r="A642" i="1"/>
  <c r="A642" i="4" s="1"/>
  <c r="C646" i="7" l="1"/>
  <c r="A647" i="7" s="1"/>
  <c r="B646" i="7"/>
  <c r="D646" i="7" s="1"/>
  <c r="B650" i="1"/>
  <c r="A643" i="1"/>
  <c r="A643" i="4" s="1"/>
  <c r="B647" i="7" l="1"/>
  <c r="D647" i="7" s="1"/>
  <c r="C647" i="7"/>
  <c r="A648" i="7" s="1"/>
  <c r="B651" i="1"/>
  <c r="A644" i="1"/>
  <c r="A644" i="4" s="1"/>
  <c r="C648" i="7" l="1"/>
  <c r="A649" i="7" s="1"/>
  <c r="B648" i="7"/>
  <c r="D648" i="7" s="1"/>
  <c r="B652" i="1"/>
  <c r="A645" i="1"/>
  <c r="A645" i="4" s="1"/>
  <c r="B649" i="7" l="1"/>
  <c r="D649" i="7" s="1"/>
  <c r="C649" i="7"/>
  <c r="A650" i="7" s="1"/>
  <c r="B653" i="1"/>
  <c r="A646" i="1"/>
  <c r="A646" i="4" s="1"/>
  <c r="C650" i="7" l="1"/>
  <c r="A651" i="7" s="1"/>
  <c r="B650" i="7"/>
  <c r="D650" i="7" s="1"/>
  <c r="B654" i="1"/>
  <c r="A647" i="1"/>
  <c r="A647" i="4" s="1"/>
  <c r="B651" i="7" l="1"/>
  <c r="D651" i="7" s="1"/>
  <c r="C651" i="7"/>
  <c r="A652" i="7" s="1"/>
  <c r="B655" i="1"/>
  <c r="A648" i="1"/>
  <c r="A648" i="4" s="1"/>
  <c r="B652" i="7" l="1"/>
  <c r="D652" i="7" s="1"/>
  <c r="C652" i="7"/>
  <c r="A653" i="7" s="1"/>
  <c r="B656" i="1"/>
  <c r="A649" i="1"/>
  <c r="A649" i="4" s="1"/>
  <c r="C653" i="7" l="1"/>
  <c r="A654" i="7" s="1"/>
  <c r="B653" i="7"/>
  <c r="D653" i="7" s="1"/>
  <c r="B657" i="1"/>
  <c r="A650" i="1"/>
  <c r="A650" i="4" s="1"/>
  <c r="C654" i="7" l="1"/>
  <c r="A655" i="7" s="1"/>
  <c r="B654" i="7"/>
  <c r="D654" i="7" s="1"/>
  <c r="B658" i="1"/>
  <c r="A651" i="1"/>
  <c r="A651" i="4" s="1"/>
  <c r="B655" i="7" l="1"/>
  <c r="D655" i="7" s="1"/>
  <c r="C655" i="7"/>
  <c r="A656" i="7" s="1"/>
  <c r="B659" i="1"/>
  <c r="A652" i="1"/>
  <c r="A652" i="4" s="1"/>
  <c r="C656" i="7" l="1"/>
  <c r="A657" i="7" s="1"/>
  <c r="B656" i="7"/>
  <c r="D656" i="7" s="1"/>
  <c r="B660" i="1"/>
  <c r="A653" i="1"/>
  <c r="A653" i="4" s="1"/>
  <c r="C657" i="7" l="1"/>
  <c r="A658" i="7" s="1"/>
  <c r="B657" i="7"/>
  <c r="D657" i="7" s="1"/>
  <c r="B661" i="1"/>
  <c r="A654" i="1"/>
  <c r="A654" i="4" s="1"/>
  <c r="B658" i="7" l="1"/>
  <c r="D658" i="7" s="1"/>
  <c r="C658" i="7"/>
  <c r="A659" i="7" s="1"/>
  <c r="B662" i="1"/>
  <c r="A655" i="1"/>
  <c r="A655" i="4" s="1"/>
  <c r="C659" i="7" l="1"/>
  <c r="A660" i="7" s="1"/>
  <c r="B659" i="7"/>
  <c r="D659" i="7" s="1"/>
  <c r="B663" i="1"/>
  <c r="A656" i="1"/>
  <c r="A656" i="4" s="1"/>
  <c r="B660" i="7" l="1"/>
  <c r="D660" i="7" s="1"/>
  <c r="C660" i="7"/>
  <c r="A661" i="7" s="1"/>
  <c r="B664" i="1"/>
  <c r="B661" i="7" l="1"/>
  <c r="D661" i="7" s="1"/>
  <c r="C661" i="7"/>
  <c r="A662" i="7" s="1"/>
  <c r="B665" i="1"/>
  <c r="A657" i="1"/>
  <c r="A657" i="4" s="1"/>
  <c r="C662" i="7" l="1"/>
  <c r="A663" i="7" s="1"/>
  <c r="B662" i="7"/>
  <c r="D662" i="7" s="1"/>
  <c r="B666" i="1"/>
  <c r="A658" i="1"/>
  <c r="A658" i="4" s="1"/>
  <c r="C663" i="7" l="1"/>
  <c r="A664" i="7" s="1"/>
  <c r="B663" i="7"/>
  <c r="D663" i="7" s="1"/>
  <c r="B667" i="1"/>
  <c r="A659" i="1"/>
  <c r="A659" i="4" s="1"/>
  <c r="B664" i="7" l="1"/>
  <c r="D664" i="7" s="1"/>
  <c r="C664" i="7"/>
  <c r="A665" i="7" s="1"/>
  <c r="B668" i="1"/>
  <c r="A660" i="1"/>
  <c r="A660" i="4" s="1"/>
  <c r="C665" i="7" l="1"/>
  <c r="A666" i="7" s="1"/>
  <c r="B665" i="7"/>
  <c r="D665" i="7" s="1"/>
  <c r="B669" i="1"/>
  <c r="C666" i="7" l="1"/>
  <c r="A667" i="7" s="1"/>
  <c r="B666" i="7"/>
  <c r="D666" i="7" s="1"/>
  <c r="B670" i="1"/>
  <c r="A661" i="1"/>
  <c r="A661" i="4" s="1"/>
  <c r="B667" i="7" l="1"/>
  <c r="D667" i="7" s="1"/>
  <c r="C667" i="7"/>
  <c r="A668" i="7" s="1"/>
  <c r="B671" i="1"/>
  <c r="A662" i="1"/>
  <c r="A662" i="4" s="1"/>
  <c r="C668" i="7" l="1"/>
  <c r="A669" i="7" s="1"/>
  <c r="B668" i="7"/>
  <c r="D668" i="7" s="1"/>
  <c r="B672" i="1"/>
  <c r="A663" i="1"/>
  <c r="A663" i="4" s="1"/>
  <c r="C669" i="7" l="1"/>
  <c r="A670" i="7" s="1"/>
  <c r="B669" i="7"/>
  <c r="D669" i="7" s="1"/>
  <c r="B673" i="1"/>
  <c r="A664" i="1"/>
  <c r="A664" i="4" s="1"/>
  <c r="B670" i="7" l="1"/>
  <c r="D670" i="7" s="1"/>
  <c r="C670" i="7"/>
  <c r="A671" i="7" s="1"/>
  <c r="B674" i="1"/>
  <c r="A665" i="1"/>
  <c r="A665" i="4" s="1"/>
  <c r="C671" i="7" l="1"/>
  <c r="A672" i="7" s="1"/>
  <c r="B671" i="7"/>
  <c r="D671" i="7" s="1"/>
  <c r="B675" i="1"/>
  <c r="A666" i="1"/>
  <c r="A666" i="4" s="1"/>
  <c r="C672" i="7" l="1"/>
  <c r="A673" i="7" s="1"/>
  <c r="B672" i="7"/>
  <c r="D672" i="7" s="1"/>
  <c r="B676" i="1"/>
  <c r="A667" i="1"/>
  <c r="A667" i="4" s="1"/>
  <c r="B673" i="7" l="1"/>
  <c r="D673" i="7" s="1"/>
  <c r="C673" i="7"/>
  <c r="A674" i="7" s="1"/>
  <c r="B677" i="1"/>
  <c r="A668" i="1"/>
  <c r="A668" i="4" s="1"/>
  <c r="B674" i="7" l="1"/>
  <c r="D674" i="7" s="1"/>
  <c r="C674" i="7"/>
  <c r="A675" i="7" s="1"/>
  <c r="B678" i="1"/>
  <c r="A669" i="1"/>
  <c r="A669" i="4" s="1"/>
  <c r="C675" i="7" l="1"/>
  <c r="A676" i="7" s="1"/>
  <c r="B675" i="7"/>
  <c r="D675" i="7" s="1"/>
  <c r="B679" i="1"/>
  <c r="A678" i="1"/>
  <c r="A678" i="4" s="1"/>
  <c r="A670" i="1"/>
  <c r="A670" i="4" s="1"/>
  <c r="B676" i="7" l="1"/>
  <c r="D676" i="7" s="1"/>
  <c r="C676" i="7"/>
  <c r="A677" i="7" s="1"/>
  <c r="B680" i="1"/>
  <c r="A679" i="1"/>
  <c r="A679" i="4" s="1"/>
  <c r="A671" i="1"/>
  <c r="A671" i="4" s="1"/>
  <c r="C677" i="7" l="1"/>
  <c r="A678" i="7" s="1"/>
  <c r="B677" i="7"/>
  <c r="D677" i="7" s="1"/>
  <c r="B681" i="1"/>
  <c r="A680" i="1"/>
  <c r="A680" i="4" s="1"/>
  <c r="A672" i="1"/>
  <c r="A672" i="4" s="1"/>
  <c r="C678" i="7" l="1"/>
  <c r="A679" i="7" s="1"/>
  <c r="B678" i="7"/>
  <c r="D678" i="7" s="1"/>
  <c r="B682" i="1"/>
  <c r="A681" i="1"/>
  <c r="A681" i="4" s="1"/>
  <c r="A673" i="1"/>
  <c r="A673" i="4" s="1"/>
  <c r="B679" i="7" l="1"/>
  <c r="D679" i="7" s="1"/>
  <c r="C679" i="7"/>
  <c r="A680" i="7" s="1"/>
  <c r="B683" i="1"/>
  <c r="A682" i="1"/>
  <c r="A682" i="4" s="1"/>
  <c r="A674" i="1"/>
  <c r="A674" i="4" s="1"/>
  <c r="C680" i="7" l="1"/>
  <c r="A681" i="7" s="1"/>
  <c r="B680" i="7"/>
  <c r="D680" i="7" s="1"/>
  <c r="B684" i="1"/>
  <c r="A683" i="1"/>
  <c r="A683" i="4" s="1"/>
  <c r="A675" i="1"/>
  <c r="A675" i="4" s="1"/>
  <c r="C681" i="7" l="1"/>
  <c r="A682" i="7" s="1"/>
  <c r="B681" i="7"/>
  <c r="D681" i="7" s="1"/>
  <c r="B685" i="1"/>
  <c r="A684" i="1"/>
  <c r="A684" i="4" s="1"/>
  <c r="A676" i="1"/>
  <c r="A676" i="4" s="1"/>
  <c r="B682" i="7" l="1"/>
  <c r="D682" i="7" s="1"/>
  <c r="C682" i="7"/>
  <c r="A683" i="7" s="1"/>
  <c r="B686" i="1"/>
  <c r="A685" i="1"/>
  <c r="A685" i="4" s="1"/>
  <c r="A677" i="1"/>
  <c r="A677" i="4" s="1"/>
  <c r="B683" i="7" l="1"/>
  <c r="D683" i="7" s="1"/>
  <c r="C683" i="7"/>
  <c r="A684" i="7" s="1"/>
  <c r="B687" i="1"/>
  <c r="A687" i="1" s="1"/>
  <c r="A687" i="4" s="1"/>
  <c r="A686" i="1"/>
  <c r="A686" i="4" s="1"/>
  <c r="C684" i="7" l="1"/>
  <c r="A685" i="7" s="1"/>
  <c r="B684" i="7"/>
  <c r="D684" i="7" s="1"/>
  <c r="B688" i="1"/>
  <c r="A688" i="1" s="1"/>
  <c r="A688" i="4" s="1"/>
  <c r="B685" i="7" l="1"/>
  <c r="D685" i="7" s="1"/>
  <c r="C685" i="7"/>
  <c r="A686" i="7" s="1"/>
  <c r="B689" i="1"/>
  <c r="A689" i="1" s="1"/>
  <c r="A689" i="4" s="1"/>
  <c r="C686" i="7" l="1"/>
  <c r="A687" i="7" s="1"/>
  <c r="B686" i="7"/>
  <c r="D686" i="7" s="1"/>
  <c r="B690" i="1"/>
  <c r="A690" i="1" s="1"/>
  <c r="A690" i="4" s="1"/>
  <c r="C687" i="7" l="1"/>
  <c r="A688" i="7" s="1"/>
  <c r="B687" i="7"/>
  <c r="D687" i="7" s="1"/>
  <c r="B691" i="1"/>
  <c r="A691" i="1" s="1"/>
  <c r="A691" i="4" s="1"/>
  <c r="B688" i="7" l="1"/>
  <c r="D688" i="7" s="1"/>
  <c r="C688" i="7"/>
  <c r="A689" i="7" s="1"/>
  <c r="B692" i="1"/>
  <c r="A692" i="1" s="1"/>
  <c r="A692" i="4" s="1"/>
  <c r="C689" i="7" l="1"/>
  <c r="A690" i="7" s="1"/>
  <c r="B689" i="7"/>
  <c r="D689" i="7" s="1"/>
  <c r="B693" i="1"/>
  <c r="A693" i="1" s="1"/>
  <c r="A693" i="4" s="1"/>
  <c r="C690" i="7" l="1"/>
  <c r="A691" i="7" s="1"/>
  <c r="B690" i="7"/>
  <c r="D690" i="7" s="1"/>
  <c r="B694" i="1"/>
  <c r="A694" i="1" s="1"/>
  <c r="A694" i="4" s="1"/>
  <c r="C691" i="7" l="1"/>
  <c r="A692" i="7" s="1"/>
  <c r="B691" i="7"/>
  <c r="D691" i="7" s="1"/>
  <c r="B695" i="1"/>
  <c r="A695" i="1" s="1"/>
  <c r="A695" i="4" s="1"/>
  <c r="C692" i="7" l="1"/>
  <c r="A693" i="7" s="1"/>
  <c r="B692" i="7"/>
  <c r="D692" i="7" s="1"/>
  <c r="B696" i="1"/>
  <c r="A696" i="1" s="1"/>
  <c r="A696" i="4" s="1"/>
  <c r="B693" i="7" l="1"/>
  <c r="D693" i="7" s="1"/>
  <c r="C693" i="7"/>
  <c r="A694" i="7" s="1"/>
  <c r="B697" i="1"/>
  <c r="A697" i="1" s="1"/>
  <c r="A697" i="4" s="1"/>
  <c r="C694" i="7" l="1"/>
  <c r="A695" i="7" s="1"/>
  <c r="B694" i="7"/>
  <c r="D694" i="7" s="1"/>
  <c r="B698" i="1"/>
  <c r="A698" i="1" s="1"/>
  <c r="A698" i="4" s="1"/>
  <c r="C695" i="7" l="1"/>
  <c r="A696" i="7" s="1"/>
  <c r="B695" i="7"/>
  <c r="D695" i="7" s="1"/>
  <c r="B699" i="1"/>
  <c r="A699" i="1" s="1"/>
  <c r="A699" i="4" s="1"/>
  <c r="C696" i="7" l="1"/>
  <c r="A697" i="7" s="1"/>
  <c r="B696" i="7"/>
  <c r="D696" i="7" s="1"/>
  <c r="B700" i="1"/>
  <c r="A700" i="1" s="1"/>
  <c r="A700" i="4" s="1"/>
  <c r="C697" i="7" l="1"/>
  <c r="A698" i="7" s="1"/>
  <c r="B697" i="7"/>
  <c r="D697" i="7" s="1"/>
  <c r="B701" i="1"/>
  <c r="A701" i="1" s="1"/>
  <c r="A701" i="4" s="1"/>
  <c r="C698" i="7" l="1"/>
  <c r="A699" i="7" s="1"/>
  <c r="B698" i="7"/>
  <c r="D698" i="7" s="1"/>
  <c r="B702" i="1"/>
  <c r="A702" i="1" s="1"/>
  <c r="A702" i="4" s="1"/>
  <c r="C699" i="7" l="1"/>
  <c r="A700" i="7" s="1"/>
  <c r="B699" i="7"/>
  <c r="D699" i="7" s="1"/>
  <c r="B703" i="1"/>
  <c r="A703" i="1" s="1"/>
  <c r="A703" i="4" s="1"/>
  <c r="C700" i="7" l="1"/>
  <c r="A701" i="7" s="1"/>
  <c r="B700" i="7"/>
  <c r="D700" i="7" s="1"/>
  <c r="B704" i="1"/>
  <c r="A704" i="1" s="1"/>
  <c r="A704" i="4" s="1"/>
  <c r="C701" i="7" l="1"/>
  <c r="A702" i="7" s="1"/>
  <c r="B701" i="7"/>
  <c r="D701" i="7" s="1"/>
  <c r="B705" i="1"/>
  <c r="A705" i="1" s="1"/>
  <c r="A705" i="4" s="1"/>
  <c r="B702" i="7" l="1"/>
  <c r="D702" i="7" s="1"/>
  <c r="C702" i="7"/>
  <c r="A703" i="7" s="1"/>
  <c r="B706" i="1"/>
  <c r="A706" i="1" s="1"/>
  <c r="A706" i="4" s="1"/>
  <c r="C703" i="7" l="1"/>
  <c r="A704" i="7" s="1"/>
  <c r="B703" i="7"/>
  <c r="D703" i="7" s="1"/>
  <c r="B707" i="1"/>
  <c r="A707" i="1" s="1"/>
  <c r="A707" i="4" s="1"/>
  <c r="B704" i="7" l="1"/>
  <c r="D704" i="7" s="1"/>
  <c r="C704" i="7"/>
  <c r="A705" i="7" s="1"/>
  <c r="B708" i="1"/>
  <c r="A708" i="1" s="1"/>
  <c r="A708" i="4" s="1"/>
  <c r="C705" i="7" l="1"/>
  <c r="A706" i="7" s="1"/>
  <c r="B705" i="7"/>
  <c r="D705" i="7" s="1"/>
  <c r="B709" i="1"/>
  <c r="A709" i="1" s="1"/>
  <c r="A709" i="4" s="1"/>
  <c r="C706" i="7" l="1"/>
  <c r="A707" i="7" s="1"/>
  <c r="B706" i="7"/>
  <c r="D706" i="7" s="1"/>
  <c r="B710" i="1"/>
  <c r="A710" i="1" s="1"/>
  <c r="A710" i="4" s="1"/>
  <c r="C707" i="7" l="1"/>
  <c r="A708" i="7" s="1"/>
  <c r="B707" i="7"/>
  <c r="D707" i="7" s="1"/>
  <c r="B711" i="1"/>
  <c r="A711" i="1" s="1"/>
  <c r="A711" i="4" s="1"/>
  <c r="B708" i="7" l="1"/>
  <c r="D708" i="7" s="1"/>
  <c r="C708" i="7"/>
  <c r="A709" i="7" s="1"/>
  <c r="B712" i="1"/>
  <c r="A712" i="1" s="1"/>
  <c r="A712" i="4" s="1"/>
  <c r="C709" i="7" l="1"/>
  <c r="A710" i="7" s="1"/>
  <c r="B709" i="7"/>
  <c r="D709" i="7" s="1"/>
  <c r="B713" i="1"/>
  <c r="A713" i="1" s="1"/>
  <c r="A713" i="4" s="1"/>
  <c r="C710" i="7" l="1"/>
  <c r="A711" i="7" s="1"/>
  <c r="B710" i="7"/>
  <c r="D710" i="7" s="1"/>
  <c r="B714" i="1"/>
  <c r="A714" i="1" s="1"/>
  <c r="A714" i="4" s="1"/>
  <c r="B711" i="7" l="1"/>
  <c r="D711" i="7" s="1"/>
  <c r="C711" i="7"/>
  <c r="A712" i="7" s="1"/>
  <c r="B715" i="1"/>
  <c r="A715" i="1" s="1"/>
  <c r="A715" i="4" s="1"/>
  <c r="B712" i="7" l="1"/>
  <c r="D712" i="7" s="1"/>
  <c r="C712" i="7"/>
  <c r="A713" i="7" s="1"/>
  <c r="B716" i="1"/>
  <c r="A716" i="1" s="1"/>
  <c r="A716" i="4" s="1"/>
  <c r="B713" i="7" l="1"/>
  <c r="D713" i="7" s="1"/>
  <c r="C713" i="7"/>
  <c r="A714" i="7" s="1"/>
  <c r="B717" i="1"/>
  <c r="A717" i="1" s="1"/>
  <c r="A717" i="4" s="1"/>
  <c r="C714" i="7" l="1"/>
  <c r="A715" i="7" s="1"/>
  <c r="B714" i="7"/>
  <c r="D714" i="7" s="1"/>
  <c r="B718" i="1"/>
  <c r="A718" i="1" s="1"/>
  <c r="A718" i="4" s="1"/>
  <c r="C715" i="7" l="1"/>
  <c r="A716" i="7" s="1"/>
  <c r="B715" i="7"/>
  <c r="D715" i="7" s="1"/>
  <c r="B719" i="1"/>
  <c r="A719" i="1" s="1"/>
  <c r="A719" i="4" s="1"/>
  <c r="C716" i="7" l="1"/>
  <c r="A717" i="7" s="1"/>
  <c r="B716" i="7"/>
  <c r="D716" i="7" s="1"/>
  <c r="B720" i="1"/>
  <c r="A720" i="1" s="1"/>
  <c r="A720" i="4" s="1"/>
  <c r="C717" i="7" l="1"/>
  <c r="A718" i="7" s="1"/>
  <c r="B717" i="7"/>
  <c r="D717" i="7" s="1"/>
  <c r="B721" i="1"/>
  <c r="A721" i="1" s="1"/>
  <c r="A721" i="4" s="1"/>
  <c r="C718" i="7" l="1"/>
  <c r="A719" i="7" s="1"/>
  <c r="B718" i="7"/>
  <c r="D718" i="7" s="1"/>
  <c r="B722" i="1"/>
  <c r="A722" i="1" s="1"/>
  <c r="A722" i="4" s="1"/>
  <c r="C719" i="7" l="1"/>
  <c r="A720" i="7" s="1"/>
  <c r="B719" i="7"/>
  <c r="D719" i="7" s="1"/>
  <c r="B723" i="1"/>
  <c r="A723" i="1" s="1"/>
  <c r="A723" i="4" s="1"/>
  <c r="C720" i="7" l="1"/>
  <c r="A721" i="7" s="1"/>
  <c r="B720" i="7"/>
  <c r="D720" i="7" s="1"/>
  <c r="B724" i="1"/>
  <c r="A724" i="1" s="1"/>
  <c r="A724" i="4" s="1"/>
  <c r="C721" i="7" l="1"/>
  <c r="A722" i="7" s="1"/>
  <c r="B721" i="7"/>
  <c r="D721" i="7" s="1"/>
  <c r="B725" i="1"/>
  <c r="A725" i="1" s="1"/>
  <c r="A725" i="4" s="1"/>
  <c r="B722" i="7" l="1"/>
  <c r="D722" i="7" s="1"/>
  <c r="C722" i="7"/>
  <c r="A723" i="7" s="1"/>
  <c r="B726" i="1"/>
  <c r="A726" i="1" s="1"/>
  <c r="A726" i="4" s="1"/>
  <c r="B723" i="7" l="1"/>
  <c r="D723" i="7" s="1"/>
  <c r="C723" i="7"/>
  <c r="A724" i="7" s="1"/>
  <c r="B727" i="1"/>
  <c r="A727" i="1" s="1"/>
  <c r="A727" i="4" s="1"/>
  <c r="C724" i="7" l="1"/>
  <c r="A725" i="7" s="1"/>
  <c r="B724" i="7"/>
  <c r="D724" i="7" s="1"/>
  <c r="B728" i="1"/>
  <c r="A728" i="1" s="1"/>
  <c r="A728" i="4" s="1"/>
  <c r="C725" i="7" l="1"/>
  <c r="A726" i="7" s="1"/>
  <c r="B725" i="7"/>
  <c r="D725" i="7" s="1"/>
  <c r="B729" i="1"/>
  <c r="A729" i="1" s="1"/>
  <c r="A729" i="4" s="1"/>
  <c r="C726" i="7" l="1"/>
  <c r="A727" i="7" s="1"/>
  <c r="B726" i="7"/>
  <c r="D726" i="7" s="1"/>
  <c r="B730" i="1"/>
  <c r="A730" i="1" s="1"/>
  <c r="A730" i="4" s="1"/>
  <c r="C727" i="7" l="1"/>
  <c r="A728" i="7" s="1"/>
  <c r="B727" i="7"/>
  <c r="D727" i="7" s="1"/>
  <c r="B731" i="1"/>
  <c r="A731" i="1" s="1"/>
  <c r="A731" i="4" s="1"/>
  <c r="C728" i="7" l="1"/>
  <c r="A729" i="7" s="1"/>
  <c r="B728" i="7"/>
  <c r="D728" i="7" s="1"/>
  <c r="B732" i="1"/>
  <c r="A732" i="1" s="1"/>
  <c r="A732" i="4" s="1"/>
  <c r="B729" i="7" l="1"/>
  <c r="D729" i="7" s="1"/>
  <c r="C729" i="7"/>
  <c r="A730" i="7" s="1"/>
  <c r="B733" i="1"/>
  <c r="A733" i="1" s="1"/>
  <c r="A733" i="4" s="1"/>
  <c r="C730" i="7" l="1"/>
  <c r="A731" i="7" s="1"/>
  <c r="B730" i="7"/>
  <c r="D730" i="7" s="1"/>
  <c r="B734" i="1"/>
  <c r="A734" i="1" s="1"/>
  <c r="A734" i="4" s="1"/>
  <c r="C731" i="7" l="1"/>
  <c r="A732" i="7" s="1"/>
  <c r="B731" i="7"/>
  <c r="D731" i="7" s="1"/>
  <c r="B735" i="1"/>
  <c r="A735" i="1" s="1"/>
  <c r="A735" i="4" s="1"/>
  <c r="C732" i="7" l="1"/>
  <c r="A733" i="7" s="1"/>
  <c r="B732" i="7"/>
  <c r="D732" i="7" s="1"/>
  <c r="B736" i="1"/>
  <c r="A736" i="1" s="1"/>
  <c r="A736" i="4" s="1"/>
  <c r="C733" i="7" l="1"/>
  <c r="A734" i="7" s="1"/>
  <c r="B733" i="7"/>
  <c r="D733" i="7" s="1"/>
  <c r="B737" i="1"/>
  <c r="A737" i="1" s="1"/>
  <c r="A737" i="4" s="1"/>
  <c r="C734" i="7" l="1"/>
  <c r="A735" i="7" s="1"/>
  <c r="B734" i="7"/>
  <c r="D734" i="7" s="1"/>
  <c r="B738" i="1"/>
  <c r="A738" i="1" s="1"/>
  <c r="A738" i="4" s="1"/>
  <c r="C735" i="7" l="1"/>
  <c r="A736" i="7" s="1"/>
  <c r="B735" i="7"/>
  <c r="D735" i="7" s="1"/>
  <c r="B739" i="1"/>
  <c r="A739" i="1" s="1"/>
  <c r="A739" i="4" s="1"/>
  <c r="C736" i="7" l="1"/>
  <c r="A737" i="7" s="1"/>
  <c r="B736" i="7"/>
  <c r="D736" i="7" s="1"/>
  <c r="B740" i="1"/>
  <c r="A740" i="1" s="1"/>
  <c r="A740" i="4" s="1"/>
  <c r="C737" i="7" l="1"/>
  <c r="A738" i="7" s="1"/>
  <c r="B737" i="7"/>
  <c r="D737" i="7" s="1"/>
  <c r="B741" i="1"/>
  <c r="A741" i="1" s="1"/>
  <c r="A741" i="4" s="1"/>
  <c r="C738" i="7" l="1"/>
  <c r="A739" i="7" s="1"/>
  <c r="B738" i="7"/>
  <c r="D738" i="7" s="1"/>
  <c r="B742" i="1"/>
  <c r="A742" i="1" s="1"/>
  <c r="A742" i="4" s="1"/>
  <c r="C739" i="7" l="1"/>
  <c r="A740" i="7" s="1"/>
  <c r="B739" i="7"/>
  <c r="D739" i="7" s="1"/>
  <c r="B743" i="1"/>
  <c r="A743" i="1" s="1"/>
  <c r="A743" i="4" s="1"/>
  <c r="B740" i="7" l="1"/>
  <c r="D740" i="7" s="1"/>
  <c r="C740" i="7"/>
  <c r="A741" i="7" s="1"/>
  <c r="B744" i="1"/>
  <c r="A744" i="1" s="1"/>
  <c r="A744" i="4" s="1"/>
  <c r="C741" i="7" l="1"/>
  <c r="A742" i="7" s="1"/>
  <c r="B741" i="7"/>
  <c r="D741" i="7" s="1"/>
  <c r="B745" i="1"/>
  <c r="A745" i="1" s="1"/>
  <c r="A745" i="4" s="1"/>
  <c r="C742" i="7" l="1"/>
  <c r="A743" i="7" s="1"/>
  <c r="B742" i="7"/>
  <c r="D742" i="7" s="1"/>
  <c r="B746" i="1"/>
  <c r="A746" i="1" s="1"/>
  <c r="A746" i="4" s="1"/>
  <c r="C743" i="7" l="1"/>
  <c r="A744" i="7" s="1"/>
  <c r="B743" i="7"/>
  <c r="D743" i="7" s="1"/>
  <c r="B747" i="1"/>
  <c r="A747" i="1" s="1"/>
  <c r="A747" i="4" s="1"/>
  <c r="C744" i="7" l="1"/>
  <c r="A745" i="7" s="1"/>
  <c r="B744" i="7"/>
  <c r="D744" i="7" s="1"/>
  <c r="B748" i="1"/>
  <c r="A748" i="1" s="1"/>
  <c r="A748" i="4" s="1"/>
  <c r="C745" i="7" l="1"/>
  <c r="A746" i="7" s="1"/>
  <c r="B745" i="7"/>
  <c r="D745" i="7" s="1"/>
  <c r="B749" i="1"/>
  <c r="A749" i="1" s="1"/>
  <c r="A749" i="4" s="1"/>
  <c r="C746" i="7" l="1"/>
  <c r="A747" i="7" s="1"/>
  <c r="B746" i="7"/>
  <c r="D746" i="7" s="1"/>
  <c r="B750" i="1"/>
  <c r="A750" i="1" s="1"/>
  <c r="A750" i="4" s="1"/>
  <c r="C747" i="7" l="1"/>
  <c r="A748" i="7" s="1"/>
  <c r="B747" i="7"/>
  <c r="D747" i="7" s="1"/>
  <c r="B751" i="1"/>
  <c r="A751" i="1" s="1"/>
  <c r="A751" i="4" s="1"/>
  <c r="C748" i="7" l="1"/>
  <c r="A749" i="7" s="1"/>
  <c r="B748" i="7"/>
  <c r="D748" i="7" s="1"/>
  <c r="B752" i="1"/>
  <c r="A752" i="1" s="1"/>
  <c r="A752" i="4" s="1"/>
  <c r="C749" i="7" l="1"/>
  <c r="A750" i="7" s="1"/>
  <c r="B749" i="7"/>
  <c r="D749" i="7" s="1"/>
  <c r="B753" i="1"/>
  <c r="A753" i="1" s="1"/>
  <c r="A753" i="4" s="1"/>
  <c r="C750" i="7" l="1"/>
  <c r="A751" i="7" s="1"/>
  <c r="B750" i="7"/>
  <c r="D750" i="7" s="1"/>
  <c r="B754" i="1"/>
  <c r="A754" i="1" s="1"/>
  <c r="A754" i="4" s="1"/>
  <c r="C751" i="7" l="1"/>
  <c r="A752" i="7" s="1"/>
  <c r="B751" i="7"/>
  <c r="D751" i="7" s="1"/>
  <c r="B755" i="1"/>
  <c r="A755" i="1" s="1"/>
  <c r="A755" i="4" s="1"/>
  <c r="C752" i="7" l="1"/>
  <c r="A753" i="7" s="1"/>
  <c r="B752" i="7"/>
  <c r="D752" i="7" s="1"/>
  <c r="B756" i="1"/>
  <c r="A756" i="1" s="1"/>
  <c r="A756" i="4" s="1"/>
  <c r="C753" i="7" l="1"/>
  <c r="A754" i="7" s="1"/>
  <c r="B753" i="7"/>
  <c r="D753" i="7" s="1"/>
  <c r="B757" i="1"/>
  <c r="A757" i="1" s="1"/>
  <c r="A757" i="4" s="1"/>
  <c r="C754" i="7" l="1"/>
  <c r="A755" i="7" s="1"/>
  <c r="B754" i="7"/>
  <c r="D754" i="7" s="1"/>
  <c r="B758" i="1"/>
  <c r="A758" i="1" s="1"/>
  <c r="A758" i="4" s="1"/>
  <c r="C755" i="7" l="1"/>
  <c r="A756" i="7" s="1"/>
  <c r="B755" i="7"/>
  <c r="D755" i="7" s="1"/>
  <c r="B759" i="1"/>
  <c r="A759" i="1" s="1"/>
  <c r="A759" i="4" s="1"/>
  <c r="C756" i="7" l="1"/>
  <c r="A757" i="7" s="1"/>
  <c r="B756" i="7"/>
  <c r="D756" i="7" s="1"/>
  <c r="B760" i="1"/>
  <c r="A760" i="1" s="1"/>
  <c r="A760" i="4" s="1"/>
  <c r="C757" i="7" l="1"/>
  <c r="A758" i="7" s="1"/>
  <c r="B757" i="7"/>
  <c r="D757" i="7" s="1"/>
  <c r="B761" i="1"/>
  <c r="A761" i="1" s="1"/>
  <c r="A761" i="4" s="1"/>
  <c r="B758" i="7" l="1"/>
  <c r="D758" i="7" s="1"/>
  <c r="C758" i="7"/>
  <c r="A759" i="7" s="1"/>
  <c r="B762" i="1"/>
  <c r="A762" i="1" s="1"/>
  <c r="A762" i="4" s="1"/>
  <c r="C759" i="7" l="1"/>
  <c r="A760" i="7" s="1"/>
  <c r="B759" i="7"/>
  <c r="D759" i="7" s="1"/>
  <c r="B763" i="1"/>
  <c r="A763" i="1" s="1"/>
  <c r="A763" i="4" s="1"/>
  <c r="C760" i="7" l="1"/>
  <c r="A761" i="7" s="1"/>
  <c r="B760" i="7"/>
  <c r="D760" i="7" s="1"/>
  <c r="B764" i="1"/>
  <c r="A764" i="1" s="1"/>
  <c r="A764" i="4" s="1"/>
  <c r="C761" i="7" l="1"/>
  <c r="A762" i="7" s="1"/>
  <c r="B761" i="7"/>
  <c r="D761" i="7" s="1"/>
  <c r="B765" i="1"/>
  <c r="A765" i="1" s="1"/>
  <c r="A765" i="4" s="1"/>
  <c r="C762" i="7" l="1"/>
  <c r="A763" i="7" s="1"/>
  <c r="B762" i="7"/>
  <c r="D762" i="7" s="1"/>
  <c r="B766" i="1"/>
  <c r="A766" i="1" s="1"/>
  <c r="A766" i="4" s="1"/>
  <c r="C763" i="7" l="1"/>
  <c r="A764" i="7" s="1"/>
  <c r="B763" i="7"/>
  <c r="D763" i="7" s="1"/>
  <c r="B767" i="1"/>
  <c r="A767" i="1" s="1"/>
  <c r="A767" i="4" s="1"/>
  <c r="C764" i="7" l="1"/>
  <c r="A765" i="7" s="1"/>
  <c r="B764" i="7"/>
  <c r="D764" i="7" s="1"/>
  <c r="B768" i="1"/>
  <c r="A768" i="1" s="1"/>
  <c r="A768" i="4" s="1"/>
  <c r="B765" i="7" l="1"/>
  <c r="D765" i="7" s="1"/>
  <c r="C765" i="7"/>
  <c r="A766" i="7" s="1"/>
  <c r="B769" i="1"/>
  <c r="A769" i="1" s="1"/>
  <c r="A769" i="4" s="1"/>
  <c r="C766" i="7" l="1"/>
  <c r="A767" i="7" s="1"/>
  <c r="B766" i="7"/>
  <c r="D766" i="7" s="1"/>
  <c r="B770" i="1"/>
  <c r="A770" i="1" s="1"/>
  <c r="A770" i="4" s="1"/>
  <c r="C767" i="7" l="1"/>
  <c r="A768" i="7" s="1"/>
  <c r="B767" i="7"/>
  <c r="D767" i="7" s="1"/>
  <c r="B771" i="1"/>
  <c r="A771" i="1" s="1"/>
  <c r="A771" i="4" s="1"/>
  <c r="C768" i="7" l="1"/>
  <c r="A769" i="7" s="1"/>
  <c r="B768" i="7"/>
  <c r="D768" i="7" s="1"/>
  <c r="B772" i="1"/>
  <c r="A772" i="1" s="1"/>
  <c r="A772" i="4" s="1"/>
  <c r="C769" i="7" l="1"/>
  <c r="A770" i="7" s="1"/>
  <c r="B769" i="7"/>
  <c r="D769" i="7" s="1"/>
  <c r="B773" i="1"/>
  <c r="A773" i="1" s="1"/>
  <c r="A773" i="4" s="1"/>
  <c r="C770" i="7" l="1"/>
  <c r="A771" i="7" s="1"/>
  <c r="B770" i="7"/>
  <c r="D770" i="7" s="1"/>
  <c r="B774" i="1"/>
  <c r="A774" i="1" s="1"/>
  <c r="A774" i="4" s="1"/>
  <c r="C771" i="7" l="1"/>
  <c r="A772" i="7" s="1"/>
  <c r="B771" i="7"/>
  <c r="D771" i="7" s="1"/>
  <c r="B775" i="1"/>
  <c r="A775" i="1" s="1"/>
  <c r="A775" i="4" s="1"/>
  <c r="C772" i="7" l="1"/>
  <c r="A773" i="7" s="1"/>
  <c r="B772" i="7"/>
  <c r="D772" i="7" s="1"/>
  <c r="B776" i="1"/>
  <c r="A776" i="1" s="1"/>
  <c r="A776" i="4" s="1"/>
  <c r="C773" i="7" l="1"/>
  <c r="A774" i="7" s="1"/>
  <c r="B773" i="7"/>
  <c r="D773" i="7" s="1"/>
  <c r="B777" i="1"/>
  <c r="A777" i="1" s="1"/>
  <c r="A777" i="4" s="1"/>
  <c r="C774" i="7" l="1"/>
  <c r="A775" i="7" s="1"/>
  <c r="B774" i="7"/>
  <c r="D774" i="7" s="1"/>
  <c r="B778" i="1"/>
  <c r="A778" i="1" s="1"/>
  <c r="A778" i="4" s="1"/>
  <c r="C775" i="7" l="1"/>
  <c r="A776" i="7" s="1"/>
  <c r="B775" i="7"/>
  <c r="D775" i="7" s="1"/>
  <c r="B779" i="1"/>
  <c r="A779" i="1" s="1"/>
  <c r="A779" i="4" s="1"/>
  <c r="B776" i="7" l="1"/>
  <c r="D776" i="7" s="1"/>
  <c r="C776" i="7"/>
  <c r="A777" i="7" s="1"/>
  <c r="B780" i="1"/>
  <c r="A780" i="1" s="1"/>
  <c r="A780" i="4" s="1"/>
  <c r="C777" i="7" l="1"/>
  <c r="A778" i="7" s="1"/>
  <c r="B777" i="7"/>
  <c r="D777" i="7" s="1"/>
  <c r="B781" i="1"/>
  <c r="A781" i="1" s="1"/>
  <c r="A781" i="4" s="1"/>
  <c r="C778" i="7" l="1"/>
  <c r="A779" i="7" s="1"/>
  <c r="B778" i="7"/>
  <c r="D778" i="7" s="1"/>
  <c r="B782" i="1"/>
  <c r="A782" i="1" s="1"/>
  <c r="A782" i="4" s="1"/>
  <c r="C779" i="7" l="1"/>
  <c r="A780" i="7" s="1"/>
  <c r="B779" i="7"/>
  <c r="D779" i="7" s="1"/>
  <c r="B783" i="1"/>
  <c r="A783" i="1" s="1"/>
  <c r="A783" i="4" s="1"/>
  <c r="C780" i="7" l="1"/>
  <c r="A781" i="7" s="1"/>
  <c r="B780" i="7"/>
  <c r="D780" i="7" s="1"/>
  <c r="B784" i="1"/>
  <c r="A784" i="1" s="1"/>
  <c r="A784" i="4" s="1"/>
  <c r="C781" i="7" l="1"/>
  <c r="A782" i="7" s="1"/>
  <c r="B781" i="7"/>
  <c r="D781" i="7" s="1"/>
  <c r="B785" i="1"/>
  <c r="A785" i="1" s="1"/>
  <c r="A785" i="4" s="1"/>
  <c r="C782" i="7" l="1"/>
  <c r="A783" i="7" s="1"/>
  <c r="B782" i="7"/>
  <c r="D782" i="7" s="1"/>
  <c r="B786" i="1"/>
  <c r="A786" i="1" s="1"/>
  <c r="A786" i="4" s="1"/>
  <c r="B783" i="7" l="1"/>
  <c r="D783" i="7" s="1"/>
  <c r="C783" i="7"/>
  <c r="A784" i="7" s="1"/>
  <c r="B787" i="1"/>
  <c r="A787" i="1" s="1"/>
  <c r="A787" i="4" s="1"/>
  <c r="C784" i="7" l="1"/>
  <c r="A785" i="7" s="1"/>
  <c r="B784" i="7"/>
  <c r="D784" i="7" s="1"/>
  <c r="B788" i="1"/>
  <c r="A788" i="1" s="1"/>
  <c r="A788" i="4" s="1"/>
  <c r="C785" i="7" l="1"/>
  <c r="A786" i="7" s="1"/>
  <c r="B785" i="7"/>
  <c r="D785" i="7" s="1"/>
  <c r="B789" i="1"/>
  <c r="A789" i="1" s="1"/>
  <c r="A789" i="4" s="1"/>
  <c r="C786" i="7" l="1"/>
  <c r="A787" i="7" s="1"/>
  <c r="B786" i="7"/>
  <c r="D786" i="7" s="1"/>
  <c r="B790" i="1"/>
  <c r="A790" i="1" s="1"/>
  <c r="A790" i="4" s="1"/>
  <c r="C787" i="7" l="1"/>
  <c r="A788" i="7" s="1"/>
  <c r="B787" i="7"/>
  <c r="D787" i="7" s="1"/>
  <c r="B791" i="1"/>
  <c r="A791" i="1" s="1"/>
  <c r="A791" i="4" s="1"/>
  <c r="C788" i="7" l="1"/>
  <c r="A789" i="7" s="1"/>
  <c r="B788" i="7"/>
  <c r="D788" i="7" s="1"/>
  <c r="B792" i="1"/>
  <c r="A792" i="1" s="1"/>
  <c r="A792" i="4" s="1"/>
  <c r="C789" i="7" l="1"/>
  <c r="A790" i="7" s="1"/>
  <c r="B789" i="7"/>
  <c r="D789" i="7" s="1"/>
  <c r="B793" i="1"/>
  <c r="A793" i="1" s="1"/>
  <c r="A793" i="4" s="1"/>
  <c r="C790" i="7" l="1"/>
  <c r="A791" i="7" s="1"/>
  <c r="B790" i="7"/>
  <c r="D790" i="7" s="1"/>
  <c r="B794" i="1"/>
  <c r="A794" i="1" s="1"/>
  <c r="A794" i="4" s="1"/>
  <c r="C791" i="7" l="1"/>
  <c r="A792" i="7" s="1"/>
  <c r="B791" i="7"/>
  <c r="D791" i="7" s="1"/>
  <c r="B795" i="1"/>
  <c r="A795" i="1" s="1"/>
  <c r="A795" i="4" s="1"/>
  <c r="C792" i="7" l="1"/>
  <c r="A793" i="7" s="1"/>
  <c r="B792" i="7"/>
  <c r="D792" i="7" s="1"/>
  <c r="B796" i="1"/>
  <c r="A796" i="1" s="1"/>
  <c r="A796" i="4" s="1"/>
  <c r="C793" i="7" l="1"/>
  <c r="A794" i="7" s="1"/>
  <c r="B793" i="7"/>
  <c r="D793" i="7" s="1"/>
  <c r="B797" i="1"/>
  <c r="A797" i="1" s="1"/>
  <c r="A797" i="4" s="1"/>
  <c r="B794" i="7" l="1"/>
  <c r="D794" i="7" s="1"/>
  <c r="C794" i="7"/>
  <c r="A795" i="7" s="1"/>
  <c r="B798" i="1"/>
  <c r="A798" i="1" s="1"/>
  <c r="A798" i="4" s="1"/>
  <c r="C795" i="7" l="1"/>
  <c r="A796" i="7" s="1"/>
  <c r="B795" i="7"/>
  <c r="D795" i="7" s="1"/>
  <c r="B799" i="1"/>
  <c r="A799" i="1" s="1"/>
  <c r="A799" i="4" s="1"/>
  <c r="C796" i="7" l="1"/>
  <c r="A797" i="7" s="1"/>
  <c r="B796" i="7"/>
  <c r="D796" i="7" s="1"/>
  <c r="B800" i="1"/>
  <c r="A800" i="1" s="1"/>
  <c r="A800" i="4" s="1"/>
  <c r="C797" i="7" l="1"/>
  <c r="A798" i="7" s="1"/>
  <c r="B797" i="7"/>
  <c r="D797" i="7" s="1"/>
  <c r="B801" i="1"/>
  <c r="A801" i="1" s="1"/>
  <c r="A801" i="4" s="1"/>
  <c r="C798" i="7" l="1"/>
  <c r="A799" i="7" s="1"/>
  <c r="B798" i="7"/>
  <c r="D798" i="7" s="1"/>
  <c r="B802" i="1"/>
  <c r="A802" i="1" s="1"/>
  <c r="A802" i="4" s="1"/>
  <c r="C799" i="7" l="1"/>
  <c r="A800" i="7" s="1"/>
  <c r="B799" i="7"/>
  <c r="D799" i="7" s="1"/>
  <c r="B803" i="1"/>
  <c r="A803" i="1" s="1"/>
  <c r="A803" i="4" s="1"/>
  <c r="C800" i="7" l="1"/>
  <c r="A801" i="7" s="1"/>
  <c r="B800" i="7"/>
  <c r="D800" i="7" s="1"/>
  <c r="B804" i="1"/>
  <c r="A804" i="1" s="1"/>
  <c r="A804" i="4" s="1"/>
  <c r="B801" i="7" l="1"/>
  <c r="D801" i="7" s="1"/>
  <c r="C801" i="7"/>
  <c r="A802" i="7" s="1"/>
  <c r="B805" i="1"/>
  <c r="A805" i="1" s="1"/>
  <c r="A805" i="4" s="1"/>
  <c r="C802" i="7" l="1"/>
  <c r="A803" i="7" s="1"/>
  <c r="B802" i="7"/>
  <c r="D802" i="7" s="1"/>
  <c r="B806" i="1"/>
  <c r="A806" i="1" s="1"/>
  <c r="A806" i="4" s="1"/>
  <c r="C803" i="7" l="1"/>
  <c r="A804" i="7" s="1"/>
  <c r="B803" i="7"/>
  <c r="D803" i="7" s="1"/>
  <c r="B807" i="1"/>
  <c r="A807" i="1" s="1"/>
  <c r="A807" i="4" s="1"/>
  <c r="C804" i="7" l="1"/>
  <c r="A805" i="7" s="1"/>
  <c r="B804" i="7"/>
  <c r="D804" i="7" s="1"/>
  <c r="B808" i="1"/>
  <c r="A808" i="1" s="1"/>
  <c r="A808" i="4" s="1"/>
  <c r="C805" i="7" l="1"/>
  <c r="A806" i="7" s="1"/>
  <c r="B805" i="7"/>
  <c r="D805" i="7" s="1"/>
  <c r="B809" i="1"/>
  <c r="A809" i="1" s="1"/>
  <c r="A809" i="4" s="1"/>
  <c r="C806" i="7" l="1"/>
  <c r="A807" i="7" s="1"/>
  <c r="B806" i="7"/>
  <c r="D806" i="7" s="1"/>
  <c r="B810" i="1"/>
  <c r="A810" i="1" s="1"/>
  <c r="A810" i="4" s="1"/>
  <c r="C807" i="7" l="1"/>
  <c r="A808" i="7" s="1"/>
  <c r="B807" i="7"/>
  <c r="D807" i="7" s="1"/>
  <c r="B811" i="1"/>
  <c r="A811" i="1" s="1"/>
  <c r="A811" i="4" s="1"/>
  <c r="C808" i="7" l="1"/>
  <c r="A809" i="7" s="1"/>
  <c r="B808" i="7"/>
  <c r="D808" i="7" s="1"/>
  <c r="B812" i="1"/>
  <c r="A812" i="1" s="1"/>
  <c r="A812" i="4" s="1"/>
  <c r="C809" i="7" l="1"/>
  <c r="A810" i="7" s="1"/>
  <c r="B809" i="7"/>
  <c r="D809" i="7" s="1"/>
  <c r="B813" i="1"/>
  <c r="A813" i="1" s="1"/>
  <c r="A813" i="4" s="1"/>
  <c r="C810" i="7" l="1"/>
  <c r="A811" i="7" s="1"/>
  <c r="B810" i="7"/>
  <c r="D810" i="7" s="1"/>
  <c r="B814" i="1"/>
  <c r="A814" i="1" s="1"/>
  <c r="A814" i="4" s="1"/>
  <c r="C811" i="7" l="1"/>
  <c r="A812" i="7" s="1"/>
  <c r="B811" i="7"/>
  <c r="D811" i="7" s="1"/>
  <c r="B815" i="1"/>
  <c r="A815" i="1" s="1"/>
  <c r="A815" i="4" s="1"/>
  <c r="B812" i="7" l="1"/>
  <c r="D812" i="7" s="1"/>
  <c r="C812" i="7"/>
  <c r="A813" i="7" s="1"/>
  <c r="B816" i="1"/>
  <c r="A816" i="1" s="1"/>
  <c r="A816" i="4" s="1"/>
  <c r="C813" i="7" l="1"/>
  <c r="A814" i="7" s="1"/>
  <c r="B813" i="7"/>
  <c r="D813" i="7" s="1"/>
  <c r="B817" i="1"/>
  <c r="A817" i="1" s="1"/>
  <c r="A817" i="4" s="1"/>
  <c r="C814" i="7" l="1"/>
  <c r="A815" i="7" s="1"/>
  <c r="B814" i="7"/>
  <c r="D814" i="7" s="1"/>
  <c r="B818" i="1"/>
  <c r="A818" i="1" s="1"/>
  <c r="A818" i="4" s="1"/>
  <c r="C815" i="7" l="1"/>
  <c r="A816" i="7" s="1"/>
  <c r="B815" i="7"/>
  <c r="D815" i="7" s="1"/>
  <c r="B819" i="1"/>
  <c r="A819" i="1" s="1"/>
  <c r="A819" i="4" s="1"/>
  <c r="C816" i="7" l="1"/>
  <c r="A817" i="7" s="1"/>
  <c r="B816" i="7"/>
  <c r="D816" i="7" s="1"/>
  <c r="B820" i="1"/>
  <c r="A820" i="1" s="1"/>
  <c r="A820" i="4" s="1"/>
  <c r="C817" i="7" l="1"/>
  <c r="A818" i="7" s="1"/>
  <c r="B817" i="7"/>
  <c r="D817" i="7" s="1"/>
  <c r="B821" i="1"/>
  <c r="A821" i="1" s="1"/>
  <c r="A821" i="4" s="1"/>
  <c r="C818" i="7" l="1"/>
  <c r="A819" i="7" s="1"/>
  <c r="B818" i="7"/>
  <c r="D818" i="7" s="1"/>
  <c r="B822" i="1"/>
  <c r="A822" i="1" s="1"/>
  <c r="A822" i="4" s="1"/>
  <c r="B819" i="7" l="1"/>
  <c r="D819" i="7" s="1"/>
  <c r="C819" i="7"/>
  <c r="A820" i="7" s="1"/>
  <c r="B823" i="1"/>
  <c r="A823" i="1" s="1"/>
  <c r="A823" i="4" s="1"/>
  <c r="C820" i="7" l="1"/>
  <c r="A821" i="7" s="1"/>
  <c r="B820" i="7"/>
  <c r="D820" i="7" s="1"/>
  <c r="B824" i="1"/>
  <c r="A824" i="1" s="1"/>
  <c r="A824" i="4" s="1"/>
  <c r="C821" i="7" l="1"/>
  <c r="A822" i="7" s="1"/>
  <c r="B821" i="7"/>
  <c r="D821" i="7" s="1"/>
  <c r="B825" i="1"/>
  <c r="A825" i="1" s="1"/>
  <c r="A825" i="4" s="1"/>
  <c r="C822" i="7" l="1"/>
  <c r="A823" i="7" s="1"/>
  <c r="B822" i="7"/>
  <c r="D822" i="7" s="1"/>
  <c r="B826" i="1"/>
  <c r="A826" i="1" s="1"/>
  <c r="A826" i="4" s="1"/>
  <c r="C823" i="7" l="1"/>
  <c r="A824" i="7" s="1"/>
  <c r="B823" i="7"/>
  <c r="D823" i="7" s="1"/>
  <c r="B827" i="1"/>
  <c r="A827" i="1" s="1"/>
  <c r="A827" i="4" s="1"/>
  <c r="C824" i="7" l="1"/>
  <c r="A825" i="7" s="1"/>
  <c r="B824" i="7"/>
  <c r="D824" i="7" s="1"/>
  <c r="B828" i="1"/>
  <c r="A828" i="1" s="1"/>
  <c r="A828" i="4" s="1"/>
  <c r="C825" i="7" l="1"/>
  <c r="A826" i="7" s="1"/>
  <c r="B825" i="7"/>
  <c r="D825" i="7" s="1"/>
  <c r="B829" i="1"/>
  <c r="A829" i="1" s="1"/>
  <c r="A829" i="4" s="1"/>
  <c r="C826" i="7" l="1"/>
  <c r="A827" i="7" s="1"/>
  <c r="B826" i="7"/>
  <c r="D826" i="7" s="1"/>
  <c r="B830" i="1"/>
  <c r="A830" i="1" s="1"/>
  <c r="A830" i="4" s="1"/>
  <c r="C827" i="7" l="1"/>
  <c r="A828" i="7" s="1"/>
  <c r="B827" i="7"/>
  <c r="D827" i="7" s="1"/>
  <c r="B831" i="1"/>
  <c r="A831" i="1" s="1"/>
  <c r="A831" i="4" s="1"/>
  <c r="C828" i="7" l="1"/>
  <c r="A829" i="7" s="1"/>
  <c r="B828" i="7"/>
  <c r="D828" i="7" s="1"/>
  <c r="B832" i="1"/>
  <c r="A832" i="1" s="1"/>
  <c r="A832" i="4" s="1"/>
  <c r="C829" i="7" l="1"/>
  <c r="A830" i="7" s="1"/>
  <c r="B829" i="7"/>
  <c r="D829" i="7" s="1"/>
  <c r="B833" i="1"/>
  <c r="A833" i="1" s="1"/>
  <c r="A833" i="4" s="1"/>
  <c r="B830" i="7" l="1"/>
  <c r="D830" i="7" s="1"/>
  <c r="C830" i="7"/>
  <c r="A831" i="7" s="1"/>
  <c r="B834" i="1"/>
  <c r="A834" i="1" s="1"/>
  <c r="A834" i="4" s="1"/>
  <c r="C831" i="7" l="1"/>
  <c r="A832" i="7" s="1"/>
  <c r="B831" i="7"/>
  <c r="D831" i="7" s="1"/>
  <c r="B835" i="1"/>
  <c r="A835" i="1" s="1"/>
  <c r="A835" i="4" s="1"/>
  <c r="C832" i="7" l="1"/>
  <c r="A833" i="7" s="1"/>
  <c r="B832" i="7"/>
  <c r="D832" i="7" s="1"/>
  <c r="B836" i="1"/>
  <c r="A836" i="1" s="1"/>
  <c r="A836" i="4" s="1"/>
  <c r="C833" i="7" l="1"/>
  <c r="A834" i="7" s="1"/>
  <c r="B833" i="7"/>
  <c r="D833" i="7" s="1"/>
  <c r="B837" i="1"/>
  <c r="A837" i="1" s="1"/>
  <c r="A837" i="4" s="1"/>
  <c r="C834" i="7" l="1"/>
  <c r="A835" i="7" s="1"/>
  <c r="B834" i="7"/>
  <c r="D834" i="7" s="1"/>
  <c r="B838" i="1"/>
  <c r="A838" i="1" s="1"/>
  <c r="A838" i="4" s="1"/>
  <c r="C835" i="7" l="1"/>
  <c r="A836" i="7" s="1"/>
  <c r="B835" i="7"/>
  <c r="D835" i="7" s="1"/>
  <c r="B839" i="1"/>
  <c r="A839" i="1" s="1"/>
  <c r="A839" i="4" s="1"/>
  <c r="C836" i="7" l="1"/>
  <c r="A837" i="7" s="1"/>
  <c r="B836" i="7"/>
  <c r="D836" i="7" s="1"/>
  <c r="B840" i="1"/>
  <c r="A840" i="1" s="1"/>
  <c r="A840" i="4" s="1"/>
  <c r="B837" i="7" l="1"/>
  <c r="D837" i="7" s="1"/>
  <c r="C837" i="7"/>
  <c r="A838" i="7" s="1"/>
  <c r="B841" i="1"/>
  <c r="A841" i="1" s="1"/>
  <c r="A841" i="4" s="1"/>
  <c r="C838" i="7" l="1"/>
  <c r="A839" i="7" s="1"/>
  <c r="B838" i="7"/>
  <c r="D838" i="7" s="1"/>
  <c r="B842" i="1"/>
  <c r="A842" i="1" s="1"/>
  <c r="A842" i="4" s="1"/>
  <c r="C839" i="7" l="1"/>
  <c r="A840" i="7" s="1"/>
  <c r="B839" i="7"/>
  <c r="D839" i="7" s="1"/>
  <c r="B843" i="1"/>
  <c r="A843" i="1" s="1"/>
  <c r="A843" i="4" s="1"/>
  <c r="B840" i="7" l="1"/>
  <c r="D840" i="7" s="1"/>
  <c r="C840" i="7"/>
  <c r="A841" i="7" s="1"/>
  <c r="B844" i="1"/>
  <c r="A844" i="1" s="1"/>
  <c r="A844" i="4" s="1"/>
  <c r="B841" i="7" l="1"/>
  <c r="D841" i="7" s="1"/>
  <c r="C841" i="7"/>
  <c r="A842" i="7" s="1"/>
  <c r="B845" i="1"/>
  <c r="A845" i="1" s="1"/>
  <c r="A845" i="4" s="1"/>
  <c r="B842" i="7" l="1"/>
  <c r="D842" i="7" s="1"/>
  <c r="C842" i="7"/>
  <c r="A843" i="7" s="1"/>
  <c r="B846" i="1"/>
  <c r="A846" i="1" s="1"/>
  <c r="A846" i="4" s="1"/>
  <c r="B843" i="7" l="1"/>
  <c r="D843" i="7" s="1"/>
  <c r="C843" i="7"/>
  <c r="A844" i="7" s="1"/>
  <c r="B847" i="1"/>
  <c r="A847" i="1" s="1"/>
  <c r="A847" i="4" s="1"/>
  <c r="C844" i="7" l="1"/>
  <c r="A845" i="7" s="1"/>
  <c r="B844" i="7"/>
  <c r="D844" i="7" s="1"/>
  <c r="B848" i="1"/>
  <c r="A848" i="1" s="1"/>
  <c r="A848" i="4" s="1"/>
  <c r="C845" i="7" l="1"/>
  <c r="A846" i="7" s="1"/>
  <c r="B845" i="7"/>
  <c r="D845" i="7" s="1"/>
  <c r="B849" i="1"/>
  <c r="A849" i="1" s="1"/>
  <c r="A849" i="4" s="1"/>
  <c r="C846" i="7" l="1"/>
  <c r="A847" i="7" s="1"/>
  <c r="B846" i="7"/>
  <c r="D846" i="7" s="1"/>
  <c r="B850" i="1"/>
  <c r="A850" i="1" s="1"/>
  <c r="A850" i="4" s="1"/>
  <c r="C847" i="7" l="1"/>
  <c r="A848" i="7" s="1"/>
  <c r="B847" i="7"/>
  <c r="D847" i="7" s="1"/>
  <c r="B851" i="1"/>
  <c r="A851" i="1" s="1"/>
  <c r="A851" i="4" s="1"/>
  <c r="C848" i="7" l="1"/>
  <c r="A849" i="7" s="1"/>
  <c r="B848" i="7"/>
  <c r="D848" i="7" s="1"/>
  <c r="B852" i="1"/>
  <c r="A852" i="1" s="1"/>
  <c r="A852" i="4" s="1"/>
  <c r="C849" i="7" l="1"/>
  <c r="A850" i="7" s="1"/>
  <c r="B849" i="7"/>
  <c r="D849" i="7" s="1"/>
  <c r="B853" i="1"/>
  <c r="A853" i="1" s="1"/>
  <c r="A853" i="4" s="1"/>
  <c r="C850" i="7" l="1"/>
  <c r="A851" i="7" s="1"/>
  <c r="B850" i="7"/>
  <c r="D850" i="7" s="1"/>
  <c r="B854" i="1"/>
  <c r="A854" i="1" s="1"/>
  <c r="A854" i="4" s="1"/>
  <c r="C851" i="7" l="1"/>
  <c r="A852" i="7" s="1"/>
  <c r="B851" i="7"/>
  <c r="D851" i="7" s="1"/>
  <c r="B855" i="1"/>
  <c r="A855" i="1" s="1"/>
  <c r="A855" i="4" s="1"/>
  <c r="C852" i="7" l="1"/>
  <c r="A853" i="7" s="1"/>
  <c r="B852" i="7"/>
  <c r="D852" i="7" s="1"/>
  <c r="B856" i="1"/>
  <c r="A856" i="1" s="1"/>
  <c r="A856" i="4" s="1"/>
  <c r="C853" i="7" l="1"/>
  <c r="A854" i="7" s="1"/>
  <c r="B853" i="7"/>
  <c r="D853" i="7" s="1"/>
  <c r="B857" i="1"/>
  <c r="A857" i="1" s="1"/>
  <c r="A857" i="4" s="1"/>
  <c r="C854" i="7" l="1"/>
  <c r="A855" i="7" s="1"/>
  <c r="B854" i="7"/>
  <c r="D854" i="7" s="1"/>
  <c r="B858" i="1"/>
  <c r="A858" i="1" s="1"/>
  <c r="A858" i="4" s="1"/>
  <c r="B855" i="7" l="1"/>
  <c r="D855" i="7" s="1"/>
  <c r="C855" i="7"/>
  <c r="A856" i="7" s="1"/>
  <c r="B859" i="1"/>
  <c r="A859" i="1" s="1"/>
  <c r="A859" i="4" s="1"/>
  <c r="C856" i="7" l="1"/>
  <c r="A857" i="7" s="1"/>
  <c r="B856" i="7"/>
  <c r="D856" i="7" s="1"/>
  <c r="B860" i="1"/>
  <c r="A860" i="1" s="1"/>
  <c r="A860" i="4" s="1"/>
  <c r="C857" i="7" l="1"/>
  <c r="A858" i="7" s="1"/>
  <c r="B857" i="7"/>
  <c r="D857" i="7" s="1"/>
  <c r="B861" i="1"/>
  <c r="A861" i="1" s="1"/>
  <c r="A861" i="4" s="1"/>
  <c r="C858" i="7" l="1"/>
  <c r="A859" i="7" s="1"/>
  <c r="B858" i="7"/>
  <c r="D858" i="7" s="1"/>
  <c r="B862" i="1"/>
  <c r="A862" i="1" s="1"/>
  <c r="A862" i="4" s="1"/>
  <c r="B859" i="7" l="1"/>
  <c r="D859" i="7" s="1"/>
  <c r="C859" i="7"/>
  <c r="A860" i="7" s="1"/>
  <c r="B863" i="1"/>
  <c r="A863" i="1" s="1"/>
  <c r="A863" i="4" s="1"/>
  <c r="C860" i="7" l="1"/>
  <c r="A861" i="7" s="1"/>
  <c r="B860" i="7"/>
  <c r="D860" i="7" s="1"/>
  <c r="B864" i="1"/>
  <c r="A864" i="1" s="1"/>
  <c r="A864" i="4" s="1"/>
  <c r="C861" i="7" l="1"/>
  <c r="A862" i="7" s="1"/>
  <c r="B861" i="7"/>
  <c r="D861" i="7" s="1"/>
  <c r="B865" i="1"/>
  <c r="A865" i="1" s="1"/>
  <c r="A865" i="4" s="1"/>
  <c r="B862" i="7" l="1"/>
  <c r="D862" i="7" s="1"/>
  <c r="C862" i="7"/>
  <c r="A863" i="7" s="1"/>
  <c r="B866" i="1"/>
  <c r="A866" i="1" s="1"/>
  <c r="A866" i="4" s="1"/>
  <c r="B863" i="7" l="1"/>
  <c r="D863" i="7" s="1"/>
  <c r="C863" i="7"/>
  <c r="A864" i="7" s="1"/>
  <c r="B867" i="1"/>
  <c r="A867" i="1" s="1"/>
  <c r="A867" i="4" s="1"/>
  <c r="C864" i="7" l="1"/>
  <c r="A865" i="7" s="1"/>
  <c r="B864" i="7"/>
  <c r="D864" i="7" s="1"/>
  <c r="B868" i="1"/>
  <c r="A868" i="1" s="1"/>
  <c r="A868" i="4" s="1"/>
  <c r="B865" i="7" l="1"/>
  <c r="D865" i="7" s="1"/>
  <c r="C865" i="7"/>
  <c r="A866" i="7" s="1"/>
  <c r="B869" i="1"/>
  <c r="A869" i="1" s="1"/>
  <c r="A869" i="4" s="1"/>
  <c r="B866" i="7" l="1"/>
  <c r="D866" i="7" s="1"/>
  <c r="C866" i="7"/>
  <c r="A867" i="7" s="1"/>
  <c r="B870" i="1"/>
  <c r="A870" i="1" s="1"/>
  <c r="A870" i="4" s="1"/>
  <c r="C867" i="7" l="1"/>
  <c r="A868" i="7" s="1"/>
  <c r="B867" i="7"/>
  <c r="D867" i="7" s="1"/>
  <c r="B871" i="1"/>
  <c r="A871" i="1" s="1"/>
  <c r="A871" i="4" s="1"/>
  <c r="B868" i="7" l="1"/>
  <c r="D868" i="7" s="1"/>
  <c r="C868" i="7"/>
  <c r="A869" i="7" s="1"/>
  <c r="B872" i="1"/>
  <c r="A872" i="1" s="1"/>
  <c r="A872" i="4" s="1"/>
  <c r="C869" i="7" l="1"/>
  <c r="A870" i="7" s="1"/>
  <c r="B869" i="7"/>
  <c r="D869" i="7" s="1"/>
  <c r="B873" i="1"/>
  <c r="A873" i="1" s="1"/>
  <c r="A873" i="4" s="1"/>
  <c r="C870" i="7" l="1"/>
  <c r="A871" i="7" s="1"/>
  <c r="B870" i="7"/>
  <c r="D870" i="7" s="1"/>
  <c r="B874" i="1"/>
  <c r="A874" i="1" s="1"/>
  <c r="A874" i="4" s="1"/>
  <c r="B871" i="7" l="1"/>
  <c r="D871" i="7" s="1"/>
  <c r="C871" i="7"/>
  <c r="A872" i="7" s="1"/>
  <c r="B875" i="1"/>
  <c r="A875" i="1" s="1"/>
  <c r="A875" i="4" s="1"/>
  <c r="C872" i="7" l="1"/>
  <c r="A873" i="7" s="1"/>
  <c r="B872" i="7"/>
  <c r="D872" i="7" s="1"/>
  <c r="B876" i="1"/>
  <c r="A876" i="1" s="1"/>
  <c r="A876" i="4" s="1"/>
  <c r="C873" i="7" l="1"/>
  <c r="A874" i="7" s="1"/>
  <c r="B873" i="7"/>
  <c r="D873" i="7" s="1"/>
  <c r="B877" i="1"/>
  <c r="A877" i="1" s="1"/>
  <c r="A877" i="4" s="1"/>
  <c r="B874" i="7" l="1"/>
  <c r="D874" i="7" s="1"/>
  <c r="C874" i="7"/>
  <c r="A875" i="7" s="1"/>
  <c r="B878" i="1"/>
  <c r="A878" i="1" s="1"/>
  <c r="A878" i="4" s="1"/>
  <c r="C875" i="7" l="1"/>
  <c r="A876" i="7" s="1"/>
  <c r="B875" i="7"/>
  <c r="D875" i="7" s="1"/>
  <c r="B879" i="1"/>
  <c r="A879" i="1" s="1"/>
  <c r="A879" i="4" s="1"/>
  <c r="C876" i="7" l="1"/>
  <c r="A877" i="7" s="1"/>
  <c r="B876" i="7"/>
  <c r="D876" i="7" s="1"/>
  <c r="B880" i="1"/>
  <c r="A880" i="1" s="1"/>
  <c r="A880" i="4" s="1"/>
  <c r="B877" i="7" l="1"/>
  <c r="D877" i="7" s="1"/>
  <c r="C877" i="7"/>
  <c r="A878" i="7" s="1"/>
  <c r="B881" i="1"/>
  <c r="A881" i="1" s="1"/>
  <c r="A881" i="4" s="1"/>
  <c r="C878" i="7" l="1"/>
  <c r="A879" i="7" s="1"/>
  <c r="B878" i="7"/>
  <c r="D878" i="7" s="1"/>
  <c r="B882" i="1"/>
  <c r="A882" i="1" s="1"/>
  <c r="A882" i="4" s="1"/>
  <c r="B879" i="7" l="1"/>
  <c r="D879" i="7" s="1"/>
  <c r="C879" i="7"/>
  <c r="A880" i="7" s="1"/>
  <c r="B883" i="1"/>
  <c r="A883" i="1" s="1"/>
  <c r="A883" i="4" s="1"/>
  <c r="B880" i="7" l="1"/>
  <c r="D880" i="7" s="1"/>
  <c r="C880" i="7"/>
  <c r="A881" i="7" s="1"/>
  <c r="B884" i="1"/>
  <c r="A884" i="1" s="1"/>
  <c r="A884" i="4" s="1"/>
  <c r="C881" i="7" l="1"/>
  <c r="A882" i="7" s="1"/>
  <c r="B881" i="7"/>
  <c r="D881" i="7" s="1"/>
  <c r="B885" i="1"/>
  <c r="A885" i="1" s="1"/>
  <c r="A885" i="4" s="1"/>
  <c r="C882" i="7" l="1"/>
  <c r="A883" i="7" s="1"/>
  <c r="B882" i="7"/>
  <c r="D882" i="7" s="1"/>
  <c r="B886" i="1"/>
  <c r="A886" i="1" s="1"/>
  <c r="A886" i="4" s="1"/>
  <c r="B883" i="7" l="1"/>
  <c r="D883" i="7" s="1"/>
  <c r="C883" i="7"/>
  <c r="A884" i="7" s="1"/>
  <c r="B887" i="1"/>
  <c r="A887" i="1" s="1"/>
  <c r="A887" i="4" s="1"/>
  <c r="C884" i="7" l="1"/>
  <c r="A885" i="7" s="1"/>
  <c r="B884" i="7"/>
  <c r="D884" i="7" s="1"/>
  <c r="B888" i="1"/>
  <c r="A888" i="1" s="1"/>
  <c r="A888" i="4" s="1"/>
  <c r="C885" i="7" l="1"/>
  <c r="A886" i="7" s="1"/>
  <c r="B885" i="7"/>
  <c r="D885" i="7" s="1"/>
  <c r="B889" i="1"/>
  <c r="A889" i="1" s="1"/>
  <c r="A889" i="4" s="1"/>
  <c r="B886" i="7" l="1"/>
  <c r="D886" i="7" s="1"/>
  <c r="C886" i="7"/>
  <c r="A887" i="7" s="1"/>
  <c r="B890" i="1"/>
  <c r="A890" i="1" s="1"/>
  <c r="A890" i="4" s="1"/>
  <c r="C887" i="7" l="1"/>
  <c r="A888" i="7" s="1"/>
  <c r="B887" i="7"/>
  <c r="D887" i="7" s="1"/>
  <c r="B891" i="1"/>
  <c r="A891" i="1" s="1"/>
  <c r="A891" i="4" s="1"/>
  <c r="C888" i="7" l="1"/>
  <c r="A889" i="7" s="1"/>
  <c r="B888" i="7"/>
  <c r="D888" i="7" s="1"/>
  <c r="B892" i="1"/>
  <c r="A892" i="1" s="1"/>
  <c r="A892" i="4" s="1"/>
  <c r="B889" i="7" l="1"/>
  <c r="D889" i="7" s="1"/>
  <c r="C889" i="7"/>
  <c r="A890" i="7" s="1"/>
  <c r="B893" i="1"/>
  <c r="A893" i="1" s="1"/>
  <c r="A893" i="4" s="1"/>
  <c r="C890" i="7" l="1"/>
  <c r="A891" i="7" s="1"/>
  <c r="B890" i="7"/>
  <c r="D890" i="7" s="1"/>
  <c r="B894" i="1"/>
  <c r="A894" i="1" s="1"/>
  <c r="A894" i="4" s="1"/>
  <c r="C891" i="7" l="1"/>
  <c r="A892" i="7" s="1"/>
  <c r="B891" i="7"/>
  <c r="D891" i="7" s="1"/>
  <c r="B895" i="1"/>
  <c r="A895" i="1" s="1"/>
  <c r="A895" i="4" s="1"/>
  <c r="B892" i="7" l="1"/>
  <c r="D892" i="7" s="1"/>
  <c r="C892" i="7"/>
  <c r="A893" i="7" s="1"/>
  <c r="B896" i="1"/>
  <c r="A896" i="1" s="1"/>
  <c r="A896" i="4" s="1"/>
  <c r="C893" i="7" l="1"/>
  <c r="A894" i="7" s="1"/>
  <c r="B893" i="7"/>
  <c r="D893" i="7" s="1"/>
  <c r="B897" i="1"/>
  <c r="A897" i="1" s="1"/>
  <c r="A897" i="4" s="1"/>
  <c r="B894" i="7" l="1"/>
  <c r="D894" i="7" s="1"/>
  <c r="C894" i="7"/>
  <c r="A895" i="7" s="1"/>
  <c r="B898" i="1"/>
  <c r="A898" i="1" s="1"/>
  <c r="A898" i="4" s="1"/>
  <c r="B895" i="7" l="1"/>
  <c r="D895" i="7" s="1"/>
  <c r="C895" i="7"/>
  <c r="A896" i="7" s="1"/>
  <c r="B899" i="1"/>
  <c r="A899" i="1" s="1"/>
  <c r="A899" i="4" s="1"/>
  <c r="C896" i="7" l="1"/>
  <c r="A897" i="7" s="1"/>
  <c r="B896" i="7"/>
  <c r="D896" i="7" s="1"/>
  <c r="B900" i="1"/>
  <c r="A900" i="1" s="1"/>
  <c r="A900" i="4" s="1"/>
  <c r="C897" i="7" l="1"/>
  <c r="A898" i="7" s="1"/>
  <c r="B897" i="7"/>
  <c r="D897" i="7" s="1"/>
  <c r="B901" i="1"/>
  <c r="A901" i="1" s="1"/>
  <c r="A901" i="4" s="1"/>
  <c r="B898" i="7" l="1"/>
  <c r="D898" i="7" s="1"/>
  <c r="C898" i="7"/>
  <c r="A899" i="7" s="1"/>
  <c r="B902" i="1"/>
  <c r="A902" i="1" s="1"/>
  <c r="A902" i="4" s="1"/>
  <c r="C899" i="7" l="1"/>
  <c r="A900" i="7" s="1"/>
  <c r="B899" i="7"/>
  <c r="D899" i="7" s="1"/>
  <c r="B903" i="1"/>
  <c r="A903" i="1" s="1"/>
  <c r="A903" i="4" s="1"/>
  <c r="C900" i="7" l="1"/>
  <c r="A901" i="7" s="1"/>
  <c r="B900" i="7"/>
  <c r="D900" i="7" s="1"/>
  <c r="B904" i="1"/>
  <c r="A904" i="1" s="1"/>
  <c r="A904" i="4" s="1"/>
  <c r="B901" i="7" l="1"/>
  <c r="D901" i="7" s="1"/>
  <c r="C901" i="7"/>
  <c r="A902" i="7" s="1"/>
  <c r="B905" i="1"/>
  <c r="A905" i="1" s="1"/>
  <c r="A905" i="4" s="1"/>
  <c r="B902" i="7" l="1"/>
  <c r="D902" i="7" s="1"/>
  <c r="C902" i="7"/>
  <c r="A903" i="7" s="1"/>
  <c r="B906" i="1"/>
  <c r="A906" i="1" s="1"/>
  <c r="A906" i="4" s="1"/>
  <c r="C903" i="7" l="1"/>
  <c r="A904" i="7" s="1"/>
  <c r="B903" i="7"/>
  <c r="D903" i="7" s="1"/>
  <c r="B907" i="1"/>
  <c r="A907" i="1" s="1"/>
  <c r="A907" i="4" s="1"/>
  <c r="B904" i="7" l="1"/>
  <c r="D904" i="7" s="1"/>
  <c r="C904" i="7"/>
  <c r="A905" i="7" s="1"/>
  <c r="B908" i="1"/>
  <c r="A908" i="1" s="1"/>
  <c r="A908" i="4" s="1"/>
  <c r="C905" i="7" l="1"/>
  <c r="A906" i="7" s="1"/>
  <c r="B905" i="7"/>
  <c r="D905" i="7" s="1"/>
  <c r="B909" i="1"/>
  <c r="A909" i="1" s="1"/>
  <c r="A909" i="4" s="1"/>
  <c r="C906" i="7" l="1"/>
  <c r="A907" i="7" s="1"/>
  <c r="B906" i="7"/>
  <c r="D906" i="7" s="1"/>
  <c r="B910" i="1"/>
  <c r="A910" i="1" s="1"/>
  <c r="A910" i="4" s="1"/>
  <c r="B907" i="7" l="1"/>
  <c r="D907" i="7" s="1"/>
  <c r="C907" i="7"/>
  <c r="A908" i="7" s="1"/>
  <c r="B911" i="1"/>
  <c r="A911" i="1" s="1"/>
  <c r="A911" i="4" s="1"/>
  <c r="C908" i="7" l="1"/>
  <c r="A909" i="7" s="1"/>
  <c r="B908" i="7"/>
  <c r="D908" i="7" s="1"/>
  <c r="B912" i="1"/>
  <c r="A912" i="1" s="1"/>
  <c r="A912" i="4" s="1"/>
  <c r="C909" i="7" l="1"/>
  <c r="A910" i="7" s="1"/>
  <c r="B909" i="7"/>
  <c r="D909" i="7" s="1"/>
  <c r="B913" i="1"/>
  <c r="A913" i="1" s="1"/>
  <c r="A913" i="4" s="1"/>
  <c r="B910" i="7" l="1"/>
  <c r="D910" i="7" s="1"/>
  <c r="C910" i="7"/>
  <c r="A911" i="7" s="1"/>
  <c r="B914" i="1"/>
  <c r="A914" i="1" s="1"/>
  <c r="A914" i="4" s="1"/>
  <c r="B911" i="7" l="1"/>
  <c r="D911" i="7" s="1"/>
  <c r="C911" i="7"/>
  <c r="A912" i="7" s="1"/>
  <c r="B915" i="1"/>
  <c r="A915" i="1" s="1"/>
  <c r="A915" i="4" s="1"/>
  <c r="C912" i="7" l="1"/>
  <c r="A913" i="7" s="1"/>
  <c r="B912" i="7"/>
  <c r="D912" i="7" s="1"/>
  <c r="B916" i="1"/>
  <c r="A916" i="1" s="1"/>
  <c r="A916" i="4" s="1"/>
  <c r="B913" i="7" l="1"/>
  <c r="D913" i="7" s="1"/>
  <c r="C913" i="7"/>
  <c r="A914" i="7" s="1"/>
  <c r="B917" i="1"/>
  <c r="A917" i="1" s="1"/>
  <c r="A917" i="4" s="1"/>
  <c r="B914" i="7" l="1"/>
  <c r="D914" i="7" s="1"/>
  <c r="C914" i="7"/>
  <c r="A915" i="7" s="1"/>
  <c r="B918" i="1"/>
  <c r="A918" i="1" s="1"/>
  <c r="A918" i="4" s="1"/>
  <c r="B915" i="7" l="1"/>
  <c r="D915" i="7" s="1"/>
  <c r="C915" i="7"/>
  <c r="A916" i="7" s="1"/>
  <c r="B919" i="1"/>
  <c r="A919" i="1" s="1"/>
  <c r="A919" i="4" s="1"/>
  <c r="B916" i="7" l="1"/>
  <c r="D916" i="7" s="1"/>
  <c r="C916" i="7"/>
  <c r="A917" i="7" s="1"/>
  <c r="B920" i="1"/>
  <c r="A920" i="1" s="1"/>
  <c r="A920" i="4" s="1"/>
  <c r="C917" i="7" l="1"/>
  <c r="A918" i="7" s="1"/>
  <c r="B917" i="7"/>
  <c r="D917" i="7" s="1"/>
  <c r="B921" i="1"/>
  <c r="A921" i="1" s="1"/>
  <c r="A921" i="4" s="1"/>
  <c r="C918" i="7" l="1"/>
  <c r="A919" i="7" s="1"/>
  <c r="B918" i="7"/>
  <c r="D918" i="7" s="1"/>
  <c r="B922" i="1"/>
  <c r="A922" i="1" s="1"/>
  <c r="A922" i="4" s="1"/>
  <c r="B919" i="7" l="1"/>
  <c r="D919" i="7" s="1"/>
  <c r="C919" i="7"/>
  <c r="A920" i="7" s="1"/>
  <c r="B923" i="1"/>
  <c r="A923" i="1" s="1"/>
  <c r="A923" i="4" s="1"/>
  <c r="C920" i="7" l="1"/>
  <c r="A921" i="7" s="1"/>
  <c r="B920" i="7"/>
  <c r="D920" i="7" s="1"/>
  <c r="B924" i="1"/>
  <c r="A924" i="1" s="1"/>
  <c r="A924" i="4" s="1"/>
  <c r="C921" i="7" l="1"/>
  <c r="A922" i="7" s="1"/>
  <c r="B921" i="7"/>
  <c r="D921" i="7" s="1"/>
  <c r="B925" i="1"/>
  <c r="A925" i="1" s="1"/>
  <c r="A925" i="4" s="1"/>
  <c r="B922" i="7" l="1"/>
  <c r="D922" i="7" s="1"/>
  <c r="C922" i="7"/>
  <c r="A923" i="7" s="1"/>
  <c r="B926" i="1"/>
  <c r="A926" i="1" s="1"/>
  <c r="A926" i="4" s="1"/>
  <c r="B923" i="7" l="1"/>
  <c r="D923" i="7" s="1"/>
  <c r="C923" i="7"/>
  <c r="A924" i="7" s="1"/>
  <c r="B927" i="1"/>
  <c r="A927" i="1" s="1"/>
  <c r="A927" i="4" s="1"/>
  <c r="C924" i="7" l="1"/>
  <c r="A925" i="7" s="1"/>
  <c r="B924" i="7"/>
  <c r="D924" i="7" s="1"/>
  <c r="B928" i="1"/>
  <c r="A928" i="1" s="1"/>
  <c r="A928" i="4" s="1"/>
  <c r="B925" i="7" l="1"/>
  <c r="D925" i="7" s="1"/>
  <c r="C925" i="7"/>
  <c r="A926" i="7" s="1"/>
  <c r="B929" i="1"/>
  <c r="A929" i="1" s="1"/>
  <c r="A929" i="4" s="1"/>
  <c r="C926" i="7" l="1"/>
  <c r="A927" i="7" s="1"/>
  <c r="B926" i="7"/>
  <c r="D926" i="7" s="1"/>
  <c r="B930" i="1"/>
  <c r="A930" i="1" s="1"/>
  <c r="A930" i="4" s="1"/>
  <c r="B927" i="7" l="1"/>
  <c r="D927" i="7" s="1"/>
  <c r="C927" i="7"/>
  <c r="A928" i="7" s="1"/>
  <c r="B931" i="1"/>
  <c r="A931" i="1" s="1"/>
  <c r="A931" i="4" s="1"/>
  <c r="B928" i="7" l="1"/>
  <c r="D928" i="7" s="1"/>
  <c r="C928" i="7"/>
  <c r="A929" i="7" s="1"/>
  <c r="B932" i="1"/>
  <c r="A932" i="1" s="1"/>
  <c r="A932" i="4" s="1"/>
  <c r="C929" i="7" l="1"/>
  <c r="A930" i="7" s="1"/>
  <c r="B929" i="7"/>
  <c r="D929" i="7" s="1"/>
  <c r="B933" i="1"/>
  <c r="A933" i="1" s="1"/>
  <c r="A933" i="4" s="1"/>
  <c r="C930" i="7" l="1"/>
  <c r="A931" i="7" s="1"/>
  <c r="B930" i="7"/>
  <c r="D930" i="7" s="1"/>
  <c r="B934" i="1"/>
  <c r="A934" i="1" s="1"/>
  <c r="A934" i="4" s="1"/>
  <c r="B931" i="7" l="1"/>
  <c r="D931" i="7" s="1"/>
  <c r="C931" i="7"/>
  <c r="A932" i="7" s="1"/>
  <c r="B935" i="1"/>
  <c r="A935" i="1" s="1"/>
  <c r="A935" i="4" s="1"/>
  <c r="C932" i="7" l="1"/>
  <c r="A933" i="7" s="1"/>
  <c r="B932" i="7"/>
  <c r="D932" i="7" s="1"/>
  <c r="B936" i="1"/>
  <c r="A936" i="1" s="1"/>
  <c r="A936" i="4" s="1"/>
  <c r="B933" i="7" l="1"/>
  <c r="D933" i="7" s="1"/>
  <c r="C933" i="7"/>
  <c r="A934" i="7" s="1"/>
  <c r="B937" i="1"/>
  <c r="A937" i="1" s="1"/>
  <c r="A937" i="4" s="1"/>
  <c r="B934" i="7" l="1"/>
  <c r="D934" i="7" s="1"/>
  <c r="C934" i="7"/>
  <c r="A935" i="7" s="1"/>
  <c r="B938" i="1"/>
  <c r="A938" i="1" s="1"/>
  <c r="A938" i="4" s="1"/>
  <c r="B935" i="7" l="1"/>
  <c r="D935" i="7" s="1"/>
  <c r="C935" i="7"/>
  <c r="A936" i="7" s="1"/>
  <c r="B939" i="1"/>
  <c r="A939" i="1" s="1"/>
  <c r="A939" i="4" s="1"/>
  <c r="C936" i="7" l="1"/>
  <c r="A937" i="7" s="1"/>
  <c r="B936" i="7"/>
  <c r="D936" i="7" s="1"/>
  <c r="B940" i="1"/>
  <c r="A940" i="1" s="1"/>
  <c r="A940" i="4" s="1"/>
  <c r="B937" i="7" l="1"/>
  <c r="D937" i="7" s="1"/>
  <c r="C937" i="7"/>
  <c r="A938" i="7" s="1"/>
  <c r="B941" i="1"/>
  <c r="A941" i="1" s="1"/>
  <c r="A941" i="4" s="1"/>
  <c r="C938" i="7" l="1"/>
  <c r="A939" i="7" s="1"/>
  <c r="B938" i="7"/>
  <c r="D938" i="7" s="1"/>
  <c r="B942" i="1"/>
  <c r="A942" i="1" s="1"/>
  <c r="A942" i="4" s="1"/>
  <c r="C939" i="7" l="1"/>
  <c r="A940" i="7" s="1"/>
  <c r="B939" i="7"/>
  <c r="D939" i="7" s="1"/>
  <c r="B943" i="1"/>
  <c r="A943" i="1" s="1"/>
  <c r="A943" i="4" s="1"/>
  <c r="B940" i="7" l="1"/>
  <c r="D940" i="7" s="1"/>
  <c r="C940" i="7"/>
  <c r="A941" i="7" s="1"/>
  <c r="B944" i="1"/>
  <c r="A944" i="1" s="1"/>
  <c r="A944" i="4" s="1"/>
  <c r="C941" i="7" l="1"/>
  <c r="A942" i="7" s="1"/>
  <c r="B941" i="7"/>
  <c r="D941" i="7" s="1"/>
  <c r="B945" i="1"/>
  <c r="A945" i="1" s="1"/>
  <c r="A945" i="4" s="1"/>
  <c r="B942" i="7" l="1"/>
  <c r="D942" i="7" s="1"/>
  <c r="C942" i="7"/>
  <c r="A943" i="7" s="1"/>
  <c r="B946" i="1"/>
  <c r="A946" i="1" s="1"/>
  <c r="A946" i="4" s="1"/>
  <c r="B943" i="7" l="1"/>
  <c r="D943" i="7" s="1"/>
  <c r="C943" i="7"/>
  <c r="A944" i="7" s="1"/>
  <c r="B947" i="1"/>
  <c r="A947" i="1" s="1"/>
  <c r="A947" i="4" s="1"/>
  <c r="C944" i="7" l="1"/>
  <c r="A945" i="7" s="1"/>
  <c r="B944" i="7"/>
  <c r="D944" i="7" s="1"/>
  <c r="B948" i="1"/>
  <c r="A948" i="1" s="1"/>
  <c r="A948" i="4" s="1"/>
  <c r="C945" i="7" l="1"/>
  <c r="A946" i="7" s="1"/>
  <c r="B945" i="7"/>
  <c r="D945" i="7" s="1"/>
  <c r="B949" i="1"/>
  <c r="B950" i="1" s="1"/>
  <c r="A950" i="1" s="1"/>
  <c r="B946" i="7" l="1"/>
  <c r="D946" i="7" s="1"/>
  <c r="C946" i="7"/>
  <c r="A947" i="7" s="1"/>
  <c r="A949" i="1"/>
  <c r="A949" i="4" s="1"/>
  <c r="B947" i="7" l="1"/>
  <c r="D947" i="7" s="1"/>
  <c r="C947" i="7"/>
  <c r="A948" i="7" s="1"/>
  <c r="B951" i="1"/>
  <c r="A951" i="1" s="1"/>
  <c r="A951" i="4" s="1"/>
  <c r="A950" i="4"/>
  <c r="C948" i="7" l="1"/>
  <c r="A949" i="7" s="1"/>
  <c r="B948" i="7"/>
  <c r="D948" i="7" s="1"/>
  <c r="B952" i="1"/>
  <c r="A952" i="1" s="1"/>
  <c r="A952" i="4" s="1"/>
  <c r="B949" i="7" l="1"/>
  <c r="D949" i="7" s="1"/>
  <c r="C949" i="7"/>
  <c r="A950" i="7" s="1"/>
  <c r="B953" i="1"/>
  <c r="A953" i="1" s="1"/>
  <c r="A953" i="4" s="1"/>
  <c r="C950" i="7" l="1"/>
  <c r="A951" i="7" s="1"/>
  <c r="B950" i="7"/>
  <c r="D950" i="7" s="1"/>
  <c r="B954" i="1"/>
  <c r="A954" i="1" s="1"/>
  <c r="A954" i="4" s="1"/>
  <c r="C951" i="7" l="1"/>
  <c r="A952" i="7" s="1"/>
  <c r="B951" i="7"/>
  <c r="D951" i="7" s="1"/>
  <c r="B955" i="1"/>
  <c r="A955" i="1" s="1"/>
  <c r="A955" i="4" s="1"/>
  <c r="B952" i="7" l="1"/>
  <c r="D952" i="7" s="1"/>
  <c r="C952" i="7"/>
  <c r="A953" i="7" s="1"/>
  <c r="B956" i="1"/>
  <c r="A956" i="1" s="1"/>
  <c r="A956" i="4" s="1"/>
  <c r="B953" i="7" l="1"/>
  <c r="D953" i="7" s="1"/>
  <c r="C953" i="7"/>
  <c r="A954" i="7" s="1"/>
  <c r="B957" i="1"/>
  <c r="A957" i="1" s="1"/>
  <c r="A957" i="4" s="1"/>
  <c r="C954" i="7" l="1"/>
  <c r="A955" i="7" s="1"/>
  <c r="B954" i="7"/>
  <c r="D954" i="7" s="1"/>
  <c r="B958" i="1"/>
  <c r="A958" i="1" s="1"/>
  <c r="A958" i="4" s="1"/>
  <c r="B955" i="7" l="1"/>
  <c r="D955" i="7" s="1"/>
  <c r="C955" i="7"/>
  <c r="A956" i="7" s="1"/>
  <c r="B959" i="1"/>
  <c r="A959" i="1" s="1"/>
  <c r="A959" i="4" s="1"/>
  <c r="C956" i="7" l="1"/>
  <c r="A957" i="7" s="1"/>
  <c r="B956" i="7"/>
  <c r="D956" i="7" s="1"/>
  <c r="B960" i="1"/>
  <c r="A960" i="1" s="1"/>
  <c r="A960" i="4" s="1"/>
  <c r="C957" i="7" l="1"/>
  <c r="A958" i="7" s="1"/>
  <c r="B957" i="7"/>
  <c r="D957" i="7" s="1"/>
  <c r="B961" i="1"/>
  <c r="A961" i="1" s="1"/>
  <c r="A961" i="4" s="1"/>
  <c r="B958" i="7" l="1"/>
  <c r="D958" i="7" s="1"/>
  <c r="C958" i="7"/>
  <c r="A959" i="7" s="1"/>
  <c r="B962" i="1"/>
  <c r="A962" i="1" s="1"/>
  <c r="A962" i="4" s="1"/>
  <c r="C959" i="7" l="1"/>
  <c r="A960" i="7" s="1"/>
  <c r="B959" i="7"/>
  <c r="D959" i="7" s="1"/>
  <c r="B963" i="1"/>
  <c r="A963" i="1" s="1"/>
  <c r="A963" i="4" s="1"/>
  <c r="B960" i="7" l="1"/>
  <c r="D960" i="7" s="1"/>
  <c r="C960" i="7"/>
  <c r="A961" i="7" s="1"/>
  <c r="B964" i="1"/>
  <c r="A964" i="1" s="1"/>
  <c r="A964" i="4" s="1"/>
  <c r="B961" i="7" l="1"/>
  <c r="D961" i="7" s="1"/>
  <c r="C961" i="7"/>
  <c r="A962" i="7" s="1"/>
  <c r="B965" i="1"/>
  <c r="A965" i="1" s="1"/>
  <c r="A965" i="4" s="1"/>
  <c r="C962" i="7" l="1"/>
  <c r="A963" i="7" s="1"/>
  <c r="B962" i="7"/>
  <c r="D962" i="7" s="1"/>
  <c r="B966" i="1"/>
  <c r="A966" i="1" s="1"/>
  <c r="A966" i="4" s="1"/>
  <c r="C963" i="7" l="1"/>
  <c r="A964" i="7" s="1"/>
  <c r="B963" i="7"/>
  <c r="D963" i="7" s="1"/>
  <c r="B967" i="1"/>
  <c r="A967" i="1" s="1"/>
  <c r="A967" i="4" s="1"/>
  <c r="B964" i="7" l="1"/>
  <c r="D964" i="7" s="1"/>
  <c r="C964" i="7"/>
  <c r="A965" i="7" s="1"/>
  <c r="B968" i="1"/>
  <c r="A968" i="1" s="1"/>
  <c r="A968" i="4" s="1"/>
  <c r="C965" i="7" l="1"/>
  <c r="A966" i="7" s="1"/>
  <c r="B965" i="7"/>
  <c r="D965" i="7" s="1"/>
  <c r="B969" i="1"/>
  <c r="A969" i="1" s="1"/>
  <c r="A969" i="4" s="1"/>
  <c r="C966" i="7" l="1"/>
  <c r="A967" i="7" s="1"/>
  <c r="B966" i="7"/>
  <c r="D966" i="7" s="1"/>
  <c r="B970" i="1"/>
  <c r="A970" i="1" s="1"/>
  <c r="A970" i="4" s="1"/>
  <c r="B967" i="7" l="1"/>
  <c r="D967" i="7" s="1"/>
  <c r="C967" i="7"/>
  <c r="A968" i="7" s="1"/>
  <c r="B971" i="1"/>
  <c r="A971" i="1" s="1"/>
  <c r="A971" i="4" s="1"/>
  <c r="C968" i="7" l="1"/>
  <c r="A969" i="7" s="1"/>
  <c r="B968" i="7"/>
  <c r="D968" i="7" s="1"/>
  <c r="B972" i="1"/>
  <c r="A972" i="1" s="1"/>
  <c r="A972" i="4" s="1"/>
  <c r="C969" i="7" l="1"/>
  <c r="A970" i="7" s="1"/>
  <c r="B969" i="7"/>
  <c r="D969" i="7" s="1"/>
  <c r="B973" i="1"/>
  <c r="A973" i="1" s="1"/>
  <c r="A973" i="4" s="1"/>
  <c r="B970" i="7" l="1"/>
  <c r="D970" i="7" s="1"/>
  <c r="C970" i="7"/>
  <c r="A971" i="7" s="1"/>
  <c r="B974" i="1"/>
  <c r="A974" i="1" s="1"/>
  <c r="A974" i="4" s="1"/>
  <c r="B971" i="7" l="1"/>
  <c r="D971" i="7" s="1"/>
  <c r="C971" i="7"/>
  <c r="A972" i="7" s="1"/>
  <c r="B975" i="1"/>
  <c r="A975" i="1" s="1"/>
  <c r="A975" i="4" s="1"/>
  <c r="C972" i="7" l="1"/>
  <c r="A973" i="7" s="1"/>
  <c r="B972" i="7"/>
  <c r="D972" i="7" s="1"/>
  <c r="B976" i="1"/>
  <c r="A976" i="1" s="1"/>
  <c r="A976" i="4" s="1"/>
  <c r="C973" i="7" l="1"/>
  <c r="A974" i="7" s="1"/>
  <c r="B973" i="7"/>
  <c r="D973" i="7" s="1"/>
  <c r="B977" i="1"/>
  <c r="A977" i="1" s="1"/>
  <c r="A977" i="4" s="1"/>
  <c r="B974" i="7" l="1"/>
  <c r="D974" i="7" s="1"/>
  <c r="C974" i="7"/>
  <c r="A975" i="7" s="1"/>
  <c r="B978" i="1"/>
  <c r="A978" i="1" s="1"/>
  <c r="A978" i="4" s="1"/>
  <c r="B975" i="7" l="1"/>
  <c r="D975" i="7" s="1"/>
  <c r="C975" i="7"/>
  <c r="A976" i="7" s="1"/>
  <c r="B979" i="1"/>
  <c r="A979" i="1" s="1"/>
  <c r="A979" i="4" s="1"/>
  <c r="C976" i="7" l="1"/>
  <c r="A977" i="7" s="1"/>
  <c r="B976" i="7"/>
  <c r="D976" i="7" s="1"/>
  <c r="B980" i="1"/>
  <c r="A980" i="1" s="1"/>
  <c r="A980" i="4" s="1"/>
  <c r="B977" i="7" l="1"/>
  <c r="D977" i="7" s="1"/>
  <c r="C977" i="7"/>
  <c r="A978" i="7" s="1"/>
  <c r="B981" i="1"/>
  <c r="A981" i="1" s="1"/>
  <c r="A981" i="4" s="1"/>
  <c r="C978" i="7" l="1"/>
  <c r="A979" i="7" s="1"/>
  <c r="B978" i="7"/>
  <c r="D978" i="7" s="1"/>
  <c r="B982" i="1"/>
  <c r="A982" i="1" s="1"/>
  <c r="A982" i="4" s="1"/>
  <c r="B979" i="7" l="1"/>
  <c r="D979" i="7" s="1"/>
  <c r="C979" i="7"/>
  <c r="A980" i="7" s="1"/>
  <c r="B983" i="1"/>
  <c r="A983" i="1" s="1"/>
  <c r="A983" i="4" s="1"/>
  <c r="B980" i="7" l="1"/>
  <c r="D980" i="7" s="1"/>
  <c r="C980" i="7"/>
  <c r="A981" i="7" s="1"/>
  <c r="B984" i="1"/>
  <c r="A984" i="1" s="1"/>
  <c r="A984" i="4" s="1"/>
  <c r="C981" i="7" l="1"/>
  <c r="A982" i="7" s="1"/>
  <c r="B981" i="7"/>
  <c r="D981" i="7" s="1"/>
  <c r="B985" i="1"/>
  <c r="A985" i="1" s="1"/>
  <c r="A985" i="4" s="1"/>
  <c r="C982" i="7" l="1"/>
  <c r="A983" i="7" s="1"/>
  <c r="B982" i="7"/>
  <c r="D982" i="7" s="1"/>
  <c r="B986" i="1"/>
  <c r="A986" i="1" s="1"/>
  <c r="A986" i="4" s="1"/>
  <c r="B983" i="7" l="1"/>
  <c r="D983" i="7" s="1"/>
  <c r="C983" i="7"/>
  <c r="A984" i="7" s="1"/>
  <c r="B987" i="1"/>
  <c r="A987" i="1" s="1"/>
  <c r="A987" i="4" s="1"/>
  <c r="C984" i="7" l="1"/>
  <c r="A985" i="7" s="1"/>
  <c r="B984" i="7"/>
  <c r="D984" i="7" s="1"/>
  <c r="B988" i="1"/>
  <c r="A988" i="1" s="1"/>
  <c r="A988" i="4" s="1"/>
  <c r="C985" i="7" l="1"/>
  <c r="A986" i="7" s="1"/>
  <c r="B985" i="7"/>
  <c r="D985" i="7" s="1"/>
  <c r="B989" i="1"/>
  <c r="A989" i="1" s="1"/>
  <c r="A989" i="4" s="1"/>
  <c r="B986" i="7" l="1"/>
  <c r="D986" i="7" s="1"/>
  <c r="C986" i="7"/>
  <c r="A987" i="7" s="1"/>
  <c r="B990" i="1"/>
  <c r="A990" i="1" s="1"/>
  <c r="A990" i="4" s="1"/>
  <c r="B987" i="7" l="1"/>
  <c r="D987" i="7" s="1"/>
  <c r="C987" i="7"/>
  <c r="A988" i="7" s="1"/>
  <c r="B991" i="1"/>
  <c r="A991" i="1" s="1"/>
  <c r="A991" i="4" s="1"/>
  <c r="C988" i="7" l="1"/>
  <c r="A989" i="7" s="1"/>
  <c r="B988" i="7"/>
  <c r="D988" i="7" s="1"/>
  <c r="B992" i="1"/>
  <c r="A992" i="1" s="1"/>
  <c r="A992" i="4" s="1"/>
  <c r="B989" i="7" l="1"/>
  <c r="D989" i="7" s="1"/>
  <c r="C989" i="7"/>
  <c r="A990" i="7" s="1"/>
  <c r="B993" i="1"/>
  <c r="A993" i="1" s="1"/>
  <c r="A993" i="4" s="1"/>
  <c r="C990" i="7" l="1"/>
  <c r="A991" i="7" s="1"/>
  <c r="B990" i="7"/>
  <c r="D990" i="7" s="1"/>
  <c r="B994" i="1"/>
  <c r="A994" i="1" s="1"/>
  <c r="A994" i="4" s="1"/>
  <c r="C991" i="7" l="1"/>
  <c r="A992" i="7" s="1"/>
  <c r="B991" i="7"/>
  <c r="D991" i="7" s="1"/>
  <c r="B995" i="1"/>
  <c r="A995" i="1" s="1"/>
  <c r="A995" i="4" s="1"/>
  <c r="B992" i="7" l="1"/>
  <c r="D992" i="7" s="1"/>
  <c r="C992" i="7"/>
  <c r="A993" i="7" s="1"/>
  <c r="B996" i="1"/>
  <c r="A996" i="1" s="1"/>
  <c r="A996" i="4" s="1"/>
  <c r="B993" i="7" l="1"/>
  <c r="D993" i="7" s="1"/>
  <c r="C993" i="7"/>
  <c r="A994" i="7" s="1"/>
  <c r="B997" i="1"/>
  <c r="A997" i="1" s="1"/>
  <c r="A997" i="4" s="1"/>
  <c r="C994" i="7" l="1"/>
  <c r="A995" i="7" s="1"/>
  <c r="B994" i="7"/>
  <c r="D994" i="7" s="1"/>
  <c r="B998" i="1"/>
  <c r="A998" i="1" s="1"/>
  <c r="A998" i="4" s="1"/>
  <c r="B995" i="7" l="1"/>
  <c r="D995" i="7" s="1"/>
  <c r="C995" i="7"/>
  <c r="A996" i="7" s="1"/>
  <c r="B999" i="1"/>
  <c r="A999" i="1" s="1"/>
  <c r="A999" i="4" s="1"/>
  <c r="C996" i="7" l="1"/>
  <c r="A997" i="7" s="1"/>
  <c r="B996" i="7"/>
  <c r="D996" i="7" s="1"/>
  <c r="B1000" i="1"/>
  <c r="A1000" i="1" s="1"/>
  <c r="A1000" i="4" s="1"/>
  <c r="B997" i="7" l="1"/>
  <c r="D997" i="7" s="1"/>
  <c r="C997" i="7"/>
  <c r="A998" i="7" s="1"/>
  <c r="B1001" i="1"/>
  <c r="A1001" i="1" s="1"/>
  <c r="A1001" i="4" s="1"/>
  <c r="B998" i="7" l="1"/>
  <c r="D998" i="7" s="1"/>
  <c r="C998" i="7"/>
  <c r="A999" i="7" s="1"/>
  <c r="B1002" i="1"/>
  <c r="A1002" i="1" s="1"/>
  <c r="A1002" i="4" s="1"/>
  <c r="C999" i="7" l="1"/>
  <c r="A1000" i="7" s="1"/>
  <c r="B999" i="7"/>
  <c r="D999" i="7" s="1"/>
  <c r="B1003" i="1"/>
  <c r="A1003" i="1" s="1"/>
  <c r="A1003" i="4" s="1"/>
  <c r="C1000" i="7" l="1"/>
  <c r="A1001" i="7" s="1"/>
  <c r="B1000" i="7"/>
  <c r="D1000" i="7" s="1"/>
  <c r="B1004" i="1"/>
  <c r="A1004" i="1" s="1"/>
  <c r="A1004" i="4" s="1"/>
  <c r="B1001" i="7" l="1"/>
  <c r="D1001" i="7" s="1"/>
  <c r="C1001" i="7"/>
  <c r="A1002" i="7" s="1"/>
  <c r="B1005" i="1"/>
  <c r="A1005" i="1" s="1"/>
  <c r="A1005" i="4" s="1"/>
  <c r="C1002" i="7" l="1"/>
  <c r="A1003" i="7" s="1"/>
  <c r="B1002" i="7"/>
  <c r="D1002" i="7" s="1"/>
  <c r="B1006" i="1"/>
  <c r="A1006" i="1" s="1"/>
  <c r="A1006" i="4" s="1"/>
  <c r="C1003" i="7" l="1"/>
  <c r="A1004" i="7" s="1"/>
  <c r="B1003" i="7"/>
  <c r="D1003" i="7" s="1"/>
  <c r="B1007" i="1"/>
  <c r="A1007" i="1" s="1"/>
  <c r="A1007" i="4" s="1"/>
  <c r="B1004" i="7" l="1"/>
  <c r="D1004" i="7" s="1"/>
  <c r="C1004" i="7"/>
  <c r="A1005" i="7" s="1"/>
  <c r="B1008" i="1"/>
  <c r="A1008" i="1" s="1"/>
  <c r="A1008" i="4" s="1"/>
  <c r="C1005" i="7" l="1"/>
  <c r="A1006" i="7" s="1"/>
  <c r="B1005" i="7"/>
  <c r="D1005" i="7" s="1"/>
  <c r="B1009" i="1"/>
  <c r="A1009" i="1" s="1"/>
  <c r="A1009" i="4" s="1"/>
  <c r="B1006" i="7" l="1"/>
  <c r="D1006" i="7" s="1"/>
  <c r="C1006" i="7"/>
  <c r="A1007" i="7" s="1"/>
  <c r="B1010" i="1"/>
  <c r="A1010" i="1" s="1"/>
  <c r="A1010" i="4" s="1"/>
  <c r="B1007" i="7" l="1"/>
  <c r="D1007" i="7" s="1"/>
  <c r="C1007" i="7"/>
  <c r="A1008" i="7" s="1"/>
  <c r="B1011" i="1"/>
  <c r="A1011" i="1" s="1"/>
  <c r="A1011" i="4" s="1"/>
  <c r="C1008" i="7" l="1"/>
  <c r="A1009" i="7" s="1"/>
  <c r="B1008" i="7"/>
  <c r="D1008" i="7" s="1"/>
  <c r="B1012" i="1"/>
  <c r="A1012" i="1" s="1"/>
  <c r="A1012" i="4" s="1"/>
  <c r="C1009" i="7" l="1"/>
  <c r="A1010" i="7" s="1"/>
  <c r="B1009" i="7"/>
  <c r="D1009" i="7" s="1"/>
  <c r="B1013" i="1"/>
  <c r="A1013" i="1" s="1"/>
  <c r="A1013" i="4" s="1"/>
  <c r="B1010" i="7" l="1"/>
  <c r="D1010" i="7" s="1"/>
  <c r="C1010" i="7"/>
  <c r="A1011" i="7" s="1"/>
  <c r="B1014" i="1"/>
  <c r="A1014" i="1" s="1"/>
  <c r="A1014" i="4" s="1"/>
  <c r="C1011" i="7" l="1"/>
  <c r="A1012" i="7" s="1"/>
  <c r="B1011" i="7"/>
  <c r="D1011" i="7" s="1"/>
  <c r="B1015" i="1"/>
  <c r="A1015" i="1" s="1"/>
  <c r="A1015" i="4" s="1"/>
  <c r="C1012" i="7" l="1"/>
  <c r="A1013" i="7" s="1"/>
  <c r="B1012" i="7"/>
  <c r="D1012" i="7" s="1"/>
  <c r="B1016" i="1"/>
  <c r="A1016" i="1" s="1"/>
  <c r="A1016" i="4" s="1"/>
  <c r="B1013" i="7" l="1"/>
  <c r="D1013" i="7" s="1"/>
  <c r="C1013" i="7"/>
  <c r="A1014" i="7" s="1"/>
  <c r="B1017" i="1"/>
  <c r="A1017" i="1" s="1"/>
  <c r="A1017" i="4" s="1"/>
  <c r="B1014" i="7" l="1"/>
  <c r="D1014" i="7" s="1"/>
  <c r="C1014" i="7"/>
  <c r="A1015" i="7" s="1"/>
  <c r="B1018" i="1"/>
  <c r="A1018" i="1" s="1"/>
  <c r="A1018" i="4" s="1"/>
  <c r="C1015" i="7" l="1"/>
  <c r="A1016" i="7" s="1"/>
  <c r="B1015" i="7"/>
  <c r="D1015" i="7" s="1"/>
  <c r="B1019" i="1"/>
  <c r="A1019" i="1" s="1"/>
  <c r="A1019" i="4" s="1"/>
  <c r="C1016" i="7" l="1"/>
  <c r="A1017" i="7" s="1"/>
  <c r="B1016" i="7"/>
  <c r="D1016" i="7" s="1"/>
  <c r="B1020" i="1"/>
  <c r="A1020" i="1" s="1"/>
  <c r="A1020" i="4" s="1"/>
  <c r="C1017" i="7" l="1"/>
  <c r="A1018" i="7" s="1"/>
  <c r="B1017" i="7"/>
  <c r="D1017" i="7" s="1"/>
  <c r="B1021" i="1"/>
  <c r="A1021" i="1" s="1"/>
  <c r="A1021" i="4" s="1"/>
  <c r="B1018" i="7" l="1"/>
  <c r="D1018" i="7" s="1"/>
  <c r="C1018" i="7"/>
  <c r="A1019" i="7" s="1"/>
  <c r="B1022" i="1"/>
  <c r="A1022" i="1" s="1"/>
  <c r="A1022" i="4" s="1"/>
  <c r="B1019" i="7" l="1"/>
  <c r="D1019" i="7" s="1"/>
  <c r="C1019" i="7"/>
  <c r="A1020" i="7" s="1"/>
  <c r="B1023" i="1"/>
  <c r="A1023" i="1" s="1"/>
  <c r="A1023" i="4" s="1"/>
  <c r="C1020" i="7" l="1"/>
  <c r="A1021" i="7" s="1"/>
  <c r="B1020" i="7"/>
  <c r="D1020" i="7" s="1"/>
  <c r="B1024" i="1"/>
  <c r="A1024" i="1" s="1"/>
  <c r="A1024" i="4" s="1"/>
  <c r="C1021" i="7" l="1"/>
  <c r="A1022" i="7" s="1"/>
  <c r="B1021" i="7"/>
  <c r="D1021" i="7" s="1"/>
  <c r="B1025" i="1"/>
  <c r="A1025" i="1" s="1"/>
  <c r="A1025" i="4" s="1"/>
  <c r="B1022" i="7" l="1"/>
  <c r="D1022" i="7" s="1"/>
  <c r="C1022" i="7"/>
  <c r="A1023" i="7" s="1"/>
  <c r="B1026" i="1"/>
  <c r="A1026" i="1" s="1"/>
  <c r="A1026" i="4" s="1"/>
  <c r="C1023" i="7" l="1"/>
  <c r="A1024" i="7" s="1"/>
  <c r="B1023" i="7"/>
  <c r="D1023" i="7" s="1"/>
  <c r="B1027" i="1"/>
  <c r="A1027" i="1" s="1"/>
  <c r="A1027" i="4" s="1"/>
  <c r="C1024" i="7" l="1"/>
  <c r="A1025" i="7" s="1"/>
  <c r="B1024" i="7"/>
  <c r="D1024" i="7" s="1"/>
  <c r="B1028" i="1"/>
  <c r="A1028" i="1" s="1"/>
  <c r="A1028" i="4" s="1"/>
  <c r="C1025" i="7" l="1"/>
  <c r="A1026" i="7" s="1"/>
  <c r="B1025" i="7"/>
  <c r="D1025" i="7" s="1"/>
  <c r="B1029" i="1"/>
  <c r="A1029" i="1" s="1"/>
  <c r="A1029" i="4" s="1"/>
  <c r="C1026" i="7" l="1"/>
  <c r="A1027" i="7" s="1"/>
  <c r="B1026" i="7"/>
  <c r="D1026" i="7" s="1"/>
  <c r="B1030" i="1"/>
  <c r="A1030" i="1" s="1"/>
  <c r="A1030" i="4" s="1"/>
  <c r="C1027" i="7" l="1"/>
  <c r="A1028" i="7" s="1"/>
  <c r="B1027" i="7"/>
  <c r="D1027" i="7" s="1"/>
  <c r="B1031" i="1"/>
  <c r="A1031" i="1" s="1"/>
  <c r="A1031" i="4" s="1"/>
  <c r="B1028" i="7" l="1"/>
  <c r="D1028" i="7" s="1"/>
  <c r="C1028" i="7"/>
  <c r="A1029" i="7" s="1"/>
  <c r="B1032" i="1"/>
  <c r="A1032" i="1" s="1"/>
  <c r="A1032" i="4" s="1"/>
  <c r="B1029" i="7" l="1"/>
  <c r="D1029" i="7" s="1"/>
  <c r="C1029" i="7"/>
  <c r="A1030" i="7" s="1"/>
  <c r="B1033" i="1"/>
  <c r="A1033" i="1" s="1"/>
  <c r="A1033" i="4" s="1"/>
  <c r="C1030" i="7" l="1"/>
  <c r="A1031" i="7" s="1"/>
  <c r="B1030" i="7"/>
  <c r="D1030" i="7" s="1"/>
  <c r="B1034" i="1"/>
  <c r="A1034" i="1" s="1"/>
  <c r="A1034" i="4" s="1"/>
  <c r="B1031" i="7" l="1"/>
  <c r="D1031" i="7" s="1"/>
  <c r="C1031" i="7"/>
  <c r="A1032" i="7" s="1"/>
  <c r="B1035" i="1"/>
  <c r="A1035" i="1" s="1"/>
  <c r="A1035" i="4" s="1"/>
  <c r="C1032" i="7" l="1"/>
  <c r="A1033" i="7" s="1"/>
  <c r="B1032" i="7"/>
  <c r="D1032" i="7" s="1"/>
  <c r="B1036" i="1"/>
  <c r="A1036" i="1" s="1"/>
  <c r="A1036" i="4" s="1"/>
  <c r="C1033" i="7" l="1"/>
  <c r="A1034" i="7" s="1"/>
  <c r="B1033" i="7"/>
  <c r="D1033" i="7" s="1"/>
  <c r="B1037" i="1"/>
  <c r="A1037" i="1" s="1"/>
  <c r="A1037" i="4" s="1"/>
  <c r="B1034" i="7" l="1"/>
  <c r="D1034" i="7" s="1"/>
  <c r="C1034" i="7"/>
  <c r="A1035" i="7" s="1"/>
  <c r="B1038" i="1"/>
  <c r="A1038" i="1" s="1"/>
  <c r="A1038" i="4" s="1"/>
  <c r="C1035" i="7" l="1"/>
  <c r="A1036" i="7" s="1"/>
  <c r="B1035" i="7"/>
  <c r="D1035" i="7" s="1"/>
  <c r="B1039" i="1"/>
  <c r="A1039" i="1" s="1"/>
  <c r="A1039" i="4" s="1"/>
  <c r="C1036" i="7" l="1"/>
  <c r="A1037" i="7" s="1"/>
  <c r="B1036" i="7"/>
  <c r="D1036" i="7" s="1"/>
  <c r="B1040" i="1"/>
  <c r="A1040" i="1" s="1"/>
  <c r="A1040" i="4" s="1"/>
  <c r="B1037" i="7" l="1"/>
  <c r="D1037" i="7" s="1"/>
  <c r="C1037" i="7"/>
  <c r="A1038" i="7" s="1"/>
  <c r="B1041" i="1"/>
  <c r="A1041" i="1" s="1"/>
  <c r="A1041" i="4" s="1"/>
  <c r="C1038" i="7" l="1"/>
  <c r="A1039" i="7" s="1"/>
  <c r="B1038" i="7"/>
  <c r="D1038" i="7" s="1"/>
  <c r="B1042" i="1"/>
  <c r="A1042" i="1" s="1"/>
  <c r="A1042" i="4" s="1"/>
  <c r="C1039" i="7" l="1"/>
  <c r="A1040" i="7" s="1"/>
  <c r="B1039" i="7"/>
  <c r="D1039" i="7" s="1"/>
  <c r="B1043" i="1"/>
  <c r="A1043" i="1" s="1"/>
  <c r="A1043" i="4" s="1"/>
  <c r="C1040" i="7" l="1"/>
  <c r="A1041" i="7" s="1"/>
  <c r="B1040" i="7"/>
  <c r="D1040" i="7" s="1"/>
  <c r="B1044" i="1"/>
  <c r="A1044" i="1" s="1"/>
  <c r="A1044" i="4" s="1"/>
  <c r="C1041" i="7" l="1"/>
  <c r="A1042" i="7" s="1"/>
  <c r="B1041" i="7"/>
  <c r="D1041" i="7" s="1"/>
  <c r="B1045" i="1"/>
  <c r="A1045" i="1" s="1"/>
  <c r="A1045" i="4" s="1"/>
  <c r="B1042" i="7" l="1"/>
  <c r="D1042" i="7" s="1"/>
  <c r="C1042" i="7"/>
  <c r="A1043" i="7" s="1"/>
  <c r="B1046" i="1"/>
  <c r="A1046" i="1" s="1"/>
  <c r="A1046" i="4" s="1"/>
  <c r="B1043" i="7" l="1"/>
  <c r="D1043" i="7" s="1"/>
  <c r="C1043" i="7"/>
  <c r="A1044" i="7" s="1"/>
  <c r="B1047" i="1"/>
  <c r="A1047" i="1" s="1"/>
  <c r="A1047" i="4" s="1"/>
  <c r="C1044" i="7" l="1"/>
  <c r="A1045" i="7" s="1"/>
  <c r="B1044" i="7"/>
  <c r="D1044" i="7" s="1"/>
  <c r="B1048" i="1"/>
  <c r="A1048" i="1" s="1"/>
  <c r="A1048" i="4" s="1"/>
  <c r="C1045" i="7" l="1"/>
  <c r="A1046" i="7" s="1"/>
  <c r="B1045" i="7"/>
  <c r="D1045" i="7" s="1"/>
  <c r="B1049" i="1"/>
  <c r="A1049" i="1" s="1"/>
  <c r="A1049" i="4" s="1"/>
  <c r="B1046" i="7" l="1"/>
  <c r="D1046" i="7" s="1"/>
  <c r="C1046" i="7"/>
  <c r="A1047" i="7" s="1"/>
  <c r="B1050" i="1"/>
  <c r="A1050" i="1" s="1"/>
  <c r="A1050" i="4" s="1"/>
  <c r="C1047" i="7" l="1"/>
  <c r="A1048" i="7" s="1"/>
  <c r="B1047" i="7"/>
  <c r="D1047" i="7" s="1"/>
  <c r="B1051" i="1"/>
  <c r="A1051" i="1" s="1"/>
  <c r="A1051" i="4" s="1"/>
  <c r="C1048" i="7" l="1"/>
  <c r="A1049" i="7" s="1"/>
  <c r="B1048" i="7"/>
  <c r="D1048" i="7" s="1"/>
  <c r="B1052" i="1"/>
  <c r="A1052" i="1" s="1"/>
  <c r="A1052" i="4" s="1"/>
  <c r="B1049" i="7" l="1"/>
  <c r="D1049" i="7" s="1"/>
  <c r="C1049" i="7"/>
  <c r="A1050" i="7" s="1"/>
  <c r="B1053" i="1"/>
  <c r="A1053" i="1" s="1"/>
  <c r="A1053" i="4" s="1"/>
  <c r="B1050" i="7" l="1"/>
  <c r="D1050" i="7" s="1"/>
  <c r="C1050" i="7"/>
  <c r="A1051" i="7" s="1"/>
  <c r="B1054" i="1"/>
  <c r="A1054" i="1" s="1"/>
  <c r="A1054" i="4" s="1"/>
  <c r="C1051" i="7" l="1"/>
  <c r="A1052" i="7" s="1"/>
  <c r="B1051" i="7"/>
  <c r="D1051" i="7" s="1"/>
  <c r="B1055" i="1"/>
  <c r="A1055" i="1" s="1"/>
  <c r="A1055" i="4" s="1"/>
  <c r="B1052" i="7" l="1"/>
  <c r="D1052" i="7" s="1"/>
  <c r="C1052" i="7"/>
  <c r="A1053" i="7" s="1"/>
  <c r="B1056" i="1"/>
  <c r="A1056" i="1" s="1"/>
  <c r="A1056" i="4" s="1"/>
  <c r="C1053" i="7" l="1"/>
  <c r="A1054" i="7" s="1"/>
  <c r="B1053" i="7"/>
  <c r="D1053" i="7" s="1"/>
  <c r="B1057" i="1"/>
  <c r="A1057" i="1" s="1"/>
  <c r="A1057" i="4" s="1"/>
  <c r="C1054" i="7" l="1"/>
  <c r="A1055" i="7" s="1"/>
  <c r="B1054" i="7"/>
  <c r="D1054" i="7" s="1"/>
  <c r="B1058" i="1"/>
  <c r="A1058" i="1" s="1"/>
  <c r="A1058" i="4" s="1"/>
  <c r="B1055" i="7" l="1"/>
  <c r="D1055" i="7" s="1"/>
  <c r="C1055" i="7"/>
  <c r="A1056" i="7" s="1"/>
  <c r="B1059" i="1"/>
  <c r="A1059" i="1" s="1"/>
  <c r="A1059" i="4" s="1"/>
  <c r="C1056" i="7" l="1"/>
  <c r="A1057" i="7" s="1"/>
  <c r="B1056" i="7"/>
  <c r="D1056" i="7" s="1"/>
  <c r="B1060" i="1"/>
  <c r="A1060" i="1" s="1"/>
  <c r="A1060" i="4" s="1"/>
  <c r="C1057" i="7" l="1"/>
  <c r="A1058" i="7" s="1"/>
  <c r="B1057" i="7"/>
  <c r="D1057" i="7" s="1"/>
  <c r="B1061" i="1"/>
  <c r="A1061" i="1" s="1"/>
  <c r="A1061" i="4" s="1"/>
  <c r="B1058" i="7" l="1"/>
  <c r="D1058" i="7" s="1"/>
  <c r="C1058" i="7"/>
  <c r="A1059" i="7" s="1"/>
  <c r="B1062" i="1"/>
  <c r="A1062" i="1" s="1"/>
  <c r="A1062" i="4" s="1"/>
  <c r="C1059" i="7" l="1"/>
  <c r="A1060" i="7" s="1"/>
  <c r="B1059" i="7"/>
  <c r="D1059" i="7" s="1"/>
  <c r="B1063" i="1"/>
  <c r="A1063" i="1" s="1"/>
  <c r="A1063" i="4" s="1"/>
  <c r="C1060" i="7" l="1"/>
  <c r="A1061" i="7" s="1"/>
  <c r="B1060" i="7"/>
  <c r="D1060" i="7" s="1"/>
  <c r="B1064" i="1"/>
  <c r="A1064" i="1" s="1"/>
  <c r="A1064" i="4" s="1"/>
  <c r="B1061" i="7" l="1"/>
  <c r="D1061" i="7" s="1"/>
  <c r="C1061" i="7"/>
  <c r="A1062" i="7" s="1"/>
  <c r="B1065" i="1"/>
  <c r="A1065" i="1" s="1"/>
  <c r="A1065" i="4" s="1"/>
  <c r="C1062" i="7" l="1"/>
  <c r="A1063" i="7" s="1"/>
  <c r="B1062" i="7"/>
  <c r="D1062" i="7" s="1"/>
  <c r="B1066" i="1"/>
  <c r="A1066" i="1" s="1"/>
  <c r="A1066" i="4" s="1"/>
  <c r="C1063" i="7" l="1"/>
  <c r="A1064" i="7" s="1"/>
  <c r="B1063" i="7"/>
  <c r="D1063" i="7" s="1"/>
  <c r="B1067" i="1"/>
  <c r="A1067" i="1" s="1"/>
  <c r="A1067" i="4" s="1"/>
  <c r="B1064" i="7" l="1"/>
  <c r="D1064" i="7" s="1"/>
  <c r="C1064" i="7"/>
  <c r="A1065" i="7" s="1"/>
  <c r="B1068" i="1"/>
  <c r="A1068" i="1" s="1"/>
  <c r="A1068" i="4" s="1"/>
  <c r="B1065" i="7" l="1"/>
  <c r="D1065" i="7" s="1"/>
  <c r="C1065" i="7"/>
  <c r="A1066" i="7" s="1"/>
  <c r="B1069" i="1"/>
  <c r="A1069" i="1" s="1"/>
  <c r="A1069" i="4" s="1"/>
  <c r="C1066" i="7" l="1"/>
  <c r="A1067" i="7" s="1"/>
  <c r="B1066" i="7"/>
  <c r="D1066" i="7" s="1"/>
  <c r="B1070" i="1"/>
  <c r="A1070" i="1" s="1"/>
  <c r="A1070" i="4" s="1"/>
  <c r="B1067" i="7" l="1"/>
  <c r="D1067" i="7" s="1"/>
  <c r="C1067" i="7"/>
  <c r="A1068" i="7" s="1"/>
  <c r="B1071" i="1"/>
  <c r="A1071" i="1" s="1"/>
  <c r="A1071" i="4" s="1"/>
  <c r="C1068" i="7" l="1"/>
  <c r="A1069" i="7" s="1"/>
  <c r="B1068" i="7"/>
  <c r="D1068" i="7" s="1"/>
  <c r="B1072" i="1"/>
  <c r="A1072" i="1" s="1"/>
  <c r="A1072" i="4" s="1"/>
  <c r="C1069" i="7" l="1"/>
  <c r="A1070" i="7" s="1"/>
  <c r="B1069" i="7"/>
  <c r="D1069" i="7" s="1"/>
  <c r="B1073" i="1"/>
  <c r="A1073" i="1" s="1"/>
  <c r="A1073" i="4" s="1"/>
  <c r="B1070" i="7" l="1"/>
  <c r="D1070" i="7" s="1"/>
  <c r="C1070" i="7"/>
  <c r="A1071" i="7" s="1"/>
  <c r="B1074" i="1"/>
  <c r="A1074" i="1" s="1"/>
  <c r="A1074" i="4" s="1"/>
  <c r="C1071" i="7" l="1"/>
  <c r="A1072" i="7" s="1"/>
  <c r="B1071" i="7"/>
  <c r="D1071" i="7" s="1"/>
  <c r="B1075" i="1"/>
  <c r="A1075" i="1" s="1"/>
  <c r="A1075" i="4" s="1"/>
  <c r="C1072" i="7" l="1"/>
  <c r="A1073" i="7" s="1"/>
  <c r="B1072" i="7"/>
  <c r="D1072" i="7" s="1"/>
  <c r="B1076" i="1"/>
  <c r="A1076" i="1" s="1"/>
  <c r="A1076" i="4" s="1"/>
  <c r="B1073" i="7" l="1"/>
  <c r="D1073" i="7" s="1"/>
  <c r="C1073" i="7"/>
  <c r="A1074" i="7" s="1"/>
  <c r="B1077" i="1"/>
  <c r="A1077" i="1" s="1"/>
  <c r="A1077" i="4" s="1"/>
  <c r="C1074" i="7" l="1"/>
  <c r="A1075" i="7" s="1"/>
  <c r="B1074" i="7"/>
  <c r="D1074" i="7" s="1"/>
  <c r="B1078" i="1"/>
  <c r="A1078" i="1" s="1"/>
  <c r="A1078" i="4" s="1"/>
  <c r="C1075" i="7" l="1"/>
  <c r="A1076" i="7" s="1"/>
  <c r="B1075" i="7"/>
  <c r="D1075" i="7" s="1"/>
  <c r="B1079" i="1"/>
  <c r="A1079" i="1" s="1"/>
  <c r="A1079" i="4" s="1"/>
  <c r="B1076" i="7" l="1"/>
  <c r="D1076" i="7" s="1"/>
  <c r="C1076" i="7"/>
  <c r="A1077" i="7" s="1"/>
  <c r="B1080" i="1"/>
  <c r="A1080" i="1" s="1"/>
  <c r="A1080" i="4" s="1"/>
  <c r="B1077" i="7" l="1"/>
  <c r="D1077" i="7" s="1"/>
  <c r="C1077" i="7"/>
  <c r="A1078" i="7" s="1"/>
  <c r="B1081" i="1"/>
  <c r="A1081" i="1" s="1"/>
  <c r="A1081" i="4" s="1"/>
  <c r="B1078" i="7" l="1"/>
  <c r="D1078" i="7" s="1"/>
  <c r="C1078" i="7"/>
  <c r="A1079" i="7" s="1"/>
  <c r="B1082" i="1"/>
  <c r="A1082" i="1" s="1"/>
  <c r="A1082" i="4" s="1"/>
  <c r="B1079" i="7" l="1"/>
  <c r="D1079" i="7" s="1"/>
  <c r="C1079" i="7"/>
  <c r="A1080" i="7" s="1"/>
  <c r="B1083" i="1"/>
  <c r="A1083" i="1" s="1"/>
  <c r="A1083" i="4" s="1"/>
  <c r="C1080" i="7" l="1"/>
  <c r="A1081" i="7" s="1"/>
  <c r="B1080" i="7"/>
  <c r="D1080" i="7" s="1"/>
  <c r="B1084" i="1"/>
  <c r="A1084" i="1" s="1"/>
  <c r="A1084" i="4" s="1"/>
  <c r="C1081" i="7" l="1"/>
  <c r="A1082" i="7" s="1"/>
  <c r="B1081" i="7"/>
  <c r="D1081" i="7" s="1"/>
  <c r="B1085" i="1"/>
  <c r="A1085" i="1" s="1"/>
  <c r="A1085" i="4" s="1"/>
  <c r="B1082" i="7" l="1"/>
  <c r="D1082" i="7" s="1"/>
  <c r="C1082" i="7"/>
  <c r="A1083" i="7" s="1"/>
  <c r="B1086" i="1"/>
  <c r="A1086" i="1" s="1"/>
  <c r="A1086" i="4" s="1"/>
  <c r="C1083" i="7" l="1"/>
  <c r="A1084" i="7" s="1"/>
  <c r="B1083" i="7"/>
  <c r="D1083" i="7" s="1"/>
  <c r="B1087" i="1"/>
  <c r="A1087" i="1" s="1"/>
  <c r="A1087" i="4" s="1"/>
  <c r="C1084" i="7" l="1"/>
  <c r="A1085" i="7" s="1"/>
  <c r="B1084" i="7"/>
  <c r="D1084" i="7" s="1"/>
  <c r="B1088" i="1"/>
  <c r="A1088" i="1" s="1"/>
  <c r="A1088" i="4" s="1"/>
  <c r="B1085" i="7" l="1"/>
  <c r="D1085" i="7" s="1"/>
  <c r="C1085" i="7"/>
  <c r="A1086" i="7" s="1"/>
  <c r="B1089" i="1"/>
  <c r="A1089" i="1" s="1"/>
  <c r="A1089" i="4" s="1"/>
  <c r="C1086" i="7" l="1"/>
  <c r="A1087" i="7" s="1"/>
  <c r="B1086" i="7"/>
  <c r="D1086" i="7" s="1"/>
  <c r="B1090" i="1"/>
  <c r="A1090" i="1" s="1"/>
  <c r="A1090" i="4" s="1"/>
  <c r="C1087" i="7" l="1"/>
  <c r="A1088" i="7" s="1"/>
  <c r="B1087" i="7"/>
  <c r="D1087" i="7" s="1"/>
  <c r="B1091" i="1"/>
  <c r="A1091" i="1" s="1"/>
  <c r="A1091" i="4" s="1"/>
  <c r="B1088" i="7" l="1"/>
  <c r="D1088" i="7" s="1"/>
  <c r="C1088" i="7"/>
  <c r="A1089" i="7" s="1"/>
  <c r="B1092" i="1"/>
  <c r="A1092" i="1" s="1"/>
  <c r="A1092" i="4" s="1"/>
  <c r="B1089" i="7" l="1"/>
  <c r="D1089" i="7" s="1"/>
  <c r="C1089" i="7"/>
  <c r="A1090" i="7" s="1"/>
  <c r="B1093" i="1"/>
  <c r="A1093" i="1" s="1"/>
  <c r="A1093" i="4" s="1"/>
  <c r="C1090" i="7" l="1"/>
  <c r="A1091" i="7" s="1"/>
  <c r="B1090" i="7"/>
  <c r="D1090" i="7" s="1"/>
  <c r="B1094" i="1"/>
  <c r="A1094" i="1" s="1"/>
  <c r="A1094" i="4" s="1"/>
  <c r="B1091" i="7" l="1"/>
  <c r="D1091" i="7" s="1"/>
  <c r="C1091" i="7"/>
  <c r="A1092" i="7" s="1"/>
  <c r="B1095" i="1"/>
  <c r="A1095" i="1" s="1"/>
  <c r="A1095" i="4" s="1"/>
  <c r="C1092" i="7" l="1"/>
  <c r="A1093" i="7" s="1"/>
  <c r="B1092" i="7"/>
  <c r="D1092" i="7" s="1"/>
  <c r="B1096" i="1"/>
  <c r="A1096" i="1" s="1"/>
  <c r="A1096" i="4" s="1"/>
  <c r="C1093" i="7" l="1"/>
  <c r="A1094" i="7" s="1"/>
  <c r="B1093" i="7"/>
  <c r="D1093" i="7" s="1"/>
  <c r="B1097" i="1"/>
  <c r="A1097" i="1" s="1"/>
  <c r="A1097" i="4" s="1"/>
  <c r="B1094" i="7" l="1"/>
  <c r="D1094" i="7" s="1"/>
  <c r="C1094" i="7"/>
  <c r="A1095" i="7" s="1"/>
  <c r="B1098" i="1"/>
  <c r="A1098" i="1" s="1"/>
  <c r="A1098" i="4" s="1"/>
  <c r="C1095" i="7" l="1"/>
  <c r="A1096" i="7" s="1"/>
  <c r="B1095" i="7"/>
  <c r="D1095" i="7" s="1"/>
  <c r="B1099" i="1"/>
  <c r="A1099" i="1" s="1"/>
  <c r="A1099" i="4" s="1"/>
  <c r="C1096" i="7" l="1"/>
  <c r="A1097" i="7" s="1"/>
  <c r="B1096" i="7"/>
  <c r="D1096" i="7" s="1"/>
  <c r="B1100" i="1"/>
  <c r="A1100" i="1" s="1"/>
  <c r="A1100" i="4" s="1"/>
  <c r="B1097" i="7" l="1"/>
  <c r="D1097" i="7" s="1"/>
  <c r="C1097" i="7"/>
  <c r="A1098" i="7" s="1"/>
  <c r="B1101" i="1"/>
  <c r="A1101" i="1" s="1"/>
  <c r="A1101" i="4" s="1"/>
  <c r="C1098" i="7" l="1"/>
  <c r="A1099" i="7" s="1"/>
  <c r="B1098" i="7"/>
  <c r="D1098" i="7" s="1"/>
  <c r="B1102" i="1"/>
  <c r="A1102" i="1" s="1"/>
  <c r="A1102" i="4" s="1"/>
  <c r="C1099" i="7" l="1"/>
  <c r="A1100" i="7" s="1"/>
  <c r="B1099" i="7"/>
  <c r="D1099" i="7" s="1"/>
  <c r="B1103" i="1"/>
  <c r="A1103" i="1" s="1"/>
  <c r="A1103" i="4" s="1"/>
  <c r="B1100" i="7" l="1"/>
  <c r="D1100" i="7" s="1"/>
  <c r="C1100" i="7"/>
  <c r="A1101" i="7" s="1"/>
  <c r="B1104" i="1"/>
  <c r="A1104" i="1" s="1"/>
  <c r="A1104" i="4" s="1"/>
  <c r="B1101" i="7" l="1"/>
  <c r="D1101" i="7" s="1"/>
  <c r="C1101" i="7"/>
  <c r="A1102" i="7" s="1"/>
  <c r="B1105" i="1"/>
  <c r="A1105" i="1" s="1"/>
  <c r="A1105" i="4" s="1"/>
  <c r="C1102" i="7" l="1"/>
  <c r="A1103" i="7" s="1"/>
  <c r="B1102" i="7"/>
  <c r="D1102" i="7" s="1"/>
  <c r="B1106" i="1"/>
  <c r="A1106" i="1" s="1"/>
  <c r="A1106" i="4" s="1"/>
  <c r="B1103" i="7" l="1"/>
  <c r="D1103" i="7" s="1"/>
  <c r="C1103" i="7"/>
  <c r="A1104" i="7" s="1"/>
  <c r="B1107" i="1"/>
  <c r="A1107" i="1" s="1"/>
  <c r="A1107" i="4" s="1"/>
  <c r="C1104" i="7" l="1"/>
  <c r="A1105" i="7" s="1"/>
  <c r="B1104" i="7"/>
  <c r="D1104" i="7" s="1"/>
  <c r="B1108" i="1"/>
  <c r="A1108" i="1" s="1"/>
  <c r="A1108" i="4" s="1"/>
  <c r="C1105" i="7" l="1"/>
  <c r="A1106" i="7" s="1"/>
  <c r="B1105" i="7"/>
  <c r="D1105" i="7" s="1"/>
  <c r="B1109" i="1"/>
  <c r="A1109" i="1" s="1"/>
  <c r="A1109" i="4" s="1"/>
  <c r="B1106" i="7" l="1"/>
  <c r="D1106" i="7" s="1"/>
  <c r="C1106" i="7"/>
  <c r="A1107" i="7" s="1"/>
  <c r="B1110" i="1"/>
  <c r="A1110" i="1" s="1"/>
  <c r="A1110" i="4" s="1"/>
  <c r="C1107" i="7" l="1"/>
  <c r="A1108" i="7" s="1"/>
  <c r="B1107" i="7"/>
  <c r="D1107" i="7" s="1"/>
  <c r="B1111" i="1"/>
  <c r="A1111" i="1" s="1"/>
  <c r="A1111" i="4" s="1"/>
  <c r="C1108" i="7" l="1"/>
  <c r="A1109" i="7" s="1"/>
  <c r="B1108" i="7"/>
  <c r="D1108" i="7" s="1"/>
  <c r="B1112" i="1"/>
  <c r="A1112" i="1" s="1"/>
  <c r="A1112" i="4" s="1"/>
  <c r="B1109" i="7" l="1"/>
  <c r="D1109" i="7" s="1"/>
  <c r="C1109" i="7"/>
  <c r="A1110" i="7" s="1"/>
  <c r="B1113" i="1"/>
  <c r="A1113" i="1" s="1"/>
  <c r="A1113" i="4" s="1"/>
  <c r="C1110" i="7" l="1"/>
  <c r="A1111" i="7" s="1"/>
  <c r="B1110" i="7"/>
  <c r="D1110" i="7" s="1"/>
  <c r="B1114" i="1"/>
  <c r="A1114" i="1" s="1"/>
  <c r="A1114" i="4" s="1"/>
  <c r="C1111" i="7" l="1"/>
  <c r="A1112" i="7" s="1"/>
  <c r="B1111" i="7"/>
  <c r="D1111" i="7" s="1"/>
  <c r="B1115" i="1"/>
  <c r="A1115" i="1" s="1"/>
  <c r="A1115" i="4" s="1"/>
  <c r="B1112" i="7" l="1"/>
  <c r="D1112" i="7" s="1"/>
  <c r="C1112" i="7"/>
  <c r="A1113" i="7" s="1"/>
  <c r="B1116" i="1"/>
  <c r="A1116" i="1" s="1"/>
  <c r="A1116" i="4" s="1"/>
  <c r="C1113" i="7" l="1"/>
  <c r="A1114" i="7" s="1"/>
  <c r="B1113" i="7"/>
  <c r="D1113" i="7" s="1"/>
  <c r="B1117" i="1"/>
  <c r="A1117" i="1" s="1"/>
  <c r="A1117" i="4" s="1"/>
  <c r="B1114" i="7" l="1"/>
  <c r="D1114" i="7" s="1"/>
  <c r="C1114" i="7"/>
  <c r="A1115" i="7" s="1"/>
  <c r="B1118" i="1"/>
  <c r="A1118" i="1" s="1"/>
  <c r="A1118" i="4" s="1"/>
  <c r="B1115" i="7" l="1"/>
  <c r="D1115" i="7" s="1"/>
  <c r="C1115" i="7"/>
  <c r="A1116" i="7" s="1"/>
  <c r="B1119" i="1"/>
  <c r="A1119" i="1" s="1"/>
  <c r="A1119" i="4" s="1"/>
  <c r="C1116" i="7" l="1"/>
  <c r="A1117" i="7" s="1"/>
  <c r="B1116" i="7"/>
  <c r="D1116" i="7" s="1"/>
  <c r="B1120" i="1"/>
  <c r="A1120" i="1" s="1"/>
  <c r="A1120" i="4" s="1"/>
  <c r="C1117" i="7" l="1"/>
  <c r="A1118" i="7" s="1"/>
  <c r="B1117" i="7"/>
  <c r="D1117" i="7" s="1"/>
  <c r="B1121" i="1"/>
  <c r="A1121" i="1" s="1"/>
  <c r="A1121" i="4" s="1"/>
  <c r="C1118" i="7" l="1"/>
  <c r="A1119" i="7" s="1"/>
  <c r="B1118" i="7"/>
  <c r="D1118" i="7" s="1"/>
  <c r="B1122" i="1"/>
  <c r="A1122" i="1" s="1"/>
  <c r="A1122" i="4" s="1"/>
  <c r="C1119" i="7" l="1"/>
  <c r="A1120" i="7" s="1"/>
  <c r="B1119" i="7"/>
  <c r="D1119" i="7" s="1"/>
  <c r="B1123" i="1"/>
  <c r="A1123" i="1" s="1"/>
  <c r="A1123" i="4" s="1"/>
  <c r="C1120" i="7" l="1"/>
  <c r="A1121" i="7" s="1"/>
  <c r="B1120" i="7"/>
  <c r="D1120" i="7" s="1"/>
  <c r="B1124" i="1"/>
  <c r="A1124" i="1" s="1"/>
  <c r="A1124" i="4" s="1"/>
  <c r="B1121" i="7" l="1"/>
  <c r="D1121" i="7" s="1"/>
  <c r="C1121" i="7"/>
  <c r="A1122" i="7" s="1"/>
  <c r="B1125" i="1"/>
  <c r="A1125" i="1" s="1"/>
  <c r="A1125" i="4" s="1"/>
  <c r="C1122" i="7" l="1"/>
  <c r="A1123" i="7" s="1"/>
  <c r="B1122" i="7"/>
  <c r="D1122" i="7" s="1"/>
  <c r="B1126" i="1"/>
  <c r="A1126" i="1" s="1"/>
  <c r="A1126" i="4" s="1"/>
  <c r="C1123" i="7" l="1"/>
  <c r="A1124" i="7" s="1"/>
  <c r="B1123" i="7"/>
  <c r="D1123" i="7" s="1"/>
  <c r="B1127" i="1"/>
  <c r="A1127" i="1" s="1"/>
  <c r="A1127" i="4" s="1"/>
  <c r="B1124" i="7" l="1"/>
  <c r="D1124" i="7" s="1"/>
  <c r="C1124" i="7"/>
  <c r="A1125" i="7" s="1"/>
  <c r="B1128" i="1"/>
  <c r="A1128" i="1" s="1"/>
  <c r="A1128" i="4" s="1"/>
  <c r="B1125" i="7" l="1"/>
  <c r="D1125" i="7" s="1"/>
  <c r="C1125" i="7"/>
  <c r="A1126" i="7" s="1"/>
  <c r="B1129" i="1"/>
  <c r="A1129" i="1" s="1"/>
  <c r="A1129" i="4" s="1"/>
  <c r="C1126" i="7" l="1"/>
  <c r="A1127" i="7" s="1"/>
  <c r="B1126" i="7"/>
  <c r="D1126" i="7" s="1"/>
  <c r="B1130" i="1"/>
  <c r="A1130" i="1" s="1"/>
  <c r="A1130" i="4" s="1"/>
  <c r="B1127" i="7" l="1"/>
  <c r="D1127" i="7" s="1"/>
  <c r="C1127" i="7"/>
  <c r="A1128" i="7" s="1"/>
  <c r="B1131" i="1"/>
  <c r="A1131" i="1" s="1"/>
  <c r="A1131" i="4" s="1"/>
  <c r="B1128" i="7" l="1"/>
  <c r="D1128" i="7" s="1"/>
  <c r="C1128" i="7"/>
  <c r="A1129" i="7" s="1"/>
  <c r="B1132" i="1"/>
  <c r="A1132" i="1" s="1"/>
  <c r="A1132" i="4" s="1"/>
  <c r="C1129" i="7" l="1"/>
  <c r="A1130" i="7" s="1"/>
  <c r="B1129" i="7"/>
  <c r="D1129" i="7" s="1"/>
  <c r="B1133" i="1"/>
  <c r="A1133" i="1" s="1"/>
  <c r="A1133" i="4" s="1"/>
  <c r="B1130" i="7" l="1"/>
  <c r="D1130" i="7" s="1"/>
  <c r="C1130" i="7"/>
  <c r="A1131" i="7" s="1"/>
  <c r="B1134" i="1"/>
  <c r="A1134" i="1" s="1"/>
  <c r="A1134" i="4" s="1"/>
  <c r="C1131" i="7" l="1"/>
  <c r="A1132" i="7" s="1"/>
  <c r="B1131" i="7"/>
  <c r="D1131" i="7" s="1"/>
  <c r="B1135" i="1"/>
  <c r="A1135" i="1" s="1"/>
  <c r="A1135" i="4" s="1"/>
  <c r="B1132" i="7" l="1"/>
  <c r="D1132" i="7" s="1"/>
  <c r="C1132" i="7"/>
  <c r="A1133" i="7" s="1"/>
  <c r="B1136" i="1"/>
  <c r="A1136" i="1" s="1"/>
  <c r="A1136" i="4" s="1"/>
  <c r="C1133" i="7" l="1"/>
  <c r="A1134" i="7" s="1"/>
  <c r="B1133" i="7"/>
  <c r="D1133" i="7" s="1"/>
  <c r="B1137" i="1"/>
  <c r="A1137" i="1" s="1"/>
  <c r="A1137" i="4" s="1"/>
  <c r="C1134" i="7" l="1"/>
  <c r="A1135" i="7" s="1"/>
  <c r="B1134" i="7"/>
  <c r="D1134" i="7" s="1"/>
  <c r="B1138" i="1"/>
  <c r="A1138" i="1" s="1"/>
  <c r="A1138" i="4" s="1"/>
  <c r="C1135" i="7" l="1"/>
  <c r="A1136" i="7" s="1"/>
  <c r="B1135" i="7"/>
  <c r="D1135" i="7" s="1"/>
  <c r="B1139" i="1"/>
  <c r="A1139" i="1" s="1"/>
  <c r="A1139" i="4" s="1"/>
  <c r="C1136" i="7" l="1"/>
  <c r="A1137" i="7" s="1"/>
  <c r="B1136" i="7"/>
  <c r="D1136" i="7" s="1"/>
  <c r="B1140" i="1"/>
  <c r="A1140" i="1" s="1"/>
  <c r="A1140" i="4" s="1"/>
  <c r="B1137" i="7" l="1"/>
  <c r="D1137" i="7" s="1"/>
  <c r="C1137" i="7"/>
  <c r="A1138" i="7" s="1"/>
  <c r="B1141" i="1"/>
  <c r="A1141" i="1" s="1"/>
  <c r="A1141" i="4" s="1"/>
  <c r="C1138" i="7" l="1"/>
  <c r="A1139" i="7" s="1"/>
  <c r="B1138" i="7"/>
  <c r="D1138" i="7" s="1"/>
  <c r="B1142" i="1"/>
  <c r="A1142" i="1" s="1"/>
  <c r="A1142" i="4" s="1"/>
  <c r="B1139" i="7" l="1"/>
  <c r="D1139" i="7" s="1"/>
  <c r="C1139" i="7"/>
  <c r="A1140" i="7" s="1"/>
  <c r="B1143" i="1"/>
  <c r="A1143" i="1" s="1"/>
  <c r="A1143" i="4" s="1"/>
  <c r="C1140" i="7" l="1"/>
  <c r="A1141" i="7" s="1"/>
  <c r="B1140" i="7"/>
  <c r="D1140" i="7" s="1"/>
  <c r="B1144" i="1"/>
  <c r="A1144" i="1" s="1"/>
  <c r="A1144" i="4" s="1"/>
  <c r="C1141" i="7" l="1"/>
  <c r="A1142" i="7" s="1"/>
  <c r="B1141" i="7"/>
  <c r="D1141" i="7" s="1"/>
  <c r="B1145" i="1"/>
  <c r="A1145" i="1" s="1"/>
  <c r="A1145" i="4" s="1"/>
  <c r="B1142" i="7" l="1"/>
  <c r="D1142" i="7" s="1"/>
  <c r="C1142" i="7"/>
  <c r="A1143" i="7" s="1"/>
  <c r="B1146" i="1"/>
  <c r="A1146" i="1" s="1"/>
  <c r="A1146" i="4" s="1"/>
  <c r="C1143" i="7" l="1"/>
  <c r="A1144" i="7" s="1"/>
  <c r="B1143" i="7"/>
  <c r="D1143" i="7" s="1"/>
  <c r="B1147" i="1"/>
  <c r="A1147" i="1" s="1"/>
  <c r="A1147" i="4" s="1"/>
  <c r="B1144" i="7" l="1"/>
  <c r="D1144" i="7" s="1"/>
  <c r="C1144" i="7"/>
  <c r="A1145" i="7" s="1"/>
  <c r="B1148" i="1"/>
  <c r="A1148" i="1" s="1"/>
  <c r="A1148" i="4" s="1"/>
  <c r="B1145" i="7" l="1"/>
  <c r="D1145" i="7" s="1"/>
  <c r="C1145" i="7"/>
  <c r="A1146" i="7" s="1"/>
  <c r="B1149" i="1"/>
  <c r="A1149" i="1" s="1"/>
  <c r="A1149" i="4" s="1"/>
  <c r="C1146" i="7" l="1"/>
  <c r="A1147" i="7" s="1"/>
  <c r="B1146" i="7"/>
  <c r="D1146" i="7" s="1"/>
  <c r="B1150" i="1"/>
  <c r="A1150" i="1" s="1"/>
  <c r="A1150" i="4" s="1"/>
  <c r="C1147" i="7" l="1"/>
  <c r="A1148" i="7" s="1"/>
  <c r="B1147" i="7"/>
  <c r="D1147" i="7" s="1"/>
  <c r="B1151" i="1"/>
  <c r="A1151" i="1" s="1"/>
  <c r="A1151" i="4" s="1"/>
  <c r="B1148" i="7" l="1"/>
  <c r="D1148" i="7" s="1"/>
  <c r="C1148" i="7"/>
  <c r="A1149" i="7" s="1"/>
  <c r="B1152" i="1"/>
  <c r="A1152" i="1" s="1"/>
  <c r="A1152" i="4" s="1"/>
  <c r="C1149" i="7" l="1"/>
  <c r="A1150" i="7" s="1"/>
  <c r="B1149" i="7"/>
  <c r="D1149" i="7" s="1"/>
  <c r="B1153" i="1"/>
  <c r="A1153" i="1" s="1"/>
  <c r="A1153" i="4" s="1"/>
  <c r="B1150" i="7" l="1"/>
  <c r="D1150" i="7" s="1"/>
  <c r="C1150" i="7"/>
  <c r="A1151" i="7" s="1"/>
  <c r="B1154" i="1"/>
  <c r="A1154" i="1" s="1"/>
  <c r="A1154" i="4" s="1"/>
  <c r="B1151" i="7" l="1"/>
  <c r="D1151" i="7" s="1"/>
  <c r="C1151" i="7"/>
  <c r="A1152" i="7" s="1"/>
  <c r="B1155" i="1"/>
  <c r="A1155" i="1" s="1"/>
  <c r="A1155" i="4" s="1"/>
  <c r="C1152" i="7" l="1"/>
  <c r="A1153" i="7" s="1"/>
  <c r="B1152" i="7"/>
  <c r="D1152" i="7" s="1"/>
  <c r="B1156" i="1"/>
  <c r="A1156" i="1" s="1"/>
  <c r="A1156" i="4" s="1"/>
  <c r="C1153" i="7" l="1"/>
  <c r="A1154" i="7" s="1"/>
  <c r="B1153" i="7"/>
  <c r="D1153" i="7" s="1"/>
  <c r="B1157" i="1"/>
  <c r="A1157" i="1" s="1"/>
  <c r="A1157" i="4" s="1"/>
  <c r="B1154" i="7" l="1"/>
  <c r="D1154" i="7" s="1"/>
  <c r="C1154" i="7"/>
  <c r="A1155" i="7" s="1"/>
  <c r="B1158" i="1"/>
  <c r="A1158" i="1" s="1"/>
  <c r="A1158" i="4" s="1"/>
  <c r="C1155" i="7" l="1"/>
  <c r="A1156" i="7" s="1"/>
  <c r="B1155" i="7"/>
  <c r="D1155" i="7" s="1"/>
  <c r="B1159" i="1"/>
  <c r="A1159" i="1" s="1"/>
  <c r="A1159" i="4" s="1"/>
  <c r="C1156" i="7" l="1"/>
  <c r="A1157" i="7" s="1"/>
  <c r="B1156" i="7"/>
  <c r="D1156" i="7" s="1"/>
  <c r="B1160" i="1"/>
  <c r="A1160" i="1" s="1"/>
  <c r="A1160" i="4" s="1"/>
  <c r="B1157" i="7" l="1"/>
  <c r="D1157" i="7" s="1"/>
  <c r="C1157" i="7"/>
  <c r="A1158" i="7" s="1"/>
  <c r="B1161" i="1"/>
  <c r="A1161" i="1" s="1"/>
  <c r="A1161" i="4" s="1"/>
  <c r="C1158" i="7" l="1"/>
  <c r="A1159" i="7" s="1"/>
  <c r="B1158" i="7"/>
  <c r="D1158" i="7" s="1"/>
  <c r="B1162" i="1"/>
  <c r="A1162" i="1" s="1"/>
  <c r="A1162" i="4" s="1"/>
  <c r="C1159" i="7" l="1"/>
  <c r="A1160" i="7" s="1"/>
  <c r="B1159" i="7"/>
  <c r="D1159" i="7" s="1"/>
  <c r="B1163" i="1"/>
  <c r="A1163" i="1" s="1"/>
  <c r="A1163" i="4" s="1"/>
  <c r="B1160" i="7" l="1"/>
  <c r="D1160" i="7" s="1"/>
  <c r="C1160" i="7"/>
  <c r="A1161" i="7" s="1"/>
  <c r="B1164" i="1"/>
  <c r="A1164" i="1" s="1"/>
  <c r="A1164" i="4" s="1"/>
  <c r="C1161" i="7" l="1"/>
  <c r="A1162" i="7" s="1"/>
  <c r="B1161" i="7"/>
  <c r="D1161" i="7" s="1"/>
  <c r="B1165" i="1"/>
  <c r="C1162" i="7" l="1"/>
  <c r="A1163" i="7" s="1"/>
  <c r="B1162" i="7"/>
  <c r="D1162" i="7" s="1"/>
  <c r="A1165" i="1"/>
  <c r="A1165" i="4" s="1"/>
  <c r="B1163" i="7" l="1"/>
  <c r="D1163" i="7" s="1"/>
  <c r="C1163" i="7"/>
  <c r="A1164" i="7" s="1"/>
  <c r="A1166" i="4"/>
  <c r="C1164" i="7" l="1"/>
  <c r="A1165" i="7" s="1"/>
  <c r="B1164" i="7"/>
  <c r="D1164" i="7" s="1"/>
  <c r="B1168" i="1"/>
  <c r="A1167" i="4"/>
  <c r="C1165" i="7" l="1"/>
  <c r="A1166" i="7" s="1"/>
  <c r="B1165" i="7"/>
  <c r="D1165" i="7" s="1"/>
  <c r="A1168" i="1"/>
  <c r="A1168" i="4" s="1"/>
  <c r="B1169" i="1"/>
  <c r="B1166" i="7" l="1"/>
  <c r="D1166" i="7" s="1"/>
  <c r="C1166" i="7"/>
  <c r="A1167" i="7" s="1"/>
  <c r="A1169" i="1"/>
  <c r="A1169" i="4" s="1"/>
  <c r="B1170" i="1"/>
  <c r="C1167" i="7" l="1"/>
  <c r="A1168" i="7" s="1"/>
  <c r="B1167" i="7"/>
  <c r="D1167" i="7" s="1"/>
  <c r="A1170" i="1"/>
  <c r="A1170" i="4" s="1"/>
  <c r="B1171" i="1"/>
  <c r="B1172" i="1" s="1"/>
  <c r="A1172" i="1" l="1"/>
  <c r="B1173" i="1"/>
  <c r="C1168" i="7"/>
  <c r="A1169" i="7" s="1"/>
  <c r="B1168" i="7"/>
  <c r="D1168" i="7" s="1"/>
  <c r="A1171" i="1"/>
  <c r="A1171" i="4" s="1"/>
  <c r="B1174" i="1" l="1"/>
  <c r="A1173" i="1"/>
  <c r="B1169" i="7"/>
  <c r="D1169" i="7" s="1"/>
  <c r="C1169" i="7"/>
  <c r="A1170" i="7" s="1"/>
  <c r="A1172" i="4"/>
  <c r="T1174" i="1" l="1"/>
  <c r="A1174" i="1"/>
  <c r="S1174" i="1"/>
  <c r="B1175" i="1"/>
  <c r="C1170" i="7"/>
  <c r="A1171" i="7" s="1"/>
  <c r="B1170" i="7"/>
  <c r="D1170" i="7" s="1"/>
  <c r="A1173" i="4"/>
  <c r="W1174" i="1" l="1"/>
  <c r="B1176" i="1"/>
  <c r="A1175" i="1"/>
  <c r="C1171" i="7"/>
  <c r="A1172" i="7" s="1"/>
  <c r="B1171" i="7"/>
  <c r="D1171" i="7" s="1"/>
  <c r="A1174" i="4"/>
  <c r="B1177" i="1" l="1"/>
  <c r="A1176" i="1"/>
  <c r="B1172" i="7"/>
  <c r="D1172" i="7" s="1"/>
  <c r="C1172" i="7"/>
  <c r="A1173" i="7" s="1"/>
  <c r="A1175" i="4"/>
  <c r="A1177" i="1" l="1"/>
  <c r="B1178" i="1"/>
  <c r="B1173" i="7"/>
  <c r="D1173" i="7" s="1"/>
  <c r="C1173" i="7"/>
  <c r="A1174" i="7" s="1"/>
  <c r="A1176" i="4"/>
  <c r="A1178" i="1" l="1"/>
  <c r="B1179" i="1"/>
  <c r="C1174" i="7"/>
  <c r="A1175" i="7" s="1"/>
  <c r="B1174" i="7"/>
  <c r="D1174" i="7" s="1"/>
  <c r="A1177" i="4"/>
  <c r="B1180" i="1" l="1"/>
  <c r="A1179" i="1"/>
  <c r="B1175" i="7"/>
  <c r="D1175" i="7" s="1"/>
  <c r="C1175" i="7"/>
  <c r="A1176" i="7" s="1"/>
  <c r="A1178" i="4"/>
  <c r="A1180" i="1" l="1"/>
  <c r="B1181" i="1"/>
  <c r="C1176" i="7"/>
  <c r="A1177" i="7" s="1"/>
  <c r="B1176" i="7"/>
  <c r="D1176" i="7" s="1"/>
  <c r="B1182" i="1" l="1"/>
  <c r="A1181" i="1"/>
  <c r="C1177" i="7"/>
  <c r="A1178" i="7" s="1"/>
  <c r="B1177" i="7"/>
  <c r="D1177" i="7" s="1"/>
  <c r="A1179" i="4"/>
  <c r="A1180" i="4"/>
  <c r="A1182" i="1" l="1"/>
  <c r="B1183" i="1"/>
  <c r="B1178" i="7"/>
  <c r="D1178" i="7" s="1"/>
  <c r="C1178" i="7"/>
  <c r="A1179" i="7" s="1"/>
  <c r="A1181" i="4"/>
  <c r="B1184" i="1" l="1"/>
  <c r="A1183" i="1"/>
  <c r="C1179" i="7"/>
  <c r="A1180" i="7" s="1"/>
  <c r="B1179" i="7"/>
  <c r="D1179" i="7" s="1"/>
  <c r="B1185" i="1" l="1"/>
  <c r="A1184" i="1"/>
  <c r="C1180" i="7"/>
  <c r="A1181" i="7" s="1"/>
  <c r="B1180" i="7"/>
  <c r="D1180" i="7" s="1"/>
  <c r="A1182" i="4"/>
  <c r="A1183" i="4"/>
  <c r="A1185" i="1" l="1"/>
  <c r="B1186" i="1"/>
  <c r="B1181" i="7"/>
  <c r="D1181" i="7" s="1"/>
  <c r="C1181" i="7"/>
  <c r="A1182" i="7" s="1"/>
  <c r="B1187" i="1" l="1"/>
  <c r="A1186" i="1"/>
  <c r="C1182" i="7"/>
  <c r="A1183" i="7" s="1"/>
  <c r="B1182" i="7"/>
  <c r="D1182" i="7" s="1"/>
  <c r="A1184" i="4"/>
  <c r="A1185" i="4"/>
  <c r="B1188" i="1" l="1"/>
  <c r="A1187" i="1"/>
  <c r="C1183" i="7"/>
  <c r="A1184" i="7" s="1"/>
  <c r="B1183" i="7"/>
  <c r="D1183" i="7" s="1"/>
  <c r="A1186" i="4"/>
  <c r="B1189" i="1" l="1"/>
  <c r="A1188" i="1"/>
  <c r="B1184" i="7"/>
  <c r="D1184" i="7" s="1"/>
  <c r="C1184" i="7"/>
  <c r="A1185" i="7" s="1"/>
  <c r="A1187" i="4"/>
  <c r="A1189" i="1" l="1"/>
  <c r="B1190" i="1"/>
  <c r="C1185" i="7"/>
  <c r="A1186" i="7" s="1"/>
  <c r="B1185" i="7"/>
  <c r="D1185" i="7" s="1"/>
  <c r="A1190" i="1" l="1"/>
  <c r="B1191" i="1"/>
  <c r="B1186" i="7"/>
  <c r="D1186" i="7" s="1"/>
  <c r="C1186" i="7"/>
  <c r="A1187" i="7" s="1"/>
  <c r="A1188" i="4"/>
  <c r="B1192" i="1" l="1"/>
  <c r="A1191" i="1"/>
  <c r="B1187" i="7"/>
  <c r="D1187" i="7" s="1"/>
  <c r="C1187" i="7"/>
  <c r="A1188" i="7" s="1"/>
  <c r="A1190" i="4"/>
  <c r="A1189" i="4"/>
  <c r="A1192" i="1" l="1"/>
  <c r="B1193" i="1"/>
  <c r="C1188" i="7"/>
  <c r="A1189" i="7" s="1"/>
  <c r="B1188" i="7"/>
  <c r="D1188" i="7" s="1"/>
  <c r="B1194" i="1" l="1"/>
  <c r="A1193" i="1"/>
  <c r="C1189" i="7"/>
  <c r="A1190" i="7" s="1"/>
  <c r="B1189" i="7"/>
  <c r="D1189" i="7" s="1"/>
  <c r="A1191" i="4"/>
  <c r="A1194" i="1" l="1"/>
  <c r="B1195" i="1"/>
  <c r="A1195" i="1" s="1"/>
  <c r="B1190" i="7"/>
  <c r="D1190" i="7" s="1"/>
  <c r="C1190" i="7"/>
  <c r="A1191" i="7" s="1"/>
  <c r="A1192" i="4"/>
  <c r="B1191" i="7" l="1"/>
  <c r="D1191" i="7" s="1"/>
  <c r="C1191" i="7"/>
  <c r="A1192" i="7" s="1"/>
  <c r="A1193" i="4"/>
  <c r="C1192" i="7" l="1"/>
  <c r="A1193" i="7" s="1"/>
  <c r="B1192" i="7"/>
  <c r="D1192" i="7" s="1"/>
  <c r="A1194" i="4"/>
  <c r="B1196" i="1"/>
  <c r="E1196" i="1" s="1"/>
  <c r="B1193" i="7" l="1"/>
  <c r="D1193" i="7" s="1"/>
  <c r="C1193" i="7"/>
  <c r="A1194" i="7" s="1"/>
  <c r="B1197" i="1"/>
  <c r="E1197" i="1" s="1"/>
  <c r="A1195" i="4"/>
  <c r="P1196" i="1"/>
  <c r="T1196" i="1" s="1"/>
  <c r="W1196" i="1" s="1"/>
  <c r="A1196" i="1"/>
  <c r="C1194" i="7" l="1"/>
  <c r="A1195" i="7" s="1"/>
  <c r="B1194" i="7"/>
  <c r="D1194" i="7" s="1"/>
  <c r="B1198" i="1"/>
  <c r="E1198" i="1" s="1"/>
  <c r="A1197" i="1"/>
  <c r="P1197" i="1"/>
  <c r="T1197" i="1" s="1"/>
  <c r="W1197" i="1" s="1"/>
  <c r="F1196" i="1"/>
  <c r="A1196" i="4" s="1"/>
  <c r="C1195" i="7" l="1"/>
  <c r="A1196" i="7" s="1"/>
  <c r="B1195" i="7"/>
  <c r="D1195" i="7" s="1"/>
  <c r="B1199" i="1"/>
  <c r="S1196" i="1"/>
  <c r="F1197" i="1"/>
  <c r="A1197" i="4" s="1"/>
  <c r="A1198" i="1"/>
  <c r="P1198" i="1"/>
  <c r="T1198" i="1" s="1"/>
  <c r="W1198" i="1" s="1"/>
  <c r="B1196" i="7" l="1"/>
  <c r="D1196" i="7" s="1"/>
  <c r="C1196" i="7"/>
  <c r="A1197" i="7" s="1"/>
  <c r="B1200" i="1"/>
  <c r="S1197" i="1"/>
  <c r="A1199" i="1"/>
  <c r="A1199" i="4" s="1"/>
  <c r="F1198" i="1"/>
  <c r="A1198" i="4" s="1"/>
  <c r="C1197" i="7" l="1"/>
  <c r="A1198" i="7" s="1"/>
  <c r="B1197" i="7"/>
  <c r="D1197" i="7" s="1"/>
  <c r="B1201" i="1"/>
  <c r="S1198" i="1"/>
  <c r="A1200" i="1"/>
  <c r="A1200" i="4" s="1"/>
  <c r="C1198" i="7" l="1"/>
  <c r="A1199" i="7" s="1"/>
  <c r="B1198" i="7"/>
  <c r="D1198" i="7" s="1"/>
  <c r="B1202" i="1"/>
  <c r="A1201" i="1"/>
  <c r="A1201" i="4" s="1"/>
  <c r="C1199" i="7" l="1"/>
  <c r="A1200" i="7" s="1"/>
  <c r="B1199" i="7"/>
  <c r="D1199" i="7" s="1"/>
  <c r="B1203" i="1"/>
  <c r="A1202" i="1"/>
  <c r="A1202" i="4" s="1"/>
  <c r="C1200" i="7" l="1"/>
  <c r="A1201" i="7" s="1"/>
  <c r="B1200" i="7"/>
  <c r="D1200" i="7" s="1"/>
  <c r="B1204" i="1"/>
  <c r="A1203" i="1"/>
  <c r="A1203" i="4" s="1"/>
  <c r="B1201" i="7" l="1"/>
  <c r="D1201" i="7" s="1"/>
  <c r="C1201" i="7"/>
  <c r="A1202" i="7" s="1"/>
  <c r="B1205" i="1"/>
  <c r="A1204" i="1"/>
  <c r="A1204" i="4" s="1"/>
  <c r="C1202" i="7" l="1"/>
  <c r="A1203" i="7" s="1"/>
  <c r="B1202" i="7"/>
  <c r="D1202" i="7" s="1"/>
  <c r="B1206" i="1"/>
  <c r="A1205" i="1"/>
  <c r="A1205" i="4" s="1"/>
  <c r="B1203" i="7" l="1"/>
  <c r="D1203" i="7" s="1"/>
  <c r="C1203" i="7"/>
  <c r="A1204" i="7" s="1"/>
  <c r="B1207" i="1"/>
  <c r="A1206" i="1"/>
  <c r="A1206" i="4" s="1"/>
  <c r="C1204" i="7" l="1"/>
  <c r="A1205" i="7" s="1"/>
  <c r="B1204" i="7"/>
  <c r="D1204" i="7" s="1"/>
  <c r="B1208" i="1"/>
  <c r="A1207" i="1"/>
  <c r="A1207" i="4" s="1"/>
  <c r="C1205" i="7" l="1"/>
  <c r="A1206" i="7" s="1"/>
  <c r="B1205" i="7"/>
  <c r="D1205" i="7" s="1"/>
  <c r="B1209" i="1"/>
  <c r="A1208" i="1"/>
  <c r="A1208" i="4" s="1"/>
  <c r="C1206" i="7" l="1"/>
  <c r="A1207" i="7" s="1"/>
  <c r="B1206" i="7"/>
  <c r="D1206" i="7" s="1"/>
  <c r="B1210" i="1"/>
  <c r="A1209" i="1"/>
  <c r="A1209" i="4" s="1"/>
  <c r="C1207" i="7" l="1"/>
  <c r="A1208" i="7" s="1"/>
  <c r="B1207" i="7"/>
  <c r="D1207" i="7" s="1"/>
  <c r="B1211" i="1"/>
  <c r="A1210" i="1"/>
  <c r="A1210" i="4" s="1"/>
  <c r="C1208" i="7" l="1"/>
  <c r="A1209" i="7" s="1"/>
  <c r="B1208" i="7"/>
  <c r="D1208" i="7" s="1"/>
  <c r="B1212" i="1"/>
  <c r="A1211" i="1"/>
  <c r="A1211" i="4" s="1"/>
  <c r="B1209" i="7" l="1"/>
  <c r="D1209" i="7" s="1"/>
  <c r="C1209" i="7"/>
  <c r="A1210" i="7" s="1"/>
  <c r="B1213" i="1"/>
  <c r="A1212" i="1"/>
  <c r="A1212" i="4" s="1"/>
  <c r="C1210" i="7" l="1"/>
  <c r="A1211" i="7" s="1"/>
  <c r="B1210" i="7"/>
  <c r="D1210" i="7" s="1"/>
  <c r="B1214" i="1"/>
  <c r="A1213" i="1"/>
  <c r="A1213" i="4" s="1"/>
  <c r="C1211" i="7" l="1"/>
  <c r="A1212" i="7" s="1"/>
  <c r="B1211" i="7"/>
  <c r="D1211" i="7" s="1"/>
  <c r="B1215" i="1"/>
  <c r="A1214" i="1"/>
  <c r="A1214" i="4" s="1"/>
  <c r="C1212" i="7" l="1"/>
  <c r="A1213" i="7" s="1"/>
  <c r="B1212" i="7"/>
  <c r="D1212" i="7" s="1"/>
  <c r="B1216" i="1"/>
  <c r="A1215" i="1"/>
  <c r="A1215" i="4" s="1"/>
  <c r="C1213" i="7" l="1"/>
  <c r="A1214" i="7" s="1"/>
  <c r="B1213" i="7"/>
  <c r="D1213" i="7" s="1"/>
  <c r="B1217" i="1"/>
  <c r="A1216" i="1"/>
  <c r="A1216" i="4" s="1"/>
  <c r="C1214" i="7" l="1"/>
  <c r="A1215" i="7" s="1"/>
  <c r="B1214" i="7"/>
  <c r="D1214" i="7" s="1"/>
  <c r="B1218" i="1"/>
  <c r="A1217" i="1"/>
  <c r="A1217" i="4" s="1"/>
  <c r="C1215" i="7" l="1"/>
  <c r="A1216" i="7" s="1"/>
  <c r="B1215" i="7"/>
  <c r="D1215" i="7" s="1"/>
  <c r="B1219" i="1"/>
  <c r="A1218" i="1"/>
  <c r="A1218" i="4" s="1"/>
  <c r="C1216" i="7" l="1"/>
  <c r="A1217" i="7" s="1"/>
  <c r="B1216" i="7"/>
  <c r="D1216" i="7" s="1"/>
  <c r="B1220" i="1"/>
  <c r="A1219" i="1"/>
  <c r="A1219" i="4" s="1"/>
  <c r="C1217" i="7" l="1"/>
  <c r="A1218" i="7" s="1"/>
  <c r="B1217" i="7"/>
  <c r="D1217" i="7" s="1"/>
  <c r="B1221" i="1"/>
  <c r="A1220" i="1"/>
  <c r="A1220" i="4" s="1"/>
  <c r="C1218" i="7" l="1"/>
  <c r="A1219" i="7" s="1"/>
  <c r="B1218" i="7"/>
  <c r="D1218" i="7" s="1"/>
  <c r="B1222" i="1"/>
  <c r="A1221" i="1"/>
  <c r="A1221" i="4" s="1"/>
  <c r="C1219" i="7" l="1"/>
  <c r="A1220" i="7" s="1"/>
  <c r="B1219" i="7"/>
  <c r="D1219" i="7" s="1"/>
  <c r="B1223" i="1"/>
  <c r="A1222" i="1"/>
  <c r="A1222" i="4" s="1"/>
  <c r="C1220" i="7" l="1"/>
  <c r="A1221" i="7" s="1"/>
  <c r="B1220" i="7"/>
  <c r="D1220" i="7" s="1"/>
  <c r="B1224" i="1"/>
  <c r="A1223" i="1"/>
  <c r="A1223" i="4" s="1"/>
  <c r="C1221" i="7" l="1"/>
  <c r="A1222" i="7" s="1"/>
  <c r="B1221" i="7"/>
  <c r="D1221" i="7" s="1"/>
  <c r="B1225" i="1"/>
  <c r="A1224" i="1"/>
  <c r="A1224" i="4" s="1"/>
  <c r="C1222" i="7" l="1"/>
  <c r="A1223" i="7" s="1"/>
  <c r="B1222" i="7"/>
  <c r="D1222" i="7" s="1"/>
  <c r="B1226" i="1"/>
  <c r="A1225" i="1"/>
  <c r="A1225" i="4" s="1"/>
  <c r="C1223" i="7" l="1"/>
  <c r="A1224" i="7" s="1"/>
  <c r="B1223" i="7"/>
  <c r="D1223" i="7" s="1"/>
  <c r="B1227" i="1"/>
  <c r="A1226" i="1"/>
  <c r="A1226" i="4" s="1"/>
  <c r="C1224" i="7" l="1"/>
  <c r="A1225" i="7" s="1"/>
  <c r="B1224" i="7"/>
  <c r="D1224" i="7" s="1"/>
  <c r="B1228" i="1"/>
  <c r="A1227" i="1"/>
  <c r="A1227" i="4" s="1"/>
  <c r="C1225" i="7" l="1"/>
  <c r="A1226" i="7" s="1"/>
  <c r="B1225" i="7"/>
  <c r="D1225" i="7" s="1"/>
  <c r="B1229" i="1"/>
  <c r="A1228" i="1"/>
  <c r="A1228" i="4" s="1"/>
  <c r="C1226" i="7" l="1"/>
  <c r="A1227" i="7" s="1"/>
  <c r="B1226" i="7"/>
  <c r="D1226" i="7" s="1"/>
  <c r="B1230" i="1"/>
  <c r="A1229" i="1"/>
  <c r="A1229" i="4" s="1"/>
  <c r="C1227" i="7" l="1"/>
  <c r="A1228" i="7" s="1"/>
  <c r="B1227" i="7"/>
  <c r="D1227" i="7" s="1"/>
  <c r="B1231" i="1"/>
  <c r="A1230" i="1"/>
  <c r="A1230" i="4" s="1"/>
  <c r="C1228" i="7" l="1"/>
  <c r="A1229" i="7" s="1"/>
  <c r="B1228" i="7"/>
  <c r="D1228" i="7" s="1"/>
  <c r="B1232" i="1"/>
  <c r="E1232" i="1" s="1"/>
  <c r="A1231" i="1"/>
  <c r="A1231" i="4" s="1"/>
  <c r="C1229" i="7" l="1"/>
  <c r="A1230" i="7" s="1"/>
  <c r="B1229" i="7"/>
  <c r="D1229" i="7" s="1"/>
  <c r="B1233" i="1"/>
  <c r="E1233" i="1" s="1"/>
  <c r="A1232" i="1"/>
  <c r="P1232" i="1"/>
  <c r="T1232" i="1" s="1"/>
  <c r="W1232" i="1" s="1"/>
  <c r="C1230" i="7" l="1"/>
  <c r="A1231" i="7" s="1"/>
  <c r="B1230" i="7"/>
  <c r="D1230" i="7" s="1"/>
  <c r="A1232" i="4"/>
  <c r="B1234" i="1"/>
  <c r="F1232" i="1"/>
  <c r="A1233" i="1"/>
  <c r="P1233" i="1"/>
  <c r="T1233" i="1" s="1"/>
  <c r="W1233" i="1" s="1"/>
  <c r="C1231" i="7" l="1"/>
  <c r="A1232" i="7" s="1"/>
  <c r="B1231" i="7"/>
  <c r="D1231" i="7" s="1"/>
  <c r="B1235" i="1"/>
  <c r="S1232" i="1"/>
  <c r="F1233" i="1"/>
  <c r="A1233" i="4" s="1"/>
  <c r="A1234" i="1"/>
  <c r="A1234" i="4" s="1"/>
  <c r="B1232" i="7" l="1"/>
  <c r="D1232" i="7" s="1"/>
  <c r="C1232" i="7"/>
  <c r="A1233" i="7" s="1"/>
  <c r="B1236" i="1"/>
  <c r="S1233" i="1"/>
  <c r="A1235" i="1"/>
  <c r="A1235" i="4" s="1"/>
  <c r="C1233" i="7" l="1"/>
  <c r="A1234" i="7" s="1"/>
  <c r="B1233" i="7"/>
  <c r="D1233" i="7" s="1"/>
  <c r="B1237" i="1"/>
  <c r="A1236" i="1"/>
  <c r="A1236" i="4" s="1"/>
  <c r="B1234" i="7" l="1"/>
  <c r="D1234" i="7" s="1"/>
  <c r="C1234" i="7"/>
  <c r="A1235" i="7" s="1"/>
  <c r="B1238" i="1"/>
  <c r="A1237" i="1"/>
  <c r="A1237" i="4" s="1"/>
  <c r="C1235" i="7" l="1"/>
  <c r="A1236" i="7" s="1"/>
  <c r="B1235" i="7"/>
  <c r="D1235" i="7" s="1"/>
  <c r="B1239" i="1"/>
  <c r="A1238" i="1"/>
  <c r="A1238" i="4" s="1"/>
  <c r="C1236" i="7" l="1"/>
  <c r="A1237" i="7" s="1"/>
  <c r="B1236" i="7"/>
  <c r="D1236" i="7" s="1"/>
  <c r="B1240" i="1"/>
  <c r="A1239" i="1"/>
  <c r="A1239" i="4" s="1"/>
  <c r="C1237" i="7" l="1"/>
  <c r="A1238" i="7" s="1"/>
  <c r="B1237" i="7"/>
  <c r="D1237" i="7" s="1"/>
  <c r="B1241" i="1"/>
  <c r="A1240" i="1"/>
  <c r="A1240" i="4" s="1"/>
  <c r="C1238" i="7" l="1"/>
  <c r="A1239" i="7" s="1"/>
  <c r="B1238" i="7"/>
  <c r="D1238" i="7" s="1"/>
  <c r="B1242" i="1"/>
  <c r="A1241" i="1"/>
  <c r="A1241" i="4" s="1"/>
  <c r="C1239" i="7" l="1"/>
  <c r="A1240" i="7" s="1"/>
  <c r="B1239" i="7"/>
  <c r="D1239" i="7" s="1"/>
  <c r="B1243" i="1"/>
  <c r="A1242" i="1"/>
  <c r="A1242" i="4" s="1"/>
  <c r="C1240" i="7" l="1"/>
  <c r="A1241" i="7" s="1"/>
  <c r="B1240" i="7"/>
  <c r="D1240" i="7" s="1"/>
  <c r="B1244" i="1"/>
  <c r="A1243" i="1"/>
  <c r="A1243" i="4" s="1"/>
  <c r="C1241" i="7" l="1"/>
  <c r="A1242" i="7" s="1"/>
  <c r="B1241" i="7"/>
  <c r="D1241" i="7" s="1"/>
  <c r="B1245" i="1"/>
  <c r="A1244" i="1"/>
  <c r="A1244" i="4" s="1"/>
  <c r="C1242" i="7" l="1"/>
  <c r="A1243" i="7" s="1"/>
  <c r="B1242" i="7"/>
  <c r="D1242" i="7" s="1"/>
  <c r="B1246" i="1"/>
  <c r="A1245" i="1"/>
  <c r="A1245" i="4" s="1"/>
  <c r="C1243" i="7" l="1"/>
  <c r="A1244" i="7" s="1"/>
  <c r="B1243" i="7"/>
  <c r="D1243" i="7" s="1"/>
  <c r="B1247" i="1"/>
  <c r="A1246" i="1"/>
  <c r="A1246" i="4" s="1"/>
  <c r="C1244" i="7" l="1"/>
  <c r="A1245" i="7" s="1"/>
  <c r="B1244" i="7"/>
  <c r="D1244" i="7" s="1"/>
  <c r="B1248" i="1"/>
  <c r="A1247" i="1"/>
  <c r="A1247" i="4" s="1"/>
  <c r="B1245" i="7" l="1"/>
  <c r="D1245" i="7" s="1"/>
  <c r="C1245" i="7"/>
  <c r="A1246" i="7" s="1"/>
  <c r="B1249" i="1"/>
  <c r="A1248" i="1"/>
  <c r="A1248" i="4" s="1"/>
  <c r="C1246" i="7" l="1"/>
  <c r="A1247" i="7" s="1"/>
  <c r="B1246" i="7"/>
  <c r="D1246" i="7" s="1"/>
  <c r="B1250" i="1"/>
  <c r="A1249" i="1"/>
  <c r="A1249" i="4" s="1"/>
  <c r="C1247" i="7" l="1"/>
  <c r="A1248" i="7" s="1"/>
  <c r="B1247" i="7"/>
  <c r="D1247" i="7" s="1"/>
  <c r="B1251" i="1"/>
  <c r="A1250" i="1"/>
  <c r="A1250" i="4" s="1"/>
  <c r="C1248" i="7" l="1"/>
  <c r="A1249" i="7" s="1"/>
  <c r="B1248" i="7"/>
  <c r="D1248" i="7" s="1"/>
  <c r="B1252" i="1"/>
  <c r="A1251" i="1"/>
  <c r="A1251" i="4" s="1"/>
  <c r="C1249" i="7" l="1"/>
  <c r="A1250" i="7" s="1"/>
  <c r="B1249" i="7"/>
  <c r="D1249" i="7" s="1"/>
  <c r="B1253" i="1"/>
  <c r="A1252" i="1"/>
  <c r="A1252" i="4" s="1"/>
  <c r="C1250" i="7" l="1"/>
  <c r="A1251" i="7" s="1"/>
  <c r="B1250" i="7"/>
  <c r="D1250" i="7" s="1"/>
  <c r="B1254" i="1"/>
  <c r="A1253" i="1"/>
  <c r="A1253" i="4" s="1"/>
  <c r="B1251" i="7" l="1"/>
  <c r="D1251" i="7" s="1"/>
  <c r="C1251" i="7"/>
  <c r="A1252" i="7" s="1"/>
  <c r="B1255" i="1"/>
  <c r="A1254" i="1"/>
  <c r="A1254" i="4" s="1"/>
  <c r="C1252" i="7" l="1"/>
  <c r="A1253" i="7" s="1"/>
  <c r="B1252" i="7"/>
  <c r="D1252" i="7" s="1"/>
  <c r="B1256" i="1"/>
  <c r="A1255" i="1"/>
  <c r="A1255" i="4" s="1"/>
  <c r="B1253" i="7" l="1"/>
  <c r="D1253" i="7" s="1"/>
  <c r="C1253" i="7"/>
  <c r="A1254" i="7" s="1"/>
  <c r="B1257" i="1"/>
  <c r="A1256" i="1"/>
  <c r="A1256" i="4" s="1"/>
  <c r="C1254" i="7" l="1"/>
  <c r="A1255" i="7" s="1"/>
  <c r="B1254" i="7"/>
  <c r="D1254" i="7" s="1"/>
  <c r="B1258" i="1"/>
  <c r="A1257" i="1"/>
  <c r="A1257" i="4" s="1"/>
  <c r="C1255" i="7" l="1"/>
  <c r="A1256" i="7" s="1"/>
  <c r="B1255" i="7"/>
  <c r="D1255" i="7" s="1"/>
  <c r="B1259" i="1"/>
  <c r="A1258" i="1"/>
  <c r="A1258" i="4" s="1"/>
  <c r="C1256" i="7" l="1"/>
  <c r="A1257" i="7" s="1"/>
  <c r="B1256" i="7"/>
  <c r="D1256" i="7" s="1"/>
  <c r="B1260" i="1"/>
  <c r="A1259" i="1"/>
  <c r="A1259" i="4" s="1"/>
  <c r="B1257" i="7" l="1"/>
  <c r="D1257" i="7" s="1"/>
  <c r="C1257" i="7"/>
  <c r="A1258" i="7" s="1"/>
  <c r="B1261" i="1"/>
  <c r="A1260" i="1"/>
  <c r="A1260" i="4" s="1"/>
  <c r="C1258" i="7" l="1"/>
  <c r="A1259" i="7" s="1"/>
  <c r="B1258" i="7"/>
  <c r="D1258" i="7" s="1"/>
  <c r="B1262" i="1"/>
  <c r="A1261" i="1"/>
  <c r="A1261" i="4" s="1"/>
  <c r="C1259" i="7" l="1"/>
  <c r="A1260" i="7" s="1"/>
  <c r="B1259" i="7"/>
  <c r="D1259" i="7" s="1"/>
  <c r="B1263" i="1"/>
  <c r="A1262" i="1"/>
  <c r="A1262" i="4" s="1"/>
  <c r="B1260" i="7" l="1"/>
  <c r="D1260" i="7" s="1"/>
  <c r="C1260" i="7"/>
  <c r="A1261" i="7" s="1"/>
  <c r="B1264" i="1"/>
  <c r="A1263" i="1"/>
  <c r="A1263" i="4" s="1"/>
  <c r="C1261" i="7" l="1"/>
  <c r="A1262" i="7" s="1"/>
  <c r="B1261" i="7"/>
  <c r="D1261" i="7" s="1"/>
  <c r="B1265" i="1"/>
  <c r="A1264" i="1"/>
  <c r="A1264" i="4" s="1"/>
  <c r="B1262" i="7" l="1"/>
  <c r="D1262" i="7" s="1"/>
  <c r="C1262" i="7"/>
  <c r="A1263" i="7" s="1"/>
  <c r="B1266" i="1"/>
  <c r="A1265" i="1"/>
  <c r="A1265" i="4" s="1"/>
  <c r="C1263" i="7" l="1"/>
  <c r="A1264" i="7" s="1"/>
  <c r="B1263" i="7"/>
  <c r="D1263" i="7" s="1"/>
  <c r="B1267" i="1"/>
  <c r="A1266" i="1"/>
  <c r="A1266" i="4" s="1"/>
  <c r="C1264" i="7" l="1"/>
  <c r="A1265" i="7" s="1"/>
  <c r="B1264" i="7"/>
  <c r="D1264" i="7" s="1"/>
  <c r="B1268" i="1"/>
  <c r="A1267" i="1"/>
  <c r="A1267" i="4" s="1"/>
  <c r="C1265" i="7" l="1"/>
  <c r="A1266" i="7" s="1"/>
  <c r="B1265" i="7"/>
  <c r="D1265" i="7" s="1"/>
  <c r="B1269" i="1"/>
  <c r="A1268" i="1"/>
  <c r="A1268" i="4" s="1"/>
  <c r="C1266" i="7" l="1"/>
  <c r="A1267" i="7" s="1"/>
  <c r="B1266" i="7"/>
  <c r="D1266" i="7" s="1"/>
  <c r="B1270" i="1"/>
  <c r="A1269" i="1"/>
  <c r="A1269" i="4" s="1"/>
  <c r="C1267" i="7" l="1"/>
  <c r="A1268" i="7" s="1"/>
  <c r="B1267" i="7"/>
  <c r="D1267" i="7" s="1"/>
  <c r="B1271" i="1"/>
  <c r="A1270" i="1"/>
  <c r="A1270" i="4" s="1"/>
  <c r="B1268" i="7" l="1"/>
  <c r="D1268" i="7" s="1"/>
  <c r="C1268" i="7"/>
  <c r="A1269" i="7" s="1"/>
  <c r="B1272" i="1"/>
  <c r="A1271" i="1"/>
  <c r="A1271" i="4" s="1"/>
  <c r="C1269" i="7" l="1"/>
  <c r="A1270" i="7" s="1"/>
  <c r="B1269" i="7"/>
  <c r="D1269" i="7" s="1"/>
  <c r="B1273" i="1"/>
  <c r="A1272" i="1"/>
  <c r="A1272" i="4" s="1"/>
  <c r="C1270" i="7" l="1"/>
  <c r="A1271" i="7" s="1"/>
  <c r="B1270" i="7"/>
  <c r="D1270" i="7" s="1"/>
  <c r="B1274" i="1"/>
  <c r="A1273" i="1"/>
  <c r="A1273" i="4" s="1"/>
  <c r="C1271" i="7" l="1"/>
  <c r="A1272" i="7" s="1"/>
  <c r="B1271" i="7"/>
  <c r="D1271" i="7" s="1"/>
  <c r="B1275" i="1"/>
  <c r="A1274" i="1"/>
  <c r="A1274" i="4" s="1"/>
  <c r="C1272" i="7" l="1"/>
  <c r="A1273" i="7" s="1"/>
  <c r="B1272" i="7"/>
  <c r="D1272" i="7" s="1"/>
  <c r="B1276" i="1"/>
  <c r="A1275" i="1"/>
  <c r="A1275" i="4" s="1"/>
  <c r="C1273" i="7" l="1"/>
  <c r="A1274" i="7" s="1"/>
  <c r="B1273" i="7"/>
  <c r="D1273" i="7" s="1"/>
  <c r="B1277" i="1"/>
  <c r="A1276" i="1"/>
  <c r="A1276" i="4" s="1"/>
  <c r="C1274" i="7" l="1"/>
  <c r="A1275" i="7" s="1"/>
  <c r="B1274" i="7"/>
  <c r="D1274" i="7" s="1"/>
  <c r="B1278" i="1"/>
  <c r="A1277" i="1"/>
  <c r="A1277" i="4" s="1"/>
  <c r="C1275" i="7" l="1"/>
  <c r="A1276" i="7" s="1"/>
  <c r="B1275" i="7"/>
  <c r="D1275" i="7" s="1"/>
  <c r="B1279" i="1"/>
  <c r="A1278" i="1"/>
  <c r="A1278" i="4" s="1"/>
  <c r="C1276" i="7" l="1"/>
  <c r="A1277" i="7" s="1"/>
  <c r="B1276" i="7"/>
  <c r="D1276" i="7" s="1"/>
  <c r="B1280" i="1"/>
  <c r="A1279" i="1"/>
  <c r="A1279" i="4" s="1"/>
  <c r="C1277" i="7" l="1"/>
  <c r="A1278" i="7" s="1"/>
  <c r="B1277" i="7"/>
  <c r="D1277" i="7" s="1"/>
  <c r="B1281" i="1"/>
  <c r="A1280" i="1"/>
  <c r="A1280" i="4" s="1"/>
  <c r="B1278" i="7" l="1"/>
  <c r="D1278" i="7" s="1"/>
  <c r="C1278" i="7"/>
  <c r="A1279" i="7" s="1"/>
  <c r="B1282" i="1"/>
  <c r="A1281" i="1"/>
  <c r="A1281" i="4" s="1"/>
  <c r="C1279" i="7" l="1"/>
  <c r="A1280" i="7" s="1"/>
  <c r="B1279" i="7"/>
  <c r="D1279" i="7" s="1"/>
  <c r="B1283" i="1"/>
  <c r="A1282" i="1"/>
  <c r="A1282" i="4" s="1"/>
  <c r="C1280" i="7" l="1"/>
  <c r="A1281" i="7" s="1"/>
  <c r="B1280" i="7"/>
  <c r="D1280" i="7" s="1"/>
  <c r="B1284" i="1"/>
  <c r="A1283" i="1"/>
  <c r="A1283" i="4" s="1"/>
  <c r="B1281" i="7" l="1"/>
  <c r="D1281" i="7" s="1"/>
  <c r="C1281" i="7"/>
  <c r="A1282" i="7" s="1"/>
  <c r="B1285" i="1"/>
  <c r="A1284" i="1"/>
  <c r="A1284" i="4" s="1"/>
  <c r="C1282" i="7" l="1"/>
  <c r="A1283" i="7" s="1"/>
  <c r="B1282" i="7"/>
  <c r="D1282" i="7" s="1"/>
  <c r="B1286" i="1"/>
  <c r="A1285" i="1"/>
  <c r="A1285" i="4" s="1"/>
  <c r="C1283" i="7" l="1"/>
  <c r="A1284" i="7" s="1"/>
  <c r="B1283" i="7"/>
  <c r="D1283" i="7" s="1"/>
  <c r="B1287" i="1"/>
  <c r="A1286" i="1"/>
  <c r="A1286" i="4" s="1"/>
  <c r="C1284" i="7" l="1"/>
  <c r="A1285" i="7" s="1"/>
  <c r="B1284" i="7"/>
  <c r="D1284" i="7" s="1"/>
  <c r="B1288" i="1"/>
  <c r="A1287" i="1"/>
  <c r="A1287" i="4" s="1"/>
  <c r="C1285" i="7" l="1"/>
  <c r="A1286" i="7" s="1"/>
  <c r="B1285" i="7"/>
  <c r="D1285" i="7" s="1"/>
  <c r="B1289" i="1"/>
  <c r="A1288" i="1"/>
  <c r="A1288" i="4" s="1"/>
  <c r="C1286" i="7" l="1"/>
  <c r="A1287" i="7" s="1"/>
  <c r="B1286" i="7"/>
  <c r="D1286" i="7" s="1"/>
  <c r="B1290" i="1"/>
  <c r="A1289" i="1"/>
  <c r="A1289" i="4" s="1"/>
  <c r="C1287" i="7" l="1"/>
  <c r="A1288" i="7" s="1"/>
  <c r="B1287" i="7"/>
  <c r="D1287" i="7" s="1"/>
  <c r="B1291" i="1"/>
  <c r="A1290" i="1"/>
  <c r="A1290" i="4" s="1"/>
  <c r="C1288" i="7" l="1"/>
  <c r="A1289" i="7" s="1"/>
  <c r="B1288" i="7"/>
  <c r="D1288" i="7" s="1"/>
  <c r="B1292" i="1"/>
  <c r="A1291" i="1"/>
  <c r="A1291" i="4" s="1"/>
  <c r="B1289" i="7" l="1"/>
  <c r="D1289" i="7" s="1"/>
  <c r="C1289" i="7"/>
  <c r="A1290" i="7" s="1"/>
  <c r="B1293" i="1"/>
  <c r="A1292" i="1"/>
  <c r="A1292" i="4" s="1"/>
  <c r="C1290" i="7" l="1"/>
  <c r="A1291" i="7" s="1"/>
  <c r="B1290" i="7"/>
  <c r="D1290" i="7" s="1"/>
  <c r="B1294" i="1"/>
  <c r="A1293" i="1"/>
  <c r="A1293" i="4" s="1"/>
  <c r="C1291" i="7" l="1"/>
  <c r="A1292" i="7" s="1"/>
  <c r="B1291" i="7"/>
  <c r="D1291" i="7" s="1"/>
  <c r="B1295" i="1"/>
  <c r="A1294" i="1"/>
  <c r="A1294" i="4" s="1"/>
  <c r="C1292" i="7" l="1"/>
  <c r="A1293" i="7" s="1"/>
  <c r="B1292" i="7"/>
  <c r="D1292" i="7" s="1"/>
  <c r="B1296" i="1"/>
  <c r="A1295" i="1"/>
  <c r="A1295" i="4" s="1"/>
  <c r="C1293" i="7" l="1"/>
  <c r="A1294" i="7" s="1"/>
  <c r="B1293" i="7"/>
  <c r="D1293" i="7" s="1"/>
  <c r="B1297" i="1"/>
  <c r="A1296" i="1"/>
  <c r="A1296" i="4" s="1"/>
  <c r="C1294" i="7" l="1"/>
  <c r="A1295" i="7" s="1"/>
  <c r="B1294" i="7"/>
  <c r="D1294" i="7" s="1"/>
  <c r="B1298" i="1"/>
  <c r="A1297" i="1"/>
  <c r="A1297" i="4" s="1"/>
  <c r="B1295" i="7" l="1"/>
  <c r="D1295" i="7" s="1"/>
  <c r="C1295" i="7"/>
  <c r="A1296" i="7" s="1"/>
  <c r="B1299" i="1"/>
  <c r="A1298" i="1"/>
  <c r="A1298" i="4" s="1"/>
  <c r="C1296" i="7" l="1"/>
  <c r="A1297" i="7" s="1"/>
  <c r="B1296" i="7"/>
  <c r="D1296" i="7" s="1"/>
  <c r="B1300" i="1"/>
  <c r="A1299" i="1"/>
  <c r="A1299" i="4" s="1"/>
  <c r="C1297" i="7" l="1"/>
  <c r="A1298" i="7" s="1"/>
  <c r="B1297" i="7"/>
  <c r="D1297" i="7" s="1"/>
  <c r="B1301" i="1"/>
  <c r="A1300" i="1"/>
  <c r="A1300" i="4" s="1"/>
  <c r="C1298" i="7" l="1"/>
  <c r="A1299" i="7" s="1"/>
  <c r="B1298" i="7"/>
  <c r="D1298" i="7" s="1"/>
  <c r="B1302" i="1"/>
  <c r="A1301" i="1"/>
  <c r="A1301" i="4" s="1"/>
  <c r="C1299" i="7" l="1"/>
  <c r="A1300" i="7" s="1"/>
  <c r="B1299" i="7"/>
  <c r="D1299" i="7" s="1"/>
  <c r="B1303" i="1"/>
  <c r="A1302" i="1"/>
  <c r="A1302" i="4" s="1"/>
  <c r="C1300" i="7" l="1"/>
  <c r="A1301" i="7" s="1"/>
  <c r="B1300" i="7"/>
  <c r="D1300" i="7" s="1"/>
  <c r="B1304" i="1"/>
  <c r="A1303" i="1"/>
  <c r="A1303" i="4" s="1"/>
  <c r="B1301" i="7" l="1"/>
  <c r="D1301" i="7" s="1"/>
  <c r="C1301" i="7"/>
  <c r="A1302" i="7" s="1"/>
  <c r="B1305" i="1"/>
  <c r="A1304" i="1"/>
  <c r="A1304" i="4" s="1"/>
  <c r="C1302" i="7" l="1"/>
  <c r="A1303" i="7" s="1"/>
  <c r="B1302" i="7"/>
  <c r="D1302" i="7" s="1"/>
  <c r="B1306" i="1"/>
  <c r="A1305" i="1"/>
  <c r="A1305" i="4" s="1"/>
  <c r="C1303" i="7" l="1"/>
  <c r="A1304" i="7" s="1"/>
  <c r="B1303" i="7"/>
  <c r="D1303" i="7" s="1"/>
  <c r="B1307" i="1"/>
  <c r="A1307" i="1" s="1"/>
  <c r="A1307" i="4" s="1"/>
  <c r="A1306" i="1"/>
  <c r="A1306" i="4" s="1"/>
  <c r="B1304" i="7" l="1"/>
  <c r="D1304" i="7" s="1"/>
  <c r="C1304" i="7"/>
  <c r="A1305" i="7" s="1"/>
  <c r="B1308" i="1"/>
  <c r="A1308" i="1" s="1"/>
  <c r="A1308" i="4" s="1"/>
  <c r="C1305" i="7" l="1"/>
  <c r="A1306" i="7" s="1"/>
  <c r="B1305" i="7"/>
  <c r="D1305" i="7" s="1"/>
  <c r="B1309" i="1"/>
  <c r="A1309" i="1" s="1"/>
  <c r="A1309" i="4" s="1"/>
  <c r="C1306" i="7" l="1"/>
  <c r="A1307" i="7" s="1"/>
  <c r="B1306" i="7"/>
  <c r="D1306" i="7" s="1"/>
  <c r="B1310" i="1"/>
  <c r="A1310" i="1" s="1"/>
  <c r="A1310" i="4" s="1"/>
  <c r="C1307" i="7" l="1"/>
  <c r="A1308" i="7" s="1"/>
  <c r="B1307" i="7"/>
  <c r="D1307" i="7" s="1"/>
  <c r="B1311" i="1"/>
  <c r="A1311" i="1" s="1"/>
  <c r="A1311" i="4" s="1"/>
  <c r="C1308" i="7" l="1"/>
  <c r="A1309" i="7" s="1"/>
  <c r="B1308" i="7"/>
  <c r="D1308" i="7" s="1"/>
  <c r="B1312" i="1"/>
  <c r="E1312" i="1" s="1"/>
  <c r="C1309" i="7" l="1"/>
  <c r="A1310" i="7" s="1"/>
  <c r="B1309" i="7"/>
  <c r="D1309" i="7" s="1"/>
  <c r="B1313" i="1"/>
  <c r="E1313" i="1" s="1"/>
  <c r="A1312" i="1"/>
  <c r="P1312" i="1"/>
  <c r="T1312" i="1" s="1"/>
  <c r="W1312" i="1" s="1"/>
  <c r="C1310" i="7" l="1"/>
  <c r="A1311" i="7" s="1"/>
  <c r="B1310" i="7"/>
  <c r="D1310" i="7" s="1"/>
  <c r="B1314" i="1"/>
  <c r="E1314" i="1" s="1"/>
  <c r="F1312" i="1"/>
  <c r="A1312" i="4" s="1"/>
  <c r="A1313" i="1"/>
  <c r="P1313" i="1"/>
  <c r="T1313" i="1" s="1"/>
  <c r="W1313" i="1" s="1"/>
  <c r="C1311" i="7" l="1"/>
  <c r="A1312" i="7" s="1"/>
  <c r="B1311" i="7"/>
  <c r="D1311" i="7" s="1"/>
  <c r="B1315" i="1"/>
  <c r="E1315" i="1" s="1"/>
  <c r="S1312" i="1"/>
  <c r="F1313" i="1"/>
  <c r="A1313" i="4" s="1"/>
  <c r="A1314" i="1"/>
  <c r="P1314" i="1"/>
  <c r="T1314" i="1" s="1"/>
  <c r="W1314" i="1" s="1"/>
  <c r="C1312" i="7" l="1"/>
  <c r="A1313" i="7" s="1"/>
  <c r="B1312" i="7"/>
  <c r="D1312" i="7" s="1"/>
  <c r="B1316" i="1"/>
  <c r="E1316" i="1" s="1"/>
  <c r="S1313" i="1"/>
  <c r="F1314" i="1"/>
  <c r="A1314" i="4" s="1"/>
  <c r="A1315" i="1"/>
  <c r="P1315" i="1"/>
  <c r="T1315" i="1" s="1"/>
  <c r="W1315" i="1" s="1"/>
  <c r="B1313" i="7" l="1"/>
  <c r="D1313" i="7" s="1"/>
  <c r="C1313" i="7"/>
  <c r="A1314" i="7" s="1"/>
  <c r="B1317" i="1"/>
  <c r="E1317" i="1" s="1"/>
  <c r="S1314" i="1"/>
  <c r="F1315" i="1"/>
  <c r="A1315" i="4" s="1"/>
  <c r="A1316" i="1"/>
  <c r="P1316" i="1"/>
  <c r="T1316" i="1" s="1"/>
  <c r="W1316" i="1" s="1"/>
  <c r="C1314" i="7" l="1"/>
  <c r="A1315" i="7" s="1"/>
  <c r="B1314" i="7"/>
  <c r="D1314" i="7" s="1"/>
  <c r="B1318" i="1"/>
  <c r="E1318" i="1" s="1"/>
  <c r="S1315" i="1"/>
  <c r="F1316" i="1"/>
  <c r="A1316" i="4" s="1"/>
  <c r="A1317" i="1"/>
  <c r="P1317" i="1"/>
  <c r="T1317" i="1" s="1"/>
  <c r="W1317" i="1" s="1"/>
  <c r="C1315" i="7" l="1"/>
  <c r="A1316" i="7" s="1"/>
  <c r="B1315" i="7"/>
  <c r="D1315" i="7" s="1"/>
  <c r="B1319" i="1"/>
  <c r="E1319" i="1" s="1"/>
  <c r="S1316" i="1"/>
  <c r="A1318" i="1"/>
  <c r="P1318" i="1"/>
  <c r="T1318" i="1" s="1"/>
  <c r="W1318" i="1" s="1"/>
  <c r="F1317" i="1"/>
  <c r="A1317" i="4" s="1"/>
  <c r="C1316" i="7" l="1"/>
  <c r="A1317" i="7" s="1"/>
  <c r="B1316" i="7"/>
  <c r="D1316" i="7" s="1"/>
  <c r="B1320" i="1"/>
  <c r="E1320" i="1" s="1"/>
  <c r="S1317" i="1"/>
  <c r="F1318" i="1"/>
  <c r="A1318" i="4" s="1"/>
  <c r="A1319" i="1"/>
  <c r="P1319" i="1"/>
  <c r="T1319" i="1" s="1"/>
  <c r="W1319" i="1" s="1"/>
  <c r="B1317" i="7" l="1"/>
  <c r="D1317" i="7" s="1"/>
  <c r="C1317" i="7"/>
  <c r="A1318" i="7" s="1"/>
  <c r="B1321" i="1"/>
  <c r="E1321" i="1" s="1"/>
  <c r="S1318" i="1"/>
  <c r="F1319" i="1"/>
  <c r="A1319" i="4" s="1"/>
  <c r="A1320" i="1"/>
  <c r="P1320" i="1"/>
  <c r="T1320" i="1" s="1"/>
  <c r="W1320" i="1" s="1"/>
  <c r="C1318" i="7" l="1"/>
  <c r="A1319" i="7" s="1"/>
  <c r="B1318" i="7"/>
  <c r="D1318" i="7" s="1"/>
  <c r="B1322" i="1"/>
  <c r="E1322" i="1" s="1"/>
  <c r="S1319" i="1"/>
  <c r="F1320" i="1"/>
  <c r="A1320" i="4" s="1"/>
  <c r="A1321" i="1"/>
  <c r="P1321" i="1"/>
  <c r="T1321" i="1" s="1"/>
  <c r="W1321" i="1" s="1"/>
  <c r="C1319" i="7" l="1"/>
  <c r="A1320" i="7" s="1"/>
  <c r="B1319" i="7"/>
  <c r="D1319" i="7" s="1"/>
  <c r="B1323" i="1"/>
  <c r="E1323" i="1" s="1"/>
  <c r="S1320" i="1"/>
  <c r="F1321" i="1"/>
  <c r="A1321" i="4" s="1"/>
  <c r="A1322" i="1"/>
  <c r="P1322" i="1"/>
  <c r="T1322" i="1" s="1"/>
  <c r="W1322" i="1" s="1"/>
  <c r="C1320" i="7" l="1"/>
  <c r="A1321" i="7" s="1"/>
  <c r="B1320" i="7"/>
  <c r="D1320" i="7" s="1"/>
  <c r="B1324" i="1"/>
  <c r="E1324" i="1" s="1"/>
  <c r="S1321" i="1"/>
  <c r="F1322" i="1"/>
  <c r="A1322" i="4" s="1"/>
  <c r="A1323" i="1"/>
  <c r="P1323" i="1"/>
  <c r="T1323" i="1" s="1"/>
  <c r="W1323" i="1" s="1"/>
  <c r="C1321" i="7" l="1"/>
  <c r="A1322" i="7" s="1"/>
  <c r="B1321" i="7"/>
  <c r="D1321" i="7" s="1"/>
  <c r="B1325" i="1"/>
  <c r="E1325" i="1" s="1"/>
  <c r="S1322" i="1"/>
  <c r="F1323" i="1"/>
  <c r="A1323" i="4" s="1"/>
  <c r="A1324" i="1"/>
  <c r="P1324" i="1"/>
  <c r="T1324" i="1" s="1"/>
  <c r="W1324" i="1" s="1"/>
  <c r="C1322" i="7" l="1"/>
  <c r="A1323" i="7" s="1"/>
  <c r="B1322" i="7"/>
  <c r="D1322" i="7" s="1"/>
  <c r="B1326" i="1"/>
  <c r="E1326" i="1" s="1"/>
  <c r="S1323" i="1"/>
  <c r="F1324" i="1"/>
  <c r="A1324" i="4" s="1"/>
  <c r="A1325" i="1"/>
  <c r="P1325" i="1"/>
  <c r="T1325" i="1" s="1"/>
  <c r="W1325" i="1" s="1"/>
  <c r="C1323" i="7" l="1"/>
  <c r="A1324" i="7" s="1"/>
  <c r="B1323" i="7"/>
  <c r="D1323" i="7" s="1"/>
  <c r="B1327" i="1"/>
  <c r="S1324" i="1"/>
  <c r="F1325" i="1"/>
  <c r="A1325" i="4" s="1"/>
  <c r="A1326" i="1"/>
  <c r="P1326" i="1"/>
  <c r="T1326" i="1" s="1"/>
  <c r="W1326" i="1" s="1"/>
  <c r="C1324" i="7" l="1"/>
  <c r="A1325" i="7" s="1"/>
  <c r="B1324" i="7"/>
  <c r="D1324" i="7" s="1"/>
  <c r="B1328" i="1"/>
  <c r="S1325" i="1"/>
  <c r="F1326" i="1"/>
  <c r="A1326" i="4" s="1"/>
  <c r="A1327" i="1"/>
  <c r="A1327" i="4" s="1"/>
  <c r="C1325" i="7" l="1"/>
  <c r="A1326" i="7" s="1"/>
  <c r="B1325" i="7"/>
  <c r="D1325" i="7" s="1"/>
  <c r="B1329" i="1"/>
  <c r="S1326" i="1"/>
  <c r="A1328" i="1"/>
  <c r="A1328" i="4" s="1"/>
  <c r="C1326" i="7" l="1"/>
  <c r="A1327" i="7" s="1"/>
  <c r="B1326" i="7"/>
  <c r="D1326" i="7" s="1"/>
  <c r="B1330" i="1"/>
  <c r="A1329" i="1"/>
  <c r="A1329" i="4" s="1"/>
  <c r="C1327" i="7" l="1"/>
  <c r="A1328" i="7" s="1"/>
  <c r="B1327" i="7"/>
  <c r="D1327" i="7" s="1"/>
  <c r="B1331" i="1"/>
  <c r="A1331" i="1" s="1"/>
  <c r="A1331" i="4" s="1"/>
  <c r="A1330" i="1"/>
  <c r="A1330" i="4" s="1"/>
  <c r="C1328" i="7" l="1"/>
  <c r="A1329" i="7" s="1"/>
  <c r="B1328" i="7"/>
  <c r="D1328" i="7" s="1"/>
  <c r="B1332" i="1"/>
  <c r="A1332" i="1" s="1"/>
  <c r="A1332" i="4" s="1"/>
  <c r="B1329" i="7" l="1"/>
  <c r="D1329" i="7" s="1"/>
  <c r="C1329" i="7"/>
  <c r="A1330" i="7" s="1"/>
  <c r="B1333" i="1"/>
  <c r="A1333" i="1" s="1"/>
  <c r="A1333" i="4" s="1"/>
  <c r="C1330" i="7" l="1"/>
  <c r="A1331" i="7" s="1"/>
  <c r="B1330" i="7"/>
  <c r="D1330" i="7" s="1"/>
  <c r="B1334" i="1"/>
  <c r="A1334" i="1" s="1"/>
  <c r="A1334" i="4" s="1"/>
  <c r="C1331" i="7" l="1"/>
  <c r="A1332" i="7" s="1"/>
  <c r="B1331" i="7"/>
  <c r="D1331" i="7" s="1"/>
  <c r="B1335" i="1"/>
  <c r="A1335" i="1" s="1"/>
  <c r="A1335" i="4" s="1"/>
  <c r="B1332" i="7" l="1"/>
  <c r="D1332" i="7" s="1"/>
  <c r="C1332" i="7"/>
  <c r="A1333" i="7" s="1"/>
  <c r="B1336" i="1"/>
  <c r="A1336" i="1" s="1"/>
  <c r="A1336" i="4" s="1"/>
  <c r="C1333" i="7" l="1"/>
  <c r="A1334" i="7" s="1"/>
  <c r="B1333" i="7"/>
  <c r="D1333" i="7" s="1"/>
  <c r="B1337" i="1"/>
  <c r="A1337" i="1" s="1"/>
  <c r="A1337" i="4" s="1"/>
  <c r="C1334" i="7" l="1"/>
  <c r="A1335" i="7" s="1"/>
  <c r="B1334" i="7"/>
  <c r="D1334" i="7" s="1"/>
  <c r="B1338" i="1"/>
  <c r="A1338" i="1" s="1"/>
  <c r="A1338" i="4" s="1"/>
  <c r="C1335" i="7" l="1"/>
  <c r="A1336" i="7" s="1"/>
  <c r="B1335" i="7"/>
  <c r="D1335" i="7" s="1"/>
  <c r="B1339" i="1"/>
  <c r="A1339" i="1" s="1"/>
  <c r="A1339" i="4" s="1"/>
  <c r="C1336" i="7" l="1"/>
  <c r="A1337" i="7" s="1"/>
  <c r="B1336" i="7"/>
  <c r="D1336" i="7" s="1"/>
  <c r="B1340" i="1"/>
  <c r="A1340" i="1" s="1"/>
  <c r="A1340" i="4" s="1"/>
  <c r="C1337" i="7" l="1"/>
  <c r="A1338" i="7" s="1"/>
  <c r="B1337" i="7"/>
  <c r="D1337" i="7" s="1"/>
  <c r="B1341" i="1"/>
  <c r="C1338" i="7" l="1"/>
  <c r="A1339" i="7" s="1"/>
  <c r="B1338" i="7"/>
  <c r="D1338" i="7" s="1"/>
  <c r="B1342" i="1"/>
  <c r="A1341" i="1"/>
  <c r="A1341" i="4" s="1"/>
  <c r="C1339" i="7" l="1"/>
  <c r="A1340" i="7" s="1"/>
  <c r="B1339" i="7"/>
  <c r="D1339" i="7" s="1"/>
  <c r="B1343" i="1"/>
  <c r="A1343" i="1" s="1"/>
  <c r="A1342" i="1"/>
  <c r="A1342" i="4" s="1"/>
  <c r="B1340" i="7" l="1"/>
  <c r="D1340" i="7" s="1"/>
  <c r="C1340" i="7"/>
  <c r="A1341" i="7" s="1"/>
  <c r="P1343" i="1"/>
  <c r="T1343" i="1" s="1"/>
  <c r="B1344" i="1"/>
  <c r="A1344" i="1" s="1"/>
  <c r="E1343" i="1"/>
  <c r="F1343" i="1" s="1"/>
  <c r="C1341" i="7" l="1"/>
  <c r="A1342" i="7" s="1"/>
  <c r="B1341" i="7"/>
  <c r="D1341" i="7" s="1"/>
  <c r="A1343" i="4"/>
  <c r="W1343" i="1"/>
  <c r="P1344" i="1"/>
  <c r="T1344" i="1" s="1"/>
  <c r="B1345" i="1"/>
  <c r="P1345" i="1" s="1"/>
  <c r="T1345" i="1" s="1"/>
  <c r="E1344" i="1"/>
  <c r="S1343" i="1"/>
  <c r="C1342" i="7" l="1"/>
  <c r="A1343" i="7" s="1"/>
  <c r="B1342" i="7"/>
  <c r="D1342" i="7" s="1"/>
  <c r="W1344" i="1"/>
  <c r="F1344" i="1"/>
  <c r="A1344" i="4" s="1"/>
  <c r="A1345" i="1"/>
  <c r="B1346" i="1"/>
  <c r="A1346" i="1" s="1"/>
  <c r="A1346" i="4" s="1"/>
  <c r="E1345" i="1"/>
  <c r="W1345" i="1" s="1"/>
  <c r="C1343" i="7" l="1"/>
  <c r="A1344" i="7" s="1"/>
  <c r="B1343" i="7"/>
  <c r="D1343" i="7" s="1"/>
  <c r="S1344" i="1"/>
  <c r="A1345" i="4"/>
  <c r="F1345" i="1"/>
  <c r="B1347" i="1"/>
  <c r="A1347" i="1" s="1"/>
  <c r="A1347" i="4" s="1"/>
  <c r="B1344" i="7" l="1"/>
  <c r="D1344" i="7" s="1"/>
  <c r="C1344" i="7"/>
  <c r="A1345" i="7" s="1"/>
  <c r="S1345" i="1"/>
  <c r="B1348" i="1"/>
  <c r="A1348" i="1" s="1"/>
  <c r="A1348" i="4" s="1"/>
  <c r="B1345" i="7" l="1"/>
  <c r="D1345" i="7" s="1"/>
  <c r="C1345" i="7"/>
  <c r="A1346" i="7" s="1"/>
  <c r="B1349" i="1"/>
  <c r="A1349" i="1" s="1"/>
  <c r="A1349" i="4" s="1"/>
  <c r="C1346" i="7" l="1"/>
  <c r="A1347" i="7" s="1"/>
  <c r="B1346" i="7"/>
  <c r="D1346" i="7" s="1"/>
  <c r="B1350" i="1"/>
  <c r="A1350" i="1" s="1"/>
  <c r="A1350" i="4" s="1"/>
  <c r="C1347" i="7" l="1"/>
  <c r="A1348" i="7" s="1"/>
  <c r="B1347" i="7"/>
  <c r="D1347" i="7" s="1"/>
  <c r="B1351" i="1"/>
  <c r="A1351" i="1" s="1"/>
  <c r="A1351" i="4" s="1"/>
  <c r="C1348" i="7" l="1"/>
  <c r="A1349" i="7" s="1"/>
  <c r="B1348" i="7"/>
  <c r="D1348" i="7" s="1"/>
  <c r="B1352" i="1"/>
  <c r="A1352" i="1" s="1"/>
  <c r="A1352" i="4" s="1"/>
  <c r="C1349" i="7" l="1"/>
  <c r="A1350" i="7" s="1"/>
  <c r="B1349" i="7"/>
  <c r="D1349" i="7" s="1"/>
  <c r="B1353" i="1"/>
  <c r="A1353" i="1" s="1"/>
  <c r="A1353" i="4" s="1"/>
  <c r="C1350" i="7" l="1"/>
  <c r="A1351" i="7" s="1"/>
  <c r="B1350" i="7"/>
  <c r="D1350" i="7" s="1"/>
  <c r="B1354" i="1"/>
  <c r="A1354" i="1" s="1"/>
  <c r="A1354" i="4" s="1"/>
  <c r="C1351" i="7" l="1"/>
  <c r="A1352" i="7" s="1"/>
  <c r="B1351" i="7"/>
  <c r="D1351" i="7" s="1"/>
  <c r="B1355" i="1"/>
  <c r="A1355" i="1" s="1"/>
  <c r="A1355" i="4" s="1"/>
  <c r="B1352" i="7" l="1"/>
  <c r="D1352" i="7" s="1"/>
  <c r="C1352" i="7"/>
  <c r="A1353" i="7" s="1"/>
  <c r="B1356" i="1"/>
  <c r="A1356" i="1" s="1"/>
  <c r="A1356" i="4" s="1"/>
  <c r="B1353" i="7" l="1"/>
  <c r="D1353" i="7" s="1"/>
  <c r="C1353" i="7"/>
  <c r="A1354" i="7" s="1"/>
  <c r="B1357" i="1"/>
  <c r="A1357" i="1" s="1"/>
  <c r="A1357" i="4" s="1"/>
  <c r="B1354" i="7" l="1"/>
  <c r="D1354" i="7" s="1"/>
  <c r="C1354" i="7"/>
  <c r="A1355" i="7" s="1"/>
  <c r="B1358" i="1"/>
  <c r="A1358" i="1" s="1"/>
  <c r="A1358" i="4" s="1"/>
  <c r="C1355" i="7" l="1"/>
  <c r="A1356" i="7" s="1"/>
  <c r="B1355" i="7"/>
  <c r="D1355" i="7" s="1"/>
  <c r="B1359" i="1"/>
  <c r="A1359" i="1" s="1"/>
  <c r="A1359" i="4" s="1"/>
  <c r="C1356" i="7" l="1"/>
  <c r="A1357" i="7" s="1"/>
  <c r="B1356" i="7"/>
  <c r="D1356" i="7" s="1"/>
  <c r="B1360" i="1"/>
  <c r="A1360" i="1" s="1"/>
  <c r="A1360" i="4" s="1"/>
  <c r="C1357" i="7" l="1"/>
  <c r="A1358" i="7" s="1"/>
  <c r="B1357" i="7"/>
  <c r="D1357" i="7" s="1"/>
  <c r="B1361" i="1"/>
  <c r="A1361" i="1" s="1"/>
  <c r="A1361" i="4" s="1"/>
  <c r="C1358" i="7" l="1"/>
  <c r="A1359" i="7" s="1"/>
  <c r="B1358" i="7"/>
  <c r="D1358" i="7" s="1"/>
  <c r="B1362" i="1"/>
  <c r="A1362" i="1" s="1"/>
  <c r="A1362" i="4" s="1"/>
  <c r="C1359" i="7" l="1"/>
  <c r="A1360" i="7" s="1"/>
  <c r="B1359" i="7"/>
  <c r="D1359" i="7" s="1"/>
  <c r="B1363" i="1"/>
  <c r="A1363" i="1" s="1"/>
  <c r="A1363" i="4" s="1"/>
  <c r="B1360" i="7" l="1"/>
  <c r="D1360" i="7" s="1"/>
  <c r="C1360" i="7"/>
  <c r="A1361" i="7" s="1"/>
  <c r="B1364" i="1"/>
  <c r="A1364" i="1" s="1"/>
  <c r="A1364" i="4" s="1"/>
  <c r="C1361" i="7" l="1"/>
  <c r="A1362" i="7" s="1"/>
  <c r="B1361" i="7"/>
  <c r="D1361" i="7" s="1"/>
  <c r="B1365" i="1"/>
  <c r="A1365" i="1" s="1"/>
  <c r="A1365" i="4" s="1"/>
  <c r="C1362" i="7" l="1"/>
  <c r="A1363" i="7" s="1"/>
  <c r="B1362" i="7"/>
  <c r="D1362" i="7" s="1"/>
  <c r="B1366" i="1"/>
  <c r="A1366" i="1" s="1"/>
  <c r="A1366" i="4" s="1"/>
  <c r="C1363" i="7" l="1"/>
  <c r="A1364" i="7" s="1"/>
  <c r="B1363" i="7"/>
  <c r="D1363" i="7" s="1"/>
  <c r="B1367" i="1"/>
  <c r="A1367" i="1" s="1"/>
  <c r="A1367" i="4" s="1"/>
  <c r="C1364" i="7" l="1"/>
  <c r="A1365" i="7" s="1"/>
  <c r="B1364" i="7"/>
  <c r="D1364" i="7" s="1"/>
  <c r="B1368" i="1"/>
  <c r="A1368" i="1" s="1"/>
  <c r="A1368" i="4" s="1"/>
  <c r="C1365" i="7" l="1"/>
  <c r="A1366" i="7" s="1"/>
  <c r="B1365" i="7"/>
  <c r="D1365" i="7" s="1"/>
  <c r="B1369" i="1"/>
  <c r="A1369" i="1" l="1"/>
  <c r="A1369" i="4" s="1"/>
  <c r="B1370" i="1"/>
  <c r="A1370" i="1" s="1"/>
  <c r="C1366" i="7"/>
  <c r="A1367" i="7" s="1"/>
  <c r="B1366" i="7"/>
  <c r="D1366" i="7" s="1"/>
  <c r="C1367" i="7" l="1"/>
  <c r="A1368" i="7" s="1"/>
  <c r="B1367" i="7"/>
  <c r="D1367" i="7" s="1"/>
  <c r="B1371" i="1"/>
  <c r="A1371" i="1" s="1"/>
  <c r="A1371" i="4" s="1"/>
  <c r="A1370" i="4"/>
  <c r="B1368" i="7" l="1"/>
  <c r="D1368" i="7" s="1"/>
  <c r="C1368" i="7"/>
  <c r="A1369" i="7" s="1"/>
  <c r="B1372" i="1"/>
  <c r="A1372" i="1" s="1"/>
  <c r="A1372" i="4" s="1"/>
  <c r="C1369" i="7" l="1"/>
  <c r="A1370" i="7" s="1"/>
  <c r="B1369" i="7"/>
  <c r="D1369" i="7" s="1"/>
  <c r="B1373" i="1"/>
  <c r="A1373" i="1" s="1"/>
  <c r="A1373" i="4" s="1"/>
  <c r="C1370" i="7" l="1"/>
  <c r="A1371" i="7" s="1"/>
  <c r="B1370" i="7"/>
  <c r="D1370" i="7" s="1"/>
  <c r="B1374" i="1"/>
  <c r="A1374" i="1" s="1"/>
  <c r="A1374" i="4" s="1"/>
  <c r="C1371" i="7" l="1"/>
  <c r="A1372" i="7" s="1"/>
  <c r="B1371" i="7"/>
  <c r="D1371" i="7" s="1"/>
  <c r="B1375" i="1"/>
  <c r="A1375" i="1" s="1"/>
  <c r="A1375" i="4" s="1"/>
  <c r="C1372" i="7" l="1"/>
  <c r="A1373" i="7" s="1"/>
  <c r="B1372" i="7"/>
  <c r="D1372" i="7" s="1"/>
  <c r="B1376" i="1"/>
  <c r="A1376" i="1" s="1"/>
  <c r="A1376" i="4" s="1"/>
  <c r="C1373" i="7" l="1"/>
  <c r="A1374" i="7" s="1"/>
  <c r="B1373" i="7"/>
  <c r="D1373" i="7" s="1"/>
  <c r="B1377" i="1"/>
  <c r="A1377" i="1" s="1"/>
  <c r="A1377" i="4" s="1"/>
  <c r="C1374" i="7" l="1"/>
  <c r="A1375" i="7" s="1"/>
  <c r="B1374" i="7"/>
  <c r="D1374" i="7" s="1"/>
  <c r="B1378" i="1"/>
  <c r="A1378" i="1" s="1"/>
  <c r="A1378" i="4" s="1"/>
  <c r="C1375" i="7" l="1"/>
  <c r="A1376" i="7" s="1"/>
  <c r="B1375" i="7"/>
  <c r="D1375" i="7" s="1"/>
  <c r="B1379" i="1"/>
  <c r="A1379" i="1" s="1"/>
  <c r="A1379" i="4" s="1"/>
  <c r="B1376" i="7" l="1"/>
  <c r="D1376" i="7" s="1"/>
  <c r="C1376" i="7"/>
  <c r="A1377" i="7" s="1"/>
  <c r="B1380" i="1"/>
  <c r="A1380" i="1" s="1"/>
  <c r="A1380" i="4" s="1"/>
  <c r="C1377" i="7" l="1"/>
  <c r="A1378" i="7" s="1"/>
  <c r="B1377" i="7"/>
  <c r="D1377" i="7" s="1"/>
  <c r="B1381" i="1"/>
  <c r="A1381" i="1" s="1"/>
  <c r="A1381" i="4" s="1"/>
  <c r="C1378" i="7" l="1"/>
  <c r="A1379" i="7" s="1"/>
  <c r="B1378" i="7"/>
  <c r="D1378" i="7" s="1"/>
  <c r="B1382" i="1"/>
  <c r="A1382" i="1" s="1"/>
  <c r="A1382" i="4" s="1"/>
  <c r="C1379" i="7" l="1"/>
  <c r="A1380" i="7" s="1"/>
  <c r="B1379" i="7"/>
  <c r="D1379" i="7" s="1"/>
  <c r="B1383" i="1"/>
  <c r="A1383" i="1" s="1"/>
  <c r="A1383" i="4" s="1"/>
  <c r="C1380" i="7" l="1"/>
  <c r="A1381" i="7" s="1"/>
  <c r="B1380" i="7"/>
  <c r="D1380" i="7" s="1"/>
  <c r="B1384" i="1"/>
  <c r="A1384" i="1" s="1"/>
  <c r="A1384" i="4" s="1"/>
  <c r="C1381" i="7" l="1"/>
  <c r="A1382" i="7" s="1"/>
  <c r="B1381" i="7"/>
  <c r="D1381" i="7" s="1"/>
  <c r="B1385" i="1"/>
  <c r="A1385" i="1" s="1"/>
  <c r="A1385" i="4" s="1"/>
  <c r="C1382" i="7" l="1"/>
  <c r="A1383" i="7" s="1"/>
  <c r="B1382" i="7"/>
  <c r="D1382" i="7" s="1"/>
  <c r="B1386" i="1"/>
  <c r="A1386" i="1" s="1"/>
  <c r="A1386" i="4" s="1"/>
  <c r="C1383" i="7" l="1"/>
  <c r="A1384" i="7" s="1"/>
  <c r="B1383" i="7"/>
  <c r="D1383" i="7" s="1"/>
  <c r="B1387" i="1"/>
  <c r="A1387" i="1" s="1"/>
  <c r="A1387" i="4" s="1"/>
  <c r="C1384" i="7" l="1"/>
  <c r="A1385" i="7" s="1"/>
  <c r="B1384" i="7"/>
  <c r="D1384" i="7" s="1"/>
  <c r="B1388" i="1"/>
  <c r="A1388" i="1" s="1"/>
  <c r="A1388" i="4" s="1"/>
  <c r="C1385" i="7" l="1"/>
  <c r="A1386" i="7" s="1"/>
  <c r="B1385" i="7"/>
  <c r="D1385" i="7" s="1"/>
  <c r="B1389" i="1"/>
  <c r="A1389" i="1" s="1"/>
  <c r="A1389" i="4" s="1"/>
  <c r="C1386" i="7" l="1"/>
  <c r="A1387" i="7" s="1"/>
  <c r="B1386" i="7"/>
  <c r="D1386" i="7" s="1"/>
  <c r="B1390" i="1"/>
  <c r="A1390" i="1" s="1"/>
  <c r="A1390" i="4" s="1"/>
  <c r="C1387" i="7" l="1"/>
  <c r="A1388" i="7" s="1"/>
  <c r="B1387" i="7"/>
  <c r="D1387" i="7" s="1"/>
  <c r="B1391" i="1"/>
  <c r="A1391" i="1" s="1"/>
  <c r="A1391" i="4" s="1"/>
  <c r="C1388" i="7" l="1"/>
  <c r="A1389" i="7" s="1"/>
  <c r="B1388" i="7"/>
  <c r="D1388" i="7" s="1"/>
  <c r="B1392" i="1"/>
  <c r="A1392" i="1" s="1"/>
  <c r="A1392" i="4" s="1"/>
  <c r="B1389" i="7" l="1"/>
  <c r="D1389" i="7" s="1"/>
  <c r="C1389" i="7"/>
  <c r="A1390" i="7" s="1"/>
  <c r="B1393" i="1"/>
  <c r="A1393" i="1" s="1"/>
  <c r="A1393" i="4" s="1"/>
  <c r="C1390" i="7" l="1"/>
  <c r="A1391" i="7" s="1"/>
  <c r="B1390" i="7"/>
  <c r="D1390" i="7" s="1"/>
  <c r="B1394" i="1"/>
  <c r="B1395" i="1" s="1"/>
  <c r="A1395" i="1" s="1"/>
  <c r="A1395" i="4" s="1"/>
  <c r="B1391" i="7" l="1"/>
  <c r="D1391" i="7" s="1"/>
  <c r="C1391" i="7"/>
  <c r="A1392" i="7" s="1"/>
  <c r="A1394" i="1"/>
  <c r="A1394" i="4" s="1"/>
  <c r="B1396" i="1"/>
  <c r="A1396" i="1" s="1"/>
  <c r="A1396" i="4" s="1"/>
  <c r="C1392" i="7" l="1"/>
  <c r="A1393" i="7" s="1"/>
  <c r="B1392" i="7"/>
  <c r="D1392" i="7" s="1"/>
  <c r="B1397" i="1"/>
  <c r="A1397" i="1" s="1"/>
  <c r="A1397" i="4" s="1"/>
  <c r="C1393" i="7" l="1"/>
  <c r="A1394" i="7" s="1"/>
  <c r="B1393" i="7"/>
  <c r="D1393" i="7" s="1"/>
  <c r="B1398" i="1"/>
  <c r="A1398" i="1" s="1"/>
  <c r="A1398" i="4" s="1"/>
  <c r="C1394" i="7" l="1"/>
  <c r="A1395" i="7" s="1"/>
  <c r="B1394" i="7"/>
  <c r="D1394" i="7" s="1"/>
  <c r="B1399" i="1"/>
  <c r="A1399" i="1" s="1"/>
  <c r="A1399" i="4" s="1"/>
  <c r="C1395" i="7" l="1"/>
  <c r="A1396" i="7" s="1"/>
  <c r="B1395" i="7"/>
  <c r="D1395" i="7" s="1"/>
  <c r="B1400" i="1"/>
  <c r="A1400" i="1" s="1"/>
  <c r="A1400" i="4" s="1"/>
  <c r="C1396" i="7" l="1"/>
  <c r="A1397" i="7" s="1"/>
  <c r="B1396" i="7"/>
  <c r="D1396" i="7" s="1"/>
  <c r="B1401" i="1"/>
  <c r="A1401" i="1" s="1"/>
  <c r="A1401" i="4" s="1"/>
  <c r="C1397" i="7" l="1"/>
  <c r="A1398" i="7" s="1"/>
  <c r="B1397" i="7"/>
  <c r="D1397" i="7" s="1"/>
  <c r="B1402" i="1"/>
  <c r="A1402" i="1" s="1"/>
  <c r="A1402" i="4" s="1"/>
  <c r="C1398" i="7" l="1"/>
  <c r="A1399" i="7" s="1"/>
  <c r="B1398" i="7"/>
  <c r="D1398" i="7" s="1"/>
  <c r="B1403" i="1"/>
  <c r="A1403" i="1" s="1"/>
  <c r="A1403" i="4" s="1"/>
  <c r="C1399" i="7" l="1"/>
  <c r="A1400" i="7" s="1"/>
  <c r="B1399" i="7"/>
  <c r="D1399" i="7" s="1"/>
  <c r="B1404" i="1"/>
  <c r="A1404" i="1" s="1"/>
  <c r="A1404" i="4" s="1"/>
  <c r="C1400" i="7" l="1"/>
  <c r="A1401" i="7" s="1"/>
  <c r="B1400" i="7"/>
  <c r="D1400" i="7" s="1"/>
  <c r="B1405" i="1"/>
  <c r="A1405" i="1" s="1"/>
  <c r="A1405" i="4" s="1"/>
  <c r="C1401" i="7" l="1"/>
  <c r="A1402" i="7" s="1"/>
  <c r="B1401" i="7"/>
  <c r="D1401" i="7" s="1"/>
  <c r="B1406" i="1"/>
  <c r="A1406" i="1" s="1"/>
  <c r="A1406" i="4" s="1"/>
  <c r="C1402" i="7" l="1"/>
  <c r="A1403" i="7" s="1"/>
  <c r="B1402" i="7"/>
  <c r="D1402" i="7" s="1"/>
  <c r="B1407" i="1"/>
  <c r="A1407" i="1" s="1"/>
  <c r="A1407" i="4" s="1"/>
  <c r="B1403" i="7" l="1"/>
  <c r="D1403" i="7" s="1"/>
  <c r="C1403" i="7"/>
  <c r="A1404" i="7" s="1"/>
  <c r="B1408" i="1"/>
  <c r="A1408" i="1" s="1"/>
  <c r="A1408" i="4" s="1"/>
  <c r="B1404" i="7" l="1"/>
  <c r="D1404" i="7" s="1"/>
  <c r="C1404" i="7"/>
  <c r="A1405" i="7" s="1"/>
  <c r="B1409" i="1"/>
  <c r="A1409" i="1" s="1"/>
  <c r="A1409" i="4" s="1"/>
  <c r="C1405" i="7" l="1"/>
  <c r="A1406" i="7" s="1"/>
  <c r="B1405" i="7"/>
  <c r="D1405" i="7" s="1"/>
  <c r="B1410" i="1"/>
  <c r="A1410" i="1" s="1"/>
  <c r="A1410" i="4" s="1"/>
  <c r="C1406" i="7" l="1"/>
  <c r="A1407" i="7" s="1"/>
  <c r="B1406" i="7"/>
  <c r="D1406" i="7" s="1"/>
  <c r="B1411" i="1"/>
  <c r="A1411" i="1" s="1"/>
  <c r="A1411" i="4" s="1"/>
  <c r="C1407" i="7" l="1"/>
  <c r="A1408" i="7" s="1"/>
  <c r="B1407" i="7"/>
  <c r="D1407" i="7" s="1"/>
  <c r="B1412" i="1"/>
  <c r="A1412" i="1" s="1"/>
  <c r="A1412" i="4" s="1"/>
  <c r="C1408" i="7" l="1"/>
  <c r="A1409" i="7" s="1"/>
  <c r="B1408" i="7"/>
  <c r="D1408" i="7" s="1"/>
  <c r="B1413" i="1"/>
  <c r="A1413" i="1" s="1"/>
  <c r="A1413" i="4" s="1"/>
  <c r="C1409" i="7" l="1"/>
  <c r="A1410" i="7" s="1"/>
  <c r="B1409" i="7"/>
  <c r="D1409" i="7" s="1"/>
  <c r="B1414" i="1"/>
  <c r="A1414" i="1" s="1"/>
  <c r="A1414" i="4" s="1"/>
  <c r="C1410" i="7" l="1"/>
  <c r="A1411" i="7" s="1"/>
  <c r="B1410" i="7"/>
  <c r="D1410" i="7" s="1"/>
  <c r="B1415" i="1"/>
  <c r="A1415" i="1" s="1"/>
  <c r="A1415" i="4" s="1"/>
  <c r="C1411" i="7" l="1"/>
  <c r="A1412" i="7" s="1"/>
  <c r="B1411" i="7"/>
  <c r="D1411" i="7" s="1"/>
  <c r="B1416" i="1"/>
  <c r="A1416" i="1" s="1"/>
  <c r="A1416" i="4" s="1"/>
  <c r="B1412" i="7" l="1"/>
  <c r="D1412" i="7" s="1"/>
  <c r="C1412" i="7"/>
  <c r="A1413" i="7" s="1"/>
  <c r="B1417" i="1"/>
  <c r="A1417" i="1" s="1"/>
  <c r="A1417" i="4" s="1"/>
  <c r="C1413" i="7" l="1"/>
  <c r="A1414" i="7" s="1"/>
  <c r="B1413" i="7"/>
  <c r="D1413" i="7" s="1"/>
  <c r="B1418" i="1"/>
  <c r="A1418" i="1" s="1"/>
  <c r="A1418" i="4" s="1"/>
  <c r="C1414" i="7" l="1"/>
  <c r="A1415" i="7" s="1"/>
  <c r="B1414" i="7"/>
  <c r="D1414" i="7" s="1"/>
  <c r="B1419" i="1"/>
  <c r="A1419" i="1" s="1"/>
  <c r="A1419" i="4" s="1"/>
  <c r="C1415" i="7" l="1"/>
  <c r="A1416" i="7" s="1"/>
  <c r="B1415" i="7"/>
  <c r="D1415" i="7" s="1"/>
  <c r="B1420" i="1"/>
  <c r="A1420" i="1" s="1"/>
  <c r="A1420" i="4" s="1"/>
  <c r="B1416" i="7" l="1"/>
  <c r="D1416" i="7" s="1"/>
  <c r="C1416" i="7"/>
  <c r="A1417" i="7" s="1"/>
  <c r="B1421" i="1"/>
  <c r="A1421" i="1" s="1"/>
  <c r="A1421" i="4" s="1"/>
  <c r="C1417" i="7" l="1"/>
  <c r="A1418" i="7" s="1"/>
  <c r="B1417" i="7"/>
  <c r="D1417" i="7" s="1"/>
  <c r="B1422" i="1"/>
  <c r="A1422" i="1" s="1"/>
  <c r="A1422" i="4" s="1"/>
  <c r="C1418" i="7" l="1"/>
  <c r="A1419" i="7" s="1"/>
  <c r="B1418" i="7"/>
  <c r="D1418" i="7" s="1"/>
  <c r="B1423" i="1"/>
  <c r="A1423" i="1" l="1"/>
  <c r="A1423" i="4" s="1"/>
  <c r="B1424" i="1"/>
  <c r="C1419" i="7"/>
  <c r="A1420" i="7" s="1"/>
  <c r="B1419" i="7"/>
  <c r="D1419" i="7" s="1"/>
  <c r="P1424" i="1" l="1"/>
  <c r="T1424" i="1" s="1"/>
  <c r="W1424" i="1" s="1"/>
  <c r="E1424" i="1"/>
  <c r="A1424" i="1"/>
  <c r="C1420" i="7"/>
  <c r="A1421" i="7" s="1"/>
  <c r="B1420" i="7"/>
  <c r="D1420" i="7" s="1"/>
  <c r="B1425" i="1"/>
  <c r="A1425" i="1" s="1"/>
  <c r="A1425" i="4" s="1"/>
  <c r="A1424" i="4" l="1"/>
  <c r="F1424" i="1"/>
  <c r="S1424" i="1" s="1"/>
  <c r="C1421" i="7"/>
  <c r="A1422" i="7" s="1"/>
  <c r="B1421" i="7"/>
  <c r="D1421" i="7" s="1"/>
  <c r="B1426" i="1"/>
  <c r="A1426" i="1" s="1"/>
  <c r="A1426" i="4" s="1"/>
  <c r="C1422" i="7" l="1"/>
  <c r="A1423" i="7" s="1"/>
  <c r="B1422" i="7"/>
  <c r="D1422" i="7" s="1"/>
  <c r="B1427" i="1"/>
  <c r="A1427" i="1" s="1"/>
  <c r="A1427" i="4" s="1"/>
  <c r="C1423" i="7" l="1"/>
  <c r="A1424" i="7" s="1"/>
  <c r="B1423" i="7"/>
  <c r="D1423" i="7" s="1"/>
  <c r="B1428" i="1"/>
  <c r="A1428" i="1" s="1"/>
  <c r="A1428" i="4" s="1"/>
  <c r="C1424" i="7" l="1"/>
  <c r="A1425" i="7" s="1"/>
  <c r="B1424" i="7"/>
  <c r="D1424" i="7" s="1"/>
  <c r="B1429" i="1"/>
  <c r="A1429" i="1" s="1"/>
  <c r="A1429" i="4" s="1"/>
  <c r="B1425" i="7" l="1"/>
  <c r="D1425" i="7" s="1"/>
  <c r="C1425" i="7"/>
  <c r="A1426" i="7" s="1"/>
  <c r="B1430" i="1"/>
  <c r="A1430" i="1" s="1"/>
  <c r="A1430" i="4" s="1"/>
  <c r="C1426" i="7" l="1"/>
  <c r="A1427" i="7" s="1"/>
  <c r="B1426" i="7"/>
  <c r="D1426" i="7" s="1"/>
  <c r="B1431" i="1"/>
  <c r="A1431" i="1" s="1"/>
  <c r="A1431" i="4" s="1"/>
  <c r="B1427" i="7" l="1"/>
  <c r="D1427" i="7" s="1"/>
  <c r="C1427" i="7"/>
  <c r="A1428" i="7" s="1"/>
  <c r="B1432" i="1"/>
  <c r="A1432" i="1" s="1"/>
  <c r="A1432" i="4" s="1"/>
  <c r="C1428" i="7" l="1"/>
  <c r="A1429" i="7" s="1"/>
  <c r="B1428" i="7"/>
  <c r="D1428" i="7" s="1"/>
  <c r="B1433" i="1"/>
  <c r="A1433" i="1" s="1"/>
  <c r="A1433" i="4" s="1"/>
  <c r="C1429" i="7" l="1"/>
  <c r="A1430" i="7" s="1"/>
  <c r="B1429" i="7"/>
  <c r="D1429" i="7" s="1"/>
  <c r="B1434" i="1"/>
  <c r="A1434" i="1" s="1"/>
  <c r="A1434" i="4" s="1"/>
  <c r="C1430" i="7" l="1"/>
  <c r="A1431" i="7" s="1"/>
  <c r="B1430" i="7"/>
  <c r="D1430" i="7" s="1"/>
  <c r="B1435" i="1"/>
  <c r="A1435" i="1" s="1"/>
  <c r="A1435" i="4" s="1"/>
  <c r="C1431" i="7" l="1"/>
  <c r="A1432" i="7" s="1"/>
  <c r="B1431" i="7"/>
  <c r="D1431" i="7" s="1"/>
  <c r="B1436" i="1"/>
  <c r="A1436" i="1" s="1"/>
  <c r="A1436" i="4" s="1"/>
  <c r="C1432" i="7" l="1"/>
  <c r="A1433" i="7" s="1"/>
  <c r="B1432" i="7"/>
  <c r="D1432" i="7" s="1"/>
  <c r="B1437" i="1"/>
  <c r="A1437" i="1" s="1"/>
  <c r="A1437" i="4" s="1"/>
  <c r="C1433" i="7" l="1"/>
  <c r="A1434" i="7" s="1"/>
  <c r="B1433" i="7"/>
  <c r="D1433" i="7" s="1"/>
  <c r="B1438" i="1"/>
  <c r="A1438" i="1" s="1"/>
  <c r="A1438" i="4" s="1"/>
  <c r="C1434" i="7" l="1"/>
  <c r="A1435" i="7" s="1"/>
  <c r="B1434" i="7"/>
  <c r="D1434" i="7" s="1"/>
  <c r="B1439" i="1"/>
  <c r="C1435" i="7" l="1"/>
  <c r="A1436" i="7" s="1"/>
  <c r="B1435" i="7"/>
  <c r="D1435" i="7" s="1"/>
  <c r="B1440" i="1"/>
  <c r="A1440" i="1" s="1"/>
  <c r="A1440" i="4" s="1"/>
  <c r="E1439" i="1"/>
  <c r="F1439" i="1" s="1"/>
  <c r="S1439" i="1" s="1"/>
  <c r="P1439" i="1"/>
  <c r="T1439" i="1" s="1"/>
  <c r="A1439" i="1"/>
  <c r="A1439" i="4" l="1"/>
  <c r="B1436" i="7"/>
  <c r="D1436" i="7" s="1"/>
  <c r="C1436" i="7"/>
  <c r="A1437" i="7" s="1"/>
  <c r="W1439" i="1"/>
  <c r="B1441" i="1"/>
  <c r="A1441" i="1" s="1"/>
  <c r="A1441" i="4" s="1"/>
  <c r="C1437" i="7" l="1"/>
  <c r="A1438" i="7" s="1"/>
  <c r="B1437" i="7"/>
  <c r="D1437" i="7" s="1"/>
  <c r="B1442" i="1"/>
  <c r="A1442" i="1" s="1"/>
  <c r="A1442" i="4" s="1"/>
  <c r="C1438" i="7" l="1"/>
  <c r="A1439" i="7" s="1"/>
  <c r="B1438" i="7"/>
  <c r="D1438" i="7" s="1"/>
  <c r="B1443" i="1"/>
  <c r="A1443" i="1" s="1"/>
  <c r="A1443" i="4" s="1"/>
  <c r="C1439" i="7" l="1"/>
  <c r="A1440" i="7" s="1"/>
  <c r="B1439" i="7"/>
  <c r="D1439" i="7" s="1"/>
  <c r="B1444" i="1"/>
  <c r="A1444" i="1" s="1"/>
  <c r="A1444" i="4" s="1"/>
  <c r="C1440" i="7" l="1"/>
  <c r="A1441" i="7" s="1"/>
  <c r="B1440" i="7"/>
  <c r="D1440" i="7" s="1"/>
  <c r="B1445" i="1"/>
  <c r="A1445" i="1" s="1"/>
  <c r="A1445" i="4" s="1"/>
  <c r="C1441" i="7" l="1"/>
  <c r="A1442" i="7" s="1"/>
  <c r="B1441" i="7"/>
  <c r="D1441" i="7" s="1"/>
  <c r="B1446" i="1"/>
  <c r="A1446" i="1" s="1"/>
  <c r="A1446" i="4" s="1"/>
  <c r="C1442" i="7" l="1"/>
  <c r="A1443" i="7" s="1"/>
  <c r="B1442" i="7"/>
  <c r="D1442" i="7" s="1"/>
  <c r="B1447" i="1"/>
  <c r="A1447" i="1" s="1"/>
  <c r="A1447" i="4" s="1"/>
  <c r="C1443" i="7" l="1"/>
  <c r="A1444" i="7" s="1"/>
  <c r="B1443" i="7"/>
  <c r="D1443" i="7" s="1"/>
  <c r="B1448" i="1"/>
  <c r="A1448" i="1" s="1"/>
  <c r="A1448" i="4" s="1"/>
  <c r="C1444" i="7" l="1"/>
  <c r="A1445" i="7" s="1"/>
  <c r="B1444" i="7"/>
  <c r="D1444" i="7" s="1"/>
  <c r="B1449" i="1"/>
  <c r="A1449" i="1" s="1"/>
  <c r="A1449" i="4" s="1"/>
  <c r="C1445" i="7" l="1"/>
  <c r="A1446" i="7" s="1"/>
  <c r="B1445" i="7"/>
  <c r="D1445" i="7" s="1"/>
  <c r="B1450" i="1"/>
  <c r="A1450" i="1" s="1"/>
  <c r="A1450" i="4" s="1"/>
  <c r="C1446" i="7" l="1"/>
  <c r="A1447" i="7" s="1"/>
  <c r="B1446" i="7"/>
  <c r="D1446" i="7" s="1"/>
  <c r="B1451" i="1"/>
  <c r="A1451" i="1" s="1"/>
  <c r="A1451" i="4" s="1"/>
  <c r="C1447" i="7" l="1"/>
  <c r="A1448" i="7" s="1"/>
  <c r="B1447" i="7"/>
  <c r="D1447" i="7" s="1"/>
  <c r="B1452" i="1"/>
  <c r="A1452" i="1" s="1"/>
  <c r="A1452" i="4" s="1"/>
  <c r="B1448" i="7" l="1"/>
  <c r="D1448" i="7" s="1"/>
  <c r="C1448" i="7"/>
  <c r="A1449" i="7" s="1"/>
  <c r="B1453" i="1"/>
  <c r="A1453" i="1" s="1"/>
  <c r="A1453" i="4" s="1"/>
  <c r="C1449" i="7" l="1"/>
  <c r="A1450" i="7" s="1"/>
  <c r="B1449" i="7"/>
  <c r="D1449" i="7" s="1"/>
  <c r="B1454" i="1"/>
  <c r="A1454" i="1" s="1"/>
  <c r="A1454" i="4" s="1"/>
  <c r="C1450" i="7" l="1"/>
  <c r="A1451" i="7" s="1"/>
  <c r="B1450" i="7"/>
  <c r="D1450" i="7" s="1"/>
  <c r="B1455" i="1"/>
  <c r="A1455" i="1" s="1"/>
  <c r="A1455" i="4" s="1"/>
  <c r="C1451" i="7" l="1"/>
  <c r="A1452" i="7" s="1"/>
  <c r="B1451" i="7"/>
  <c r="D1451" i="7" s="1"/>
  <c r="B1456" i="1"/>
  <c r="A1456" i="1" s="1"/>
  <c r="A1456" i="4" s="1"/>
  <c r="C1452" i="7" l="1"/>
  <c r="A1453" i="7" s="1"/>
  <c r="B1452" i="7"/>
  <c r="D1452" i="7" s="1"/>
  <c r="B1457" i="1"/>
  <c r="A1457" i="1" s="1"/>
  <c r="A1457" i="4" s="1"/>
  <c r="C1453" i="7" l="1"/>
  <c r="A1454" i="7" s="1"/>
  <c r="B1453" i="7"/>
  <c r="D1453" i="7" s="1"/>
  <c r="B1458" i="1"/>
  <c r="A1458" i="1" s="1"/>
  <c r="A1458" i="4" s="1"/>
  <c r="C1454" i="7" l="1"/>
  <c r="A1455" i="7" s="1"/>
  <c r="B1454" i="7"/>
  <c r="D1454" i="7" s="1"/>
  <c r="B1459" i="1"/>
  <c r="A1459" i="1" s="1"/>
  <c r="A1459" i="4" s="1"/>
  <c r="C1455" i="7" l="1"/>
  <c r="A1456" i="7" s="1"/>
  <c r="B1455" i="7"/>
  <c r="D1455" i="7" s="1"/>
  <c r="B1460" i="1"/>
  <c r="A1460" i="1" s="1"/>
  <c r="A1460" i="4" s="1"/>
  <c r="C1456" i="7" l="1"/>
  <c r="A1457" i="7" s="1"/>
  <c r="B1456" i="7"/>
  <c r="D1456" i="7" s="1"/>
  <c r="B1461" i="1"/>
  <c r="A1461" i="1" s="1"/>
  <c r="A1461" i="4" s="1"/>
  <c r="C1457" i="7" l="1"/>
  <c r="A1458" i="7" s="1"/>
  <c r="B1457" i="7"/>
  <c r="D1457" i="7" s="1"/>
  <c r="B1462" i="1"/>
  <c r="A1462" i="1" s="1"/>
  <c r="A1462" i="4" s="1"/>
  <c r="C1458" i="7" l="1"/>
  <c r="A1459" i="7" s="1"/>
  <c r="B1458" i="7"/>
  <c r="D1458" i="7" s="1"/>
  <c r="B1463" i="1"/>
  <c r="A1463" i="1" s="1"/>
  <c r="A1463" i="4" s="1"/>
  <c r="C1459" i="7" l="1"/>
  <c r="A1460" i="7" s="1"/>
  <c r="B1459" i="7"/>
  <c r="D1459" i="7" s="1"/>
  <c r="B1464" i="1"/>
  <c r="A1464" i="1" s="1"/>
  <c r="A1464" i="4" s="1"/>
  <c r="C1460" i="7" l="1"/>
  <c r="A1461" i="7" s="1"/>
  <c r="B1460" i="7"/>
  <c r="D1460" i="7" s="1"/>
  <c r="B1465" i="1"/>
  <c r="A1465" i="1" s="1"/>
  <c r="A1465" i="4" s="1"/>
  <c r="B1461" i="7" l="1"/>
  <c r="D1461" i="7" s="1"/>
  <c r="C1461" i="7"/>
  <c r="A1462" i="7" s="1"/>
  <c r="B1466" i="1"/>
  <c r="A1466" i="1" s="1"/>
  <c r="A1466" i="4" s="1"/>
  <c r="C1462" i="7" l="1"/>
  <c r="A1463" i="7" s="1"/>
  <c r="B1462" i="7"/>
  <c r="D1462" i="7" s="1"/>
  <c r="B1467" i="1"/>
  <c r="A1467" i="1" s="1"/>
  <c r="A1467" i="4" s="1"/>
  <c r="C1463" i="7" l="1"/>
  <c r="A1464" i="7" s="1"/>
  <c r="B1463" i="7"/>
  <c r="D1463" i="7" s="1"/>
  <c r="B1468" i="1"/>
  <c r="A1468" i="1" s="1"/>
  <c r="A1468" i="4" s="1"/>
  <c r="C1464" i="7" l="1"/>
  <c r="A1465" i="7" s="1"/>
  <c r="B1464" i="7"/>
  <c r="D1464" i="7" s="1"/>
  <c r="B1469" i="1"/>
  <c r="A1469" i="1" s="1"/>
  <c r="A1469" i="4" s="1"/>
  <c r="C1465" i="7" l="1"/>
  <c r="A1466" i="7" s="1"/>
  <c r="B1465" i="7"/>
  <c r="D1465" i="7" s="1"/>
  <c r="B1470" i="1"/>
  <c r="A1470" i="1" s="1"/>
  <c r="A1470" i="4" s="1"/>
  <c r="C1466" i="7" l="1"/>
  <c r="A1467" i="7" s="1"/>
  <c r="B1466" i="7"/>
  <c r="D1466" i="7" s="1"/>
  <c r="B1471" i="1"/>
  <c r="A1471" i="1" s="1"/>
  <c r="A1471" i="4" s="1"/>
  <c r="C1467" i="7" l="1"/>
  <c r="A1468" i="7" s="1"/>
  <c r="B1467" i="7"/>
  <c r="D1467" i="7" s="1"/>
  <c r="B1472" i="1"/>
  <c r="A1472" i="1" s="1"/>
  <c r="A1472" i="4" s="1"/>
  <c r="C1468" i="7" l="1"/>
  <c r="A1469" i="7" s="1"/>
  <c r="B1468" i="7"/>
  <c r="D1468" i="7" s="1"/>
  <c r="B1473" i="1"/>
  <c r="A1473" i="1" s="1"/>
  <c r="A1473" i="4" s="1"/>
  <c r="C1469" i="7" l="1"/>
  <c r="A1470" i="7" s="1"/>
  <c r="B1469" i="7"/>
  <c r="D1469" i="7" s="1"/>
  <c r="B1474" i="1"/>
  <c r="A1474" i="1" s="1"/>
  <c r="A1474" i="4" s="1"/>
  <c r="C1470" i="7" l="1"/>
  <c r="A1471" i="7" s="1"/>
  <c r="B1470" i="7"/>
  <c r="D1470" i="7" s="1"/>
  <c r="B1475" i="1"/>
  <c r="A1475" i="1" s="1"/>
  <c r="A1475" i="4" s="1"/>
  <c r="C1471" i="7" l="1"/>
  <c r="A1472" i="7" s="1"/>
  <c r="B1471" i="7"/>
  <c r="D1471" i="7" s="1"/>
  <c r="B1476" i="1"/>
  <c r="A1476" i="1" s="1"/>
  <c r="A1476" i="4" s="1"/>
  <c r="C1472" i="7" l="1"/>
  <c r="A1473" i="7" s="1"/>
  <c r="B1472" i="7"/>
  <c r="D1472" i="7" s="1"/>
  <c r="B1477" i="1"/>
  <c r="A1477" i="1" s="1"/>
  <c r="A1477" i="4" s="1"/>
  <c r="C1473" i="7" l="1"/>
  <c r="A1474" i="7" s="1"/>
  <c r="B1473" i="7"/>
  <c r="D1473" i="7" s="1"/>
  <c r="B1478" i="1"/>
  <c r="A1478" i="1" s="1"/>
  <c r="A1478" i="4" s="1"/>
  <c r="C1474" i="7" l="1"/>
  <c r="A1475" i="7" s="1"/>
  <c r="B1474" i="7"/>
  <c r="D1474" i="7" s="1"/>
  <c r="B1479" i="1"/>
  <c r="A1479" i="1" s="1"/>
  <c r="A1479" i="4" s="1"/>
  <c r="C1475" i="7" l="1"/>
  <c r="A1476" i="7" s="1"/>
  <c r="B1475" i="7"/>
  <c r="D1475" i="7" s="1"/>
  <c r="B1480" i="1"/>
  <c r="A1480" i="1" s="1"/>
  <c r="A1480" i="4" s="1"/>
  <c r="C1476" i="7" l="1"/>
  <c r="A1477" i="7" s="1"/>
  <c r="B1476" i="7"/>
  <c r="D1476" i="7" s="1"/>
  <c r="B1481" i="1"/>
  <c r="A1481" i="1" s="1"/>
  <c r="A1481" i="4" s="1"/>
  <c r="C1477" i="7" l="1"/>
  <c r="A1478" i="7" s="1"/>
  <c r="B1477" i="7"/>
  <c r="D1477" i="7" s="1"/>
  <c r="B1482" i="1"/>
  <c r="A1482" i="1" s="1"/>
  <c r="A1482" i="4" s="1"/>
  <c r="B1478" i="7" l="1"/>
  <c r="D1478" i="7" s="1"/>
  <c r="C1478" i="7"/>
  <c r="A1479" i="7" s="1"/>
  <c r="B1483" i="1"/>
  <c r="A1483" i="1" s="1"/>
  <c r="A1483" i="4" s="1"/>
  <c r="B1479" i="7" l="1"/>
  <c r="D1479" i="7" s="1"/>
  <c r="C1479" i="7"/>
  <c r="A1480" i="7" s="1"/>
  <c r="B1484" i="1"/>
  <c r="B1480" i="7" l="1"/>
  <c r="D1480" i="7" s="1"/>
  <c r="C1480" i="7"/>
  <c r="A1481" i="7" s="1"/>
  <c r="B1485" i="1"/>
  <c r="A1485" i="1" s="1"/>
  <c r="A1485" i="4" s="1"/>
  <c r="E1484" i="1"/>
  <c r="F1484" i="1" s="1"/>
  <c r="P1484" i="1"/>
  <c r="T1484" i="1" s="1"/>
  <c r="W1484" i="1" s="1"/>
  <c r="A1484" i="1"/>
  <c r="A1484" i="4" l="1"/>
  <c r="C1481" i="7"/>
  <c r="A1482" i="7" s="1"/>
  <c r="B1481" i="7"/>
  <c r="D1481" i="7" s="1"/>
  <c r="S1484" i="1"/>
  <c r="B1486" i="1"/>
  <c r="B1482" i="7" l="1"/>
  <c r="D1482" i="7" s="1"/>
  <c r="C1482" i="7"/>
  <c r="A1483" i="7" s="1"/>
  <c r="B1487" i="1"/>
  <c r="A1487" i="1" s="1"/>
  <c r="A1487" i="4" s="1"/>
  <c r="A1486" i="1"/>
  <c r="A1486" i="4" s="1"/>
  <c r="C1483" i="7" l="1"/>
  <c r="A1484" i="7" s="1"/>
  <c r="B1483" i="7"/>
  <c r="D1483" i="7" s="1"/>
  <c r="B1488" i="1"/>
  <c r="A1488" i="1" s="1"/>
  <c r="A1488" i="4" s="1"/>
  <c r="C1484" i="7" l="1"/>
  <c r="A1485" i="7" s="1"/>
  <c r="B1484" i="7"/>
  <c r="D1484" i="7" s="1"/>
  <c r="B1489" i="1"/>
  <c r="B1485" i="7" l="1"/>
  <c r="D1485" i="7" s="1"/>
  <c r="C1485" i="7"/>
  <c r="A1486" i="7" s="1"/>
  <c r="B1490" i="1"/>
  <c r="A1489" i="1"/>
  <c r="A1489" i="4" s="1"/>
  <c r="C1486" i="7" l="1"/>
  <c r="A1487" i="7" s="1"/>
  <c r="B1486" i="7"/>
  <c r="D1486" i="7" s="1"/>
  <c r="B1491" i="1"/>
  <c r="A1491" i="1" s="1"/>
  <c r="A1491" i="4" s="1"/>
  <c r="E1490" i="1"/>
  <c r="P1490" i="1"/>
  <c r="T1490" i="1" s="1"/>
  <c r="A1490" i="1"/>
  <c r="C1487" i="7" l="1"/>
  <c r="A1488" i="7" s="1"/>
  <c r="B1487" i="7"/>
  <c r="D1487" i="7" s="1"/>
  <c r="W1490" i="1"/>
  <c r="F1490" i="1"/>
  <c r="S1490" i="1" s="1"/>
  <c r="B1492" i="1"/>
  <c r="A1492" i="1" s="1"/>
  <c r="A1492" i="4" s="1"/>
  <c r="C1488" i="7" l="1"/>
  <c r="A1489" i="7" s="1"/>
  <c r="B1488" i="7"/>
  <c r="D1488" i="7" s="1"/>
  <c r="A1490" i="4"/>
  <c r="B1493" i="1"/>
  <c r="A1493" i="1" s="1"/>
  <c r="A1493" i="4" s="1"/>
  <c r="C1489" i="7" l="1"/>
  <c r="A1490" i="7" s="1"/>
  <c r="B1489" i="7"/>
  <c r="D1489" i="7" s="1"/>
  <c r="B1494" i="1"/>
  <c r="A1494" i="1" s="1"/>
  <c r="A1494" i="4" s="1"/>
  <c r="B1490" i="7" l="1"/>
  <c r="D1490" i="7" s="1"/>
  <c r="C1490" i="7"/>
  <c r="A1491" i="7" s="1"/>
  <c r="B1495" i="1"/>
  <c r="A1495" i="1" s="1"/>
  <c r="A1495" i="4" s="1"/>
  <c r="C1491" i="7" l="1"/>
  <c r="A1492" i="7" s="1"/>
  <c r="B1491" i="7"/>
  <c r="D1491" i="7" s="1"/>
  <c r="B1496" i="1"/>
  <c r="A1496" i="1" s="1"/>
  <c r="A1496" i="4" s="1"/>
  <c r="C1492" i="7" l="1"/>
  <c r="A1493" i="7" s="1"/>
  <c r="B1492" i="7"/>
  <c r="D1492" i="7" s="1"/>
  <c r="B1497" i="1"/>
  <c r="A1497" i="1" s="1"/>
  <c r="A1497" i="4" s="1"/>
  <c r="C1493" i="7" l="1"/>
  <c r="A1494" i="7" s="1"/>
  <c r="B1493" i="7"/>
  <c r="D1493" i="7" s="1"/>
  <c r="B1498" i="1"/>
  <c r="A1498" i="1" s="1"/>
  <c r="A1498" i="4" s="1"/>
  <c r="C1494" i="7" l="1"/>
  <c r="A1495" i="7" s="1"/>
  <c r="B1494" i="7"/>
  <c r="D1494" i="7" s="1"/>
  <c r="B1499" i="1"/>
  <c r="A1499" i="1" s="1"/>
  <c r="A1499" i="4" s="1"/>
  <c r="C1495" i="7" l="1"/>
  <c r="A1496" i="7" s="1"/>
  <c r="B1495" i="7"/>
  <c r="D1495" i="7" s="1"/>
  <c r="B1500" i="1"/>
  <c r="A1500" i="1" s="1"/>
  <c r="A1500" i="4" s="1"/>
  <c r="C1496" i="7" l="1"/>
  <c r="A1497" i="7" s="1"/>
  <c r="B1496" i="7"/>
  <c r="D1496" i="7" s="1"/>
  <c r="B1501" i="1"/>
  <c r="A1501" i="1" s="1"/>
  <c r="A1501" i="4" s="1"/>
  <c r="B1497" i="7" l="1"/>
  <c r="D1497" i="7" s="1"/>
  <c r="C1497" i="7"/>
  <c r="A1498" i="7" s="1"/>
  <c r="B1502" i="1"/>
  <c r="A1502" i="1" s="1"/>
  <c r="A1502" i="4" s="1"/>
  <c r="C1498" i="7" l="1"/>
  <c r="A1499" i="7" s="1"/>
  <c r="B1498" i="7"/>
  <c r="D1498" i="7" s="1"/>
  <c r="B1503" i="1"/>
  <c r="A1503" i="1" s="1"/>
  <c r="A1503" i="4" s="1"/>
  <c r="C1499" i="7" l="1"/>
  <c r="A1500" i="7" s="1"/>
  <c r="B1499" i="7"/>
  <c r="D1499" i="7" s="1"/>
  <c r="B1504" i="1"/>
  <c r="A1504" i="1" s="1"/>
  <c r="A1504" i="4" s="1"/>
  <c r="B1500" i="7" l="1"/>
  <c r="D1500" i="7" s="1"/>
  <c r="C1500" i="7"/>
  <c r="A1501" i="7" s="1"/>
  <c r="B1505" i="1"/>
  <c r="A1505" i="1" s="1"/>
  <c r="A1505" i="4" s="1"/>
  <c r="C1501" i="7" l="1"/>
  <c r="A1502" i="7" s="1"/>
  <c r="B1501" i="7"/>
  <c r="D1501" i="7" s="1"/>
  <c r="B1506" i="1"/>
  <c r="A1506" i="1" s="1"/>
  <c r="A1506" i="4" s="1"/>
  <c r="C1502" i="7" l="1"/>
  <c r="A1503" i="7" s="1"/>
  <c r="B1502" i="7"/>
  <c r="D1502" i="7" s="1"/>
  <c r="B1507" i="1"/>
  <c r="A1507" i="1" s="1"/>
  <c r="A1507" i="4" s="1"/>
  <c r="C1503" i="7" l="1"/>
  <c r="A1504" i="7" s="1"/>
  <c r="B1503" i="7"/>
  <c r="D1503" i="7" s="1"/>
  <c r="B1508" i="1"/>
  <c r="A1508" i="1" s="1"/>
  <c r="A1508" i="4" s="1"/>
  <c r="C1504" i="7" l="1"/>
  <c r="A1505" i="7" s="1"/>
  <c r="B1504" i="7"/>
  <c r="D1504" i="7" s="1"/>
  <c r="B1509" i="1"/>
  <c r="A1509" i="1" s="1"/>
  <c r="A1509" i="4" s="1"/>
  <c r="C1505" i="7" l="1"/>
  <c r="A1506" i="7" s="1"/>
  <c r="B1505" i="7"/>
  <c r="D1505" i="7" s="1"/>
  <c r="B1510" i="1"/>
  <c r="A1510" i="1" s="1"/>
  <c r="A1510" i="4" s="1"/>
  <c r="C1506" i="7" l="1"/>
  <c r="A1507" i="7" s="1"/>
  <c r="B1506" i="7"/>
  <c r="D1506" i="7" s="1"/>
  <c r="B1511" i="1"/>
  <c r="A1511" i="1" s="1"/>
  <c r="A1511" i="4" s="1"/>
  <c r="C1507" i="7" l="1"/>
  <c r="A1508" i="7" s="1"/>
  <c r="B1507" i="7"/>
  <c r="D1507" i="7" s="1"/>
  <c r="B1512" i="1"/>
  <c r="A1512" i="1" s="1"/>
  <c r="A1512" i="4" s="1"/>
  <c r="B1508" i="7" l="1"/>
  <c r="D1508" i="7" s="1"/>
  <c r="C1508" i="7"/>
  <c r="A1509" i="7" s="1"/>
  <c r="B1513" i="1"/>
  <c r="A1513" i="1" s="1"/>
  <c r="A1513" i="4" s="1"/>
  <c r="C1509" i="7" l="1"/>
  <c r="A1510" i="7" s="1"/>
  <c r="B1509" i="7"/>
  <c r="D1509" i="7" s="1"/>
  <c r="B1514" i="1"/>
  <c r="A1514" i="1" s="1"/>
  <c r="A1514" i="4" s="1"/>
  <c r="C1510" i="7" l="1"/>
  <c r="A1511" i="7" s="1"/>
  <c r="B1510" i="7"/>
  <c r="D1510" i="7" s="1"/>
  <c r="B1515" i="1"/>
  <c r="C1511" i="7" l="1"/>
  <c r="A1512" i="7" s="1"/>
  <c r="B1511" i="7"/>
  <c r="D1511" i="7" s="1"/>
  <c r="A1515" i="1"/>
  <c r="B1516" i="1"/>
  <c r="A1516" i="1" s="1"/>
  <c r="A1516" i="4" s="1"/>
  <c r="E1515" i="1"/>
  <c r="C1512" i="7" l="1"/>
  <c r="A1513" i="7" s="1"/>
  <c r="B1512" i="7"/>
  <c r="D1512" i="7" s="1"/>
  <c r="A1515" i="4"/>
  <c r="F1515" i="1"/>
  <c r="S1515" i="1" s="1"/>
  <c r="W1515" i="1"/>
  <c r="B1517" i="1"/>
  <c r="A1517" i="1" s="1"/>
  <c r="A1517" i="4" s="1"/>
  <c r="C1513" i="7" l="1"/>
  <c r="A1514" i="7" s="1"/>
  <c r="B1513" i="7"/>
  <c r="D1513" i="7" s="1"/>
  <c r="B1518" i="1"/>
  <c r="A1518" i="1" s="1"/>
  <c r="A1518" i="4" s="1"/>
  <c r="C1514" i="7" l="1"/>
  <c r="A1515" i="7" s="1"/>
  <c r="B1514" i="7"/>
  <c r="D1514" i="7" s="1"/>
  <c r="B1519" i="1"/>
  <c r="C1515" i="7" l="1"/>
  <c r="A1516" i="7" s="1"/>
  <c r="B1515" i="7"/>
  <c r="D1515" i="7" s="1"/>
  <c r="B1520" i="1"/>
  <c r="A1520" i="1" s="1"/>
  <c r="A1520" i="4" s="1"/>
  <c r="E1519" i="1"/>
  <c r="F1519" i="1" s="1"/>
  <c r="S1519" i="1" s="1"/>
  <c r="P1519" i="1"/>
  <c r="T1519" i="1" s="1"/>
  <c r="A1519" i="1"/>
  <c r="A1519" i="4" s="1"/>
  <c r="C1516" i="7" l="1"/>
  <c r="A1517" i="7" s="1"/>
  <c r="B1516" i="7"/>
  <c r="D1516" i="7" s="1"/>
  <c r="W1519" i="1"/>
  <c r="B1521" i="1"/>
  <c r="A1521" i="1" s="1"/>
  <c r="A1521" i="4" s="1"/>
  <c r="B1517" i="7" l="1"/>
  <c r="D1517" i="7" s="1"/>
  <c r="C1517" i="7"/>
  <c r="A1518" i="7" s="1"/>
  <c r="B1522" i="1"/>
  <c r="A1522" i="1" s="1"/>
  <c r="A1522" i="4" s="1"/>
  <c r="C1518" i="7" l="1"/>
  <c r="A1519" i="7" s="1"/>
  <c r="B1518" i="7"/>
  <c r="D1518" i="7" s="1"/>
  <c r="B1523" i="1"/>
  <c r="A1523" i="1" s="1"/>
  <c r="A1523" i="4" s="1"/>
  <c r="C1519" i="7" l="1"/>
  <c r="A1520" i="7" s="1"/>
  <c r="B1519" i="7"/>
  <c r="D1519" i="7" s="1"/>
  <c r="B1524" i="1"/>
  <c r="A1524" i="1" s="1"/>
  <c r="A1524" i="4" s="1"/>
  <c r="C1520" i="7" l="1"/>
  <c r="A1521" i="7" s="1"/>
  <c r="B1520" i="7"/>
  <c r="D1520" i="7" s="1"/>
  <c r="B1525" i="1"/>
  <c r="A1525" i="1" s="1"/>
  <c r="A1525" i="4" s="1"/>
  <c r="C1521" i="7" l="1"/>
  <c r="A1522" i="7" s="1"/>
  <c r="B1521" i="7"/>
  <c r="D1521" i="7" s="1"/>
  <c r="B1526" i="1"/>
  <c r="A1526" i="1" s="1"/>
  <c r="A1526" i="4" s="1"/>
  <c r="C1522" i="7" l="1"/>
  <c r="A1523" i="7" s="1"/>
  <c r="B1522" i="7"/>
  <c r="D1522" i="7" s="1"/>
  <c r="B1527" i="1"/>
  <c r="A1527" i="1" s="1"/>
  <c r="A1527" i="4" s="1"/>
  <c r="B1523" i="7" l="1"/>
  <c r="D1523" i="7" s="1"/>
  <c r="C1523" i="7"/>
  <c r="A1524" i="7" s="1"/>
  <c r="B1528" i="1"/>
  <c r="A1528" i="1" s="1"/>
  <c r="A1528" i="4" s="1"/>
  <c r="C1524" i="7" l="1"/>
  <c r="A1525" i="7" s="1"/>
  <c r="B1524" i="7"/>
  <c r="D1524" i="7" s="1"/>
  <c r="B1529" i="1"/>
  <c r="A1529" i="1" s="1"/>
  <c r="A1529" i="4" s="1"/>
  <c r="C1525" i="7" l="1"/>
  <c r="A1526" i="7" s="1"/>
  <c r="B1525" i="7"/>
  <c r="D1525" i="7" s="1"/>
  <c r="B1530" i="1"/>
  <c r="A1530" i="1" s="1"/>
  <c r="A1530" i="4" s="1"/>
  <c r="C1526" i="7" l="1"/>
  <c r="A1527" i="7" s="1"/>
  <c r="B1526" i="7"/>
  <c r="D1526" i="7" s="1"/>
  <c r="B1531" i="1"/>
  <c r="A1531" i="1" s="1"/>
  <c r="A1531" i="4" s="1"/>
  <c r="C1527" i="7" l="1"/>
  <c r="A1528" i="7" s="1"/>
  <c r="B1527" i="7"/>
  <c r="D1527" i="7" s="1"/>
  <c r="B1532" i="1"/>
  <c r="A1532" i="1" s="1"/>
  <c r="A1532" i="4" s="1"/>
  <c r="C1528" i="7" l="1"/>
  <c r="A1529" i="7" s="1"/>
  <c r="B1528" i="7"/>
  <c r="D1528" i="7" s="1"/>
  <c r="B1533" i="1"/>
  <c r="A1533" i="1" s="1"/>
  <c r="A1533" i="4" s="1"/>
  <c r="C1529" i="7" l="1"/>
  <c r="A1530" i="7" s="1"/>
  <c r="B1529" i="7"/>
  <c r="D1529" i="7" s="1"/>
  <c r="B1534" i="1"/>
  <c r="A1534" i="1" s="1"/>
  <c r="C1530" i="7" l="1"/>
  <c r="A1531" i="7" s="1"/>
  <c r="B1530" i="7"/>
  <c r="D1530" i="7" s="1"/>
  <c r="P1534" i="1"/>
  <c r="T1534" i="1" s="1"/>
  <c r="B1535" i="1"/>
  <c r="A1535" i="1" s="1"/>
  <c r="A1535" i="4" s="1"/>
  <c r="E1534" i="1"/>
  <c r="F1534" i="1" s="1"/>
  <c r="B1531" i="7" l="1"/>
  <c r="D1531" i="7" s="1"/>
  <c r="C1531" i="7"/>
  <c r="A1532" i="7" s="1"/>
  <c r="A1534" i="4"/>
  <c r="W1534" i="1"/>
  <c r="B1536" i="1"/>
  <c r="A1536" i="1" s="1"/>
  <c r="A1536" i="4" s="1"/>
  <c r="S1534" i="1"/>
  <c r="C1532" i="7" l="1"/>
  <c r="A1533" i="7" s="1"/>
  <c r="B1532" i="7"/>
  <c r="D1532" i="7" s="1"/>
  <c r="B1537" i="1"/>
  <c r="A1537" i="1" s="1"/>
  <c r="A1537" i="4" s="1"/>
  <c r="C1533" i="7" l="1"/>
  <c r="A1534" i="7" s="1"/>
  <c r="B1533" i="7"/>
  <c r="D1533" i="7" s="1"/>
  <c r="B1538" i="1"/>
  <c r="A1538" i="1" s="1"/>
  <c r="A1538" i="4" s="1"/>
  <c r="C1534" i="7" l="1"/>
  <c r="A1535" i="7" s="1"/>
  <c r="B1534" i="7"/>
  <c r="D1534" i="7" s="1"/>
  <c r="B1539" i="1"/>
  <c r="A1539" i="1" s="1"/>
  <c r="A1539" i="4" s="1"/>
  <c r="C1535" i="7" l="1"/>
  <c r="A1536" i="7" s="1"/>
  <c r="B1535" i="7"/>
  <c r="D1535" i="7" s="1"/>
  <c r="B1540" i="1"/>
  <c r="A1540" i="1" s="1"/>
  <c r="A1540" i="4" s="1"/>
  <c r="B1536" i="7" l="1"/>
  <c r="D1536" i="7" s="1"/>
  <c r="C1536" i="7"/>
  <c r="A1537" i="7" s="1"/>
  <c r="B1541" i="1"/>
  <c r="A1541" i="1" s="1"/>
  <c r="A1541" i="4" s="1"/>
  <c r="C1537" i="7" l="1"/>
  <c r="A1538" i="7" s="1"/>
  <c r="B1537" i="7"/>
  <c r="D1537" i="7" s="1"/>
  <c r="B1542" i="1"/>
  <c r="A1542" i="1" s="1"/>
  <c r="A1542" i="4" s="1"/>
  <c r="C1538" i="7" l="1"/>
  <c r="A1539" i="7" s="1"/>
  <c r="B1538" i="7"/>
  <c r="D1538" i="7" s="1"/>
  <c r="B1543" i="1"/>
  <c r="A1543" i="1" s="1"/>
  <c r="A1543" i="4" s="1"/>
  <c r="C1539" i="7" l="1"/>
  <c r="A1540" i="7" s="1"/>
  <c r="B1539" i="7"/>
  <c r="D1539" i="7" s="1"/>
  <c r="B1544" i="1"/>
  <c r="A1544" i="1" s="1"/>
  <c r="A1544" i="4" s="1"/>
  <c r="B1540" i="7" l="1"/>
  <c r="D1540" i="7" s="1"/>
  <c r="C1540" i="7"/>
  <c r="A1541" i="7" s="1"/>
  <c r="B1545" i="1"/>
  <c r="A1545" i="1" s="1"/>
  <c r="A1545" i="4" s="1"/>
  <c r="C1541" i="7" l="1"/>
  <c r="A1542" i="7" s="1"/>
  <c r="B1541" i="7"/>
  <c r="D1541" i="7" s="1"/>
  <c r="B1546" i="1"/>
  <c r="A1546" i="1" s="1"/>
  <c r="A1546" i="4" s="1"/>
  <c r="C1542" i="7" l="1"/>
  <c r="A1543" i="7" s="1"/>
  <c r="B1542" i="7"/>
  <c r="D1542" i="7" s="1"/>
  <c r="B1547" i="1"/>
  <c r="A1547" i="1" s="1"/>
  <c r="A1547" i="4" s="1"/>
  <c r="C1543" i="7" l="1"/>
  <c r="A1544" i="7" s="1"/>
  <c r="B1543" i="7"/>
  <c r="D1543" i="7" s="1"/>
  <c r="B1548" i="1"/>
  <c r="A1548" i="1" s="1"/>
  <c r="A1548" i="4" s="1"/>
  <c r="C1544" i="7" l="1"/>
  <c r="A1545" i="7" s="1"/>
  <c r="B1544" i="7"/>
  <c r="D1544" i="7" s="1"/>
  <c r="B1549" i="1"/>
  <c r="A1549" i="1" s="1"/>
  <c r="A1549" i="4" s="1"/>
  <c r="C1545" i="7" l="1"/>
  <c r="A1546" i="7" s="1"/>
  <c r="B1545" i="7"/>
  <c r="D1545" i="7" s="1"/>
  <c r="B1550" i="1"/>
  <c r="A1550" i="1" s="1"/>
  <c r="A1550" i="4" s="1"/>
  <c r="C1546" i="7" l="1"/>
  <c r="A1547" i="7" s="1"/>
  <c r="B1546" i="7"/>
  <c r="D1546" i="7" s="1"/>
  <c r="B1551" i="1"/>
  <c r="A1551" i="1" s="1"/>
  <c r="A1551" i="4" s="1"/>
  <c r="C1547" i="7" l="1"/>
  <c r="A1548" i="7" s="1"/>
  <c r="B1547" i="7"/>
  <c r="D1547" i="7" s="1"/>
  <c r="B1552" i="1"/>
  <c r="A1552" i="1" s="1"/>
  <c r="A1552" i="4" s="1"/>
  <c r="C1548" i="7" l="1"/>
  <c r="A1549" i="7" s="1"/>
  <c r="B1548" i="7"/>
  <c r="D1548" i="7" s="1"/>
  <c r="B1553" i="1"/>
  <c r="A1553" i="1" s="1"/>
  <c r="A1553" i="4" s="1"/>
  <c r="B1549" i="7" l="1"/>
  <c r="D1549" i="7" s="1"/>
  <c r="C1549" i="7"/>
  <c r="A1550" i="7" s="1"/>
  <c r="B1554" i="1"/>
  <c r="A1554" i="1" s="1"/>
  <c r="A1554" i="4" s="1"/>
  <c r="C1550" i="7" l="1"/>
  <c r="A1551" i="7" s="1"/>
  <c r="B1550" i="7"/>
  <c r="D1550" i="7" s="1"/>
  <c r="B1555" i="1"/>
  <c r="A1555" i="1" s="1"/>
  <c r="A1555" i="4" s="1"/>
  <c r="C1551" i="7" l="1"/>
  <c r="A1552" i="7" s="1"/>
  <c r="B1551" i="7"/>
  <c r="D1551" i="7" s="1"/>
  <c r="B1556" i="1"/>
  <c r="A1556" i="1" s="1"/>
  <c r="A1556" i="4" s="1"/>
  <c r="C1552" i="7" l="1"/>
  <c r="A1553" i="7" s="1"/>
  <c r="B1552" i="7"/>
  <c r="D1552" i="7" s="1"/>
  <c r="B1557" i="1"/>
  <c r="A1557" i="1" s="1"/>
  <c r="A1557" i="4" s="1"/>
  <c r="C1553" i="7" l="1"/>
  <c r="A1554" i="7" s="1"/>
  <c r="B1553" i="7"/>
  <c r="D1553" i="7" s="1"/>
  <c r="B1558" i="1"/>
  <c r="A1558" i="1" s="1"/>
  <c r="A1558" i="4" s="1"/>
  <c r="C1554" i="7" l="1"/>
  <c r="A1555" i="7" s="1"/>
  <c r="B1554" i="7"/>
  <c r="D1554" i="7" s="1"/>
  <c r="B1559" i="1"/>
  <c r="A1559" i="1" s="1"/>
  <c r="A1559" i="4" s="1"/>
  <c r="C1555" i="7" l="1"/>
  <c r="A1556" i="7" s="1"/>
  <c r="B1555" i="7"/>
  <c r="D1555" i="7" s="1"/>
  <c r="B1560" i="1"/>
  <c r="A1560" i="1" s="1"/>
  <c r="A1560" i="4" s="1"/>
  <c r="C1556" i="7" l="1"/>
  <c r="A1557" i="7" s="1"/>
  <c r="B1556" i="7"/>
  <c r="D1556" i="7" s="1"/>
  <c r="B1561" i="1"/>
  <c r="C1557" i="7" l="1"/>
  <c r="A1558" i="7" s="1"/>
  <c r="B1557" i="7"/>
  <c r="D1557" i="7" s="1"/>
  <c r="B1562" i="1"/>
  <c r="A1562" i="1" s="1"/>
  <c r="A1562" i="4" s="1"/>
  <c r="A1561" i="1"/>
  <c r="A1561" i="4" s="1"/>
  <c r="C1558" i="7" l="1"/>
  <c r="A1559" i="7" s="1"/>
  <c r="B1558" i="7"/>
  <c r="D1558" i="7" s="1"/>
  <c r="B1563" i="1"/>
  <c r="A1563" i="1" s="1"/>
  <c r="A1563" i="4" s="1"/>
  <c r="B1559" i="7" l="1"/>
  <c r="D1559" i="7" s="1"/>
  <c r="C1559" i="7"/>
  <c r="A1560" i="7" s="1"/>
  <c r="B1564" i="1"/>
  <c r="A1564" i="1" s="1"/>
  <c r="A1564" i="4" s="1"/>
  <c r="C1560" i="7" l="1"/>
  <c r="A1561" i="7" s="1"/>
  <c r="B1560" i="7"/>
  <c r="D1560" i="7" s="1"/>
  <c r="B1565" i="1"/>
  <c r="A1565" i="1" s="1"/>
  <c r="A1565" i="4" s="1"/>
  <c r="C1561" i="7" l="1"/>
  <c r="A1562" i="7" s="1"/>
  <c r="B1561" i="7"/>
  <c r="D1561" i="7" s="1"/>
  <c r="B1566" i="1"/>
  <c r="A1566" i="1" s="1"/>
  <c r="A1566" i="4" s="1"/>
  <c r="C1562" i="7" l="1"/>
  <c r="A1563" i="7" s="1"/>
  <c r="B1562" i="7"/>
  <c r="D1562" i="7" s="1"/>
  <c r="B1567" i="1"/>
  <c r="A1567" i="1" s="1"/>
  <c r="A1567" i="4" s="1"/>
  <c r="C1563" i="7" l="1"/>
  <c r="A1564" i="7" s="1"/>
  <c r="B1563" i="7"/>
  <c r="D1563" i="7" s="1"/>
  <c r="B1568" i="1"/>
  <c r="A1568" i="1" s="1"/>
  <c r="A1568" i="4" s="1"/>
  <c r="C1564" i="7" l="1"/>
  <c r="A1565" i="7" s="1"/>
  <c r="B1564" i="7"/>
  <c r="D1564" i="7" s="1"/>
  <c r="B1569" i="1"/>
  <c r="A1569" i="1" s="1"/>
  <c r="A1569" i="4" s="1"/>
  <c r="C1565" i="7" l="1"/>
  <c r="A1566" i="7" s="1"/>
  <c r="B1565" i="7"/>
  <c r="D1565" i="7" s="1"/>
  <c r="B1570" i="1"/>
  <c r="A1570" i="1" s="1"/>
  <c r="A1570" i="4" s="1"/>
  <c r="C1566" i="7" l="1"/>
  <c r="A1567" i="7" s="1"/>
  <c r="B1566" i="7"/>
  <c r="D1566" i="7" s="1"/>
  <c r="B1571" i="1"/>
  <c r="A1571" i="1" s="1"/>
  <c r="A1571" i="4" s="1"/>
  <c r="C1567" i="7" l="1"/>
  <c r="A1568" i="7" s="1"/>
  <c r="B1567" i="7"/>
  <c r="D1567" i="7" s="1"/>
  <c r="B1572" i="1"/>
  <c r="A1572" i="1" s="1"/>
  <c r="A1572" i="4" s="1"/>
  <c r="C1568" i="7" l="1"/>
  <c r="A1569" i="7" s="1"/>
  <c r="B1568" i="7"/>
  <c r="D1568" i="7" s="1"/>
  <c r="B1573" i="1"/>
  <c r="A1573" i="1" s="1"/>
  <c r="A1573" i="4" s="1"/>
  <c r="C1569" i="7" l="1"/>
  <c r="A1570" i="7" s="1"/>
  <c r="B1569" i="7"/>
  <c r="D1569" i="7" s="1"/>
  <c r="B1574" i="1"/>
  <c r="A1574" i="1" s="1"/>
  <c r="A1574" i="4" s="1"/>
  <c r="C1570" i="7" l="1"/>
  <c r="A1571" i="7" s="1"/>
  <c r="B1570" i="7"/>
  <c r="D1570" i="7" s="1"/>
  <c r="B1575" i="1"/>
  <c r="A1575" i="1" s="1"/>
  <c r="A1575" i="4" s="1"/>
  <c r="C1571" i="7" l="1"/>
  <c r="A1572" i="7" s="1"/>
  <c r="B1571" i="7"/>
  <c r="D1571" i="7" s="1"/>
  <c r="B1576" i="1"/>
  <c r="A1576" i="1" s="1"/>
  <c r="A1576" i="4" s="1"/>
  <c r="B1572" i="7" l="1"/>
  <c r="D1572" i="7" s="1"/>
  <c r="C1572" i="7"/>
  <c r="A1573" i="7" s="1"/>
  <c r="B1577" i="1"/>
  <c r="A1577" i="1" s="1"/>
  <c r="A1577" i="4" s="1"/>
  <c r="C1573" i="7" l="1"/>
  <c r="A1574" i="7" s="1"/>
  <c r="B1573" i="7"/>
  <c r="D1573" i="7" s="1"/>
  <c r="B1578" i="1"/>
  <c r="A1578" i="1" s="1"/>
  <c r="A1578" i="4" s="1"/>
  <c r="C1574" i="7" l="1"/>
  <c r="A1575" i="7" s="1"/>
  <c r="B1574" i="7"/>
  <c r="D1574" i="7" s="1"/>
  <c r="B1579" i="1"/>
  <c r="A1579" i="1" s="1"/>
  <c r="A1579" i="4" s="1"/>
  <c r="C1575" i="7" l="1"/>
  <c r="A1576" i="7" s="1"/>
  <c r="B1575" i="7"/>
  <c r="D1575" i="7" s="1"/>
  <c r="B1580" i="1"/>
  <c r="A1580" i="1" s="1"/>
  <c r="A1580" i="4" s="1"/>
  <c r="C1576" i="7" l="1"/>
  <c r="A1577" i="7" s="1"/>
  <c r="B1576" i="7"/>
  <c r="D1576" i="7" s="1"/>
  <c r="B1581" i="1"/>
  <c r="A1581" i="1" s="1"/>
  <c r="A1581" i="4" s="1"/>
  <c r="C1577" i="7" l="1"/>
  <c r="A1578" i="7" s="1"/>
  <c r="B1577" i="7"/>
  <c r="D1577" i="7" s="1"/>
  <c r="B1582" i="1"/>
  <c r="A1582" i="1" s="1"/>
  <c r="A1582" i="4" s="1"/>
  <c r="C1578" i="7" l="1"/>
  <c r="A1579" i="7" s="1"/>
  <c r="B1578" i="7"/>
  <c r="D1578" i="7" s="1"/>
  <c r="B1583" i="1"/>
  <c r="A1583" i="1" s="1"/>
  <c r="A1583" i="4" s="1"/>
  <c r="C1579" i="7" l="1"/>
  <c r="A1580" i="7" s="1"/>
  <c r="B1579" i="7"/>
  <c r="D1579" i="7" s="1"/>
  <c r="B1584" i="1"/>
  <c r="A1584" i="1" s="1"/>
  <c r="A1584" i="4" s="1"/>
  <c r="C1580" i="7" l="1"/>
  <c r="A1581" i="7" s="1"/>
  <c r="B1580" i="7"/>
  <c r="D1580" i="7" s="1"/>
  <c r="B1585" i="1"/>
  <c r="A1585" i="1" s="1"/>
  <c r="A1585" i="4" s="1"/>
  <c r="C1581" i="7" l="1"/>
  <c r="A1582" i="7" s="1"/>
  <c r="B1581" i="7"/>
  <c r="D1581" i="7" s="1"/>
  <c r="B1586" i="1"/>
  <c r="A1586" i="1" s="1"/>
  <c r="A1586" i="4" s="1"/>
  <c r="C1582" i="7" l="1"/>
  <c r="A1583" i="7" s="1"/>
  <c r="B1582" i="7"/>
  <c r="D1582" i="7" s="1"/>
  <c r="B1587" i="1"/>
  <c r="A1587" i="1" s="1"/>
  <c r="A1587" i="4" s="1"/>
  <c r="C1583" i="7" l="1"/>
  <c r="A1584" i="7" s="1"/>
  <c r="B1583" i="7"/>
  <c r="D1583" i="7" s="1"/>
  <c r="B1588" i="1"/>
  <c r="A1588" i="1" s="1"/>
  <c r="A1588" i="4" s="1"/>
  <c r="C1584" i="7" l="1"/>
  <c r="A1585" i="7" s="1"/>
  <c r="B1584" i="7"/>
  <c r="D1584" i="7" s="1"/>
  <c r="B1589" i="1"/>
  <c r="A1589" i="1" s="1"/>
  <c r="A1589" i="4" s="1"/>
  <c r="B1585" i="7" l="1"/>
  <c r="D1585" i="7" s="1"/>
  <c r="C1585" i="7"/>
  <c r="A1586" i="7" s="1"/>
  <c r="B1590" i="1"/>
  <c r="A1590" i="1" s="1"/>
  <c r="A1590" i="4" s="1"/>
  <c r="C1586" i="7" l="1"/>
  <c r="A1587" i="7" s="1"/>
  <c r="B1586" i="7"/>
  <c r="D1586" i="7" s="1"/>
  <c r="B1591" i="1"/>
  <c r="A1591" i="1" s="1"/>
  <c r="A1591" i="4" s="1"/>
  <c r="C1587" i="7" l="1"/>
  <c r="A1588" i="7" s="1"/>
  <c r="B1587" i="7"/>
  <c r="D1587" i="7" s="1"/>
  <c r="B1592" i="1"/>
  <c r="C1588" i="7" l="1"/>
  <c r="A1589" i="7" s="1"/>
  <c r="B1588" i="7"/>
  <c r="D1588" i="7" s="1"/>
  <c r="E1592" i="1"/>
  <c r="F1592" i="1" s="1"/>
  <c r="S1592" i="1" s="1"/>
  <c r="A1592" i="1"/>
  <c r="A1592" i="4" s="1"/>
  <c r="P1592" i="1"/>
  <c r="T1592" i="1" s="1"/>
  <c r="W1592" i="1" s="1"/>
  <c r="B1593" i="1"/>
  <c r="C1589" i="7" l="1"/>
  <c r="A1590" i="7" s="1"/>
  <c r="B1589" i="7"/>
  <c r="D1589" i="7" s="1"/>
  <c r="P1593" i="1"/>
  <c r="T1593" i="1" s="1"/>
  <c r="A1593" i="1"/>
  <c r="B1594" i="1"/>
  <c r="A1594" i="1" s="1"/>
  <c r="A1594" i="4" s="1"/>
  <c r="E1593" i="1"/>
  <c r="F1593" i="1" s="1"/>
  <c r="S1593" i="1" s="1"/>
  <c r="A1593" i="4" l="1"/>
  <c r="C1590" i="7"/>
  <c r="A1591" i="7" s="1"/>
  <c r="B1590" i="7"/>
  <c r="D1590" i="7" s="1"/>
  <c r="W1593" i="1"/>
  <c r="B1595" i="1"/>
  <c r="A1595" i="1" s="1"/>
  <c r="A1595" i="4" s="1"/>
  <c r="C1591" i="7" l="1"/>
  <c r="A1592" i="7" s="1"/>
  <c r="B1591" i="7"/>
  <c r="D1591" i="7" s="1"/>
  <c r="B1596" i="1"/>
  <c r="C1592" i="7" l="1"/>
  <c r="A1593" i="7" s="1"/>
  <c r="B1592" i="7"/>
  <c r="D1592" i="7" s="1"/>
  <c r="B1597" i="1"/>
  <c r="A1597" i="1" s="1"/>
  <c r="A1597" i="4" s="1"/>
  <c r="E1596" i="1"/>
  <c r="F1596" i="1" s="1"/>
  <c r="A1596" i="1"/>
  <c r="A1596" i="4" s="1"/>
  <c r="P1596" i="1"/>
  <c r="T1596" i="1" s="1"/>
  <c r="C1593" i="7" l="1"/>
  <c r="A1594" i="7" s="1"/>
  <c r="B1593" i="7"/>
  <c r="D1593" i="7" s="1"/>
  <c r="W1596" i="1"/>
  <c r="S1596" i="1"/>
  <c r="B1598" i="1"/>
  <c r="A1598" i="1" s="1"/>
  <c r="A1598" i="4" s="1"/>
  <c r="C1594" i="7" l="1"/>
  <c r="A1595" i="7" s="1"/>
  <c r="B1594" i="7"/>
  <c r="D1594" i="7" s="1"/>
  <c r="B1599" i="1"/>
  <c r="A1599" i="1" s="1"/>
  <c r="A1599" i="4" s="1"/>
  <c r="B1595" i="7" l="1"/>
  <c r="D1595" i="7" s="1"/>
  <c r="C1595" i="7"/>
  <c r="A1596" i="7" s="1"/>
  <c r="B1600" i="1"/>
  <c r="A1600" i="1" s="1"/>
  <c r="A1600" i="4" s="1"/>
  <c r="C1596" i="7" l="1"/>
  <c r="A1597" i="7" s="1"/>
  <c r="B1596" i="7"/>
  <c r="D1596" i="7" s="1"/>
  <c r="B1601" i="1"/>
  <c r="A1601" i="1" s="1"/>
  <c r="A1601" i="4" s="1"/>
  <c r="C1597" i="7" l="1"/>
  <c r="A1598" i="7" s="1"/>
  <c r="B1597" i="7"/>
  <c r="D1597" i="7" s="1"/>
  <c r="B1602" i="1"/>
  <c r="A1602" i="1" s="1"/>
  <c r="A1602" i="4" s="1"/>
  <c r="C1598" i="7" l="1"/>
  <c r="A1599" i="7" s="1"/>
  <c r="B1598" i="7"/>
  <c r="D1598" i="7" s="1"/>
  <c r="B1603" i="1"/>
  <c r="A1603" i="1" s="1"/>
  <c r="A1603" i="4" s="1"/>
  <c r="C1599" i="7" l="1"/>
  <c r="A1600" i="7" s="1"/>
  <c r="B1599" i="7"/>
  <c r="D1599" i="7" s="1"/>
  <c r="B1604" i="1"/>
  <c r="A1604" i="1" s="1"/>
  <c r="A1604" i="4" s="1"/>
  <c r="C1600" i="7" l="1"/>
  <c r="A1601" i="7" s="1"/>
  <c r="B1600" i="7"/>
  <c r="D1600" i="7" s="1"/>
  <c r="B1605" i="1"/>
  <c r="A1605" i="1" s="1"/>
  <c r="A1605" i="4" s="1"/>
  <c r="S1611" i="1"/>
  <c r="C1601" i="7" l="1"/>
  <c r="A1602" i="7" s="1"/>
  <c r="B1601" i="7"/>
  <c r="D1601" i="7" s="1"/>
  <c r="B1606" i="1"/>
  <c r="A1606" i="1" s="1"/>
  <c r="A1606" i="4" s="1"/>
  <c r="C1602" i="7" l="1"/>
  <c r="A1603" i="7" s="1"/>
  <c r="B1602" i="7"/>
  <c r="D1602" i="7" s="1"/>
  <c r="B1607" i="1"/>
  <c r="A1607" i="1" s="1"/>
  <c r="A1607" i="4" s="1"/>
  <c r="C1603" i="7" l="1"/>
  <c r="A1604" i="7" s="1"/>
  <c r="B1603" i="7"/>
  <c r="D1603" i="7" s="1"/>
  <c r="B1608" i="1"/>
  <c r="A1608" i="1" l="1"/>
  <c r="A1608" i="4" s="1"/>
  <c r="B1609" i="1"/>
  <c r="C1604" i="7"/>
  <c r="A1605" i="7" s="1"/>
  <c r="B1604" i="7"/>
  <c r="D1604" i="7" s="1"/>
  <c r="B1610" i="1" l="1"/>
  <c r="A1610" i="1" s="1"/>
  <c r="A1609" i="1"/>
  <c r="C1605" i="7"/>
  <c r="A1606" i="7" s="1"/>
  <c r="B1605" i="7"/>
  <c r="D1605" i="7" s="1"/>
  <c r="A1609" i="4"/>
  <c r="C1606" i="7" l="1"/>
  <c r="A1607" i="7" s="1"/>
  <c r="B1606" i="7"/>
  <c r="D1606" i="7" s="1"/>
  <c r="B1611" i="1"/>
  <c r="A1611" i="1" s="1"/>
  <c r="A1611" i="4" s="1"/>
  <c r="A1610" i="4" l="1"/>
  <c r="C1607" i="7"/>
  <c r="A1608" i="7" s="1"/>
  <c r="B1607" i="7"/>
  <c r="D1607" i="7" s="1"/>
  <c r="B1612" i="1"/>
  <c r="A1612" i="1" s="1"/>
  <c r="A1612" i="4" s="1"/>
  <c r="B1608" i="7" l="1"/>
  <c r="D1608" i="7" s="1"/>
  <c r="C1608" i="7"/>
  <c r="A1609" i="7" s="1"/>
  <c r="B1613" i="1"/>
  <c r="B1614" i="1" s="1"/>
  <c r="A1614" i="1" s="1"/>
  <c r="A1614" i="4" s="1"/>
  <c r="C1609" i="7" l="1"/>
  <c r="A1610" i="7" s="1"/>
  <c r="B1609" i="7"/>
  <c r="D1609" i="7" s="1"/>
  <c r="A1613" i="1"/>
  <c r="A1613" i="4" s="1"/>
  <c r="B1615" i="1"/>
  <c r="A1615" i="1" s="1"/>
  <c r="A1615" i="4" s="1"/>
  <c r="C1610" i="7" l="1"/>
  <c r="A1611" i="7" s="1"/>
  <c r="B1610" i="7"/>
  <c r="D1610" i="7" s="1"/>
  <c r="B1616" i="1"/>
  <c r="A1616" i="1" s="1"/>
  <c r="A1616" i="4" s="1"/>
  <c r="C1611" i="7" l="1"/>
  <c r="A1612" i="7" s="1"/>
  <c r="B1611" i="7"/>
  <c r="D1611" i="7" s="1"/>
  <c r="B1617" i="1"/>
  <c r="A1617" i="1" s="1"/>
  <c r="A1617" i="4" s="1"/>
  <c r="C1612" i="7" l="1"/>
  <c r="A1613" i="7" s="1"/>
  <c r="B1612" i="7"/>
  <c r="D1612" i="7" s="1"/>
  <c r="B1618" i="1"/>
  <c r="A1618" i="1" s="1"/>
  <c r="A1618" i="4" s="1"/>
  <c r="B1613" i="7" l="1"/>
  <c r="D1613" i="7" s="1"/>
  <c r="C1613" i="7"/>
  <c r="A1614" i="7" s="1"/>
  <c r="B1619" i="1"/>
  <c r="A1619" i="1" s="1"/>
  <c r="A1619" i="4" s="1"/>
  <c r="C1614" i="7" l="1"/>
  <c r="A1615" i="7" s="1"/>
  <c r="B1614" i="7"/>
  <c r="D1614" i="7" s="1"/>
  <c r="B1620" i="1"/>
  <c r="A1620" i="1" s="1"/>
  <c r="A1620" i="4" s="1"/>
  <c r="C1615" i="7" l="1"/>
  <c r="A1616" i="7" s="1"/>
  <c r="B1615" i="7"/>
  <c r="D1615" i="7" s="1"/>
  <c r="B1621" i="1"/>
  <c r="A1621" i="1" s="1"/>
  <c r="A1621" i="4" s="1"/>
  <c r="C1616" i="7" l="1"/>
  <c r="A1617" i="7" s="1"/>
  <c r="B1616" i="7"/>
  <c r="D1616" i="7" s="1"/>
  <c r="B1622" i="1"/>
  <c r="A1622" i="1" s="1"/>
  <c r="A1622" i="4" s="1"/>
  <c r="C1617" i="7" l="1"/>
  <c r="A1618" i="7" s="1"/>
  <c r="B1617" i="7"/>
  <c r="D1617" i="7" s="1"/>
  <c r="B1623" i="1"/>
  <c r="A1623" i="1" s="1"/>
  <c r="A1623" i="4" s="1"/>
  <c r="C1618" i="7" l="1"/>
  <c r="A1619" i="7" s="1"/>
  <c r="B1618" i="7"/>
  <c r="D1618" i="7" s="1"/>
  <c r="B1624" i="1"/>
  <c r="A1624" i="1" s="1"/>
  <c r="A1624" i="4" s="1"/>
  <c r="B1619" i="7" l="1"/>
  <c r="D1619" i="7" s="1"/>
  <c r="C1619" i="7"/>
  <c r="A1620" i="7" s="1"/>
  <c r="B1625" i="1"/>
  <c r="A1625" i="1" s="1"/>
  <c r="A1625" i="4" s="1"/>
  <c r="C1620" i="7" l="1"/>
  <c r="A1621" i="7" s="1"/>
  <c r="B1620" i="7"/>
  <c r="D1620" i="7" s="1"/>
  <c r="B1626" i="1"/>
  <c r="A1626" i="1" s="1"/>
  <c r="A1626" i="4" s="1"/>
  <c r="B1621" i="7" l="1"/>
  <c r="D1621" i="7" s="1"/>
  <c r="C1621" i="7"/>
  <c r="A1622" i="7" s="1"/>
  <c r="B1627" i="1"/>
  <c r="A1627" i="1" s="1"/>
  <c r="A1627" i="4" s="1"/>
  <c r="C1622" i="7" l="1"/>
  <c r="A1623" i="7" s="1"/>
  <c r="B1622" i="7"/>
  <c r="D1622" i="7" s="1"/>
  <c r="B1628" i="1"/>
  <c r="A1628" i="1" s="1"/>
  <c r="A1628" i="4" s="1"/>
  <c r="C1623" i="7" l="1"/>
  <c r="A1624" i="7" s="1"/>
  <c r="B1623" i="7"/>
  <c r="D1623" i="7" s="1"/>
  <c r="B1629" i="1"/>
  <c r="A1629" i="1" s="1"/>
  <c r="A1629" i="4" s="1"/>
  <c r="C1624" i="7" l="1"/>
  <c r="A1625" i="7" s="1"/>
  <c r="B1624" i="7"/>
  <c r="D1624" i="7" s="1"/>
  <c r="B1630" i="1"/>
  <c r="A1630" i="1" s="1"/>
  <c r="A1630" i="4" s="1"/>
  <c r="C1625" i="7" l="1"/>
  <c r="A1626" i="7" s="1"/>
  <c r="B1625" i="7"/>
  <c r="D1625" i="7" s="1"/>
  <c r="B1631" i="1"/>
  <c r="A1631" i="1" s="1"/>
  <c r="A1631" i="4" s="1"/>
  <c r="B1626" i="7" l="1"/>
  <c r="D1626" i="7" s="1"/>
  <c r="C1626" i="7"/>
  <c r="A1627" i="7" s="1"/>
  <c r="B1632" i="1"/>
  <c r="A1632" i="1" s="1"/>
  <c r="A1632" i="4" s="1"/>
  <c r="C1627" i="7" l="1"/>
  <c r="A1628" i="7" s="1"/>
  <c r="B1627" i="7"/>
  <c r="D1627" i="7" s="1"/>
  <c r="B1633" i="1"/>
  <c r="A1633" i="1" s="1"/>
  <c r="A1633" i="4" s="1"/>
  <c r="B1628" i="7" l="1"/>
  <c r="D1628" i="7" s="1"/>
  <c r="C1628" i="7"/>
  <c r="A1629" i="7" s="1"/>
  <c r="B1634" i="1"/>
  <c r="B1629" i="7" l="1"/>
  <c r="D1629" i="7" s="1"/>
  <c r="C1629" i="7"/>
  <c r="A1630" i="7" s="1"/>
  <c r="B1635" i="1"/>
  <c r="A1635" i="1" s="1"/>
  <c r="A1635" i="4" s="1"/>
  <c r="A1634" i="1"/>
  <c r="A1634" i="4" s="1"/>
  <c r="C1630" i="7" l="1"/>
  <c r="A1631" i="7" s="1"/>
  <c r="B1630" i="7"/>
  <c r="D1630" i="7" s="1"/>
  <c r="B1636" i="1"/>
  <c r="A1636" i="1" s="1"/>
  <c r="A1636" i="4" s="1"/>
  <c r="C1631" i="7" l="1"/>
  <c r="A1632" i="7" s="1"/>
  <c r="B1631" i="7"/>
  <c r="D1631" i="7" s="1"/>
  <c r="B1637" i="1"/>
  <c r="A1637" i="1" s="1"/>
  <c r="A1637" i="4" s="1"/>
  <c r="C1632" i="7" l="1"/>
  <c r="A1633" i="7" s="1"/>
  <c r="B1632" i="7"/>
  <c r="D1632" i="7" s="1"/>
  <c r="B1638" i="1"/>
  <c r="A1638" i="1" s="1"/>
  <c r="A1638" i="4" s="1"/>
  <c r="B1633" i="7" l="1"/>
  <c r="D1633" i="7" s="1"/>
  <c r="C1633" i="7"/>
  <c r="A1634" i="7" s="1"/>
  <c r="B1639" i="1"/>
  <c r="A1639" i="1" s="1"/>
  <c r="A1639" i="4" s="1"/>
  <c r="B1634" i="7" l="1"/>
  <c r="D1634" i="7" s="1"/>
  <c r="C1634" i="7"/>
  <c r="A1635" i="7" s="1"/>
  <c r="B1640" i="1"/>
  <c r="A1640" i="1" s="1"/>
  <c r="A1640" i="4" s="1"/>
  <c r="B1635" i="7" l="1"/>
  <c r="D1635" i="7" s="1"/>
  <c r="C1635" i="7"/>
  <c r="A1636" i="7" s="1"/>
  <c r="B1641" i="1"/>
  <c r="A1641" i="1" s="1"/>
  <c r="A1641" i="4" s="1"/>
  <c r="C1636" i="7" l="1"/>
  <c r="A1637" i="7" s="1"/>
  <c r="B1636" i="7"/>
  <c r="D1636" i="7" s="1"/>
  <c r="B1642" i="1"/>
  <c r="A1642" i="1" s="1"/>
  <c r="A1642" i="4" s="1"/>
  <c r="C1637" i="7" l="1"/>
  <c r="A1638" i="7" s="1"/>
  <c r="B1637" i="7"/>
  <c r="D1637" i="7" s="1"/>
  <c r="B1643" i="1"/>
  <c r="A1643" i="1" s="1"/>
  <c r="A1643" i="4" s="1"/>
  <c r="C1638" i="7" l="1"/>
  <c r="A1639" i="7" s="1"/>
  <c r="B1638" i="7"/>
  <c r="D1638" i="7" s="1"/>
  <c r="B1644" i="1"/>
  <c r="A1644" i="1" s="1"/>
  <c r="A1644" i="4" s="1"/>
  <c r="C1639" i="7" l="1"/>
  <c r="A1640" i="7" s="1"/>
  <c r="B1639" i="7"/>
  <c r="D1639" i="7" s="1"/>
  <c r="B1645" i="1"/>
  <c r="A1645" i="1" s="1"/>
  <c r="A1645" i="4" s="1"/>
  <c r="C1640" i="7" l="1"/>
  <c r="A1641" i="7" s="1"/>
  <c r="B1640" i="7"/>
  <c r="D1640" i="7" s="1"/>
  <c r="B1646" i="1"/>
  <c r="A1646" i="1" s="1"/>
  <c r="A1646" i="4" s="1"/>
  <c r="C1641" i="7" l="1"/>
  <c r="A1642" i="7" s="1"/>
  <c r="B1641" i="7"/>
  <c r="D1641" i="7" s="1"/>
  <c r="B1647" i="1"/>
  <c r="A1647" i="1" s="1"/>
  <c r="A1647" i="4" s="1"/>
  <c r="B1642" i="7" l="1"/>
  <c r="D1642" i="7" s="1"/>
  <c r="C1642" i="7"/>
  <c r="A1643" i="7" s="1"/>
  <c r="B1648" i="1"/>
  <c r="A1648" i="1" s="1"/>
  <c r="A1648" i="4" s="1"/>
  <c r="C1643" i="7" l="1"/>
  <c r="A1644" i="7" s="1"/>
  <c r="B1643" i="7"/>
  <c r="D1643" i="7" s="1"/>
  <c r="B1649" i="1"/>
  <c r="A1649" i="1" s="1"/>
  <c r="A1649" i="4" s="1"/>
  <c r="B1644" i="7" l="1"/>
  <c r="D1644" i="7" s="1"/>
  <c r="C1644" i="7"/>
  <c r="A1645" i="7" s="1"/>
  <c r="B1650" i="1"/>
  <c r="A1650" i="1" s="1"/>
  <c r="A1650" i="4" s="1"/>
  <c r="C1645" i="7" l="1"/>
  <c r="A1646" i="7" s="1"/>
  <c r="B1645" i="7"/>
  <c r="D1645" i="7" s="1"/>
  <c r="B1651" i="1"/>
  <c r="A1651" i="1" s="1"/>
  <c r="A1651" i="4" s="1"/>
  <c r="C1646" i="7" l="1"/>
  <c r="A1647" i="7" s="1"/>
  <c r="B1646" i="7"/>
  <c r="D1646" i="7" s="1"/>
  <c r="B1652" i="1"/>
  <c r="A1652" i="1" s="1"/>
  <c r="A1652" i="4" s="1"/>
  <c r="C1647" i="7" l="1"/>
  <c r="A1648" i="7" s="1"/>
  <c r="B1647" i="7"/>
  <c r="D1647" i="7" s="1"/>
  <c r="B1653" i="1"/>
  <c r="A1653" i="1" s="1"/>
  <c r="A1653" i="4" s="1"/>
  <c r="C1648" i="7" l="1"/>
  <c r="A1649" i="7" s="1"/>
  <c r="B1648" i="7"/>
  <c r="D1648" i="7" s="1"/>
  <c r="B1654" i="1"/>
  <c r="A1654" i="1" s="1"/>
  <c r="A1654" i="4" s="1"/>
  <c r="B1649" i="7" l="1"/>
  <c r="D1649" i="7" s="1"/>
  <c r="C1649" i="7"/>
  <c r="A1650" i="7" s="1"/>
  <c r="B1655" i="1"/>
  <c r="A1655" i="1" s="1"/>
  <c r="A1655" i="4" s="1"/>
  <c r="C1650" i="7" l="1"/>
  <c r="A1651" i="7" s="1"/>
  <c r="B1650" i="7"/>
  <c r="D1650" i="7" s="1"/>
  <c r="B1656" i="1"/>
  <c r="A1656" i="1" s="1"/>
  <c r="A1656" i="4" s="1"/>
  <c r="C1651" i="7" l="1"/>
  <c r="A1652" i="7" s="1"/>
  <c r="B1651" i="7"/>
  <c r="D1651" i="7" s="1"/>
  <c r="B1657" i="1"/>
  <c r="A1657" i="1" s="1"/>
  <c r="A1657" i="4" s="1"/>
  <c r="C1652" i="7" l="1"/>
  <c r="A1653" i="7" s="1"/>
  <c r="B1652" i="7"/>
  <c r="D1652" i="7" s="1"/>
  <c r="B1658" i="1"/>
  <c r="A1658" i="1" s="1"/>
  <c r="A1658" i="4" s="1"/>
  <c r="C1653" i="7" l="1"/>
  <c r="A1654" i="7" s="1"/>
  <c r="B1653" i="7"/>
  <c r="D1653" i="7" s="1"/>
  <c r="B1659" i="1"/>
  <c r="A1659" i="1" s="1"/>
  <c r="A1659" i="4" s="1"/>
  <c r="C1654" i="7" l="1"/>
  <c r="A1655" i="7" s="1"/>
  <c r="B1654" i="7"/>
  <c r="D1654" i="7" s="1"/>
  <c r="B1660" i="1"/>
  <c r="A1660" i="1" s="1"/>
  <c r="A1660" i="4" s="1"/>
  <c r="C1655" i="7" l="1"/>
  <c r="A1656" i="7" s="1"/>
  <c r="B1655" i="7"/>
  <c r="D1655" i="7" s="1"/>
  <c r="B1661" i="1"/>
  <c r="A1661" i="1" s="1"/>
  <c r="A1661" i="4" s="1"/>
  <c r="C1656" i="7" l="1"/>
  <c r="A1657" i="7" s="1"/>
  <c r="B1656" i="7"/>
  <c r="D1656" i="7" s="1"/>
  <c r="B1662" i="1"/>
  <c r="A1662" i="1" s="1"/>
  <c r="A1662" i="4" s="1"/>
  <c r="B1657" i="7" l="1"/>
  <c r="D1657" i="7" s="1"/>
  <c r="C1657" i="7"/>
  <c r="A1658" i="7" s="1"/>
  <c r="B1663" i="1"/>
  <c r="A1663" i="1" s="1"/>
  <c r="A1663" i="4" s="1"/>
  <c r="C1658" i="7" l="1"/>
  <c r="A1659" i="7" s="1"/>
  <c r="B1658" i="7"/>
  <c r="D1658" i="7" s="1"/>
  <c r="B1664" i="1"/>
  <c r="A1664" i="1" s="1"/>
  <c r="A1664" i="4" s="1"/>
  <c r="C1659" i="7" l="1"/>
  <c r="A1660" i="7" s="1"/>
  <c r="B1659" i="7"/>
  <c r="D1659" i="7" s="1"/>
  <c r="B1665" i="1"/>
  <c r="A1665" i="1" s="1"/>
  <c r="A1665" i="4" s="1"/>
  <c r="C1660" i="7" l="1"/>
  <c r="A1661" i="7" s="1"/>
  <c r="B1660" i="7"/>
  <c r="D1660" i="7" s="1"/>
  <c r="B1666" i="1"/>
  <c r="A1666" i="1" s="1"/>
  <c r="A1666" i="4" s="1"/>
  <c r="C1661" i="7" l="1"/>
  <c r="A1662" i="7" s="1"/>
  <c r="B1661" i="7"/>
  <c r="D1661" i="7" s="1"/>
  <c r="B1667" i="1"/>
  <c r="A1667" i="1" s="1"/>
  <c r="A1667" i="4" s="1"/>
  <c r="C1662" i="7" l="1"/>
  <c r="A1663" i="7" s="1"/>
  <c r="B1662" i="7"/>
  <c r="D1662" i="7" s="1"/>
  <c r="B1668" i="1"/>
  <c r="A1668" i="1" s="1"/>
  <c r="A1668" i="4" s="1"/>
  <c r="C1663" i="7" l="1"/>
  <c r="A1664" i="7" s="1"/>
  <c r="B1663" i="7"/>
  <c r="D1663" i="7" s="1"/>
  <c r="B1669" i="1"/>
  <c r="A1669" i="1" s="1"/>
  <c r="A1669" i="4" s="1"/>
  <c r="C1664" i="7" l="1"/>
  <c r="A1665" i="7" s="1"/>
  <c r="B1664" i="7"/>
  <c r="D1664" i="7" s="1"/>
  <c r="B1670" i="1"/>
  <c r="A1670" i="1" s="1"/>
  <c r="A1670" i="4" s="1"/>
  <c r="C1665" i="7" l="1"/>
  <c r="A1666" i="7" s="1"/>
  <c r="B1665" i="7"/>
  <c r="D1665" i="7" s="1"/>
  <c r="B1671" i="1"/>
  <c r="A1671" i="1" s="1"/>
  <c r="A1671" i="4" s="1"/>
  <c r="C1666" i="7" l="1"/>
  <c r="A1667" i="7" s="1"/>
  <c r="B1666" i="7"/>
  <c r="D1666" i="7" s="1"/>
  <c r="B1672" i="1"/>
  <c r="A1672" i="1" s="1"/>
  <c r="A1672" i="4" s="1"/>
  <c r="B1667" i="7" l="1"/>
  <c r="D1667" i="7" s="1"/>
  <c r="C1667" i="7"/>
  <c r="A1668" i="7" s="1"/>
  <c r="B1673" i="1"/>
  <c r="A1673" i="1" s="1"/>
  <c r="A1673" i="4" s="1"/>
  <c r="C1668" i="7" l="1"/>
  <c r="A1669" i="7" s="1"/>
  <c r="B1668" i="7"/>
  <c r="D1668" i="7" s="1"/>
  <c r="B1674" i="1"/>
  <c r="A1674" i="1" s="1"/>
  <c r="A1674" i="4" s="1"/>
  <c r="C1669" i="7" l="1"/>
  <c r="A1670" i="7" s="1"/>
  <c r="B1669" i="7"/>
  <c r="D1669" i="7" s="1"/>
  <c r="B1675" i="1"/>
  <c r="A1675" i="1" s="1"/>
  <c r="A1675" i="4" s="1"/>
  <c r="B1670" i="7" l="1"/>
  <c r="D1670" i="7" s="1"/>
  <c r="C1670" i="7"/>
  <c r="A1671" i="7" s="1"/>
  <c r="B1676" i="1"/>
  <c r="A1676" i="1" s="1"/>
  <c r="A1676" i="4" s="1"/>
  <c r="B1671" i="7" l="1"/>
  <c r="D1671" i="7" s="1"/>
  <c r="C1671" i="7"/>
  <c r="A1672" i="7" s="1"/>
  <c r="B1677" i="1"/>
  <c r="A1677" i="1" s="1"/>
  <c r="A1677" i="4" s="1"/>
  <c r="C1672" i="7" l="1"/>
  <c r="A1673" i="7" s="1"/>
  <c r="B1672" i="7"/>
  <c r="D1672" i="7" s="1"/>
  <c r="B1678" i="1"/>
  <c r="A1678" i="1" s="1"/>
  <c r="A1678" i="4" s="1"/>
  <c r="C1673" i="7" l="1"/>
  <c r="A1674" i="7" s="1"/>
  <c r="B1673" i="7"/>
  <c r="D1673" i="7" s="1"/>
  <c r="B1679" i="1"/>
  <c r="A1679" i="1" s="1"/>
  <c r="A1679" i="4" s="1"/>
  <c r="C1674" i="7" l="1"/>
  <c r="A1675" i="7" s="1"/>
  <c r="B1674" i="7"/>
  <c r="D1674" i="7" s="1"/>
  <c r="B1680" i="1"/>
  <c r="A1680" i="1" s="1"/>
  <c r="A1680" i="4" s="1"/>
  <c r="C1675" i="7" l="1"/>
  <c r="A1676" i="7" s="1"/>
  <c r="B1675" i="7"/>
  <c r="D1675" i="7" s="1"/>
  <c r="B1681" i="1"/>
  <c r="A1681" i="1" s="1"/>
  <c r="A1681" i="4" s="1"/>
  <c r="C1676" i="7" l="1"/>
  <c r="A1677" i="7" s="1"/>
  <c r="B1676" i="7"/>
  <c r="D1676" i="7" s="1"/>
  <c r="B1682" i="1"/>
  <c r="A1682" i="1" s="1"/>
  <c r="A1682" i="4" s="1"/>
  <c r="C1677" i="7" l="1"/>
  <c r="A1678" i="7" s="1"/>
  <c r="B1677" i="7"/>
  <c r="D1677" i="7" s="1"/>
  <c r="B1683" i="1"/>
  <c r="A1683" i="1" s="1"/>
  <c r="A1683" i="4" s="1"/>
  <c r="C1678" i="7" l="1"/>
  <c r="A1679" i="7" s="1"/>
  <c r="B1678" i="7"/>
  <c r="D1678" i="7" s="1"/>
  <c r="B1684" i="1"/>
  <c r="A1684" i="1" s="1"/>
  <c r="A1684" i="4" s="1"/>
  <c r="C1679" i="7" l="1"/>
  <c r="A1680" i="7" s="1"/>
  <c r="B1679" i="7"/>
  <c r="D1679" i="7" s="1"/>
  <c r="B1685" i="1"/>
  <c r="A1685" i="1" s="1"/>
  <c r="A1685" i="4" s="1"/>
  <c r="B1680" i="7" l="1"/>
  <c r="D1680" i="7" s="1"/>
  <c r="C1680" i="7"/>
  <c r="A1681" i="7" s="1"/>
  <c r="B1686" i="1"/>
  <c r="A1686" i="1" s="1"/>
  <c r="A1686" i="4" s="1"/>
  <c r="C1681" i="7" l="1"/>
  <c r="A1682" i="7" s="1"/>
  <c r="B1681" i="7"/>
  <c r="D1681" i="7" s="1"/>
  <c r="B1687" i="1"/>
  <c r="A1687" i="1" s="1"/>
  <c r="A1687" i="4" s="1"/>
  <c r="C1682" i="7" l="1"/>
  <c r="A1683" i="7" s="1"/>
  <c r="B1682" i="7"/>
  <c r="D1682" i="7" s="1"/>
  <c r="B1688" i="1"/>
  <c r="A1688" i="1" s="1"/>
  <c r="A1688" i="4" s="1"/>
  <c r="C1683" i="7" l="1"/>
  <c r="A1684" i="7" s="1"/>
  <c r="B1683" i="7"/>
  <c r="D1683" i="7" s="1"/>
  <c r="B1689" i="1"/>
  <c r="A1689" i="1" s="1"/>
  <c r="A1689" i="4" s="1"/>
  <c r="C1684" i="7" l="1"/>
  <c r="A1685" i="7" s="1"/>
  <c r="B1684" i="7"/>
  <c r="D1684" i="7" s="1"/>
  <c r="B1690" i="1"/>
  <c r="A1690" i="1" s="1"/>
  <c r="A1690" i="4" s="1"/>
  <c r="C1685" i="7" l="1"/>
  <c r="A1686" i="7" s="1"/>
  <c r="B1685" i="7"/>
  <c r="D1685" i="7" s="1"/>
  <c r="B1691" i="1"/>
  <c r="A1691" i="1" s="1"/>
  <c r="A1691" i="4" s="1"/>
  <c r="C1686" i="7" l="1"/>
  <c r="A1687" i="7" s="1"/>
  <c r="B1686" i="7"/>
  <c r="D1686" i="7" s="1"/>
  <c r="B1692" i="1"/>
  <c r="A1692" i="1" s="1"/>
  <c r="A1692" i="4" s="1"/>
  <c r="C1687" i="7" l="1"/>
  <c r="A1688" i="7" s="1"/>
  <c r="B1687" i="7"/>
  <c r="D1687" i="7" s="1"/>
  <c r="B1693" i="1"/>
  <c r="A1693" i="1" s="1"/>
  <c r="A1693" i="4" s="1"/>
  <c r="C1688" i="7" l="1"/>
  <c r="A1689" i="7" s="1"/>
  <c r="B1688" i="7"/>
  <c r="D1688" i="7" s="1"/>
  <c r="B1694" i="1"/>
  <c r="A1694" i="1" s="1"/>
  <c r="A1694" i="4" s="1"/>
  <c r="C1689" i="7" l="1"/>
  <c r="A1690" i="7" s="1"/>
  <c r="B1689" i="7"/>
  <c r="D1689" i="7" s="1"/>
  <c r="B1695" i="1"/>
  <c r="A1695" i="1" s="1"/>
  <c r="A1695" i="4" s="1"/>
  <c r="C1690" i="7" l="1"/>
  <c r="A1691" i="7" s="1"/>
  <c r="B1690" i="7"/>
  <c r="D1690" i="7" s="1"/>
  <c r="B1696" i="1"/>
  <c r="A1696" i="1" s="1"/>
  <c r="A1696" i="4" s="1"/>
  <c r="C1691" i="7" l="1"/>
  <c r="A1692" i="7" s="1"/>
  <c r="B1691" i="7"/>
  <c r="D1691" i="7" s="1"/>
  <c r="B1697" i="1"/>
  <c r="A1697" i="1" s="1"/>
  <c r="A1697" i="4" s="1"/>
  <c r="C1692" i="7" l="1"/>
  <c r="A1693" i="7" s="1"/>
  <c r="B1692" i="7"/>
  <c r="D1692" i="7" s="1"/>
  <c r="B1698" i="1"/>
  <c r="A1698" i="1" s="1"/>
  <c r="A1698" i="4" s="1"/>
  <c r="B1693" i="7" l="1"/>
  <c r="D1693" i="7" s="1"/>
  <c r="C1693" i="7"/>
  <c r="A1694" i="7" s="1"/>
  <c r="B1699" i="1"/>
  <c r="A1699" i="1" s="1"/>
  <c r="A1699" i="4" s="1"/>
  <c r="C1694" i="7" l="1"/>
  <c r="A1695" i="7" s="1"/>
  <c r="B1694" i="7"/>
  <c r="D1694" i="7" s="1"/>
  <c r="B1700" i="1"/>
  <c r="A1700" i="1" s="1"/>
  <c r="A1700" i="4" s="1"/>
  <c r="B1695" i="7" l="1"/>
  <c r="D1695" i="7" s="1"/>
  <c r="C1695" i="7"/>
  <c r="A1696" i="7" s="1"/>
  <c r="B1701" i="1"/>
  <c r="A1701" i="1" s="1"/>
  <c r="A1701" i="4" s="1"/>
  <c r="C1696" i="7" l="1"/>
  <c r="A1697" i="7" s="1"/>
  <c r="B1696" i="7"/>
  <c r="D1696" i="7" s="1"/>
  <c r="B1702" i="1"/>
  <c r="A1702" i="1" s="1"/>
  <c r="A1702" i="4" s="1"/>
  <c r="B1697" i="7" l="1"/>
  <c r="D1697" i="7" s="1"/>
  <c r="C1697" i="7"/>
  <c r="A1698" i="7" s="1"/>
  <c r="B1703" i="1"/>
  <c r="A1703" i="1" s="1"/>
  <c r="A1703" i="4" s="1"/>
  <c r="C1698" i="7" l="1"/>
  <c r="A1699" i="7" s="1"/>
  <c r="B1698" i="7"/>
  <c r="D1698" i="7" s="1"/>
  <c r="B1704" i="1"/>
  <c r="A1704" i="1" s="1"/>
  <c r="A1704" i="4" s="1"/>
  <c r="C1699" i="7" l="1"/>
  <c r="A1700" i="7" s="1"/>
  <c r="B1699" i="7"/>
  <c r="D1699" i="7" s="1"/>
  <c r="B1705" i="1"/>
  <c r="A1705" i="1" s="1"/>
  <c r="A1705" i="4" s="1"/>
  <c r="B1700" i="7" l="1"/>
  <c r="D1700" i="7" s="1"/>
  <c r="C1700" i="7"/>
  <c r="A1701" i="7" s="1"/>
  <c r="B1706" i="1"/>
  <c r="A1706" i="1" s="1"/>
  <c r="A1706" i="4" s="1"/>
  <c r="C1701" i="7" l="1"/>
  <c r="A1702" i="7" s="1"/>
  <c r="B1701" i="7"/>
  <c r="D1701" i="7" s="1"/>
  <c r="B1707" i="1"/>
  <c r="A1707" i="1" s="1"/>
  <c r="A1707" i="4" s="1"/>
  <c r="C1702" i="7" l="1"/>
  <c r="A1703" i="7" s="1"/>
  <c r="B1702" i="7"/>
  <c r="D1702" i="7" s="1"/>
  <c r="B1708" i="1"/>
  <c r="A1708" i="1" s="1"/>
  <c r="A1708" i="4" s="1"/>
  <c r="B1703" i="7" l="1"/>
  <c r="D1703" i="7" s="1"/>
  <c r="C1703" i="7"/>
  <c r="A1704" i="7" s="1"/>
  <c r="B1709" i="1"/>
  <c r="A1709" i="1" s="1"/>
  <c r="A1709" i="4" s="1"/>
  <c r="B1704" i="7" l="1"/>
  <c r="D1704" i="7" s="1"/>
  <c r="C1704" i="7"/>
  <c r="A1705" i="7" s="1"/>
  <c r="B1710" i="1"/>
  <c r="A1710" i="1" s="1"/>
  <c r="A1710" i="4" s="1"/>
  <c r="C1705" i="7" l="1"/>
  <c r="A1706" i="7" s="1"/>
  <c r="B1705" i="7"/>
  <c r="D1705" i="7" s="1"/>
  <c r="B1711" i="1"/>
  <c r="A1711" i="1" s="1"/>
  <c r="A1711" i="4" s="1"/>
  <c r="B1706" i="7" l="1"/>
  <c r="D1706" i="7" s="1"/>
  <c r="C1706" i="7"/>
  <c r="A1707" i="7" s="1"/>
  <c r="B1712" i="1"/>
  <c r="A1712" i="1" s="1"/>
  <c r="A1712" i="4" s="1"/>
  <c r="B1707" i="7" l="1"/>
  <c r="D1707" i="7" s="1"/>
  <c r="C1707" i="7"/>
  <c r="A1708" i="7" s="1"/>
  <c r="B1713" i="1"/>
  <c r="A1713" i="1" s="1"/>
  <c r="A1713" i="4" s="1"/>
  <c r="B1708" i="7" l="1"/>
  <c r="D1708" i="7" s="1"/>
  <c r="C1708" i="7"/>
  <c r="A1709" i="7" s="1"/>
  <c r="B1714" i="1"/>
  <c r="A1714" i="1" s="1"/>
  <c r="A1714" i="4" s="1"/>
  <c r="B1709" i="7" l="1"/>
  <c r="D1709" i="7" s="1"/>
  <c r="C1709" i="7"/>
  <c r="A1710" i="7" s="1"/>
  <c r="B1715" i="1"/>
  <c r="C1710" i="7" l="1"/>
  <c r="A1711" i="7" s="1"/>
  <c r="B1710" i="7"/>
  <c r="D1710" i="7" s="1"/>
  <c r="B1716" i="1"/>
  <c r="A1716" i="1" s="1"/>
  <c r="A1716" i="4" s="1"/>
  <c r="E1715" i="1"/>
  <c r="P1715" i="1"/>
  <c r="T1715" i="1" s="1"/>
  <c r="A1715" i="1"/>
  <c r="C1711" i="7" l="1"/>
  <c r="A1712" i="7" s="1"/>
  <c r="B1711" i="7"/>
  <c r="D1711" i="7" s="1"/>
  <c r="W1715" i="1"/>
  <c r="F1715" i="1"/>
  <c r="S1715" i="1" s="1"/>
  <c r="B1717" i="1"/>
  <c r="A1717" i="1" s="1"/>
  <c r="A1717" i="4" s="1"/>
  <c r="A1715" i="4" l="1"/>
  <c r="B1712" i="7"/>
  <c r="D1712" i="7" s="1"/>
  <c r="C1712" i="7"/>
  <c r="A1713" i="7" s="1"/>
  <c r="B1718" i="1"/>
  <c r="A1718" i="1" s="1"/>
  <c r="A1718" i="4" s="1"/>
  <c r="C1713" i="7" l="1"/>
  <c r="A1714" i="7" s="1"/>
  <c r="B1713" i="7"/>
  <c r="D1713" i="7" s="1"/>
  <c r="B1719" i="1"/>
  <c r="A1719" i="1" s="1"/>
  <c r="A1719" i="4" s="1"/>
  <c r="C1714" i="7" l="1"/>
  <c r="A1715" i="7" s="1"/>
  <c r="B1714" i="7"/>
  <c r="D1714" i="7" s="1"/>
  <c r="B1720" i="1"/>
  <c r="A1720" i="1" s="1"/>
  <c r="A1720" i="4" s="1"/>
  <c r="B1715" i="7" l="1"/>
  <c r="D1715" i="7" s="1"/>
  <c r="C1715" i="7"/>
  <c r="A1716" i="7" s="1"/>
  <c r="B1721" i="1"/>
  <c r="A1721" i="1" s="1"/>
  <c r="A1721" i="4" s="1"/>
  <c r="C1716" i="7" l="1"/>
  <c r="A1717" i="7" s="1"/>
  <c r="B1716" i="7"/>
  <c r="D1716" i="7" s="1"/>
  <c r="B1722" i="1"/>
  <c r="A1722" i="1" s="1"/>
  <c r="A1722" i="4" s="1"/>
  <c r="C1717" i="7" l="1"/>
  <c r="A1718" i="7" s="1"/>
  <c r="B1717" i="7"/>
  <c r="D1717" i="7" s="1"/>
  <c r="B1723" i="1"/>
  <c r="A1723" i="1" s="1"/>
  <c r="A1723" i="4" s="1"/>
  <c r="B1718" i="7" l="1"/>
  <c r="D1718" i="7" s="1"/>
  <c r="C1718" i="7"/>
  <c r="A1719" i="7" s="1"/>
  <c r="B1724" i="1"/>
  <c r="A1724" i="1" s="1"/>
  <c r="A1724" i="4" s="1"/>
  <c r="C1719" i="7" l="1"/>
  <c r="A1720" i="7" s="1"/>
  <c r="B1719" i="7"/>
  <c r="D1719" i="7" s="1"/>
  <c r="B1725" i="1"/>
  <c r="C1720" i="7" l="1"/>
  <c r="A1721" i="7" s="1"/>
  <c r="B1720" i="7"/>
  <c r="D1720" i="7" s="1"/>
  <c r="B1726" i="1"/>
  <c r="A1725" i="1"/>
  <c r="A1725" i="4" s="1"/>
  <c r="B1721" i="7" l="1"/>
  <c r="D1721" i="7" s="1"/>
  <c r="C1721" i="7"/>
  <c r="A1722" i="7" s="1"/>
  <c r="B1727" i="1"/>
  <c r="E1726" i="1"/>
  <c r="P1726" i="1"/>
  <c r="T1726" i="1" s="1"/>
  <c r="A1726" i="1"/>
  <c r="B1722" i="7" l="1"/>
  <c r="D1722" i="7" s="1"/>
  <c r="C1722" i="7"/>
  <c r="A1723" i="7" s="1"/>
  <c r="A1726" i="4"/>
  <c r="W1726" i="1"/>
  <c r="F1726" i="1"/>
  <c r="S1726" i="1" s="1"/>
  <c r="B1728" i="1"/>
  <c r="E1727" i="1"/>
  <c r="F1727" i="1" s="1"/>
  <c r="A1727" i="1"/>
  <c r="P1727" i="1"/>
  <c r="T1727" i="1" s="1"/>
  <c r="A1727" i="4" l="1"/>
  <c r="C1723" i="7"/>
  <c r="A1724" i="7" s="1"/>
  <c r="B1723" i="7"/>
  <c r="D1723" i="7" s="1"/>
  <c r="W1727" i="1"/>
  <c r="B1729" i="1"/>
  <c r="E1728" i="1"/>
  <c r="F1728" i="1" s="1"/>
  <c r="S1728" i="1" s="1"/>
  <c r="A1728" i="1"/>
  <c r="P1728" i="1"/>
  <c r="T1728" i="1" s="1"/>
  <c r="S1727" i="1"/>
  <c r="W1728" i="1" l="1"/>
  <c r="A1728" i="4"/>
  <c r="B1724" i="7"/>
  <c r="D1724" i="7" s="1"/>
  <c r="C1724" i="7"/>
  <c r="A1725" i="7" s="1"/>
  <c r="B1730" i="1"/>
  <c r="A1729" i="1"/>
  <c r="A1729" i="4" s="1"/>
  <c r="C1725" i="7" l="1"/>
  <c r="A1726" i="7" s="1"/>
  <c r="B1725" i="7"/>
  <c r="D1725" i="7" s="1"/>
  <c r="B1731" i="1"/>
  <c r="A1730" i="1"/>
  <c r="A1730" i="4" s="1"/>
  <c r="C1726" i="7" l="1"/>
  <c r="A1727" i="7" s="1"/>
  <c r="B1726" i="7"/>
  <c r="D1726" i="7" s="1"/>
  <c r="B1732" i="1"/>
  <c r="A1732" i="1" s="1"/>
  <c r="A1732" i="4" s="1"/>
  <c r="A1731" i="1"/>
  <c r="A1731" i="4" s="1"/>
  <c r="B1727" i="7" l="1"/>
  <c r="D1727" i="7" s="1"/>
  <c r="C1727" i="7"/>
  <c r="A1728" i="7" s="1"/>
  <c r="B1733" i="1"/>
  <c r="A1733" i="1" s="1"/>
  <c r="A1733" i="4" s="1"/>
  <c r="C1728" i="7" l="1"/>
  <c r="A1729" i="7" s="1"/>
  <c r="B1728" i="7"/>
  <c r="D1728" i="7" s="1"/>
  <c r="B1734" i="1"/>
  <c r="A1734" i="1" s="1"/>
  <c r="A1734" i="4" s="1"/>
  <c r="C1729" i="7" l="1"/>
  <c r="A1730" i="7" s="1"/>
  <c r="B1729" i="7"/>
  <c r="D1729" i="7" s="1"/>
  <c r="B1735" i="1"/>
  <c r="A1735" i="1" s="1"/>
  <c r="A1735" i="4" s="1"/>
  <c r="B1730" i="7" l="1"/>
  <c r="D1730" i="7" s="1"/>
  <c r="C1730" i="7"/>
  <c r="A1731" i="7" s="1"/>
  <c r="B1736" i="1"/>
  <c r="A1736" i="1" s="1"/>
  <c r="A1736" i="4" s="1"/>
  <c r="B1731" i="7" l="1"/>
  <c r="D1731" i="7" s="1"/>
  <c r="C1731" i="7"/>
  <c r="A1732" i="7" s="1"/>
  <c r="B1737" i="1"/>
  <c r="A1737" i="1" s="1"/>
  <c r="A1737" i="4" s="1"/>
  <c r="C1732" i="7" l="1"/>
  <c r="A1733" i="7" s="1"/>
  <c r="B1732" i="7"/>
  <c r="D1732" i="7" s="1"/>
  <c r="B1738" i="1"/>
  <c r="A1738" i="1" s="1"/>
  <c r="A1738" i="4" s="1"/>
  <c r="B1733" i="7" l="1"/>
  <c r="D1733" i="7" s="1"/>
  <c r="C1733" i="7"/>
  <c r="A1734" i="7" s="1"/>
  <c r="B1739" i="1"/>
  <c r="A1739" i="1" s="1"/>
  <c r="A1739" i="4" s="1"/>
  <c r="C1734" i="7" l="1"/>
  <c r="A1735" i="7" s="1"/>
  <c r="B1734" i="7"/>
  <c r="D1734" i="7" s="1"/>
  <c r="B1740" i="1"/>
  <c r="A1740" i="1" s="1"/>
  <c r="A1740" i="4" s="1"/>
  <c r="C1735" i="7" l="1"/>
  <c r="A1736" i="7" s="1"/>
  <c r="B1735" i="7"/>
  <c r="D1735" i="7" s="1"/>
  <c r="B1741" i="1"/>
  <c r="A1741" i="1" s="1"/>
  <c r="A1741" i="4" s="1"/>
  <c r="B1736" i="7" l="1"/>
  <c r="D1736" i="7" s="1"/>
  <c r="C1736" i="7"/>
  <c r="A1737" i="7" s="1"/>
  <c r="B1742" i="1"/>
  <c r="A1742" i="1" s="1"/>
  <c r="A1742" i="4" s="1"/>
  <c r="C1737" i="7" l="1"/>
  <c r="A1738" i="7" s="1"/>
  <c r="B1737" i="7"/>
  <c r="D1737" i="7" s="1"/>
  <c r="B1743" i="1"/>
  <c r="A1743" i="1" s="1"/>
  <c r="A1743" i="4" s="1"/>
  <c r="C1738" i="7" l="1"/>
  <c r="A1739" i="7" s="1"/>
  <c r="B1738" i="7"/>
  <c r="D1738" i="7" s="1"/>
  <c r="B1744" i="1"/>
  <c r="A1744" i="1" s="1"/>
  <c r="A1744" i="4" s="1"/>
  <c r="B1739" i="7" l="1"/>
  <c r="D1739" i="7" s="1"/>
  <c r="C1739" i="7"/>
  <c r="A1740" i="7" s="1"/>
  <c r="B1745" i="1"/>
  <c r="C1740" i="7" l="1"/>
  <c r="A1741" i="7" s="1"/>
  <c r="B1740" i="7"/>
  <c r="D1740" i="7" s="1"/>
  <c r="B1746" i="1"/>
  <c r="A1746" i="1" s="1"/>
  <c r="A1746" i="4" s="1"/>
  <c r="E1745" i="1"/>
  <c r="F1745" i="1" s="1"/>
  <c r="A1745" i="1"/>
  <c r="A1745" i="4" s="1"/>
  <c r="P1745" i="1"/>
  <c r="T1745" i="1" s="1"/>
  <c r="W1745" i="1" s="1"/>
  <c r="C1741" i="7" l="1"/>
  <c r="A1742" i="7" s="1"/>
  <c r="B1741" i="7"/>
  <c r="D1741" i="7" s="1"/>
  <c r="S1745" i="1"/>
  <c r="B1747" i="1"/>
  <c r="A1747" i="1" s="1"/>
  <c r="A1747" i="4" s="1"/>
  <c r="B1742" i="7" l="1"/>
  <c r="D1742" i="7" s="1"/>
  <c r="C1742" i="7"/>
  <c r="A1743" i="7" s="1"/>
  <c r="B1748" i="1"/>
  <c r="A1748" i="1" s="1"/>
  <c r="A1748" i="4" s="1"/>
  <c r="B1743" i="7" l="1"/>
  <c r="D1743" i="7" s="1"/>
  <c r="C1743" i="7"/>
  <c r="A1744" i="7" s="1"/>
  <c r="B1749" i="1"/>
  <c r="A1749" i="1" s="1"/>
  <c r="A1749" i="4" s="1"/>
  <c r="B1744" i="7" l="1"/>
  <c r="D1744" i="7" s="1"/>
  <c r="C1744" i="7"/>
  <c r="A1745" i="7" s="1"/>
  <c r="B1750" i="1"/>
  <c r="A1750" i="1" s="1"/>
  <c r="A1750" i="4" s="1"/>
  <c r="B1745" i="7" l="1"/>
  <c r="D1745" i="7" s="1"/>
  <c r="C1745" i="7"/>
  <c r="A1746" i="7" s="1"/>
  <c r="B1751" i="1"/>
  <c r="A1751" i="1" s="1"/>
  <c r="A1751" i="4" s="1"/>
  <c r="C1746" i="7" l="1"/>
  <c r="A1747" i="7" s="1"/>
  <c r="B1746" i="7"/>
  <c r="D1746" i="7" s="1"/>
  <c r="B1752" i="1"/>
  <c r="A1752" i="1" s="1"/>
  <c r="A1752" i="4" s="1"/>
  <c r="C1747" i="7" l="1"/>
  <c r="A1748" i="7" s="1"/>
  <c r="B1747" i="7"/>
  <c r="D1747" i="7" s="1"/>
  <c r="B1753" i="1"/>
  <c r="A1753" i="1" s="1"/>
  <c r="A1753" i="4" s="1"/>
  <c r="B1748" i="7" l="1"/>
  <c r="D1748" i="7" s="1"/>
  <c r="C1748" i="7"/>
  <c r="A1749" i="7" s="1"/>
  <c r="B1754" i="1"/>
  <c r="A1754" i="1" s="1"/>
  <c r="A1754" i="4" s="1"/>
  <c r="C1749" i="7" l="1"/>
  <c r="A1750" i="7" s="1"/>
  <c r="B1749" i="7"/>
  <c r="D1749" i="7" s="1"/>
  <c r="B1755" i="1"/>
  <c r="A1755" i="1" s="1"/>
  <c r="A1755" i="4" s="1"/>
  <c r="B1750" i="7" l="1"/>
  <c r="D1750" i="7" s="1"/>
  <c r="C1750" i="7"/>
  <c r="A1751" i="7" s="1"/>
  <c r="B1756" i="1"/>
  <c r="A1756" i="1" s="1"/>
  <c r="A1756" i="4" s="1"/>
  <c r="B1751" i="7" l="1"/>
  <c r="D1751" i="7" s="1"/>
  <c r="C1751" i="7"/>
  <c r="A1752" i="7" s="1"/>
  <c r="B1757" i="1"/>
  <c r="A1757" i="1" s="1"/>
  <c r="A1757" i="4" s="1"/>
  <c r="C1752" i="7" l="1"/>
  <c r="A1753" i="7" s="1"/>
  <c r="B1752" i="7"/>
  <c r="D1752" i="7" s="1"/>
  <c r="B1758" i="1"/>
  <c r="A1758" i="1" s="1"/>
  <c r="A1758" i="4" s="1"/>
  <c r="C1753" i="7" l="1"/>
  <c r="A1754" i="7" s="1"/>
  <c r="B1753" i="7"/>
  <c r="D1753" i="7" s="1"/>
  <c r="B1759" i="1"/>
  <c r="A1759" i="1" s="1"/>
  <c r="A1759" i="4" s="1"/>
  <c r="B1754" i="7" l="1"/>
  <c r="D1754" i="7" s="1"/>
  <c r="C1754" i="7"/>
  <c r="A1755" i="7" s="1"/>
  <c r="B1760" i="1"/>
  <c r="A1760" i="1" s="1"/>
  <c r="A1760" i="4" s="1"/>
  <c r="B1755" i="7" l="1"/>
  <c r="D1755" i="7" s="1"/>
  <c r="C1755" i="7"/>
  <c r="A1756" i="7" s="1"/>
  <c r="B1761" i="1"/>
  <c r="A1761" i="1" s="1"/>
  <c r="A1761" i="4" s="1"/>
  <c r="C1756" i="7" l="1"/>
  <c r="A1757" i="7" s="1"/>
  <c r="B1756" i="7"/>
  <c r="D1756" i="7" s="1"/>
  <c r="B1762" i="1"/>
  <c r="A1762" i="1" s="1"/>
  <c r="A1762" i="4" s="1"/>
  <c r="B1757" i="7" l="1"/>
  <c r="D1757" i="7" s="1"/>
  <c r="C1757" i="7"/>
  <c r="A1758" i="7" s="1"/>
  <c r="B1763" i="1"/>
  <c r="A1763" i="1" s="1"/>
  <c r="A1763" i="4" s="1"/>
  <c r="C1758" i="7" l="1"/>
  <c r="A1759" i="7" s="1"/>
  <c r="B1758" i="7"/>
  <c r="D1758" i="7" s="1"/>
  <c r="B1764" i="1"/>
  <c r="A1764" i="1" s="1"/>
  <c r="A1764" i="4" s="1"/>
  <c r="C1759" i="7" l="1"/>
  <c r="A1760" i="7" s="1"/>
  <c r="B1759" i="7"/>
  <c r="D1759" i="7" s="1"/>
  <c r="B1765" i="1"/>
  <c r="A1765" i="1" s="1"/>
  <c r="A1765" i="4" s="1"/>
  <c r="B1760" i="7" l="1"/>
  <c r="D1760" i="7" s="1"/>
  <c r="C1760" i="7"/>
  <c r="A1761" i="7" s="1"/>
  <c r="B1766" i="1"/>
  <c r="A1766" i="1" s="1"/>
  <c r="A1766" i="4" s="1"/>
  <c r="B1761" i="7" l="1"/>
  <c r="D1761" i="7" s="1"/>
  <c r="C1761" i="7"/>
  <c r="A1762" i="7" s="1"/>
  <c r="B1767" i="1"/>
  <c r="A1767" i="1" s="1"/>
  <c r="A1767" i="4" s="1"/>
  <c r="C1762" i="7" l="1"/>
  <c r="A1763" i="7" s="1"/>
  <c r="B1762" i="7"/>
  <c r="D1762" i="7" s="1"/>
  <c r="B1768" i="1"/>
  <c r="A1768" i="1" s="1"/>
  <c r="A1768" i="4" s="1"/>
  <c r="B1763" i="7" l="1"/>
  <c r="D1763" i="7" s="1"/>
  <c r="C1763" i="7"/>
  <c r="A1764" i="7" s="1"/>
  <c r="B1769" i="1"/>
  <c r="A1769" i="1" s="1"/>
  <c r="A1769" i="4" s="1"/>
  <c r="C1764" i="7" l="1"/>
  <c r="A1765" i="7" s="1"/>
  <c r="B1764" i="7"/>
  <c r="D1764" i="7" s="1"/>
  <c r="B1770" i="1"/>
  <c r="A1770" i="1" s="1"/>
  <c r="A1770" i="4" s="1"/>
  <c r="C1765" i="7" l="1"/>
  <c r="A1766" i="7" s="1"/>
  <c r="B1765" i="7"/>
  <c r="D1765" i="7" s="1"/>
  <c r="B1771" i="1"/>
  <c r="A1771" i="1" s="1"/>
  <c r="A1771" i="4" s="1"/>
  <c r="B1766" i="7" l="1"/>
  <c r="D1766" i="7" s="1"/>
  <c r="C1766" i="7"/>
  <c r="A1767" i="7" s="1"/>
  <c r="B1772" i="1"/>
  <c r="A1772" i="1" s="1"/>
  <c r="A1772" i="4" s="1"/>
  <c r="B1767" i="7" l="1"/>
  <c r="D1767" i="7" s="1"/>
  <c r="C1767" i="7"/>
  <c r="A1768" i="7" s="1"/>
  <c r="B1773" i="1"/>
  <c r="A1773" i="1" s="1"/>
  <c r="A1773" i="4" s="1"/>
  <c r="B1768" i="7" l="1"/>
  <c r="D1768" i="7" s="1"/>
  <c r="C1768" i="7"/>
  <c r="A1769" i="7" s="1"/>
  <c r="B1774" i="1"/>
  <c r="A1774" i="1" s="1"/>
  <c r="A1774" i="4" s="1"/>
  <c r="B1769" i="7" l="1"/>
  <c r="D1769" i="7" s="1"/>
  <c r="C1769" i="7"/>
  <c r="A1770" i="7" s="1"/>
  <c r="B1775" i="1"/>
  <c r="A1775" i="1" s="1"/>
  <c r="A1775" i="4" s="1"/>
  <c r="C1770" i="7" l="1"/>
  <c r="A1771" i="7" s="1"/>
  <c r="B1770" i="7"/>
  <c r="D1770" i="7" s="1"/>
  <c r="B1776" i="1"/>
  <c r="A1776" i="1" s="1"/>
  <c r="A1776" i="4" s="1"/>
  <c r="C1771" i="7" l="1"/>
  <c r="A1772" i="7" s="1"/>
  <c r="B1771" i="7"/>
  <c r="D1771" i="7" s="1"/>
  <c r="B1777" i="1"/>
  <c r="A1777" i="1" s="1"/>
  <c r="A1777" i="4" s="1"/>
  <c r="B1772" i="7" l="1"/>
  <c r="D1772" i="7" s="1"/>
  <c r="C1772" i="7"/>
  <c r="A1773" i="7" s="1"/>
  <c r="B1778" i="1"/>
  <c r="A1778" i="1" s="1"/>
  <c r="A1778" i="4" s="1"/>
  <c r="C1773" i="7" l="1"/>
  <c r="A1774" i="7" s="1"/>
  <c r="B1773" i="7"/>
  <c r="D1773" i="7" s="1"/>
  <c r="B1779" i="1"/>
  <c r="P1779" i="1" s="1"/>
  <c r="T1779" i="1" s="1"/>
  <c r="C1774" i="7" l="1"/>
  <c r="A1775" i="7" s="1"/>
  <c r="B1774" i="7"/>
  <c r="D1774" i="7" s="1"/>
  <c r="A1779" i="1"/>
  <c r="B1780" i="1"/>
  <c r="A1780" i="1" s="1"/>
  <c r="A1780" i="4" s="1"/>
  <c r="E1779" i="1"/>
  <c r="F1779" i="1" s="1"/>
  <c r="A1779" i="4" l="1"/>
  <c r="B1775" i="7"/>
  <c r="D1775" i="7" s="1"/>
  <c r="C1775" i="7"/>
  <c r="A1776" i="7" s="1"/>
  <c r="W1779" i="1"/>
  <c r="B1781" i="1"/>
  <c r="A1781" i="1" s="1"/>
  <c r="A1781" i="4" s="1"/>
  <c r="S1779" i="1"/>
  <c r="C1776" i="7" l="1"/>
  <c r="A1777" i="7" s="1"/>
  <c r="B1776" i="7"/>
  <c r="D1776" i="7" s="1"/>
  <c r="B1782" i="1"/>
  <c r="A1782" i="1" s="1"/>
  <c r="A1782" i="4" s="1"/>
  <c r="C1777" i="7" l="1"/>
  <c r="A1778" i="7" s="1"/>
  <c r="B1777" i="7"/>
  <c r="D1777" i="7" s="1"/>
  <c r="B1783" i="1"/>
  <c r="A1783" i="1" s="1"/>
  <c r="A1783" i="4" s="1"/>
  <c r="B1778" i="7" l="1"/>
  <c r="D1778" i="7" s="1"/>
  <c r="C1778" i="7"/>
  <c r="A1779" i="7" s="1"/>
  <c r="B1784" i="1"/>
  <c r="B1779" i="7" l="1"/>
  <c r="D1779" i="7" s="1"/>
  <c r="C1779" i="7"/>
  <c r="A1780" i="7" s="1"/>
  <c r="B1785" i="1"/>
  <c r="A1785" i="1" s="1"/>
  <c r="A1785" i="4" s="1"/>
  <c r="E1784" i="1"/>
  <c r="F1784" i="1" s="1"/>
  <c r="S1784" i="1" s="1"/>
  <c r="A1784" i="1"/>
  <c r="A1784" i="4" s="1"/>
  <c r="P1784" i="1"/>
  <c r="T1784" i="1" s="1"/>
  <c r="W1784" i="1" s="1"/>
  <c r="B1780" i="7" l="1"/>
  <c r="D1780" i="7" s="1"/>
  <c r="C1780" i="7"/>
  <c r="A1781" i="7" s="1"/>
  <c r="B1786" i="1"/>
  <c r="A1786" i="1" s="1"/>
  <c r="A1786" i="4" s="1"/>
  <c r="B1781" i="7" l="1"/>
  <c r="D1781" i="7" s="1"/>
  <c r="C1781" i="7"/>
  <c r="A1782" i="7" s="1"/>
  <c r="B1787" i="1"/>
  <c r="A1787" i="1" s="1"/>
  <c r="A1787" i="4" s="1"/>
  <c r="C1782" i="7" l="1"/>
  <c r="A1783" i="7" s="1"/>
  <c r="B1782" i="7"/>
  <c r="D1782" i="7" s="1"/>
  <c r="B1788" i="1"/>
  <c r="A1788" i="1" s="1"/>
  <c r="A1788" i="4" s="1"/>
  <c r="C1783" i="7" l="1"/>
  <c r="A1784" i="7" s="1"/>
  <c r="B1783" i="7"/>
  <c r="D1783" i="7" s="1"/>
  <c r="B1789" i="1"/>
  <c r="A1789" i="1" s="1"/>
  <c r="A1789" i="4" s="1"/>
  <c r="B1784" i="7" l="1"/>
  <c r="D1784" i="7" s="1"/>
  <c r="C1784" i="7"/>
  <c r="A1785" i="7" s="1"/>
  <c r="B1790" i="1"/>
  <c r="A1790" i="1" s="1"/>
  <c r="A1790" i="4" s="1"/>
  <c r="C1785" i="7" l="1"/>
  <c r="A1786" i="7" s="1"/>
  <c r="B1785" i="7"/>
  <c r="D1785" i="7" s="1"/>
  <c r="B1791" i="1"/>
  <c r="A1791" i="1" s="1"/>
  <c r="A1791" i="4" s="1"/>
  <c r="C1786" i="7" l="1"/>
  <c r="A1787" i="7" s="1"/>
  <c r="B1786" i="7"/>
  <c r="D1786" i="7" s="1"/>
  <c r="B1792" i="1"/>
  <c r="A1792" i="1" s="1"/>
  <c r="A1792" i="4" s="1"/>
  <c r="B1787" i="7" l="1"/>
  <c r="D1787" i="7" s="1"/>
  <c r="C1787" i="7"/>
  <c r="A1788" i="7" s="1"/>
  <c r="B1793" i="1"/>
  <c r="A1793" i="1" s="1"/>
  <c r="A1793" i="4" s="1"/>
  <c r="B1788" i="7" l="1"/>
  <c r="D1788" i="7" s="1"/>
  <c r="C1788" i="7"/>
  <c r="A1789" i="7" s="1"/>
  <c r="B1794" i="1"/>
  <c r="A1794" i="1" s="1"/>
  <c r="A1794" i="4" s="1"/>
  <c r="C1789" i="7" l="1"/>
  <c r="A1790" i="7" s="1"/>
  <c r="B1789" i="7"/>
  <c r="D1789" i="7" s="1"/>
  <c r="B1795" i="1"/>
  <c r="A1795" i="1" s="1"/>
  <c r="A1795" i="4" s="1"/>
  <c r="S1794" i="1"/>
  <c r="B1790" i="7" l="1"/>
  <c r="D1790" i="7" s="1"/>
  <c r="C1790" i="7"/>
  <c r="A1791" i="7" s="1"/>
  <c r="B1796" i="1"/>
  <c r="A1796" i="1" s="1"/>
  <c r="A1796" i="4" s="1"/>
  <c r="S1795" i="1"/>
  <c r="C1791" i="7" l="1"/>
  <c r="A1792" i="7" s="1"/>
  <c r="B1791" i="7"/>
  <c r="D1791" i="7" s="1"/>
  <c r="B1797" i="1"/>
  <c r="A1797" i="1" s="1"/>
  <c r="A1797" i="4" s="1"/>
  <c r="C1792" i="7" l="1"/>
  <c r="A1793" i="7" s="1"/>
  <c r="B1792" i="7"/>
  <c r="D1792" i="7" s="1"/>
  <c r="B1798" i="1"/>
  <c r="A1798" i="1" s="1"/>
  <c r="A1798" i="4" s="1"/>
  <c r="B1793" i="7" l="1"/>
  <c r="D1793" i="7" s="1"/>
  <c r="C1793" i="7"/>
  <c r="A1794" i="7" s="1"/>
  <c r="B1799" i="1"/>
  <c r="A1799" i="1" s="1"/>
  <c r="A1799" i="4" s="1"/>
  <c r="C1794" i="7" l="1"/>
  <c r="A1795" i="7" s="1"/>
  <c r="B1794" i="7"/>
  <c r="D1794" i="7" s="1"/>
  <c r="B1800" i="1"/>
  <c r="A1800" i="1" s="1"/>
  <c r="A1800" i="4" s="1"/>
  <c r="C1795" i="7" l="1"/>
  <c r="A1796" i="7" s="1"/>
  <c r="B1795" i="7"/>
  <c r="D1795" i="7" s="1"/>
  <c r="B1801" i="1"/>
  <c r="A1801" i="1" s="1"/>
  <c r="A1801" i="4" s="1"/>
  <c r="B1796" i="7" l="1"/>
  <c r="D1796" i="7" s="1"/>
  <c r="C1796" i="7"/>
  <c r="A1797" i="7" s="1"/>
  <c r="B1802" i="1"/>
  <c r="A1802" i="1" s="1"/>
  <c r="A1802" i="4" s="1"/>
  <c r="B1797" i="7" l="1"/>
  <c r="D1797" i="7" s="1"/>
  <c r="C1797" i="7"/>
  <c r="A1798" i="7" s="1"/>
  <c r="B1803" i="1"/>
  <c r="A1803" i="1" s="1"/>
  <c r="A1803" i="4" s="1"/>
  <c r="C1798" i="7" l="1"/>
  <c r="A1799" i="7" s="1"/>
  <c r="B1798" i="7"/>
  <c r="D1798" i="7" s="1"/>
  <c r="B1804" i="1"/>
  <c r="A1804" i="1" s="1"/>
  <c r="A1804" i="4" s="1"/>
  <c r="C1799" i="7" l="1"/>
  <c r="A1800" i="7" s="1"/>
  <c r="B1799" i="7"/>
  <c r="D1799" i="7" s="1"/>
  <c r="B1805" i="1"/>
  <c r="A1805" i="1" s="1"/>
  <c r="A1805" i="4" s="1"/>
  <c r="C1800" i="7" l="1"/>
  <c r="A1801" i="7" s="1"/>
  <c r="B1800" i="7"/>
  <c r="D1800" i="7" s="1"/>
  <c r="B1806" i="1"/>
  <c r="A1806" i="1" s="1"/>
  <c r="A1806" i="4" s="1"/>
  <c r="C1801" i="7" l="1"/>
  <c r="A1802" i="7" s="1"/>
  <c r="B1801" i="7"/>
  <c r="D1801" i="7" s="1"/>
  <c r="B1807" i="1"/>
  <c r="A1807" i="1" s="1"/>
  <c r="A1807" i="4" s="1"/>
  <c r="B1802" i="7" l="1"/>
  <c r="D1802" i="7" s="1"/>
  <c r="C1802" i="7"/>
  <c r="A1803" i="7" s="1"/>
  <c r="B1808" i="1"/>
  <c r="A1808" i="1" s="1"/>
  <c r="A1808" i="4" s="1"/>
  <c r="B1803" i="7" l="1"/>
  <c r="D1803" i="7" s="1"/>
  <c r="C1803" i="7"/>
  <c r="A1804" i="7" s="1"/>
  <c r="B1809" i="1"/>
  <c r="A1809" i="1" s="1"/>
  <c r="A1809" i="4" s="1"/>
  <c r="C1804" i="7" l="1"/>
  <c r="A1805" i="7" s="1"/>
  <c r="B1804" i="7"/>
  <c r="D1804" i="7" s="1"/>
  <c r="B1810" i="1"/>
  <c r="A1810" i="1" s="1"/>
  <c r="A1810" i="4" s="1"/>
  <c r="B1805" i="7" l="1"/>
  <c r="D1805" i="7" s="1"/>
  <c r="C1805" i="7"/>
  <c r="A1806" i="7" s="1"/>
  <c r="B1811" i="1"/>
  <c r="A1811" i="1" s="1"/>
  <c r="A1811" i="4" s="1"/>
  <c r="C1806" i="7" l="1"/>
  <c r="A1807" i="7" s="1"/>
  <c r="B1806" i="7"/>
  <c r="D1806" i="7" s="1"/>
  <c r="B1812" i="1"/>
  <c r="A1812" i="1" s="1"/>
  <c r="A1812" i="4" s="1"/>
  <c r="B1807" i="7" l="1"/>
  <c r="D1807" i="7" s="1"/>
  <c r="C1807" i="7"/>
  <c r="A1808" i="7" s="1"/>
  <c r="B1813" i="1"/>
  <c r="A1813" i="1" s="1"/>
  <c r="A1813" i="4" s="1"/>
  <c r="B1808" i="7" l="1"/>
  <c r="D1808" i="7" s="1"/>
  <c r="C1808" i="7"/>
  <c r="A1809" i="7" s="1"/>
  <c r="B1814" i="1"/>
  <c r="A1814" i="1" s="1"/>
  <c r="A1814" i="4" s="1"/>
  <c r="C1809" i="7" l="1"/>
  <c r="A1810" i="7" s="1"/>
  <c r="B1809" i="7"/>
  <c r="D1809" i="7" s="1"/>
  <c r="B1815" i="1"/>
  <c r="A1815" i="1" s="1"/>
  <c r="A1815" i="4" s="1"/>
  <c r="C1810" i="7" l="1"/>
  <c r="A1811" i="7" s="1"/>
  <c r="B1810" i="7"/>
  <c r="D1810" i="7" s="1"/>
  <c r="B1816" i="1"/>
  <c r="A1816" i="1" s="1"/>
  <c r="A1816" i="4" s="1"/>
  <c r="B1811" i="7" l="1"/>
  <c r="D1811" i="7" s="1"/>
  <c r="C1811" i="7"/>
  <c r="A1812" i="7" s="1"/>
  <c r="B1817" i="1"/>
  <c r="A1817" i="1" s="1"/>
  <c r="A1817" i="4" s="1"/>
  <c r="C1812" i="7" l="1"/>
  <c r="A1813" i="7" s="1"/>
  <c r="B1812" i="7"/>
  <c r="D1812" i="7" s="1"/>
  <c r="B1818" i="1"/>
  <c r="A1818" i="1" s="1"/>
  <c r="A1818" i="4" s="1"/>
  <c r="B1813" i="7" l="1"/>
  <c r="D1813" i="7" s="1"/>
  <c r="C1813" i="7"/>
  <c r="A1814" i="7" s="1"/>
  <c r="B1819" i="1"/>
  <c r="A1819" i="1" s="1"/>
  <c r="A1819" i="4" s="1"/>
  <c r="B1814" i="7" l="1"/>
  <c r="D1814" i="7" s="1"/>
  <c r="C1814" i="7"/>
  <c r="A1815" i="7" s="1"/>
  <c r="B1820" i="1"/>
  <c r="A1820" i="1" s="1"/>
  <c r="A1820" i="4" s="1"/>
  <c r="C1815" i="7" l="1"/>
  <c r="A1816" i="7" s="1"/>
  <c r="B1815" i="7"/>
  <c r="D1815" i="7" s="1"/>
  <c r="B1821" i="1"/>
  <c r="A1821" i="1" s="1"/>
  <c r="A1821" i="4" s="1"/>
  <c r="B1816" i="7" l="1"/>
  <c r="D1816" i="7" s="1"/>
  <c r="C1816" i="7"/>
  <c r="A1817" i="7" s="1"/>
  <c r="B1822" i="1"/>
  <c r="A1822" i="1" s="1"/>
  <c r="A1822" i="4" s="1"/>
  <c r="B1817" i="7" l="1"/>
  <c r="D1817" i="7" s="1"/>
  <c r="C1817" i="7"/>
  <c r="A1818" i="7" s="1"/>
  <c r="B1823" i="1"/>
  <c r="A1823" i="1" s="1"/>
  <c r="A1823" i="4" s="1"/>
  <c r="B1818" i="7" l="1"/>
  <c r="D1818" i="7" s="1"/>
  <c r="C1818" i="7"/>
  <c r="A1819" i="7" s="1"/>
  <c r="B1824" i="1"/>
  <c r="A1824" i="1" s="1"/>
  <c r="A1824" i="4" s="1"/>
  <c r="C1819" i="7" l="1"/>
  <c r="A1820" i="7" s="1"/>
  <c r="B1819" i="7"/>
  <c r="D1819" i="7" s="1"/>
  <c r="B1825" i="1"/>
  <c r="A1825" i="1" s="1"/>
  <c r="A1825" i="4" s="1"/>
  <c r="B1820" i="7" l="1"/>
  <c r="D1820" i="7" s="1"/>
  <c r="C1820" i="7"/>
  <c r="A1821" i="7" s="1"/>
  <c r="B1826" i="1"/>
  <c r="A1826" i="1" s="1"/>
  <c r="A1826" i="4" s="1"/>
  <c r="C1821" i="7" l="1"/>
  <c r="A1822" i="7" s="1"/>
  <c r="B1821" i="7"/>
  <c r="D1821" i="7" s="1"/>
  <c r="B1827" i="1"/>
  <c r="A1827" i="1" s="1"/>
  <c r="A1827" i="4" s="1"/>
  <c r="B1822" i="7" l="1"/>
  <c r="D1822" i="7" s="1"/>
  <c r="C1822" i="7"/>
  <c r="A1823" i="7" s="1"/>
  <c r="B1828" i="1"/>
  <c r="A1828" i="1" s="1"/>
  <c r="A1828" i="4" s="1"/>
  <c r="B1823" i="7" l="1"/>
  <c r="D1823" i="7" s="1"/>
  <c r="C1823" i="7"/>
  <c r="A1824" i="7" s="1"/>
  <c r="B1829" i="1"/>
  <c r="A1829" i="1" s="1"/>
  <c r="A1829" i="4" s="1"/>
  <c r="C1824" i="7" l="1"/>
  <c r="A1825" i="7" s="1"/>
  <c r="B1824" i="7"/>
  <c r="D1824" i="7" s="1"/>
  <c r="B1830" i="1"/>
  <c r="A1830" i="1" s="1"/>
  <c r="A1830" i="4" s="1"/>
  <c r="B1825" i="7" l="1"/>
  <c r="D1825" i="7" s="1"/>
  <c r="C1825" i="7"/>
  <c r="A1826" i="7" s="1"/>
  <c r="B1831" i="1"/>
  <c r="A1831" i="1" s="1"/>
  <c r="A1831" i="4" s="1"/>
  <c r="B1826" i="7" l="1"/>
  <c r="D1826" i="7" s="1"/>
  <c r="C1826" i="7"/>
  <c r="A1827" i="7" s="1"/>
  <c r="B1832" i="1"/>
  <c r="A1832" i="1" s="1"/>
  <c r="A1832" i="4" s="1"/>
  <c r="C1827" i="7" l="1"/>
  <c r="A1828" i="7" s="1"/>
  <c r="B1827" i="7"/>
  <c r="D1827" i="7" s="1"/>
  <c r="B1833" i="1"/>
  <c r="A1833" i="1" s="1"/>
  <c r="A1833" i="4" s="1"/>
  <c r="C1828" i="7" l="1"/>
  <c r="A1829" i="7" s="1"/>
  <c r="B1828" i="7"/>
  <c r="D1828" i="7" s="1"/>
  <c r="B1834" i="1"/>
  <c r="A1834" i="1" s="1"/>
  <c r="A1834" i="4" s="1"/>
  <c r="B1829" i="7" l="1"/>
  <c r="D1829" i="7" s="1"/>
  <c r="C1829" i="7"/>
  <c r="A1830" i="7" s="1"/>
  <c r="B1835" i="1"/>
  <c r="A1835" i="1" s="1"/>
  <c r="A1835" i="4" s="1"/>
  <c r="C1830" i="7" l="1"/>
  <c r="A1831" i="7" s="1"/>
  <c r="B1830" i="7"/>
  <c r="D1830" i="7" s="1"/>
  <c r="B1836" i="1"/>
  <c r="A1836" i="1" s="1"/>
  <c r="A1836" i="4" s="1"/>
  <c r="C1831" i="7" l="1"/>
  <c r="A1832" i="7" s="1"/>
  <c r="B1831" i="7"/>
  <c r="D1831" i="7" s="1"/>
  <c r="B1837" i="1"/>
  <c r="A1837" i="1" s="1"/>
  <c r="A1837" i="4" s="1"/>
  <c r="B1832" i="7" l="1"/>
  <c r="D1832" i="7" s="1"/>
  <c r="C1832" i="7"/>
  <c r="A1833" i="7" s="1"/>
  <c r="B1838" i="1"/>
  <c r="A1838" i="1" l="1"/>
  <c r="A1838" i="4" s="1"/>
  <c r="B1839" i="1"/>
  <c r="A1839" i="1" s="1"/>
  <c r="C1833" i="7"/>
  <c r="A1834" i="7" s="1"/>
  <c r="B1833" i="7"/>
  <c r="D1833" i="7" s="1"/>
  <c r="C1834" i="7" l="1"/>
  <c r="A1835" i="7" s="1"/>
  <c r="B1834" i="7"/>
  <c r="D1834" i="7" s="1"/>
  <c r="B1840" i="1"/>
  <c r="A1840" i="1" s="1"/>
  <c r="A1840" i="4" s="1"/>
  <c r="A1839" i="4" l="1"/>
  <c r="B1835" i="7"/>
  <c r="D1835" i="7" s="1"/>
  <c r="C1835" i="7"/>
  <c r="A1836" i="7" s="1"/>
  <c r="B1841" i="1"/>
  <c r="A1841" i="1" s="1"/>
  <c r="A1841" i="4" s="1"/>
  <c r="B1836" i="7" l="1"/>
  <c r="D1836" i="7" s="1"/>
  <c r="C1836" i="7"/>
  <c r="A1837" i="7" s="1"/>
  <c r="B1842" i="1"/>
  <c r="C1837" i="7" l="1"/>
  <c r="A1838" i="7" s="1"/>
  <c r="B1837" i="7"/>
  <c r="D1837" i="7" s="1"/>
  <c r="B1843" i="1"/>
  <c r="A1842" i="1"/>
  <c r="A1842" i="4" s="1"/>
  <c r="B1838" i="7" l="1"/>
  <c r="D1838" i="7" s="1"/>
  <c r="C1838" i="7"/>
  <c r="A1839" i="7" s="1"/>
  <c r="B1844" i="1"/>
  <c r="A1843" i="1"/>
  <c r="A1843" i="4" s="1"/>
  <c r="B1839" i="7" l="1"/>
  <c r="D1839" i="7" s="1"/>
  <c r="C1839" i="7"/>
  <c r="A1840" i="7" s="1"/>
  <c r="B1845" i="1"/>
  <c r="A1844" i="1"/>
  <c r="A1844" i="4" s="1"/>
  <c r="C1840" i="7" l="1"/>
  <c r="A1841" i="7" s="1"/>
  <c r="B1840" i="7"/>
  <c r="D1840" i="7" s="1"/>
  <c r="B1846" i="1"/>
  <c r="A1845" i="1"/>
  <c r="A1845" i="4" s="1"/>
  <c r="B1841" i="7" l="1"/>
  <c r="D1841" i="7" s="1"/>
  <c r="C1841" i="7"/>
  <c r="A1842" i="7" s="1"/>
  <c r="B1847" i="1"/>
  <c r="A1846" i="1"/>
  <c r="A1846" i="4" s="1"/>
  <c r="C1842" i="7" l="1"/>
  <c r="A1843" i="7" s="1"/>
  <c r="B1842" i="7"/>
  <c r="D1842" i="7" s="1"/>
  <c r="B1848" i="1"/>
  <c r="A1847" i="1"/>
  <c r="A1847" i="4" s="1"/>
  <c r="B1843" i="7" l="1"/>
  <c r="D1843" i="7" s="1"/>
  <c r="C1843" i="7"/>
  <c r="A1844" i="7" s="1"/>
  <c r="B1849" i="1"/>
  <c r="A1848" i="1"/>
  <c r="A1848" i="4" s="1"/>
  <c r="B1844" i="7" l="1"/>
  <c r="D1844" i="7" s="1"/>
  <c r="C1844" i="7"/>
  <c r="A1845" i="7" s="1"/>
  <c r="B1850" i="1"/>
  <c r="A1849" i="1"/>
  <c r="A1849" i="4" s="1"/>
  <c r="C1845" i="7" l="1"/>
  <c r="A1846" i="7" s="1"/>
  <c r="B1845" i="7"/>
  <c r="D1845" i="7" s="1"/>
  <c r="B1851" i="1"/>
  <c r="A1850" i="1"/>
  <c r="A1850" i="4" s="1"/>
  <c r="C1846" i="7" l="1"/>
  <c r="A1847" i="7" s="1"/>
  <c r="B1846" i="7"/>
  <c r="D1846" i="7" s="1"/>
  <c r="B1852" i="1"/>
  <c r="A1851" i="1"/>
  <c r="A1851" i="4" s="1"/>
  <c r="B1847" i="7" l="1"/>
  <c r="D1847" i="7" s="1"/>
  <c r="C1847" i="7"/>
  <c r="A1848" i="7" s="1"/>
  <c r="B1853" i="1"/>
  <c r="A1852" i="1"/>
  <c r="A1852" i="4" s="1"/>
  <c r="C1848" i="7" l="1"/>
  <c r="A1849" i="7" s="1"/>
  <c r="B1848" i="7"/>
  <c r="D1848" i="7" s="1"/>
  <c r="B1854" i="1"/>
  <c r="A1853" i="1"/>
  <c r="A1853" i="4" s="1"/>
  <c r="C1849" i="7" l="1"/>
  <c r="A1850" i="7" s="1"/>
  <c r="B1849" i="7"/>
  <c r="D1849" i="7" s="1"/>
  <c r="B1855" i="1"/>
  <c r="A1854" i="1"/>
  <c r="A1854" i="4" s="1"/>
  <c r="B1850" i="7" l="1"/>
  <c r="D1850" i="7" s="1"/>
  <c r="C1850" i="7"/>
  <c r="A1851" i="7" s="1"/>
  <c r="B1856" i="1"/>
  <c r="A1855" i="1"/>
  <c r="A1855" i="4" s="1"/>
  <c r="C1851" i="7" l="1"/>
  <c r="A1852" i="7" s="1"/>
  <c r="B1851" i="7"/>
  <c r="D1851" i="7" s="1"/>
  <c r="B1857" i="1"/>
  <c r="A1856" i="1"/>
  <c r="A1856" i="4" s="1"/>
  <c r="B1852" i="7" l="1"/>
  <c r="D1852" i="7" s="1"/>
  <c r="C1852" i="7"/>
  <c r="A1853" i="7" s="1"/>
  <c r="B1858" i="1"/>
  <c r="A1857" i="1"/>
  <c r="A1857" i="4" s="1"/>
  <c r="B1853" i="7" l="1"/>
  <c r="D1853" i="7" s="1"/>
  <c r="C1853" i="7"/>
  <c r="A1854" i="7" s="1"/>
  <c r="B1859" i="1"/>
  <c r="A1858" i="1"/>
  <c r="A1858" i="4" s="1"/>
  <c r="B1854" i="7" l="1"/>
  <c r="D1854" i="7" s="1"/>
  <c r="C1854" i="7"/>
  <c r="A1855" i="7" s="1"/>
  <c r="B1860" i="1"/>
  <c r="A1859" i="1"/>
  <c r="A1859" i="4" s="1"/>
  <c r="C1855" i="7" l="1"/>
  <c r="A1856" i="7" s="1"/>
  <c r="B1855" i="7"/>
  <c r="D1855" i="7" s="1"/>
  <c r="B1861" i="1"/>
  <c r="A1860" i="1"/>
  <c r="A1860" i="4" s="1"/>
  <c r="B1856" i="7" l="1"/>
  <c r="D1856" i="7" s="1"/>
  <c r="C1856" i="7"/>
  <c r="A1857" i="7" s="1"/>
  <c r="B1862" i="1"/>
  <c r="A1861" i="1"/>
  <c r="A1861" i="4" s="1"/>
  <c r="C1857" i="7" l="1"/>
  <c r="A1858" i="7" s="1"/>
  <c r="B1857" i="7"/>
  <c r="D1857" i="7" s="1"/>
  <c r="B1863" i="1"/>
  <c r="A1862" i="1"/>
  <c r="A1862" i="4" s="1"/>
  <c r="C1858" i="7" l="1"/>
  <c r="A1859" i="7" s="1"/>
  <c r="B1858" i="7"/>
  <c r="D1858" i="7" s="1"/>
  <c r="B1864" i="1"/>
  <c r="A1863" i="1"/>
  <c r="A1863" i="4" s="1"/>
  <c r="B1859" i="7" l="1"/>
  <c r="D1859" i="7" s="1"/>
  <c r="C1859" i="7"/>
  <c r="A1860" i="7" s="1"/>
  <c r="B1865" i="1"/>
  <c r="A1864" i="1"/>
  <c r="A1864" i="4" s="1"/>
  <c r="C1860" i="7" l="1"/>
  <c r="A1861" i="7" s="1"/>
  <c r="B1860" i="7"/>
  <c r="D1860" i="7" s="1"/>
  <c r="B1866" i="1"/>
  <c r="A1865" i="1"/>
  <c r="A1865" i="4" s="1"/>
  <c r="C1861" i="7" l="1"/>
  <c r="A1862" i="7" s="1"/>
  <c r="B1861" i="7"/>
  <c r="D1861" i="7" s="1"/>
  <c r="B1867" i="1"/>
  <c r="A1866" i="1"/>
  <c r="A1866" i="4" s="1"/>
  <c r="B1862" i="7" l="1"/>
  <c r="D1862" i="7" s="1"/>
  <c r="C1862" i="7"/>
  <c r="A1863" i="7" s="1"/>
  <c r="B1868" i="1"/>
  <c r="A1867" i="1"/>
  <c r="A1867" i="4" s="1"/>
  <c r="C1863" i="7" l="1"/>
  <c r="A1864" i="7" s="1"/>
  <c r="B1863" i="7"/>
  <c r="D1863" i="7" s="1"/>
  <c r="B1869" i="1"/>
  <c r="A1868" i="1"/>
  <c r="A1868" i="4" s="1"/>
  <c r="C1864" i="7" l="1"/>
  <c r="A1865" i="7" s="1"/>
  <c r="B1864" i="7"/>
  <c r="D1864" i="7" s="1"/>
  <c r="B1870" i="1"/>
  <c r="A1869" i="1"/>
  <c r="A1869" i="4" s="1"/>
  <c r="B1865" i="7" l="1"/>
  <c r="D1865" i="7" s="1"/>
  <c r="C1865" i="7"/>
  <c r="A1866" i="7" s="1"/>
  <c r="B1871" i="1"/>
  <c r="A1870" i="1"/>
  <c r="A1870" i="4" s="1"/>
  <c r="C1866" i="7" l="1"/>
  <c r="A1867" i="7" s="1"/>
  <c r="B1866" i="7"/>
  <c r="D1866" i="7" s="1"/>
  <c r="B1872" i="1"/>
  <c r="A1871" i="1"/>
  <c r="A1871" i="4" s="1"/>
  <c r="C1867" i="7" l="1"/>
  <c r="A1868" i="7" s="1"/>
  <c r="B1867" i="7"/>
  <c r="D1867" i="7" s="1"/>
  <c r="B1873" i="1"/>
  <c r="A1872" i="1"/>
  <c r="A1872" i="4" s="1"/>
  <c r="B1868" i="7" l="1"/>
  <c r="D1868" i="7" s="1"/>
  <c r="C1868" i="7"/>
  <c r="A1869" i="7" s="1"/>
  <c r="B1874" i="1"/>
  <c r="A1873" i="1"/>
  <c r="A1873" i="4" s="1"/>
  <c r="C1869" i="7" l="1"/>
  <c r="A1870" i="7" s="1"/>
  <c r="B1869" i="7"/>
  <c r="D1869" i="7" s="1"/>
  <c r="B1875" i="1"/>
  <c r="A1874" i="1"/>
  <c r="A1874" i="4" s="1"/>
  <c r="C1870" i="7" l="1"/>
  <c r="A1871" i="7" s="1"/>
  <c r="B1870" i="7"/>
  <c r="D1870" i="7" s="1"/>
  <c r="B1876" i="1"/>
  <c r="A1875" i="1"/>
  <c r="A1875" i="4" s="1"/>
  <c r="B1871" i="7" l="1"/>
  <c r="D1871" i="7" s="1"/>
  <c r="C1871" i="7"/>
  <c r="A1872" i="7" s="1"/>
  <c r="B1877" i="1"/>
  <c r="A1876" i="1"/>
  <c r="A1876" i="4" s="1"/>
  <c r="C1872" i="7" l="1"/>
  <c r="A1873" i="7" s="1"/>
  <c r="B1872" i="7"/>
  <c r="D1872" i="7" s="1"/>
  <c r="B1878" i="1"/>
  <c r="A1877" i="1"/>
  <c r="A1877" i="4" s="1"/>
  <c r="C1873" i="7" l="1"/>
  <c r="A1874" i="7" s="1"/>
  <c r="B1873" i="7"/>
  <c r="D1873" i="7" s="1"/>
  <c r="B1879" i="1"/>
  <c r="A1878" i="1"/>
  <c r="A1878" i="4" s="1"/>
  <c r="B1874" i="7" l="1"/>
  <c r="D1874" i="7" s="1"/>
  <c r="C1874" i="7"/>
  <c r="A1875" i="7" s="1"/>
  <c r="B1880" i="1"/>
  <c r="A1879" i="1"/>
  <c r="A1879" i="4" s="1"/>
  <c r="B1875" i="7" l="1"/>
  <c r="D1875" i="7" s="1"/>
  <c r="C1875" i="7"/>
  <c r="A1876" i="7" s="1"/>
  <c r="B1881" i="1"/>
  <c r="A1880" i="1"/>
  <c r="A1880" i="4" s="1"/>
  <c r="C1876" i="7" l="1"/>
  <c r="A1877" i="7" s="1"/>
  <c r="B1876" i="7"/>
  <c r="D1876" i="7" s="1"/>
  <c r="B1882" i="1"/>
  <c r="A1881" i="1"/>
  <c r="A1881" i="4" s="1"/>
  <c r="B1877" i="7" l="1"/>
  <c r="D1877" i="7" s="1"/>
  <c r="C1877" i="7"/>
  <c r="A1878" i="7" s="1"/>
  <c r="B1883" i="1"/>
  <c r="A1882" i="1"/>
  <c r="A1882" i="4" s="1"/>
  <c r="C1878" i="7" l="1"/>
  <c r="A1879" i="7" s="1"/>
  <c r="B1878" i="7"/>
  <c r="D1878" i="7" s="1"/>
  <c r="B1884" i="1"/>
  <c r="A1883" i="1"/>
  <c r="A1883" i="4" s="1"/>
  <c r="C1879" i="7" l="1"/>
  <c r="A1880" i="7" s="1"/>
  <c r="B1879" i="7"/>
  <c r="D1879" i="7" s="1"/>
  <c r="B1885" i="1"/>
  <c r="A1884" i="1"/>
  <c r="A1884" i="4" s="1"/>
  <c r="B1880" i="7" l="1"/>
  <c r="D1880" i="7" s="1"/>
  <c r="C1880" i="7"/>
  <c r="A1881" i="7" s="1"/>
  <c r="B1886" i="1"/>
  <c r="A1885" i="1"/>
  <c r="A1885" i="4" s="1"/>
  <c r="C1881" i="7" l="1"/>
  <c r="A1882" i="7" s="1"/>
  <c r="B1881" i="7"/>
  <c r="D1881" i="7" s="1"/>
  <c r="B1887" i="1"/>
  <c r="A1886" i="1"/>
  <c r="A1886" i="4" s="1"/>
  <c r="C1882" i="7" l="1"/>
  <c r="A1883" i="7" s="1"/>
  <c r="B1882" i="7"/>
  <c r="D1882" i="7" s="1"/>
  <c r="B1888" i="1"/>
  <c r="A1887" i="1"/>
  <c r="A1887" i="4" s="1"/>
  <c r="B1883" i="7" l="1"/>
  <c r="D1883" i="7" s="1"/>
  <c r="C1883" i="7"/>
  <c r="A1884" i="7" s="1"/>
  <c r="B1889" i="1"/>
  <c r="A1888" i="1"/>
  <c r="A1888" i="4" s="1"/>
  <c r="C1884" i="7" l="1"/>
  <c r="A1885" i="7" s="1"/>
  <c r="B1884" i="7"/>
  <c r="D1884" i="7" s="1"/>
  <c r="B1890" i="1"/>
  <c r="A1889" i="1"/>
  <c r="A1889" i="4" s="1"/>
  <c r="C1885" i="7" l="1"/>
  <c r="A1886" i="7" s="1"/>
  <c r="B1885" i="7"/>
  <c r="D1885" i="7" s="1"/>
  <c r="B1891" i="1"/>
  <c r="A1890" i="1"/>
  <c r="A1890" i="4" s="1"/>
  <c r="B1886" i="7" l="1"/>
  <c r="D1886" i="7" s="1"/>
  <c r="C1886" i="7"/>
  <c r="A1887" i="7" s="1"/>
  <c r="B1892" i="1"/>
  <c r="A1891" i="1"/>
  <c r="A1891" i="4" s="1"/>
  <c r="C1887" i="7" l="1"/>
  <c r="A1888" i="7" s="1"/>
  <c r="B1887" i="7"/>
  <c r="D1887" i="7" s="1"/>
  <c r="B1893" i="1"/>
  <c r="A1892" i="1"/>
  <c r="A1892" i="4" s="1"/>
  <c r="B1888" i="7" l="1"/>
  <c r="D1888" i="7" s="1"/>
  <c r="C1888" i="7"/>
  <c r="A1889" i="7" s="1"/>
  <c r="B1894" i="1"/>
  <c r="A1893" i="1"/>
  <c r="A1893" i="4" s="1"/>
  <c r="B1889" i="7" l="1"/>
  <c r="D1889" i="7" s="1"/>
  <c r="C1889" i="7"/>
  <c r="A1890" i="7" s="1"/>
  <c r="B1895" i="1"/>
  <c r="A1894" i="1"/>
  <c r="A1894" i="4" s="1"/>
  <c r="C1890" i="7" l="1"/>
  <c r="A1891" i="7" s="1"/>
  <c r="B1890" i="7"/>
  <c r="D1890" i="7" s="1"/>
  <c r="B1896" i="1"/>
  <c r="A1895" i="1"/>
  <c r="A1895" i="4" s="1"/>
  <c r="C1891" i="7" l="1"/>
  <c r="A1892" i="7" s="1"/>
  <c r="B1891" i="7"/>
  <c r="D1891" i="7" s="1"/>
  <c r="B1897" i="1"/>
  <c r="A1896" i="1"/>
  <c r="A1896" i="4" s="1"/>
  <c r="B1892" i="7" l="1"/>
  <c r="D1892" i="7" s="1"/>
  <c r="C1892" i="7"/>
  <c r="A1893" i="7" s="1"/>
  <c r="B1898" i="1"/>
  <c r="A1897" i="1"/>
  <c r="A1897" i="4" s="1"/>
  <c r="C1893" i="7" l="1"/>
  <c r="A1894" i="7" s="1"/>
  <c r="B1893" i="7"/>
  <c r="D1893" i="7" s="1"/>
  <c r="B1899" i="1"/>
  <c r="A1898" i="1"/>
  <c r="A1898" i="4" s="1"/>
  <c r="C1894" i="7" l="1"/>
  <c r="A1895" i="7" s="1"/>
  <c r="B1894" i="7"/>
  <c r="D1894" i="7" s="1"/>
  <c r="B1900" i="1"/>
  <c r="A1899" i="1"/>
  <c r="A1899" i="4" s="1"/>
  <c r="B1895" i="7" l="1"/>
  <c r="D1895" i="7" s="1"/>
  <c r="C1895" i="7"/>
  <c r="A1896" i="7" s="1"/>
  <c r="B1901" i="1"/>
  <c r="A1900" i="1"/>
  <c r="A1900" i="4" s="1"/>
  <c r="C1896" i="7" l="1"/>
  <c r="A1897" i="7" s="1"/>
  <c r="B1896" i="7"/>
  <c r="D1896" i="7" s="1"/>
  <c r="B1902" i="1"/>
  <c r="A1901" i="1"/>
  <c r="A1901" i="4" s="1"/>
  <c r="C1897" i="7" l="1"/>
  <c r="A1898" i="7" s="1"/>
  <c r="B1897" i="7"/>
  <c r="D1897" i="7" s="1"/>
  <c r="B1903" i="1"/>
  <c r="A1902" i="1"/>
  <c r="A1902" i="4" s="1"/>
  <c r="B1898" i="7" l="1"/>
  <c r="D1898" i="7" s="1"/>
  <c r="C1898" i="7"/>
  <c r="A1899" i="7" s="1"/>
  <c r="B1904" i="1"/>
  <c r="B1905" i="1" s="1"/>
  <c r="A1905" i="1" s="1"/>
  <c r="A1903" i="1"/>
  <c r="A1903" i="4" s="1"/>
  <c r="C1899" i="7" l="1"/>
  <c r="A1900" i="7" s="1"/>
  <c r="B1899" i="7"/>
  <c r="D1899" i="7" s="1"/>
  <c r="A1904" i="1"/>
  <c r="A1904" i="4" s="1"/>
  <c r="C1900" i="7" l="1"/>
  <c r="A1901" i="7" s="1"/>
  <c r="B1900" i="7"/>
  <c r="D1900" i="7" s="1"/>
  <c r="A1905" i="4"/>
  <c r="B1906" i="1"/>
  <c r="B1901" i="7" l="1"/>
  <c r="D1901" i="7" s="1"/>
  <c r="C1901" i="7"/>
  <c r="A1902" i="7" s="1"/>
  <c r="B1907" i="1"/>
  <c r="A1906" i="1"/>
  <c r="A1906" i="4" s="1"/>
  <c r="C1902" i="7" l="1"/>
  <c r="A1903" i="7" s="1"/>
  <c r="B1902" i="7"/>
  <c r="D1902" i="7" s="1"/>
  <c r="B1908" i="1"/>
  <c r="A1907" i="1"/>
  <c r="A1907" i="4" s="1"/>
  <c r="C1903" i="7" l="1"/>
  <c r="A1904" i="7" s="1"/>
  <c r="B1903" i="7"/>
  <c r="D1903" i="7" s="1"/>
  <c r="B1909" i="1"/>
  <c r="A1908" i="1"/>
  <c r="A1908" i="4" s="1"/>
  <c r="B1904" i="7" l="1"/>
  <c r="D1904" i="7" s="1"/>
  <c r="C1904" i="7"/>
  <c r="A1905" i="7" s="1"/>
  <c r="B1910" i="1"/>
  <c r="A1909" i="1"/>
  <c r="A1909" i="4" s="1"/>
  <c r="C1905" i="7" l="1"/>
  <c r="A1906" i="7" s="1"/>
  <c r="B1905" i="7"/>
  <c r="D1905" i="7" s="1"/>
  <c r="B1911" i="1"/>
  <c r="A1910" i="1"/>
  <c r="A1910" i="4" s="1"/>
  <c r="C1906" i="7" l="1"/>
  <c r="A1907" i="7" s="1"/>
  <c r="B1906" i="7"/>
  <c r="D1906" i="7" s="1"/>
  <c r="B1912" i="1"/>
  <c r="A1911" i="1"/>
  <c r="A1911" i="4" s="1"/>
  <c r="B1907" i="7" l="1"/>
  <c r="D1907" i="7" s="1"/>
  <c r="C1907" i="7"/>
  <c r="A1908" i="7" s="1"/>
  <c r="B1913" i="1"/>
  <c r="A1912" i="1"/>
  <c r="A1912" i="4" s="1"/>
  <c r="C1908" i="7" l="1"/>
  <c r="A1909" i="7" s="1"/>
  <c r="B1908" i="7"/>
  <c r="D1908" i="7" s="1"/>
  <c r="B1914" i="1"/>
  <c r="A1913" i="1"/>
  <c r="A1913" i="4" s="1"/>
  <c r="C1909" i="7" l="1"/>
  <c r="A1910" i="7" s="1"/>
  <c r="B1909" i="7"/>
  <c r="D1909" i="7" s="1"/>
  <c r="B1915" i="1"/>
  <c r="A1914" i="1"/>
  <c r="A1914" i="4" s="1"/>
  <c r="B1910" i="7" l="1"/>
  <c r="D1910" i="7" s="1"/>
  <c r="C1910" i="7"/>
  <c r="A1911" i="7" s="1"/>
  <c r="B1916" i="1"/>
  <c r="A1915" i="1"/>
  <c r="A1915" i="4" s="1"/>
  <c r="B1911" i="7" l="1"/>
  <c r="D1911" i="7" s="1"/>
  <c r="C1911" i="7"/>
  <c r="A1912" i="7" s="1"/>
  <c r="B1917" i="1"/>
  <c r="A1916" i="1"/>
  <c r="A1916" i="4" s="1"/>
  <c r="C1912" i="7" l="1"/>
  <c r="A1913" i="7" s="1"/>
  <c r="B1912" i="7"/>
  <c r="D1912" i="7" s="1"/>
  <c r="B1918" i="1"/>
  <c r="A1917" i="1"/>
  <c r="A1917" i="4" s="1"/>
  <c r="B1913" i="7" l="1"/>
  <c r="D1913" i="7" s="1"/>
  <c r="C1913" i="7"/>
  <c r="A1914" i="7" s="1"/>
  <c r="B1919" i="1"/>
  <c r="A1918" i="1"/>
  <c r="A1918" i="4" s="1"/>
  <c r="C1914" i="7" l="1"/>
  <c r="A1915" i="7" s="1"/>
  <c r="B1914" i="7"/>
  <c r="D1914" i="7" s="1"/>
  <c r="B1920" i="1"/>
  <c r="A1919" i="1"/>
  <c r="A1919" i="4" s="1"/>
  <c r="C1915" i="7" l="1"/>
  <c r="A1916" i="7" s="1"/>
  <c r="B1915" i="7"/>
  <c r="D1915" i="7" s="1"/>
  <c r="B1921" i="1"/>
  <c r="A1920" i="1"/>
  <c r="A1920" i="4" s="1"/>
  <c r="B1916" i="7" l="1"/>
  <c r="D1916" i="7" s="1"/>
  <c r="C1916" i="7"/>
  <c r="A1917" i="7" s="1"/>
  <c r="B1922" i="1"/>
  <c r="A1921" i="1"/>
  <c r="A1921" i="4" s="1"/>
  <c r="C1917" i="7" l="1"/>
  <c r="A1918" i="7" s="1"/>
  <c r="B1917" i="7"/>
  <c r="D1917" i="7" s="1"/>
  <c r="B1923" i="1"/>
  <c r="A1922" i="1"/>
  <c r="A1922" i="4" s="1"/>
  <c r="C1918" i="7" l="1"/>
  <c r="A1919" i="7" s="1"/>
  <c r="B1918" i="7"/>
  <c r="D1918" i="7" s="1"/>
  <c r="B1924" i="1"/>
  <c r="A1923" i="1"/>
  <c r="A1923" i="4" s="1"/>
  <c r="B1919" i="7" l="1"/>
  <c r="D1919" i="7" s="1"/>
  <c r="C1919" i="7"/>
  <c r="A1920" i="7" s="1"/>
  <c r="B1925" i="1"/>
  <c r="A1924" i="1"/>
  <c r="A1924" i="4" s="1"/>
  <c r="C1920" i="7" l="1"/>
  <c r="A1921" i="7" s="1"/>
  <c r="B1920" i="7"/>
  <c r="D1920" i="7" s="1"/>
  <c r="B1926" i="1"/>
  <c r="A1925" i="1"/>
  <c r="A1925" i="4" s="1"/>
  <c r="C1921" i="7" l="1"/>
  <c r="A1922" i="7" s="1"/>
  <c r="B1921" i="7"/>
  <c r="D1921" i="7" s="1"/>
  <c r="B1927" i="1"/>
  <c r="A1926" i="1"/>
  <c r="A1926" i="4" s="1"/>
  <c r="B1922" i="7" l="1"/>
  <c r="D1922" i="7" s="1"/>
  <c r="C1922" i="7"/>
  <c r="A1923" i="7" s="1"/>
  <c r="B1928" i="1"/>
  <c r="A1927" i="1"/>
  <c r="A1927" i="4" s="1"/>
  <c r="C1923" i="7" l="1"/>
  <c r="A1924" i="7" s="1"/>
  <c r="B1923" i="7"/>
  <c r="D1923" i="7" s="1"/>
  <c r="B1929" i="1"/>
  <c r="A1928" i="1"/>
  <c r="A1928" i="4" s="1"/>
  <c r="B1924" i="7" l="1"/>
  <c r="D1924" i="7" s="1"/>
  <c r="C1924" i="7"/>
  <c r="A1925" i="7" s="1"/>
  <c r="B1930" i="1"/>
  <c r="A1929" i="1"/>
  <c r="A1929" i="4" s="1"/>
  <c r="B1925" i="7" l="1"/>
  <c r="D1925" i="7" s="1"/>
  <c r="C1925" i="7"/>
  <c r="A1926" i="7" s="1"/>
  <c r="B1931" i="1"/>
  <c r="B1932" i="1" s="1"/>
  <c r="A1932" i="1" s="1"/>
  <c r="A1930" i="1"/>
  <c r="A1930" i="4" s="1"/>
  <c r="C1926" i="7" l="1"/>
  <c r="A1927" i="7" s="1"/>
  <c r="B1926" i="7"/>
  <c r="D1926" i="7" s="1"/>
  <c r="A1932" i="4"/>
  <c r="A1931" i="1"/>
  <c r="A1931" i="4" s="1"/>
  <c r="C1927" i="7" l="1"/>
  <c r="A1928" i="7" s="1"/>
  <c r="B1927" i="7"/>
  <c r="D1927" i="7" s="1"/>
  <c r="B1933" i="1"/>
  <c r="B1928" i="7" l="1"/>
  <c r="D1928" i="7" s="1"/>
  <c r="C1928" i="7"/>
  <c r="A1929" i="7" s="1"/>
  <c r="B1934" i="1"/>
  <c r="A1933" i="1"/>
  <c r="A1933" i="4" s="1"/>
  <c r="C1929" i="7" l="1"/>
  <c r="A1930" i="7" s="1"/>
  <c r="B1929" i="7"/>
  <c r="D1929" i="7" s="1"/>
  <c r="B1935" i="1"/>
  <c r="A1934" i="1"/>
  <c r="A1934" i="4" s="1"/>
  <c r="C1930" i="7" l="1"/>
  <c r="A1931" i="7" s="1"/>
  <c r="B1930" i="7"/>
  <c r="D1930" i="7" s="1"/>
  <c r="B1936" i="1"/>
  <c r="A1935" i="1"/>
  <c r="A1935" i="4" s="1"/>
  <c r="B1931" i="7" l="1"/>
  <c r="D1931" i="7" s="1"/>
  <c r="C1931" i="7"/>
  <c r="A1932" i="7" s="1"/>
  <c r="B1937" i="1"/>
  <c r="A1936" i="1"/>
  <c r="A1936" i="4" s="1"/>
  <c r="C1932" i="7" l="1"/>
  <c r="A1933" i="7" s="1"/>
  <c r="B1932" i="7"/>
  <c r="D1932" i="7" s="1"/>
  <c r="B1938" i="1"/>
  <c r="B1939" i="1" s="1"/>
  <c r="A1937" i="1"/>
  <c r="A1937" i="4" s="1"/>
  <c r="A1939" i="1" l="1"/>
  <c r="A1939" i="4" s="1"/>
  <c r="B1940" i="1"/>
  <c r="C1933" i="7"/>
  <c r="A1934" i="7" s="1"/>
  <c r="B1933" i="7"/>
  <c r="D1933" i="7" s="1"/>
  <c r="A1938" i="1"/>
  <c r="A1938" i="4" s="1"/>
  <c r="B1941" i="1" l="1"/>
  <c r="A1941" i="1" s="1"/>
  <c r="A1940" i="1"/>
  <c r="B1934" i="7"/>
  <c r="D1934" i="7" s="1"/>
  <c r="C1934" i="7"/>
  <c r="A1935" i="7" s="1"/>
  <c r="A1940" i="4" l="1"/>
  <c r="C1935" i="7"/>
  <c r="A1936" i="7" s="1"/>
  <c r="B1935" i="7"/>
  <c r="D1935" i="7" s="1"/>
  <c r="C1936" i="7" l="1"/>
  <c r="A1937" i="7" s="1"/>
  <c r="B1936" i="7"/>
  <c r="D1936" i="7" s="1"/>
  <c r="B1942" i="1"/>
  <c r="A1941" i="4"/>
  <c r="B1937" i="7" l="1"/>
  <c r="D1937" i="7" s="1"/>
  <c r="C1937" i="7"/>
  <c r="A1938" i="7" s="1"/>
  <c r="B1943" i="1"/>
  <c r="A1942" i="1"/>
  <c r="A1942" i="4" s="1"/>
  <c r="C1938" i="7" l="1"/>
  <c r="A1939" i="7" s="1"/>
  <c r="B1938" i="7"/>
  <c r="D1938" i="7" s="1"/>
  <c r="B1944" i="1"/>
  <c r="A1943" i="1"/>
  <c r="A1943" i="4" s="1"/>
  <c r="C1939" i="7" l="1"/>
  <c r="A1940" i="7" s="1"/>
  <c r="B1939" i="7"/>
  <c r="D1939" i="7" s="1"/>
  <c r="B1945" i="1"/>
  <c r="A1944" i="1"/>
  <c r="A1944" i="4" s="1"/>
  <c r="B1940" i="7" l="1"/>
  <c r="D1940" i="7" s="1"/>
  <c r="C1940" i="7"/>
  <c r="A1941" i="7" s="1"/>
  <c r="B1946" i="1"/>
  <c r="A1945" i="1"/>
  <c r="A1945" i="4" s="1"/>
  <c r="C1941" i="7" l="1"/>
  <c r="A1942" i="7" s="1"/>
  <c r="B1941" i="7"/>
  <c r="D1941" i="7" s="1"/>
  <c r="B1947" i="1"/>
  <c r="A1946" i="1"/>
  <c r="A1946" i="4" s="1"/>
  <c r="C1942" i="7" l="1"/>
  <c r="A1943" i="7" s="1"/>
  <c r="B1942" i="7"/>
  <c r="D1942" i="7" s="1"/>
  <c r="B1948" i="1"/>
  <c r="A1947" i="1"/>
  <c r="A1947" i="4" s="1"/>
  <c r="B1943" i="7" l="1"/>
  <c r="D1943" i="7" s="1"/>
  <c r="C1943" i="7"/>
  <c r="A1944" i="7" s="1"/>
  <c r="B1949" i="1"/>
  <c r="A1948" i="1"/>
  <c r="A1948" i="4" s="1"/>
  <c r="C1944" i="7" l="1"/>
  <c r="A1945" i="7" s="1"/>
  <c r="B1944" i="7"/>
  <c r="D1944" i="7" s="1"/>
  <c r="B1950" i="1"/>
  <c r="A1949" i="1"/>
  <c r="A1949" i="4" s="1"/>
  <c r="C1945" i="7" l="1"/>
  <c r="A1946" i="7" s="1"/>
  <c r="B1945" i="7"/>
  <c r="D1945" i="7" s="1"/>
  <c r="B1951" i="1"/>
  <c r="A1950" i="1"/>
  <c r="A1950" i="4" s="1"/>
  <c r="B1946" i="7" l="1"/>
  <c r="D1946" i="7" s="1"/>
  <c r="C1946" i="7"/>
  <c r="A1947" i="7" s="1"/>
  <c r="B1952" i="1"/>
  <c r="A1951" i="1"/>
  <c r="A1951" i="4" s="1"/>
  <c r="B1947" i="7" l="1"/>
  <c r="D1947" i="7" s="1"/>
  <c r="C1947" i="7"/>
  <c r="A1948" i="7" s="1"/>
  <c r="B1953" i="1"/>
  <c r="A1952" i="1"/>
  <c r="A1952" i="4" s="1"/>
  <c r="C1948" i="7" l="1"/>
  <c r="A1949" i="7" s="1"/>
  <c r="B1948" i="7"/>
  <c r="D1948" i="7" s="1"/>
  <c r="B1954" i="1"/>
  <c r="A1953" i="1"/>
  <c r="A1953" i="4" s="1"/>
  <c r="B1949" i="7" l="1"/>
  <c r="D1949" i="7" s="1"/>
  <c r="C1949" i="7"/>
  <c r="A1950" i="7" s="1"/>
  <c r="B1955" i="1"/>
  <c r="A1954" i="1"/>
  <c r="A1954" i="4" s="1"/>
  <c r="C1950" i="7" l="1"/>
  <c r="A1951" i="7" s="1"/>
  <c r="B1950" i="7"/>
  <c r="D1950" i="7" s="1"/>
  <c r="B1956" i="1"/>
  <c r="A1955" i="1"/>
  <c r="A1955" i="4" s="1"/>
  <c r="C1951" i="7" l="1"/>
  <c r="A1952" i="7" s="1"/>
  <c r="B1951" i="7"/>
  <c r="D1951" i="7" s="1"/>
  <c r="B1957" i="1"/>
  <c r="A1956" i="1"/>
  <c r="A1956" i="4" s="1"/>
  <c r="B1952" i="7" l="1"/>
  <c r="D1952" i="7" s="1"/>
  <c r="C1952" i="7"/>
  <c r="A1953" i="7" s="1"/>
  <c r="B1958" i="1"/>
  <c r="A1957" i="1"/>
  <c r="A1957" i="4" s="1"/>
  <c r="C1953" i="7" l="1"/>
  <c r="A1954" i="7" s="1"/>
  <c r="B1953" i="7"/>
  <c r="D1953" i="7" s="1"/>
  <c r="B1959" i="1"/>
  <c r="A1958" i="1"/>
  <c r="A1958" i="4" s="1"/>
  <c r="C1954" i="7" l="1"/>
  <c r="A1955" i="7" s="1"/>
  <c r="B1954" i="7"/>
  <c r="D1954" i="7" s="1"/>
  <c r="B1960" i="1"/>
  <c r="A1959" i="1"/>
  <c r="A1959" i="4" s="1"/>
  <c r="B1955" i="7" l="1"/>
  <c r="D1955" i="7" s="1"/>
  <c r="C1955" i="7"/>
  <c r="A1956" i="7" s="1"/>
  <c r="B1961" i="1"/>
  <c r="A1960" i="1"/>
  <c r="A1960" i="4" s="1"/>
  <c r="C1956" i="7" l="1"/>
  <c r="A1957" i="7" s="1"/>
  <c r="B1956" i="7"/>
  <c r="D1956" i="7" s="1"/>
  <c r="B1962" i="1"/>
  <c r="A1961" i="1"/>
  <c r="A1961" i="4" s="1"/>
  <c r="C1957" i="7" l="1"/>
  <c r="A1958" i="7" s="1"/>
  <c r="B1957" i="7"/>
  <c r="D1957" i="7" s="1"/>
  <c r="B1963" i="1"/>
  <c r="A1962" i="1"/>
  <c r="A1962" i="4" s="1"/>
  <c r="B1958" i="7" l="1"/>
  <c r="D1958" i="7" s="1"/>
  <c r="C1958" i="7"/>
  <c r="A1959" i="7" s="1"/>
  <c r="B1964" i="1"/>
  <c r="A1963" i="1"/>
  <c r="A1963" i="4" s="1"/>
  <c r="C1959" i="7" l="1"/>
  <c r="A1960" i="7" s="1"/>
  <c r="B1959" i="7"/>
  <c r="D1959" i="7" s="1"/>
  <c r="B1965" i="1"/>
  <c r="A1964" i="1"/>
  <c r="A1964" i="4" s="1"/>
  <c r="B1960" i="7" l="1"/>
  <c r="D1960" i="7" s="1"/>
  <c r="C1960" i="7"/>
  <c r="A1961" i="7" s="1"/>
  <c r="B1966" i="1"/>
  <c r="A1965" i="1"/>
  <c r="A1965" i="4" s="1"/>
  <c r="B1961" i="7" l="1"/>
  <c r="D1961" i="7" s="1"/>
  <c r="C1961" i="7"/>
  <c r="A1962" i="7" s="1"/>
  <c r="B1967" i="1"/>
  <c r="A1966" i="1"/>
  <c r="A1966" i="4" s="1"/>
  <c r="B1962" i="7" l="1"/>
  <c r="D1962" i="7" s="1"/>
  <c r="C1962" i="7"/>
  <c r="A1963" i="7" s="1"/>
  <c r="B1968" i="1"/>
  <c r="A1967" i="1"/>
  <c r="A1967" i="4" s="1"/>
  <c r="C1963" i="7" l="1"/>
  <c r="A1964" i="7" s="1"/>
  <c r="B1963" i="7"/>
  <c r="D1963" i="7" s="1"/>
  <c r="B1969" i="1"/>
  <c r="A1968" i="1"/>
  <c r="A1968" i="4" s="1"/>
  <c r="B1964" i="7" l="1"/>
  <c r="D1964" i="7" s="1"/>
  <c r="C1964" i="7"/>
  <c r="A1965" i="7" s="1"/>
  <c r="B1970" i="1"/>
  <c r="A1969" i="1"/>
  <c r="A1969" i="4" s="1"/>
  <c r="C1965" i="7" l="1"/>
  <c r="A1966" i="7" s="1"/>
  <c r="B1965" i="7"/>
  <c r="D1965" i="7" s="1"/>
  <c r="B1971" i="1"/>
  <c r="A1970" i="1"/>
  <c r="A1970" i="4" s="1"/>
  <c r="C1966" i="7" l="1"/>
  <c r="A1967" i="7" s="1"/>
  <c r="B1966" i="7"/>
  <c r="D1966" i="7" s="1"/>
  <c r="B1972" i="1"/>
  <c r="A1971" i="1"/>
  <c r="A1971" i="4" s="1"/>
  <c r="B1967" i="7" l="1"/>
  <c r="D1967" i="7" s="1"/>
  <c r="C1967" i="7"/>
  <c r="A1968" i="7" s="1"/>
  <c r="B1973" i="1"/>
  <c r="A1972" i="1"/>
  <c r="A1972" i="4" s="1"/>
  <c r="C1968" i="7" l="1"/>
  <c r="A1969" i="7" s="1"/>
  <c r="B1968" i="7"/>
  <c r="D1968" i="7" s="1"/>
  <c r="B1974" i="1"/>
  <c r="A1973" i="1"/>
  <c r="A1973" i="4" s="1"/>
  <c r="C1969" i="7" l="1"/>
  <c r="A1970" i="7" s="1"/>
  <c r="B1969" i="7"/>
  <c r="D1969" i="7" s="1"/>
  <c r="B1975" i="1"/>
  <c r="A1974" i="1"/>
  <c r="A1974" i="4" s="1"/>
  <c r="B1970" i="7" l="1"/>
  <c r="D1970" i="7" s="1"/>
  <c r="C1970" i="7"/>
  <c r="A1971" i="7" s="1"/>
  <c r="B1976" i="1"/>
  <c r="A1975" i="1"/>
  <c r="A1975" i="4" s="1"/>
  <c r="B1971" i="7" l="1"/>
  <c r="D1971" i="7" s="1"/>
  <c r="C1971" i="7"/>
  <c r="A1972" i="7" s="1"/>
  <c r="B1977" i="1"/>
  <c r="A1976" i="1"/>
  <c r="A1976" i="4" s="1"/>
  <c r="C1972" i="7" l="1"/>
  <c r="A1973" i="7" s="1"/>
  <c r="B1972" i="7"/>
  <c r="D1972" i="7" s="1"/>
  <c r="B1978" i="1"/>
  <c r="A1977" i="1"/>
  <c r="A1977" i="4" s="1"/>
  <c r="B1973" i="7" l="1"/>
  <c r="D1973" i="7" s="1"/>
  <c r="C1973" i="7"/>
  <c r="A1974" i="7" s="1"/>
  <c r="B1979" i="1"/>
  <c r="A1978" i="1"/>
  <c r="A1978" i="4" s="1"/>
  <c r="C1974" i="7" l="1"/>
  <c r="A1975" i="7" s="1"/>
  <c r="B1974" i="7"/>
  <c r="D1974" i="7" s="1"/>
  <c r="B1980" i="1"/>
  <c r="A1979" i="1"/>
  <c r="A1979" i="4" s="1"/>
  <c r="B1975" i="7" l="1"/>
  <c r="D1975" i="7" s="1"/>
  <c r="C1975" i="7"/>
  <c r="A1976" i="7" s="1"/>
  <c r="B1981" i="1"/>
  <c r="A1980" i="1"/>
  <c r="A1980" i="4" s="1"/>
  <c r="B1976" i="7" l="1"/>
  <c r="D1976" i="7" s="1"/>
  <c r="C1976" i="7"/>
  <c r="A1977" i="7" s="1"/>
  <c r="B1982" i="1"/>
  <c r="A1981" i="1"/>
  <c r="A1981" i="4" s="1"/>
  <c r="C1977" i="7" l="1"/>
  <c r="A1978" i="7" s="1"/>
  <c r="B1977" i="7"/>
  <c r="D1977" i="7" s="1"/>
  <c r="B1983" i="1"/>
  <c r="A1982" i="1"/>
  <c r="A1982" i="4" s="1"/>
  <c r="C1978" i="7" l="1"/>
  <c r="A1979" i="7" s="1"/>
  <c r="B1978" i="7"/>
  <c r="D1978" i="7" s="1"/>
  <c r="B1984" i="1"/>
  <c r="A1983" i="1"/>
  <c r="A1983" i="4" s="1"/>
  <c r="B1979" i="7" l="1"/>
  <c r="D1979" i="7" s="1"/>
  <c r="C1979" i="7"/>
  <c r="A1980" i="7" s="1"/>
  <c r="B1985" i="1"/>
  <c r="A1984" i="1"/>
  <c r="A1984" i="4" s="1"/>
  <c r="B1980" i="7" l="1"/>
  <c r="D1980" i="7" s="1"/>
  <c r="C1980" i="7"/>
  <c r="A1981" i="7" s="1"/>
  <c r="B1986" i="1"/>
  <c r="A1985" i="1"/>
  <c r="A1985" i="4" s="1"/>
  <c r="C1981" i="7" l="1"/>
  <c r="A1982" i="7" s="1"/>
  <c r="B1981" i="7"/>
  <c r="D1981" i="7" s="1"/>
  <c r="B1987" i="1"/>
  <c r="A1986" i="1"/>
  <c r="A1986" i="4" s="1"/>
  <c r="B1982" i="7" l="1"/>
  <c r="D1982" i="7" s="1"/>
  <c r="C1982" i="7"/>
  <c r="A1983" i="7" s="1"/>
  <c r="B1988" i="1"/>
  <c r="A1987" i="1"/>
  <c r="A1987" i="4" s="1"/>
  <c r="C1983" i="7" l="1"/>
  <c r="A1984" i="7" s="1"/>
  <c r="B1983" i="7"/>
  <c r="D1983" i="7" s="1"/>
  <c r="B1989" i="1"/>
  <c r="A1988" i="1"/>
  <c r="A1988" i="4" s="1"/>
  <c r="C1984" i="7" l="1"/>
  <c r="A1985" i="7" s="1"/>
  <c r="B1984" i="7"/>
  <c r="D1984" i="7" s="1"/>
  <c r="B1990" i="1"/>
  <c r="A1989" i="1"/>
  <c r="A1989" i="4" s="1"/>
  <c r="B1985" i="7" l="1"/>
  <c r="D1985" i="7" s="1"/>
  <c r="C1985" i="7"/>
  <c r="A1986" i="7" s="1"/>
  <c r="B1991" i="1"/>
  <c r="B1992" i="1" s="1"/>
  <c r="A1992" i="1" s="1"/>
  <c r="A1992" i="4" s="1"/>
  <c r="A1990" i="1"/>
  <c r="A1990" i="4" s="1"/>
  <c r="C1986" i="7" l="1"/>
  <c r="A1987" i="7" s="1"/>
  <c r="B1986" i="7"/>
  <c r="D1986" i="7" s="1"/>
  <c r="A1991" i="1"/>
  <c r="A1991" i="4" s="1"/>
  <c r="C1987" i="7" l="1"/>
  <c r="A1988" i="7" s="1"/>
  <c r="B1987" i="7"/>
  <c r="D1987" i="7" s="1"/>
  <c r="B1993" i="1"/>
  <c r="B1988" i="7" l="1"/>
  <c r="D1988" i="7" s="1"/>
  <c r="C1988" i="7"/>
  <c r="A1989" i="7" s="1"/>
  <c r="B1994" i="1"/>
  <c r="A1993" i="1"/>
  <c r="A1993" i="4" s="1"/>
  <c r="C1989" i="7" l="1"/>
  <c r="A1990" i="7" s="1"/>
  <c r="B1989" i="7"/>
  <c r="D1989" i="7" s="1"/>
  <c r="B1995" i="1"/>
  <c r="A1994" i="1"/>
  <c r="A1994" i="4" s="1"/>
  <c r="C1990" i="7" l="1"/>
  <c r="A1991" i="7" s="1"/>
  <c r="B1990" i="7"/>
  <c r="D1990" i="7" s="1"/>
  <c r="B1996" i="1"/>
  <c r="A1995" i="1"/>
  <c r="A1995" i="4" s="1"/>
  <c r="B1991" i="7" l="1"/>
  <c r="D1991" i="7" s="1"/>
  <c r="C1991" i="7"/>
  <c r="A1992" i="7" s="1"/>
  <c r="B1997" i="1"/>
  <c r="A1996" i="1"/>
  <c r="A1996" i="4" s="1"/>
  <c r="C1992" i="7" l="1"/>
  <c r="A1993" i="7" s="1"/>
  <c r="B1992" i="7"/>
  <c r="D1992" i="7" s="1"/>
  <c r="B1998" i="1"/>
  <c r="A1997" i="1"/>
  <c r="A1997" i="4" s="1"/>
  <c r="C1993" i="7" l="1"/>
  <c r="A1994" i="7" s="1"/>
  <c r="B1993" i="7"/>
  <c r="D1993" i="7" s="1"/>
  <c r="B1999" i="1"/>
  <c r="A1998" i="1"/>
  <c r="A1998" i="4" s="1"/>
  <c r="B1994" i="7" l="1"/>
  <c r="D1994" i="7" s="1"/>
  <c r="C1994" i="7"/>
  <c r="A1995" i="7" s="1"/>
  <c r="B2000" i="1"/>
  <c r="A1999" i="1"/>
  <c r="A1999" i="4" s="1"/>
  <c r="C1995" i="7" l="1"/>
  <c r="A1996" i="7" s="1"/>
  <c r="B1995" i="7"/>
  <c r="D1995" i="7" s="1"/>
  <c r="B2001" i="1"/>
  <c r="A2000" i="1"/>
  <c r="A2000" i="4" s="1"/>
  <c r="C1996" i="7" l="1"/>
  <c r="A1997" i="7" s="1"/>
  <c r="B1996" i="7"/>
  <c r="D1996" i="7" s="1"/>
  <c r="B2002" i="1"/>
  <c r="A2001" i="1"/>
  <c r="A2001" i="4" s="1"/>
  <c r="B1997" i="7" l="1"/>
  <c r="D1997" i="7" s="1"/>
  <c r="C1997" i="7"/>
  <c r="A1998" i="7" s="1"/>
  <c r="B2003" i="1"/>
  <c r="A2002" i="1"/>
  <c r="A2002" i="4" s="1"/>
  <c r="C1998" i="7" l="1"/>
  <c r="A1999" i="7" s="1"/>
  <c r="B1998" i="7"/>
  <c r="D1998" i="7" s="1"/>
  <c r="B2004" i="1"/>
  <c r="A2003" i="1"/>
  <c r="A2003" i="4" s="1"/>
  <c r="C1999" i="7" l="1"/>
  <c r="A2000" i="7" s="1"/>
  <c r="B1999" i="7"/>
  <c r="D1999" i="7" s="1"/>
  <c r="B2005" i="1"/>
  <c r="A2004" i="1"/>
  <c r="A2004" i="4" s="1"/>
  <c r="B2000" i="7" l="1"/>
  <c r="D2000" i="7" s="1"/>
  <c r="C2000" i="7"/>
  <c r="A2001" i="7" s="1"/>
  <c r="B2006" i="1"/>
  <c r="A2005" i="1"/>
  <c r="A2005" i="4" s="1"/>
  <c r="C2001" i="7" l="1"/>
  <c r="A2002" i="7" s="1"/>
  <c r="B2001" i="7"/>
  <c r="D2001" i="7" s="1"/>
  <c r="B2007" i="1"/>
  <c r="B2008" i="1" s="1"/>
  <c r="A2006" i="1"/>
  <c r="A2006" i="4" s="1"/>
  <c r="E2008" i="1" l="1"/>
  <c r="A2008" i="1"/>
  <c r="P2008" i="1"/>
  <c r="T2008" i="1" s="1"/>
  <c r="W2008" i="1" s="1"/>
  <c r="C2002" i="7"/>
  <c r="A2003" i="7" s="1"/>
  <c r="B2002" i="7"/>
  <c r="D2002" i="7" s="1"/>
  <c r="A2007" i="1"/>
  <c r="A2007" i="4" s="1"/>
  <c r="F2008" i="1" l="1"/>
  <c r="S2008" i="1" s="1"/>
  <c r="B2003" i="7"/>
  <c r="D2003" i="7" s="1"/>
  <c r="C2003" i="7"/>
  <c r="A2004" i="7" s="1"/>
  <c r="B2009" i="1"/>
  <c r="A2008" i="4"/>
  <c r="C2004" i="7" l="1"/>
  <c r="A2005" i="7" s="1"/>
  <c r="B2004" i="7"/>
  <c r="D2004" i="7" s="1"/>
  <c r="B2010" i="1"/>
  <c r="A2009" i="1"/>
  <c r="A2009" i="4" s="1"/>
  <c r="C2005" i="7" l="1"/>
  <c r="A2006" i="7" s="1"/>
  <c r="B2005" i="7"/>
  <c r="D2005" i="7" s="1"/>
  <c r="B2011" i="1"/>
  <c r="A2010" i="1"/>
  <c r="A2010" i="4" s="1"/>
  <c r="B2006" i="7" l="1"/>
  <c r="D2006" i="7" s="1"/>
  <c r="C2006" i="7"/>
  <c r="A2007" i="7" s="1"/>
  <c r="B2012" i="1"/>
  <c r="A2011" i="1"/>
  <c r="A2011" i="4" s="1"/>
  <c r="C2007" i="7" l="1"/>
  <c r="A2008" i="7" s="1"/>
  <c r="B2007" i="7"/>
  <c r="D2007" i="7" s="1"/>
  <c r="B2013" i="1"/>
  <c r="A2012" i="1"/>
  <c r="A2012" i="4" s="1"/>
  <c r="C2008" i="7" l="1"/>
  <c r="A2009" i="7" s="1"/>
  <c r="B2008" i="7"/>
  <c r="D2008" i="7" s="1"/>
  <c r="B2014" i="1"/>
  <c r="A2013" i="1"/>
  <c r="A2013" i="4" s="1"/>
  <c r="B2009" i="7" l="1"/>
  <c r="D2009" i="7" s="1"/>
  <c r="C2009" i="7"/>
  <c r="A2010" i="7" s="1"/>
  <c r="B2015" i="1"/>
  <c r="A2014" i="1"/>
  <c r="A2014" i="4" s="1"/>
  <c r="C2010" i="7" l="1"/>
  <c r="A2011" i="7" s="1"/>
  <c r="B2010" i="7"/>
  <c r="D2010" i="7" s="1"/>
  <c r="B2016" i="1"/>
  <c r="A2015" i="1"/>
  <c r="A2015" i="4" s="1"/>
  <c r="C2011" i="7" l="1"/>
  <c r="A2012" i="7" s="1"/>
  <c r="B2011" i="7"/>
  <c r="D2011" i="7" s="1"/>
  <c r="B2017" i="1"/>
  <c r="A2016" i="1"/>
  <c r="A2016" i="4" s="1"/>
  <c r="B2012" i="7" l="1"/>
  <c r="D2012" i="7" s="1"/>
  <c r="C2012" i="7"/>
  <c r="A2013" i="7" s="1"/>
  <c r="B2018" i="1"/>
  <c r="A2017" i="1"/>
  <c r="A2017" i="4" s="1"/>
  <c r="C2013" i="7" l="1"/>
  <c r="A2014" i="7" s="1"/>
  <c r="B2013" i="7"/>
  <c r="D2013" i="7" s="1"/>
  <c r="B2019" i="1"/>
  <c r="A2018" i="1"/>
  <c r="A2018" i="4" s="1"/>
  <c r="C2014" i="7" l="1"/>
  <c r="A2015" i="7" s="1"/>
  <c r="B2014" i="7"/>
  <c r="D2014" i="7" s="1"/>
  <c r="B2020" i="1"/>
  <c r="A2019" i="1"/>
  <c r="A2019" i="4" s="1"/>
  <c r="B2015" i="7" l="1"/>
  <c r="D2015" i="7" s="1"/>
  <c r="C2015" i="7"/>
  <c r="A2016" i="7" s="1"/>
  <c r="B2021" i="1"/>
  <c r="A2020" i="1"/>
  <c r="A2020" i="4" s="1"/>
  <c r="C2016" i="7" l="1"/>
  <c r="A2017" i="7" s="1"/>
  <c r="B2016" i="7"/>
  <c r="D2016" i="7" s="1"/>
  <c r="B2022" i="1"/>
  <c r="A2021" i="1"/>
  <c r="A2021" i="4" s="1"/>
  <c r="C2017" i="7" l="1"/>
  <c r="A2018" i="7" s="1"/>
  <c r="B2017" i="7"/>
  <c r="D2017" i="7" s="1"/>
  <c r="B2023" i="1"/>
  <c r="A2022" i="1"/>
  <c r="A2022" i="4" s="1"/>
  <c r="B2018" i="7" l="1"/>
  <c r="D2018" i="7" s="1"/>
  <c r="C2018" i="7"/>
  <c r="A2019" i="7" s="1"/>
  <c r="B2024" i="1"/>
  <c r="A2023" i="1"/>
  <c r="A2023" i="4" s="1"/>
  <c r="C2019" i="7" l="1"/>
  <c r="A2020" i="7" s="1"/>
  <c r="B2019" i="7"/>
  <c r="D2019" i="7" s="1"/>
  <c r="B2025" i="1"/>
  <c r="A2024" i="1"/>
  <c r="A2024" i="4" s="1"/>
  <c r="B2020" i="7" l="1"/>
  <c r="D2020" i="7" s="1"/>
  <c r="C2020" i="7"/>
  <c r="A2021" i="7" s="1"/>
  <c r="B2026" i="1"/>
  <c r="A2025" i="1"/>
  <c r="A2025" i="4" s="1"/>
  <c r="B2021" i="7" l="1"/>
  <c r="D2021" i="7" s="1"/>
  <c r="C2021" i="7"/>
  <c r="A2022" i="7" s="1"/>
  <c r="B2027" i="1"/>
  <c r="A2026" i="1"/>
  <c r="A2026" i="4" s="1"/>
  <c r="C2022" i="7" l="1"/>
  <c r="A2023" i="7" s="1"/>
  <c r="B2022" i="7"/>
  <c r="D2022" i="7" s="1"/>
  <c r="B2028" i="1"/>
  <c r="A2027" i="1"/>
  <c r="A2027" i="4" s="1"/>
  <c r="C2023" i="7" l="1"/>
  <c r="A2024" i="7" s="1"/>
  <c r="B2023" i="7"/>
  <c r="D2023" i="7" s="1"/>
  <c r="B2029" i="1"/>
  <c r="A2028" i="1"/>
  <c r="A2028" i="4" s="1"/>
  <c r="B2024" i="7" l="1"/>
  <c r="D2024" i="7" s="1"/>
  <c r="C2024" i="7"/>
  <c r="A2025" i="7" s="1"/>
  <c r="B2030" i="1"/>
  <c r="A2029" i="1"/>
  <c r="A2029" i="4" s="1"/>
  <c r="C2025" i="7" l="1"/>
  <c r="A2026" i="7" s="1"/>
  <c r="B2025" i="7"/>
  <c r="D2025" i="7" s="1"/>
  <c r="B2031" i="1"/>
  <c r="A2030" i="1"/>
  <c r="A2030" i="4" s="1"/>
  <c r="C2026" i="7" l="1"/>
  <c r="A2027" i="7" s="1"/>
  <c r="B2026" i="7"/>
  <c r="D2026" i="7" s="1"/>
  <c r="B2032" i="1"/>
  <c r="A2031" i="1"/>
  <c r="A2031" i="4" s="1"/>
  <c r="B2027" i="7" l="1"/>
  <c r="D2027" i="7" s="1"/>
  <c r="C2027" i="7"/>
  <c r="A2028" i="7" s="1"/>
  <c r="B2033" i="1"/>
  <c r="A2032" i="1"/>
  <c r="A2032" i="4" s="1"/>
  <c r="C2028" i="7" l="1"/>
  <c r="A2029" i="7" s="1"/>
  <c r="B2028" i="7"/>
  <c r="D2028" i="7" s="1"/>
  <c r="B2034" i="1"/>
  <c r="A2033" i="1"/>
  <c r="A2033" i="4" s="1"/>
  <c r="C2029" i="7" l="1"/>
  <c r="A2030" i="7" s="1"/>
  <c r="B2029" i="7"/>
  <c r="D2029" i="7" s="1"/>
  <c r="B2035" i="1"/>
  <c r="A2034" i="1"/>
  <c r="A2034" i="4" s="1"/>
  <c r="B2030" i="7" l="1"/>
  <c r="D2030" i="7" s="1"/>
  <c r="C2030" i="7"/>
  <c r="A2031" i="7" s="1"/>
  <c r="B2036" i="1"/>
  <c r="A2035" i="1"/>
  <c r="A2035" i="4" s="1"/>
  <c r="C2031" i="7" l="1"/>
  <c r="A2032" i="7" s="1"/>
  <c r="B2031" i="7"/>
  <c r="D2031" i="7" s="1"/>
  <c r="B2037" i="1"/>
  <c r="A2036" i="1"/>
  <c r="A2036" i="4" s="1"/>
  <c r="C2032" i="7" l="1"/>
  <c r="A2033" i="7" s="1"/>
  <c r="B2032" i="7"/>
  <c r="D2032" i="7" s="1"/>
  <c r="B2038" i="1"/>
  <c r="A2037" i="1"/>
  <c r="A2037" i="4" s="1"/>
  <c r="B2033" i="7" l="1"/>
  <c r="D2033" i="7" s="1"/>
  <c r="C2033" i="7"/>
  <c r="A2034" i="7" s="1"/>
  <c r="B2039" i="1"/>
  <c r="A2038" i="1"/>
  <c r="A2038" i="4" s="1"/>
  <c r="C2034" i="7" l="1"/>
  <c r="A2035" i="7" s="1"/>
  <c r="B2034" i="7"/>
  <c r="D2034" i="7" s="1"/>
  <c r="B2040" i="1"/>
  <c r="A2039" i="1"/>
  <c r="A2039" i="4" s="1"/>
  <c r="C2035" i="7" l="1"/>
  <c r="A2036" i="7" s="1"/>
  <c r="B2035" i="7"/>
  <c r="D2035" i="7" s="1"/>
  <c r="B2041" i="1"/>
  <c r="A2040" i="1"/>
  <c r="A2040" i="4" s="1"/>
  <c r="B2036" i="7" l="1"/>
  <c r="D2036" i="7" s="1"/>
  <c r="C2036" i="7"/>
  <c r="A2037" i="7" s="1"/>
  <c r="B2042" i="1"/>
  <c r="A2041" i="1"/>
  <c r="A2041" i="4" s="1"/>
  <c r="C2037" i="7" l="1"/>
  <c r="A2038" i="7" s="1"/>
  <c r="B2037" i="7"/>
  <c r="D2037" i="7" s="1"/>
  <c r="B2043" i="1"/>
  <c r="A2042" i="1"/>
  <c r="A2042" i="4" s="1"/>
  <c r="C2038" i="7" l="1"/>
  <c r="A2039" i="7" s="1"/>
  <c r="B2038" i="7"/>
  <c r="D2038" i="7" s="1"/>
  <c r="B2044" i="1"/>
  <c r="A2043" i="1"/>
  <c r="A2043" i="4" s="1"/>
  <c r="B2039" i="7" l="1"/>
  <c r="D2039" i="7" s="1"/>
  <c r="C2039" i="7"/>
  <c r="A2040" i="7" s="1"/>
  <c r="B2045" i="1"/>
  <c r="A2044" i="1"/>
  <c r="A2044" i="4" s="1"/>
  <c r="C2040" i="7" l="1"/>
  <c r="A2041" i="7" s="1"/>
  <c r="B2040" i="7"/>
  <c r="D2040" i="7" s="1"/>
  <c r="B2046" i="1"/>
  <c r="A2045" i="1"/>
  <c r="A2045" i="4" s="1"/>
  <c r="C2041" i="7" l="1"/>
  <c r="A2042" i="7" s="1"/>
  <c r="B2041" i="7"/>
  <c r="D2041" i="7" s="1"/>
  <c r="B2047" i="1"/>
  <c r="A2046" i="1"/>
  <c r="A2046" i="4" s="1"/>
  <c r="C2042" i="7" l="1"/>
  <c r="A2043" i="7" s="1"/>
  <c r="B2042" i="7"/>
  <c r="D2042" i="7" s="1"/>
  <c r="B2048" i="1"/>
  <c r="A2047" i="1"/>
  <c r="A2047" i="4" s="1"/>
  <c r="C2043" i="7" l="1"/>
  <c r="A2044" i="7" s="1"/>
  <c r="B2043" i="7"/>
  <c r="D2043" i="7" s="1"/>
  <c r="B2049" i="1"/>
  <c r="A2048" i="1"/>
  <c r="A2048" i="4" s="1"/>
  <c r="C2044" i="7" l="1"/>
  <c r="A2045" i="7" s="1"/>
  <c r="B2044" i="7"/>
  <c r="D2044" i="7" s="1"/>
  <c r="B2050" i="1"/>
  <c r="A2049" i="1"/>
  <c r="A2049" i="4" s="1"/>
  <c r="C2045" i="7" l="1"/>
  <c r="A2046" i="7" s="1"/>
  <c r="B2045" i="7"/>
  <c r="D2045" i="7" s="1"/>
  <c r="B2051" i="1"/>
  <c r="A2050" i="1"/>
  <c r="A2050" i="4" s="1"/>
  <c r="C2046" i="7" l="1"/>
  <c r="A2047" i="7" s="1"/>
  <c r="B2046" i="7"/>
  <c r="D2046" i="7" s="1"/>
  <c r="B2052" i="1"/>
  <c r="A2051" i="1"/>
  <c r="A2051" i="4" s="1"/>
  <c r="C2047" i="7" l="1"/>
  <c r="A2048" i="7" s="1"/>
  <c r="B2047" i="7"/>
  <c r="D2047" i="7" s="1"/>
  <c r="B2053" i="1"/>
  <c r="A2052" i="1"/>
  <c r="A2052" i="4" s="1"/>
  <c r="C2048" i="7" l="1"/>
  <c r="A2049" i="7" s="1"/>
  <c r="B2048" i="7"/>
  <c r="D2048" i="7" s="1"/>
  <c r="B2054" i="1"/>
  <c r="A2053" i="1"/>
  <c r="A2053" i="4" s="1"/>
  <c r="B2049" i="7" l="1"/>
  <c r="D2049" i="7" s="1"/>
  <c r="C2049" i="7"/>
  <c r="A2050" i="7" s="1"/>
  <c r="B2055" i="1"/>
  <c r="A2054" i="1"/>
  <c r="A2054" i="4" s="1"/>
  <c r="C2050" i="7" l="1"/>
  <c r="A2051" i="7" s="1"/>
  <c r="B2050" i="7"/>
  <c r="D2050" i="7" s="1"/>
  <c r="B2056" i="1"/>
  <c r="A2055" i="1"/>
  <c r="A2055" i="4" s="1"/>
  <c r="C2051" i="7" l="1"/>
  <c r="A2052" i="7" s="1"/>
  <c r="B2051" i="7"/>
  <c r="D2051" i="7" s="1"/>
  <c r="B2057" i="1"/>
  <c r="A2056" i="1"/>
  <c r="A2056" i="4" s="1"/>
  <c r="C2052" i="7" l="1"/>
  <c r="A2053" i="7" s="1"/>
  <c r="B2052" i="7"/>
  <c r="D2052" i="7" s="1"/>
  <c r="B2058" i="1"/>
  <c r="A2057" i="1"/>
  <c r="A2057" i="4" s="1"/>
  <c r="C2053" i="7" l="1"/>
  <c r="A2054" i="7" s="1"/>
  <c r="B2053" i="7"/>
  <c r="D2053" i="7" s="1"/>
  <c r="B2059" i="1"/>
  <c r="B2060" i="1" s="1"/>
  <c r="A2058" i="1"/>
  <c r="A2058" i="4" s="1"/>
  <c r="C2054" i="7" l="1"/>
  <c r="A2055" i="7" s="1"/>
  <c r="B2054" i="7"/>
  <c r="D2054" i="7" s="1"/>
  <c r="A2060" i="1"/>
  <c r="A2060" i="4" s="1"/>
  <c r="B2061" i="1"/>
  <c r="A2061" i="1" s="1"/>
  <c r="A2061" i="4" s="1"/>
  <c r="A2059" i="1"/>
  <c r="A2059" i="4" s="1"/>
  <c r="C2055" i="7" l="1"/>
  <c r="A2056" i="7" s="1"/>
  <c r="B2055" i="7"/>
  <c r="D2055" i="7" s="1"/>
  <c r="B2062" i="1"/>
  <c r="B2056" i="7" l="1"/>
  <c r="D2056" i="7" s="1"/>
  <c r="C2056" i="7"/>
  <c r="A2057" i="7" s="1"/>
  <c r="B2063" i="1"/>
  <c r="E2062" i="1"/>
  <c r="A2062" i="1"/>
  <c r="P2062" i="1"/>
  <c r="T2062" i="1" s="1"/>
  <c r="B2057" i="7" l="1"/>
  <c r="D2057" i="7" s="1"/>
  <c r="C2057" i="7"/>
  <c r="A2058" i="7" s="1"/>
  <c r="A2062" i="4"/>
  <c r="W2062" i="1"/>
  <c r="F2062" i="1"/>
  <c r="B2064" i="1"/>
  <c r="A2063" i="1"/>
  <c r="A2063" i="4" s="1"/>
  <c r="C2058" i="7" l="1"/>
  <c r="A2059" i="7" s="1"/>
  <c r="B2058" i="7"/>
  <c r="D2058" i="7" s="1"/>
  <c r="S2062" i="1"/>
  <c r="B2065" i="1"/>
  <c r="A2064" i="1"/>
  <c r="A2064" i="4" s="1"/>
  <c r="C2059" i="7" l="1"/>
  <c r="A2060" i="7" s="1"/>
  <c r="B2059" i="7"/>
  <c r="D2059" i="7" s="1"/>
  <c r="B2066" i="1"/>
  <c r="A2065" i="1"/>
  <c r="A2065" i="4" s="1"/>
  <c r="C2060" i="7" l="1"/>
  <c r="A2061" i="7" s="1"/>
  <c r="B2060" i="7"/>
  <c r="D2060" i="7" s="1"/>
  <c r="B2067" i="1"/>
  <c r="A2066" i="1"/>
  <c r="A2066" i="4" s="1"/>
  <c r="C2061" i="7" l="1"/>
  <c r="A2062" i="7" s="1"/>
  <c r="B2061" i="7"/>
  <c r="D2061" i="7" s="1"/>
  <c r="B2068" i="1"/>
  <c r="A2067" i="1"/>
  <c r="A2067" i="4" s="1"/>
  <c r="B2062" i="7" l="1"/>
  <c r="D2062" i="7" s="1"/>
  <c r="C2062" i="7"/>
  <c r="A2063" i="7" s="1"/>
  <c r="B2069" i="1"/>
  <c r="A2068" i="1"/>
  <c r="A2068" i="4" s="1"/>
  <c r="C2063" i="7" l="1"/>
  <c r="A2064" i="7" s="1"/>
  <c r="B2063" i="7"/>
  <c r="D2063" i="7" s="1"/>
  <c r="B2070" i="1"/>
  <c r="A2069" i="1"/>
  <c r="A2069" i="4" s="1"/>
  <c r="C2064" i="7" l="1"/>
  <c r="A2065" i="7" s="1"/>
  <c r="B2064" i="7"/>
  <c r="D2064" i="7" s="1"/>
  <c r="B2071" i="1"/>
  <c r="A2070" i="1"/>
  <c r="A2070" i="4" s="1"/>
  <c r="C2065" i="7" l="1"/>
  <c r="A2066" i="7" s="1"/>
  <c r="B2065" i="7"/>
  <c r="D2065" i="7" s="1"/>
  <c r="B2072" i="1"/>
  <c r="A2071" i="1"/>
  <c r="A2071" i="4" s="1"/>
  <c r="D6" i="7"/>
  <c r="D5" i="7"/>
  <c r="D4" i="7"/>
  <c r="C2066" i="7" l="1"/>
  <c r="A2067" i="7" s="1"/>
  <c r="B2066" i="7"/>
  <c r="D2066" i="7" s="1"/>
  <c r="B2073" i="1"/>
  <c r="A2072" i="1"/>
  <c r="A2072" i="4" s="1"/>
  <c r="C2067" i="7" l="1"/>
  <c r="A2068" i="7" s="1"/>
  <c r="B2067" i="7"/>
  <c r="D2067" i="7" s="1"/>
  <c r="B2074" i="1"/>
  <c r="A2073" i="1"/>
  <c r="A2073" i="4" s="1"/>
  <c r="C2068" i="7" l="1"/>
  <c r="A2069" i="7" s="1"/>
  <c r="B2068" i="7"/>
  <c r="D2068" i="7" s="1"/>
  <c r="B2075" i="1"/>
  <c r="A2074" i="1"/>
  <c r="A2074" i="4" s="1"/>
  <c r="C2069" i="7" l="1"/>
  <c r="A2070" i="7" s="1"/>
  <c r="B2069" i="7"/>
  <c r="D2069" i="7" s="1"/>
  <c r="B2076" i="1"/>
  <c r="A2075" i="1"/>
  <c r="A2075" i="4" s="1"/>
  <c r="C2070" i="7" l="1"/>
  <c r="A2071" i="7" s="1"/>
  <c r="B2070" i="7"/>
  <c r="D2070" i="7" s="1"/>
  <c r="B2077" i="1"/>
  <c r="A2076" i="1"/>
  <c r="A2076" i="4" s="1"/>
  <c r="B2071" i="7" l="1"/>
  <c r="D2071" i="7" s="1"/>
  <c r="C2071" i="7"/>
  <c r="A2072" i="7" s="1"/>
  <c r="B2078" i="1"/>
  <c r="A2077" i="1"/>
  <c r="A2077" i="4" s="1"/>
  <c r="C2072" i="7" l="1"/>
  <c r="A2073" i="7" s="1"/>
  <c r="B2072" i="7"/>
  <c r="D2072" i="7" s="1"/>
  <c r="B2079" i="1"/>
  <c r="A2078" i="1"/>
  <c r="A2078" i="4" s="1"/>
  <c r="B2073" i="7" l="1"/>
  <c r="D2073" i="7" s="1"/>
  <c r="C2073" i="7"/>
  <c r="A2074" i="7" s="1"/>
  <c r="B2080" i="1"/>
  <c r="A2079" i="1"/>
  <c r="A2079" i="4" s="1"/>
  <c r="C2074" i="7" l="1"/>
  <c r="A2075" i="7" s="1"/>
  <c r="B2074" i="7"/>
  <c r="D2074" i="7" s="1"/>
  <c r="B2081" i="1"/>
  <c r="A2080" i="1"/>
  <c r="A2080" i="4" s="1"/>
  <c r="C2075" i="7" l="1"/>
  <c r="A2076" i="7" s="1"/>
  <c r="B2075" i="7"/>
  <c r="D2075" i="7" s="1"/>
  <c r="B2082" i="1"/>
  <c r="A2081" i="1"/>
  <c r="A2081" i="4" s="1"/>
  <c r="C2076" i="7" l="1"/>
  <c r="A2077" i="7" s="1"/>
  <c r="B2076" i="7"/>
  <c r="D2076" i="7" s="1"/>
  <c r="B2083" i="1"/>
  <c r="A2082" i="1"/>
  <c r="A2082" i="4" s="1"/>
  <c r="B2077" i="7" l="1"/>
  <c r="D2077" i="7" s="1"/>
  <c r="C2077" i="7"/>
  <c r="A2078" i="7" s="1"/>
  <c r="B2084" i="1"/>
  <c r="A2083" i="1"/>
  <c r="A2083" i="4" s="1"/>
  <c r="C2078" i="7" l="1"/>
  <c r="A2079" i="7" s="1"/>
  <c r="B2078" i="7"/>
  <c r="D2078" i="7" s="1"/>
  <c r="B2085" i="1"/>
  <c r="A2084" i="1"/>
  <c r="A2084" i="4" s="1"/>
  <c r="S2091" i="1"/>
  <c r="C2079" i="7" l="1"/>
  <c r="A2080" i="7" s="1"/>
  <c r="B2079" i="7"/>
  <c r="D2079" i="7" s="1"/>
  <c r="B2086" i="1"/>
  <c r="A2085" i="1"/>
  <c r="A2085" i="4" s="1"/>
  <c r="S2092" i="1"/>
  <c r="B2080" i="7" l="1"/>
  <c r="D2080" i="7" s="1"/>
  <c r="C2080" i="7"/>
  <c r="A2081" i="7" s="1"/>
  <c r="B2087" i="1"/>
  <c r="A2086" i="1"/>
  <c r="A2086" i="4" s="1"/>
  <c r="S2093" i="1"/>
  <c r="C2081" i="7" l="1"/>
  <c r="A2082" i="7" s="1"/>
  <c r="B2081" i="7"/>
  <c r="D2081" i="7" s="1"/>
  <c r="B2088" i="1"/>
  <c r="A2087" i="1"/>
  <c r="A2087" i="4" s="1"/>
  <c r="S2094" i="1"/>
  <c r="B2082" i="7" l="1"/>
  <c r="D2082" i="7" s="1"/>
  <c r="C2082" i="7"/>
  <c r="A2083" i="7" s="1"/>
  <c r="B2089" i="1"/>
  <c r="A2088" i="1"/>
  <c r="A2088" i="4" s="1"/>
  <c r="C2083" i="7" l="1"/>
  <c r="A2084" i="7" s="1"/>
  <c r="B2083" i="7"/>
  <c r="D2083" i="7" s="1"/>
  <c r="B2090" i="1"/>
  <c r="A2089" i="1"/>
  <c r="A2089" i="4" s="1"/>
  <c r="C2084" i="7" l="1"/>
  <c r="A2085" i="7" s="1"/>
  <c r="B2084" i="7"/>
  <c r="D2084" i="7" s="1"/>
  <c r="B2091" i="1"/>
  <c r="A2090" i="1"/>
  <c r="A2090" i="4" s="1"/>
  <c r="B2085" i="7" l="1"/>
  <c r="D2085" i="7" s="1"/>
  <c r="C2085" i="7"/>
  <c r="A2086" i="7" s="1"/>
  <c r="B2092" i="1"/>
  <c r="A2091" i="1"/>
  <c r="A2091" i="4" s="1"/>
  <c r="C2086" i="7" l="1"/>
  <c r="A2087" i="7" s="1"/>
  <c r="B2086" i="7"/>
  <c r="D2086" i="7" s="1"/>
  <c r="B2093" i="1"/>
  <c r="A2092" i="1"/>
  <c r="A2092" i="4" s="1"/>
  <c r="C2087" i="7" l="1"/>
  <c r="A2088" i="7" s="1"/>
  <c r="B2087" i="7"/>
  <c r="D2087" i="7" s="1"/>
  <c r="B2094" i="1"/>
  <c r="B2095" i="1" s="1"/>
  <c r="A2093" i="1"/>
  <c r="A2093" i="4" s="1"/>
  <c r="B2088" i="7" l="1"/>
  <c r="D2088" i="7" s="1"/>
  <c r="C2088" i="7"/>
  <c r="A2089" i="7" s="1"/>
  <c r="B2096" i="1"/>
  <c r="A2096" i="1" s="1"/>
  <c r="A2096" i="4" s="1"/>
  <c r="A2095" i="1"/>
  <c r="A2095" i="4" s="1"/>
  <c r="A2094" i="1"/>
  <c r="A2094" i="4" s="1"/>
  <c r="C2089" i="7" l="1"/>
  <c r="A2090" i="7" s="1"/>
  <c r="B2089" i="7"/>
  <c r="D2089" i="7" s="1"/>
  <c r="B2097" i="1"/>
  <c r="C2090" i="7" l="1"/>
  <c r="A2091" i="7" s="1"/>
  <c r="B2090" i="7"/>
  <c r="D2090" i="7" s="1"/>
  <c r="B2098" i="1"/>
  <c r="E2097" i="1"/>
  <c r="F2097" i="1" s="1"/>
  <c r="S2097" i="1" s="1"/>
  <c r="P2097" i="1"/>
  <c r="T2097" i="1" s="1"/>
  <c r="A2097" i="1"/>
  <c r="A2097" i="4" l="1"/>
  <c r="B2091" i="7"/>
  <c r="D2091" i="7" s="1"/>
  <c r="C2091" i="7"/>
  <c r="A2092" i="7" s="1"/>
  <c r="W2097" i="1"/>
  <c r="B2099" i="1"/>
  <c r="B2100" i="1" s="1"/>
  <c r="A2100" i="1" s="1"/>
  <c r="A2100" i="4" s="1"/>
  <c r="E2098" i="1"/>
  <c r="F2098" i="1" s="1"/>
  <c r="S2098" i="1" s="1"/>
  <c r="A2098" i="1"/>
  <c r="P2098" i="1"/>
  <c r="T2098" i="1" s="1"/>
  <c r="W2098" i="1" l="1"/>
  <c r="A2098" i="4"/>
  <c r="C2092" i="7"/>
  <c r="A2093" i="7" s="1"/>
  <c r="B2092" i="7"/>
  <c r="D2092" i="7" s="1"/>
  <c r="E2099" i="1"/>
  <c r="F2099" i="1" s="1"/>
  <c r="S2099" i="1" s="1"/>
  <c r="A2099" i="1"/>
  <c r="A2099" i="4" s="1"/>
  <c r="P2099" i="1"/>
  <c r="T2099" i="1" s="1"/>
  <c r="C2093" i="7" l="1"/>
  <c r="A2094" i="7" s="1"/>
  <c r="B2093" i="7"/>
  <c r="D2093" i="7" s="1"/>
  <c r="W2099" i="1"/>
  <c r="B2101" i="1"/>
  <c r="E241" i="15"/>
  <c r="G241" i="15" s="1"/>
  <c r="H241" i="15" s="1"/>
  <c r="C2094" i="7" l="1"/>
  <c r="A2095" i="7" s="1"/>
  <c r="B2094" i="7"/>
  <c r="D2094" i="7" s="1"/>
  <c r="E239" i="15"/>
  <c r="G239" i="15" s="1"/>
  <c r="H239" i="15" s="1"/>
  <c r="E237" i="15"/>
  <c r="G237" i="15" s="1"/>
  <c r="H237" i="15" s="1"/>
  <c r="E240" i="15"/>
  <c r="G240" i="15" s="1"/>
  <c r="H240" i="15" s="1"/>
  <c r="E238" i="15"/>
  <c r="G238" i="15" s="1"/>
  <c r="H238" i="15" s="1"/>
  <c r="E83" i="15"/>
  <c r="G83" i="15" s="1"/>
  <c r="E73" i="15"/>
  <c r="G73" i="15" s="1"/>
  <c r="E156" i="15"/>
  <c r="G156" i="15" s="1"/>
  <c r="E202" i="15"/>
  <c r="G202" i="15" s="1"/>
  <c r="E146" i="15"/>
  <c r="G146" i="15" s="1"/>
  <c r="E68" i="15"/>
  <c r="G68" i="15" s="1"/>
  <c r="E95" i="15"/>
  <c r="G95" i="15" s="1"/>
  <c r="E76" i="15"/>
  <c r="G76" i="15" s="1"/>
  <c r="E127" i="15"/>
  <c r="G127" i="15" s="1"/>
  <c r="E104" i="15"/>
  <c r="G104" i="15" s="1"/>
  <c r="E113" i="15"/>
  <c r="G113" i="15" s="1"/>
  <c r="E141" i="15"/>
  <c r="G141" i="15" s="1"/>
  <c r="E71" i="15"/>
  <c r="G71" i="15" s="1"/>
  <c r="E125" i="15"/>
  <c r="G125" i="15" s="1"/>
  <c r="E87" i="15"/>
  <c r="G87" i="15" s="1"/>
  <c r="E118" i="15"/>
  <c r="G118" i="15" s="1"/>
  <c r="E98" i="15"/>
  <c r="G98" i="15" s="1"/>
  <c r="E121" i="15"/>
  <c r="G121" i="15" s="1"/>
  <c r="E142" i="15"/>
  <c r="G142" i="15" s="1"/>
  <c r="E200" i="15"/>
  <c r="G200" i="15" s="1"/>
  <c r="E93" i="15"/>
  <c r="G93" i="15" s="1"/>
  <c r="E147" i="15"/>
  <c r="G147" i="15" s="1"/>
  <c r="E109" i="15"/>
  <c r="G109" i="15" s="1"/>
  <c r="E119" i="15"/>
  <c r="G119" i="15" s="1"/>
  <c r="E145" i="15"/>
  <c r="G145" i="15" s="1"/>
  <c r="E166" i="15"/>
  <c r="G166" i="15" s="1"/>
  <c r="E106" i="15"/>
  <c r="G106" i="15" s="1"/>
  <c r="E90" i="15"/>
  <c r="G90" i="15" s="1"/>
  <c r="E181" i="15"/>
  <c r="G181" i="15" s="1"/>
  <c r="E72" i="15"/>
  <c r="G72" i="15" s="1"/>
  <c r="E129" i="15"/>
  <c r="G129" i="15" s="1"/>
  <c r="E131" i="15"/>
  <c r="G131" i="15" s="1"/>
  <c r="E189" i="15"/>
  <c r="G189" i="15" s="1"/>
  <c r="E133" i="15"/>
  <c r="G133" i="15" s="1"/>
  <c r="E63" i="15"/>
  <c r="G63" i="15" s="1"/>
  <c r="E112" i="15"/>
  <c r="G112" i="15" s="1"/>
  <c r="E177" i="15"/>
  <c r="G177" i="15" s="1"/>
  <c r="E196" i="15"/>
  <c r="G196" i="15" s="1"/>
  <c r="E180" i="15"/>
  <c r="G180" i="15" s="1"/>
  <c r="E185" i="15"/>
  <c r="G185" i="15" s="1"/>
  <c r="E199" i="15"/>
  <c r="G199" i="15" s="1"/>
  <c r="E236" i="15"/>
  <c r="G236" i="15" s="1"/>
  <c r="H236" i="15" s="1"/>
  <c r="E120" i="15"/>
  <c r="G120" i="15" s="1"/>
  <c r="E183" i="15"/>
  <c r="G183" i="15" s="1"/>
  <c r="E66" i="15"/>
  <c r="G66" i="15" s="1"/>
  <c r="E116" i="15"/>
  <c r="G116" i="15" s="1"/>
  <c r="E195" i="15"/>
  <c r="G195" i="15" s="1"/>
  <c r="E151" i="15"/>
  <c r="G151" i="15" s="1"/>
  <c r="E114" i="15"/>
  <c r="G114" i="15" s="1"/>
  <c r="E175" i="15"/>
  <c r="G175" i="15" s="1"/>
  <c r="E155" i="15"/>
  <c r="G155" i="15" s="1"/>
  <c r="E101" i="15"/>
  <c r="G101" i="15" s="1"/>
  <c r="E88" i="15"/>
  <c r="G88" i="15" s="1"/>
  <c r="E67" i="15"/>
  <c r="G67" i="15" s="1"/>
  <c r="E126" i="15"/>
  <c r="G126" i="15" s="1"/>
  <c r="E65" i="15"/>
  <c r="G65" i="15" s="1"/>
  <c r="E132" i="15"/>
  <c r="G132" i="15" s="1"/>
  <c r="E74" i="15"/>
  <c r="G74" i="15" s="1"/>
  <c r="E80" i="15"/>
  <c r="G80" i="15" s="1"/>
  <c r="E102" i="15"/>
  <c r="G102" i="15" s="1"/>
  <c r="E108" i="15"/>
  <c r="G108" i="15" s="1"/>
  <c r="E97" i="15"/>
  <c r="G97" i="15" s="1"/>
  <c r="E234" i="15"/>
  <c r="G234" i="15" s="1"/>
  <c r="E191" i="15"/>
  <c r="G191" i="15" s="1"/>
  <c r="E103" i="15"/>
  <c r="G103" i="15" s="1"/>
  <c r="E174" i="15"/>
  <c r="G174" i="15" s="1"/>
  <c r="E99" i="15"/>
  <c r="G99" i="15" s="1"/>
  <c r="E111" i="15"/>
  <c r="G111" i="15" s="1"/>
  <c r="E172" i="15"/>
  <c r="G172" i="15" s="1"/>
  <c r="E84" i="15"/>
  <c r="G84" i="15" s="1"/>
  <c r="E178" i="15"/>
  <c r="G178" i="15" s="1"/>
  <c r="E115" i="15"/>
  <c r="G115" i="15" s="1"/>
  <c r="E158" i="15"/>
  <c r="G158" i="15" s="1"/>
  <c r="E173" i="15"/>
  <c r="G173" i="15" s="1"/>
  <c r="E197" i="15"/>
  <c r="G197" i="15" s="1"/>
  <c r="E91" i="15"/>
  <c r="G91" i="15" s="1"/>
  <c r="E154" i="15"/>
  <c r="G154" i="15" s="1"/>
  <c r="E81" i="15"/>
  <c r="G81" i="15" s="1"/>
  <c r="E117" i="15"/>
  <c r="G117" i="15" s="1"/>
  <c r="E105" i="15"/>
  <c r="G105" i="15" s="1"/>
  <c r="E235" i="15"/>
  <c r="G235" i="15" s="1"/>
  <c r="E135" i="15"/>
  <c r="G135" i="15" s="1"/>
  <c r="E110" i="15"/>
  <c r="G110" i="15" s="1"/>
  <c r="E85" i="15"/>
  <c r="G85" i="15" s="1"/>
  <c r="E150" i="15"/>
  <c r="G150" i="15" s="1"/>
  <c r="E167" i="15"/>
  <c r="G167" i="15" s="1"/>
  <c r="E169" i="15"/>
  <c r="G169" i="15" s="1"/>
  <c r="E79" i="15"/>
  <c r="G79" i="15" s="1"/>
  <c r="E184" i="15"/>
  <c r="G184" i="15" s="1"/>
  <c r="E168" i="15"/>
  <c r="G168" i="15" s="1"/>
  <c r="E64" i="15"/>
  <c r="G64" i="15" s="1"/>
  <c r="E100" i="15"/>
  <c r="G100" i="15" s="1"/>
  <c r="E198" i="15"/>
  <c r="G198" i="15" s="1"/>
  <c r="E96" i="15"/>
  <c r="G96" i="15" s="1"/>
  <c r="E182" i="15"/>
  <c r="G182" i="15" s="1"/>
  <c r="E140" i="15"/>
  <c r="G140" i="15" s="1"/>
  <c r="E157" i="15"/>
  <c r="G157" i="15" s="1"/>
  <c r="E170" i="15"/>
  <c r="G170" i="15" s="1"/>
  <c r="E130" i="15"/>
  <c r="G130" i="15" s="1"/>
  <c r="E122" i="15"/>
  <c r="G122" i="15" s="1"/>
  <c r="E152" i="15"/>
  <c r="G152" i="15" s="1"/>
  <c r="E128" i="15"/>
  <c r="G128" i="15" s="1"/>
  <c r="E192" i="15"/>
  <c r="G192" i="15" s="1"/>
  <c r="E62" i="15"/>
  <c r="G62" i="15" s="1"/>
  <c r="E92" i="15"/>
  <c r="G92" i="15" s="1"/>
  <c r="E179" i="15"/>
  <c r="G179" i="15" s="1"/>
  <c r="E148" i="15"/>
  <c r="G148" i="15" s="1"/>
  <c r="E82" i="15"/>
  <c r="G82" i="15" s="1"/>
  <c r="E94" i="15"/>
  <c r="G94" i="15" s="1"/>
  <c r="E75" i="15"/>
  <c r="G75" i="15" s="1"/>
  <c r="E77" i="15"/>
  <c r="G77" i="15" s="1"/>
  <c r="E86" i="15"/>
  <c r="G86" i="15" s="1"/>
  <c r="E78" i="15"/>
  <c r="G78" i="15" s="1"/>
  <c r="E153" i="15"/>
  <c r="G153" i="15" s="1"/>
  <c r="E201" i="15"/>
  <c r="G201" i="15" s="1"/>
  <c r="E107" i="15"/>
  <c r="G107" i="15" s="1"/>
  <c r="E123" i="15"/>
  <c r="G123" i="15" s="1"/>
  <c r="E171" i="15"/>
  <c r="G171" i="15" s="1"/>
  <c r="E194" i="15"/>
  <c r="G194" i="15" s="1"/>
  <c r="E144" i="15"/>
  <c r="G144" i="15" s="1"/>
  <c r="E124" i="15"/>
  <c r="G124" i="15" s="1"/>
  <c r="E89" i="15"/>
  <c r="G89" i="15" s="1"/>
  <c r="E143" i="15"/>
  <c r="G143" i="15" s="1"/>
  <c r="E134" i="15"/>
  <c r="G134" i="15" s="1"/>
  <c r="E176" i="15"/>
  <c r="G176" i="15" s="1"/>
  <c r="E190" i="15"/>
  <c r="G190" i="15" s="1"/>
  <c r="E149" i="15"/>
  <c r="G149" i="15" s="1"/>
  <c r="B2102" i="1"/>
  <c r="A2101" i="1"/>
  <c r="A2101" i="4" s="1"/>
  <c r="C2095" i="7" l="1"/>
  <c r="A2096" i="7" s="1"/>
  <c r="B2095" i="7"/>
  <c r="D2095" i="7" s="1"/>
  <c r="B2103" i="1"/>
  <c r="B2104" i="1" s="1"/>
  <c r="A2104" i="1" s="1"/>
  <c r="A2104" i="4" s="1"/>
  <c r="A2102" i="1"/>
  <c r="A2102" i="4" s="1"/>
  <c r="S2110" i="1"/>
  <c r="C2096" i="7" l="1"/>
  <c r="A2097" i="7" s="1"/>
  <c r="B2096" i="7"/>
  <c r="D2096" i="7" s="1"/>
  <c r="A2103" i="1"/>
  <c r="A2103" i="4" s="1"/>
  <c r="S2111" i="1"/>
  <c r="C2097" i="7" l="1"/>
  <c r="A2098" i="7" s="1"/>
  <c r="B2097" i="7"/>
  <c r="D2097" i="7" s="1"/>
  <c r="B2105" i="1"/>
  <c r="B2098" i="7" l="1"/>
  <c r="D2098" i="7" s="1"/>
  <c r="C2098" i="7"/>
  <c r="A2099" i="7" s="1"/>
  <c r="B2106" i="1"/>
  <c r="A2105" i="1"/>
  <c r="A2105" i="4" s="1"/>
  <c r="C2099" i="7" l="1"/>
  <c r="A2100" i="7" s="1"/>
  <c r="B2099" i="7"/>
  <c r="D2099" i="7" s="1"/>
  <c r="B2107" i="1"/>
  <c r="A2106" i="1"/>
  <c r="A2106" i="4" s="1"/>
  <c r="B2100" i="7" l="1"/>
  <c r="D2100" i="7" s="1"/>
  <c r="C2100" i="7"/>
  <c r="A2101" i="7" s="1"/>
  <c r="B2108" i="1"/>
  <c r="A2107" i="1"/>
  <c r="A2107" i="4" s="1"/>
  <c r="C2101" i="7" l="1"/>
  <c r="A2102" i="7" s="1"/>
  <c r="B2101" i="7"/>
  <c r="D2101" i="7" s="1"/>
  <c r="B2109" i="1"/>
  <c r="A2108" i="1"/>
  <c r="A2108" i="4" s="1"/>
  <c r="C2102" i="7" l="1"/>
  <c r="A2103" i="7" s="1"/>
  <c r="B2102" i="7"/>
  <c r="D2102" i="7" s="1"/>
  <c r="B2110" i="1"/>
  <c r="A2109" i="1"/>
  <c r="A2109" i="4" s="1"/>
  <c r="C2103" i="7" l="1"/>
  <c r="A2104" i="7" s="1"/>
  <c r="B2103" i="7"/>
  <c r="D2103" i="7" s="1"/>
  <c r="B2111" i="1"/>
  <c r="A2110" i="1"/>
  <c r="A2110" i="4" s="1"/>
  <c r="C2104" i="7" l="1"/>
  <c r="A2105" i="7" s="1"/>
  <c r="B2104" i="7"/>
  <c r="D2104" i="7" s="1"/>
  <c r="B2112" i="1"/>
  <c r="B2113" i="1" s="1"/>
  <c r="A2111" i="1"/>
  <c r="A2111" i="4" s="1"/>
  <c r="C2105" i="7" l="1"/>
  <c r="A2106" i="7" s="1"/>
  <c r="B2105" i="7"/>
  <c r="D2105" i="7" s="1"/>
  <c r="A2113" i="1"/>
  <c r="A2113" i="4" s="1"/>
  <c r="B2114" i="1"/>
  <c r="A2112" i="1"/>
  <c r="A2112" i="4" s="1"/>
  <c r="C2106" i="7" l="1"/>
  <c r="A2107" i="7" s="1"/>
  <c r="B2106" i="7"/>
  <c r="D2106" i="7" s="1"/>
  <c r="A2114" i="1"/>
  <c r="A2114" i="4" s="1"/>
  <c r="B2115" i="1"/>
  <c r="B2107" i="7" l="1"/>
  <c r="D2107" i="7" s="1"/>
  <c r="C2107" i="7"/>
  <c r="A2108" i="7" s="1"/>
  <c r="A2115" i="1"/>
  <c r="A2115" i="4" s="1"/>
  <c r="B2116" i="1"/>
  <c r="C2108" i="7" l="1"/>
  <c r="A2109" i="7" s="1"/>
  <c r="B2108" i="7"/>
  <c r="D2108" i="7" s="1"/>
  <c r="A2116" i="1"/>
  <c r="A2116" i="4" s="1"/>
  <c r="B2117" i="1"/>
  <c r="A2117" i="1" s="1"/>
  <c r="A2117" i="4" s="1"/>
  <c r="B2109" i="7" l="1"/>
  <c r="D2109" i="7" s="1"/>
  <c r="C2109" i="7"/>
  <c r="A2110" i="7" s="1"/>
  <c r="B2118" i="1"/>
  <c r="C2110" i="7" l="1"/>
  <c r="A2111" i="7" s="1"/>
  <c r="B2110" i="7"/>
  <c r="D2110" i="7" s="1"/>
  <c r="B2119" i="1"/>
  <c r="A2118" i="1"/>
  <c r="A2118" i="4" s="1"/>
  <c r="C2111" i="7" l="1"/>
  <c r="A2112" i="7" s="1"/>
  <c r="B2111" i="7"/>
  <c r="D2111" i="7" s="1"/>
  <c r="B2120" i="1"/>
  <c r="A2119" i="1"/>
  <c r="A2119" i="4" s="1"/>
  <c r="C2112" i="7" l="1"/>
  <c r="A2113" i="7" s="1"/>
  <c r="B2112" i="7"/>
  <c r="D2112" i="7" s="1"/>
  <c r="B2121" i="1"/>
  <c r="A2120" i="1"/>
  <c r="A2120" i="4" s="1"/>
  <c r="C2113" i="7" l="1"/>
  <c r="A2114" i="7" s="1"/>
  <c r="B2113" i="7"/>
  <c r="D2113" i="7" s="1"/>
  <c r="B2122" i="1"/>
  <c r="A2121" i="1"/>
  <c r="A2121" i="4" s="1"/>
  <c r="C2114" i="7" l="1"/>
  <c r="A2115" i="7" s="1"/>
  <c r="B2114" i="7"/>
  <c r="D2114" i="7" s="1"/>
  <c r="B2123" i="1"/>
  <c r="A2122" i="1"/>
  <c r="A2122" i="4" s="1"/>
  <c r="B2115" i="7" l="1"/>
  <c r="D2115" i="7" s="1"/>
  <c r="C2115" i="7"/>
  <c r="A2116" i="7" s="1"/>
  <c r="B2124" i="1"/>
  <c r="A2123" i="1"/>
  <c r="A2123" i="4" s="1"/>
  <c r="C2116" i="7" l="1"/>
  <c r="A2117" i="7" s="1"/>
  <c r="B2116" i="7"/>
  <c r="D2116" i="7" s="1"/>
  <c r="B2125" i="1"/>
  <c r="A2124" i="1"/>
  <c r="A2124" i="4" s="1"/>
  <c r="C2117" i="7" l="1"/>
  <c r="A2118" i="7" s="1"/>
  <c r="B2117" i="7"/>
  <c r="D2117" i="7" s="1"/>
  <c r="B2126" i="1"/>
  <c r="A2125" i="1"/>
  <c r="A2125" i="4" s="1"/>
  <c r="C2118" i="7" l="1"/>
  <c r="A2119" i="7" s="1"/>
  <c r="B2118" i="7"/>
  <c r="D2118" i="7" s="1"/>
  <c r="B2127" i="1"/>
  <c r="A2126" i="1"/>
  <c r="A2126" i="4" s="1"/>
  <c r="C2119" i="7" l="1"/>
  <c r="A2120" i="7" s="1"/>
  <c r="B2119" i="7"/>
  <c r="D2119" i="7" s="1"/>
  <c r="B2128" i="1"/>
  <c r="A2127" i="1"/>
  <c r="A2127" i="4" s="1"/>
  <c r="C2120" i="7" l="1"/>
  <c r="A2121" i="7" s="1"/>
  <c r="B2120" i="7"/>
  <c r="D2120" i="7" s="1"/>
  <c r="E2128" i="1"/>
  <c r="B2129" i="1"/>
  <c r="E2129" i="1" s="1"/>
  <c r="A2128" i="1"/>
  <c r="C2121" i="7" l="1"/>
  <c r="A2122" i="7" s="1"/>
  <c r="B2121" i="7"/>
  <c r="D2121" i="7" s="1"/>
  <c r="A2128" i="4"/>
  <c r="W2129" i="1"/>
  <c r="S2129" i="1"/>
  <c r="W2128" i="1"/>
  <c r="S2128" i="1"/>
  <c r="B2130" i="1"/>
  <c r="A2129" i="1"/>
  <c r="A2129" i="4" s="1"/>
  <c r="C2122" i="7" l="1"/>
  <c r="A2123" i="7" s="1"/>
  <c r="B2122" i="7"/>
  <c r="D2122" i="7" s="1"/>
  <c r="B2131" i="1"/>
  <c r="E2131" i="1" s="1"/>
  <c r="A2130" i="1"/>
  <c r="C2123" i="7" l="1"/>
  <c r="A2124" i="7" s="1"/>
  <c r="B2123" i="7"/>
  <c r="D2123" i="7" s="1"/>
  <c r="E2130" i="1"/>
  <c r="A2130" i="4" s="1"/>
  <c r="W2131" i="1"/>
  <c r="S2131" i="1"/>
  <c r="B2132" i="1"/>
  <c r="A2131" i="1"/>
  <c r="A2131" i="4" s="1"/>
  <c r="C2124" i="7" l="1"/>
  <c r="A2125" i="7" s="1"/>
  <c r="B2124" i="7"/>
  <c r="D2124" i="7" s="1"/>
  <c r="S2130" i="1"/>
  <c r="W2130" i="1"/>
  <c r="B2133" i="1"/>
  <c r="E2133" i="1" s="1"/>
  <c r="A2132" i="1"/>
  <c r="B2125" i="7" l="1"/>
  <c r="D2125" i="7" s="1"/>
  <c r="C2125" i="7"/>
  <c r="A2126" i="7" s="1"/>
  <c r="E2132" i="1"/>
  <c r="A2132" i="4" s="1"/>
  <c r="W2133" i="1"/>
  <c r="S2133" i="1"/>
  <c r="B2134" i="1"/>
  <c r="A2133" i="1"/>
  <c r="A2133" i="4" s="1"/>
  <c r="C2126" i="7" l="1"/>
  <c r="A2127" i="7" s="1"/>
  <c r="B2126" i="7"/>
  <c r="D2126" i="7" s="1"/>
  <c r="W2132" i="1"/>
  <c r="S2132" i="1"/>
  <c r="B2135" i="1"/>
  <c r="E2135" i="1" s="1"/>
  <c r="A2134" i="1"/>
  <c r="B2127" i="7" l="1"/>
  <c r="D2127" i="7" s="1"/>
  <c r="C2127" i="7"/>
  <c r="A2128" i="7" s="1"/>
  <c r="E2134" i="1"/>
  <c r="A2134" i="4" s="1"/>
  <c r="W2135" i="1"/>
  <c r="S2135" i="1"/>
  <c r="B2136" i="1"/>
  <c r="A2135" i="1"/>
  <c r="A2135" i="4" s="1"/>
  <c r="C2128" i="7" l="1"/>
  <c r="A2129" i="7" s="1"/>
  <c r="B2128" i="7"/>
  <c r="D2128" i="7" s="1"/>
  <c r="S2134" i="1"/>
  <c r="W2134" i="1"/>
  <c r="B2137" i="1"/>
  <c r="E2137" i="1" s="1"/>
  <c r="A2136" i="1"/>
  <c r="C2129" i="7" l="1"/>
  <c r="A2130" i="7" s="1"/>
  <c r="B2129" i="7"/>
  <c r="D2129" i="7" s="1"/>
  <c r="E2136" i="1"/>
  <c r="A2136" i="4" s="1"/>
  <c r="W2137" i="1"/>
  <c r="S2137" i="1"/>
  <c r="B2138" i="1"/>
  <c r="A2137" i="1"/>
  <c r="A2137" i="4" s="1"/>
  <c r="C2130" i="7" l="1"/>
  <c r="A2131" i="7" s="1"/>
  <c r="B2130" i="7"/>
  <c r="D2130" i="7" s="1"/>
  <c r="W2136" i="1"/>
  <c r="S2136" i="1"/>
  <c r="B2139" i="1"/>
  <c r="E2139" i="1" s="1"/>
  <c r="A2138" i="1"/>
  <c r="B2131" i="7" l="1"/>
  <c r="D2131" i="7" s="1"/>
  <c r="C2131" i="7"/>
  <c r="A2132" i="7" s="1"/>
  <c r="E2138" i="1"/>
  <c r="A2138" i="4" s="1"/>
  <c r="W2139" i="1"/>
  <c r="S2139" i="1"/>
  <c r="B2140" i="1"/>
  <c r="A2139" i="1"/>
  <c r="A2139" i="4" s="1"/>
  <c r="C2132" i="7" l="1"/>
  <c r="A2133" i="7" s="1"/>
  <c r="B2132" i="7"/>
  <c r="D2132" i="7" s="1"/>
  <c r="W2138" i="1"/>
  <c r="S2138" i="1"/>
  <c r="B2141" i="1"/>
  <c r="E2141" i="1" s="1"/>
  <c r="A2140" i="1"/>
  <c r="C2133" i="7" l="1"/>
  <c r="A2134" i="7" s="1"/>
  <c r="B2133" i="7"/>
  <c r="D2133" i="7" s="1"/>
  <c r="E2140" i="1"/>
  <c r="A2140" i="4" s="1"/>
  <c r="W2141" i="1"/>
  <c r="S2141" i="1"/>
  <c r="B2142" i="1"/>
  <c r="A2141" i="1"/>
  <c r="A2141" i="4" s="1"/>
  <c r="C2134" i="7" l="1"/>
  <c r="A2135" i="7" s="1"/>
  <c r="B2134" i="7"/>
  <c r="D2134" i="7" s="1"/>
  <c r="W2140" i="1"/>
  <c r="S2140" i="1"/>
  <c r="B2143" i="1"/>
  <c r="E2143" i="1" s="1"/>
  <c r="A2142" i="1"/>
  <c r="C2135" i="7" l="1"/>
  <c r="A2136" i="7" s="1"/>
  <c r="B2135" i="7"/>
  <c r="D2135" i="7" s="1"/>
  <c r="E2142" i="1"/>
  <c r="A2142" i="4" s="1"/>
  <c r="W2143" i="1"/>
  <c r="S2143" i="1"/>
  <c r="B2144" i="1"/>
  <c r="A2143" i="1"/>
  <c r="A2143" i="4" s="1"/>
  <c r="C2136" i="7" l="1"/>
  <c r="A2137" i="7" s="1"/>
  <c r="B2136" i="7"/>
  <c r="D2136" i="7" s="1"/>
  <c r="W2142" i="1"/>
  <c r="S2142" i="1"/>
  <c r="B2145" i="1"/>
  <c r="E2145" i="1" s="1"/>
  <c r="A2144" i="1"/>
  <c r="B2137" i="7" l="1"/>
  <c r="D2137" i="7" s="1"/>
  <c r="C2137" i="7"/>
  <c r="A2138" i="7" s="1"/>
  <c r="E2144" i="1"/>
  <c r="A2144" i="4" s="1"/>
  <c r="W2145" i="1"/>
  <c r="S2145" i="1"/>
  <c r="B2146" i="1"/>
  <c r="A2145" i="1"/>
  <c r="A2145" i="4" s="1"/>
  <c r="C2138" i="7" l="1"/>
  <c r="A2139" i="7" s="1"/>
  <c r="B2138" i="7"/>
  <c r="D2138" i="7" s="1"/>
  <c r="W2144" i="1"/>
  <c r="S2144" i="1"/>
  <c r="B2147" i="1"/>
  <c r="B2148" i="1" s="1"/>
  <c r="A2146" i="1"/>
  <c r="A2146" i="4" s="1"/>
  <c r="B2149" i="1" l="1"/>
  <c r="P2148" i="1"/>
  <c r="A2148" i="1"/>
  <c r="E2148" i="1"/>
  <c r="C2139" i="7"/>
  <c r="A2140" i="7" s="1"/>
  <c r="B2139" i="7"/>
  <c r="D2139" i="7" s="1"/>
  <c r="A2147" i="1"/>
  <c r="A2147" i="4" s="1"/>
  <c r="F2148" i="1" l="1"/>
  <c r="S2148" i="1" s="1"/>
  <c r="T2148" i="1"/>
  <c r="W2148" i="1" s="1"/>
  <c r="E2149" i="1"/>
  <c r="A2149" i="1"/>
  <c r="B2150" i="1"/>
  <c r="P2149" i="1"/>
  <c r="T2149" i="1" s="1"/>
  <c r="C2140" i="7"/>
  <c r="A2141" i="7" s="1"/>
  <c r="B2140" i="7"/>
  <c r="D2140" i="7" s="1"/>
  <c r="A2148" i="4" l="1"/>
  <c r="F2149" i="1"/>
  <c r="S2149" i="1" s="1"/>
  <c r="W2149" i="1"/>
  <c r="P2150" i="1"/>
  <c r="E220" i="15" s="1"/>
  <c r="G220" i="15" s="1"/>
  <c r="E2150" i="1"/>
  <c r="A2150" i="1"/>
  <c r="E218" i="15"/>
  <c r="G218" i="15" s="1"/>
  <c r="C2141" i="7"/>
  <c r="A2142" i="7" s="1"/>
  <c r="B2141" i="7"/>
  <c r="D2141" i="7" s="1"/>
  <c r="A2149" i="4"/>
  <c r="E222" i="15" l="1"/>
  <c r="G222" i="15" s="1"/>
  <c r="E223" i="15"/>
  <c r="G223" i="15" s="1"/>
  <c r="E225" i="15"/>
  <c r="G225" i="15" s="1"/>
  <c r="E206" i="15"/>
  <c r="G206" i="15" s="1"/>
  <c r="E226" i="15"/>
  <c r="G226" i="15" s="1"/>
  <c r="E204" i="15"/>
  <c r="G204" i="15" s="1"/>
  <c r="E233" i="15"/>
  <c r="G233" i="15" s="1"/>
  <c r="E231" i="15"/>
  <c r="G231" i="15" s="1"/>
  <c r="T2150" i="1"/>
  <c r="W2150" i="1" s="1"/>
  <c r="E210" i="15"/>
  <c r="G210" i="15" s="1"/>
  <c r="E211" i="15"/>
  <c r="G211" i="15" s="1"/>
  <c r="E207" i="15"/>
  <c r="G207" i="15" s="1"/>
  <c r="E208" i="15"/>
  <c r="G208" i="15" s="1"/>
  <c r="E213" i="15"/>
  <c r="G213" i="15" s="1"/>
  <c r="E203" i="15"/>
  <c r="G203" i="15" s="1"/>
  <c r="E215" i="15"/>
  <c r="G215" i="15" s="1"/>
  <c r="E224" i="15"/>
  <c r="G224" i="15" s="1"/>
  <c r="E217" i="15"/>
  <c r="G217" i="15" s="1"/>
  <c r="E229" i="15"/>
  <c r="G229" i="15" s="1"/>
  <c r="E230" i="15"/>
  <c r="G230" i="15" s="1"/>
  <c r="E205" i="15"/>
  <c r="G205" i="15" s="1"/>
  <c r="E221" i="15"/>
  <c r="G221" i="15" s="1"/>
  <c r="E227" i="15"/>
  <c r="G227" i="15" s="1"/>
  <c r="E214" i="15"/>
  <c r="G214" i="15" s="1"/>
  <c r="E232" i="15"/>
  <c r="G232" i="15" s="1"/>
  <c r="E212" i="15"/>
  <c r="G212" i="15" s="1"/>
  <c r="E228" i="15"/>
  <c r="G228" i="15" s="1"/>
  <c r="E216" i="15"/>
  <c r="G216" i="15" s="1"/>
  <c r="F2150" i="1"/>
  <c r="S2150" i="1" s="1"/>
  <c r="E209" i="15"/>
  <c r="G209" i="15" s="1"/>
  <c r="E219" i="15"/>
  <c r="G219" i="15" s="1"/>
  <c r="C2142" i="7"/>
  <c r="A2143" i="7" s="1"/>
  <c r="B2142" i="7"/>
  <c r="D2142" i="7" s="1"/>
  <c r="B2151" i="1"/>
  <c r="A2150" i="4" l="1"/>
  <c r="C2143" i="7"/>
  <c r="A2144" i="7" s="1"/>
  <c r="B2143" i="7"/>
  <c r="D2143" i="7" s="1"/>
  <c r="B2152" i="1"/>
  <c r="A2151" i="1"/>
  <c r="A2151" i="4" s="1"/>
  <c r="C2144" i="7" l="1"/>
  <c r="A2145" i="7" s="1"/>
  <c r="B2144" i="7"/>
  <c r="D2144" i="7" s="1"/>
  <c r="B2153" i="1"/>
  <c r="A2152" i="1"/>
  <c r="A2152" i="4" s="1"/>
  <c r="B2145" i="7" l="1"/>
  <c r="D2145" i="7" s="1"/>
  <c r="C2145" i="7"/>
  <c r="A2146" i="7" s="1"/>
  <c r="B2154" i="1"/>
  <c r="A2153" i="1"/>
  <c r="A2153" i="4" s="1"/>
  <c r="B2146" i="7" l="1"/>
  <c r="D2146" i="7" s="1"/>
  <c r="C2146" i="7"/>
  <c r="A2147" i="7" s="1"/>
  <c r="B2155" i="1"/>
  <c r="A2154" i="1"/>
  <c r="A2154" i="4" s="1"/>
  <c r="C2147" i="7" l="1"/>
  <c r="A2148" i="7" s="1"/>
  <c r="B2147" i="7"/>
  <c r="D2147" i="7" s="1"/>
  <c r="A2155" i="1"/>
  <c r="A2155" i="4" s="1"/>
  <c r="B2156" i="1"/>
  <c r="C2148" i="7" l="1"/>
  <c r="A2149" i="7" s="1"/>
  <c r="B2148" i="7"/>
  <c r="D2148" i="7" s="1"/>
  <c r="A2156" i="1"/>
  <c r="A2156" i="4" s="1"/>
  <c r="B2157" i="1"/>
  <c r="C2149" i="7" l="1"/>
  <c r="A2150" i="7" s="1"/>
  <c r="B2149" i="7"/>
  <c r="D2149" i="7" s="1"/>
  <c r="B2158" i="1"/>
  <c r="A2157" i="1"/>
  <c r="A2157" i="4" s="1"/>
  <c r="C2150" i="7" l="1"/>
  <c r="A2151" i="7" s="1"/>
  <c r="B2150" i="7"/>
  <c r="D2150" i="7" s="1"/>
  <c r="A2158" i="1"/>
  <c r="A2158" i="4" s="1"/>
  <c r="B2159" i="1"/>
  <c r="B2151" i="7" l="1"/>
  <c r="D2151" i="7" s="1"/>
  <c r="C2151" i="7"/>
  <c r="A2152" i="7" s="1"/>
  <c r="B2160" i="1"/>
  <c r="A2159" i="1"/>
  <c r="A2159" i="4" s="1"/>
  <c r="C2152" i="7" l="1"/>
  <c r="A2153" i="7" s="1"/>
  <c r="B2152" i="7"/>
  <c r="D2152" i="7" s="1"/>
  <c r="B2161" i="1"/>
  <c r="A2160" i="1"/>
  <c r="A2160" i="4" s="1"/>
  <c r="C2153" i="7" l="1"/>
  <c r="A2154" i="7" s="1"/>
  <c r="B2153" i="7"/>
  <c r="D2153" i="7" s="1"/>
  <c r="B2162" i="1"/>
  <c r="A2161" i="1"/>
  <c r="A2161" i="4" s="1"/>
  <c r="C2154" i="7" l="1"/>
  <c r="A2155" i="7" s="1"/>
  <c r="B2154" i="7"/>
  <c r="D2154" i="7" s="1"/>
  <c r="B2163" i="1"/>
  <c r="A2162" i="1"/>
  <c r="A2162" i="4" s="1"/>
  <c r="C2155" i="7" l="1"/>
  <c r="A2156" i="7" s="1"/>
  <c r="B2155" i="7"/>
  <c r="D2155" i="7" s="1"/>
  <c r="B2164" i="1"/>
  <c r="A2163" i="1"/>
  <c r="A2163" i="4" s="1"/>
  <c r="C2156" i="7" l="1"/>
  <c r="A2157" i="7" s="1"/>
  <c r="B2156" i="7"/>
  <c r="D2156" i="7" s="1"/>
  <c r="B2165" i="1"/>
  <c r="A2164" i="1"/>
  <c r="A2164" i="4" s="1"/>
  <c r="C2157" i="7" l="1"/>
  <c r="A2158" i="7" s="1"/>
  <c r="B2157" i="7"/>
  <c r="D2157" i="7" s="1"/>
  <c r="A2165" i="1"/>
  <c r="A2165" i="4" s="1"/>
  <c r="B2166" i="1"/>
  <c r="C2158" i="7" l="1"/>
  <c r="A2159" i="7" s="1"/>
  <c r="B2158" i="7"/>
  <c r="D2158" i="7" s="1"/>
  <c r="A2166" i="1"/>
  <c r="A2166" i="4" s="1"/>
  <c r="B2167" i="1"/>
  <c r="C2159" i="7" l="1"/>
  <c r="A2160" i="7" s="1"/>
  <c r="B2159" i="7"/>
  <c r="D2159" i="7" s="1"/>
  <c r="B2168" i="1"/>
  <c r="A2167" i="1"/>
  <c r="A2167" i="4" s="1"/>
  <c r="C2160" i="7" l="1"/>
  <c r="A2161" i="7" s="1"/>
  <c r="B2160" i="7"/>
  <c r="D2160" i="7" s="1"/>
  <c r="A2168" i="1"/>
  <c r="A2168" i="4" s="1"/>
  <c r="B2169" i="1"/>
  <c r="B2161" i="7" l="1"/>
  <c r="D2161" i="7" s="1"/>
  <c r="C2161" i="7"/>
  <c r="A2162" i="7" s="1"/>
  <c r="B2170" i="1"/>
  <c r="A2169" i="1"/>
  <c r="A2169" i="4" s="1"/>
  <c r="C2162" i="7" l="1"/>
  <c r="A2163" i="7" s="1"/>
  <c r="B2162" i="7"/>
  <c r="D2162" i="7" s="1"/>
  <c r="B2171" i="1"/>
  <c r="A2170" i="1"/>
  <c r="A2170" i="4" s="1"/>
  <c r="B2163" i="7" l="1"/>
  <c r="D2163" i="7" s="1"/>
  <c r="C2163" i="7"/>
  <c r="A2164" i="7" s="1"/>
  <c r="A2171" i="1"/>
  <c r="A2171" i="4" s="1"/>
  <c r="B2172" i="1"/>
  <c r="B2164" i="7" l="1"/>
  <c r="D2164" i="7" s="1"/>
  <c r="C2164" i="7"/>
  <c r="A2165" i="7" s="1"/>
  <c r="A2172" i="1"/>
  <c r="A2172" i="4" s="1"/>
  <c r="B2173" i="1"/>
  <c r="C2165" i="7" l="1"/>
  <c r="A2166" i="7" s="1"/>
  <c r="B2165" i="7"/>
  <c r="D2165" i="7" s="1"/>
  <c r="B2174" i="1"/>
  <c r="A2173" i="1"/>
  <c r="A2173" i="4" s="1"/>
  <c r="B2166" i="7" l="1"/>
  <c r="D2166" i="7" s="1"/>
  <c r="C2166" i="7"/>
  <c r="A2167" i="7" s="1"/>
  <c r="B2175" i="1"/>
  <c r="A2174" i="1"/>
  <c r="A2174" i="4" s="1"/>
  <c r="C2167" i="7" l="1"/>
  <c r="A2168" i="7" s="1"/>
  <c r="B2167" i="7"/>
  <c r="D2167" i="7" s="1"/>
  <c r="A2175" i="1"/>
  <c r="A2175" i="4" s="1"/>
  <c r="B2176" i="1"/>
  <c r="B2168" i="7" l="1"/>
  <c r="D2168" i="7" s="1"/>
  <c r="C2168" i="7"/>
  <c r="A2169" i="7" s="1"/>
  <c r="A2176" i="1"/>
  <c r="A2176" i="4" s="1"/>
  <c r="B2177" i="1"/>
  <c r="C2169" i="7" l="1"/>
  <c r="A2170" i="7" s="1"/>
  <c r="B2169" i="7"/>
  <c r="D2169" i="7" s="1"/>
  <c r="A2177" i="1"/>
  <c r="A2177" i="4" s="1"/>
  <c r="B2178" i="1"/>
  <c r="B2170" i="7" l="1"/>
  <c r="D2170" i="7" s="1"/>
  <c r="C2170" i="7"/>
  <c r="A2171" i="7" s="1"/>
  <c r="B2179" i="1"/>
  <c r="A2178" i="1"/>
  <c r="A2178" i="4" s="1"/>
  <c r="C2171" i="7" l="1"/>
  <c r="A2172" i="7" s="1"/>
  <c r="B2171" i="7"/>
  <c r="D2171" i="7" s="1"/>
  <c r="B2180" i="1"/>
  <c r="A2179" i="1"/>
  <c r="A2179" i="4" s="1"/>
  <c r="B2172" i="7" l="1"/>
  <c r="D2172" i="7" s="1"/>
  <c r="C2172" i="7"/>
  <c r="A2173" i="7" s="1"/>
  <c r="A2180" i="1"/>
  <c r="A2180" i="4" s="1"/>
  <c r="B2181" i="1"/>
  <c r="B2173" i="7" l="1"/>
  <c r="D2173" i="7" s="1"/>
  <c r="C2173" i="7"/>
  <c r="A2174" i="7" s="1"/>
  <c r="A2181" i="1"/>
  <c r="A2181" i="4" s="1"/>
  <c r="B2182" i="1"/>
  <c r="B2174" i="7" l="1"/>
  <c r="D2174" i="7" s="1"/>
  <c r="C2174" i="7"/>
  <c r="A2175" i="7" s="1"/>
  <c r="A2182" i="1"/>
  <c r="A2182" i="4" s="1"/>
  <c r="B2183" i="1"/>
  <c r="C2175" i="7" l="1"/>
  <c r="A2176" i="7" s="1"/>
  <c r="B2175" i="7"/>
  <c r="D2175" i="7" s="1"/>
  <c r="A2183" i="1"/>
  <c r="A2183" i="4" s="1"/>
  <c r="B2184" i="1"/>
  <c r="B2176" i="7" l="1"/>
  <c r="D2176" i="7" s="1"/>
  <c r="C2176" i="7"/>
  <c r="A2177" i="7" s="1"/>
  <c r="A2184" i="1"/>
  <c r="A2184" i="4" s="1"/>
  <c r="B2185" i="1"/>
  <c r="C2177" i="7" l="1"/>
  <c r="A2178" i="7" s="1"/>
  <c r="B2177" i="7"/>
  <c r="D2177" i="7" s="1"/>
  <c r="A2185" i="1"/>
  <c r="A2185" i="4" s="1"/>
  <c r="B2186" i="1"/>
  <c r="B2178" i="7" l="1"/>
  <c r="D2178" i="7" s="1"/>
  <c r="C2178" i="7"/>
  <c r="A2179" i="7" s="1"/>
  <c r="A2186" i="1"/>
  <c r="A2186" i="4" s="1"/>
  <c r="B2187" i="1"/>
  <c r="B2179" i="7" l="1"/>
  <c r="D2179" i="7" s="1"/>
  <c r="C2179" i="7"/>
  <c r="A2180" i="7" s="1"/>
  <c r="B2188" i="1"/>
  <c r="A2187" i="1"/>
  <c r="A2187" i="4" s="1"/>
  <c r="C2180" i="7" l="1"/>
  <c r="A2181" i="7" s="1"/>
  <c r="B2180" i="7"/>
  <c r="D2180" i="7" s="1"/>
  <c r="A2188" i="1"/>
  <c r="A2188" i="4" s="1"/>
  <c r="B2189" i="1"/>
  <c r="C2181" i="7" l="1"/>
  <c r="A2182" i="7" s="1"/>
  <c r="B2181" i="7"/>
  <c r="D2181" i="7" s="1"/>
  <c r="A2189" i="1"/>
  <c r="A2189" i="4" s="1"/>
  <c r="B2190" i="1"/>
  <c r="C2182" i="7" l="1"/>
  <c r="A2183" i="7" s="1"/>
  <c r="B2182" i="7"/>
  <c r="D2182" i="7" s="1"/>
  <c r="A2190" i="1"/>
  <c r="A2190" i="4" s="1"/>
  <c r="B2191" i="1"/>
  <c r="B2183" i="7" l="1"/>
  <c r="D2183" i="7" s="1"/>
  <c r="C2183" i="7"/>
  <c r="A2184" i="7" s="1"/>
  <c r="B2192" i="1"/>
  <c r="A2191" i="1"/>
  <c r="A2191" i="4" s="1"/>
  <c r="C2184" i="7" l="1"/>
  <c r="A2185" i="7" s="1"/>
  <c r="B2184" i="7"/>
  <c r="D2184" i="7" s="1"/>
  <c r="A2192" i="1"/>
  <c r="A2192" i="4" s="1"/>
  <c r="B2193" i="1"/>
  <c r="C2185" i="7" l="1"/>
  <c r="A2186" i="7" s="1"/>
  <c r="B2185" i="7"/>
  <c r="D2185" i="7" s="1"/>
  <c r="B2194" i="1"/>
  <c r="A2193" i="1"/>
  <c r="A2193" i="4" s="1"/>
  <c r="C2186" i="7" l="1"/>
  <c r="A2187" i="7" s="1"/>
  <c r="B2186" i="7"/>
  <c r="D2186" i="7" s="1"/>
  <c r="A2194" i="1"/>
  <c r="A2194" i="4" s="1"/>
  <c r="B2195" i="1"/>
  <c r="C2187" i="7" l="1"/>
  <c r="A2188" i="7" s="1"/>
  <c r="B2187" i="7"/>
  <c r="D2187" i="7" s="1"/>
  <c r="B2196" i="1"/>
  <c r="A2195" i="1"/>
  <c r="A2195" i="4" s="1"/>
  <c r="C2188" i="7" l="1"/>
  <c r="A2189" i="7" s="1"/>
  <c r="B2188" i="7"/>
  <c r="D2188" i="7" s="1"/>
  <c r="A2196" i="1"/>
  <c r="A2196" i="4" s="1"/>
  <c r="B2197" i="1"/>
  <c r="C2189" i="7" l="1"/>
  <c r="A2190" i="7" s="1"/>
  <c r="B2189" i="7"/>
  <c r="D2189" i="7" s="1"/>
  <c r="A2197" i="1"/>
  <c r="A2197" i="4" s="1"/>
  <c r="B2198" i="1"/>
  <c r="C2190" i="7" l="1"/>
  <c r="A2191" i="7" s="1"/>
  <c r="B2190" i="7"/>
  <c r="D2190" i="7" s="1"/>
  <c r="A2198" i="1"/>
  <c r="A2198" i="4" s="1"/>
  <c r="B2199" i="1"/>
  <c r="B2191" i="7" l="1"/>
  <c r="D2191" i="7" s="1"/>
  <c r="C2191" i="7"/>
  <c r="A2192" i="7" s="1"/>
  <c r="B2200" i="1"/>
  <c r="A2199" i="1"/>
  <c r="A2199" i="4" s="1"/>
  <c r="C2192" i="7" l="1"/>
  <c r="A2193" i="7" s="1"/>
  <c r="B2192" i="7"/>
  <c r="D2192" i="7" s="1"/>
  <c r="B2201" i="1"/>
  <c r="A2200" i="1"/>
  <c r="A2200" i="4" s="1"/>
  <c r="C2193" i="7" l="1"/>
  <c r="A2194" i="7" s="1"/>
  <c r="B2193" i="7"/>
  <c r="D2193" i="7" s="1"/>
  <c r="B2202" i="1"/>
  <c r="A2201" i="1"/>
  <c r="A2201" i="4" s="1"/>
  <c r="C2194" i="7" l="1"/>
  <c r="A2195" i="7" s="1"/>
  <c r="B2194" i="7"/>
  <c r="D2194" i="7" s="1"/>
  <c r="B2203" i="1"/>
  <c r="A2202" i="1"/>
  <c r="A2202" i="4" s="1"/>
  <c r="C2195" i="7" l="1"/>
  <c r="A2196" i="7" s="1"/>
  <c r="B2195" i="7"/>
  <c r="D2195" i="7" s="1"/>
  <c r="A2203" i="1"/>
  <c r="A2203" i="4" s="1"/>
  <c r="B2204" i="1"/>
  <c r="C2196" i="7" l="1"/>
  <c r="A2197" i="7" s="1"/>
  <c r="B2196" i="7"/>
  <c r="D2196" i="7" s="1"/>
  <c r="B2205" i="1"/>
  <c r="B2206" i="1" s="1"/>
  <c r="A2204" i="1"/>
  <c r="A2204" i="4" s="1"/>
  <c r="C2197" i="7" l="1"/>
  <c r="A2198" i="7" s="1"/>
  <c r="B2197" i="7"/>
  <c r="D2197" i="7" s="1"/>
  <c r="B2207" i="1"/>
  <c r="A2206" i="1"/>
  <c r="A2206" i="4" s="1"/>
  <c r="A2205" i="1"/>
  <c r="A2205" i="4" s="1"/>
  <c r="A2207" i="1" l="1"/>
  <c r="A2207" i="4" s="1"/>
  <c r="B2208" i="1"/>
  <c r="A2208" i="1" s="1"/>
  <c r="C2198" i="7"/>
  <c r="A2199" i="7" s="1"/>
  <c r="B2198" i="7"/>
  <c r="D2198" i="7" s="1"/>
  <c r="C2199" i="7" l="1"/>
  <c r="A2200" i="7" s="1"/>
  <c r="B2199" i="7"/>
  <c r="D2199" i="7" s="1"/>
  <c r="B2209" i="1"/>
  <c r="E186" i="15" l="1"/>
  <c r="G186" i="15" s="1"/>
  <c r="H186" i="15" s="1"/>
  <c r="E193" i="15"/>
  <c r="G193" i="15" s="1"/>
  <c r="C2200" i="7"/>
  <c r="A2201" i="7" s="1"/>
  <c r="B2200" i="7"/>
  <c r="D2200" i="7" s="1"/>
  <c r="E163" i="15"/>
  <c r="G163" i="15" s="1"/>
  <c r="E165" i="15"/>
  <c r="G165" i="15" s="1"/>
  <c r="E164" i="15"/>
  <c r="G164" i="15" s="1"/>
  <c r="A2209" i="1"/>
  <c r="A2209" i="4" s="1"/>
  <c r="B2210" i="1"/>
  <c r="B2201" i="7" l="1"/>
  <c r="D2201" i="7" s="1"/>
  <c r="C2201" i="7"/>
  <c r="A2202" i="7" s="1"/>
  <c r="A2208" i="4"/>
  <c r="A2210" i="1"/>
  <c r="A2210" i="4" s="1"/>
  <c r="B2211" i="1"/>
  <c r="C2202" i="7" l="1"/>
  <c r="A2203" i="7" s="1"/>
  <c r="B2202" i="7"/>
  <c r="D2202" i="7" s="1"/>
  <c r="A2211" i="1"/>
  <c r="B2212" i="1"/>
  <c r="E2212" i="1" s="1"/>
  <c r="C2203" i="7" l="1"/>
  <c r="A2204" i="7" s="1"/>
  <c r="B2203" i="7"/>
  <c r="D2203" i="7" s="1"/>
  <c r="E2211" i="1"/>
  <c r="A2211" i="4" s="1"/>
  <c r="S2212" i="1"/>
  <c r="W2212" i="1"/>
  <c r="A2212" i="1"/>
  <c r="A2212" i="4" s="1"/>
  <c r="B2213" i="1"/>
  <c r="C2204" i="7" l="1"/>
  <c r="A2205" i="7" s="1"/>
  <c r="B2204" i="7"/>
  <c r="D2204" i="7" s="1"/>
  <c r="S2211" i="1"/>
  <c r="W2211" i="1"/>
  <c r="A2213" i="1"/>
  <c r="B2214" i="1"/>
  <c r="E2214" i="1" s="1"/>
  <c r="B2205" i="7" l="1"/>
  <c r="D2205" i="7" s="1"/>
  <c r="C2205" i="7"/>
  <c r="A2206" i="7" s="1"/>
  <c r="E2213" i="1"/>
  <c r="A2213" i="4" s="1"/>
  <c r="S2214" i="1"/>
  <c r="W2214" i="1"/>
  <c r="B2215" i="1"/>
  <c r="A2214" i="1"/>
  <c r="A2214" i="4" s="1"/>
  <c r="C2206" i="7" l="1"/>
  <c r="A2207" i="7" s="1"/>
  <c r="B2206" i="7"/>
  <c r="D2206" i="7" s="1"/>
  <c r="S2213" i="1"/>
  <c r="W2213" i="1"/>
  <c r="A2215" i="1"/>
  <c r="B2216" i="1"/>
  <c r="E2216" i="1" s="1"/>
  <c r="C2207" i="7" l="1"/>
  <c r="A2208" i="7" s="1"/>
  <c r="B2207" i="7"/>
  <c r="D2207" i="7" s="1"/>
  <c r="E2215" i="1"/>
  <c r="A2215" i="4" s="1"/>
  <c r="S2216" i="1"/>
  <c r="W2216" i="1"/>
  <c r="A2216" i="1"/>
  <c r="A2216" i="4" s="1"/>
  <c r="B2217" i="1"/>
  <c r="C2208" i="7" l="1"/>
  <c r="A2209" i="7" s="1"/>
  <c r="B2208" i="7"/>
  <c r="D2208" i="7" s="1"/>
  <c r="S2215" i="1"/>
  <c r="W2215" i="1"/>
  <c r="A2217" i="1"/>
  <c r="B2218" i="1"/>
  <c r="E2218" i="1" s="1"/>
  <c r="B2209" i="7" l="1"/>
  <c r="D2209" i="7" s="1"/>
  <c r="C2209" i="7"/>
  <c r="A2210" i="7" s="1"/>
  <c r="E2217" i="1"/>
  <c r="A2217" i="4" s="1"/>
  <c r="S2218" i="1"/>
  <c r="W2218" i="1"/>
  <c r="A2218" i="1"/>
  <c r="A2218" i="4" s="1"/>
  <c r="B2219" i="1"/>
  <c r="C2210" i="7" l="1"/>
  <c r="A2211" i="7" s="1"/>
  <c r="B2210" i="7"/>
  <c r="D2210" i="7" s="1"/>
  <c r="S2217" i="1"/>
  <c r="W2217" i="1"/>
  <c r="A2219" i="1"/>
  <c r="B2220" i="1"/>
  <c r="E2220" i="1" s="1"/>
  <c r="C2211" i="7" l="1"/>
  <c r="A2212" i="7" s="1"/>
  <c r="B2211" i="7"/>
  <c r="D2211" i="7" s="1"/>
  <c r="E2219" i="1"/>
  <c r="A2219" i="4" s="1"/>
  <c r="S2220" i="1"/>
  <c r="W2220" i="1"/>
  <c r="B2221" i="1"/>
  <c r="A2220" i="1"/>
  <c r="A2220" i="4" s="1"/>
  <c r="C2212" i="7" l="1"/>
  <c r="A2213" i="7" s="1"/>
  <c r="B2212" i="7"/>
  <c r="D2212" i="7" s="1"/>
  <c r="S2219" i="1"/>
  <c r="W2219" i="1"/>
  <c r="A2221" i="1"/>
  <c r="B2222" i="1"/>
  <c r="E2222" i="1" s="1"/>
  <c r="C2213" i="7" l="1"/>
  <c r="A2214" i="7" s="1"/>
  <c r="B2213" i="7"/>
  <c r="D2213" i="7" s="1"/>
  <c r="E2221" i="1"/>
  <c r="A2221" i="4" s="1"/>
  <c r="S2222" i="1"/>
  <c r="W2222" i="1"/>
  <c r="A2222" i="1"/>
  <c r="A2222" i="4" s="1"/>
  <c r="B2223" i="1"/>
  <c r="C2214" i="7" l="1"/>
  <c r="A2215" i="7" s="1"/>
  <c r="B2214" i="7"/>
  <c r="D2214" i="7" s="1"/>
  <c r="S2221" i="1"/>
  <c r="W2221" i="1"/>
  <c r="A2223" i="1"/>
  <c r="B2224" i="1"/>
  <c r="E2224" i="1" s="1"/>
  <c r="C2215" i="7" l="1"/>
  <c r="A2216" i="7" s="1"/>
  <c r="B2215" i="7"/>
  <c r="D2215" i="7" s="1"/>
  <c r="E2223" i="1"/>
  <c r="A2223" i="4" s="1"/>
  <c r="S2224" i="1"/>
  <c r="W2224" i="1"/>
  <c r="A2224" i="1"/>
  <c r="A2224" i="4" s="1"/>
  <c r="B2225" i="1"/>
  <c r="C2216" i="7" l="1"/>
  <c r="A2217" i="7" s="1"/>
  <c r="B2216" i="7"/>
  <c r="D2216" i="7" s="1"/>
  <c r="S2223" i="1"/>
  <c r="W2223" i="1"/>
  <c r="A2225" i="1"/>
  <c r="B2226" i="1"/>
  <c r="E2226" i="1" s="1"/>
  <c r="B2217" i="7" l="1"/>
  <c r="D2217" i="7" s="1"/>
  <c r="C2217" i="7"/>
  <c r="A2218" i="7" s="1"/>
  <c r="E2225" i="1"/>
  <c r="A2225" i="4" s="1"/>
  <c r="S2226" i="1"/>
  <c r="W2226" i="1"/>
  <c r="B2227" i="1"/>
  <c r="A2226" i="1"/>
  <c r="A2226" i="4" s="1"/>
  <c r="C2218" i="7" l="1"/>
  <c r="A2219" i="7" s="1"/>
  <c r="B2218" i="7"/>
  <c r="D2218" i="7" s="1"/>
  <c r="S2225" i="1"/>
  <c r="W2225" i="1"/>
  <c r="A2227" i="1"/>
  <c r="B2228" i="1"/>
  <c r="E2228" i="1" s="1"/>
  <c r="C2219" i="7" l="1"/>
  <c r="A2220" i="7" s="1"/>
  <c r="B2219" i="7"/>
  <c r="D2219" i="7" s="1"/>
  <c r="E2227" i="1"/>
  <c r="A2227" i="4" s="1"/>
  <c r="S2228" i="1"/>
  <c r="W2228" i="1"/>
  <c r="A2228" i="1"/>
  <c r="A2228" i="4" s="1"/>
  <c r="B2229" i="1"/>
  <c r="C2220" i="7" l="1"/>
  <c r="A2221" i="7" s="1"/>
  <c r="B2220" i="7"/>
  <c r="D2220" i="7" s="1"/>
  <c r="S2227" i="1"/>
  <c r="W2227" i="1"/>
  <c r="A2229" i="1"/>
  <c r="B2230" i="1"/>
  <c r="E2230" i="1" s="1"/>
  <c r="B2221" i="7" l="1"/>
  <c r="D2221" i="7" s="1"/>
  <c r="C2221" i="7"/>
  <c r="A2222" i="7" s="1"/>
  <c r="E2229" i="1"/>
  <c r="A2229" i="4" s="1"/>
  <c r="S2230" i="1"/>
  <c r="W2230" i="1"/>
  <c r="A2230" i="1"/>
  <c r="A2230" i="4" s="1"/>
  <c r="B2231" i="1"/>
  <c r="H18" i="15"/>
  <c r="H28" i="15"/>
  <c r="H137" i="15"/>
  <c r="H49" i="15"/>
  <c r="H60" i="15"/>
  <c r="H63" i="15"/>
  <c r="H143" i="15"/>
  <c r="H150" i="15"/>
  <c r="H115" i="15"/>
  <c r="H167" i="15"/>
  <c r="H134" i="15"/>
  <c r="H185" i="15"/>
  <c r="H203" i="15"/>
  <c r="H223" i="15"/>
  <c r="H6" i="15"/>
  <c r="H19" i="15"/>
  <c r="H38" i="15"/>
  <c r="H50" i="15"/>
  <c r="H64" i="15"/>
  <c r="H80" i="15"/>
  <c r="H82" i="15"/>
  <c r="H144" i="15"/>
  <c r="H94" i="15"/>
  <c r="H148" i="15"/>
  <c r="H116" i="15"/>
  <c r="H126" i="15"/>
  <c r="H135" i="15"/>
  <c r="H212" i="15"/>
  <c r="H224" i="15"/>
  <c r="H7" i="15"/>
  <c r="H29" i="15"/>
  <c r="H39" i="15"/>
  <c r="H51" i="15"/>
  <c r="H65" i="15"/>
  <c r="H66" i="15"/>
  <c r="H68" i="15"/>
  <c r="H75" i="15"/>
  <c r="H83" i="15"/>
  <c r="H86" i="15"/>
  <c r="H97" i="15"/>
  <c r="H117" i="15"/>
  <c r="H204" i="15"/>
  <c r="H20" i="15"/>
  <c r="H30" i="15"/>
  <c r="H40" i="15"/>
  <c r="H57" i="15"/>
  <c r="H67" i="15"/>
  <c r="H234" i="15"/>
  <c r="H87" i="15"/>
  <c r="H101" i="15"/>
  <c r="H149" i="15"/>
  <c r="H113" i="15"/>
  <c r="H118" i="15"/>
  <c r="H175" i="15"/>
  <c r="H213" i="15"/>
  <c r="H8" i="15"/>
  <c r="H21" i="15"/>
  <c r="H31" i="15"/>
  <c r="H41" i="15"/>
  <c r="H93" i="15"/>
  <c r="H98" i="15"/>
  <c r="H108" i="15"/>
  <c r="H109" i="15"/>
  <c r="H155" i="15"/>
  <c r="H110" i="15"/>
  <c r="H195" i="15"/>
  <c r="H176" i="15"/>
  <c r="H127" i="15"/>
  <c r="H132" i="15"/>
  <c r="H200" i="15"/>
  <c r="H205" i="15"/>
  <c r="H2" i="15"/>
  <c r="H22" i="15"/>
  <c r="H32" i="15"/>
  <c r="H42" i="15"/>
  <c r="H54" i="15"/>
  <c r="H59" i="15"/>
  <c r="H77" i="15"/>
  <c r="H92" i="15"/>
  <c r="H158" i="15"/>
  <c r="H107" i="15"/>
  <c r="H147" i="15"/>
  <c r="H156" i="15"/>
  <c r="H191" i="15"/>
  <c r="H119" i="15"/>
  <c r="H122" i="15"/>
  <c r="H173" i="15"/>
  <c r="H179" i="15"/>
  <c r="H201" i="15"/>
  <c r="H214" i="15"/>
  <c r="H227" i="15"/>
  <c r="H12" i="15"/>
  <c r="H33" i="15"/>
  <c r="H43" i="15"/>
  <c r="H72" i="15"/>
  <c r="H78" i="15"/>
  <c r="H168" i="15"/>
  <c r="H96" i="15"/>
  <c r="H192" i="15"/>
  <c r="H157" i="15"/>
  <c r="H123" i="15"/>
  <c r="H174" i="15"/>
  <c r="H180" i="15"/>
  <c r="H196" i="15"/>
  <c r="H202" i="15"/>
  <c r="H206" i="15"/>
  <c r="H228" i="15"/>
  <c r="H3" i="15"/>
  <c r="H13" i="15"/>
  <c r="H23" i="15"/>
  <c r="H34" i="15"/>
  <c r="H44" i="15"/>
  <c r="H55" i="15"/>
  <c r="H58" i="15"/>
  <c r="H76" i="15"/>
  <c r="H84" i="15"/>
  <c r="H88" i="15"/>
  <c r="H99" i="15"/>
  <c r="H152" i="15"/>
  <c r="H111" i="15"/>
  <c r="H189" i="15"/>
  <c r="H120" i="15"/>
  <c r="H124" i="15"/>
  <c r="H128" i="15"/>
  <c r="H197" i="15"/>
  <c r="H193" i="15"/>
  <c r="H211" i="15"/>
  <c r="H215" i="15"/>
  <c r="H229" i="15"/>
  <c r="H52" i="15"/>
  <c r="H69" i="15"/>
  <c r="H4" i="15"/>
  <c r="H14" i="15"/>
  <c r="H24" i="15"/>
  <c r="H35" i="15"/>
  <c r="H45" i="15"/>
  <c r="H138" i="15"/>
  <c r="H73" i="15"/>
  <c r="H85" i="15"/>
  <c r="H89" i="15"/>
  <c r="H102" i="15"/>
  <c r="H103" i="15"/>
  <c r="H153" i="15"/>
  <c r="H112" i="15"/>
  <c r="H190" i="15"/>
  <c r="H121" i="15"/>
  <c r="H129" i="15"/>
  <c r="H198" i="15"/>
  <c r="H181" i="15"/>
  <c r="H207" i="15"/>
  <c r="H220" i="15"/>
  <c r="H230" i="15"/>
  <c r="H53" i="15"/>
  <c r="H70" i="15"/>
  <c r="H5" i="15"/>
  <c r="H9" i="15"/>
  <c r="H15" i="15"/>
  <c r="H25" i="15"/>
  <c r="H36" i="15"/>
  <c r="H46" i="15"/>
  <c r="H56" i="15"/>
  <c r="H61" i="15"/>
  <c r="H140" i="15"/>
  <c r="H71" i="15"/>
  <c r="H170" i="15"/>
  <c r="H95" i="15"/>
  <c r="H146" i="15"/>
  <c r="H104" i="15"/>
  <c r="H235" i="15"/>
  <c r="H154" i="15"/>
  <c r="H177" i="15"/>
  <c r="H130" i="15"/>
  <c r="H199" i="15"/>
  <c r="H182" i="15"/>
  <c r="H209" i="15"/>
  <c r="H216" i="15"/>
  <c r="H231" i="15"/>
  <c r="H10" i="15"/>
  <c r="H16" i="15"/>
  <c r="H26" i="15"/>
  <c r="H37" i="15"/>
  <c r="H47" i="15"/>
  <c r="H187" i="15"/>
  <c r="H139" i="15"/>
  <c r="H141" i="15"/>
  <c r="H62" i="15"/>
  <c r="H79" i="15"/>
  <c r="H90" i="15"/>
  <c r="H142" i="15"/>
  <c r="H145" i="15"/>
  <c r="H105" i="15"/>
  <c r="H169" i="15"/>
  <c r="H151" i="15"/>
  <c r="H194" i="15"/>
  <c r="H125" i="15"/>
  <c r="H178" i="15"/>
  <c r="H131" i="15"/>
  <c r="H183" i="15"/>
  <c r="H208" i="15"/>
  <c r="H210" i="15"/>
  <c r="H218" i="15"/>
  <c r="H221" i="15"/>
  <c r="H11" i="15"/>
  <c r="H17" i="15"/>
  <c r="H27" i="15"/>
  <c r="H136" i="15"/>
  <c r="H48" i="15"/>
  <c r="H188" i="15"/>
  <c r="H74" i="15"/>
  <c r="H81" i="15"/>
  <c r="H91" i="15"/>
  <c r="H100" i="15"/>
  <c r="H106" i="15"/>
  <c r="H114" i="15"/>
  <c r="H166" i="15"/>
  <c r="H133" i="15"/>
  <c r="H184" i="15"/>
  <c r="H217" i="15"/>
  <c r="H219" i="15"/>
  <c r="H222" i="15"/>
  <c r="C2222" i="7" l="1"/>
  <c r="A2223" i="7" s="1"/>
  <c r="B2222" i="7"/>
  <c r="D2222" i="7" s="1"/>
  <c r="S2229" i="1"/>
  <c r="W2229" i="1"/>
  <c r="A2231" i="1"/>
  <c r="B2232" i="1"/>
  <c r="E2232" i="1" s="1"/>
  <c r="C2223" i="7" l="1"/>
  <c r="A2224" i="7" s="1"/>
  <c r="B2223" i="7"/>
  <c r="D2223" i="7" s="1"/>
  <c r="E2231" i="1"/>
  <c r="A2231" i="4" s="1"/>
  <c r="S2232" i="1"/>
  <c r="W2232" i="1"/>
  <c r="B2233" i="1"/>
  <c r="A2232" i="1"/>
  <c r="A2232" i="4" s="1"/>
  <c r="B2224" i="7" l="1"/>
  <c r="D2224" i="7" s="1"/>
  <c r="C2224" i="7"/>
  <c r="A2225" i="7" s="1"/>
  <c r="S2231" i="1"/>
  <c r="W2231" i="1"/>
  <c r="A2233" i="1"/>
  <c r="B2234" i="1"/>
  <c r="E2234" i="1" s="1"/>
  <c r="C2225" i="7" l="1"/>
  <c r="A2226" i="7" s="1"/>
  <c r="B2225" i="7"/>
  <c r="D2225" i="7" s="1"/>
  <c r="E2233" i="1"/>
  <c r="A2233" i="4" s="1"/>
  <c r="S2234" i="1"/>
  <c r="W2234" i="1"/>
  <c r="A2234" i="1"/>
  <c r="A2234" i="4" s="1"/>
  <c r="B2235" i="1"/>
  <c r="C2226" i="7" l="1"/>
  <c r="A2227" i="7" s="1"/>
  <c r="B2226" i="7"/>
  <c r="D2226" i="7" s="1"/>
  <c r="S2233" i="1"/>
  <c r="W2233" i="1"/>
  <c r="A2235" i="1"/>
  <c r="A2235" i="4" s="1"/>
  <c r="B2236" i="1"/>
  <c r="B2227" i="7" l="1"/>
  <c r="D2227" i="7" s="1"/>
  <c r="C2227" i="7"/>
  <c r="A2228" i="7" s="1"/>
  <c r="B2237" i="1"/>
  <c r="A2236" i="1"/>
  <c r="A2236" i="4" s="1"/>
  <c r="C2228" i="7" l="1"/>
  <c r="A2229" i="7" s="1"/>
  <c r="B2228" i="7"/>
  <c r="D2228" i="7" s="1"/>
  <c r="A2237" i="1"/>
  <c r="A2237" i="4" s="1"/>
  <c r="B2238" i="1"/>
  <c r="C2229" i="7" l="1"/>
  <c r="A2230" i="7" s="1"/>
  <c r="B2229" i="7"/>
  <c r="D2229" i="7" s="1"/>
  <c r="A2238" i="1"/>
  <c r="A2238" i="4" s="1"/>
  <c r="B2239" i="1"/>
  <c r="C2230" i="7" l="1"/>
  <c r="A2231" i="7" s="1"/>
  <c r="B2230" i="7"/>
  <c r="D2230" i="7" s="1"/>
  <c r="A2239" i="1"/>
  <c r="A2239" i="4" s="1"/>
  <c r="B2240" i="1"/>
  <c r="C2231" i="7" l="1"/>
  <c r="A2232" i="7" s="1"/>
  <c r="B2231" i="7"/>
  <c r="D2231" i="7" s="1"/>
  <c r="B2241" i="1"/>
  <c r="B2242" i="1" s="1"/>
  <c r="A2240" i="1"/>
  <c r="A2240" i="4" s="1"/>
  <c r="C2232" i="7" l="1"/>
  <c r="A2233" i="7" s="1"/>
  <c r="B2232" i="7"/>
  <c r="D2232" i="7" s="1"/>
  <c r="A2242" i="1"/>
  <c r="A2242" i="4" s="1"/>
  <c r="B2243" i="1"/>
  <c r="A2241" i="1"/>
  <c r="A2241" i="4" s="1"/>
  <c r="C2233" i="7" l="1"/>
  <c r="A2234" i="7" s="1"/>
  <c r="B2233" i="7"/>
  <c r="D2233" i="7" s="1"/>
  <c r="B2244" i="1"/>
  <c r="A2243" i="1"/>
  <c r="A2243" i="4" s="1"/>
  <c r="C2234" i="7" l="1"/>
  <c r="A2235" i="7" s="1"/>
  <c r="B2234" i="7"/>
  <c r="D2234" i="7" s="1"/>
  <c r="B2245" i="1"/>
  <c r="A2244" i="1"/>
  <c r="A2244" i="4" s="1"/>
  <c r="C2235" i="7" l="1"/>
  <c r="A2236" i="7" s="1"/>
  <c r="B2235" i="7"/>
  <c r="D2235" i="7" s="1"/>
  <c r="A2245" i="1"/>
  <c r="A2245" i="4" s="1"/>
  <c r="B2246" i="1"/>
  <c r="C2236" i="7" l="1"/>
  <c r="A2237" i="7" s="1"/>
  <c r="B2236" i="7"/>
  <c r="D2236" i="7" s="1"/>
  <c r="B2247" i="1"/>
  <c r="A2246" i="1"/>
  <c r="A2246" i="4" s="1"/>
  <c r="C2237" i="7" l="1"/>
  <c r="A2238" i="7" s="1"/>
  <c r="B2237" i="7"/>
  <c r="D2237" i="7" s="1"/>
  <c r="A2247" i="1"/>
  <c r="A2247" i="4" s="1"/>
  <c r="B2248" i="1"/>
  <c r="C2238" i="7" l="1"/>
  <c r="A2239" i="7" s="1"/>
  <c r="B2238" i="7"/>
  <c r="D2238" i="7" s="1"/>
  <c r="A2248" i="1"/>
  <c r="B2249" i="1"/>
  <c r="E2249" i="1" s="1"/>
  <c r="E2248" i="1" l="1"/>
  <c r="S2248" i="1" s="1"/>
  <c r="C2239" i="7"/>
  <c r="A2240" i="7" s="1"/>
  <c r="B2239" i="7"/>
  <c r="D2239" i="7" s="1"/>
  <c r="B2250" i="1"/>
  <c r="A2249" i="1"/>
  <c r="A2248" i="4" l="1"/>
  <c r="W2248" i="1"/>
  <c r="C2240" i="7"/>
  <c r="A2241" i="7" s="1"/>
  <c r="B2240" i="7"/>
  <c r="D2240" i="7" s="1"/>
  <c r="A2249" i="4"/>
  <c r="B2251" i="1"/>
  <c r="E2251" i="1" s="1"/>
  <c r="A2250" i="1"/>
  <c r="S2249" i="1"/>
  <c r="W2249" i="1"/>
  <c r="E2250" i="1" l="1"/>
  <c r="S2250" i="1" s="1"/>
  <c r="C2241" i="7"/>
  <c r="A2242" i="7" s="1"/>
  <c r="B2241" i="7"/>
  <c r="D2241" i="7" s="1"/>
  <c r="B2252" i="1"/>
  <c r="A2251" i="1"/>
  <c r="A2250" i="4" l="1"/>
  <c r="W2250" i="1"/>
  <c r="C2242" i="7"/>
  <c r="A2243" i="7" s="1"/>
  <c r="B2242" i="7"/>
  <c r="D2242" i="7" s="1"/>
  <c r="S2251" i="1"/>
  <c r="W2251" i="1"/>
  <c r="A2251" i="4"/>
  <c r="B2253" i="1"/>
  <c r="E2253" i="1" s="1"/>
  <c r="A2252" i="1"/>
  <c r="E2252" i="1" l="1"/>
  <c r="S2252" i="1" s="1"/>
  <c r="C2243" i="7"/>
  <c r="A2244" i="7" s="1"/>
  <c r="B2243" i="7"/>
  <c r="D2243" i="7" s="1"/>
  <c r="A2253" i="1"/>
  <c r="B2254" i="1"/>
  <c r="A2252" i="4" l="1"/>
  <c r="W2252" i="1"/>
  <c r="C2244" i="7"/>
  <c r="A2245" i="7" s="1"/>
  <c r="B2244" i="7"/>
  <c r="D2244" i="7" s="1"/>
  <c r="W2253" i="1"/>
  <c r="S2253" i="1"/>
  <c r="A2254" i="1"/>
  <c r="B2255" i="1"/>
  <c r="E2255" i="1" s="1"/>
  <c r="A2253" i="4"/>
  <c r="E2254" i="1" l="1"/>
  <c r="S2254" i="1" s="1"/>
  <c r="C2245" i="7"/>
  <c r="A2246" i="7" s="1"/>
  <c r="B2245" i="7"/>
  <c r="D2245" i="7" s="1"/>
  <c r="B2256" i="1"/>
  <c r="A2255" i="1"/>
  <c r="A2254" i="4" l="1"/>
  <c r="W2254" i="1"/>
  <c r="C2246" i="7"/>
  <c r="A2247" i="7" s="1"/>
  <c r="B2246" i="7"/>
  <c r="D2246" i="7" s="1"/>
  <c r="S2255" i="1"/>
  <c r="W2255" i="1"/>
  <c r="A2255" i="4"/>
  <c r="B2257" i="1"/>
  <c r="E2257" i="1" s="1"/>
  <c r="A2256" i="1"/>
  <c r="E2256" i="1" l="1"/>
  <c r="S2256" i="1" s="1"/>
  <c r="C2247" i="7"/>
  <c r="A2248" i="7" s="1"/>
  <c r="B2247" i="7"/>
  <c r="D2247" i="7" s="1"/>
  <c r="B2258" i="1"/>
  <c r="A2257" i="1"/>
  <c r="A2256" i="4" l="1"/>
  <c r="W2256" i="1"/>
  <c r="C2248" i="7"/>
  <c r="A2249" i="7" s="1"/>
  <c r="B2248" i="7"/>
  <c r="D2248" i="7" s="1"/>
  <c r="S2257" i="1"/>
  <c r="W2257" i="1"/>
  <c r="B2259" i="1"/>
  <c r="E2259" i="1" s="1"/>
  <c r="A2258" i="1"/>
  <c r="A2257" i="4"/>
  <c r="E2258" i="1" l="1"/>
  <c r="S2258" i="1" s="1"/>
  <c r="C2249" i="7"/>
  <c r="A2250" i="7" s="1"/>
  <c r="B2249" i="7"/>
  <c r="D2249" i="7" s="1"/>
  <c r="A2259" i="1"/>
  <c r="B2260" i="1"/>
  <c r="A2258" i="4" l="1"/>
  <c r="W2258" i="1"/>
  <c r="C2250" i="7"/>
  <c r="A2251" i="7" s="1"/>
  <c r="B2250" i="7"/>
  <c r="D2250" i="7" s="1"/>
  <c r="S2259" i="1"/>
  <c r="W2259" i="1"/>
  <c r="A2260" i="1"/>
  <c r="B2261" i="1"/>
  <c r="E2261" i="1" s="1"/>
  <c r="A2259" i="4"/>
  <c r="W2283" i="1"/>
  <c r="S2283" i="1"/>
  <c r="E2260" i="1" l="1"/>
  <c r="W2260" i="1" s="1"/>
  <c r="C2251" i="7"/>
  <c r="A2252" i="7" s="1"/>
  <c r="B2251" i="7"/>
  <c r="D2251" i="7" s="1"/>
  <c r="B2262" i="1"/>
  <c r="A2261" i="1"/>
  <c r="E272" i="1"/>
  <c r="A272" i="4" s="1"/>
  <c r="A2260" i="4" l="1"/>
  <c r="S2260" i="1"/>
  <c r="C2252" i="7"/>
  <c r="A2253" i="7" s="1"/>
  <c r="B2252" i="7"/>
  <c r="D2252" i="7" s="1"/>
  <c r="A2261" i="4"/>
  <c r="B2263" i="1"/>
  <c r="E2263" i="1" s="1"/>
  <c r="A2262" i="1"/>
  <c r="S2261" i="1"/>
  <c r="W2261" i="1"/>
  <c r="W272" i="1"/>
  <c r="S272" i="1"/>
  <c r="E2262" i="1" l="1"/>
  <c r="S2262" i="1" s="1"/>
  <c r="C2253" i="7"/>
  <c r="A2254" i="7" s="1"/>
  <c r="B2253" i="7"/>
  <c r="D2253" i="7" s="1"/>
  <c r="B2264" i="1"/>
  <c r="A2263" i="1"/>
  <c r="A2262" i="4" l="1"/>
  <c r="W2262" i="1"/>
  <c r="C2254" i="7"/>
  <c r="A2255" i="7" s="1"/>
  <c r="B2254" i="7"/>
  <c r="D2254" i="7" s="1"/>
  <c r="A2263" i="4"/>
  <c r="W2263" i="1"/>
  <c r="S2263" i="1"/>
  <c r="B2265" i="1"/>
  <c r="E2265" i="1" s="1"/>
  <c r="A2264" i="1"/>
  <c r="E2264" i="1" l="1"/>
  <c r="S2264" i="1" s="1"/>
  <c r="C2255" i="7"/>
  <c r="A2256" i="7" s="1"/>
  <c r="B2255" i="7"/>
  <c r="D2255" i="7" s="1"/>
  <c r="B2266" i="1"/>
  <c r="A2265" i="1"/>
  <c r="A2266" i="1" l="1"/>
  <c r="A2266" i="4" s="1"/>
  <c r="B2267" i="1"/>
  <c r="A2267" i="1" s="1"/>
  <c r="A2267" i="4" s="1"/>
  <c r="A2264" i="4"/>
  <c r="W2264" i="1"/>
  <c r="C2256" i="7"/>
  <c r="A2257" i="7" s="1"/>
  <c r="B2256" i="7"/>
  <c r="D2256" i="7" s="1"/>
  <c r="S2265" i="1"/>
  <c r="W2265" i="1"/>
  <c r="A2265" i="4"/>
  <c r="C2257" i="7" l="1"/>
  <c r="A2258" i="7" s="1"/>
  <c r="B2257" i="7"/>
  <c r="D2257" i="7" s="1"/>
  <c r="C2258" i="7" l="1"/>
  <c r="A2259" i="7" s="1"/>
  <c r="B2258" i="7"/>
  <c r="D2258" i="7" s="1"/>
  <c r="C2259" i="7" l="1"/>
  <c r="A2260" i="7" s="1"/>
  <c r="B2259" i="7"/>
  <c r="D2259" i="7" s="1"/>
  <c r="C2260" i="7" l="1"/>
  <c r="A2261" i="7" s="1"/>
  <c r="B2260" i="7"/>
  <c r="D2260" i="7" s="1"/>
  <c r="C2261" i="7" l="1"/>
  <c r="A2262" i="7" s="1"/>
  <c r="B2261" i="7"/>
  <c r="D2261" i="7" s="1"/>
  <c r="C2262" i="7" l="1"/>
  <c r="A2263" i="7" s="1"/>
  <c r="B2262" i="7"/>
  <c r="D2262" i="7" s="1"/>
  <c r="C2263" i="7" l="1"/>
  <c r="A2264" i="7" s="1"/>
  <c r="B2263" i="7"/>
  <c r="D2263" i="7" s="1"/>
  <c r="C2264" i="7" l="1"/>
  <c r="A2265" i="7" s="1"/>
  <c r="B2264" i="7"/>
  <c r="D2264" i="7" s="1"/>
  <c r="C2265" i="7" l="1"/>
  <c r="A2266" i="7" s="1"/>
  <c r="B2265" i="7"/>
  <c r="D2265" i="7" s="1"/>
  <c r="C2266" i="7" l="1"/>
  <c r="A2267" i="7" s="1"/>
  <c r="B2266" i="7"/>
  <c r="D2266" i="7" s="1"/>
  <c r="C2267" i="7" l="1"/>
  <c r="A2268" i="7" s="1"/>
  <c r="B2267" i="7"/>
  <c r="D2267" i="7" s="1"/>
  <c r="C2268" i="7" l="1"/>
  <c r="A2269" i="7" s="1"/>
  <c r="B2268" i="7"/>
  <c r="D2268" i="7" s="1"/>
  <c r="B2269" i="7" l="1"/>
  <c r="D2269" i="7" s="1"/>
  <c r="C2269" i="7"/>
  <c r="A2270" i="7" s="1"/>
  <c r="C2270" i="7" l="1"/>
  <c r="A2271" i="7" s="1"/>
  <c r="B2270" i="7"/>
  <c r="D2270" i="7" s="1"/>
  <c r="B2271" i="7" l="1"/>
  <c r="D2271" i="7" s="1"/>
  <c r="C2271" i="7"/>
  <c r="A2272" i="7" s="1"/>
  <c r="C2272" i="7" l="1"/>
  <c r="A2273" i="7" s="1"/>
  <c r="B2272" i="7"/>
  <c r="D2272" i="7" s="1"/>
  <c r="C2273" i="7" l="1"/>
  <c r="A2274" i="7" s="1"/>
  <c r="B2273" i="7"/>
  <c r="D2273" i="7" s="1"/>
  <c r="B2274" i="7" l="1"/>
  <c r="D2274" i="7" s="1"/>
  <c r="C2274" i="7"/>
  <c r="A2275" i="7" s="1"/>
  <c r="C2275" i="7" l="1"/>
  <c r="A2276" i="7" s="1"/>
  <c r="B2275" i="7"/>
  <c r="D2275" i="7" s="1"/>
  <c r="C2276" i="7" l="1"/>
  <c r="A2277" i="7" s="1"/>
  <c r="B2276" i="7"/>
  <c r="D2276" i="7" s="1"/>
  <c r="C2277" i="7" l="1"/>
  <c r="A2278" i="7" s="1"/>
  <c r="B2277" i="7"/>
  <c r="D2277" i="7" s="1"/>
  <c r="C2278" i="7" l="1"/>
  <c r="A2279" i="7" s="1"/>
  <c r="B2278" i="7"/>
  <c r="D2278" i="7" s="1"/>
  <c r="C2279" i="7" l="1"/>
  <c r="A2280" i="7" s="1"/>
  <c r="B2279" i="7"/>
  <c r="D2279" i="7" s="1"/>
  <c r="C2280" i="7" l="1"/>
  <c r="A2281" i="7" s="1"/>
  <c r="B2280" i="7"/>
  <c r="D2280" i="7" s="1"/>
  <c r="B2281" i="7" l="1"/>
  <c r="D2281" i="7" s="1"/>
  <c r="C2281" i="7"/>
  <c r="A2282" i="7" s="1"/>
  <c r="C2282" i="7" l="1"/>
  <c r="A2283" i="7" s="1"/>
  <c r="B2282" i="7"/>
  <c r="D2282" i="7" s="1"/>
  <c r="C2283" i="7" l="1"/>
  <c r="A2284" i="7" s="1"/>
  <c r="B2283" i="7"/>
  <c r="D2283" i="7" s="1"/>
  <c r="C2284" i="7" l="1"/>
  <c r="A2285" i="7" s="1"/>
  <c r="B2284" i="7"/>
  <c r="D2284" i="7" s="1"/>
  <c r="B2285" i="7" l="1"/>
  <c r="D2285" i="7"/>
  <c r="C2285" i="7"/>
  <c r="A2286" i="7" s="1"/>
  <c r="C2286" i="7" l="1"/>
  <c r="A2287" i="7" s="1"/>
  <c r="B2286" i="7"/>
  <c r="D2286" i="7"/>
  <c r="C2287" i="7" l="1"/>
  <c r="A2288" i="7" s="1"/>
  <c r="B2287" i="7"/>
  <c r="D2287" i="7" s="1"/>
  <c r="C2288" i="7" l="1"/>
  <c r="A2289" i="7" s="1"/>
  <c r="B2288" i="7"/>
  <c r="D2288" i="7" s="1"/>
  <c r="B2289" i="7" l="1"/>
  <c r="D2289" i="7" s="1"/>
  <c r="C2289" i="7"/>
  <c r="A2290" i="7" s="1"/>
  <c r="C2290" i="7" l="1"/>
  <c r="A2291" i="7" s="1"/>
  <c r="B2290" i="7"/>
  <c r="D2290" i="7" s="1"/>
  <c r="C2291" i="7" l="1"/>
  <c r="B2291" i="7"/>
  <c r="D2291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<sst xmlns="http://schemas.openxmlformats.org/spreadsheetml/2006/main" count="29495" uniqueCount="6181">
  <si>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</si>
  <si>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</si>
  <si>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</si>
  <si>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</si>
  <si>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</si>
  <si>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</si>
  <si>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</si>
  <si>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</si>
  <si>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</si>
  <si>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</si>
  <si>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</si>
  <si>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</si>
  <si>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</si>
  <si>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</si>
  <si>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</si>
  <si>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</si>
  <si>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</si>
  <si>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</si>
  <si>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</si>
  <si>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</si>
  <si>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</si>
  <si>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</si>
  <si>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</si>
  <si>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</si>
  <si>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</si>
  <si>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</si>
  <si>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</si>
  <si>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</si>
  <si>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</si>
  <si>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</si>
  <si>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</si>
  <si>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</si>
  <si>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</si>
  <si>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</si>
  <si>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</si>
  <si>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</si>
  <si>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</si>
  <si>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</si>
  <si>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</si>
  <si>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</si>
  <si>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</si>
  <si>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</si>
  <si>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</si>
  <si>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</si>
  <si>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</si>
  <si>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</si>
  <si>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</si>
  <si>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</si>
  <si>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</si>
  <si>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</si>
  <si>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</si>
  <si>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</si>
  <si>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</si>
  <si>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</si>
  <si>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</si>
  <si>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</si>
  <si>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</si>
  <si>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</si>
  <si>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</si>
  <si>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</si>
  <si>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</si>
  <si>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</si>
  <si>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</si>
  <si>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</si>
  <si>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</si>
  <si>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</si>
  <si>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</si>
  <si>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</si>
  <si>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</si>
  <si>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</si>
  <si>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</si>
  <si>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"DISP"</t>
  </si>
  <si>
    <t>STD_DELTA STD_nu STD_SUB_C STD_SUB_s</t>
  </si>
  <si>
    <t>"DSTACK"</t>
  </si>
  <si>
    <t>"D.MS"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</si>
  <si>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</si>
  <si>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</si>
  <si>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</si>
  <si>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</si>
  <si>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</si>
  <si>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</si>
  <si>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</si>
  <si>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</si>
  <si>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</si>
  <si>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</si>
  <si>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"ExpF"</t>
  </si>
  <si>
    <t>"Expon:"</t>
  </si>
  <si>
    <t>"EXPT"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</si>
  <si>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</si>
  <si>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</si>
  <si>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</si>
  <si>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</si>
  <si>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</si>
  <si>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</si>
  <si>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</si>
  <si>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</si>
  <si>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</si>
  <si>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</si>
  <si>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</si>
  <si>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"FP"</t>
  </si>
  <si>
    <t>"fr" STD_RIGHT_ARROW "dB"</t>
  </si>
  <si>
    <t>"FS?C"</t>
  </si>
  <si>
    <t>"FS?F"</t>
  </si>
  <si>
    <t>"FS?S"</t>
  </si>
  <si>
    <t>"FV"</t>
  </si>
  <si>
    <t>CAT_RVAR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</si>
  <si>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</si>
  <si>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</si>
  <si>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</si>
  <si>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</si>
  <si>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</si>
  <si>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</si>
  <si>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</si>
  <si>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</si>
  <si>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"G" STD_SUB_C</t>
  </si>
  <si>
    <t>"g" STD_SUB_e</t>
  </si>
  <si>
    <t>"Geom" STD_SUB_p</t>
  </si>
  <si>
    <t>"Geom" STD_SUP_MINUS_1</t>
  </si>
  <si>
    <t>"GM" STD_SUB_EARTH</t>
  </si>
  <si>
    <t>"GRAD"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</si>
  <si>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</si>
  <si>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</si>
  <si>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</si>
  <si>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</si>
  <si>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</si>
  <si>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</si>
  <si>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</si>
  <si>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</si>
  <si>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</si>
  <si>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</si>
  <si>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"L.INTS"</t>
  </si>
  <si>
    <t>"Im"</t>
  </si>
  <si>
    <t>"INFO"</t>
  </si>
  <si>
    <t>"INTS"</t>
  </si>
  <si>
    <t>"INT?"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</si>
  <si>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</si>
  <si>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</si>
  <si>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</si>
  <si>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</si>
  <si>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</si>
  <si>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</si>
  <si>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</si>
  <si>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</si>
  <si>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</si>
  <si>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</si>
  <si>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</si>
  <si>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</si>
  <si>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</si>
  <si>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</si>
  <si>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</si>
  <si>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</si>
  <si>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</si>
  <si>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"ton"</t>
  </si>
  <si>
    <t>"K" STD_SUB_J</t>
  </si>
  <si>
    <t>"L"</t>
  </si>
  <si>
    <t>"lbf" STD_RIGHT_ARROW "N"</t>
  </si>
  <si>
    <t>"LBL?"</t>
  </si>
  <si>
    <t>"lb." STD_RIGHT_ARROW "kg"</t>
  </si>
  <si>
    <t>"LgNrm:"</t>
  </si>
  <si>
    <t>"LinF"</t>
  </si>
  <si>
    <t>"LJ"</t>
  </si>
  <si>
    <t>"LN"</t>
  </si>
  <si>
    <t>//JM3 change ln to LN</t>
  </si>
  <si>
    <t xml:space="preserve">"L" STD_SUB_m </t>
  </si>
  <si>
    <t>"LOAD"</t>
  </si>
  <si>
    <t>"LOADSS"</t>
  </si>
  <si>
    <t>"LOAD" STD_SIGMA</t>
  </si>
  <si>
    <t>"LocR"</t>
  </si>
  <si>
    <t>"LOG"</t>
  </si>
  <si>
    <t>//JM Change lg to LOG</t>
  </si>
  <si>
    <t>"LogF"</t>
  </si>
  <si>
    <t>"Logis:"</t>
  </si>
  <si>
    <t>"LOOP"</t>
  </si>
  <si>
    <t>"l" STD_SUB_P STD_SUB_L</t>
  </si>
  <si>
    <t>"L.R."</t>
  </si>
  <si>
    <t>"MANT"</t>
  </si>
  <si>
    <t>"MATX"</t>
  </si>
  <si>
    <t>"m" STD_SUB_e</t>
  </si>
  <si>
    <t>"MEM?"</t>
  </si>
  <si>
    <t>"MENU"</t>
  </si>
  <si>
    <t>"MIRROR"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</si>
  <si>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</si>
  <si>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</si>
  <si>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</si>
  <si>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</si>
  <si>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</si>
  <si>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</si>
  <si>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</si>
  <si>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</si>
  <si>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</si>
  <si>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</si>
  <si>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</si>
  <si>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</si>
  <si>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</si>
  <si>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</si>
  <si>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</si>
  <si>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</si>
  <si>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</si>
  <si>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</si>
  <si>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</si>
  <si>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</si>
  <si>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</si>
  <si>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</si>
  <si>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</si>
  <si>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</si>
  <si>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</si>
  <si>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</si>
  <si>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</si>
  <si>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"pc"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</si>
  <si>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</si>
  <si>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</si>
  <si>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</si>
  <si>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</si>
  <si>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</si>
  <si>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</si>
  <si>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</si>
  <si>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</si>
  <si>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</si>
  <si>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</si>
  <si>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"Norml:"</t>
  </si>
  <si>
    <t>"N" STD_RIGHT_ARROW "lbf"</t>
  </si>
  <si>
    <t>"ODD?"</t>
  </si>
  <si>
    <t>"OR"</t>
  </si>
  <si>
    <t>"OrthoF"</t>
  </si>
  <si>
    <t>"Orthog"</t>
  </si>
  <si>
    <t>"p" STD_SUB_0</t>
  </si>
  <si>
    <t>"Pa" STD_RIGHT_ARROW "atm"</t>
  </si>
  <si>
    <t>"Pa" STD_RIGHT_ARROW "bar"</t>
  </si>
  <si>
    <t>"Pa" STD_RIGHT_ARROW "psi"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</si>
  <si>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</si>
  <si>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</si>
  <si>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</si>
  <si>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</si>
  <si>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</si>
  <si>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</si>
  <si>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</si>
  <si>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"PowerF"</t>
  </si>
  <si>
    <t>"pr" STD_RIGHT_ARROW "dB"</t>
  </si>
  <si>
    <t>"PRIME?"</t>
  </si>
  <si>
    <t>"PROB"</t>
  </si>
  <si>
    <t>"psi" STD_RIGHT_ARROW "Pa"</t>
  </si>
  <si>
    <t>"PUTK"</t>
  </si>
  <si>
    <t>"PV"</t>
  </si>
  <si>
    <t>"P.FN"</t>
  </si>
  <si>
    <t>"R"</t>
  </si>
  <si>
    <t>"RAN#"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</si>
  <si>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</si>
  <si>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</si>
  <si>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</si>
  <si>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</si>
  <si>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</si>
  <si>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</si>
  <si>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</si>
  <si>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</si>
  <si>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</si>
  <si>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"r" STD_SUB_e</t>
  </si>
  <si>
    <t>"Re"</t>
  </si>
  <si>
    <t>"RECT"</t>
  </si>
  <si>
    <t>"REGS"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</si>
  <si>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</si>
  <si>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</si>
  <si>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</si>
  <si>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</si>
  <si>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</si>
  <si>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</si>
  <si>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</si>
  <si>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</si>
  <si>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</si>
  <si>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</si>
  <si>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</si>
  <si>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</si>
  <si>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</si>
  <si>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</si>
  <si>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</si>
  <si>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</si>
  <si>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</si>
  <si>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</si>
  <si>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</si>
  <si>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</si>
  <si>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"SDIGS?"</t>
  </si>
  <si>
    <t>"Se" STD_SUP_2</t>
  </si>
  <si>
    <t>"SEED"</t>
  </si>
  <si>
    <t>"CHINA"</t>
  </si>
  <si>
    <t>"SETDAT"</t>
  </si>
  <si>
    <t>"EUROPE"</t>
  </si>
  <si>
    <t>"INDIA"</t>
  </si>
  <si>
    <t>"JAPAN"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</si>
  <si>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</si>
  <si>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</si>
  <si>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</si>
  <si>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</si>
  <si>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</si>
  <si>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</si>
  <si>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</si>
  <si>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</si>
  <si>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</si>
  <si>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</si>
  <si>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</si>
  <si>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</si>
  <si>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</si>
  <si>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</si>
  <si>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</si>
  <si>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</si>
  <si>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</si>
  <si>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</si>
  <si>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</si>
  <si>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</si>
  <si>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</si>
  <si>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</si>
  <si>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</si>
  <si>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</si>
  <si>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</si>
  <si>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"STRING"</t>
  </si>
  <si>
    <t>"A"</t>
  </si>
  <si>
    <t>"B"</t>
  </si>
  <si>
    <t>"C"</t>
  </si>
  <si>
    <t>"D"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</si>
  <si>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</si>
  <si>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</si>
  <si>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</si>
  <si>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</si>
  <si>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</si>
  <si>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</si>
  <si>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</si>
  <si>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</si>
  <si>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"t" STD_SUB_P STD_SUB_L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</si>
  <si>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</si>
  <si>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</si>
  <si>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</si>
  <si>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</si>
  <si>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</si>
  <si>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</si>
  <si>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</si>
  <si>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</si>
  <si>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</si>
  <si>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</si>
  <si>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</si>
  <si>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</si>
  <si>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</si>
  <si>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</si>
  <si>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</si>
  <si>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</si>
  <si>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</si>
  <si>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</si>
  <si>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</si>
  <si>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</si>
  <si>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</si>
  <si>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</si>
  <si>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</si>
  <si>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</si>
  <si>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</si>
  <si>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</si>
  <si>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</si>
  <si>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</si>
  <si>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</si>
  <si>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</si>
  <si>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</si>
  <si>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</si>
  <si>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"Z" STD_SUB_0</t>
  </si>
  <si>
    <t>STD_alpha "INTL"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</si>
  <si>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</si>
  <si>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</si>
  <si>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</si>
  <si>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</si>
  <si>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</si>
  <si>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</si>
  <si>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</si>
  <si>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</si>
  <si>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</si>
  <si>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</si>
  <si>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</si>
  <si>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</si>
  <si>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</si>
  <si>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</si>
  <si>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</si>
  <si>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</si>
  <si>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</si>
  <si>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</si>
  <si>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</si>
  <si>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</si>
  <si>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</si>
  <si>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</si>
  <si>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</t>
  </si>
  <si>
    <t>STD_sigma STD_SUB_B</t>
  </si>
  <si>
    <t>STD_SIGMA "ln" STD_SUP_2 "x"</t>
  </si>
  <si>
    <t>STD_SIGMA "ln" STD_SUP_2 "y"</t>
  </si>
  <si>
    <t>STD_SIGMA "lny"</t>
  </si>
  <si>
    <t>STD_SIGMA "xy"</t>
  </si>
  <si>
    <t>STD_PHI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</si>
  <si>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</si>
  <si>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</si>
  <si>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</si>
  <si>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</si>
  <si>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</si>
  <si>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</si>
  <si>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</si>
  <si>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</si>
  <si>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</si>
  <si>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</si>
  <si>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".d"</t>
  </si>
  <si>
    <t>STD_RIGHT_ARROW "h.ms"</t>
  </si>
  <si>
    <t>TM_VALUE_CHB</t>
  </si>
  <si>
    <t>STD_RIGHT_ARROW "INT"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</si>
  <si>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</si>
  <si>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</si>
  <si>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</si>
  <si>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</si>
  <si>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</si>
  <si>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</si>
  <si>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</si>
  <si>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</si>
  <si>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</si>
  <si>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STD_MEASURED_ANGLE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</si>
  <si>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</si>
  <si>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</si>
  <si>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</si>
  <si>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</si>
  <si>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</si>
  <si>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</si>
  <si>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</si>
  <si>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</si>
  <si>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</si>
  <si>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STD_alpha STD_ELLIPSIS STD_omega</t>
  </si>
  <si>
    <t>STD_alpha "intl"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</si>
  <si>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</si>
  <si>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</si>
  <si>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</si>
  <si>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</si>
  <si>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</si>
  <si>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</si>
  <si>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</si>
  <si>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</si>
  <si>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</si>
  <si>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</si>
  <si>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</si>
  <si>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</si>
  <si>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</si>
  <si>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</si>
  <si>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</si>
  <si>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</si>
  <si>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</si>
  <si>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</si>
  <si>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</si>
  <si>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</si>
  <si>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</si>
  <si>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</si>
  <si>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</si>
  <si>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</si>
  <si>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</si>
  <si>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</si>
  <si>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</si>
  <si>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</si>
  <si>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</si>
  <si>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</si>
  <si>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</si>
  <si>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</si>
  <si>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</si>
  <si>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</si>
  <si>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</si>
  <si>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</si>
  <si>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</si>
  <si>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</si>
  <si>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</si>
  <si>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</si>
  <si>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</si>
  <si>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</si>
  <si>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</si>
  <si>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</si>
  <si>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</si>
  <si>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</si>
  <si>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</si>
  <si>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</si>
  <si>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</si>
  <si>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</si>
  <si>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</si>
  <si>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</si>
  <si>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</si>
  <si>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</si>
  <si>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</si>
  <si>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</si>
  <si>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</si>
  <si>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</si>
  <si>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</si>
  <si>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</si>
  <si>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</si>
  <si>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</si>
  <si>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</si>
  <si>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</si>
  <si>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</si>
  <si>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</si>
  <si>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</si>
  <si>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</si>
  <si>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</si>
  <si>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</si>
  <si>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</si>
  <si>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</si>
  <si>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</si>
  <si>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</si>
  <si>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</si>
  <si>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</si>
  <si>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</si>
  <si>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</si>
  <si>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</si>
  <si>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</si>
  <si>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</si>
  <si>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</si>
  <si>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</si>
  <si>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</si>
  <si>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</si>
  <si>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</si>
  <si>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</si>
  <si>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</si>
  <si>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</si>
  <si>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</si>
  <si>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</si>
  <si>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</si>
  <si>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</si>
  <si>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</si>
  <si>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</si>
  <si>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</si>
  <si>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</si>
  <si>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</si>
  <si>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</si>
  <si>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</si>
  <si>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</si>
  <si>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</si>
  <si>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</si>
  <si>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</si>
  <si>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</si>
  <si>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</si>
  <si>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</si>
  <si>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</si>
  <si>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</si>
  <si>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</si>
  <si>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</si>
  <si>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</si>
  <si>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</si>
  <si>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</si>
  <si>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</si>
  <si>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</si>
  <si>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</si>
  <si>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</si>
  <si>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</si>
  <si>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</si>
  <si>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</si>
  <si>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</si>
  <si>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</si>
  <si>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</si>
  <si>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</si>
  <si>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</si>
  <si>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</si>
  <si>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</si>
  <si>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</si>
  <si>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</si>
  <si>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</si>
  <si>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</si>
  <si>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</si>
  <si>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</si>
  <si>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</si>
  <si>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</si>
  <si>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</si>
  <si>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</si>
  <si>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</si>
  <si>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</si>
  <si>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</si>
  <si>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</si>
  <si>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</si>
  <si>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</si>
  <si>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</si>
  <si>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</si>
  <si>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</si>
  <si>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</si>
  <si>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</si>
  <si>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</si>
  <si>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</si>
  <si>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</si>
  <si>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</si>
  <si>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</si>
  <si>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</si>
  <si>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</si>
  <si>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</si>
  <si>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</si>
  <si>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</si>
  <si>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</si>
  <si>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</si>
  <si>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</si>
  <si>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</si>
  <si>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</si>
  <si>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</si>
  <si>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</si>
  <si>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</si>
  <si>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</si>
  <si>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</si>
  <si>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</si>
  <si>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</si>
  <si>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</si>
  <si>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</si>
  <si>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</si>
  <si>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</si>
  <si>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</si>
  <si>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</si>
  <si>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</si>
  <si>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</si>
  <si>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</si>
  <si>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</si>
  <si>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</si>
  <si>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</si>
  <si>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</si>
  <si>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</si>
  <si>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</si>
  <si>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</si>
  <si>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</si>
  <si>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</si>
  <si>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</si>
  <si>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</si>
  <si>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</si>
  <si>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</si>
  <si>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</si>
  <si>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</si>
  <si>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</si>
  <si>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</si>
  <si>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</si>
  <si>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</si>
  <si>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</si>
  <si>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</si>
  <si>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</si>
  <si>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</si>
  <si>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</si>
  <si>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</si>
  <si>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</si>
  <si>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</si>
  <si>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</si>
  <si>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</si>
  <si>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</si>
  <si>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</si>
  <si>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</si>
  <si>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</si>
  <si>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</si>
  <si>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</si>
  <si>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</si>
  <si>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</si>
  <si>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</si>
  <si>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</si>
  <si>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</si>
  <si>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</si>
  <si>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</si>
  <si>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</si>
  <si>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</si>
  <si>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</si>
  <si>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</si>
  <si>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</si>
  <si>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</si>
  <si>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</si>
  <si>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</si>
  <si>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</si>
  <si>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</si>
  <si>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</si>
  <si>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</si>
  <si>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</si>
  <si>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</si>
  <si>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</si>
  <si>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</si>
  <si>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</si>
  <si>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</si>
  <si>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</si>
  <si>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</si>
  <si>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</si>
  <si>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</si>
  <si>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STD_SUB_E_OUTLINE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</si>
  <si>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</si>
  <si>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</si>
  <si>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</si>
  <si>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</si>
  <si>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</si>
  <si>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</si>
  <si>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</si>
  <si>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</si>
  <si>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</si>
  <si>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</si>
  <si>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</si>
  <si>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</si>
  <si>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</si>
  <si>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</si>
  <si>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</si>
  <si>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</si>
  <si>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</si>
  <si>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</si>
  <si>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</si>
  <si>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</si>
  <si>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</si>
  <si>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</si>
  <si>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</si>
  <si>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</si>
  <si>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</si>
  <si>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</si>
  <si>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</si>
  <si>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</si>
  <si>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</si>
  <si>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</si>
  <si>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</si>
  <si>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</si>
  <si>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</si>
  <si>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</si>
  <si>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</si>
  <si>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</si>
  <si>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</si>
  <si>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</si>
  <si>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</si>
  <si>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</si>
  <si>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</si>
  <si>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</si>
  <si>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</si>
  <si>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</si>
  <si>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</si>
  <si>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</si>
  <si>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</si>
  <si>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</si>
  <si>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</si>
  <si>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</si>
  <si>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</si>
  <si>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</si>
  <si>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</si>
  <si>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</si>
  <si>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</si>
  <si>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</si>
  <si>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</si>
  <si>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</si>
  <si>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</si>
  <si>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</si>
  <si>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</si>
  <si>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</si>
  <si>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</si>
  <si>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</si>
  <si>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</si>
  <si>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</si>
  <si>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</si>
  <si>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</si>
  <si>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</si>
  <si>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</si>
  <si>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</si>
  <si>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</si>
  <si>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</si>
  <si>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</si>
  <si>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</si>
  <si>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</si>
  <si>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</si>
  <si>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</si>
  <si>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</si>
  <si>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</si>
  <si>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</si>
  <si>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</si>
  <si>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</si>
  <si>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</si>
  <si>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</si>
  <si>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</si>
  <si>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</si>
  <si>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</si>
  <si>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</si>
  <si>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</si>
  <si>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</si>
  <si>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</si>
  <si>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</si>
  <si>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</si>
  <si>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</si>
  <si>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</si>
  <si>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</si>
  <si>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</si>
  <si>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</si>
  <si>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</si>
  <si>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</si>
  <si>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</si>
  <si>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</si>
  <si>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</si>
  <si>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</si>
  <si>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</si>
  <si>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</si>
  <si>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</si>
  <si>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</si>
  <si>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</si>
  <si>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</si>
  <si>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</si>
  <si>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</si>
  <si>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</si>
  <si>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</si>
  <si>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</si>
  <si>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</si>
  <si>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</si>
  <si>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</si>
  <si>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</si>
  <si>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</si>
  <si>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</si>
  <si>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</si>
  <si>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</si>
  <si>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</si>
  <si>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</si>
  <si>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</si>
  <si>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</si>
  <si>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</si>
  <si>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</si>
  <si>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</si>
  <si>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</si>
  <si>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</si>
  <si>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</si>
  <si>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</si>
  <si>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</si>
  <si>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</si>
  <si>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</si>
  <si>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</si>
  <si>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</si>
  <si>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</si>
  <si>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</si>
  <si>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</si>
  <si>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</si>
  <si>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</si>
  <si>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</si>
  <si>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</si>
  <si>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</si>
  <si>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</si>
  <si>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</si>
  <si>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</si>
  <si>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</si>
  <si>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</si>
  <si>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</si>
  <si>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</si>
  <si>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</si>
  <si>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</si>
  <si>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</si>
  <si>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</si>
  <si>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</si>
  <si>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</si>
  <si>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</si>
  <si>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</si>
  <si>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</si>
  <si>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</si>
  <si>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</si>
  <si>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</si>
  <si>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</si>
  <si>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</si>
  <si>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</si>
  <si>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</si>
  <si>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</si>
  <si>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</si>
  <si>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</si>
  <si>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</si>
  <si>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</si>
  <si>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</si>
  <si>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</si>
  <si>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</si>
  <si>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</si>
  <si>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</si>
  <si>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</si>
  <si>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"SHOW"</t>
  </si>
  <si>
    <t>"SYSTEM"</t>
  </si>
  <si>
    <t>"GaussF"</t>
  </si>
  <si>
    <t>"CauchF"</t>
  </si>
  <si>
    <t>"ParabF"</t>
  </si>
  <si>
    <t>"HypF"</t>
  </si>
  <si>
    <t>STD_SIGMA "x" STD_SUP_3</t>
  </si>
  <si>
    <t>STD_SIGMA "x" STD_SUP_4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</si>
  <si>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</si>
  <si>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</si>
  <si>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</si>
  <si>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</si>
  <si>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</si>
  <si>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</si>
  <si>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</si>
  <si>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</si>
  <si>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</si>
  <si>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</si>
  <si>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</si>
  <si>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</si>
  <si>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</si>
  <si>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</si>
  <si>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</si>
  <si>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</si>
  <si>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</si>
  <si>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</si>
  <si>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</si>
  <si>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</si>
  <si>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</si>
  <si>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</si>
  <si>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</si>
  <si>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</si>
  <si>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</si>
  <si>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</si>
  <si>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</si>
  <si>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</si>
  <si>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</si>
  <si>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</si>
  <si>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</si>
  <si>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</si>
  <si>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</si>
  <si>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</si>
  <si>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</si>
  <si>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</si>
  <si>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</si>
  <si>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</si>
  <si>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</si>
  <si>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</si>
  <si>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</si>
  <si>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</si>
  <si>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</si>
  <si>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</si>
  <si>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</si>
  <si>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"f/g"</t>
  </si>
  <si>
    <t>STD_SIGMA "+"</t>
  </si>
  <si>
    <t>STD_SIGMA "+ toX"</t>
  </si>
  <si>
    <t>//JM USER NORMAL</t>
  </si>
  <si>
    <t>"i" STD_SPACE_3_PER_EM "LI/RL"</t>
  </si>
  <si>
    <t>//JM INPUT DEFAULT</t>
  </si>
  <si>
    <t>"i" STD_SPACE_3_PER_EM "CPX"</t>
  </si>
  <si>
    <t>JC_G_DOUBLETAP</t>
  </si>
  <si>
    <t>//JM GRAPHING</t>
  </si>
  <si>
    <t>SIM_1COMPL</t>
  </si>
  <si>
    <t>SIM_2COMPL</t>
  </si>
  <si>
    <t>REGISTER_I</t>
  </si>
  <si>
    <t>REGISTER_J</t>
  </si>
  <si>
    <t>REGISTER_K</t>
  </si>
  <si>
    <t>REGISTER_L</t>
  </si>
  <si>
    <t>CM_POLAR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</si>
  <si>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</si>
  <si>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</si>
  <si>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</si>
  <si>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</si>
  <si>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</si>
  <si>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</si>
  <si>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</si>
  <si>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</si>
  <si>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</si>
  <si>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</si>
  <si>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</si>
  <si>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</si>
  <si>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</si>
  <si>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</si>
  <si>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</si>
  <si>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</si>
  <si>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</si>
  <si>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</si>
  <si>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</si>
  <si>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</si>
  <si>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ITM_SIGMAPLUS</t>
  </si>
  <si>
    <t>ITM_PR</t>
  </si>
  <si>
    <t>ITM_AIM</t>
  </si>
  <si>
    <t>ID_43S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</si>
  <si>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</si>
  <si>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</si>
  <si>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</si>
  <si>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</si>
  <si>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</si>
  <si>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</si>
  <si>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</si>
  <si>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</si>
  <si>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</si>
  <si>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</si>
  <si>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</si>
  <si>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</si>
  <si>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</si>
  <si>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</si>
  <si>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</si>
  <si>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</si>
  <si>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</si>
  <si>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</si>
  <si>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</si>
  <si>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</si>
  <si>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</si>
  <si>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</si>
  <si>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</si>
  <si>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</si>
  <si>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</si>
  <si>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</si>
  <si>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</si>
  <si>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</si>
  <si>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</si>
  <si>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</si>
  <si>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</si>
  <si>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</si>
  <si>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</si>
  <si>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</si>
  <si>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</si>
  <si>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</si>
  <si>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</si>
  <si>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</si>
  <si>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</si>
  <si>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</si>
  <si>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</si>
  <si>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</si>
  <si>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</si>
  <si>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</si>
  <si>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</si>
  <si>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</si>
  <si>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</si>
  <si>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</si>
  <si>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</si>
  <si>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</si>
  <si>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</si>
  <si>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</si>
  <si>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</si>
  <si>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</si>
  <si>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</si>
  <si>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</si>
  <si>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</si>
  <si>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</si>
  <si>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"DEC"</t>
  </si>
  <si>
    <t>"DEG"</t>
  </si>
  <si>
    <t>"DOT"</t>
  </si>
  <si>
    <t>"dot"</t>
  </si>
  <si>
    <t>"DROPy"</t>
  </si>
  <si>
    <t>"DSE"</t>
  </si>
  <si>
    <t>"DSL"</t>
  </si>
  <si>
    <t>"DSZ"</t>
  </si>
  <si>
    <t>"D" STD_RIGHT_ARROW "J"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</si>
  <si>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</si>
  <si>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</si>
  <si>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</si>
  <si>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</si>
  <si>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</si>
  <si>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</si>
  <si>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</si>
  <si>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</si>
  <si>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</si>
  <si>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</si>
  <si>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</si>
  <si>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</si>
  <si>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</si>
  <si>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</si>
  <si>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</si>
  <si>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</si>
  <si>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</si>
  <si>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</si>
  <si>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"FP?"</t>
  </si>
  <si>
    <t>"F" STD_SUB_p "(x)"</t>
  </si>
  <si>
    <t>"F" STD_SUP_MINUS_1 "(p)"</t>
  </si>
  <si>
    <t>"FS?"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</si>
  <si>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</si>
  <si>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</si>
  <si>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</si>
  <si>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</si>
  <si>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</si>
  <si>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</si>
  <si>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</si>
  <si>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</si>
  <si>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</si>
  <si>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</si>
  <si>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</si>
  <si>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</si>
  <si>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</si>
  <si>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</si>
  <si>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</si>
  <si>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</si>
  <si>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</si>
  <si>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</si>
  <si>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</si>
  <si>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</si>
  <si>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</si>
  <si>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</si>
  <si>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</si>
  <si>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</si>
  <si>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</si>
  <si>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</si>
  <si>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</si>
  <si>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</si>
  <si>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</si>
  <si>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</si>
  <si>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</si>
  <si>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"L" STD_SUB_m STD_SUB_alpha</t>
  </si>
  <si>
    <t>"LN" STD_beta</t>
  </si>
  <si>
    <t>"LN" STD_GAMMA</t>
  </si>
  <si>
    <t>"LOADP"</t>
  </si>
  <si>
    <t>"LOADR"</t>
  </si>
  <si>
    <t>"LocR?"</t>
  </si>
  <si>
    <t>"Logis" STD_SUB_p</t>
  </si>
  <si>
    <t>"Logis" STD_SUP_MINUS_1</t>
  </si>
  <si>
    <t>"LOG" STD_SUB_x "y"</t>
  </si>
  <si>
    <t>"MASKL"</t>
  </si>
  <si>
    <t>"MASKR"</t>
  </si>
  <si>
    <t>"MATRS"</t>
  </si>
  <si>
    <t>"MATR?"</t>
  </si>
  <si>
    <t>"Mat_A"</t>
  </si>
  <si>
    <t>"Mat_B"</t>
  </si>
  <si>
    <t>"Mat_X"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</si>
  <si>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</si>
  <si>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</si>
  <si>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</si>
  <si>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</si>
  <si>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</si>
  <si>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</si>
  <si>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</si>
  <si>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</si>
  <si>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</si>
  <si>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</si>
  <si>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</si>
  <si>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</si>
  <si>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</si>
  <si>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</si>
  <si>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</si>
  <si>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</si>
  <si>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</si>
  <si>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</si>
  <si>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</si>
  <si>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</si>
  <si>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</si>
  <si>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</si>
  <si>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</si>
  <si>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"M.WRAP"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</si>
  <si>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</si>
  <si>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</si>
  <si>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</si>
  <si>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</si>
  <si>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</si>
  <si>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</si>
  <si>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</si>
  <si>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"n" STD_SIGMA</t>
  </si>
  <si>
    <t>"OFF"</t>
  </si>
  <si>
    <t>"ORTHOG"</t>
  </si>
  <si>
    <t>"PAUSE"</t>
  </si>
  <si>
    <t>"PERM"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</si>
  <si>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</si>
  <si>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</si>
  <si>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</si>
  <si>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</si>
  <si>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</si>
  <si>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</si>
  <si>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</si>
  <si>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</si>
  <si>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"PROGS"</t>
  </si>
  <si>
    <t>"QUIET"</t>
  </si>
  <si>
    <t>"RAD"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</si>
  <si>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</si>
  <si>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</si>
  <si>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</si>
  <si>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</si>
  <si>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</si>
  <si>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</si>
  <si>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</si>
  <si>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</si>
  <si>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</si>
  <si>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</si>
  <si>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</si>
  <si>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</si>
  <si>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</si>
  <si>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</si>
  <si>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</si>
  <si>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</si>
  <si>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</si>
  <si>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</si>
  <si>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</si>
  <si>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</si>
  <si>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</si>
  <si>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</si>
  <si>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</si>
  <si>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</si>
  <si>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</si>
  <si>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</si>
  <si>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</si>
  <si>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</si>
  <si>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</si>
  <si>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</si>
  <si>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"SIN"</t>
  </si>
  <si>
    <t>"s" STD_SUB_m</t>
  </si>
  <si>
    <t>"s" STD_SUB_m STD_SUB_w</t>
  </si>
  <si>
    <t>"SOLVE"</t>
  </si>
  <si>
    <t>"SPEC?"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</si>
  <si>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</si>
  <si>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</si>
  <si>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</si>
  <si>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</si>
  <si>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</si>
  <si>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</si>
  <si>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</si>
  <si>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</si>
  <si>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</si>
  <si>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</si>
  <si>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</si>
  <si>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"s" STD_SUB_w</t>
  </si>
  <si>
    <t>"s" STD_SUB_x STD_SUB_y</t>
  </si>
  <si>
    <t>"TAN"</t>
  </si>
  <si>
    <t>"TDISP"</t>
  </si>
  <si>
    <t>"TICKS"</t>
  </si>
  <si>
    <t>"TIMES"</t>
  </si>
  <si>
    <t>"T" STD_SUB_n</t>
  </si>
  <si>
    <t>"T" STD_SUB_P</t>
  </si>
  <si>
    <t>"t" STD_SUB_p "(x)"</t>
  </si>
  <si>
    <t>"t" STD_SUP_MINUS_1 "(p)"</t>
  </si>
  <si>
    <t>"TRIG"</t>
  </si>
  <si>
    <t>"TVM"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</si>
  <si>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</si>
  <si>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</si>
  <si>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</si>
  <si>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</si>
  <si>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</si>
  <si>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</si>
  <si>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</si>
  <si>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</si>
  <si>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</si>
  <si>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</si>
  <si>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</si>
  <si>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</si>
  <si>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</si>
  <si>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</si>
  <si>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</si>
  <si>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</si>
  <si>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</si>
  <si>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</si>
  <si>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</si>
  <si>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</si>
  <si>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</si>
  <si>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STD_alpha "LENG?"</t>
  </si>
  <si>
    <t>STD_alpha STD_RIGHT_ARROW "x"</t>
  </si>
  <si>
    <t>STD_gamma STD_SUB_x STD_SUB_y</t>
  </si>
  <si>
    <t>STD_GAMMA STD_SUB_x STD_SUB_y</t>
  </si>
  <si>
    <t>STD_GAMMA "(x)"</t>
  </si>
  <si>
    <t>STD_DELTA "%"</t>
  </si>
  <si>
    <t>STD_epsilon STD_SUB_m</t>
  </si>
  <si>
    <t>STD_epsilon STD_SUB_p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</si>
  <si>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</si>
  <si>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</si>
  <si>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</si>
  <si>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</si>
  <si>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</si>
  <si>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</si>
  <si>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</si>
  <si>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</si>
  <si>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</si>
  <si>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</si>
  <si>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</si>
  <si>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</si>
  <si>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</si>
  <si>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</si>
  <si>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</si>
  <si>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</si>
  <si>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"HR"</t>
  </si>
  <si>
    <t>"#"</t>
  </si>
  <si>
    <t>STD_RIGHT_ARROW "P"</t>
  </si>
  <si>
    <t>STD_RIGHT_ARROW "REAL"</t>
  </si>
  <si>
    <t>STD_RIGHT_ARROW "R"</t>
  </si>
  <si>
    <t>"%"</t>
  </si>
  <si>
    <t>"%" STD_SIGMA</t>
  </si>
  <si>
    <t>"|M|"</t>
  </si>
  <si>
    <t>"|x|"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</si>
  <si>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</si>
  <si>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</si>
  <si>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</si>
  <si>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</si>
  <si>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</si>
  <si>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</si>
  <si>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</si>
  <si>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</si>
  <si>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</si>
  <si>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"FBR"</t>
  </si>
  <si>
    <t>"CFG"</t>
  </si>
  <si>
    <t>"V" STD_MEASURED_ANGLE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</si>
  <si>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</si>
  <si>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</si>
  <si>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</si>
  <si>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</si>
  <si>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</si>
  <si>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</si>
  <si>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</si>
  <si>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</si>
  <si>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"HOME.3"</t>
  </si>
  <si>
    <t>"8-BIT"</t>
  </si>
  <si>
    <t>"eRPN?"</t>
  </si>
  <si>
    <t>"op_a"</t>
  </si>
  <si>
    <t>"op_a" STD_SUP_2</t>
  </si>
  <si>
    <t>"AtoSYM"</t>
  </si>
  <si>
    <t>"SYMtoA"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</si>
  <si>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</si>
  <si>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</si>
  <si>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</si>
  <si>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</si>
  <si>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</si>
  <si>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</si>
  <si>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</si>
  <si>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</si>
  <si>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SLS_ENABLED</t>
  </si>
  <si>
    <t>SLS_UNCHANGED</t>
  </si>
  <si>
    <t>SLS_DISABLED</t>
  </si>
  <si>
    <t>"X to" STD_SIGMA "+"</t>
  </si>
  <si>
    <t>//JM Operator a.a</t>
  </si>
  <si>
    <t>//JM Operator j</t>
  </si>
  <si>
    <t>//JM Shift replacement</t>
  </si>
  <si>
    <t>//JM KEY TAP DOUBLE SETTING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</si>
  <si>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</si>
  <si>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</si>
  <si>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</si>
  <si>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</si>
  <si>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</si>
  <si>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</si>
  <si>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</si>
  <si>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</si>
  <si>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</si>
  <si>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</si>
  <si>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</si>
  <si>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</si>
  <si>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</si>
  <si>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</si>
  <si>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</si>
  <si>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</si>
  <si>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</si>
  <si>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CST_01</t>
  </si>
  <si>
    <t>CST_02</t>
  </si>
  <si>
    <t>ITM_ABS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</si>
  <si>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</si>
  <si>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</si>
  <si>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</si>
  <si>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</si>
  <si>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</si>
  <si>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</si>
  <si>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</si>
  <si>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</si>
  <si>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</si>
  <si>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</si>
  <si>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</si>
  <si>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</si>
  <si>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</si>
  <si>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</si>
  <si>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</si>
  <si>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</si>
  <si>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</si>
  <si>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</si>
  <si>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</si>
  <si>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</si>
  <si>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</si>
  <si>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</si>
  <si>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</si>
  <si>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</si>
  <si>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</si>
  <si>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</si>
  <si>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</si>
  <si>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</si>
  <si>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</si>
  <si>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</si>
  <si>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</si>
  <si>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</si>
  <si>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</si>
  <si>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</si>
  <si>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</si>
  <si>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</si>
  <si>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</si>
  <si>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</si>
  <si>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</si>
  <si>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</si>
  <si>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</si>
  <si>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</si>
  <si>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</si>
  <si>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</si>
  <si>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</si>
  <si>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</si>
  <si>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</si>
  <si>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</si>
  <si>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</si>
  <si>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</si>
  <si>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</si>
  <si>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</si>
  <si>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</si>
  <si>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</si>
  <si>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</si>
  <si>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</si>
  <si>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</si>
  <si>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</si>
  <si>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</si>
  <si>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</si>
  <si>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</si>
  <si>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</si>
  <si>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</si>
  <si>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</si>
  <si>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</si>
  <si>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</si>
  <si>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</si>
  <si>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</si>
  <si>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</si>
  <si>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</si>
  <si>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</si>
  <si>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</si>
  <si>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</si>
  <si>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</si>
  <si>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</si>
  <si>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</si>
  <si>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</si>
  <si>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</si>
  <si>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</si>
  <si>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ITM_DATE</t>
  </si>
  <si>
    <t>MNU_DATES</t>
  </si>
  <si>
    <t>ITM_DATEto</t>
  </si>
  <si>
    <t>ITM_DAY</t>
  </si>
  <si>
    <t>ITM_DBLR</t>
  </si>
  <si>
    <t>ITM_DBtoFR</t>
  </si>
  <si>
    <t>ITM_DBtoPR</t>
  </si>
  <si>
    <t>ITM_DEC</t>
  </si>
  <si>
    <t>ITM_DECOMP</t>
  </si>
  <si>
    <t>ITM_DEG</t>
  </si>
  <si>
    <t>ITM_DENMAX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</si>
  <si>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</si>
  <si>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</si>
  <si>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</si>
  <si>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</si>
  <si>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</si>
  <si>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</si>
  <si>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</si>
  <si>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</si>
  <si>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</si>
  <si>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</si>
  <si>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</si>
  <si>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</si>
  <si>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</si>
  <si>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</si>
  <si>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</si>
  <si>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</si>
  <si>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</si>
  <si>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</si>
  <si>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</si>
  <si>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</si>
  <si>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</si>
  <si>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</si>
  <si>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</si>
  <si>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</si>
  <si>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</si>
  <si>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</si>
  <si>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</si>
  <si>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</si>
  <si>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</si>
  <si>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</si>
  <si>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</si>
  <si>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</si>
  <si>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</si>
  <si>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</si>
  <si>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</si>
  <si>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</si>
  <si>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</si>
  <si>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</si>
  <si>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</si>
  <si>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</si>
  <si>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</si>
  <si>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</si>
  <si>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</si>
  <si>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</si>
  <si>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</si>
  <si>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</si>
  <si>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</si>
  <si>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</si>
  <si>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</si>
  <si>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</si>
  <si>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</si>
  <si>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</si>
  <si>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</si>
  <si>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</si>
  <si>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</si>
  <si>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</si>
  <si>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</si>
  <si>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</si>
  <si>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</si>
  <si>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</si>
  <si>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</si>
  <si>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</si>
  <si>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</si>
  <si>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</si>
  <si>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</si>
  <si>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</si>
  <si>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</si>
  <si>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</si>
  <si>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</si>
  <si>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</si>
  <si>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</si>
  <si>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</si>
  <si>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</si>
  <si>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</si>
  <si>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</si>
  <si>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</si>
  <si>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</si>
  <si>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</si>
  <si>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</si>
  <si>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</si>
  <si>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</si>
  <si>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</si>
  <si>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</si>
  <si>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</si>
  <si>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</si>
  <si>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</si>
  <si>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</si>
  <si>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</si>
  <si>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CST_18</t>
  </si>
  <si>
    <t>ITM_GRAD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</si>
  <si>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</si>
  <si>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</si>
  <si>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</si>
  <si>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</si>
  <si>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</si>
  <si>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</si>
  <si>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</si>
  <si>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</si>
  <si>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</si>
  <si>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</si>
  <si>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</si>
  <si>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</si>
  <si>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</si>
  <si>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</si>
  <si>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</si>
  <si>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ITM_IDIV</t>
  </si>
  <si>
    <t>ITM_IM</t>
  </si>
  <si>
    <t>ITM_INC</t>
  </si>
  <si>
    <t>ITM_INDEX</t>
  </si>
  <si>
    <t>MNU_INFO</t>
  </si>
  <si>
    <t>ITM_INPUT</t>
  </si>
  <si>
    <t>MNU_INTS</t>
  </si>
  <si>
    <t>ITM_INT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</si>
  <si>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</si>
  <si>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</si>
  <si>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</si>
  <si>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</si>
  <si>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</si>
  <si>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</si>
  <si>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</si>
  <si>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</si>
  <si>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</si>
  <si>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</si>
  <si>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ITM_JYX</t>
  </si>
  <si>
    <t>ITM_JPLUS</t>
  </si>
  <si>
    <t>ITM_JMINUS</t>
  </si>
  <si>
    <t>ITM_JtoBTU</t>
  </si>
  <si>
    <t>ITM_JtoCAL</t>
  </si>
  <si>
    <t>ITM_JtoWH</t>
  </si>
  <si>
    <t>CST_22</t>
  </si>
  <si>
    <t>ITM_KEY</t>
  </si>
  <si>
    <t>ITM_KEYG</t>
  </si>
  <si>
    <t>ITM_KEYX</t>
  </si>
  <si>
    <t>ITM_KGtoCWT</t>
  </si>
  <si>
    <t>ITM_KGtoLBS</t>
  </si>
  <si>
    <t>ITM_KGtoSCW</t>
  </si>
  <si>
    <t>ITM_KGtoSTO</t>
  </si>
  <si>
    <t>ITM_KGtoST</t>
  </si>
  <si>
    <t>ITM_KGtoTON</t>
  </si>
  <si>
    <t>CST_23</t>
  </si>
  <si>
    <t>ITM_KTYP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</si>
  <si>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</si>
  <si>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</si>
  <si>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</si>
  <si>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</si>
  <si>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</si>
  <si>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</si>
  <si>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</si>
  <si>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</si>
  <si>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</si>
  <si>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</si>
  <si>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</si>
  <si>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</si>
  <si>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ITM_LJ</t>
  </si>
  <si>
    <t>ITM_LN</t>
  </si>
  <si>
    <t>ITM_LN1X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</si>
  <si>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</si>
  <si>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</si>
  <si>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</si>
  <si>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</si>
  <si>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</si>
  <si>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</si>
  <si>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</si>
  <si>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</si>
  <si>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</si>
  <si>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</si>
  <si>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</si>
  <si>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</si>
  <si>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</si>
  <si>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</si>
  <si>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</si>
  <si>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</si>
  <si>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</si>
  <si>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</si>
  <si>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</si>
  <si>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</si>
  <si>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</si>
  <si>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ITM_MANT</t>
  </si>
  <si>
    <t>ITM_MASKL</t>
  </si>
  <si>
    <t>ITM_MASKR</t>
  </si>
  <si>
    <t>MNU_MATRS</t>
  </si>
  <si>
    <t>ITM_MATR</t>
  </si>
  <si>
    <t>MNU_MATX</t>
  </si>
  <si>
    <t>ITM_MAX</t>
  </si>
  <si>
    <t>CST_25</t>
  </si>
  <si>
    <t>ITM_MEM</t>
  </si>
  <si>
    <t>ITM_MENU</t>
  </si>
  <si>
    <t>MNU_MENUS</t>
  </si>
  <si>
    <t>ITM_MIN</t>
  </si>
  <si>
    <t>ITM_MIRROR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</si>
  <si>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</si>
  <si>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</si>
  <si>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</si>
  <si>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</si>
  <si>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</si>
  <si>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</si>
  <si>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</si>
  <si>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</si>
  <si>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</si>
  <si>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</si>
  <si>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</si>
  <si>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</si>
  <si>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</si>
  <si>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</si>
  <si>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</si>
  <si>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</si>
  <si>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</si>
  <si>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</si>
  <si>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</si>
  <si>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</si>
  <si>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</si>
  <si>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</si>
  <si>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</si>
  <si>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</si>
  <si>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</si>
  <si>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</si>
  <si>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</si>
  <si>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</si>
  <si>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</si>
  <si>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</si>
  <si>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</si>
  <si>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</si>
  <si>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</si>
  <si>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</si>
  <si>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</si>
  <si>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</si>
  <si>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ITM_MtoLY</t>
  </si>
  <si>
    <t>ITM_MtoPC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</si>
  <si>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</si>
  <si>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</si>
  <si>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</si>
  <si>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</si>
  <si>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</si>
  <si>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</si>
  <si>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</si>
  <si>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</si>
  <si>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</si>
  <si>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</si>
  <si>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</si>
  <si>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</si>
  <si>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</si>
  <si>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</si>
  <si>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</si>
  <si>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</si>
  <si>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</si>
  <si>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</si>
  <si>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</si>
  <si>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</si>
  <si>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</si>
  <si>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</si>
  <si>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ITM_NSIGMA</t>
  </si>
  <si>
    <t>ITM_NtoLBF</t>
  </si>
  <si>
    <t>ITM_ODD</t>
  </si>
  <si>
    <t>ITM_OFF</t>
  </si>
  <si>
    <t>ITM_OR</t>
  </si>
  <si>
    <t>MNU_ORTHOG</t>
  </si>
  <si>
    <t>CST_39</t>
  </si>
  <si>
    <t>ITM_PAUSE</t>
  </si>
  <si>
    <t>ITM_PAtoATM</t>
  </si>
  <si>
    <t>ITM_PAtoBAR</t>
  </si>
  <si>
    <t>ITM_PAtoPSI</t>
  </si>
  <si>
    <t>ITM_PAtoTOR</t>
  </si>
  <si>
    <t>MNU_PARTS</t>
  </si>
  <si>
    <t>ITM_PCtoM</t>
  </si>
  <si>
    <t>ITM_PERM</t>
  </si>
  <si>
    <t>ITM_PGMINT</t>
  </si>
  <si>
    <t>ITM_PGMSLV</t>
  </si>
  <si>
    <t>ITM_PIXEL</t>
  </si>
  <si>
    <t>ITM_PLOT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</si>
  <si>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</si>
  <si>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</si>
  <si>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</si>
  <si>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</si>
  <si>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</si>
  <si>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</si>
  <si>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</si>
  <si>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</si>
  <si>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ITM_PRtoDB</t>
  </si>
  <si>
    <t>ITM_PRIME</t>
  </si>
  <si>
    <t>MNU_PROB</t>
  </si>
  <si>
    <t>MNU_PROGS</t>
  </si>
  <si>
    <t>ITM_PSItoPA</t>
  </si>
  <si>
    <t>ITM_PUTK</t>
  </si>
  <si>
    <t>MNU_PFN</t>
  </si>
  <si>
    <t>MNU_CONVP</t>
  </si>
  <si>
    <t>CST_40</t>
  </si>
  <si>
    <t>ITM_RAD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</si>
  <si>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</si>
  <si>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</si>
  <si>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</si>
  <si>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</si>
  <si>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</si>
  <si>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</si>
  <si>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</si>
  <si>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</si>
  <si>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</si>
  <si>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</si>
  <si>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</si>
  <si>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</si>
  <si>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</si>
  <si>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</si>
  <si>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</si>
  <si>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</si>
  <si>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</si>
  <si>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</si>
  <si>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</si>
  <si>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</si>
  <si>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</si>
  <si>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</si>
  <si>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</si>
  <si>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</si>
  <si>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</si>
  <si>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</si>
  <si>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</si>
  <si>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</si>
  <si>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</si>
  <si>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</si>
  <si>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</si>
  <si>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</si>
  <si>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</si>
  <si>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</si>
  <si>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</si>
  <si>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</si>
  <si>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</si>
  <si>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</si>
  <si>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</si>
  <si>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</si>
  <si>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</si>
  <si>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</si>
  <si>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</si>
  <si>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</si>
  <si>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</si>
  <si>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</si>
  <si>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</si>
  <si>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</si>
  <si>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</si>
  <si>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</si>
  <si>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</si>
  <si>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</si>
  <si>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</si>
  <si>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</si>
  <si>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ITM_SDL</t>
  </si>
  <si>
    <t>ITM_SDR</t>
  </si>
  <si>
    <t>CST_49</t>
  </si>
  <si>
    <t>ITM_SEED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</si>
  <si>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</si>
  <si>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</si>
  <si>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</si>
  <si>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</si>
  <si>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</si>
  <si>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</si>
  <si>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</si>
  <si>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</si>
  <si>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</si>
  <si>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</si>
  <si>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</si>
  <si>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</si>
  <si>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</si>
  <si>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</si>
  <si>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</si>
  <si>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</si>
  <si>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</si>
  <si>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</si>
  <si>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</si>
  <si>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</si>
  <si>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</si>
  <si>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</si>
  <si>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</si>
  <si>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</si>
  <si>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</si>
  <si>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</si>
  <si>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</si>
  <si>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</si>
  <si>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</si>
  <si>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</si>
  <si>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</si>
  <si>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</si>
  <si>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</si>
  <si>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</si>
  <si>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</si>
  <si>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</si>
  <si>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</si>
  <si>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</si>
  <si>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</si>
  <si>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</si>
  <si>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</si>
  <si>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</si>
  <si>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</si>
  <si>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</si>
  <si>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</si>
  <si>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</si>
  <si>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</si>
  <si>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</si>
  <si>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</si>
  <si>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</si>
  <si>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</si>
  <si>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</si>
  <si>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</si>
  <si>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</si>
  <si>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</si>
  <si>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</si>
  <si>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</si>
  <si>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</si>
  <si>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</si>
  <si>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</si>
  <si>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</si>
  <si>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</si>
  <si>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</si>
  <si>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</si>
  <si>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</si>
  <si>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</si>
  <si>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</si>
  <si>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MNU_TVM</t>
  </si>
  <si>
    <t>MNU_T</t>
  </si>
  <si>
    <t>ITM_Tex</t>
  </si>
  <si>
    <t>ITM_ULP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</si>
  <si>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</si>
  <si>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</si>
  <si>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</si>
  <si>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</si>
  <si>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</si>
  <si>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</si>
  <si>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</si>
  <si>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</si>
  <si>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</si>
  <si>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</si>
  <si>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</si>
  <si>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</si>
  <si>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</si>
  <si>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</si>
  <si>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</si>
  <si>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</si>
  <si>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</si>
  <si>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</si>
  <si>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</si>
  <si>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</si>
  <si>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</si>
  <si>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</si>
  <si>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</si>
  <si>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</si>
  <si>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</si>
  <si>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</si>
  <si>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</si>
  <si>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</si>
  <si>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</si>
  <si>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</si>
  <si>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</si>
  <si>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</si>
  <si>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</si>
  <si>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</si>
  <si>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</si>
  <si>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</si>
  <si>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</si>
  <si>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</si>
  <si>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</si>
  <si>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</si>
  <si>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</si>
  <si>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</si>
  <si>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</si>
  <si>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</si>
  <si>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</si>
  <si>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</si>
  <si>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</si>
  <si>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</si>
  <si>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</si>
  <si>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</si>
  <si>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</si>
  <si>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</si>
  <si>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</si>
  <si>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</si>
  <si>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</si>
  <si>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</si>
  <si>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</si>
  <si>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</si>
  <si>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</si>
  <si>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</si>
  <si>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</si>
  <si>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</si>
  <si>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</si>
  <si>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</si>
  <si>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</si>
  <si>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</si>
  <si>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</si>
  <si>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</si>
  <si>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</si>
  <si>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</si>
  <si>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</si>
  <si>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</si>
  <si>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</si>
  <si>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</si>
  <si>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</si>
  <si>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</si>
  <si>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</si>
  <si>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</si>
  <si>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</si>
  <si>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</si>
  <si>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</si>
  <si>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</si>
  <si>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</si>
  <si>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</si>
  <si>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</si>
  <si>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</si>
  <si>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</si>
  <si>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</si>
  <si>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</si>
  <si>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</si>
  <si>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</si>
  <si>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</si>
  <si>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</si>
  <si>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</si>
  <si>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</si>
  <si>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</si>
  <si>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</si>
  <si>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</si>
  <si>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</si>
  <si>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</si>
  <si>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</si>
  <si>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</si>
  <si>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</si>
  <si>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</si>
  <si>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</si>
  <si>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</si>
  <si>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</si>
  <si>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</si>
  <si>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</si>
  <si>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</si>
  <si>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</si>
  <si>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</si>
  <si>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</si>
  <si>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</si>
  <si>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</si>
  <si>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</si>
  <si>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</si>
  <si>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</si>
  <si>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</si>
  <si>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</si>
  <si>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</si>
  <si>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</si>
  <si>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</si>
  <si>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</si>
  <si>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</si>
  <si>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ITM_toHR</t>
  </si>
  <si>
    <t>ITM_toHMS</t>
  </si>
  <si>
    <t>ITM_toINT</t>
  </si>
  <si>
    <t>ITM_toPOL</t>
  </si>
  <si>
    <t>ITM_toREAL</t>
  </si>
  <si>
    <t>ITM_toREC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</si>
  <si>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</si>
  <si>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</si>
  <si>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</si>
  <si>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</si>
  <si>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</si>
  <si>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</si>
  <si>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</si>
  <si>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</si>
  <si>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</si>
  <si>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</si>
  <si>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</si>
  <si>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</si>
  <si>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</si>
  <si>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</si>
  <si>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</si>
  <si>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</si>
  <si>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</si>
  <si>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</si>
  <si>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</si>
  <si>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</si>
  <si>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</si>
  <si>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</si>
  <si>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</si>
  <si>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</si>
  <si>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</si>
  <si>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</si>
  <si>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</si>
  <si>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</si>
  <si>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</si>
  <si>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</si>
  <si>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</si>
  <si>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</si>
  <si>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</si>
  <si>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</si>
  <si>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</si>
  <si>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</si>
  <si>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</si>
  <si>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</si>
  <si>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</si>
  <si>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</si>
  <si>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</si>
  <si>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</si>
  <si>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</si>
  <si>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</si>
  <si>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</si>
  <si>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</si>
  <si>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</si>
  <si>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</si>
  <si>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</si>
  <si>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</si>
  <si>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</si>
  <si>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</si>
  <si>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</si>
  <si>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</si>
  <si>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ITM_SHOW</t>
  </si>
  <si>
    <t>ITM_SYSTEM</t>
  </si>
  <si>
    <t>ITM_VANGLE</t>
  </si>
  <si>
    <t>ITM_FATHOMtoM</t>
  </si>
  <si>
    <t>ITM_MtoFATHOM</t>
  </si>
  <si>
    <t>ITM_BARRELtoM3</t>
  </si>
  <si>
    <t>ITM_M3toBARREL</t>
  </si>
  <si>
    <t>ITM_XH</t>
  </si>
  <si>
    <t>ITM_XRMS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</si>
  <si>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</si>
  <si>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</si>
  <si>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</si>
  <si>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</si>
  <si>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</si>
  <si>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</si>
  <si>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</si>
  <si>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</si>
  <si>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</si>
  <si>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</si>
  <si>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</si>
  <si>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</si>
  <si>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</si>
  <si>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</si>
  <si>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</si>
  <si>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</si>
  <si>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</si>
  <si>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</si>
  <si>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</si>
  <si>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</si>
  <si>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</si>
  <si>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</si>
  <si>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</si>
  <si>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</si>
  <si>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</si>
  <si>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</si>
  <si>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</si>
  <si>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</si>
  <si>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</si>
  <si>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</si>
  <si>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</si>
  <si>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</si>
  <si>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</si>
  <si>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</si>
  <si>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</si>
  <si>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</si>
  <si>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</si>
  <si>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</si>
  <si>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</si>
  <si>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</si>
  <si>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</si>
  <si>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</si>
  <si>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</si>
  <si>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</si>
  <si>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</si>
  <si>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</si>
  <si>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</si>
  <si>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</si>
  <si>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</si>
  <si>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</si>
  <si>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</si>
  <si>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</si>
  <si>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</si>
  <si>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</si>
  <si>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</si>
  <si>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</si>
  <si>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</si>
  <si>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</si>
  <si>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</si>
  <si>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</si>
  <si>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MNU_ASN</t>
  </si>
  <si>
    <t>KEY_fg</t>
  </si>
  <si>
    <t>MNU_INL_TST</t>
  </si>
  <si>
    <t>ITM_SH_NORM_E</t>
  </si>
  <si>
    <t>MNU_ASN_N</t>
  </si>
  <si>
    <t>ITM_GET_NORM_E</t>
  </si>
  <si>
    <t>ITM_INP_DEF_43S</t>
  </si>
  <si>
    <t>ITM_INP_DEF_DP</t>
  </si>
  <si>
    <t>ITM_INP_DEF_CPXDP</t>
  </si>
  <si>
    <t>ITM_G_DOUBLETAP</t>
  </si>
  <si>
    <t>ITM_INP_DEF_SI</t>
  </si>
  <si>
    <t>ITM_INP_DEF_LI</t>
  </si>
  <si>
    <t/>
  </si>
  <si>
    <t>"3V" STD_DIVIDE "3I"</t>
  </si>
  <si>
    <t>"3I" STD_CROSS "3Z"</t>
  </si>
  <si>
    <t>"3V" STD_DIVIDE "3Z"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</si>
  <si>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</si>
  <si>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</si>
  <si>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</si>
  <si>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</si>
  <si>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</si>
  <si>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</si>
  <si>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</si>
  <si>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</si>
  <si>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</si>
  <si>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</si>
  <si>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</si>
  <si>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</si>
  <si>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</si>
  <si>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</si>
  <si>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</si>
  <si>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</si>
  <si>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</si>
  <si>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</si>
  <si>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</si>
  <si>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</si>
  <si>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</si>
  <si>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</si>
  <si>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</si>
  <si>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</si>
  <si>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</si>
  <si>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</si>
  <si>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</si>
  <si>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</si>
  <si>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</si>
  <si>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</si>
  <si>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</si>
  <si>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</si>
  <si>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</si>
  <si>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</si>
  <si>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</si>
  <si>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</si>
  <si>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</si>
  <si>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MNU_SINTS</t>
  </si>
  <si>
    <t>MNU_LINTS</t>
  </si>
  <si>
    <t>ITM_PRINTERX</t>
  </si>
  <si>
    <t>MNU_SYSFL</t>
  </si>
  <si>
    <t>"SYS.FL"</t>
  </si>
  <si>
    <t>MNU_CONST</t>
  </si>
  <si>
    <t>ITM_CNST</t>
  </si>
  <si>
    <t>//JM Keeps the same. Don't havce space for more on kjeyplate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</si>
  <si>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</si>
  <si>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</si>
  <si>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</si>
  <si>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</si>
  <si>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</si>
  <si>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</si>
  <si>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</si>
  <si>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</si>
  <si>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</si>
  <si>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</si>
  <si>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</si>
  <si>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</si>
  <si>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"FLGS"</t>
  </si>
  <si>
    <t>"RANGE?"</t>
  </si>
  <si>
    <t>ITM_GETRANGE</t>
  </si>
  <si>
    <t>ITM_LISTXY</t>
  </si>
  <si>
    <t>"LISTXY"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</si>
  <si>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</si>
  <si>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</si>
  <si>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</si>
  <si>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</si>
  <si>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</si>
  <si>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</si>
  <si>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</si>
  <si>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</si>
  <si>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</si>
  <si>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</si>
  <si>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</si>
  <si>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</si>
  <si>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</si>
  <si>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</si>
  <si>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</si>
  <si>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</si>
  <si>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</si>
  <si>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</si>
  <si>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</si>
  <si>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</si>
  <si>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</si>
  <si>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</si>
  <si>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</si>
  <si>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</si>
  <si>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</si>
  <si>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</si>
  <si>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</si>
  <si>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</si>
  <si>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</si>
  <si>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</si>
  <si>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</si>
  <si>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</si>
  <si>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</si>
  <si>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</si>
  <si>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</si>
  <si>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</si>
  <si>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</si>
  <si>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STD_chi STD_SUP_2 STD_SUB_p "(x)"</t>
  </si>
  <si>
    <t>"BST"</t>
  </si>
  <si>
    <t>"SST"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</si>
  <si>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</si>
  <si>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</si>
  <si>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</si>
  <si>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</si>
  <si>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</si>
  <si>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</si>
  <si>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</si>
  <si>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</si>
  <si>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</si>
  <si>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</si>
  <si>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</si>
  <si>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</si>
  <si>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</si>
  <si>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</si>
  <si>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</si>
  <si>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</si>
  <si>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</si>
  <si>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</si>
  <si>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</si>
  <si>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</si>
  <si>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</si>
  <si>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</si>
  <si>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</si>
  <si>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</si>
  <si>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</si>
  <si>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FLAG_TRACE</t>
  </si>
  <si>
    <t>FLAG_LOWBAT</t>
  </si>
  <si>
    <t>FLAG_SLOW</t>
  </si>
  <si>
    <t>FLAG_SPCRES</t>
  </si>
  <si>
    <t>FLAG_SSIZE8</t>
  </si>
  <si>
    <t>FLAG_QUIET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</si>
  <si>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</si>
  <si>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</si>
  <si>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</si>
  <si>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</si>
  <si>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</si>
  <si>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</si>
  <si>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</si>
  <si>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</si>
  <si>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</si>
  <si>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</si>
  <si>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</si>
  <si>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</si>
  <si>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</si>
  <si>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</si>
  <si>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</si>
  <si>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</si>
  <si>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</si>
  <si>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</si>
  <si>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</si>
  <si>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</si>
  <si>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</si>
  <si>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</si>
  <si>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</si>
  <si>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</si>
  <si>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</si>
  <si>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</si>
  <si>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</si>
  <si>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</si>
  <si>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</si>
  <si>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</si>
  <si>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</si>
  <si>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</si>
  <si>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</si>
  <si>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</si>
  <si>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</si>
  <si>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</si>
  <si>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</si>
  <si>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</si>
  <si>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</si>
  <si>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</si>
  <si>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</si>
  <si>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</si>
  <si>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</si>
  <si>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</si>
  <si>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</si>
  <si>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</si>
  <si>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</si>
  <si>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</si>
  <si>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</si>
  <si>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</si>
  <si>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</si>
  <si>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</si>
  <si>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</si>
  <si>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</si>
  <si>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</si>
  <si>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</si>
  <si>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</si>
  <si>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</si>
  <si>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</si>
  <si>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</si>
  <si>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</si>
  <si>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</si>
  <si>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</si>
  <si>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</si>
  <si>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</si>
  <si>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</si>
  <si>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</si>
  <si>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</si>
  <si>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</si>
  <si>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</si>
  <si>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</si>
  <si>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</si>
  <si>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</si>
  <si>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</si>
  <si>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</si>
  <si>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</si>
  <si>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</si>
  <si>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</si>
  <si>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</si>
  <si>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</si>
  <si>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</si>
  <si>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</si>
  <si>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</si>
  <si>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</si>
  <si>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</si>
  <si>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</si>
  <si>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</si>
  <si>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</si>
  <si>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</si>
  <si>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</si>
  <si>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</si>
  <si>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</si>
  <si>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</si>
  <si>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</si>
  <si>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</si>
  <si>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</si>
  <si>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</si>
  <si>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</si>
  <si>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</si>
  <si>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</si>
  <si>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</si>
  <si>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</si>
  <si>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</si>
  <si>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</si>
  <si>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</si>
  <si>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</si>
  <si>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</si>
  <si>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</si>
  <si>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</si>
  <si>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</si>
  <si>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</si>
  <si>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</si>
  <si>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</si>
  <si>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</si>
  <si>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</si>
  <si>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USER_43S</t>
  </si>
  <si>
    <t>ITM_USER_WP43S</t>
  </si>
  <si>
    <t>MNU_TAMSHUFFLE</t>
  </si>
  <si>
    <t>"TamShuffle"</t>
  </si>
  <si>
    <t>TM_SHUFFLE</t>
  </si>
  <si>
    <t>ITM_LBFFTtoNM</t>
  </si>
  <si>
    <t>ITM_NMtoLBFFT</t>
  </si>
  <si>
    <t>LM_ALL</t>
  </si>
  <si>
    <t>LM_PROGRAMS</t>
  </si>
  <si>
    <t>LM_REGISTERS</t>
  </si>
  <si>
    <t>LM_SYSTEM_STATE</t>
  </si>
  <si>
    <t>LM_SUMS</t>
  </si>
  <si>
    <t>JC_LARGELI</t>
  </si>
  <si>
    <t>ITM_LARGELI</t>
  </si>
  <si>
    <t>"LRG_LI"</t>
  </si>
  <si>
    <t>"BestF?"</t>
  </si>
  <si>
    <t>"s(a)"</t>
  </si>
  <si>
    <t>ITM_BESTFQ</t>
  </si>
  <si>
    <t>ITM_SA</t>
  </si>
  <si>
    <t>ITM_SIM_EQ</t>
  </si>
  <si>
    <t>"SIM_EQ"</t>
  </si>
  <si>
    <t>ITM_MMHGtoPA</t>
  </si>
  <si>
    <t>MNU_SIMQ</t>
  </si>
  <si>
    <t>MNU_M_EDIT</t>
  </si>
  <si>
    <t>ITM_M_EDIN</t>
  </si>
  <si>
    <t>ITM_PAtoMMHG</t>
  </si>
  <si>
    <t>ITM_M_RR</t>
  </si>
  <si>
    <t>USER_DM42</t>
  </si>
  <si>
    <t>"DM42"</t>
  </si>
  <si>
    <t>ITM_USER_DM42</t>
  </si>
  <si>
    <t>STD_SIGMA "+NRM"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</si>
  <si>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</si>
  <si>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</si>
  <si>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</si>
  <si>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</si>
  <si>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</si>
  <si>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</si>
  <si>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</si>
  <si>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</si>
  <si>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</si>
  <si>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</si>
  <si>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</si>
  <si>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</si>
  <si>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</si>
  <si>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</si>
  <si>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</si>
  <si>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</si>
  <si>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</si>
  <si>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</si>
  <si>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</si>
  <si>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</si>
  <si>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</si>
  <si>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</si>
  <si>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</si>
  <si>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</si>
  <si>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</si>
  <si>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</si>
  <si>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</si>
  <si>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</si>
  <si>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</si>
  <si>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</si>
  <si>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</si>
  <si>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</si>
  <si>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</si>
  <si>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</si>
  <si>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</si>
  <si>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</si>
  <si>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</si>
  <si>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</si>
  <si>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</si>
  <si>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</si>
  <si>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</si>
  <si>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ITM_XMAX</t>
  </si>
  <si>
    <t>ITM_XMIN</t>
  </si>
  <si>
    <t>XRTY</t>
  </si>
  <si>
    <t>SQRT</t>
  </si>
  <si>
    <t>ABS</t>
  </si>
  <si>
    <t>SUM+</t>
  </si>
  <si>
    <t>*</t>
  </si>
  <si>
    <t>ITM_eRPN_ON</t>
  </si>
  <si>
    <t>ITM_eRPN_OFF</t>
  </si>
  <si>
    <t>"RPN"</t>
  </si>
  <si>
    <t>ITM_T_LEFT_ARROW</t>
  </si>
  <si>
    <t>ITM_T_RIGHT_ARROW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</si>
  <si>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</si>
  <si>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</si>
  <si>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</si>
  <si>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</si>
  <si>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</si>
  <si>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</si>
  <si>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</si>
  <si>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"X.XEQ"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</si>
  <si>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</si>
  <si>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</si>
  <si>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</si>
  <si>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</si>
  <si>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</si>
  <si>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</si>
  <si>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</si>
  <si>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</si>
  <si>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ITM_EXTX</t>
  </si>
  <si>
    <t>ITM_EXTY</t>
  </si>
  <si>
    <t>FLAG_USB</t>
  </si>
  <si>
    <t>"USB"</t>
  </si>
  <si>
    <t>SFL_USB</t>
  </si>
  <si>
    <t>ITM_DEG2</t>
  </si>
  <si>
    <t>ITM_MULPI2</t>
  </si>
  <si>
    <t>ITM_DMS2</t>
  </si>
  <si>
    <t>ITM_RAD2</t>
  </si>
  <si>
    <t>ITM_GRAD2</t>
  </si>
  <si>
    <t>"BIN"</t>
  </si>
  <si>
    <t>"OCT"</t>
  </si>
  <si>
    <t>Trig</t>
  </si>
  <si>
    <t>Math</t>
  </si>
  <si>
    <t>Logic</t>
  </si>
  <si>
    <t>Constant</t>
  </si>
  <si>
    <t>Clear</t>
  </si>
  <si>
    <t>Complex</t>
  </si>
  <si>
    <t>Stat</t>
  </si>
  <si>
    <t>Elec</t>
  </si>
  <si>
    <t>&gt;&gt;DEG</t>
  </si>
  <si>
    <t>&gt;&gt;GRAD</t>
  </si>
  <si>
    <t>&gt;&gt;RAD</t>
  </si>
  <si>
    <t>XXEQ</t>
  </si>
  <si>
    <t>CONF</t>
  </si>
  <si>
    <t>DISP</t>
  </si>
  <si>
    <t>STACK</t>
  </si>
  <si>
    <t>ELEC</t>
  </si>
  <si>
    <t>FIN</t>
  </si>
  <si>
    <t>STAT</t>
  </si>
  <si>
    <t>INFO</t>
  </si>
  <si>
    <t>"DUMPMNU"</t>
  </si>
  <si>
    <t>ITM_DMPMNU</t>
  </si>
  <si>
    <t>INT</t>
  </si>
  <si>
    <t>MENU</t>
  </si>
  <si>
    <t>ITM_HASH_JM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</si>
  <si>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</si>
  <si>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</si>
  <si>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</si>
  <si>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</si>
  <si>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</si>
  <si>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</si>
  <si>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</si>
  <si>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</si>
  <si>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</si>
  <si>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</si>
  <si>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</si>
  <si>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</si>
  <si>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</si>
  <si>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</si>
  <si>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</si>
  <si>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</si>
  <si>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</si>
  <si>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</si>
  <si>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</si>
  <si>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</si>
  <si>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</si>
  <si>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</si>
  <si>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</si>
  <si>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</si>
  <si>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C43 PRE</t>
  </si>
  <si>
    <t>CUBRT</t>
  </si>
  <si>
    <t>TEXT</t>
  </si>
  <si>
    <t>EXP</t>
  </si>
  <si>
    <t>//JM SHOI</t>
  </si>
  <si>
    <t>SHOI</t>
  </si>
  <si>
    <t>"ISM?"</t>
  </si>
  <si>
    <t>ITM_ISM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</si>
  <si>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</si>
  <si>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</si>
  <si>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</si>
  <si>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</si>
  <si>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</si>
  <si>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</si>
  <si>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</si>
  <si>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</si>
  <si>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</si>
  <si>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</si>
  <si>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</si>
  <si>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</si>
  <si>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</si>
  <si>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</si>
  <si>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</si>
  <si>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</si>
  <si>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</si>
  <si>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</si>
  <si>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</si>
  <si>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</si>
  <si>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</si>
  <si>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</si>
  <si>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</si>
  <si>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</si>
  <si>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</si>
  <si>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</si>
  <si>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</si>
  <si>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</si>
  <si>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</si>
  <si>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</si>
  <si>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ARCSINH</t>
  </si>
  <si>
    <t>ARCTANH</t>
  </si>
  <si>
    <t>ARCCOSH</t>
  </si>
  <si>
    <t>IND&gt;</t>
  </si>
  <si>
    <t>ITM_SHOIREP</t>
  </si>
  <si>
    <t>"DISP_SI"</t>
  </si>
  <si>
    <t>//clear HEX mode</t>
  </si>
  <si>
    <t>"sinc" STD_pi</t>
  </si>
  <si>
    <t>ITM_sincpi</t>
  </si>
  <si>
    <t>"PLOTMNU"</t>
  </si>
  <si>
    <t>MNU_PLOT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</si>
  <si>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</si>
  <si>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</si>
  <si>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</si>
  <si>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</si>
  <si>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</si>
  <si>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</si>
  <si>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</si>
  <si>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</si>
  <si>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</si>
  <si>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ITM_SCALE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</si>
  <si>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</si>
  <si>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</si>
  <si>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</si>
  <si>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</si>
  <si>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</si>
  <si>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</si>
  <si>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</si>
  <si>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</si>
  <si>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</si>
  <si>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ITM_SHADE</t>
  </si>
  <si>
    <t>"CLA"</t>
  </si>
  <si>
    <t>ITM_CLA</t>
  </si>
  <si>
    <t>"CLN"</t>
  </si>
  <si>
    <t>ITM_CLN</t>
  </si>
  <si>
    <t>TM_LABEL</t>
  </si>
  <si>
    <t>NOPARAM/*#JM#*/</t>
  </si>
  <si>
    <t>ITM_CHS/*#JM#*/</t>
  </si>
  <si>
    <t>ITM_DIV/*#JM#*/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</si>
  <si>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</si>
  <si>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</si>
  <si>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</si>
  <si>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</si>
  <si>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</si>
  <si>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</si>
  <si>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</si>
  <si>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</si>
  <si>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</si>
  <si>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</si>
  <si>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</si>
  <si>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</si>
  <si>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</si>
  <si>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bit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</si>
  <si>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</si>
  <si>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</si>
  <si>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</si>
  <si>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</si>
  <si>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</si>
  <si>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</si>
  <si>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</si>
  <si>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</si>
  <si>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</si>
  <si>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</si>
  <si>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</si>
  <si>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</si>
  <si>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</si>
  <si>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</si>
  <si>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</si>
  <si>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</si>
  <si>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</si>
  <si>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</si>
  <si>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</si>
  <si>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</si>
  <si>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</si>
  <si>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</si>
  <si>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</si>
  <si>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</si>
  <si>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</si>
  <si>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</si>
  <si>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</si>
  <si>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</si>
  <si>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</si>
  <si>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</si>
  <si>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</si>
  <si>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</si>
  <si>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</si>
  <si>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</si>
  <si>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</si>
  <si>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</si>
  <si>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</si>
  <si>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</si>
  <si>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</si>
  <si>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</si>
  <si>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</si>
  <si>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</si>
  <si>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</si>
  <si>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</si>
  <si>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</si>
  <si>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</si>
  <si>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</si>
  <si>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</si>
  <si>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</si>
  <si>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</si>
  <si>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</si>
  <si>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</si>
  <si>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</si>
  <si>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</si>
  <si>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</si>
  <si>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</si>
  <si>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</si>
  <si>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</si>
  <si>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</si>
  <si>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</si>
  <si>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</si>
  <si>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</si>
  <si>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</si>
  <si>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</si>
  <si>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</si>
  <si>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</si>
  <si>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</si>
  <si>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</si>
  <si>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</si>
  <si>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</si>
  <si>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</si>
  <si>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</si>
  <si>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</si>
  <si>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</si>
  <si>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</si>
  <si>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</si>
  <si>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</si>
  <si>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</si>
  <si>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</si>
  <si>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ITM_BETA</t>
  </si>
  <si>
    <t>ITM_GAMMA</t>
  </si>
  <si>
    <t>ITM_DELTA</t>
  </si>
  <si>
    <t>ITM_EPSILON</t>
  </si>
  <si>
    <t>ITM_ZETA</t>
  </si>
  <si>
    <t>ITM_ETA</t>
  </si>
  <si>
    <t>ITM_THETA</t>
  </si>
  <si>
    <t>ITM_IOTA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</si>
  <si>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</si>
  <si>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</si>
  <si>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</si>
  <si>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</si>
  <si>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</si>
  <si>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</si>
  <si>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</si>
  <si>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ITM_RHO</t>
  </si>
  <si>
    <t>ITM_TAU</t>
  </si>
  <si>
    <t>ITM_UPSILON</t>
  </si>
  <si>
    <t>ITM_UPSILON_DIALYTIKA</t>
  </si>
  <si>
    <t>ITM_PHI</t>
  </si>
  <si>
    <t>ITM_CHI</t>
  </si>
  <si>
    <t>ITM_PSI</t>
  </si>
  <si>
    <t>ITM_OMEGA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</si>
  <si>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</si>
  <si>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</si>
  <si>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</si>
  <si>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</si>
  <si>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</si>
  <si>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</si>
  <si>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</si>
  <si>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</si>
  <si>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</si>
  <si>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</si>
  <si>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</si>
  <si>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</si>
  <si>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</si>
  <si>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</si>
  <si>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</si>
  <si>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</si>
  <si>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</si>
  <si>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</si>
  <si>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</si>
  <si>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</si>
  <si>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</si>
  <si>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</si>
  <si>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</si>
  <si>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</si>
  <si>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</si>
  <si>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</si>
  <si>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</si>
  <si>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</si>
  <si>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</si>
  <si>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</si>
  <si>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</si>
  <si>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</si>
  <si>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</si>
  <si>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</si>
  <si>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</si>
  <si>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</si>
  <si>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</si>
  <si>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</si>
  <si>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</si>
  <si>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</si>
  <si>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</si>
  <si>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</si>
  <si>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</si>
  <si>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</si>
  <si>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</si>
  <si>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</si>
  <si>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</si>
  <si>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</si>
  <si>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</si>
  <si>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</si>
  <si>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</si>
  <si>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</si>
  <si>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</si>
  <si>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</si>
  <si>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</si>
  <si>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</si>
  <si>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</si>
  <si>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</si>
  <si>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</si>
  <si>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</si>
  <si>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</si>
  <si>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</si>
  <si>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</si>
  <si>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</si>
  <si>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</si>
  <si>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</si>
  <si>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</si>
  <si>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</si>
  <si>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</si>
  <si>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</si>
  <si>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</si>
  <si>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</si>
  <si>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</si>
  <si>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</si>
  <si>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</si>
  <si>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</si>
  <si>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</si>
  <si>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</si>
  <si>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</si>
  <si>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</si>
  <si>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</si>
  <si>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</si>
  <si>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</si>
  <si>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</si>
  <si>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</si>
  <si>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</si>
  <si>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</si>
  <si>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</si>
  <si>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</si>
  <si>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</si>
  <si>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</si>
  <si>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</si>
  <si>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</si>
  <si>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</si>
  <si>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</si>
  <si>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ITM_Y_CIRC</t>
  </si>
  <si>
    <t>ITM_Y_ACUTE</t>
  </si>
  <si>
    <t>ITM_Y_DIARESIS</t>
  </si>
  <si>
    <t>ITM_Z_ACUTE</t>
  </si>
  <si>
    <t>ITM_Z_CARON</t>
  </si>
  <si>
    <t>ITM_Z_DOT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</si>
  <si>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</si>
  <si>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</si>
  <si>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</si>
  <si>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</si>
  <si>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</si>
  <si>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</si>
  <si>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</si>
  <si>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</si>
  <si>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</si>
  <si>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</si>
  <si>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</si>
  <si>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</si>
  <si>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</si>
  <si>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</si>
  <si>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</si>
  <si>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</si>
  <si>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</si>
  <si>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</si>
  <si>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</si>
  <si>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</si>
  <si>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</si>
  <si>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</si>
  <si>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</si>
  <si>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</si>
  <si>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</si>
  <si>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</si>
  <si>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</si>
  <si>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</si>
  <si>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</si>
  <si>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</si>
  <si>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</si>
  <si>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</si>
  <si>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</si>
  <si>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</si>
  <si>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</si>
  <si>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</si>
  <si>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</si>
  <si>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</si>
  <si>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</si>
  <si>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</si>
  <si>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</si>
  <si>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</si>
  <si>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</si>
  <si>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</si>
  <si>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</si>
  <si>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</si>
  <si>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</si>
  <si>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</si>
  <si>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</si>
  <si>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</si>
  <si>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</si>
  <si>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</si>
  <si>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</si>
  <si>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</si>
  <si>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</si>
  <si>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</si>
  <si>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</si>
  <si>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</si>
  <si>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</si>
  <si>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</si>
  <si>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</si>
  <si>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</si>
  <si>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</si>
  <si>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</si>
  <si>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</si>
  <si>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</si>
  <si>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</si>
  <si>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</si>
  <si>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</si>
  <si>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</si>
  <si>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</si>
  <si>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</si>
  <si>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</si>
  <si>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</si>
  <si>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</si>
  <si>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</si>
  <si>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</si>
  <si>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</si>
  <si>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</si>
  <si>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</si>
  <si>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</si>
  <si>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</si>
  <si>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</si>
  <si>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</si>
  <si>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</si>
  <si>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</si>
  <si>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</si>
  <si>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</si>
  <si>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</si>
  <si>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</si>
  <si>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</si>
  <si>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</si>
  <si>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</si>
  <si>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</si>
  <si>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</si>
  <si>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</si>
  <si>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</si>
  <si>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</si>
  <si>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</si>
  <si>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</si>
  <si>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</si>
  <si>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</si>
  <si>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</si>
  <si>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</si>
  <si>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</si>
  <si>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</si>
  <si>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</si>
  <si>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</si>
  <si>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</si>
  <si>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</si>
  <si>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</si>
  <si>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</si>
  <si>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</si>
  <si>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</si>
  <si>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</si>
  <si>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</si>
  <si>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</si>
  <si>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</si>
  <si>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</si>
  <si>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</si>
  <si>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</si>
  <si>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</si>
  <si>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</si>
  <si>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</si>
  <si>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</si>
  <si>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</si>
  <si>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</si>
  <si>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</si>
  <si>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</si>
  <si>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</si>
  <si>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</si>
  <si>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</si>
  <si>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</si>
  <si>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</si>
  <si>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</si>
  <si>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</si>
  <si>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</si>
  <si>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</si>
  <si>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</si>
  <si>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</si>
  <si>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</si>
  <si>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</si>
  <si>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</si>
  <si>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</si>
  <si>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</si>
  <si>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</si>
  <si>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</si>
  <si>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</si>
  <si>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</si>
  <si>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</si>
  <si>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</si>
  <si>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</si>
  <si>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</si>
  <si>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</si>
  <si>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</si>
  <si>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</si>
  <si>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</si>
  <si>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</si>
  <si>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</si>
  <si>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</si>
  <si>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</si>
  <si>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</si>
  <si>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</si>
  <si>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</si>
  <si>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</si>
  <si>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</si>
  <si>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</si>
  <si>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</si>
  <si>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</si>
  <si>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</si>
  <si>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</si>
  <si>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</si>
  <si>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</si>
  <si>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</si>
  <si>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 xml:space="preserve"> // Font browser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</si>
  <si>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</si>
  <si>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</si>
  <si>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</si>
  <si>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</si>
  <si>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</si>
  <si>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</si>
  <si>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</si>
  <si>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ITM_USERMODE</t>
  </si>
  <si>
    <t>ITM_CC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</si>
  <si>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</si>
  <si>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</si>
  <si>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</si>
  <si>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</si>
  <si>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</si>
  <si>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</si>
  <si>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</si>
  <si>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</si>
  <si>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</si>
  <si>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</si>
  <si>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</si>
  <si>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</si>
  <si>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</si>
  <si>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</si>
  <si>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</si>
  <si>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</si>
  <si>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</si>
  <si>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</si>
  <si>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</si>
  <si>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</si>
  <si>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</si>
  <si>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</si>
  <si>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</si>
  <si>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</si>
  <si>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</si>
  <si>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ITM_SUB_alpha</t>
  </si>
  <si>
    <t>ITM_SUB_delta</t>
  </si>
  <si>
    <t>ITM_SUB_mu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</si>
  <si>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</si>
  <si>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</si>
  <si>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</si>
  <si>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</si>
  <si>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</si>
  <si>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</si>
  <si>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</si>
  <si>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</si>
  <si>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</si>
  <si>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</si>
  <si>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</si>
  <si>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</si>
  <si>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</si>
  <si>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</si>
  <si>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</si>
  <si>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</si>
  <si>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</si>
  <si>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</si>
  <si>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</si>
  <si>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</si>
  <si>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</si>
  <si>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</si>
  <si>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</si>
  <si>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</si>
  <si>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</si>
  <si>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</si>
  <si>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</si>
  <si>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</si>
  <si>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</si>
  <si>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</si>
  <si>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</si>
  <si>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</si>
  <si>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</si>
  <si>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</si>
  <si>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</si>
  <si>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</si>
  <si>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</si>
  <si>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</si>
  <si>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</si>
  <si>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</si>
  <si>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</si>
  <si>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</si>
  <si>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</si>
  <si>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</si>
  <si>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</si>
  <si>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</si>
  <si>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</si>
  <si>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</si>
  <si>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</si>
  <si>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</si>
  <si>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</si>
  <si>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</si>
  <si>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</si>
  <si>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</si>
  <si>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</si>
  <si>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</si>
  <si>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</si>
  <si>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</si>
  <si>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</si>
  <si>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</si>
  <si>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</si>
  <si>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</si>
  <si>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</si>
  <si>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</si>
  <si>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</si>
  <si>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</si>
  <si>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</si>
  <si>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</si>
  <si>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</si>
  <si>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</si>
  <si>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</si>
  <si>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</si>
  <si>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</si>
  <si>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</si>
  <si>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</si>
  <si>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</si>
  <si>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</si>
  <si>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</si>
  <si>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</si>
  <si>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</si>
  <si>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ITM_CENT</t>
  </si>
  <si>
    <t>ITM_OVERFLOW_CARRY</t>
  </si>
  <si>
    <t>ITM_DEGREE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</si>
  <si>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</si>
  <si>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</si>
  <si>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</si>
  <si>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</si>
  <si>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</si>
  <si>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</si>
  <si>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</si>
  <si>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</si>
  <si>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</si>
  <si>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</si>
  <si>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</si>
  <si>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</si>
  <si>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</si>
  <si>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</si>
  <si>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</si>
  <si>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</si>
  <si>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</si>
  <si>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</si>
  <si>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</si>
  <si>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</si>
  <si>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</si>
  <si>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</si>
  <si>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</si>
  <si>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</si>
  <si>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</si>
  <si>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</si>
  <si>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</si>
  <si>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</si>
  <si>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</si>
  <si>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</si>
  <si>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</si>
  <si>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</si>
  <si>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</si>
  <si>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</si>
  <si>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</si>
  <si>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</si>
  <si>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</si>
  <si>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</si>
  <si>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</si>
  <si>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</si>
  <si>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ITM_PRODUCT</t>
  </si>
  <si>
    <t>ITM_MINUS_PLUS</t>
  </si>
  <si>
    <t>ITM_RING</t>
  </si>
  <si>
    <t>ITM_PROPORTIONAL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</si>
  <si>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</si>
  <si>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</si>
  <si>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</si>
  <si>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</si>
  <si>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</si>
  <si>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</si>
  <si>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</si>
  <si>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</si>
  <si>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</si>
  <si>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</si>
  <si>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</si>
  <si>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</si>
  <si>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</si>
  <si>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</si>
  <si>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</si>
  <si>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</si>
  <si>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</si>
  <si>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</si>
  <si>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</si>
  <si>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</si>
  <si>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</si>
  <si>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</si>
  <si>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</si>
  <si>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</si>
  <si>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</si>
  <si>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</si>
  <si>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</si>
  <si>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</si>
  <si>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</si>
  <si>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MNU_STRINGS</t>
  </si>
  <si>
    <t>MNU_PROG</t>
  </si>
  <si>
    <t>MNU_TAMLABEL</t>
  </si>
  <si>
    <t>MNU_DYNAMIC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</si>
  <si>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</si>
  <si>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</si>
  <si>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</si>
  <si>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</si>
  <si>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</si>
  <si>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</si>
  <si>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</si>
  <si>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</si>
  <si>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</si>
  <si>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</si>
  <si>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</si>
  <si>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</si>
  <si>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</si>
  <si>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</si>
  <si>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</si>
  <si>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</si>
  <si>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</si>
  <si>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</si>
  <si>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</si>
  <si>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</si>
  <si>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ITM_dotD</t>
  </si>
  <si>
    <t>ITM_RMS</t>
  </si>
  <si>
    <t>//JM NOBASE MENU SETTING</t>
  </si>
  <si>
    <t>"l.y." STD_RIGHT_ARROW "m"</t>
  </si>
  <si>
    <t>"m" STD_RIGHT_ARROW "l.y."</t>
  </si>
  <si>
    <t>STD_beta "(x,y)"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</si>
  <si>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</si>
  <si>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</si>
  <si>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</si>
  <si>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</si>
  <si>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</si>
  <si>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</si>
  <si>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</si>
  <si>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</si>
  <si>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</si>
  <si>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</si>
  <si>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</si>
  <si>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</si>
  <si>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</si>
  <si>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</si>
  <si>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</si>
  <si>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</si>
  <si>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</si>
  <si>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</si>
  <si>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</si>
  <si>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</si>
  <si>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</si>
  <si>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</si>
  <si>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</si>
  <si>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</si>
  <si>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</si>
  <si>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</si>
  <si>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</si>
  <si>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</si>
  <si>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</si>
  <si>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</si>
  <si>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</si>
  <si>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</si>
  <si>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</si>
  <si>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</si>
  <si>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</si>
  <si>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</si>
  <si>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</si>
  <si>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</si>
  <si>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</si>
  <si>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</si>
  <si>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</si>
  <si>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</si>
  <si>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</si>
  <si>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</si>
  <si>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</si>
  <si>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</si>
  <si>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</si>
  <si>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</si>
  <si>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</si>
  <si>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</si>
  <si>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</si>
  <si>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</si>
  <si>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</si>
  <si>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</si>
  <si>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</si>
  <si>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</si>
  <si>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</si>
  <si>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</si>
  <si>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</si>
  <si>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</si>
  <si>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</si>
  <si>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</si>
  <si>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</si>
  <si>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</si>
  <si>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</si>
  <si>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</si>
  <si>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</si>
  <si>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</si>
  <si>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</si>
  <si>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</si>
  <si>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</si>
  <si>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</si>
  <si>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</si>
  <si>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</si>
  <si>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</si>
  <si>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</si>
  <si>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</si>
  <si>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</si>
  <si>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</si>
  <si>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</si>
  <si>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</si>
  <si>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</si>
  <si>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</si>
  <si>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</si>
  <si>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</si>
  <si>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</si>
  <si>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</si>
  <si>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</si>
  <si>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</si>
  <si>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</si>
  <si>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</si>
  <si>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</si>
  <si>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</si>
  <si>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</si>
  <si>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</si>
  <si>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fnCvtHpeW</t>
  </si>
  <si>
    <t>/  { fnCvtHpmW</t>
  </si>
  <si>
    <t>/  { fnCvtHpukW</t>
  </si>
  <si>
    <t>/  { fnCvtInhgPa</t>
  </si>
  <si>
    <t>/  { fnCvtWhJ</t>
  </si>
  <si>
    <t>/  { fnCvtLbKg</t>
  </si>
  <si>
    <t>/  { fnCvtShortcwtKg</t>
  </si>
  <si>
    <t>/  { fnCvtStoneKg</t>
  </si>
  <si>
    <t>/  { fnCvtShorttonKg</t>
  </si>
  <si>
    <t>/  { fnCvtTonKg</t>
  </si>
  <si>
    <t>/  { fnCvtLbfN</t>
  </si>
  <si>
    <t>/  { fnCvtLyM</t>
  </si>
  <si>
    <t>/  { fnCvtMmhgPa</t>
  </si>
  <si>
    <t>/  { fnCvtPcM</t>
  </si>
  <si>
    <t>/  { fnCvtYardM</t>
  </si>
  <si>
    <t>/  { fnCvtPsiPa</t>
  </si>
  <si>
    <t>/  { fnCvtTorrPa</t>
  </si>
  <si>
    <t>/  { fnCvtYearS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</si>
  <si>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</si>
  <si>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</si>
  <si>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</si>
  <si>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</si>
  <si>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</si>
  <si>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</si>
  <si>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</si>
  <si>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</si>
  <si>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</si>
  <si>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</si>
  <si>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</si>
  <si>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</si>
  <si>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</si>
  <si>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</si>
  <si>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</si>
  <si>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</si>
  <si>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</si>
  <si>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</si>
  <si>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</si>
  <si>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</si>
  <si>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</si>
  <si>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</si>
  <si>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</si>
  <si>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</si>
  <si>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</si>
  <si>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</si>
  <si>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</si>
  <si>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</si>
  <si>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</si>
  <si>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</si>
  <si>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</si>
  <si>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</si>
  <si>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</si>
  <si>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</si>
  <si>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</si>
  <si>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</si>
  <si>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</si>
  <si>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</si>
  <si>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</si>
  <si>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</si>
  <si>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</si>
  <si>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</si>
  <si>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</si>
  <si>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</si>
  <si>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</si>
  <si>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</si>
  <si>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</si>
  <si>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</si>
  <si>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</si>
  <si>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</si>
  <si>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</si>
  <si>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</si>
  <si>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</si>
  <si>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</si>
  <si>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</si>
  <si>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</si>
  <si>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</si>
  <si>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</si>
  <si>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</si>
  <si>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fnDenMax</t>
  </si>
  <si>
    <t>/  { fnDot</t>
  </si>
  <si>
    <t>/  { fnDisplayStack</t>
  </si>
  <si>
    <t>/  { fnSetDateFormat</t>
  </si>
  <si>
    <t>/  { fnDisplayFormatEng</t>
  </si>
  <si>
    <t>/  { fnExpt</t>
  </si>
  <si>
    <t>/  { fnFib</t>
  </si>
  <si>
    <t>/  { fnDisplayFormatFix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</si>
  <si>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</si>
  <si>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</si>
  <si>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</si>
  <si>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</si>
  <si>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</si>
  <si>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</si>
  <si>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</si>
  <si>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</si>
  <si>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</si>
  <si>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</si>
  <si>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</si>
  <si>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</si>
  <si>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</si>
  <si>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</si>
  <si>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</si>
  <si>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</si>
  <si>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</si>
  <si>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</si>
  <si>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</si>
  <si>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</si>
  <si>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</si>
  <si>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</si>
  <si>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</si>
  <si>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</si>
  <si>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</si>
  <si>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fnSampleStdDev</t>
  </si>
  <si>
    <t>/  { fnSave</t>
  </si>
  <si>
    <t>/  { fnDisplayFormatSci</t>
  </si>
  <si>
    <t>/  { fnGetSignificantDigits</t>
  </si>
  <si>
    <t>/  { fnSeed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</si>
  <si>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</si>
  <si>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</si>
  <si>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</si>
  <si>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</si>
  <si>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</si>
  <si>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</si>
  <si>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</si>
  <si>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</si>
  <si>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</si>
  <si>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</si>
  <si>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</si>
  <si>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</si>
  <si>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</si>
  <si>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</si>
  <si>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</si>
  <si>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</si>
  <si>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</si>
  <si>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</si>
  <si>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</si>
  <si>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</si>
  <si>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</si>
  <si>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</si>
  <si>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</si>
  <si>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</si>
  <si>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</si>
  <si>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</si>
  <si>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</si>
  <si>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</si>
  <si>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</si>
  <si>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</si>
  <si>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</si>
  <si>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</si>
  <si>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</si>
  <si>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</si>
  <si>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</si>
  <si>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</si>
  <si>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</si>
  <si>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</si>
  <si>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</si>
  <si>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</si>
  <si>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</si>
  <si>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</si>
  <si>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</si>
  <si>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</si>
  <si>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</si>
  <si>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</si>
  <si>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</si>
  <si>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</si>
  <si>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fnChangeBase</t>
  </si>
  <si>
    <t>/  { fnToReal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</si>
  <si>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</si>
  <si>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</si>
  <si>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</si>
  <si>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</si>
  <si>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</si>
  <si>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</si>
  <si>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</si>
  <si>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</si>
  <si>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</si>
  <si>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</si>
  <si>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</si>
  <si>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</si>
  <si>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</si>
  <si>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</si>
  <si>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</si>
  <si>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</si>
  <si>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</si>
  <si>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</si>
  <si>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</si>
  <si>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fnHarmonicMeanXY</t>
  </si>
  <si>
    <t>/  { fnRMSMeanXY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</si>
  <si>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</si>
  <si>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</si>
  <si>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</si>
  <si>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</si>
  <si>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</si>
  <si>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</si>
  <si>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</si>
  <si>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</si>
  <si>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</si>
  <si>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</si>
  <si>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</si>
  <si>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</si>
  <si>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</si>
  <si>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</si>
  <si>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</si>
  <si>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</si>
  <si>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</si>
  <si>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</si>
  <si>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</si>
  <si>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</si>
  <si>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</si>
  <si>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</si>
  <si>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</si>
  <si>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</si>
  <si>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</si>
  <si>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</si>
  <si>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</si>
  <si>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</si>
  <si>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</si>
  <si>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</si>
  <si>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</si>
  <si>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</si>
  <si>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fnTo_ms</t>
  </si>
  <si>
    <t>/  { fnAngularModeJM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</si>
  <si>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</si>
  <si>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</si>
  <si>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</si>
  <si>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</si>
  <si>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</si>
  <si>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</si>
  <si>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fnShoiXRepeats</t>
  </si>
  <si>
    <t>/  { fnScale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</si>
  <si>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</si>
  <si>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</si>
  <si>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</si>
  <si>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</si>
  <si>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</si>
  <si>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</si>
  <si>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</si>
  <si>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</si>
  <si>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</si>
  <si>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</si>
  <si>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</si>
  <si>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</si>
  <si>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</si>
  <si>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registerBrowser</t>
  </si>
  <si>
    <t>/  { flagBrowser</t>
  </si>
  <si>
    <t>/  { fontBrowser</t>
  </si>
  <si>
    <t>/  { backToSystem</t>
  </si>
  <si>
    <t>ITM_EEXCHR</t>
  </si>
  <si>
    <t>"NLock"</t>
  </si>
  <si>
    <t>"Nulock"</t>
  </si>
  <si>
    <t>STD_num</t>
  </si>
  <si>
    <t>CHR_num</t>
  </si>
  <si>
    <t>CHR_numL</t>
  </si>
  <si>
    <t>CHR_numU</t>
  </si>
  <si>
    <t>STD_case</t>
  </si>
  <si>
    <t>US_UNCHANGED</t>
  </si>
  <si>
    <t>//JM CASE</t>
  </si>
  <si>
    <t>CHR_case</t>
  </si>
  <si>
    <t>"CASE UP"</t>
  </si>
  <si>
    <t>CHR_caseUP</t>
  </si>
  <si>
    <t>CASEUP</t>
  </si>
  <si>
    <t>"CASE DN"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</si>
  <si>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</si>
  <si>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</si>
  <si>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</si>
  <si>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</si>
  <si>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</si>
  <si>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</si>
  <si>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</si>
  <si>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</si>
  <si>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</si>
  <si>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Sumx</t>
  </si>
  <si>
    <t>Sumy</t>
  </si>
  <si>
    <t>-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</si>
  <si>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</si>
  <si>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</si>
  <si>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</si>
  <si>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</si>
  <si>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</si>
  <si>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</si>
  <si>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</si>
  <si>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</si>
  <si>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</si>
  <si>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</si>
  <si>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</si>
  <si>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</si>
  <si>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</si>
  <si>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</si>
  <si>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</si>
  <si>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</si>
  <si>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</si>
  <si>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</si>
  <si>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</si>
  <si>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</si>
  <si>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</si>
  <si>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</si>
  <si>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</si>
  <si>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</si>
  <si>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</si>
  <si>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</si>
  <si>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</si>
  <si>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</si>
  <si>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</si>
  <si>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</si>
  <si>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</si>
  <si>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</si>
  <si>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</si>
  <si>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</si>
  <si>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</si>
  <si>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</si>
  <si>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</si>
  <si>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</si>
  <si>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</si>
  <si>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</si>
  <si>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</si>
  <si>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</si>
  <si>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</si>
  <si>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</si>
  <si>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</si>
  <si>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</si>
  <si>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</si>
  <si>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</si>
  <si>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</si>
  <si>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</si>
  <si>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</si>
  <si>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</si>
  <si>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</si>
  <si>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</si>
  <si>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</si>
  <si>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</si>
  <si>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</si>
  <si>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</si>
  <si>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</si>
  <si>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</si>
  <si>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</si>
  <si>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</si>
  <si>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</si>
  <si>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</si>
  <si>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</si>
  <si>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</si>
  <si>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</si>
  <si>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</si>
  <si>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</si>
  <si>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</si>
  <si>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</si>
  <si>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4 EXIT 6 LCM</t>
  </si>
  <si>
    <t>3.14159265 IP</t>
  </si>
  <si>
    <t>3.14159265 FP</t>
  </si>
  <si>
    <t>3 EXIT 4 + 5 EXIT +</t>
  </si>
  <si>
    <t>3 ENTER 4 - 5 EXIT -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</si>
  <si>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</si>
  <si>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</si>
  <si>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</si>
  <si>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</si>
  <si>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</si>
  <si>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DONE</t>
  </si>
  <si>
    <t>/</t>
  </si>
  <si>
    <t>DOTD</t>
  </si>
  <si>
    <t>ITM_SNAP</t>
  </si>
  <si>
    <t xml:space="preserve">US_ENABLED  </t>
  </si>
  <si>
    <t xml:space="preserve">US_CANCEL   </t>
  </si>
  <si>
    <t xml:space="preserve"> // Literal in a PGM</t>
  </si>
  <si>
    <t xml:space="preserve"> // items from 453 to 493,</t>
  </si>
  <si>
    <t xml:space="preserve"> // The system flags,</t>
  </si>
  <si>
    <t>GD^-1</t>
  </si>
  <si>
    <t>GAMMA</t>
  </si>
  <si>
    <t>/  { fnClGrf</t>
  </si>
  <si>
    <t>"CLGRF"</t>
  </si>
  <si>
    <t>ITM_CLGRF</t>
  </si>
  <si>
    <t>P_INT</t>
  </si>
  <si>
    <t>P_DIFF</t>
  </si>
  <si>
    <t>P_RMS</t>
  </si>
  <si>
    <t>P_SHADE</t>
  </si>
  <si>
    <t>20 STO 00 INC 00 RCL 00</t>
  </si>
  <si>
    <t>20 STO 00 DEC 00 RCL 00</t>
  </si>
  <si>
    <t>INC</t>
  </si>
  <si>
    <t>DEC</t>
  </si>
  <si>
    <t>54 EXIT 24 GCD STO 22</t>
  </si>
  <si>
    <t>"GRAMOD"</t>
  </si>
  <si>
    <t>"ADM"</t>
  </si>
  <si>
    <t>"ISM"</t>
  </si>
  <si>
    <t>"REALDF"</t>
  </si>
  <si>
    <t>"#DEC"</t>
  </si>
  <si>
    <t xml:space="preserve">VAR_REGX   </t>
  </si>
  <si>
    <t xml:space="preserve">VAR_REGY   </t>
  </si>
  <si>
    <t xml:space="preserve">VAR_REGZ   </t>
  </si>
  <si>
    <t xml:space="preserve">VAR_REGT   </t>
  </si>
  <si>
    <t xml:space="preserve">VAR_REGA   </t>
  </si>
  <si>
    <t xml:space="preserve">VAR_REGB   </t>
  </si>
  <si>
    <t xml:space="preserve">VAR_REGC   </t>
  </si>
  <si>
    <t xml:space="preserve">VAR_REGD   </t>
  </si>
  <si>
    <t xml:space="preserve">VAR_REGL   </t>
  </si>
  <si>
    <t xml:space="preserve">VAR_REGI   </t>
  </si>
  <si>
    <t xml:space="preserve">VAR_REGJ   </t>
  </si>
  <si>
    <t xml:space="preserve">VAR_REGK   </t>
  </si>
  <si>
    <t xml:space="preserve">VAR_GRAMOD </t>
  </si>
  <si>
    <t xml:space="preserve">VAR_ADM    </t>
  </si>
  <si>
    <t xml:space="preserve">VAR_DENMAX </t>
  </si>
  <si>
    <t xml:space="preserve">VAR_ISM    </t>
  </si>
  <si>
    <t xml:space="preserve">VAR_REALDF </t>
  </si>
  <si>
    <t xml:space="preserve">VAR_NDEC   </t>
  </si>
  <si>
    <t xml:space="preserve">VAR_ACC    </t>
  </si>
  <si>
    <t xml:space="preserve">VAR_ULIM   </t>
  </si>
  <si>
    <t xml:space="preserve">VAR_LLIM   </t>
  </si>
  <si>
    <t xml:space="preserve">VAR_FV     </t>
  </si>
  <si>
    <t xml:space="preserve">VAR_IPonA  </t>
  </si>
  <si>
    <t xml:space="preserve">VAR_NPER   </t>
  </si>
  <si>
    <t xml:space="preserve">VAR_PERonA </t>
  </si>
  <si>
    <t xml:space="preserve">VAR_PMT    </t>
  </si>
  <si>
    <t xml:space="preserve">VAR_PV     </t>
  </si>
  <si>
    <t xml:space="preserve">VAR_MATA   </t>
  </si>
  <si>
    <t xml:space="preserve">VAR_MATB   </t>
  </si>
  <si>
    <t xml:space="preserve">VAR_MATX   </t>
  </si>
  <si>
    <t>0</t>
  </si>
  <si>
    <t>STD_UP_ARROW "Lim"</t>
  </si>
  <si>
    <t>STD_DOWN_ARROW "Lim"</t>
  </si>
  <si>
    <t>ITM_DBLMULT</t>
  </si>
  <si>
    <t>ITM_DBLDIV</t>
  </si>
  <si>
    <t>ITM_JUL_GREG</t>
  </si>
  <si>
    <t>ITM_Lm</t>
  </si>
  <si>
    <t>ITM_LmALPHA</t>
  </si>
  <si>
    <t>ITM_Pn</t>
  </si>
  <si>
    <t>ITM_Tn</t>
  </si>
  <si>
    <t>ITM_Un</t>
  </si>
  <si>
    <t>/  { fnCvtMuM2</t>
  </si>
  <si>
    <t>/  { fnCvtLiM</t>
  </si>
  <si>
    <t>/  { fnCvtChiM</t>
  </si>
  <si>
    <t>/  { fnCvtYinM</t>
  </si>
  <si>
    <t>/  { fnCvtCunM</t>
  </si>
  <si>
    <t>/  { fnCvtZhangM</t>
  </si>
  <si>
    <t>/  { fnCvtFenM</t>
  </si>
  <si>
    <t>ITM_MUtoM2</t>
  </si>
  <si>
    <t>ITM_M2toMU</t>
  </si>
  <si>
    <t>ITM_LItoM</t>
  </si>
  <si>
    <t>ITM_MtoLI</t>
  </si>
  <si>
    <t>ITM_CHItoM</t>
  </si>
  <si>
    <t>ITM_MtoCHI</t>
  </si>
  <si>
    <t>ITM_YINtoM</t>
  </si>
  <si>
    <t>ITM_MtoYIN</t>
  </si>
  <si>
    <t>ITM_CUNtoM</t>
  </si>
  <si>
    <t>ITM_MtoCUN</t>
  </si>
  <si>
    <t>ITM_FENtoM</t>
  </si>
  <si>
    <t>ITM_MtoFEN</t>
  </si>
  <si>
    <t>ITM_ZHANGtoM</t>
  </si>
  <si>
    <t>ITM_MtoZHANG</t>
  </si>
  <si>
    <t>"m" STD_u_BREVE STD_RIGHT_ARROW "m" STD_SUP_2</t>
  </si>
  <si>
    <t>"m" STD_SUP_2 STD_RIGHT_ARROW "m" STD_u_BREVE</t>
  </si>
  <si>
    <t>"l" STD_i_BREVE STD_RIGHT_ARROW "m"</t>
  </si>
  <si>
    <t>"m" STD_RIGHT_ARROW "l" STD_i_BREVE</t>
  </si>
  <si>
    <t>"ch" STD_i_BREVE STD_RIGHT_ARROW "m"</t>
  </si>
  <si>
    <t>"m" STD_RIGHT_ARROW "ch" STD_i_BREVE</t>
  </si>
  <si>
    <t>"y" STD_i_BREVE "n" STD_RIGHT_ARROW "m"</t>
  </si>
  <si>
    <t>"m" STD_RIGHT_ARROW "y" STD_i_BREVE "n"</t>
  </si>
  <si>
    <t>"c" STD_u_GRAVE "n" STD_RIGHT_ARROW "m"</t>
  </si>
  <si>
    <t>"m" STD_RIGHT_ARROW "c" STD_u_GRAVE "n"</t>
  </si>
  <si>
    <t>"f" STD_e_MACRON "n" STD_RIGHT_ARROW "m"</t>
  </si>
  <si>
    <t>"m" STD_RIGHT_ARROW "f" STD_e_MACRON "n"</t>
  </si>
  <si>
    <t xml:space="preserve"> // Do</t>
  </si>
  <si>
    <t xml:space="preserve"> // not</t>
  </si>
  <si>
    <t xml:space="preserve"> // change</t>
  </si>
  <si>
    <t xml:space="preserve"> // the</t>
  </si>
  <si>
    <t xml:space="preserve"> // of</t>
  </si>
  <si>
    <t xml:space="preserve"> // this</t>
  </si>
  <si>
    <t xml:space="preserve"> // 3</t>
  </si>
  <si>
    <t xml:space="preserve"> // 0</t>
  </si>
  <si>
    <t xml:space="preserve"> // reserved</t>
  </si>
  <si>
    <t xml:space="preserve"> // variables</t>
  </si>
  <si>
    <t xml:space="preserve"> // !</t>
  </si>
  <si>
    <t>"Mat A"</t>
  </si>
  <si>
    <t>"Mat B"</t>
  </si>
  <si>
    <t>"Mat X"</t>
  </si>
  <si>
    <t>Next:</t>
  </si>
  <si>
    <t>// Flag, bit, rotation, and logical OPs</t>
  </si>
  <si>
    <t>//Jaymos C43 extensions</t>
  </si>
  <si>
    <t xml:space="preserve">ITM_INCHHGtoPA </t>
  </si>
  <si>
    <t xml:space="preserve">ITM_PAtoINCHHG </t>
  </si>
  <si>
    <t>JC_NL</t>
  </si>
  <si>
    <t>JC_UC</t>
  </si>
  <si>
    <t>STD_INTEGRAL "AREA"</t>
  </si>
  <si>
    <t>/  { fnPzoom</t>
  </si>
  <si>
    <t>1</t>
  </si>
  <si>
    <t>2</t>
  </si>
  <si>
    <t>"ZOOMx"</t>
  </si>
  <si>
    <t>"ZOOMy"</t>
  </si>
  <si>
    <t>ITM_PZOOMX</t>
  </si>
  <si>
    <t>ITM_PZOOMY</t>
  </si>
  <si>
    <t>/  { fnCheckInteger</t>
  </si>
  <si>
    <t>CHECK_INTEGER_EVEN</t>
  </si>
  <si>
    <t>CHECK_INTEGER_ODD</t>
  </si>
  <si>
    <t>CHECK_INTEGER</t>
  </si>
  <si>
    <t>/  { fnSetTime</t>
  </si>
  <si>
    <t>/  { fnDisplayFormatTime</t>
  </si>
  <si>
    <t>/  { fnTime</t>
  </si>
  <si>
    <t>/  { fnToHr</t>
  </si>
  <si>
    <t>/  { fnToHms</t>
  </si>
  <si>
    <t>/  { fnDate</t>
  </si>
  <si>
    <t>/  { fnDateTo</t>
  </si>
  <si>
    <t>/  { fnDay</t>
  </si>
  <si>
    <t>/  { fnDateToJulian</t>
  </si>
  <si>
    <t>/  { fnSetFirstGregorianDay</t>
  </si>
  <si>
    <t>/  { fnIsLeap</t>
  </si>
  <si>
    <t>/  { fnMonth</t>
  </si>
  <si>
    <t>/  { fnSetDate</t>
  </si>
  <si>
    <t>5 /*#JM#*/</t>
  </si>
  <si>
    <t>/  { fnWday</t>
  </si>
  <si>
    <t>/  { fnXToDate</t>
  </si>
  <si>
    <t>/  { fnYear</t>
  </si>
  <si>
    <t>/  { fnToDate</t>
  </si>
  <si>
    <t>DM_ANY</t>
  </si>
  <si>
    <t>DM_FIX</t>
  </si>
  <si>
    <t>//JM DEN</t>
  </si>
  <si>
    <t>ITM_DENANY</t>
  </si>
  <si>
    <t>ITM_DENFIX</t>
  </si>
  <si>
    <t>"reserve"</t>
  </si>
  <si>
    <t>//placeholder</t>
  </si>
  <si>
    <t>ITM_RESERVE</t>
  </si>
  <si>
    <t>/  { fnDblDivideRemainder</t>
  </si>
  <si>
    <t>/  { fnDblMultiply</t>
  </si>
  <si>
    <t>/  { fnDblDivide</t>
  </si>
  <si>
    <t>/  { fnErf</t>
  </si>
  <si>
    <t>/  { fnErfc</t>
  </si>
  <si>
    <t>/  { fnGammaP</t>
  </si>
  <si>
    <t>/  { fnGammaQ</t>
  </si>
  <si>
    <t>/  { fnGammaXyLower</t>
  </si>
  <si>
    <t>/  { fnGammaXyUpper</t>
  </si>
  <si>
    <t>/  { fnGetFirstGregorianDay</t>
  </si>
  <si>
    <t>"J/G?"</t>
  </si>
  <si>
    <t>ITM_GET_JUL_GREG</t>
  </si>
  <si>
    <t>ITM_DELITM</t>
  </si>
  <si>
    <t>"DELITM"</t>
  </si>
  <si>
    <t>/  { fnRdp</t>
  </si>
  <si>
    <t>/  { fnSetRoundingMode</t>
  </si>
  <si>
    <t>/  { fnRsd</t>
  </si>
  <si>
    <t>"MIN"</t>
  </si>
  <si>
    <t>"SEC"</t>
  </si>
  <si>
    <t>/  { fnMinute</t>
  </si>
  <si>
    <t>/  { fnSecond</t>
  </si>
  <si>
    <t>ITM_MINUTE</t>
  </si>
  <si>
    <t>ITM_SECOND</t>
  </si>
  <si>
    <t>/  { fnHrDeg</t>
  </si>
  <si>
    <t>ITM_HR_DEG</t>
  </si>
  <si>
    <t>/  { fnToTime</t>
  </si>
  <si>
    <t>/  { fnTimeTo</t>
  </si>
  <si>
    <t>STD_RIGHT_ARROW "TIME"</t>
  </si>
  <si>
    <t>ITM_toTIME</t>
  </si>
  <si>
    <t>"TIME" STD_RIGHT_ARROW</t>
  </si>
  <si>
    <t>ITM_TIMEto</t>
  </si>
  <si>
    <t>"HOUR"</t>
  </si>
  <si>
    <t>/  { fnIxyz</t>
  </si>
  <si>
    <t>/  { fnBn</t>
  </si>
  <si>
    <t>/  { fnBnStar</t>
  </si>
  <si>
    <t>/  { fnZeta</t>
  </si>
  <si>
    <t>/  { fnWnegative</t>
  </si>
  <si>
    <t>/  { fnWpositive</t>
  </si>
  <si>
    <t>/  { fnWinverse</t>
  </si>
  <si>
    <t>CHECK_INTEGER_FP</t>
  </si>
  <si>
    <t>/  { fnCheckValue</t>
  </si>
  <si>
    <t>CHECK_VALUE_POSITIVE_ZERO</t>
  </si>
  <si>
    <t>CHECK_VALUE_NEGATIVE_ZERO</t>
  </si>
  <si>
    <t>CHECK_VALUE_COMPLEX</t>
  </si>
  <si>
    <t>/  { fnIsString</t>
  </si>
  <si>
    <t>CHECK_VALUE_NAN</t>
  </si>
  <si>
    <t>CHECK_VALUE_REAL</t>
  </si>
  <si>
    <t>CHECK_VALUE_SPECIAL</t>
  </si>
  <si>
    <t>CHECK_VALUE_INFINITY</t>
  </si>
  <si>
    <t>/  { fnXEqualsTo</t>
  </si>
  <si>
    <t>/  { fnXNotEqual</t>
  </si>
  <si>
    <t>TM_CMP</t>
  </si>
  <si>
    <t>/  { fnXAlmostEqual</t>
  </si>
  <si>
    <t>/  { fnXLessThan</t>
  </si>
  <si>
    <t>/  { fnXLessEqual</t>
  </si>
  <si>
    <t>/  { fnXGreaterEqual</t>
  </si>
  <si>
    <t>/  { fnXGreaterThan</t>
  </si>
  <si>
    <t>/  { fnIsConverged</t>
  </si>
  <si>
    <t>"PRN"</t>
  </si>
  <si>
    <t>ITM_PRN</t>
  </si>
  <si>
    <t>ITM_MATX</t>
  </si>
  <si>
    <t>/  { fnIse</t>
  </si>
  <si>
    <t>/  { fnIsg</t>
  </si>
  <si>
    <t>/  { fnIsz</t>
  </si>
  <si>
    <t>/  { fnDse</t>
  </si>
  <si>
    <t>/  { fnDsl</t>
  </si>
  <si>
    <t>/  { fnDsz</t>
  </si>
  <si>
    <t>/  { fnHermite</t>
  </si>
  <si>
    <t>/  { fnHermiteP</t>
  </si>
  <si>
    <t>/  { fnLaguerre</t>
  </si>
  <si>
    <t>/  { fnLaguerreAlpha</t>
  </si>
  <si>
    <t>/  { fnLegendre</t>
  </si>
  <si>
    <t>/  { fnChebyshevT</t>
  </si>
  <si>
    <t>/  { fnChebyshevU</t>
  </si>
  <si>
    <t>ITM_KGtoLIANG</t>
  </si>
  <si>
    <t>ITM_LIANGtoKG</t>
  </si>
  <si>
    <t>ITM_JINtoKG</t>
  </si>
  <si>
    <t>ITM_KGtoJIN</t>
  </si>
  <si>
    <t>/  { fnCvtLiangKg</t>
  </si>
  <si>
    <t>/  { fnCvtJinKg</t>
  </si>
  <si>
    <t>"j" STD_i_MACRON "n" STD_RIGHT_ARROW "kg"</t>
  </si>
  <si>
    <t>"kg" STD_RIGHT_ARROW "j" STD_i_MACRON "n"</t>
  </si>
  <si>
    <t>/  { fnCvtAcreHa</t>
  </si>
  <si>
    <t>/  { fnCvtAcreusHa</t>
  </si>
  <si>
    <t>/  { fnCvtFlozukMl</t>
  </si>
  <si>
    <t>/  { fnCvtFlozusMl</t>
  </si>
  <si>
    <t>/  { fnCvtGalukL</t>
  </si>
  <si>
    <t>"gal" STD_UK STD_RIGHT_ARROW "l"</t>
  </si>
  <si>
    <t>"l" STD_RIGHT_ARROW "gal" STD_UK</t>
  </si>
  <si>
    <t>/  { fnCvtGalusL</t>
  </si>
  <si>
    <t>"gal" STD_US STD_RIGHT_ARROW "l"</t>
  </si>
  <si>
    <t>"l" STD_RIGHT_ARROW "gal" STD_US</t>
  </si>
  <si>
    <t>/  { fnCvtInchMm</t>
  </si>
  <si>
    <t>"in." STD_RIGHT_ARROW "mm"</t>
  </si>
  <si>
    <t>"mm" STD_RIGHT_ARROW "in."</t>
  </si>
  <si>
    <t>/  { fnCvtOzG</t>
  </si>
  <si>
    <t>"g" STD_RIGHT_ARROW "oz"</t>
  </si>
  <si>
    <t>"oz" STD_RIGHT_ARROW "g"</t>
  </si>
  <si>
    <t>/  { fnCvtTrozG</t>
  </si>
  <si>
    <t>/  { fnCvtMiKm</t>
  </si>
  <si>
    <t>"mi." STD_RIGHT_ARROW "km"</t>
  </si>
  <si>
    <t>"km" STD_RIGHT_ARROW "mi."</t>
  </si>
  <si>
    <t>/  { fnCvtNmiKm</t>
  </si>
  <si>
    <t>/  { fnCvtPointMm</t>
  </si>
  <si>
    <t>/  { fnCvtCaratG</t>
  </si>
  <si>
    <t>/  { fnCvtQuartL</t>
  </si>
  <si>
    <t>"qt." STD_RIGHT_ARROW "l"</t>
  </si>
  <si>
    <t>"l" STD_RIGHT_ARROW "qt."</t>
  </si>
  <si>
    <t>ITM_ACtoHA</t>
  </si>
  <si>
    <t>ITM_HAtoAC</t>
  </si>
  <si>
    <t>ITM_ACUStoHA</t>
  </si>
  <si>
    <t>ITM_HAtoACUS</t>
  </si>
  <si>
    <t>ITM_FZUKtoML</t>
  </si>
  <si>
    <t>ITM_MLtoFZUK</t>
  </si>
  <si>
    <t>ITM_FZUStoML</t>
  </si>
  <si>
    <t>ITM_MLtoFZUS</t>
  </si>
  <si>
    <t>ITM_GLUKtoL</t>
  </si>
  <si>
    <t>ITM_LtoGLUK</t>
  </si>
  <si>
    <t>ITM_GLUStoL</t>
  </si>
  <si>
    <t>ITM_LtoGLUS</t>
  </si>
  <si>
    <t>ITM_INCHtoMM</t>
  </si>
  <si>
    <t>ITM_MMtoINCH</t>
  </si>
  <si>
    <t>ITM_GtoOZ</t>
  </si>
  <si>
    <t>ITM_OZtoG</t>
  </si>
  <si>
    <t>ITM_GtoTRZ</t>
  </si>
  <si>
    <t>ITM_TRZtoG</t>
  </si>
  <si>
    <t>ITM_MItoKM</t>
  </si>
  <si>
    <t>ITM_KMtoMI</t>
  </si>
  <si>
    <t>ITM_KMtoNMI</t>
  </si>
  <si>
    <t>ITM_NMItoKM</t>
  </si>
  <si>
    <t>ITM_MMtoPOINT</t>
  </si>
  <si>
    <t>ITM_POINTtoMM</t>
  </si>
  <si>
    <t>ITM_CARATtoG</t>
  </si>
  <si>
    <t>ITM_GtoCARAT</t>
  </si>
  <si>
    <t>ITM_QTtoL</t>
  </si>
  <si>
    <t>ITM_LtoQT</t>
  </si>
  <si>
    <t>"km" STD_RIGHT_ARROW "nmi"</t>
  </si>
  <si>
    <t>"nmi" STD_RIGHT_ARROW "km"</t>
  </si>
  <si>
    <t>MNU_PLOT_STAT</t>
  </si>
  <si>
    <t>"PLOT.ST"</t>
  </si>
  <si>
    <t>/  { fnPlotStat</t>
  </si>
  <si>
    <t>amDegree</t>
  </si>
  <si>
    <t>amRadian</t>
  </si>
  <si>
    <t>amGrad</t>
  </si>
  <si>
    <t>amMultPi</t>
  </si>
  <si>
    <t>amDMS</t>
  </si>
  <si>
    <t>/  { fnCoefficientDetermination</t>
  </si>
  <si>
    <t>/  { fnPopulationCovariance</t>
  </si>
  <si>
    <t>/  { fnSampleCovariance</t>
  </si>
  <si>
    <t>/  { fnPlotCloseSmi</t>
  </si>
  <si>
    <t>"s" STD_SUB_m STD_SUB_i</t>
  </si>
  <si>
    <t xml:space="preserve">ITM_SMI         </t>
  </si>
  <si>
    <t>/  { fnMulMod</t>
  </si>
  <si>
    <t>/  { fnExpMod</t>
  </si>
  <si>
    <t>"PLOT.LR"</t>
  </si>
  <si>
    <t>PLOT_START</t>
  </si>
  <si>
    <t>MNU_PLOT_LR</t>
  </si>
  <si>
    <t>ITM_PLOT_LR</t>
  </si>
  <si>
    <t>/  { fnDRG</t>
  </si>
  <si>
    <t>"DRG"</t>
  </si>
  <si>
    <t>ITM_DRG</t>
  </si>
  <si>
    <t>/  { fnProcessLR</t>
  </si>
  <si>
    <t>PLOT_LR</t>
  </si>
  <si>
    <t>"NXTFIT"</t>
  </si>
  <si>
    <t>/  { fnPlotZoom</t>
  </si>
  <si>
    <t>"ZOOM"</t>
  </si>
  <si>
    <t>ITM_PLOTZOOM</t>
  </si>
  <si>
    <t>CF_EXPONENTIAL_FITTING_EX</t>
  </si>
  <si>
    <t>CF_LINEAR_FITTING_EX</t>
  </si>
  <si>
    <t>CF_LOGARITHMIC_FITTING_EX</t>
  </si>
  <si>
    <t>CF_ORTHOGONAL_FITTING_EX</t>
  </si>
  <si>
    <t>CF_POWER_FITTING_EX</t>
  </si>
  <si>
    <t>CF_GAUSS_FITTING_EX</t>
  </si>
  <si>
    <t>CF_CAUCHY_FITTING_EX</t>
  </si>
  <si>
    <t>CF_PARABOLIC_FITTING_EX</t>
  </si>
  <si>
    <t>CF_HYPERBOLIC_FITTING_EX</t>
  </si>
  <si>
    <t>CF_ROOT_FITTING_EX</t>
  </si>
  <si>
    <t>/  { fnCurveFittingLR</t>
  </si>
  <si>
    <t>/  { fnXIsFny</t>
  </si>
  <si>
    <t>/  { fnYIsFnx</t>
  </si>
  <si>
    <t>PLOT_ORTHOF</t>
  </si>
  <si>
    <t>amDMS /*#JM#*/</t>
  </si>
  <si>
    <t>1              /*#JM#*/</t>
  </si>
  <si>
    <t>SUM_lnYonX</t>
  </si>
  <si>
    <t>SUM_X</t>
  </si>
  <si>
    <t>SUM_Y</t>
  </si>
  <si>
    <t>SUM_X2</t>
  </si>
  <si>
    <t>SUM_X2Y</t>
  </si>
  <si>
    <t>SUM_Y2</t>
  </si>
  <si>
    <t>SUM_XY</t>
  </si>
  <si>
    <t>SUM_lnXlnY</t>
  </si>
  <si>
    <t>SUM_lnX</t>
  </si>
  <si>
    <t>SUM_ln2X</t>
  </si>
  <si>
    <t>SUM_YlnX</t>
  </si>
  <si>
    <t>SUM_lnY</t>
  </si>
  <si>
    <t>SUM_ln2Y</t>
  </si>
  <si>
    <t>SUM_XlnY</t>
  </si>
  <si>
    <t>SUM_X2lnY</t>
  </si>
  <si>
    <t>SUM_X2onY</t>
  </si>
  <si>
    <t>SUM_1onX</t>
  </si>
  <si>
    <t>SUM_1onX2</t>
  </si>
  <si>
    <t>SUM_XonY</t>
  </si>
  <si>
    <t>SUM_1onY</t>
  </si>
  <si>
    <t>SUM_1onY2</t>
  </si>
  <si>
    <t>SUM_X3</t>
  </si>
  <si>
    <t>SUM_X4</t>
  </si>
  <si>
    <t>ITM_SIGMAx2lny</t>
  </si>
  <si>
    <t>PLOT_NXT</t>
  </si>
  <si>
    <t>PLOT_REV</t>
  </si>
  <si>
    <t>"ASSESS"</t>
  </si>
  <si>
    <t>ITM_PLOT_REV</t>
  </si>
  <si>
    <t>ITM_PLOT_NXT</t>
  </si>
  <si>
    <t>ITM_PLOT_CENTRL</t>
  </si>
  <si>
    <t>/  { fnPlotReset</t>
  </si>
  <si>
    <t>"PLTRST"</t>
  </si>
  <si>
    <t>ITM_PLOTRST</t>
  </si>
  <si>
    <t>CHECK_VALUE_MATRIX</t>
  </si>
  <si>
    <t>CHECK_VALUE_MATRIX_SQUARE</t>
  </si>
  <si>
    <t>/  { fnGoToRow</t>
  </si>
  <si>
    <t>"GOTO Row"</t>
  </si>
  <si>
    <t>"GOTO Column"</t>
  </si>
  <si>
    <t>/  { fnGoToColumn</t>
  </si>
  <si>
    <t>/  { fnEditLinearEquationMatrixA</t>
  </si>
  <si>
    <t>/  { fnEditLinearEquationMatrixB</t>
  </si>
  <si>
    <t>/  { fnEuclideanNorm</t>
  </si>
  <si>
    <t>/  { fnIndexMatrix</t>
  </si>
  <si>
    <t>/  { fnIncDecI</t>
  </si>
  <si>
    <t>/  { fnIncDecJ</t>
  </si>
  <si>
    <t>INC_FLAG</t>
  </si>
  <si>
    <t>DEC_FLAG</t>
  </si>
  <si>
    <t>/  { fnEditLinearEquationMatrixX</t>
  </si>
  <si>
    <t>US_ENABLED</t>
  </si>
  <si>
    <t>/  { fnDelRow</t>
  </si>
  <si>
    <t>/  { fnSetMatrixDimensions</t>
  </si>
  <si>
    <t>TM_M_DIM</t>
  </si>
  <si>
    <t>/  { fnGetMatrixDimensions</t>
  </si>
  <si>
    <t>/  { fnEditMatrix</t>
  </si>
  <si>
    <t>/  { fnGetMatrix</t>
  </si>
  <si>
    <t>/  { fnGoToElement</t>
  </si>
  <si>
    <t>/  { fnSetGrowMode</t>
  </si>
  <si>
    <t>ON</t>
  </si>
  <si>
    <t>/  { fnInsRow</t>
  </si>
  <si>
    <t>/  { fnLuDecomposition</t>
  </si>
  <si>
    <t>/  { fnNewMatrix</t>
  </si>
  <si>
    <t>/  { fnOldMatrix</t>
  </si>
  <si>
    <t>/  { fnPutMatrix</t>
  </si>
  <si>
    <t>/  { fnSwapRows</t>
  </si>
  <si>
    <t>OFF</t>
  </si>
  <si>
    <t>/  { fnRowNorm</t>
  </si>
  <si>
    <t>/  { fnRowSum</t>
  </si>
  <si>
    <t>/  { fnSimultaneousLinearEquation</t>
  </si>
  <si>
    <t>/  { fnDeterminant</t>
  </si>
  <si>
    <t>/  { fnTranspose</t>
  </si>
  <si>
    <t>/  { fnInvertMatrix</t>
  </si>
  <si>
    <t>ITM_M_GOTO_ROW</t>
  </si>
  <si>
    <t>ITM_M_GOTO_COLUMN</t>
  </si>
  <si>
    <t>/  { fnStatSa</t>
  </si>
  <si>
    <t>/  { fnEigenvalues</t>
  </si>
  <si>
    <t>/  { fnEigenvectors</t>
  </si>
  <si>
    <t>ITM_sn</t>
  </si>
  <si>
    <t>ITM_cn</t>
  </si>
  <si>
    <t>ITM_dn</t>
  </si>
  <si>
    <t>ITM_Kk</t>
  </si>
  <si>
    <t>ITM_Ek</t>
  </si>
  <si>
    <t>ITM_PInk</t>
  </si>
  <si>
    <t>MNU_DISP</t>
  </si>
  <si>
    <t>ITM_DSP</t>
  </si>
  <si>
    <t>/  { fnDisplayFormatDsp</t>
  </si>
  <si>
    <t>"DSP"</t>
  </si>
  <si>
    <t>/  { fnQrDecomposition</t>
  </si>
  <si>
    <t>"M.QR"</t>
  </si>
  <si>
    <t>ITM_M_QR</t>
  </si>
  <si>
    <t>STD_SIGMA "SNAP"</t>
  </si>
  <si>
    <t>STD_SIGMA "HOME"</t>
  </si>
  <si>
    <t>STD_SIGMA "USER"</t>
  </si>
  <si>
    <t>STD_SIGMA "PRGM"</t>
  </si>
  <si>
    <t>ITM_N_KEY_DRG</t>
  </si>
  <si>
    <t>STD_SIGMA "DRG"</t>
  </si>
  <si>
    <t>STD_SIGMA "MyM"</t>
  </si>
  <si>
    <t>STD_SIGMA "CC"</t>
  </si>
  <si>
    <t>STD_SIGMA STD_alpha</t>
  </si>
  <si>
    <t>ITM_N_KEY_ALPHA</t>
  </si>
  <si>
    <t>ITM_N_KEY_CC</t>
  </si>
  <si>
    <t>ITM_N_KEY_MM</t>
  </si>
  <si>
    <t>ITM_N_KEY_PRGM</t>
  </si>
  <si>
    <t>ITM_N_KEY_USER</t>
  </si>
  <si>
    <t>ITM_N_KEY_HOME</t>
  </si>
  <si>
    <t>ITM_N_KEY_SIGMA</t>
  </si>
  <si>
    <t>ITM_N_KEY_SNAP</t>
  </si>
  <si>
    <t>ITM_N_KEY_GSH</t>
  </si>
  <si>
    <t>USER_COPY</t>
  </si>
  <si>
    <t>"COPY" STD_RIGHT_ARROW "U"</t>
  </si>
  <si>
    <t>ITM_USER_COPY</t>
  </si>
  <si>
    <t>US_ENABL_XEQ</t>
  </si>
  <si>
    <t>STD_SIGMA "g"</t>
  </si>
  <si>
    <t>"ResetF"</t>
  </si>
  <si>
    <t>ITM_RSTF</t>
  </si>
  <si>
    <t>/  { fnCurveFittingReset</t>
  </si>
  <si>
    <t>/  { fnCurveFitting_T</t>
  </si>
  <si>
    <t>ITM_T_EXPF</t>
  </si>
  <si>
    <t>ITM_T_LINF</t>
  </si>
  <si>
    <t>ITM_T_LOGF</t>
  </si>
  <si>
    <t>ITM_T_ORTHOF</t>
  </si>
  <si>
    <t>ITM_T_POWERF</t>
  </si>
  <si>
    <t>ITM_T_GAUSSF</t>
  </si>
  <si>
    <t>ITM_T_CAUCHF</t>
  </si>
  <si>
    <t>ITM_T_PARABF</t>
  </si>
  <si>
    <t>ITM_T_HYPF</t>
  </si>
  <si>
    <t>ITM_T_ROOTF</t>
  </si>
  <si>
    <t>"ELLIPT"</t>
  </si>
  <si>
    <t>"Ellipt"</t>
  </si>
  <si>
    <t>/  { fnBesselJ</t>
  </si>
  <si>
    <t>/  { fnJacobiAmplitude</t>
  </si>
  <si>
    <t>STD_psi "(u,m)"</t>
  </si>
  <si>
    <t>/  { fnBesselY</t>
  </si>
  <si>
    <t>"Y" STD_SUB_y "(x)"</t>
  </si>
  <si>
    <t>/  { fnJacobiSn</t>
  </si>
  <si>
    <t>/  { fnJacobiCn</t>
  </si>
  <si>
    <t>/  { fnJacobiDn</t>
  </si>
  <si>
    <t>"sn(u,m)"</t>
  </si>
  <si>
    <t>"cn(u,m)"</t>
  </si>
  <si>
    <t>"dn(u,m)"</t>
  </si>
  <si>
    <t>/  { fnEllipticK</t>
  </si>
  <si>
    <t>/  { fnEllipticE</t>
  </si>
  <si>
    <t>/  { fnEllipticPi</t>
  </si>
  <si>
    <t>"K(m)"</t>
  </si>
  <si>
    <t>"E(m)"</t>
  </si>
  <si>
    <t>STD_PI "(n,m)"</t>
  </si>
  <si>
    <t>NOT_CONFIRMED  /*#JM#*/</t>
  </si>
  <si>
    <t>/  { fnVectorAngle</t>
  </si>
  <si>
    <t>/  { fnEllipticFphi</t>
  </si>
  <si>
    <t>/  { fnEllipticEphi</t>
  </si>
  <si>
    <t>/  { fnJacobiZeta</t>
  </si>
  <si>
    <t>"F(" STD_phi ",m)"</t>
  </si>
  <si>
    <t>"E(" STD_phi ",m)"</t>
  </si>
  <si>
    <t>STD_ZETA "(" STD_phi ",m)"</t>
  </si>
  <si>
    <t>MNU_ELLIPT</t>
  </si>
  <si>
    <t>ITM_am</t>
  </si>
  <si>
    <t>ITM_YYX</t>
  </si>
  <si>
    <t>ITM_ARG</t>
  </si>
  <si>
    <t>ITM_Fphik</t>
  </si>
  <si>
    <t>ITM_Ephik</t>
  </si>
  <si>
    <t>ITM_ZETAphik</t>
  </si>
  <si>
    <t>/  { fnBeep</t>
  </si>
  <si>
    <t>/  { fnTone</t>
  </si>
  <si>
    <t>/  { fnSetSignificantDigits</t>
  </si>
  <si>
    <t>/  { fnRegClr</t>
  </si>
  <si>
    <t>/  { fnRegCopy</t>
  </si>
  <si>
    <t>/  { fnRegSort</t>
  </si>
  <si>
    <t>/  { fnRegSwap</t>
  </si>
  <si>
    <t>/  { fnView</t>
  </si>
  <si>
    <t>46</t>
  </si>
  <si>
    <t>ITM_STKTO3x1</t>
  </si>
  <si>
    <t>ITM_MATX_A</t>
  </si>
  <si>
    <t>ITM_3x1TOSTK</t>
  </si>
  <si>
    <t>47</t>
  </si>
  <si>
    <t>"M" STD_RIGHT_ARROW "zyx"</t>
  </si>
  <si>
    <t>"zyx" STD_RIGHT_ARROW "M"</t>
  </si>
  <si>
    <t>/  { fnHide</t>
  </si>
  <si>
    <t>"HIDE"</t>
  </si>
  <si>
    <t>ITM_HIDE</t>
  </si>
  <si>
    <t>/  { fnGetHide</t>
  </si>
  <si>
    <t>"HIDE?"</t>
  </si>
  <si>
    <t>ITM_GETHIDE</t>
  </si>
  <si>
    <t>ITM_EXFRAC</t>
  </si>
  <si>
    <t>48</t>
  </si>
  <si>
    <t>/  { fnPgmSlv</t>
  </si>
  <si>
    <t>/  { fnSolve</t>
  </si>
  <si>
    <t>/  { fnBinomialP</t>
  </si>
  <si>
    <t>/  { fnBinomialL</t>
  </si>
  <si>
    <t>/  { fnBinomialR</t>
  </si>
  <si>
    <t>/  { fnBinomialI</t>
  </si>
  <si>
    <t>/  { fnCauchyP</t>
  </si>
  <si>
    <t>/  { fnCauchyL</t>
  </si>
  <si>
    <t>/  { fnCauchyR</t>
  </si>
  <si>
    <t>/  { fnCauchyI</t>
  </si>
  <si>
    <t>/  { fnExponentialP</t>
  </si>
  <si>
    <t>/  { fnExponentialL</t>
  </si>
  <si>
    <t>/  { fnExponentialR</t>
  </si>
  <si>
    <t>/  { fnExponentialI</t>
  </si>
  <si>
    <t>/  { fnF_P</t>
  </si>
  <si>
    <t>/  { fnF_L</t>
  </si>
  <si>
    <t>/  { fnF_R</t>
  </si>
  <si>
    <t>/  { fnF_I</t>
  </si>
  <si>
    <t>/  { fnGeometricP</t>
  </si>
  <si>
    <t>/  { fnGeometricL</t>
  </si>
  <si>
    <t>/  { fnGeometricR</t>
  </si>
  <si>
    <t>/  { fnGeometricI</t>
  </si>
  <si>
    <t>/  { fnHypergeometricP</t>
  </si>
  <si>
    <t>/  { fnHypergeometricL</t>
  </si>
  <si>
    <t>/  { fnHypergeometricR</t>
  </si>
  <si>
    <t>/  { fnHypergeometricI</t>
  </si>
  <si>
    <t>/  { fnLogNormalP</t>
  </si>
  <si>
    <t>/  { fnLogNormalL</t>
  </si>
  <si>
    <t>/  { fnLogNormalR</t>
  </si>
  <si>
    <t>/  { fnLogNormalI</t>
  </si>
  <si>
    <t>/  { fnLogisticP</t>
  </si>
  <si>
    <t>/  { fnLogisticL</t>
  </si>
  <si>
    <t>/  { fnLogisticR</t>
  </si>
  <si>
    <t>/  { fnLogisticI</t>
  </si>
  <si>
    <t>/  { fnNegBinomialP</t>
  </si>
  <si>
    <t>/  { fnNegBinomialL</t>
  </si>
  <si>
    <t>/  { fnNegBinomialR</t>
  </si>
  <si>
    <t>/  { fnNegBinomialI</t>
  </si>
  <si>
    <t>/  { fnNormalP</t>
  </si>
  <si>
    <t>/  { fnNormalL</t>
  </si>
  <si>
    <t>/  { fnNormalR</t>
  </si>
  <si>
    <t>/  { fnNormalI</t>
  </si>
  <si>
    <t>/  { fnPoissonP</t>
  </si>
  <si>
    <t>/  { fnPoissonL</t>
  </si>
  <si>
    <t>/  { fnPoissonR</t>
  </si>
  <si>
    <t>/  { fnPoissonI</t>
  </si>
  <si>
    <t>/  { fnT_P</t>
  </si>
  <si>
    <t>/  { fnT_L</t>
  </si>
  <si>
    <t>/  { fnT_R</t>
  </si>
  <si>
    <t>/  { fnT_I</t>
  </si>
  <si>
    <t>/  { fnWeibullP</t>
  </si>
  <si>
    <t>/  { fnWeibullL</t>
  </si>
  <si>
    <t>/  { fnWeibullR</t>
  </si>
  <si>
    <t>/  { fnWeibullI</t>
  </si>
  <si>
    <t>/  { fnChi2P</t>
  </si>
  <si>
    <t>/  { fnChi2L</t>
  </si>
  <si>
    <t>/  { fnChi2R</t>
  </si>
  <si>
    <t>/  { fnChi2I</t>
  </si>
  <si>
    <t>/  { fnSolveVar</t>
  </si>
  <si>
    <t>"SOLVE Var"</t>
  </si>
  <si>
    <t>TM_SOLVE</t>
  </si>
  <si>
    <t>ITM_SOLVE_VAR</t>
  </si>
  <si>
    <t>MNU_MVAR</t>
  </si>
  <si>
    <t>/  { fnEqCursorLeft</t>
  </si>
  <si>
    <t>/  { fnEqCursorRight</t>
  </si>
  <si>
    <t>ITM_PAIR_OF_PARENTHESES</t>
  </si>
  <si>
    <t>"( )"</t>
  </si>
  <si>
    <t>"EQ.EDIT"</t>
  </si>
  <si>
    <t>/  { fnEqDelete</t>
  </si>
  <si>
    <t>/  { fnEqEdit</t>
  </si>
  <si>
    <t>/  { fnEqNew</t>
  </si>
  <si>
    <t>/  { fnEqCalc</t>
  </si>
  <si>
    <t>"Calc"</t>
  </si>
  <si>
    <t>"SQRT"</t>
  </si>
  <si>
    <t>ITM_EQ_LEFT</t>
  </si>
  <si>
    <t>ITM_EQ_RIGHT</t>
  </si>
  <si>
    <t>MNU_EQ_EDIT</t>
  </si>
  <si>
    <t>ITM_CALC</t>
  </si>
  <si>
    <t>ITM_SQRT</t>
  </si>
  <si>
    <t>ITM_ROOT_SIGN</t>
  </si>
  <si>
    <t>STD_SQUARE_ROOT STD_SUP_MINUS</t>
  </si>
  <si>
    <t>ITM_VERTICAL_BAR</t>
  </si>
  <si>
    <t>"|"</t>
  </si>
  <si>
    <t>/  { fnTvmBeginMode</t>
  </si>
  <si>
    <t>/  { fnTvmEndMode</t>
  </si>
  <si>
    <t>FLAG_ENDPMT</t>
  </si>
  <si>
    <t>"ENDPMT"</t>
  </si>
  <si>
    <t>/  { fnTvmVar</t>
  </si>
  <si>
    <t>RESERVED_VARIABLE_FV</t>
  </si>
  <si>
    <t>RESERVED_VARIABLE_IPONA</t>
  </si>
  <si>
    <t>RESERVED_VARIABLE_NPER</t>
  </si>
  <si>
    <t>RESERVED_VARIABLE_PERONA</t>
  </si>
  <si>
    <t>RESERVED_VARIABLE_PMT</t>
  </si>
  <si>
    <t>RESERVED_VARIABLE_PV</t>
  </si>
  <si>
    <t>SFL_TVMBGN</t>
  </si>
  <si>
    <t xml:space="preserve"> // solver variables</t>
  </si>
  <si>
    <t>/  { fnProgrammableProduct</t>
  </si>
  <si>
    <t>/  { fnProgrammableSum</t>
  </si>
  <si>
    <t>ITM_RCL_FV</t>
  </si>
  <si>
    <t>ITM_RCL_IPonA</t>
  </si>
  <si>
    <t>ITM_RCL_NPER</t>
  </si>
  <si>
    <t>ITM_RCL_PERonA</t>
  </si>
  <si>
    <t>ITM_RCL_PMT</t>
  </si>
  <si>
    <t>ITM_RCL_PV</t>
  </si>
  <si>
    <t>ITM_ALOG_SYMBOL</t>
  </si>
  <si>
    <t>/  { fnEqSolvGraph</t>
  </si>
  <si>
    <t>EQ_SOLVE</t>
  </si>
  <si>
    <t>EQ_PLOT</t>
  </si>
  <si>
    <t>EIM_DISABLED</t>
  </si>
  <si>
    <t xml:space="preserve">EIM_ENABLED </t>
  </si>
  <si>
    <t>ITM_CHECK_MARK</t>
  </si>
  <si>
    <t>ITM_TIMER_SYMBOL</t>
  </si>
  <si>
    <t>ITM_atan2</t>
  </si>
  <si>
    <t>"LB"</t>
  </si>
  <si>
    <t>"ceil"</t>
  </si>
  <si>
    <t>"floor"</t>
  </si>
  <si>
    <t>STD_CHECK_MARK</t>
  </si>
  <si>
    <t>STD_TIMER</t>
  </si>
  <si>
    <t>/  { fnAtan2</t>
  </si>
  <si>
    <t>"ATAN2"</t>
  </si>
  <si>
    <t>/  { fnAssign</t>
  </si>
  <si>
    <t>MNU_TIMERF</t>
  </si>
  <si>
    <t>/  { fnItemTimerApp</t>
  </si>
  <si>
    <t>/  { fnAddTimerApp</t>
  </si>
  <si>
    <t>/  { fnDecisecondTimerApp</t>
  </si>
  <si>
    <t>/  { fnResetTimerApp</t>
  </si>
  <si>
    <t>/  { fnRecallTimerApp</t>
  </si>
  <si>
    <t>"ADD"</t>
  </si>
  <si>
    <t>ITM_TIMER_ADD</t>
  </si>
  <si>
    <t>ITM_TIMER_0_1S</t>
  </si>
  <si>
    <t>ITM_TIMER_RESET</t>
  </si>
  <si>
    <t>ITM_TIMER_RCL</t>
  </si>
  <si>
    <t xml:space="preserve">ITM_LG_SIGN </t>
  </si>
  <si>
    <t>ITM_SIN_SIGN</t>
  </si>
  <si>
    <t>ITM_COS_SIGN</t>
  </si>
  <si>
    <t>ITM_TAN_SIGN</t>
  </si>
  <si>
    <t>MNU_GRAPH</t>
  </si>
  <si>
    <t>ITM_LN_SIGN</t>
  </si>
  <si>
    <t>"GRAPH"</t>
  </si>
  <si>
    <t>/  { graph_eqn</t>
  </si>
  <si>
    <t>ITM_REPLT</t>
  </si>
  <si>
    <t>"Draw"</t>
  </si>
  <si>
    <t>"reDraw"</t>
  </si>
  <si>
    <t>ITM_CPXSLV</t>
  </si>
  <si>
    <t>ITM_DRAW</t>
  </si>
  <si>
    <t>"cpxSlv"</t>
  </si>
  <si>
    <t>/  { fnExecute</t>
  </si>
  <si>
    <t>/  { fnReturn</t>
  </si>
  <si>
    <t>/  { fnStopProgram</t>
  </si>
  <si>
    <t>/  { fnBack</t>
  </si>
  <si>
    <t>/  { fnCase</t>
  </si>
  <si>
    <t>/  { fnRaiseError</t>
  </si>
  <si>
    <t>(NUMBER_OF_ERROR_CODES - 1)</t>
  </si>
  <si>
    <t>/  { allocateLocalRegisters</t>
  </si>
  <si>
    <t>/  { fnSkip</t>
  </si>
  <si>
    <t>/  { fnRunProgram</t>
  </si>
  <si>
    <t>/  { fnBst</t>
  </si>
  <si>
    <t>/  { fnSst</t>
  </si>
  <si>
    <t>/  { fnDeleteBackup</t>
  </si>
  <si>
    <t>"CLBKUP"</t>
  </si>
  <si>
    <t>ITM_CLBKUP</t>
  </si>
  <si>
    <t>/  { fnInput</t>
  </si>
  <si>
    <t>/  { fnClCVar</t>
  </si>
  <si>
    <t>PTP_NONE</t>
  </si>
  <si>
    <t>PTP_NUMBER_8</t>
  </si>
  <si>
    <t>PTP_DISABLED</t>
  </si>
  <si>
    <t>PTP_DECLARE_LABEL</t>
  </si>
  <si>
    <t>PTP_LABEL</t>
  </si>
  <si>
    <t>PTP_REGISTER</t>
  </si>
  <si>
    <t>PTP_COMPARE</t>
  </si>
  <si>
    <t>PTP_FLAG</t>
  </si>
  <si>
    <t>PTP_LITERAL</t>
  </si>
  <si>
    <t>PTP_NUMBER_16</t>
  </si>
  <si>
    <t>NOPARAM /*#JM#*/</t>
  </si>
  <si>
    <t>/  { fnIsTopRoutine</t>
  </si>
  <si>
    <t>/  { fnPause</t>
  </si>
  <si>
    <t>/  { fnEntryQ</t>
  </si>
  <si>
    <t>/  { fnKey</t>
  </si>
  <si>
    <t>/  { fnClearMenu</t>
  </si>
  <si>
    <t>/  { fnExitAllMenus</t>
  </si>
  <si>
    <t>/  { fnKeyGtoXeq</t>
  </si>
  <si>
    <t>/  { fnKeyGto</t>
  </si>
  <si>
    <t>/  { fnKeyXeq</t>
  </si>
  <si>
    <t>TM_KEY</t>
  </si>
  <si>
    <t>PTP_KEYG_KEYX</t>
  </si>
  <si>
    <t>/  { fnKeyType</t>
  </si>
  <si>
    <t>/  { fnCheckLabel</t>
  </si>
  <si>
    <t>/  { fnProgrammableMenu</t>
  </si>
  <si>
    <t>/  { fnErrorMessage</t>
  </si>
  <si>
    <t>/  { fnPutKey</t>
  </si>
  <si>
    <t>/  { fnVarMnu</t>
  </si>
  <si>
    <t>PTP_SKIP_BACK</t>
  </si>
  <si>
    <t>"D.MAX"</t>
  </si>
  <si>
    <t>FLAG_PRINTS</t>
  </si>
  <si>
    <t>"PRINTS"</t>
  </si>
  <si>
    <t>PTP_SHUFFLE</t>
  </si>
  <si>
    <t>/  { fnCvtMileM</t>
  </si>
  <si>
    <t>/  { fnCvtNMiM</t>
  </si>
  <si>
    <t>"m" STD_RIGHT_ARROW "nmi"</t>
  </si>
  <si>
    <t>"nmi" STD_RIGHT_ARROW "m"</t>
  </si>
  <si>
    <t>"m" STD_RIGHT_ARROW "mi."</t>
  </si>
  <si>
    <t>"mi." STD_RIGHT_ARROW "m"</t>
  </si>
  <si>
    <t>ITM_MILEtoM</t>
  </si>
  <si>
    <t>ITM_MtoMILE</t>
  </si>
  <si>
    <t>ITM_NMItoM</t>
  </si>
  <si>
    <t>ITM_MtoNMI</t>
  </si>
  <si>
    <t>"X.AXIS"</t>
  </si>
  <si>
    <t>"Y.AXIS"</t>
  </si>
  <si>
    <t>"X:Y=1"</t>
  </si>
  <si>
    <t>ITM_Sfdx_VAR</t>
  </si>
  <si>
    <t>ITM_FPHERE</t>
  </si>
  <si>
    <t>ITM_FPPHERE</t>
  </si>
  <si>
    <t>/  { fnIntVar</t>
  </si>
  <si>
    <t>/  { fnIntegrate</t>
  </si>
  <si>
    <t>RESERVED_VARIABLE_ACC</t>
  </si>
  <si>
    <t>RESERVED_VARIABLE_ULIM</t>
  </si>
  <si>
    <t>RESERVED_VARIABLE_LLIM</t>
  </si>
  <si>
    <t>/  { fn1stDeriv</t>
  </si>
  <si>
    <t>/  { fn2ndDeriv</t>
  </si>
  <si>
    <t>/  { fnPgmInt</t>
  </si>
  <si>
    <t>/  { fn1stDerivEq</t>
  </si>
  <si>
    <t>/  { fn2ndDerivEq</t>
  </si>
  <si>
    <t>"f'here"</t>
  </si>
  <si>
    <t>"f\"here"</t>
  </si>
  <si>
    <t>"0.1s"</t>
  </si>
  <si>
    <t>"VarMNU"</t>
  </si>
  <si>
    <t>"FLAG"</t>
  </si>
  <si>
    <t>"BITS"</t>
  </si>
  <si>
    <t>"STOPW"</t>
  </si>
  <si>
    <t>/  { fnSHIFTg /*JM*/</t>
  </si>
  <si>
    <t>/  { fnSHIFTf /*JM*/</t>
  </si>
  <si>
    <t>FLAG_FRCSRN</t>
  </si>
  <si>
    <t>"FRCSRN"</t>
  </si>
  <si>
    <t>SFL_FRCSRN</t>
  </si>
  <si>
    <t>ITM_CB_FRCSRN</t>
  </si>
  <si>
    <t>JC_FRC</t>
  </si>
  <si>
    <t>ITM_READP</t>
  </si>
  <si>
    <t>ITM_WRITEP</t>
  </si>
  <si>
    <t>"READP"</t>
  </si>
  <si>
    <t>"WRITEP"</t>
  </si>
  <si>
    <t>ITM_DENMAX2</t>
  </si>
  <si>
    <t>"DMX"</t>
  </si>
  <si>
    <t>"SDIGS"</t>
  </si>
  <si>
    <t>ITM_SETSIG2</t>
  </si>
  <si>
    <t>ITM_RMODE</t>
  </si>
  <si>
    <t>ITM_RMODEQ</t>
  </si>
  <si>
    <t>/  { graph_stat</t>
  </si>
  <si>
    <t>"PLSTAT"</t>
  </si>
  <si>
    <t>ITM_PLOT_STAT</t>
  </si>
  <si>
    <t>ITM_SAFERESET</t>
  </si>
  <si>
    <t>/  { fnSafeReset</t>
  </si>
  <si>
    <t>ITM_LG_SIGN</t>
  </si>
  <si>
    <t>/  { fnSetNBins</t>
  </si>
  <si>
    <t>/  { fnSetLoBin</t>
  </si>
  <si>
    <t>/  { fnSetHiBin</t>
  </si>
  <si>
    <t>/  { fnConvertStatsToHisto</t>
  </si>
  <si>
    <t>H_PLOT</t>
  </si>
  <si>
    <t>H_NORM</t>
  </si>
  <si>
    <t>"nBINS"</t>
  </si>
  <si>
    <t>STD_DOWN_ARROW "BIN"</t>
  </si>
  <si>
    <t>STD_UP_ARROW "BIN"</t>
  </si>
  <si>
    <t>"HISTOX"</t>
  </si>
  <si>
    <t>"HISTOY"</t>
  </si>
  <si>
    <t>"HPLOT"</t>
  </si>
  <si>
    <t>"HNORM"</t>
  </si>
  <si>
    <t>ITM_nBINS</t>
  </si>
  <si>
    <t>ITM_LOBIN</t>
  </si>
  <si>
    <t>ITM_HIBIN</t>
  </si>
  <si>
    <t>ITM_HPLOT</t>
  </si>
  <si>
    <t>ITM_HNORM</t>
  </si>
  <si>
    <t>ITM_HISTOX</t>
  </si>
  <si>
    <t>ITM_HISTOY</t>
  </si>
  <si>
    <t>"HIST"</t>
  </si>
  <si>
    <t>MNU_HIST</t>
  </si>
  <si>
    <t>MNU_HPLOT</t>
  </si>
  <si>
    <t>ITM_XPARSE</t>
  </si>
  <si>
    <t>STD_alpha ".PARSE"</t>
  </si>
  <si>
    <t>ITM_BINARY_ONE</t>
  </si>
  <si>
    <t>ITM_BINARY_ZERO</t>
  </si>
  <si>
    <t>ITM_SUP_A</t>
  </si>
  <si>
    <t>ITM_SUP_B</t>
  </si>
  <si>
    <t>ITM_SUP_C</t>
  </si>
  <si>
    <t>ITM_SUP_D</t>
  </si>
  <si>
    <t>ITM_SUP_E</t>
  </si>
  <si>
    <t>ITM_SUP_F</t>
  </si>
  <si>
    <t>ITM_SUP_G</t>
  </si>
  <si>
    <t>ITM_SUP_H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</si>
  <si>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</si>
  <si>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</si>
  <si>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</si>
  <si>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</si>
  <si>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</si>
  <si>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</si>
  <si>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</si>
  <si>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</si>
  <si>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</si>
  <si>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ITM_SUP_R</t>
  </si>
  <si>
    <t>ITM_SUP_S</t>
  </si>
  <si>
    <t>ITM_SUP_U</t>
  </si>
  <si>
    <t>ITM_SUP_V</t>
  </si>
  <si>
    <t>ITM_SUP_W</t>
  </si>
  <si>
    <t>ITM_SUP_X</t>
  </si>
  <si>
    <t>ITM_SUP_Y</t>
  </si>
  <si>
    <t>ITM_SUP_Z</t>
  </si>
  <si>
    <t>ITM_SUP_b</t>
  </si>
  <si>
    <t>ITM_SUP_c</t>
  </si>
  <si>
    <t>ITM_SUP_d</t>
  </si>
  <si>
    <t>ITM_SUP_e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</si>
  <si>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</si>
  <si>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</si>
  <si>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</si>
  <si>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</si>
  <si>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</si>
  <si>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</si>
  <si>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</si>
  <si>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</si>
  <si>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</si>
  <si>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ITM_SUP_s</t>
  </si>
  <si>
    <t>ITM_SUP_t</t>
  </si>
  <si>
    <t>ITM_SUP_u</t>
  </si>
  <si>
    <t>ITM_SUP_v</t>
  </si>
  <si>
    <t>ITM_SUP_w</t>
  </si>
  <si>
    <t>ITM_SUP_y</t>
  </si>
  <si>
    <t>ITM_SUP_z</t>
  </si>
  <si>
    <t>ITM_SUB_f</t>
  </si>
  <si>
    <t>ITM_SUB_g</t>
  </si>
  <si>
    <t>ITM_SUB_r</t>
  </si>
  <si>
    <t>STD_BINARY_ONE</t>
  </si>
  <si>
    <t>STD_BINARY_ZERO</t>
  </si>
  <si>
    <t>/  { fnAGraph</t>
  </si>
  <si>
    <t>"ASSIGN"</t>
  </si>
  <si>
    <t>/  { fnClLcd</t>
  </si>
  <si>
    <t>/  { fnPixel</t>
  </si>
  <si>
    <t>/  { fnPoint</t>
  </si>
  <si>
    <t>"CENTRL"</t>
  </si>
  <si>
    <t>STD_INTEGRAL "fdx Var"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</si>
  <si>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</si>
  <si>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</si>
  <si>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</si>
  <si>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</si>
  <si>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</si>
  <si>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</si>
  <si>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</si>
  <si>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</si>
  <si>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</si>
  <si>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</si>
  <si>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</si>
  <si>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</si>
  <si>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</si>
  <si>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</si>
  <si>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</si>
  <si>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</si>
  <si>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</si>
  <si>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</si>
  <si>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</si>
  <si>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</si>
  <si>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</si>
  <si>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</si>
  <si>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</si>
  <si>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</si>
  <si>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</si>
  <si>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</si>
  <si>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</si>
  <si>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</si>
  <si>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</si>
  <si>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</si>
  <si>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</si>
  <si>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</si>
  <si>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</si>
  <si>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</si>
  <si>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</si>
  <si>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</si>
  <si>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</si>
  <si>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</si>
  <si>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</si>
  <si>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</si>
  <si>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</si>
  <si>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</si>
  <si>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</si>
  <si>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</si>
  <si>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</si>
  <si>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</si>
  <si>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</si>
  <si>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</si>
  <si>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</si>
  <si>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</si>
  <si>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</si>
  <si>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</si>
  <si>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</si>
  <si>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</si>
  <si>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</si>
  <si>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</si>
  <si>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</si>
  <si>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</si>
  <si>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</si>
  <si>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</si>
  <si>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</si>
  <si>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</si>
  <si>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</si>
  <si>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</si>
  <si>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</si>
  <si>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</si>
  <si>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</si>
  <si>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STD_SUB_alpha</t>
  </si>
  <si>
    <t>STD_SUB_delta</t>
  </si>
  <si>
    <t>STD_SUB_mu</t>
  </si>
  <si>
    <t>STD_SUB_SUN</t>
  </si>
  <si>
    <t>STD_SUB_EARTH</t>
  </si>
  <si>
    <t>STD_SUB_PLUS</t>
  </si>
  <si>
    <t>STD_SUB_MINUS</t>
  </si>
  <si>
    <t>STD_SUB_INFINITY</t>
  </si>
  <si>
    <t>STD_SUB_10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</si>
  <si>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</si>
  <si>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</si>
  <si>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</si>
  <si>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</si>
  <si>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</si>
  <si>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</si>
  <si>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</si>
  <si>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</si>
  <si>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</si>
  <si>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</si>
  <si>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</si>
  <si>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</si>
  <si>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</si>
  <si>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</si>
  <si>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</si>
  <si>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</si>
  <si>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</si>
  <si>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</si>
  <si>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</si>
  <si>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</si>
  <si>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</si>
  <si>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</si>
  <si>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</si>
  <si>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</si>
  <si>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</si>
  <si>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</si>
  <si>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</si>
  <si>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</si>
  <si>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</si>
  <si>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</si>
  <si>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</si>
  <si>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</si>
  <si>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</si>
  <si>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</si>
  <si>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</si>
  <si>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</si>
  <si>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</si>
  <si>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</si>
  <si>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</si>
  <si>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</si>
  <si>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</si>
  <si>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</si>
  <si>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</si>
  <si>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</si>
  <si>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</si>
  <si>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</si>
  <si>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</si>
  <si>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</si>
  <si>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</si>
  <si>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</si>
  <si>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</si>
  <si>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</si>
  <si>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</si>
  <si>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</si>
  <si>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</si>
  <si>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</si>
  <si>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</si>
  <si>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</si>
  <si>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</si>
  <si>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</si>
  <si>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</si>
  <si>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</si>
  <si>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"EEX"</t>
  </si>
  <si>
    <t>ITM_EXPONENT/*jmok*/</t>
  </si>
  <si>
    <t>ITM_msTo</t>
  </si>
  <si>
    <t>"d.ms"</t>
  </si>
  <si>
    <t>".ms" STD_SUP_MINUS STD_SUP_1</t>
  </si>
  <si>
    <t>"g.2Tp"</t>
  </si>
  <si>
    <t>"SH.4s"</t>
  </si>
  <si>
    <t>"S.RESET"</t>
  </si>
  <si>
    <t>/  { fnDisplayFormatCycle</t>
  </si>
  <si>
    <t>ITM_DSPCYCLE</t>
  </si>
  <si>
    <t>/  { fnSqrt1Px2</t>
  </si>
  <si>
    <t>STD_SQUARE_ROOT "(1+x" STD_SUP_2 ")"</t>
  </si>
  <si>
    <t>ITM_SQRT1PX2</t>
  </si>
  <si>
    <t>/  { fnFrom_ms</t>
  </si>
  <si>
    <t>16384+ITM_AIM</t>
  </si>
  <si>
    <t>16384+ITM_CC</t>
  </si>
  <si>
    <t>16384+ITM_SHIFTg</t>
  </si>
  <si>
    <t>16384-MNU_MyMenu</t>
  </si>
  <si>
    <t>16384+ITM_DRG</t>
  </si>
  <si>
    <t>16384+ITM_PR</t>
  </si>
  <si>
    <t>16384+ITM_USERMODE</t>
  </si>
  <si>
    <t>16384+-MNU_HOME</t>
  </si>
  <si>
    <t>16384+ITM_SIGMAPLUS</t>
  </si>
  <si>
    <t>16384+ITM_SNAP</t>
  </si>
  <si>
    <t>"FSE"</t>
  </si>
  <si>
    <t>JC_BCD</t>
  </si>
  <si>
    <t>"BCD"</t>
  </si>
  <si>
    <t>ITM_BCD</t>
  </si>
  <si>
    <t>ITM_BCD9</t>
  </si>
  <si>
    <t>ITM_BCD10</t>
  </si>
  <si>
    <t>/  { fnSetBCD</t>
  </si>
  <si>
    <t xml:space="preserve">BCD9c </t>
  </si>
  <si>
    <t>BCD10c</t>
  </si>
  <si>
    <t>BCDu</t>
  </si>
  <si>
    <t>ITM_BCDU</t>
  </si>
  <si>
    <t>"9CMPL"</t>
  </si>
  <si>
    <t>"10CMPL"</t>
  </si>
  <si>
    <t>"BCDUNS"</t>
  </si>
  <si>
    <t>JC_TOPHEX</t>
  </si>
  <si>
    <t>ITM_TOPHEX</t>
  </si>
  <si>
    <t>"CLRMOD"</t>
  </si>
  <si>
    <t>/  { fnClrMod</t>
  </si>
  <si>
    <t>ITM_CLRMOD</t>
  </si>
  <si>
    <t>"KEY" STD_SUB_A STD_SUB_MINUS STD_SUB_F</t>
  </si>
  <si>
    <t>"W.SWP"</t>
  </si>
  <si>
    <t>"B.SWP"</t>
  </si>
  <si>
    <t>ITM_OCT</t>
  </si>
  <si>
    <t>/  { fnSetSI_All</t>
  </si>
  <si>
    <t>JC_SI_All</t>
  </si>
  <si>
    <t>ITM_SI_All</t>
  </si>
  <si>
    <t>"PFX.All"</t>
  </si>
  <si>
    <t>/  { fnDateTimeToJulian</t>
  </si>
  <si>
    <t>/  { fnJulianToDateTime</t>
  </si>
  <si>
    <t>"DT" STD_RIGHT_ARROW "J"</t>
  </si>
  <si>
    <t>"J" STD_RIGHT_ARROW "DT"</t>
  </si>
  <si>
    <t>ITM_JtoDT</t>
  </si>
  <si>
    <t>ITM_DTtoJ</t>
  </si>
  <si>
    <t>USER_ARESET</t>
  </si>
  <si>
    <t>USER_MRESET</t>
  </si>
  <si>
    <t>USER_KRESET</t>
  </si>
  <si>
    <t>"A.RESET"</t>
  </si>
  <si>
    <t>"M.RESET"</t>
  </si>
  <si>
    <t>"K.RESET"</t>
  </si>
  <si>
    <t>ITM_USER_ARESET</t>
  </si>
  <si>
    <t>ITM_USER_MRESET</t>
  </si>
  <si>
    <t>ITM_USER_KRESET</t>
  </si>
  <si>
    <t>"F.1234"</t>
  </si>
  <si>
    <t>"M.1234"</t>
  </si>
  <si>
    <t>"F.14"</t>
  </si>
  <si>
    <t>"M.14"</t>
  </si>
  <si>
    <t>"F.124"</t>
  </si>
  <si>
    <t>ITM_F1234</t>
  </si>
  <si>
    <t>ITM_M1234</t>
  </si>
  <si>
    <t>ITM_F14</t>
  </si>
  <si>
    <t>ITM_M14</t>
  </si>
  <si>
    <t>ITM_F124</t>
  </si>
  <si>
    <t>RB_F1234</t>
  </si>
  <si>
    <t>RB_M1234</t>
  </si>
  <si>
    <t>RB_F14</t>
  </si>
  <si>
    <t>RB_M14</t>
  </si>
  <si>
    <t>RB_F124</t>
  </si>
  <si>
    <t>/  { fnLongPressSwitches</t>
  </si>
  <si>
    <t>ITM_ASNVIEWER</t>
  </si>
  <si>
    <t>/  { fnAsnViewer</t>
  </si>
  <si>
    <t>"KEYMAP"</t>
  </si>
  <si>
    <t>/  { fnMedianXY</t>
  </si>
  <si>
    <t>/  { fnMADXY</t>
  </si>
  <si>
    <t>/  { fnIQRXY</t>
  </si>
  <si>
    <t>/  { fnRangeXY</t>
  </si>
  <si>
    <t>ITM_MEDIAN</t>
  </si>
  <si>
    <t>ITM_MAD</t>
  </si>
  <si>
    <t>ITM_IQR</t>
  </si>
  <si>
    <t>ITM_SIGMARANGE</t>
  </si>
  <si>
    <t>"TRG"</t>
  </si>
  <si>
    <t>MNU_TRG</t>
  </si>
  <si>
    <t>"SETUP"</t>
  </si>
  <si>
    <t>MNU_SETUP</t>
  </si>
  <si>
    <t>ITM_LOWER_QUARTILE</t>
  </si>
  <si>
    <t>ITM_UPPER_QUARTILE</t>
  </si>
  <si>
    <t>/  { fnLowerQuartileXY</t>
  </si>
  <si>
    <t>/  { fnUpperQuartileXY</t>
  </si>
  <si>
    <t>"REGR"</t>
  </si>
  <si>
    <t>"MODEL"</t>
  </si>
  <si>
    <t>MNU_REGR</t>
  </si>
  <si>
    <t>MNU_MODEL</t>
  </si>
  <si>
    <t>ITM_SETALLF</t>
  </si>
  <si>
    <t>"AllF"</t>
  </si>
  <si>
    <t>"x%" STD_SUB_I STD_SUB_L STD_SUB_E</t>
  </si>
  <si>
    <t>ITM_PERCENTILE</t>
  </si>
  <si>
    <t>"x" STD_SUB_S STD_SUB_U STD_SUB_M</t>
  </si>
  <si>
    <t>"x" STD_SUB_M STD_SUB_A STD_SUB_X</t>
  </si>
  <si>
    <t>"x" STD_SUB_M STD_SUB_I STD_SUB_N</t>
  </si>
  <si>
    <t>"x" STD_SUB_M STD_SUB_E STD_SUB_D STD_SUB_N</t>
  </si>
  <si>
    <t>"x" STD_SUB_Q STD_SUB_1</t>
  </si>
  <si>
    <t>"x" STD_SUB_Q STD_SUB_3</t>
  </si>
  <si>
    <t>"x" STD_SUB_M STD_SUB_A STD_SUB_D</t>
  </si>
  <si>
    <t>"x" STD_SUB_I STD_SUB_Q STD_SUB_R</t>
  </si>
  <si>
    <t>"LINPOL"</t>
  </si>
  <si>
    <t>/  { fnPercentileXY</t>
  </si>
  <si>
    <t>ITM_LINPOL</t>
  </si>
  <si>
    <t>/  { fnLINPOL</t>
  </si>
  <si>
    <t>SUM</t>
  </si>
  <si>
    <t>VIEW</t>
  </si>
  <si>
    <t>RMD</t>
  </si>
  <si>
    <t>PHI</t>
  </si>
  <si>
    <t>SDL</t>
  </si>
  <si>
    <t>SDR</t>
  </si>
  <si>
    <t>NSUM</t>
  </si>
  <si>
    <t>SUMX</t>
  </si>
  <si>
    <t>SUMY</t>
  </si>
  <si>
    <t>X</t>
  </si>
  <si>
    <t>Y</t>
  </si>
  <si>
    <t>EEX</t>
  </si>
  <si>
    <t>SNAP</t>
  </si>
  <si>
    <t>ALL</t>
  </si>
  <si>
    <t>BATT?</t>
  </si>
  <si>
    <t>CASE</t>
  </si>
  <si>
    <t>CLSTK</t>
  </si>
  <si>
    <t>CLSUM</t>
  </si>
  <si>
    <t>DEG</t>
  </si>
  <si>
    <t>ENG</t>
  </si>
  <si>
    <t>EXPT</t>
  </si>
  <si>
    <t>FIB</t>
  </si>
  <si>
    <t>FIX</t>
  </si>
  <si>
    <t>GD</t>
  </si>
  <si>
    <t>IM</t>
  </si>
  <si>
    <t>INDEX</t>
  </si>
  <si>
    <t>I+</t>
  </si>
  <si>
    <t>I-</t>
  </si>
  <si>
    <t>J+</t>
  </si>
  <si>
    <t>J-</t>
  </si>
  <si>
    <t>LM</t>
  </si>
  <si>
    <t>LNBETA</t>
  </si>
  <si>
    <t>LNGAMMA</t>
  </si>
  <si>
    <t>MULPI</t>
  </si>
  <si>
    <t>SINCPI</t>
  </si>
  <si>
    <t>PLOT</t>
  </si>
  <si>
    <t>RAD</t>
  </si>
  <si>
    <t>RAN#</t>
  </si>
  <si>
    <t>RCLEL</t>
  </si>
  <si>
    <t>SCI</t>
  </si>
  <si>
    <t>SEED</t>
  </si>
  <si>
    <t>SIGN</t>
  </si>
  <si>
    <t>STOEL</t>
  </si>
  <si>
    <t>STOIJ</t>
  </si>
  <si>
    <t>TICKS</t>
  </si>
  <si>
    <t>IDIVR</t>
  </si>
  <si>
    <t>DELTA%</t>
  </si>
  <si>
    <t>RANI#</t>
  </si>
  <si>
    <t>(-1)^X</t>
  </si>
  <si>
    <t>&gt;REAL</t>
  </si>
  <si>
    <t>EXIT</t>
  </si>
  <si>
    <t>COMPLEX</t>
  </si>
  <si>
    <t>&gt;POLAR</t>
  </si>
  <si>
    <t>&gt;RECT</t>
  </si>
  <si>
    <t>ERPN</t>
  </si>
  <si>
    <t>RPN</t>
  </si>
  <si>
    <t>SIG</t>
  </si>
  <si>
    <t>UNIT</t>
  </si>
  <si>
    <t>LISTXY</t>
  </si>
  <si>
    <t>ZYX&gt;M</t>
  </si>
  <si>
    <t>POLAR</t>
  </si>
  <si>
    <t>RECT</t>
  </si>
  <si>
    <t>CLGRF</t>
  </si>
  <si>
    <t>PLSTAT</t>
  </si>
  <si>
    <t>M&gt;ZYX</t>
  </si>
  <si>
    <t>PLTRST</t>
  </si>
  <si>
    <t>Config</t>
  </si>
  <si>
    <t>Matrix</t>
  </si>
  <si>
    <t>STDDEV</t>
  </si>
  <si>
    <t>||</t>
  </si>
  <si>
    <t>PLUS</t>
  </si>
  <si>
    <t>MULT</t>
  </si>
  <si>
    <t>DIV</t>
  </si>
  <si>
    <t>/  { fnProgrammableiProduct</t>
  </si>
  <si>
    <t>/  { fnProgrammableiSum</t>
  </si>
  <si>
    <t>"m" STD_SUP_3 STD_RIGHT_ARROW</t>
  </si>
  <si>
    <t>ITM_iPIn</t>
  </si>
  <si>
    <t>ITM_iSIGMAn</t>
  </si>
  <si>
    <t>"Misc:"</t>
  </si>
  <si>
    <t>MNU_MISC</t>
  </si>
  <si>
    <t>"pwr"</t>
  </si>
  <si>
    <t>"fld"</t>
  </si>
  <si>
    <t>"kg" STD_RIGHT_ARROW</t>
  </si>
  <si>
    <t>"Nm" STD_RIGHT_ARROW</t>
  </si>
  <si>
    <t>"dB" STD_RIGHT_ARROW</t>
  </si>
  <si>
    <t>"ha" STD_RIGHT_ARROW</t>
  </si>
  <si>
    <t>"m" STD_RIGHT_ARROW</t>
  </si>
  <si>
    <t>"ml" STD_RIGHT_ARROW</t>
  </si>
  <si>
    <t>"Pa" STD_RIGHT_ARROW</t>
  </si>
  <si>
    <t>"g" STD_RIGHT_ARROW</t>
  </si>
  <si>
    <t>"mm" STD_RIGHT_ARROW</t>
  </si>
  <si>
    <t>ITM_MI2toKM2</t>
  </si>
  <si>
    <t>ITM_KM2toMI2</t>
  </si>
  <si>
    <t>"mi" STD_SUP_2 STD_RIGHT_ARROW "km" STD_SUP_2</t>
  </si>
  <si>
    <t>"km" STD_SUP_2 STD_RIGHT_ARROW "mi" STD_SUP_2</t>
  </si>
  <si>
    <t>/  { fnCvtMi2Km2</t>
  </si>
  <si>
    <t>"km" STD_SUP_2 STD_RIGHT_ARROW "nmi" STD_SUP_2</t>
  </si>
  <si>
    <t>"nmi" STD_SUP_2 STD_RIGHT_ARROW "km" STD_SUP_2</t>
  </si>
  <si>
    <t>/  { fnCvtNmi2Km2</t>
  </si>
  <si>
    <t>ITM_NMI2toKM2</t>
  </si>
  <si>
    <t>ITM_KM2toNMI2</t>
  </si>
  <si>
    <t>M.NEW</t>
  </si>
  <si>
    <t>MNU_STDNORML</t>
  </si>
  <si>
    <t>ITM_STDNORMLP</t>
  </si>
  <si>
    <t>ITM_STDNORML</t>
  </si>
  <si>
    <t>ITM_STDNORMLU</t>
  </si>
  <si>
    <t>ITM_STDNORMLM1</t>
  </si>
  <si>
    <t>/  { fnStdNormalP</t>
  </si>
  <si>
    <t>/  { fnStdNormalL</t>
  </si>
  <si>
    <t>/  { fnStdNormalR</t>
  </si>
  <si>
    <t>/  { fnStdNormalI</t>
  </si>
  <si>
    <t>STD_PHI ":"</t>
  </si>
  <si>
    <t>STD_phi STD_SUB_p</t>
  </si>
  <si>
    <t>STD_PHI STD_GAUSS_BLACK_L STD_GAUSS_WHITE_R</t>
  </si>
  <si>
    <t>STD_PHI STD_GAUSS_WHITE_L STD_GAUSS_BLACK_R</t>
  </si>
  <si>
    <t>STD_PHI STD_SUP_MINUS_1</t>
  </si>
  <si>
    <t>STD_RIGHT_DOUBLE_ARROW "DEG"</t>
  </si>
  <si>
    <t>STD_RIGHT_DOUBLE_ARROW "D.MS"</t>
  </si>
  <si>
    <t>STD_RIGHT_DOUBLE_ARROW "GRAD"</t>
  </si>
  <si>
    <t>STD_RIGHT_DOUBLE_ARROW "MUL" STD_pi</t>
  </si>
  <si>
    <t>STD_RIGHT_DOUBLE_ARROW "RAD"</t>
  </si>
  <si>
    <t>STD_phi STD_SUB_0</t>
  </si>
  <si>
    <t>16</t>
  </si>
  <si>
    <t>"TamLTxt"</t>
  </si>
  <si>
    <t>"TamVTxt"</t>
  </si>
  <si>
    <t>MNU_TAMLBLALPHA</t>
  </si>
  <si>
    <t>MNU_TAMSRALPHA</t>
  </si>
  <si>
    <t>"op_A"</t>
  </si>
  <si>
    <t>Filter</t>
  </si>
  <si>
    <t>STD_SUB_R STD_SPACE_3_PER_EM "FV"</t>
  </si>
  <si>
    <t>STD_SUB_R STD_SPACE_3_PER_EM "i%/a"</t>
  </si>
  <si>
    <t>STD_SUB_R STD_SPACE_3_PER_EM "PMT"</t>
  </si>
  <si>
    <t>STD_SUB_R STD_SPACE_3_PER_EM "PV"</t>
  </si>
  <si>
    <t>"[A]"</t>
  </si>
  <si>
    <t>PTP_NUMBER_8_16</t>
  </si>
  <si>
    <t>DSP_MAX</t>
  </si>
  <si>
    <t>NPER_</t>
  </si>
  <si>
    <t>STD_SUB_R STD_SPACE_3_PER_EM NPER_</t>
  </si>
  <si>
    <t>"x" RANGE_</t>
  </si>
  <si>
    <t>STD_SUB_R STD_SPACE_3_PER_EM "PER/a"</t>
  </si>
  <si>
    <t>Legacy</t>
  </si>
  <si>
    <t xml:space="preserve"> Dup</t>
  </si>
  <si>
    <t>Legacy Check</t>
  </si>
  <si>
    <t>Legacy Check C43</t>
  </si>
  <si>
    <t>First Round of functions removed due to being unused duplications from WP43</t>
  </si>
  <si>
    <t>ITM_toDEG</t>
  </si>
  <si>
    <t>ITM_toDMS</t>
  </si>
  <si>
    <t>ITM_toGRAD</t>
  </si>
  <si>
    <t>ITM_toMULpi</t>
  </si>
  <si>
    <t>ITM_toRAD</t>
  </si>
  <si>
    <t>ITM_DtoR</t>
  </si>
  <si>
    <t>ITM_RtoD</t>
  </si>
  <si>
    <t>ITM_EXPF</t>
  </si>
  <si>
    <t>ITM_LINF</t>
  </si>
  <si>
    <t>ITM_LOGF</t>
  </si>
  <si>
    <t>ITM_ORTHOF</t>
  </si>
  <si>
    <t>ITM_POWERF</t>
  </si>
  <si>
    <t>ITM_GAUSSF</t>
  </si>
  <si>
    <t>ITM_CAUCHF</t>
  </si>
  <si>
    <t>ITM_PARABF</t>
  </si>
  <si>
    <t>ITM_HYPF</t>
  </si>
  <si>
    <t>ITM_ROOTF</t>
  </si>
  <si>
    <t>ITM_DEGto</t>
  </si>
  <si>
    <t>ITM_GRADto</t>
  </si>
  <si>
    <t>ITM_RADto</t>
  </si>
  <si>
    <t>ITM_MPItoR</t>
  </si>
  <si>
    <t>ITM_RtoMPI</t>
  </si>
  <si>
    <t>ITM_DtoDMS</t>
  </si>
  <si>
    <t>ITM_MULPIto</t>
  </si>
  <si>
    <t>ITM_DMStoD</t>
  </si>
  <si>
    <t>not used anymore</t>
  </si>
  <si>
    <t>Direct replacements made in C43</t>
  </si>
  <si>
    <t>Second Round of functions removed due to being unused duplications from WP43</t>
  </si>
  <si>
    <t>Not removed - using it in the WP43 layout</t>
  </si>
  <si>
    <t>Not removed - keeping for now as we do support (in the background) MULTPI</t>
  </si>
  <si>
    <t>Dup</t>
  </si>
  <si>
    <t>Not removed - duplicates within WP43 legacy - check why</t>
  </si>
  <si>
    <t>Part of the .d system - need to carefully check befor removal</t>
  </si>
  <si>
    <t>Not removed</t>
  </si>
  <si>
    <t>/  { runDMCPmenu</t>
  </si>
  <si>
    <t>/  { activateUSBdisk</t>
  </si>
  <si>
    <t>"DMCP"</t>
  </si>
  <si>
    <t>"ActUSB"</t>
  </si>
  <si>
    <t>/  { fnDeleteVariable</t>
  </si>
  <si>
    <t>TM_DELITM</t>
  </si>
  <si>
    <t>/  { fnDeleteMenu</t>
  </si>
  <si>
    <t>ITM_DELITM_PROG</t>
  </si>
  <si>
    <t>ITM_DELITM_MENU</t>
  </si>
  <si>
    <t>ITM_SYSTEM2</t>
  </si>
  <si>
    <t>ITM_ACTUSB</t>
  </si>
  <si>
    <t>US_CANCEL</t>
  </si>
  <si>
    <t>"Speed:"</t>
  </si>
  <si>
    <t>"Angle:"</t>
  </si>
  <si>
    <t>MNU_CONVS</t>
  </si>
  <si>
    <t>MNU_CONVANG</t>
  </si>
  <si>
    <t>ITM_KNOTtoKMH</t>
  </si>
  <si>
    <t>ITM_KMHtoKNOT</t>
  </si>
  <si>
    <t>ITM_KMHtoMPS</t>
  </si>
  <si>
    <t>ITM_MPStoKMH</t>
  </si>
  <si>
    <t>ITM_RPMtoDEGPS</t>
  </si>
  <si>
    <t>ITM_DEGPStoRPM</t>
  </si>
  <si>
    <t>ITM_MPHtoKMH</t>
  </si>
  <si>
    <t>ITM_KMHtoMPH</t>
  </si>
  <si>
    <t>ITM_MPHtoMPS</t>
  </si>
  <si>
    <t>ITM_MPStoMPH</t>
  </si>
  <si>
    <t>ITM_RPMtoRADPS</t>
  </si>
  <si>
    <t>ITM_RADPStoRPM</t>
  </si>
  <si>
    <t>ITM_DEGtoRAD</t>
  </si>
  <si>
    <t>ITM_RADtoDEG</t>
  </si>
  <si>
    <t>ITM_DEGtoGRAD</t>
  </si>
  <si>
    <t>ITM_GRADtoDEG</t>
  </si>
  <si>
    <t>ITM_GRADtoRAD</t>
  </si>
  <si>
    <t>ITM_RADtoGRAD</t>
  </si>
  <si>
    <t>"knot" STD_RIGHT_ARROW "km/h"</t>
  </si>
  <si>
    <t>"km/h" STD_RIGHT_ARROW "knot"</t>
  </si>
  <si>
    <t>"km/h" STD_RIGHT_ARROW "m/s"</t>
  </si>
  <si>
    <t>"m/s" STD_RIGHT_ARROW "km/h"</t>
  </si>
  <si>
    <t>"RPM" STD_RIGHT_ARROW "deg/s"</t>
  </si>
  <si>
    <t>"deg/s" STD_RIGHT_ARROW "RPM"</t>
  </si>
  <si>
    <t>"mph" STD_RIGHT_ARROW "km/h"</t>
  </si>
  <si>
    <t>"km/h" STD_RIGHT_ARROW "mph"</t>
  </si>
  <si>
    <t>"mph" STD_RIGHT_ARROW "m/s"</t>
  </si>
  <si>
    <t>"m/s" STD_RIGHT_ARROW "mph"</t>
  </si>
  <si>
    <t>"RPM" STD_RIGHT_ARROW "rad/s"</t>
  </si>
  <si>
    <t>"rad/s" STD_RIGHT_ARROW "RPM"</t>
  </si>
  <si>
    <t>"deg" STD_RIGHT_ARROW "rad"</t>
  </si>
  <si>
    <t>"rad" STD_RIGHT_ARROW "deg"</t>
  </si>
  <si>
    <t>"deg" STD_RIGHT_ARROW "grad"</t>
  </si>
  <si>
    <t>"grad" STD_RIGHT_ARROW "deg"</t>
  </si>
  <si>
    <t>"grad" STD_RIGHT_ARROW "rad"</t>
  </si>
  <si>
    <t>"rad" STD_RIGHT_ARROW "grad"</t>
  </si>
  <si>
    <t>/  { fnCvtRpmDegps</t>
  </si>
  <si>
    <t>/  { fnCvtMphmps</t>
  </si>
  <si>
    <t>/  { fnCvtRpmRadps</t>
  </si>
  <si>
    <t>/  { fnCvtDegRad</t>
  </si>
  <si>
    <t>/  { fnCvtDegGrad</t>
  </si>
  <si>
    <t>/  { fnCvtKmphmps</t>
  </si>
  <si>
    <t>/  { fnCvtGradRad</t>
  </si>
  <si>
    <t>MNU_TRG_C47</t>
  </si>
  <si>
    <t>/  { fnEulersFormula</t>
  </si>
  <si>
    <t>"V47"</t>
  </si>
  <si>
    <t>"D47"</t>
  </si>
  <si>
    <t>"N47"</t>
  </si>
  <si>
    <t>"E47"</t>
  </si>
  <si>
    <t>"C47"</t>
  </si>
  <si>
    <t>/  { fnSNAP</t>
  </si>
  <si>
    <t>"PRINT"</t>
  </si>
  <si>
    <t>"TRG" STD_ELLIPSIS</t>
  </si>
  <si>
    <t>ITM_USER_V47</t>
  </si>
  <si>
    <t>ITM_USER_N47</t>
  </si>
  <si>
    <t>ITM_USER_C47</t>
  </si>
  <si>
    <t>USER_V47</t>
  </si>
  <si>
    <t>USER_D47</t>
  </si>
  <si>
    <t>USER_N47</t>
  </si>
  <si>
    <t>USER_E47</t>
  </si>
  <si>
    <t>USER_C47</t>
  </si>
  <si>
    <t>"REAL"</t>
  </si>
  <si>
    <t>MNU_TRG_C47_MORE</t>
  </si>
  <si>
    <t>"SCATR"</t>
  </si>
  <si>
    <t>STD_alpha ".FN"</t>
  </si>
  <si>
    <t>MNU_PLOTTING</t>
  </si>
  <si>
    <t>ITM_USER_D47</t>
  </si>
  <si>
    <t>ITM_USER_E47</t>
  </si>
  <si>
    <t>ITM_PCSGM_DPCMN</t>
  </si>
  <si>
    <t>ITM_DPCMEAN</t>
  </si>
  <si>
    <t>STD_DELTA "%" STD_x_BAR</t>
  </si>
  <si>
    <t>"%" STD_SIGMA "," STD_DELTA "%" STD_x_BAR</t>
  </si>
  <si>
    <t>/  { fnDeltaPercentXmean</t>
  </si>
  <si>
    <t>/  { fnPcSigmaDeltaPcXmean</t>
  </si>
  <si>
    <t>MNU_TAMNONREG</t>
  </si>
  <si>
    <t>MNU_TAMNONREGIND</t>
  </si>
  <si>
    <t>"DECR"</t>
  </si>
  <si>
    <t>STD_ANGLE "CONV"</t>
  </si>
  <si>
    <t>/  { SetSetting</t>
  </si>
  <si>
    <t>"TamNoReg"</t>
  </si>
  <si>
    <t>"TamNoRegInd"</t>
  </si>
  <si>
    <t>SM_STATE_SAVE</t>
  </si>
  <si>
    <t>LM_STATE_LOAD</t>
  </si>
  <si>
    <t>"SAVEST"</t>
  </si>
  <si>
    <t>"LOADST"</t>
  </si>
  <si>
    <t>ITM_SAVEST</t>
  </si>
  <si>
    <t>ITM_LOADST</t>
  </si>
  <si>
    <t>SM_MANUAL_SAVE</t>
  </si>
  <si>
    <t>MNU_PFN_MORE</t>
  </si>
  <si>
    <t>"P.FN" STD_ELLIPSIS</t>
  </si>
  <si>
    <t>JC_CPXMULT</t>
  </si>
  <si>
    <t>ITM_CPXMULT</t>
  </si>
  <si>
    <t>"CPXmul"</t>
  </si>
  <si>
    <t>"survey ft" STD_US STD_RIGHT_ARROW</t>
  </si>
  <si>
    <t>"short cwt" STD_RIGHT_ARROW</t>
  </si>
  <si>
    <t>"short ton" STD_RIGHT_ARROW</t>
  </si>
  <si>
    <t>FLAG_HPRP</t>
  </si>
  <si>
    <t>ITM_HPRP</t>
  </si>
  <si>
    <t>SFL_HPRP</t>
  </si>
  <si>
    <t>PR_HPRP</t>
  </si>
  <si>
    <t>"BLUE47"</t>
  </si>
  <si>
    <t>MNU_BLUE_C47</t>
  </si>
  <si>
    <t>/  { configCommon</t>
  </si>
  <si>
    <t>CFG_CHINA</t>
  </si>
  <si>
    <t>CFG_EUROPE</t>
  </si>
  <si>
    <t>CFG_INDIA</t>
  </si>
  <si>
    <t>CFG_JAPAN</t>
  </si>
  <si>
    <t>CFG_DFLT</t>
  </si>
  <si>
    <t>CFG_UK</t>
  </si>
  <si>
    <t>CFG_USA</t>
  </si>
  <si>
    <t>115</t>
  </si>
  <si>
    <t>STD_DOT "P"</t>
  </si>
  <si>
    <t>ITM_SI_P</t>
  </si>
  <si>
    <t>"SETDFLT"</t>
  </si>
  <si>
    <t>ITM_SETDFLT</t>
  </si>
  <si>
    <t>"DFLT"</t>
  </si>
  <si>
    <t>charge.elem</t>
  </si>
  <si>
    <t>e.euler</t>
  </si>
  <si>
    <t>cond.quant</t>
  </si>
  <si>
    <t>gfact.elec</t>
  </si>
  <si>
    <t>mass.moon</t>
  </si>
  <si>
    <t>mass.planck</t>
  </si>
  <si>
    <t>mass.atom</t>
  </si>
  <si>
    <t>energy.atom</t>
  </si>
  <si>
    <t>mass.muon</t>
  </si>
  <si>
    <t>mass.sun</t>
  </si>
  <si>
    <t>mass.earth</t>
  </si>
  <si>
    <t>nr.avogadro</t>
  </si>
  <si>
    <t>temp.planck</t>
  </si>
  <si>
    <t>time.planck</t>
  </si>
  <si>
    <t>zero</t>
  </si>
  <si>
    <t>"charge.elem"</t>
  </si>
  <si>
    <t>"cond.quant"</t>
  </si>
  <si>
    <t>"gfact.elec"</t>
  </si>
  <si>
    <t>"mass.moon"</t>
  </si>
  <si>
    <t>"mass.planck"</t>
  </si>
  <si>
    <t>"mass.atom"</t>
  </si>
  <si>
    <t>"energy.atom"</t>
  </si>
  <si>
    <t>"mass.muon"</t>
  </si>
  <si>
    <t>"mass.sun"</t>
  </si>
  <si>
    <t>"mass.earth"</t>
  </si>
  <si>
    <t>"nr.avogadro"</t>
  </si>
  <si>
    <t>"temp.planck"</t>
  </si>
  <si>
    <t>"time.planck"</t>
  </si>
  <si>
    <t>"zero"</t>
  </si>
  <si>
    <t>GAP</t>
  </si>
  <si>
    <t>RDXCOM</t>
  </si>
  <si>
    <t>RDXPER</t>
  </si>
  <si>
    <t>MULTDOT</t>
  </si>
  <si>
    <t>DMY</t>
  </si>
  <si>
    <t>YMD</t>
  </si>
  <si>
    <t>MDY</t>
  </si>
  <si>
    <t>CPXRES</t>
  </si>
  <si>
    <t>SPCRES</t>
  </si>
  <si>
    <t>SSIZE4</t>
  </si>
  <si>
    <t>SSIZE8</t>
  </si>
  <si>
    <t>CPXI</t>
  </si>
  <si>
    <t>CPXJ</t>
  </si>
  <si>
    <t>CLK12</t>
  </si>
  <si>
    <t>CLK24</t>
  </si>
  <si>
    <t>SCIOVR</t>
  </si>
  <si>
    <t>ENGOVR</t>
  </si>
  <si>
    <t>F1234</t>
  </si>
  <si>
    <t>M1234</t>
  </si>
  <si>
    <t>F14</t>
  </si>
  <si>
    <t>M14</t>
  </si>
  <si>
    <t>F124</t>
  </si>
  <si>
    <t>CF</t>
  </si>
  <si>
    <t>SF</t>
  </si>
  <si>
    <t>G2TP</t>
  </si>
  <si>
    <t>HOMEX3</t>
  </si>
  <si>
    <t>EXFRAC</t>
  </si>
  <si>
    <t>LARGELI</t>
  </si>
  <si>
    <t>CPXRES1</t>
  </si>
  <si>
    <t>SPCRES1</t>
  </si>
  <si>
    <t>CPXRES0</t>
  </si>
  <si>
    <t>SPCRES0</t>
  </si>
  <si>
    <t>ITM_CPXRES1</t>
  </si>
  <si>
    <t>ITM_SPCRES1</t>
  </si>
  <si>
    <t>ITM_CPXRES0</t>
  </si>
  <si>
    <t>ITM_SPCRES0</t>
  </si>
  <si>
    <t>"CPXRES1"</t>
  </si>
  <si>
    <t>"SPCRES1"</t>
  </si>
  <si>
    <t>lightspeed</t>
  </si>
  <si>
    <t>volume.gas</t>
  </si>
  <si>
    <t>"CPXRES0"</t>
  </si>
  <si>
    <t>"SPCRES0"</t>
  </si>
  <si>
    <t>REMOVED</t>
  </si>
  <si>
    <t>Checkbox</t>
  </si>
  <si>
    <t>WP set Checkbox</t>
  </si>
  <si>
    <t>Checkbox replacement</t>
  </si>
  <si>
    <t>"lightspeed"</t>
  </si>
  <si>
    <t>"volume.gas"</t>
  </si>
  <si>
    <t>yr.gregor</t>
  </si>
  <si>
    <t>rad.bohr</t>
  </si>
  <si>
    <t>orb.moon</t>
  </si>
  <si>
    <t>orb.earth</t>
  </si>
  <si>
    <t>c.radiatn1</t>
  </si>
  <si>
    <t>c.radiatn2</t>
  </si>
  <si>
    <t>c.faraday</t>
  </si>
  <si>
    <t>α.feigenbm</t>
  </si>
  <si>
    <t>δ.feigenbm</t>
  </si>
  <si>
    <t>c.grav.nwt</t>
  </si>
  <si>
    <t>c.catalan</t>
  </si>
  <si>
    <t>c.grav.geo</t>
  </si>
  <si>
    <t>acc.earth</t>
  </si>
  <si>
    <t>c.planck</t>
  </si>
  <si>
    <t>red.planck</t>
  </si>
  <si>
    <t>c.boltzmn</t>
  </si>
  <si>
    <t>c.josephsn</t>
  </si>
  <si>
    <t>len.planck</t>
  </si>
  <si>
    <t>mass.elec</t>
  </si>
  <si>
    <t>mass.neu</t>
  </si>
  <si>
    <t>r.neu.prot</t>
  </si>
  <si>
    <t>mass.prot</t>
  </si>
  <si>
    <t>r.prot.elec</t>
  </si>
  <si>
    <t>not.a.nr</t>
  </si>
  <si>
    <t>press.atm</t>
  </si>
  <si>
    <t>c.mol.gas</t>
  </si>
  <si>
    <t>rad.elec</t>
  </si>
  <si>
    <t>c.klitzing</t>
  </si>
  <si>
    <t>rad.moon</t>
  </si>
  <si>
    <t>c.rydberg</t>
  </si>
  <si>
    <t>rad.sun</t>
  </si>
  <si>
    <t>rad.earth</t>
  </si>
  <si>
    <t>majax.earth</t>
  </si>
  <si>
    <t>minax.earth</t>
  </si>
  <si>
    <t>sq.eccent1</t>
  </si>
  <si>
    <t>sq.eccent2</t>
  </si>
  <si>
    <t>f.flatteng</t>
  </si>
  <si>
    <t>temp.stand</t>
  </si>
  <si>
    <t>imped.vac</t>
  </si>
  <si>
    <t>c.finestruc</t>
  </si>
  <si>
    <t>c.eul.masc</t>
  </si>
  <si>
    <t>r.gyro.prot</t>
  </si>
  <si>
    <t>frq.hypf.cs</t>
  </si>
  <si>
    <t>epermt.vac</t>
  </si>
  <si>
    <t>wavln.elec</t>
  </si>
  <si>
    <t>wavln.neu</t>
  </si>
  <si>
    <t>wavln.prot</t>
  </si>
  <si>
    <t>mpermb.vac</t>
  </si>
  <si>
    <t>magn.both</t>
  </si>
  <si>
    <t>mgmom.elec</t>
  </si>
  <si>
    <t>r.elec.bohr</t>
  </si>
  <si>
    <t>magmom.neu</t>
  </si>
  <si>
    <t>mgmom.prot</t>
  </si>
  <si>
    <t>magn.nucl</t>
  </si>
  <si>
    <t>mgmom.muon</t>
  </si>
  <si>
    <t>c.stephbol</t>
  </si>
  <si>
    <t>r.golden</t>
  </si>
  <si>
    <t>fluxq.magn</t>
  </si>
  <si>
    <t>vangl.earth</t>
  </si>
  <si>
    <t>inf.minus</t>
  </si>
  <si>
    <t>inf.plus</t>
  </si>
  <si>
    <t>"yr.gregor"</t>
  </si>
  <si>
    <t>"rad.bohr"</t>
  </si>
  <si>
    <t>"orb.moon"</t>
  </si>
  <si>
    <t>"orb.earth"</t>
  </si>
  <si>
    <t>"c.radiatn1"</t>
  </si>
  <si>
    <t>"c.radiatn2"</t>
  </si>
  <si>
    <t>"c.faraday"</t>
  </si>
  <si>
    <t>"c.grav.nwt"</t>
  </si>
  <si>
    <t>"c.catalan"</t>
  </si>
  <si>
    <t>"c.grav.geo"</t>
  </si>
  <si>
    <t>"acc.earth"</t>
  </si>
  <si>
    <t>"c.planck"</t>
  </si>
  <si>
    <t>"red.planck"</t>
  </si>
  <si>
    <t>"c.boltzmn"</t>
  </si>
  <si>
    <t>"c.josephsn"</t>
  </si>
  <si>
    <t>"len.planck"</t>
  </si>
  <si>
    <t>"mass.elec"</t>
  </si>
  <si>
    <t>"mass.neu"</t>
  </si>
  <si>
    <t>"r.neu.prot"</t>
  </si>
  <si>
    <t>"mass.prot"</t>
  </si>
  <si>
    <t>"r.prot.elec"</t>
  </si>
  <si>
    <t>"not.a.nr"</t>
  </si>
  <si>
    <t>"press.atm"</t>
  </si>
  <si>
    <t>"c.mol.gas"</t>
  </si>
  <si>
    <t>"rad.elec"</t>
  </si>
  <si>
    <t>"c.klitzing"</t>
  </si>
  <si>
    <t>"rad.moon"</t>
  </si>
  <si>
    <t>"c.rydberg"</t>
  </si>
  <si>
    <t>"rad.sun"</t>
  </si>
  <si>
    <t>"rad.earth"</t>
  </si>
  <si>
    <t>"majax.earth"</t>
  </si>
  <si>
    <t>"minax.earth"</t>
  </si>
  <si>
    <t>"sq.eccent1"</t>
  </si>
  <si>
    <t>"sq.eccent2"</t>
  </si>
  <si>
    <t>"f.flatteng"</t>
  </si>
  <si>
    <t>"temp.stand"</t>
  </si>
  <si>
    <t>"imped.vac"</t>
  </si>
  <si>
    <t>"c.finestruc"</t>
  </si>
  <si>
    <t>"c.eul.masc"</t>
  </si>
  <si>
    <t>"r.gyro.prot"</t>
  </si>
  <si>
    <t>"frq.hypf.cs"</t>
  </si>
  <si>
    <t>"epermt.vac"</t>
  </si>
  <si>
    <t>"wavln.elec"</t>
  </si>
  <si>
    <t>"wavln.neu"</t>
  </si>
  <si>
    <t>"wavln.prot"</t>
  </si>
  <si>
    <t>"mpermb.vac"</t>
  </si>
  <si>
    <t>"magn.both"</t>
  </si>
  <si>
    <t>"mgmom.elec"</t>
  </si>
  <si>
    <t>"r.elec.bohr"</t>
  </si>
  <si>
    <t>"magmom.neu"</t>
  </si>
  <si>
    <t>"mgmom.prot"</t>
  </si>
  <si>
    <t>"magn.nucl"</t>
  </si>
  <si>
    <t>"mgmom.muon"</t>
  </si>
  <si>
    <t>"c.stephbol"</t>
  </si>
  <si>
    <t>"r.golden"</t>
  </si>
  <si>
    <t>"fluxq.magn"</t>
  </si>
  <si>
    <t>"vangl.earth"</t>
  </si>
  <si>
    <t>"inf.minus"</t>
  </si>
  <si>
    <t>"inf.plus"</t>
  </si>
  <si>
    <t>RB_FGLNOFF</t>
  </si>
  <si>
    <t>"fg.OFF"</t>
  </si>
  <si>
    <t>RB_FGLNLIM</t>
  </si>
  <si>
    <t>"fg.LIM"</t>
  </si>
  <si>
    <t>RB_FGLNFUL</t>
  </si>
  <si>
    <t>"fg.FUL"</t>
  </si>
  <si>
    <t>ITM_FGLNOFF</t>
  </si>
  <si>
    <t>ITM_FGLNLIM</t>
  </si>
  <si>
    <t>ITM_FGLNFUL</t>
  </si>
  <si>
    <t>/  { setFGLSettings</t>
  </si>
  <si>
    <t>ADDED</t>
  </si>
  <si>
    <t>FGOFF</t>
  </si>
  <si>
    <t>FGLIM</t>
  </si>
  <si>
    <t>FGFUL</t>
  </si>
  <si>
    <t>STD_alpha ".feigenbm"</t>
  </si>
  <si>
    <t>STD_delta ".feigenbm"</t>
  </si>
  <si>
    <t>MNU_TAMALPHA</t>
  </si>
  <si>
    <t>MNU_TAMCMPALPHA</t>
  </si>
  <si>
    <t>ITM_JUL_GREG_1752</t>
  </si>
  <si>
    <t>ITM_JUL_GREG_1949</t>
  </si>
  <si>
    <t>ITM_JUL_GREG_1582</t>
  </si>
  <si>
    <t>ITM_JUL_GREG_1873</t>
  </si>
  <si>
    <t>"JG.1582"</t>
  </si>
  <si>
    <t>"JG.1752"</t>
  </si>
  <si>
    <t>"JG.1873"</t>
  </si>
  <si>
    <t>"JG.1949"</t>
  </si>
  <si>
    <t>ITM_GAPPER_L</t>
  </si>
  <si>
    <t>ITM_GAPCOM_L</t>
  </si>
  <si>
    <t>ITM_GAPAPO_L</t>
  </si>
  <si>
    <t>ITM_GAPSPC_L</t>
  </si>
  <si>
    <t>ITM_GAPUND_L</t>
  </si>
  <si>
    <t>ITM_GAPNIL_L</t>
  </si>
  <si>
    <t>ITM_GAPPER_R</t>
  </si>
  <si>
    <t>ITM_GAPCOM_R</t>
  </si>
  <si>
    <t>ITM_GAPAPO_R</t>
  </si>
  <si>
    <t>ITM_GAPSPC_R</t>
  </si>
  <si>
    <t>ITM_GAPUND_R</t>
  </si>
  <si>
    <t>ITM_GAPNIL_R</t>
  </si>
  <si>
    <t>MNU_GAP_L</t>
  </si>
  <si>
    <t>MNU_GAP_R</t>
  </si>
  <si>
    <t>ITM_SET_TO_TEXT</t>
  </si>
  <si>
    <t>/  { fnSettingsDispFormatGrp1L</t>
  </si>
  <si>
    <t>/  { fnSettingsDispFormatGrpR</t>
  </si>
  <si>
    <t>/  { fnSettingsDispFormatGrpL</t>
  </si>
  <si>
    <t>ITM_GRP_L</t>
  </si>
  <si>
    <t>ITM_GRP1_L</t>
  </si>
  <si>
    <t>ITM_GRP_R</t>
  </si>
  <si>
    <t>ITM_GAP_L</t>
  </si>
  <si>
    <t>ITM_GAP_R</t>
  </si>
  <si>
    <t>/  { fnSetGapChar</t>
  </si>
  <si>
    <t>32768+ITM_PERIOD</t>
  </si>
  <si>
    <t>32768+ITM_COMMA</t>
  </si>
  <si>
    <t>32768+ITM_QUOTE</t>
  </si>
  <si>
    <t>32768+ITM_SPACE_4_PER_EM</t>
  </si>
  <si>
    <t>32768+ITM_UNDERSCORE</t>
  </si>
  <si>
    <t>32768+ITM_NULL</t>
  </si>
  <si>
    <t>/  { fnMenuGapR</t>
  </si>
  <si>
    <t>/  { fnMenuGapL</t>
  </si>
  <si>
    <t>"FPGRP"</t>
  </si>
  <si>
    <t>/  { fnSettingsDispFormatGrp1Lo</t>
  </si>
  <si>
    <t>ITM_GRP1_L_OF</t>
  </si>
  <si>
    <t>"IPGRP"</t>
  </si>
  <si>
    <t>"IPGRP1"</t>
  </si>
  <si>
    <t>"IPGRP1x"</t>
  </si>
  <si>
    <t>"set&gt;TXT"</t>
  </si>
  <si>
    <t>ITM_GAPDBLSPC_L</t>
  </si>
  <si>
    <t>ITM_GAPDBLSPC_R</t>
  </si>
  <si>
    <t>ITM_GAPDOT_L</t>
  </si>
  <si>
    <t>ITM_GAPDOT_R</t>
  </si>
  <si>
    <t>32768+ITM_DOT</t>
  </si>
  <si>
    <t>ITM_GAPNARSPC_L</t>
  </si>
  <si>
    <t>ITM_GAPNARSPC_R</t>
  </si>
  <si>
    <t>32768+ITM_SPACE_PUNCTUATION</t>
  </si>
  <si>
    <t>JG1582</t>
  </si>
  <si>
    <t>JG1752</t>
  </si>
  <si>
    <t>JG1873</t>
  </si>
  <si>
    <t>JG1949</t>
  </si>
  <si>
    <t>IPSEP</t>
  </si>
  <si>
    <t>FPSEP</t>
  </si>
  <si>
    <t>set&gt;TXT</t>
  </si>
  <si>
    <t>IPGRP</t>
  </si>
  <si>
    <t>IPGRP1</t>
  </si>
  <si>
    <t>FPGRP</t>
  </si>
  <si>
    <t>IPGRP1X</t>
  </si>
  <si>
    <t>ADDED 2023-05-22</t>
  </si>
  <si>
    <t>32768+ITM_SPACE_EM</t>
  </si>
  <si>
    <t>ITM_WDOT</t>
  </si>
  <si>
    <t>"ICOM,"</t>
  </si>
  <si>
    <t>"ISPC" STD_OPEN_BOX</t>
  </si>
  <si>
    <t>"IDOT" STD_DOT</t>
  </si>
  <si>
    <t>"IPER."</t>
  </si>
  <si>
    <t>ITM_WCOMMA</t>
  </si>
  <si>
    <t>ITM_WPERIOD</t>
  </si>
  <si>
    <t>ITM_NQUOTE</t>
  </si>
  <si>
    <t>"INONE"</t>
  </si>
  <si>
    <t>"IUNDR" STD_UNDERSCORE</t>
  </si>
  <si>
    <t>32768+ITM_WDOT</t>
  </si>
  <si>
    <t>32768+ITM_WPERIOD</t>
  </si>
  <si>
    <t>32768+ITM_WCOMMA</t>
  </si>
  <si>
    <t>32768+ITM_NQUOTE</t>
  </si>
  <si>
    <t>"FDOT" STD_DOT</t>
  </si>
  <si>
    <t>"FPER."</t>
  </si>
  <si>
    <t>"FCOM,"</t>
  </si>
  <si>
    <t>"FSPC" STD_OPEN_BOX</t>
  </si>
  <si>
    <t>"FUNDR" STD_UNDERSCORE</t>
  </si>
  <si>
    <t>"FNONE"</t>
  </si>
  <si>
    <t>"DOT" STD_DOT</t>
  </si>
  <si>
    <t>"PER."</t>
  </si>
  <si>
    <t>"COM,"</t>
  </si>
  <si>
    <t>"SPC" STD_OPEN_BOX</t>
  </si>
  <si>
    <t>"UNDR" STD_UNDERSCORE</t>
  </si>
  <si>
    <t>"NONE"</t>
  </si>
  <si>
    <t>ITM_GAPNARAPO_L</t>
  </si>
  <si>
    <t>ITM_GAPWIDCOM_L</t>
  </si>
  <si>
    <t>ITM_GAPWIDPER_L</t>
  </si>
  <si>
    <t>ITM_GAPWIDDOT_L</t>
  </si>
  <si>
    <t>ITM_GAPWIDDOT_R</t>
  </si>
  <si>
    <t>ITM_GAPWIDPER_R</t>
  </si>
  <si>
    <t>ITM_GAPWIDCOM_R</t>
  </si>
  <si>
    <t>ITM_GAPNARAPO_R</t>
  </si>
  <si>
    <t>"RDOT" STD_DOT</t>
  </si>
  <si>
    <t>"RPER."</t>
  </si>
  <si>
    <t>"RCOM,"</t>
  </si>
  <si>
    <t>ITM_GAPDOT_RX</t>
  </si>
  <si>
    <t>ITM_GAPWIDDOT_RX</t>
  </si>
  <si>
    <t>ITM_GAPPER_RX</t>
  </si>
  <si>
    <t>ITM_GAPWIDPER_RX</t>
  </si>
  <si>
    <t>ITM_GAPCOM_RX</t>
  </si>
  <si>
    <t>ITM_GAPWIDCOM_RX</t>
  </si>
  <si>
    <t>"RADIX"</t>
  </si>
  <si>
    <t>ITM_GAP_RX</t>
  </si>
  <si>
    <t>MNU_GAP_RX</t>
  </si>
  <si>
    <t>/  { fnMenuGapRX</t>
  </si>
  <si>
    <t>49152+ITM_DOT</t>
  </si>
  <si>
    <t>49152+ITM_WDOT</t>
  </si>
  <si>
    <t>49152+ITM_PERIOD</t>
  </si>
  <si>
    <t>49152+ITM_WPERIOD</t>
  </si>
  <si>
    <t>49152+ITM_COMMA</t>
  </si>
  <si>
    <t>49152+ITM_WCOMMA</t>
  </si>
  <si>
    <t>STD_WPERIOD</t>
  </si>
  <si>
    <t xml:space="preserve">STD_WCOMMA </t>
  </si>
  <si>
    <t>STD_WDOT</t>
  </si>
  <si>
    <t>STD_NQUOTE</t>
  </si>
  <si>
    <t>"INSPC" STD_INV_BRIDGE</t>
  </si>
  <si>
    <t>"NSPC" STD_INV_BRIDGE</t>
  </si>
  <si>
    <t>"FNSPC" STD_INV_BRIDGE</t>
  </si>
  <si>
    <t>"IPART"</t>
  </si>
  <si>
    <t>"FPART"</t>
  </si>
  <si>
    <t>"TICK" STD_NQUOTE</t>
  </si>
  <si>
    <t>"CPX" STD_op_j</t>
  </si>
  <si>
    <t>"CPX" STD_op_i</t>
  </si>
  <si>
    <t>"op_" STD_op_i</t>
  </si>
  <si>
    <t>STD_op_i</t>
  </si>
  <si>
    <t>"IWDOT" STD_SPACE_4_PER_EM STD_WDOT</t>
  </si>
  <si>
    <t>"WDOT" STD_SPACE_4_PER_EM STD_WDOT</t>
  </si>
  <si>
    <t>"IWPER" STD_SPACE_4_PER_EM STD_WPERIOD</t>
  </si>
  <si>
    <t>"WPER" STD_SPACE_4_PER_EM STD_WPERIOD</t>
  </si>
  <si>
    <t>"IWCOM" STD_SPACE_4_PER_EM STD_WCOMMA</t>
  </si>
  <si>
    <t>"WCOM" STD_SPACE_4_PER_EM STD_WCOMMA</t>
  </si>
  <si>
    <t>"FWDOT" STD_SPACE_4_PER_EM STD_WDOT</t>
  </si>
  <si>
    <t>"FWPER" STD_SPACE_4_PER_EM STD_WPERIOD</t>
  </si>
  <si>
    <t>"FWCOM" STD_SPACE_4_PER_EM STD_WCOMMA</t>
  </si>
  <si>
    <t>"RWDOT" STD_SPACE_4_PER_EM STD_WDOT</t>
  </si>
  <si>
    <t>"RWPER" STD_SPACE_4_PER_EM STD_WPERIOD</t>
  </si>
  <si>
    <t>"IWTICK" STD_SPACE_4_PER_EM "'"</t>
  </si>
  <si>
    <t>"WTICK" STD_SPACE_4_PER_EM "'"</t>
  </si>
  <si>
    <t>"FWTICK" STD_SPACE_4_PER_EM "'"</t>
  </si>
  <si>
    <t>"ITICK" STD_NQUOTE</t>
  </si>
  <si>
    <t>"FTICK" STD_NQUOTE</t>
  </si>
  <si>
    <t>"RWCOM" STD_SPACE_4_PER_EM STD_WCOMMA</t>
  </si>
  <si>
    <t>"IWSPC" STD_INV_BRIDGE STD_INV_BRIDGE</t>
  </si>
  <si>
    <t>"WSPC" STD_INV_BRIDGE STD_INV_BRIDGE</t>
  </si>
  <si>
    <t>"FWSPC" STD_INV_BRIDGE STD_INV_BRIDGE</t>
  </si>
  <si>
    <t>ITM_LEFT_DARROW</t>
  </si>
  <si>
    <t>ITM_UP_DARROW</t>
  </si>
  <si>
    <t>ITM_RIGHT_DARROW</t>
  </si>
  <si>
    <t>ITM_DOWN_DARROW</t>
  </si>
  <si>
    <t>STD_LEFT_DASHARROW</t>
  </si>
  <si>
    <t>STD_UP_DASHARROW</t>
  </si>
  <si>
    <t>STD_RIGHT_DASHARROW</t>
  </si>
  <si>
    <t>STD_DOWN_DASHARROW</t>
  </si>
  <si>
    <t>/  { fnLoadProgram</t>
  </si>
  <si>
    <t>/  { fnSaveProgram</t>
  </si>
  <si>
    <t>MAX_DENMAX</t>
  </si>
  <si>
    <t>ITM_op_j_SIGN</t>
  </si>
  <si>
    <t>ITM_poly_SIGN</t>
  </si>
  <si>
    <t>"cubic"</t>
  </si>
  <si>
    <t>/  { fnDiskInfo</t>
  </si>
  <si>
    <t>"DISK?"</t>
  </si>
  <si>
    <t>CONFIRMED</t>
  </si>
  <si>
    <t>ITM_DISK</t>
  </si>
  <si>
    <t>ITM_RESERVE2</t>
  </si>
  <si>
    <t>//placeholder for ITM_TST</t>
  </si>
  <si>
    <t>Abbreviation list, imported and " added</t>
  </si>
  <si>
    <t>Imported from constants_values_abbreviations_j.xlsx</t>
  </si>
  <si>
    <t>BEEP</t>
  </si>
  <si>
    <t>TONE</t>
  </si>
  <si>
    <t>ADDED 2023-06</t>
  </si>
  <si>
    <t>Removed</t>
  </si>
  <si>
    <t>Spacing constants for export.h</t>
  </si>
  <si>
    <t>XEQM LOOKUP</t>
  </si>
  <si>
    <t>CAT&lt;&gt;NAME</t>
  </si>
  <si>
    <t>CATEGORY</t>
  </si>
  <si>
    <t>Using @</t>
  </si>
  <si>
    <t>XEQM item</t>
  </si>
  <si>
    <t>XEQM text</t>
  </si>
  <si>
    <t>Lookup ITEMS.CAT</t>
  </si>
  <si>
    <t>Added 2023-07-14</t>
  </si>
  <si>
    <t>SQRT1+XSQR</t>
  </si>
  <si>
    <t>Function items using different letters</t>
  </si>
  <si>
    <t>default not supported</t>
  </si>
  <si>
    <t>STD_RECYCLE</t>
  </si>
  <si>
    <t>7A</t>
  </si>
  <si>
    <t>a6</t>
  </si>
  <si>
    <t>STD_RIGHT_DOUBLE_ARROW</t>
  </si>
  <si>
    <t>D2</t>
  </si>
  <si>
    <t>a1</t>
  </si>
  <si>
    <t>a7</t>
  </si>
  <si>
    <t>RANGE SUP/SUB</t>
  </si>
  <si>
    <t>e9</t>
  </si>
  <si>
    <t>a4</t>
  </si>
  <si>
    <t>e8</t>
  </si>
  <si>
    <t>e7</t>
  </si>
  <si>
    <t>e6</t>
  </si>
  <si>
    <t>e5</t>
  </si>
  <si>
    <t>e4</t>
  </si>
  <si>
    <t>e3</t>
  </si>
  <si>
    <t>e2</t>
  </si>
  <si>
    <t>e1</t>
  </si>
  <si>
    <t>e0</t>
  </si>
  <si>
    <t>df</t>
  </si>
  <si>
    <t>de</t>
  </si>
  <si>
    <t>dd</t>
  </si>
  <si>
    <t>dc</t>
  </si>
  <si>
    <t>db</t>
  </si>
  <si>
    <t>da</t>
  </si>
  <si>
    <t>d9</t>
  </si>
  <si>
    <t>d8</t>
  </si>
  <si>
    <t>d7</t>
  </si>
  <si>
    <t>d6</t>
  </si>
  <si>
    <t>d5</t>
  </si>
  <si>
    <t>d4</t>
  </si>
  <si>
    <t>d3</t>
  </si>
  <si>
    <t>d2</t>
  </si>
  <si>
    <t>d1</t>
  </si>
  <si>
    <t>d0</t>
  </si>
  <si>
    <t>cf</t>
  </si>
  <si>
    <t>ce</t>
  </si>
  <si>
    <t>cd</t>
  </si>
  <si>
    <t>cc</t>
  </si>
  <si>
    <t>cb</t>
  </si>
  <si>
    <t>ca</t>
  </si>
  <si>
    <t>c9</t>
  </si>
  <si>
    <t>c8</t>
  </si>
  <si>
    <t>c7</t>
  </si>
  <si>
    <t>c6</t>
  </si>
  <si>
    <t>c5</t>
  </si>
  <si>
    <t>c4</t>
  </si>
  <si>
    <t>c3</t>
  </si>
  <si>
    <t>c2</t>
  </si>
  <si>
    <t>c1</t>
  </si>
  <si>
    <t>c0</t>
  </si>
  <si>
    <t>bf</t>
  </si>
  <si>
    <t>be</t>
  </si>
  <si>
    <t>bd</t>
  </si>
  <si>
    <t>bc</t>
  </si>
  <si>
    <t>bb</t>
  </si>
  <si>
    <t>ba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</si>
  <si>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</si>
  <si>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</si>
  <si>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</si>
  <si>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</si>
  <si>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</si>
  <si>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</si>
  <si>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</si>
  <si>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</si>
  <si>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</si>
  <si>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b0</t>
  </si>
  <si>
    <t>af</t>
  </si>
  <si>
    <t>ae</t>
  </si>
  <si>
    <t>ad</t>
  </si>
  <si>
    <t>ac</t>
  </si>
  <si>
    <t>ab</t>
  </si>
  <si>
    <t>aa</t>
  </si>
  <si>
    <t>a9</t>
  </si>
  <si>
    <t>a8</t>
  </si>
  <si>
    <t>a5</t>
  </si>
  <si>
    <t>a3</t>
  </si>
  <si>
    <t>a2</t>
  </si>
  <si>
    <t>a0</t>
  </si>
  <si>
    <t>9f</t>
  </si>
  <si>
    <t>9e</t>
  </si>
  <si>
    <t>9d</t>
  </si>
  <si>
    <t>9c</t>
  </si>
  <si>
    <t>9b</t>
  </si>
  <si>
    <t>9a</t>
  </si>
  <si>
    <t>8f</t>
  </si>
  <si>
    <t>8e</t>
  </si>
  <si>
    <t>8d</t>
  </si>
  <si>
    <t>8c</t>
  </si>
  <si>
    <t>8b</t>
  </si>
  <si>
    <t>8a</t>
  </si>
  <si>
    <t>Exception</t>
  </si>
  <si>
    <t>10^</t>
  </si>
  <si>
    <t>7d</t>
  </si>
  <si>
    <t>RANGE BASE</t>
  </si>
  <si>
    <t>STD_BASE_16</t>
  </si>
  <si>
    <t>6f</t>
  </si>
  <si>
    <t>STD_BASE_15</t>
  </si>
  <si>
    <t>6e</t>
  </si>
  <si>
    <t>STD_BASE_14</t>
  </si>
  <si>
    <t>6d</t>
  </si>
  <si>
    <t>STD_BASE_13</t>
  </si>
  <si>
    <t>6c</t>
  </si>
  <si>
    <t>STD_BASE_12</t>
  </si>
  <si>
    <t>6b</t>
  </si>
  <si>
    <t>STD_BASE_11</t>
  </si>
  <si>
    <t>6a</t>
  </si>
  <si>
    <t>STD_BASE_10</t>
  </si>
  <si>
    <t>STD_BASE_9</t>
  </si>
  <si>
    <t>STD_BASE_8</t>
  </si>
  <si>
    <t>STD_BASE_7</t>
  </si>
  <si>
    <t>STD_BASE_6</t>
  </si>
  <si>
    <t>STD_BASE_5</t>
  </si>
  <si>
    <t>STD_BASE_4</t>
  </si>
  <si>
    <t>STD_BASE_3</t>
  </si>
  <si>
    <t>STD_BASE_2</t>
  </si>
  <si>
    <t>STD_BASE_1</t>
  </si>
  <si>
    <t>STD_USB</t>
  </si>
  <si>
    <t>STD_GAUSS_BLACK_R</t>
  </si>
  <si>
    <t>STD_GAUSS_WHITE_L</t>
  </si>
  <si>
    <t>STD_GAUSS_WHITE_R</t>
  </si>
  <si>
    <t>STD_GAUSS_BLACK_L</t>
  </si>
  <si>
    <t>2f</t>
  </si>
  <si>
    <t>US</t>
  </si>
  <si>
    <t>2e</t>
  </si>
  <si>
    <t>UK</t>
  </si>
  <si>
    <t>2d</t>
  </si>
  <si>
    <t>2c</t>
  </si>
  <si>
    <t>2b</t>
  </si>
  <si>
    <t>2a</t>
  </si>
  <si>
    <t>STD_OPEN_BOX</t>
  </si>
  <si>
    <t>f1</t>
  </si>
  <si>
    <t>1b</t>
  </si>
  <si>
    <t>1a</t>
  </si>
  <si>
    <t>STD_RIGHT_FLOOR</t>
  </si>
  <si>
    <t>0b</t>
  </si>
  <si>
    <t>STD_LEFT_FLOOR</t>
  </si>
  <si>
    <t>0a</t>
  </si>
  <si>
    <t>STD_RIGHT_CEILING</t>
  </si>
  <si>
    <t>STD_LEFT_CEILING</t>
  </si>
  <si>
    <t>&gt;=</t>
  </si>
  <si>
    <t>&lt;=</t>
  </si>
  <si>
    <t>&lt;&gt;</t>
  </si>
  <si>
    <t>STD_VOLUME_INTEGRAL</t>
  </si>
  <si>
    <t>STD_TRIPLE_INTEGRAL</t>
  </si>
  <si>
    <t>integral</t>
  </si>
  <si>
    <t>STD_SPHERICAL_ANGLE</t>
  </si>
  <si>
    <t>angle</t>
  </si>
  <si>
    <t>STD_ANGLE</t>
  </si>
  <si>
    <t>1f</t>
  </si>
  <si>
    <t>inf</t>
  </si>
  <si>
    <t>1e</t>
  </si>
  <si>
    <t>1d</t>
  </si>
  <si>
    <t>1c</t>
  </si>
  <si>
    <t>0f</t>
  </si>
  <si>
    <t>0e</t>
  </si>
  <si>
    <t>0c</t>
  </si>
  <si>
    <t>v</t>
  </si>
  <si>
    <t>STD_HOLLOW_DOWN_ARROW</t>
  </si>
  <si>
    <t>^</t>
  </si>
  <si>
    <t>STD_HOLLOW_UP_ARROW</t>
  </si>
  <si>
    <t>-&gt;</t>
  </si>
  <si>
    <t>&lt;-</t>
  </si>
  <si>
    <t>RANGE</t>
  </si>
  <si>
    <t>STD_INTEGER_Z</t>
  </si>
  <si>
    <t>…</t>
  </si>
  <si>
    <t>RANGE double quote</t>
  </si>
  <si>
    <t>"</t>
  </si>
  <si>
    <t>RANGE quote</t>
  </si>
  <si>
    <t>'</t>
  </si>
  <si>
    <t>Exceptions done</t>
  </si>
  <si>
    <t xml:space="preserve"> </t>
  </si>
  <si>
    <t>STD_RIGHT_TACK</t>
  </si>
  <si>
    <t>7e</t>
  </si>
  <si>
    <t>7b</t>
  </si>
  <si>
    <t>j</t>
  </si>
  <si>
    <t>STD_op_j</t>
  </si>
  <si>
    <t>i</t>
  </si>
  <si>
    <t>STD_INV_BRIDGE</t>
  </si>
  <si>
    <t>3a</t>
  </si>
  <si>
    <t>,</t>
  </si>
  <si>
    <t>STD_WCOMMA</t>
  </si>
  <si>
    <t>.</t>
  </si>
  <si>
    <t>RANGE81-83</t>
  </si>
  <si>
    <t>7f</t>
  </si>
  <si>
    <t>xmean</t>
  </si>
  <si>
    <t>ymean</t>
  </si>
  <si>
    <t>7c</t>
  </si>
  <si>
    <t>7a</t>
  </si>
  <si>
    <t>t'</t>
  </si>
  <si>
    <t>5f</t>
  </si>
  <si>
    <t>5e</t>
  </si>
  <si>
    <t>5b</t>
  </si>
  <si>
    <t>5a</t>
  </si>
  <si>
    <t>r'</t>
  </si>
  <si>
    <t>R'</t>
  </si>
  <si>
    <t>oe</t>
  </si>
  <si>
    <t>OE</t>
  </si>
  <si>
    <t>4f</t>
  </si>
  <si>
    <t>4e</t>
  </si>
  <si>
    <t>4d</t>
  </si>
  <si>
    <t>4c</t>
  </si>
  <si>
    <t>l'</t>
  </si>
  <si>
    <t>3e</t>
  </si>
  <si>
    <t>L'</t>
  </si>
  <si>
    <t>3d</t>
  </si>
  <si>
    <t>d'</t>
  </si>
  <si>
    <t>0d</t>
  </si>
  <si>
    <t>ff</t>
  </si>
  <si>
    <t>fd</t>
  </si>
  <si>
    <t>fc</t>
  </si>
  <si>
    <t>fb</t>
  </si>
  <si>
    <t>fa</t>
  </si>
  <si>
    <t>f9</t>
  </si>
  <si>
    <t>f8</t>
  </si>
  <si>
    <t>f7</t>
  </si>
  <si>
    <t>f6</t>
  </si>
  <si>
    <t>f5</t>
  </si>
  <si>
    <t>f4</t>
  </si>
  <si>
    <t>f3</t>
  </si>
  <si>
    <t>f2</t>
  </si>
  <si>
    <t>f0</t>
  </si>
  <si>
    <t>ef</t>
  </si>
  <si>
    <t>ee</t>
  </si>
  <si>
    <t>ed</t>
  </si>
  <si>
    <t>ec</t>
  </si>
  <si>
    <t>eb</t>
  </si>
  <si>
    <t>ea</t>
  </si>
  <si>
    <t>+-</t>
  </si>
  <si>
    <t>deg</t>
  </si>
  <si>
    <t>STD_z</t>
  </si>
  <si>
    <t>STD_y</t>
  </si>
  <si>
    <t>STD_x</t>
  </si>
  <si>
    <t>STD_w</t>
  </si>
  <si>
    <t>STD_v</t>
  </si>
  <si>
    <t>STD_u</t>
  </si>
  <si>
    <t>STD_t</t>
  </si>
  <si>
    <t>STD_s</t>
  </si>
  <si>
    <t>STD_r</t>
  </si>
  <si>
    <t>STD_q</t>
  </si>
  <si>
    <t>STD_p</t>
  </si>
  <si>
    <t>STD_o</t>
  </si>
  <si>
    <t>STD_n</t>
  </si>
  <si>
    <t>STD_m</t>
  </si>
  <si>
    <t>STD_l</t>
  </si>
  <si>
    <t>STD_k</t>
  </si>
  <si>
    <t>STD_j</t>
  </si>
  <si>
    <t>STD_i</t>
  </si>
  <si>
    <t>STD_h</t>
  </si>
  <si>
    <t>STD_g</t>
  </si>
  <si>
    <t>STD_f</t>
  </si>
  <si>
    <t>STD_e</t>
  </si>
  <si>
    <t>STD_d</t>
  </si>
  <si>
    <t>STD_c</t>
  </si>
  <si>
    <t>STD_b</t>
  </si>
  <si>
    <t>STD_a</t>
  </si>
  <si>
    <t>5d</t>
  </si>
  <si>
    <t>5c</t>
  </si>
  <si>
    <t>STD_Z</t>
  </si>
  <si>
    <t>STD_Y</t>
  </si>
  <si>
    <t>STD_X</t>
  </si>
  <si>
    <t>STD_W</t>
  </si>
  <si>
    <t>STD_V</t>
  </si>
  <si>
    <t>STD_U</t>
  </si>
  <si>
    <t>STD_T</t>
  </si>
  <si>
    <t>STD_S</t>
  </si>
  <si>
    <t>STD_R</t>
  </si>
  <si>
    <t>STD_Q</t>
  </si>
  <si>
    <t>STD_P</t>
  </si>
  <si>
    <t>STD_O</t>
  </si>
  <si>
    <t>STD_N</t>
  </si>
  <si>
    <t>STD_M</t>
  </si>
  <si>
    <t>STD_L</t>
  </si>
  <si>
    <t>STD_K</t>
  </si>
  <si>
    <t>4b</t>
  </si>
  <si>
    <t>STD_J</t>
  </si>
  <si>
    <t>4a</t>
  </si>
  <si>
    <t>STD_I</t>
  </si>
  <si>
    <t>STD_H</t>
  </si>
  <si>
    <t>STD_G</t>
  </si>
  <si>
    <t>STD_F</t>
  </si>
  <si>
    <t>STD_E</t>
  </si>
  <si>
    <t>STD_D</t>
  </si>
  <si>
    <t>STD_C</t>
  </si>
  <si>
    <t>STD_B</t>
  </si>
  <si>
    <t>STD_A</t>
  </si>
  <si>
    <t>3f</t>
  </si>
  <si>
    <t>3c</t>
  </si>
  <si>
    <t>3b</t>
  </si>
  <si>
    <t>STD_9</t>
  </si>
  <si>
    <t>STD_8</t>
  </si>
  <si>
    <t>STD_7</t>
  </si>
  <si>
    <t>STD_6</t>
  </si>
  <si>
    <t>STD_5</t>
  </si>
  <si>
    <t>STD_4</t>
  </si>
  <si>
    <t>STD_3</t>
  </si>
  <si>
    <t>STD_2</t>
  </si>
  <si>
    <t>STD_1</t>
  </si>
  <si>
    <t>STD_0</t>
  </si>
  <si>
    <t>`-1</t>
  </si>
  <si>
    <t>`*</t>
  </si>
  <si>
    <t>approx</t>
  </si>
  <si>
    <t>_</t>
  </si>
  <si>
    <t>y_mean</t>
  </si>
  <si>
    <t>x_mean</t>
  </si>
  <si>
    <t>x_circ</t>
  </si>
  <si>
    <t xml:space="preserve">GAUSS_BL_L </t>
  </si>
  <si>
    <t xml:space="preserve">GAUSS_WH_R </t>
  </si>
  <si>
    <t xml:space="preserve">GAUSS_WH_L </t>
  </si>
  <si>
    <t xml:space="preserve">GAUSS_BL_R </t>
  </si>
  <si>
    <t>Print</t>
  </si>
  <si>
    <t>&gt;&gt;</t>
  </si>
  <si>
    <t>`E</t>
  </si>
  <si>
    <t>`+</t>
  </si>
  <si>
    <t>`-</t>
  </si>
  <si>
    <t>`earth</t>
  </si>
  <si>
    <t>`alpha</t>
  </si>
  <si>
    <t>`delta</t>
  </si>
  <si>
    <t>`mu</t>
  </si>
  <si>
    <t>`sun</t>
  </si>
  <si>
    <t>Planck</t>
  </si>
  <si>
    <t>Planck2pi</t>
  </si>
  <si>
    <t>/  { fnExportProgram</t>
  </si>
  <si>
    <t>"XPORTP"</t>
  </si>
  <si>
    <t>ITM_GETSDIGS</t>
  </si>
  <si>
    <t>ITM_1477</t>
  </si>
  <si>
    <t>ITM_EXPORTP</t>
  </si>
  <si>
    <t>ITM_PRTACT</t>
  </si>
  <si>
    <t>ITM_PRTACT1</t>
  </si>
  <si>
    <t>ITM_PRTACT0</t>
  </si>
  <si>
    <t>Added 2023-07-16</t>
  </si>
  <si>
    <t>PRTACT</t>
  </si>
  <si>
    <t>"PRNTR"</t>
  </si>
  <si>
    <t>"PRON"</t>
  </si>
  <si>
    <t>"PROFF"</t>
  </si>
  <si>
    <t>PRON</t>
  </si>
  <si>
    <t>PROFF</t>
  </si>
  <si>
    <t>"LINT"</t>
  </si>
  <si>
    <t>ITM_LINT</t>
  </si>
  <si>
    <t>LINT</t>
  </si>
  <si>
    <t>/  { fnLint</t>
  </si>
  <si>
    <t>ACOS</t>
  </si>
  <si>
    <t>ARCOSH</t>
  </si>
  <si>
    <t>ASIN</t>
  </si>
  <si>
    <t>ARSINH</t>
  </si>
  <si>
    <t>ATAN</t>
  </si>
  <si>
    <t>ARTANH</t>
  </si>
  <si>
    <t>DECR</t>
  </si>
  <si>
    <t>MAGN</t>
  </si>
  <si>
    <t>MINUTE</t>
  </si>
  <si>
    <t>PRSTK</t>
  </si>
  <si>
    <t>MYM</t>
  </si>
  <si>
    <t>SH4S</t>
  </si>
  <si>
    <t>HOME</t>
  </si>
  <si>
    <t>IPER</t>
  </si>
  <si>
    <t>ICOM</t>
  </si>
  <si>
    <t>IWTICK</t>
  </si>
  <si>
    <t>IWSPC</t>
  </si>
  <si>
    <t>IDOT</t>
  </si>
  <si>
    <t>IUNDR</t>
  </si>
  <si>
    <t>INONE</t>
  </si>
  <si>
    <t>INSPC</t>
  </si>
  <si>
    <t>FPER</t>
  </si>
  <si>
    <t>FCOM</t>
  </si>
  <si>
    <t>FWTICK</t>
  </si>
  <si>
    <t>FSPC</t>
  </si>
  <si>
    <t>FWSPC</t>
  </si>
  <si>
    <t>FDOT</t>
  </si>
  <si>
    <t>FUNDR</t>
  </si>
  <si>
    <t>FNONE</t>
  </si>
  <si>
    <t>FNSPC</t>
  </si>
  <si>
    <t>Added 2023-07-29</t>
  </si>
  <si>
    <t>HOUR</t>
  </si>
  <si>
    <t>SEC</t>
  </si>
  <si>
    <t>/  { fnCvtNmiMi</t>
  </si>
  <si>
    <t>"nmi" STD_RIGHT_ARROW "mi."</t>
  </si>
  <si>
    <t>"mi." STD_RIGHT_ARROW "nmi"</t>
  </si>
  <si>
    <t>ITM_NMItoMI</t>
  </si>
  <si>
    <t>ITM_MItoNMI</t>
  </si>
  <si>
    <t>ITM_FURtoM</t>
  </si>
  <si>
    <t>ITM_MtoFUR</t>
  </si>
  <si>
    <t>ITM_FTNtoS</t>
  </si>
  <si>
    <t>ITM_StoFTN</t>
  </si>
  <si>
    <t>ITM_FPFtoMPS</t>
  </si>
  <si>
    <t>ITM_MPStoFPF</t>
  </si>
  <si>
    <t>ITM_BRDStoM</t>
  </si>
  <si>
    <t>ITM_MtoBRDS</t>
  </si>
  <si>
    <t>ITM_FIRtoKG</t>
  </si>
  <si>
    <t>ITM_KGtoFIR</t>
  </si>
  <si>
    <t>ITM_FPFtoKPH</t>
  </si>
  <si>
    <t>ITM_KPHtoFPF</t>
  </si>
  <si>
    <t>ITM_BRDStoIN</t>
  </si>
  <si>
    <t>ITM_INtoBRDS</t>
  </si>
  <si>
    <t>ITM_FIRtoLB</t>
  </si>
  <si>
    <t>ITM_LBtoFIR</t>
  </si>
  <si>
    <t>ITM_FPFtoMPH</t>
  </si>
  <si>
    <t>ITM_MPHtoFPF</t>
  </si>
  <si>
    <t>"fur" STD_RIGHT_ARROW "m"</t>
  </si>
  <si>
    <t>"m" STD_RIGHT_ARROW "fur"</t>
  </si>
  <si>
    <t>"ftn" STD_RIGHT_ARROW "s"</t>
  </si>
  <si>
    <t>"s" STD_RIGHT_ARROW "ftn"</t>
  </si>
  <si>
    <t>"fur/ftn" STD_RIGHT_ARROW "m/s"</t>
  </si>
  <si>
    <t>"m/s" STD_RIGHT_ARROW "fur/ftn"</t>
  </si>
  <si>
    <t>"brds" STD_RIGHT_ARROW "m"</t>
  </si>
  <si>
    <t>"m" STD_RIGHT_ARROW "brds"</t>
  </si>
  <si>
    <t>"fir" STD_RIGHT_ARROW "kg"</t>
  </si>
  <si>
    <t>"kg" STD_RIGHT_ARROW "fir"</t>
  </si>
  <si>
    <t>"fur/ftn" STD_RIGHT_ARROW "km/h"</t>
  </si>
  <si>
    <t>"km/h" STD_RIGHT_ARROW "fur/ftn"</t>
  </si>
  <si>
    <t>"brds" STD_RIGHT_ARROW "in."</t>
  </si>
  <si>
    <t>"in." STD_RIGHT_ARROW "brds"</t>
  </si>
  <si>
    <t>"fir" STD_RIGHT_ARROW "lb."</t>
  </si>
  <si>
    <t>"lb." STD_RIGHT_ARROW "fir"</t>
  </si>
  <si>
    <t>"fur/ftn" STD_RIGHT_ARROW "mph"</t>
  </si>
  <si>
    <t>"mph" STD_RIGHT_ARROW "fur/ftn"</t>
  </si>
  <si>
    <t>ITM_FPStoKMH</t>
  </si>
  <si>
    <t>ITM_KMHtoFPS</t>
  </si>
  <si>
    <t>ITM_FTPtoMPS</t>
  </si>
  <si>
    <t>ITM_MPStoFPS</t>
  </si>
  <si>
    <t>"ft/s" STD_RIGHT_ARROW "km/h"</t>
  </si>
  <si>
    <t>"km/h" STD_RIGHT_ARROW "ft/s"</t>
  </si>
  <si>
    <t>"ft/s" STD_RIGHT_ARROW "m/s"</t>
  </si>
  <si>
    <t>"m/s" STD_RIGHT_ARROW "ft/s"</t>
  </si>
  <si>
    <t>MNU_CONVHUM</t>
  </si>
  <si>
    <t>/  { fnCvtFurtom</t>
  </si>
  <si>
    <t>/  { fnCvtFtntos</t>
  </si>
  <si>
    <t>/  { fnCvtFpftomps</t>
  </si>
  <si>
    <t>/  { fnCvtBrdstom</t>
  </si>
  <si>
    <t>/  { fnCvtFirtokg</t>
  </si>
  <si>
    <t>/  { fnCvtFpftokph</t>
  </si>
  <si>
    <t>/  { fnCvtBrdstoin</t>
  </si>
  <si>
    <t>/  { fnCvtFirtolb</t>
  </si>
  <si>
    <t>/  { fnCvtFpftomph</t>
  </si>
  <si>
    <t>/  { fnCvtFpstokph</t>
  </si>
  <si>
    <t>/  { fnCvtFpstomps</t>
  </si>
  <si>
    <t>STD_EulerE STD_SUP_x</t>
  </si>
  <si>
    <t>STD_EulerE</t>
  </si>
  <si>
    <t>STD_EulerE ".euler"</t>
  </si>
  <si>
    <t>STD_EulerE STD_SUP_x "-1"</t>
  </si>
  <si>
    <t>STD_EulerE STD_SUP_i STD_SUP_x</t>
  </si>
  <si>
    <t>Added 2023-07-30</t>
  </si>
  <si>
    <t>e^X</t>
  </si>
  <si>
    <t>e^iX</t>
  </si>
  <si>
    <t>e^X-1</t>
  </si>
  <si>
    <t>SN</t>
  </si>
  <si>
    <t>CN</t>
  </si>
  <si>
    <t>DN</t>
  </si>
  <si>
    <t>"SCRSUP"</t>
  </si>
  <si>
    <t>"SCRSUB"</t>
  </si>
  <si>
    <t>"SCRNRM"</t>
  </si>
  <si>
    <t>JC_SS</t>
  </si>
  <si>
    <t>ITM_SCRNRM</t>
  </si>
  <si>
    <t>ITM_SCRSUP</t>
  </si>
  <si>
    <t>ITM_SCRSUB</t>
  </si>
  <si>
    <t>"TamCmpAlpha"</t>
  </si>
  <si>
    <t>"TamAlpha"</t>
  </si>
  <si>
    <t>ITM_SCR</t>
  </si>
  <si>
    <t>/  { fnXSWAP</t>
  </si>
  <si>
    <t>"X.SWAP"</t>
  </si>
  <si>
    <t>ITM_XSWAP</t>
  </si>
  <si>
    <t>MULTCR</t>
  </si>
  <si>
    <t>ISPC</t>
  </si>
  <si>
    <t>-MNU_CHARS</t>
  </si>
  <si>
    <t>"FFF+:"</t>
  </si>
  <si>
    <t>-MNU_CONST</t>
  </si>
  <si>
    <t>"WP43"</t>
  </si>
  <si>
    <t>"SBdate"</t>
  </si>
  <si>
    <t>"SBtime"</t>
  </si>
  <si>
    <t>"SBcr"</t>
  </si>
  <si>
    <t>"SBang"</t>
  </si>
  <si>
    <t>"SBfrac"</t>
  </si>
  <si>
    <t>"SBint"</t>
  </si>
  <si>
    <t>"SBtvm"</t>
  </si>
  <si>
    <t>"SBss"</t>
  </si>
  <si>
    <t>"SBclk"</t>
  </si>
  <si>
    <t>"SBser"</t>
  </si>
  <si>
    <t>"SBprn"</t>
  </si>
  <si>
    <t>"SBbatV"</t>
  </si>
  <si>
    <t>"SBshfR"</t>
  </si>
  <si>
    <t>FLAG_SBdate</t>
  </si>
  <si>
    <t>FLAG_SBtime</t>
  </si>
  <si>
    <t>FLAG_SBcr</t>
  </si>
  <si>
    <t>FLAG_SBang</t>
  </si>
  <si>
    <t>FLAG_SBfrac</t>
  </si>
  <si>
    <t>FLAG_SBint</t>
  </si>
  <si>
    <t>FLAG_SBtvm</t>
  </si>
  <si>
    <t>FLAG_SBss</t>
  </si>
  <si>
    <t>FLAG_SBclk</t>
  </si>
  <si>
    <t>FLAG_SBser</t>
  </si>
  <si>
    <t>FLAG_SBprn</t>
  </si>
  <si>
    <t>FLAG_SBbatV</t>
  </si>
  <si>
    <t>FLAG_SBshfR</t>
  </si>
  <si>
    <t>SFL_SBdate</t>
  </si>
  <si>
    <t>SFL_SBtime</t>
  </si>
  <si>
    <t>SFL_SBcr</t>
  </si>
  <si>
    <t>SFL_SBang</t>
  </si>
  <si>
    <t>SFL_SBfrac</t>
  </si>
  <si>
    <t>SFL_SBint</t>
  </si>
  <si>
    <t>SFL_SBtvm</t>
  </si>
  <si>
    <t>SFL_SBss</t>
  </si>
  <si>
    <t>SFL_SBclk</t>
  </si>
  <si>
    <t>SFL_SBser</t>
  </si>
  <si>
    <t>SFL_SBprn</t>
  </si>
  <si>
    <t>SFL_SBbatV</t>
  </si>
  <si>
    <t>SFL_SBshfR</t>
  </si>
  <si>
    <t>FLAG_SBcpx</t>
  </si>
  <si>
    <t>"SBcpx"</t>
  </si>
  <si>
    <t>SFL_SBcpx</t>
  </si>
  <si>
    <t>"SBmx"</t>
  </si>
  <si>
    <t>FLAG_SBmx</t>
  </si>
  <si>
    <t>SFL_SBmx</t>
  </si>
  <si>
    <t>FLAG_SBoc</t>
  </si>
  <si>
    <t>"SBoc"</t>
  </si>
  <si>
    <t>SFL_SBoc</t>
  </si>
  <si>
    <t>"M.ENG"</t>
  </si>
  <si>
    <t>"M.FIN"</t>
  </si>
  <si>
    <t>ITM_BASE_ENG</t>
  </si>
  <si>
    <t>ITM_BASE_FIN</t>
  </si>
  <si>
    <t>USER_MENG</t>
  </si>
  <si>
    <t>USER_MFIN</t>
  </si>
  <si>
    <t>ITM_HIDE_OLD</t>
  </si>
  <si>
    <t>ITM_DENMAX2_OLD</t>
  </si>
  <si>
    <t>ITM_SETSIG2_OLD</t>
  </si>
  <si>
    <t>/  { fnOldItemError</t>
  </si>
  <si>
    <t>"&gt;HIDE&lt;"</t>
  </si>
  <si>
    <t>"&gt;DMX&lt;"</t>
  </si>
  <si>
    <t>"&gt;SDIGS&lt;"</t>
  </si>
  <si>
    <t>"CAPS"</t>
  </si>
  <si>
    <t>"NUM"</t>
  </si>
  <si>
    <t>//Old item</t>
  </si>
  <si>
    <t>Primary</t>
  </si>
  <si>
    <t>f</t>
  </si>
  <si>
    <t>g</t>
  </si>
  <si>
    <t>-MNU_REGR</t>
  </si>
  <si>
    <t>-MNU_HIST</t>
  </si>
  <si>
    <t>STD_SIGMA "x" STD_SUP_MINUS STD_SUP_1</t>
  </si>
  <si>
    <t>STD_SIGMA "x" STD_SUP_MINUS STD_SUP_2</t>
  </si>
  <si>
    <t>STD_SIGMA "y" STD_SUP_MINUS STD_SUP_1</t>
  </si>
  <si>
    <t>STD_SIGMA "y" STD_SUP_MINUS STD_SUP_2</t>
  </si>
  <si>
    <t>STD_SIGMA "xy" STD_SUP_MINUS STD_SUP_1</t>
  </si>
  <si>
    <t>STD_SIGMA "x" STD_SUP_2 "y" STD_SUP_MINUS STD_SUP_1</t>
  </si>
  <si>
    <t>STD_SIGMA "lnx" STD_DOT STD_SPACE_6_PER_EM "lny"</t>
  </si>
  <si>
    <t>STD_SIGMA "y" STD_DOT STD_SPACE_6_PER_EM "lnx"</t>
  </si>
  <si>
    <t>STD_SIGMA "x" STD_DOT STD_SPACE_6_PER_EM "lny"</t>
  </si>
  <si>
    <t>STD_SIGMA "x" STD_SUP_2 STD_DOT STD_SPACE_6_PER_EM "lny"</t>
  </si>
  <si>
    <t>RB_M124</t>
  </si>
  <si>
    <t>"M.124"</t>
  </si>
  <si>
    <t>ITM_M124</t>
  </si>
  <si>
    <t>M124</t>
  </si>
  <si>
    <t>STD_SIGMA "x" STD_SUP_MINUS STD_SUP_1 STD_DOT STD_SPACE_6_PER_EM "lny"</t>
  </si>
  <si>
    <t>ITM_L100toKML</t>
  </si>
  <si>
    <t>ITM_KMLtoL100</t>
  </si>
  <si>
    <t>ITM_KMLEtoK100K</t>
  </si>
  <si>
    <t>ITM_K100KtoKMLE</t>
  </si>
  <si>
    <t>ITM_K100KtoKMK</t>
  </si>
  <si>
    <t>ITM_KMKtoK100K</t>
  </si>
  <si>
    <t>ITM_L100toMGUS</t>
  </si>
  <si>
    <t>ITM_MGUStoL100</t>
  </si>
  <si>
    <t>ITM_MGEUStoK100M</t>
  </si>
  <si>
    <t>ITM_K100MtoMGEUS</t>
  </si>
  <si>
    <t>ITM_K100MtoK100K</t>
  </si>
  <si>
    <t>ITM_K100KtoK100M</t>
  </si>
  <si>
    <t>ITM_L100toMGUK</t>
  </si>
  <si>
    <t>ITM_MGUKtoL100</t>
  </si>
  <si>
    <t>ITM_MGEUKtoK100M</t>
  </si>
  <si>
    <t>ITM_K100MtoMGEUK</t>
  </si>
  <si>
    <t>ITM_K100MtoMIK</t>
  </si>
  <si>
    <t>ITM_MIKtoK100M</t>
  </si>
  <si>
    <t>MNU_CONVYMMV</t>
  </si>
  <si>
    <t>"Ymmv:"</t>
  </si>
  <si>
    <t>"km/l" STD_RIGHT_ARROW</t>
  </si>
  <si>
    <t>"km/l" STD_SUB_e STD_RIGHT_ARROW</t>
  </si>
  <si>
    <t>"mpg" STD_US STD_RIGHT_ARROW</t>
  </si>
  <si>
    <t>"mge" STD_US STD_RIGHT_ARROW</t>
  </si>
  <si>
    <t>"mpg" STD_UK STD_RIGHT_ARROW</t>
  </si>
  <si>
    <t>"mge" STD_UK STD_RIGHT_ARROW</t>
  </si>
  <si>
    <t>"acre" STD_RIGHT_ARROW</t>
  </si>
  <si>
    <t>"acre" STD_US STD_RIGHT_ARROW</t>
  </si>
  <si>
    <t>"lbf" STD_DOT "ft" STD_RIGHT_ARROW</t>
  </si>
  <si>
    <t>"floz" STD_UK STD_RIGHT_ARROW</t>
  </si>
  <si>
    <t>"floz" STD_US  STD_RIGHT_ARROW</t>
  </si>
  <si>
    <t>"in.Hg" STD_RIGHT_ARROW</t>
  </si>
  <si>
    <t>"stone" STD_RIGHT_ARROW</t>
  </si>
  <si>
    <t>"li" STD_a_BREVE "ng" STD_RIGHT_ARROW</t>
  </si>
  <si>
    <t>"tr.oz" STD_RIGHT_ARROW</t>
  </si>
  <si>
    <t>"mm.Hg" STD_RIGHT_ARROW</t>
  </si>
  <si>
    <t>"point" STD_RIGHT_ARROW</t>
  </si>
  <si>
    <t>"torr" STD_RIGHT_ARROW</t>
  </si>
  <si>
    <t>"carat" STD_RIGHT_ARROW</t>
  </si>
  <si>
    <t>"fathom" STD_RIGHT_ARROW</t>
  </si>
  <si>
    <t>"barrel" STD_RIGHT_ARROW</t>
  </si>
  <si>
    <t>"zh" STD_a_GRAVE "ng" STD_RIGHT_ARROW</t>
  </si>
  <si>
    <t>"l/100km" STD_RIGHT_ARROW</t>
  </si>
  <si>
    <t>"mi/kWh" STD_RIGHT_ARROW</t>
  </si>
  <si>
    <t>"kWh/100km" STD_RIGHT_ARROW</t>
  </si>
  <si>
    <t>"kWh/100mi" STD_RIGHT_ARROW</t>
  </si>
  <si>
    <t>"km/kWh" STD_RIGHT_ARROW</t>
  </si>
  <si>
    <t>/  { fnSetVolume</t>
  </si>
  <si>
    <t>/  { fnGetVolume</t>
  </si>
  <si>
    <t>/  { fnVolumeUp</t>
  </si>
  <si>
    <t>/  { fnVolumeDown</t>
  </si>
  <si>
    <t>/  { fnBuzz</t>
  </si>
  <si>
    <t>/  { fnPlay</t>
  </si>
  <si>
    <t>"VOL"</t>
  </si>
  <si>
    <t>"VOL?"</t>
  </si>
  <si>
    <t>"VOL" STD_UP_ARROW</t>
  </si>
  <si>
    <t>"VOL" STD_DOWN_ARROW</t>
  </si>
  <si>
    <t>"BUZZ"</t>
  </si>
  <si>
    <t>"PLAY"</t>
  </si>
  <si>
    <t>ITM_VOLMINUS</t>
  </si>
  <si>
    <t>ITM_VOL</t>
  </si>
  <si>
    <t>ITM_VOLQ</t>
  </si>
  <si>
    <t>ITM_VOLPLUS</t>
  </si>
  <si>
    <t>ITM_BUZZ</t>
  </si>
  <si>
    <t>ITM_PLAY</t>
  </si>
  <si>
    <t>FLAG_HPBASE</t>
  </si>
  <si>
    <t>PR_HPBASE</t>
  </si>
  <si>
    <t>/  { fnKeysManagement</t>
  </si>
  <si>
    <t>SFL_HPBASE</t>
  </si>
  <si>
    <t>ITM_HPBASE</t>
  </si>
  <si>
    <t>"RP" STD_SUB_H STD_SUB_P</t>
  </si>
  <si>
    <t>"BASE" STD_SUB_H STD_SUB_P</t>
  </si>
  <si>
    <t>MNU_ANGLECONV_43S</t>
  </si>
  <si>
    <t>JC_MYM_TRIPLE</t>
  </si>
  <si>
    <t>ITM_MYMx3</t>
  </si>
  <si>
    <t>//JM MYM.3</t>
  </si>
  <si>
    <t>"MyM.3"</t>
  </si>
  <si>
    <t>ITM_N_KEY_TGLFRT</t>
  </si>
  <si>
    <t>16384+ITM_TGLFRT</t>
  </si>
  <si>
    <t>STD_SIGMA "a" STD_SUP_b "/" STD_SUB_c</t>
  </si>
  <si>
    <t>ITM_BASE_MYM</t>
  </si>
  <si>
    <t>/  { fnBaseMenu</t>
  </si>
  <si>
    <t>ITM_BASEMENU</t>
  </si>
  <si>
    <t>JC_BASE_MYM</t>
  </si>
  <si>
    <t>JC_BASE_HOME</t>
  </si>
  <si>
    <t>ITM_IRFRAC</t>
  </si>
  <si>
    <t>JC_IRFRAC</t>
  </si>
  <si>
    <t>"IRFRAC"</t>
  </si>
  <si>
    <t>DM_PROPFR</t>
  </si>
  <si>
    <t>//JM PROPFR</t>
  </si>
  <si>
    <t>ITM_PROPFR</t>
  </si>
  <si>
    <t>"op_" STD_op_i STD_SUB_SUN</t>
  </si>
  <si>
    <t>STD_op_i STD_SUB_SUN</t>
  </si>
  <si>
    <t>ITM_op_j_pol</t>
  </si>
  <si>
    <t>USER_MCPX</t>
  </si>
  <si>
    <t>"M.CPX"</t>
  </si>
  <si>
    <t>ITM_BASE_CPX</t>
  </si>
  <si>
    <t>/  { fn_cnst_op_j_pol</t>
  </si>
  <si>
    <t>"INCR"</t>
  </si>
  <si>
    <t>ITM_XEQP1</t>
  </si>
  <si>
    <t>/  { fnExecutePlusSkip</t>
  </si>
  <si>
    <t>"XEQ.SKP"</t>
  </si>
  <si>
    <t>ITM_ALTERN_CURRENT</t>
  </si>
  <si>
    <t>ITM_ANGLE</t>
  </si>
  <si>
    <t>ITM_BST_char</t>
  </si>
  <si>
    <t>ITM_CYCLIC</t>
  </si>
  <si>
    <t>ITM_DIRECT_CURRENT</t>
  </si>
  <si>
    <t>ITM_DOWN_DASHARROW</t>
  </si>
  <si>
    <t>ITM_EulerE</t>
  </si>
  <si>
    <t>ITM_INTEGER_Z</t>
  </si>
  <si>
    <t>ITM_LEFT_DASHARROW</t>
  </si>
  <si>
    <t>ITM_NOT_SUBSET_OF</t>
  </si>
  <si>
    <t>ITM_op_i_char</t>
  </si>
  <si>
    <t>ITM_op_j_char</t>
  </si>
  <si>
    <t>ITM_POLAR_char</t>
  </si>
  <si>
    <t>ITM_PRODUCT_char</t>
  </si>
  <si>
    <t>ITM_RIGHT_DASHARROW</t>
  </si>
  <si>
    <t>ITM_RIGHT_DOUBLE_ARROW</t>
  </si>
  <si>
    <t>ITM_RIGHT_TACK</t>
  </si>
  <si>
    <t>ITM_SST_char</t>
  </si>
  <si>
    <t>ITM_SUBSET_OF</t>
  </si>
  <si>
    <t>ITM_SUM_char</t>
  </si>
  <si>
    <t>ITM_UP_DASHARROW</t>
  </si>
  <si>
    <t>ITM_USB_SYMBOL</t>
  </si>
  <si>
    <t>STD_AC</t>
  </si>
  <si>
    <t>STD_CYCLIC</t>
  </si>
  <si>
    <t>STD_DC</t>
  </si>
  <si>
    <t>STD_NOT_SUBSET_OF</t>
  </si>
  <si>
    <t>STD_SUBSET_OF</t>
  </si>
  <si>
    <t>STD_SUM</t>
  </si>
  <si>
    <t>STD_USB_SYMBOL</t>
  </si>
  <si>
    <t>STD_MICRO</t>
  </si>
  <si>
    <t>ITM_MICRO</t>
  </si>
  <si>
    <t>MNU_ALPHAMISC</t>
  </si>
  <si>
    <t>STD_alpha "Misc"</t>
  </si>
  <si>
    <t>STD_alpha "Math"</t>
  </si>
  <si>
    <t>STD_RIGHT_OVER_LEFT_ARROW</t>
  </si>
  <si>
    <t>ITM_IRRATIONAL_I</t>
  </si>
  <si>
    <t>STD_IRRATIONAL_I</t>
  </si>
  <si>
    <t>"z" STD_RIGHT_OVER_LEFT_ARROW</t>
  </si>
  <si>
    <t>"y" STD_RIGHT_OVER_LEFT_ARROW</t>
  </si>
  <si>
    <t>"t" STD_RIGHT_OVER_LEFT_ARROW</t>
  </si>
  <si>
    <t>"Re" STD_RIGHT_OVER_LEFT_ARROW "Im"</t>
  </si>
  <si>
    <t>"R" STD_RIGHT_OVER_LEFT_ARROW "R"</t>
  </si>
  <si>
    <t>"x" STD_RIGHT_OVER_LEFT_ARROW</t>
  </si>
  <si>
    <t>"x" STD_RIGHT_OVER_LEFT_ARROW "y"</t>
  </si>
  <si>
    <t>"M.R" STD_RIGHT_OVER_LEFT_ARROW "R"</t>
  </si>
  <si>
    <t>"DROPx"</t>
  </si>
  <si>
    <t>ITM_LEFT_RIGHT_DOUBLE_ARROW</t>
  </si>
  <si>
    <t>STD_LEFT_RIGHT_DOUBLE_ARROW</t>
  </si>
  <si>
    <t>STD_SUM STD_SUB_n</t>
  </si>
  <si>
    <t>STD_PRODUCT STD_SUB_n</t>
  </si>
  <si>
    <t>"i" STD_PRODUCT STD_SUB_n</t>
  </si>
  <si>
    <t>"i" STD_SUM STD_SUB_n</t>
  </si>
  <si>
    <t>ITM_SUB_pi</t>
  </si>
  <si>
    <t>ITM_SUP_pi</t>
  </si>
  <si>
    <t>STD_SUB_pi</t>
  </si>
  <si>
    <t>STD_SUP_pi</t>
  </si>
  <si>
    <t>STD_SUP_1_SUB_B</t>
  </si>
  <si>
    <t>ITM_SUP_1_SUB_B</t>
  </si>
  <si>
    <t>"[M]" STD_TRANSPOSED</t>
  </si>
  <si>
    <t>STD_TRANSPOSED</t>
  </si>
  <si>
    <t>ITM_TRANSPOSED</t>
  </si>
  <si>
    <t>SUPSUB_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</si>
</sst>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3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sz val="8"/>
      <color theme="5"/>
      <name val="Menlo Regular"/>
    </font>
    <font>
      <b/>
      <sz val="12"/>
      <color rgb="FFFF0000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color theme="5" tint="0.39997558519241921"/>
      <name val="Calibri"/>
      <family val="2"/>
      <scheme val="minor"/>
    </font>
    <font>
      <sz val="12"/>
      <color theme="1"/>
      <name val="Consolas"/>
      <family val="2"/>
    </font>
    <font>
      <b/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24"/>
      <color theme="1"/>
      <name val="Consolas"/>
      <family val="2"/>
    </font>
    <font>
      <b/>
      <sz val="12"/>
      <color rgb="FFC00000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2"/>
      <color theme="5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0"/>
      <color theme="1"/>
      <name val="Menlo Regular"/>
    </font>
    <font>
      <b/>
      <sz val="12"/>
      <color rgb="FF00B05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D7D70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9">
    <xf numFmtId="0" fontId="0" fillId="0" borderId="0" xfId="0"/>
    <xf numFmtId="0" fontId="0" fillId="0" borderId="0" xfId="0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3" fillId="0" borderId="0" xfId="0" applyFont="1"/>
    <xf numFmtId="0" fontId="3" fillId="6" borderId="0" xfId="0" applyFont="1" applyFill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0" fillId="8" borderId="0" xfId="0" applyFill="1"/>
    <xf numFmtId="0" fontId="0" fillId="3" borderId="1" xfId="0" applyFill="1" applyBorder="1" applyAlignment="1">
      <alignment horizontal="center"/>
    </xf>
    <xf numFmtId="0" fontId="0" fillId="9" borderId="0" xfId="0" applyFill="1"/>
    <xf numFmtId="0" fontId="0" fillId="0" borderId="7" xfId="0" applyBorder="1"/>
    <xf numFmtId="0" fontId="0" fillId="13" borderId="0" xfId="0" applyFill="1"/>
    <xf numFmtId="0" fontId="0" fillId="7" borderId="0" xfId="0" applyFill="1" applyAlignment="1">
      <alignment horizontal="center"/>
    </xf>
    <xf numFmtId="0" fontId="4" fillId="14" borderId="0" xfId="0" applyFont="1" applyFill="1"/>
    <xf numFmtId="49" fontId="0" fillId="14" borderId="0" xfId="0" applyNumberFormat="1" applyFill="1"/>
    <xf numFmtId="49" fontId="4" fillId="14" borderId="0" xfId="0" applyNumberFormat="1" applyFont="1" applyFill="1"/>
    <xf numFmtId="49" fontId="5" fillId="14" borderId="0" xfId="0" applyNumberFormat="1" applyFont="1" applyFill="1"/>
    <xf numFmtId="0" fontId="4" fillId="14" borderId="1" xfId="0" applyFont="1" applyFill="1" applyBorder="1"/>
    <xf numFmtId="0" fontId="0" fillId="14" borderId="0" xfId="0" applyFill="1"/>
    <xf numFmtId="49" fontId="0" fillId="14" borderId="1" xfId="0" applyNumberFormat="1" applyFill="1" applyBorder="1"/>
    <xf numFmtId="0" fontId="0" fillId="14" borderId="1" xfId="0" applyFill="1" applyBorder="1"/>
    <xf numFmtId="49" fontId="0" fillId="14" borderId="0" xfId="0" applyNumberFormat="1" applyFill="1" applyAlignment="1">
      <alignment horizontal="center"/>
    </xf>
    <xf numFmtId="49" fontId="8" fillId="14" borderId="0" xfId="0" applyNumberFormat="1" applyFont="1" applyFill="1"/>
    <xf numFmtId="0" fontId="0" fillId="14" borderId="3" xfId="0" applyFill="1" applyBorder="1"/>
    <xf numFmtId="49" fontId="0" fillId="14" borderId="1" xfId="0" applyNumberFormat="1" applyFill="1" applyBorder="1" applyAlignment="1">
      <alignment horizontal="center"/>
    </xf>
    <xf numFmtId="0" fontId="7" fillId="14" borderId="1" xfId="0" applyFont="1" applyFill="1" applyBorder="1"/>
    <xf numFmtId="0" fontId="7" fillId="14" borderId="0" xfId="0" applyFont="1" applyFill="1" applyAlignment="1">
      <alignment horizontal="center"/>
    </xf>
    <xf numFmtId="0" fontId="7" fillId="14" borderId="1" xfId="0" applyFont="1" applyFill="1" applyBorder="1" applyAlignment="1">
      <alignment horizontal="center"/>
    </xf>
    <xf numFmtId="49" fontId="0" fillId="14" borderId="2" xfId="0" applyNumberFormat="1" applyFill="1" applyBorder="1"/>
    <xf numFmtId="49" fontId="0" fillId="14" borderId="4" xfId="0" applyNumberFormat="1" applyFill="1" applyBorder="1"/>
    <xf numFmtId="49" fontId="0" fillId="14" borderId="5" xfId="0" applyNumberFormat="1" applyFill="1" applyBorder="1"/>
    <xf numFmtId="0" fontId="7" fillId="14" borderId="4" xfId="0" applyFont="1" applyFill="1" applyBorder="1"/>
    <xf numFmtId="0" fontId="7" fillId="14" borderId="5" xfId="0" applyFont="1" applyFill="1" applyBorder="1"/>
    <xf numFmtId="0" fontId="7" fillId="14" borderId="2" xfId="0" applyFont="1" applyFill="1" applyBorder="1"/>
    <xf numFmtId="49" fontId="9" fillId="15" borderId="0" xfId="0" applyNumberFormat="1" applyFont="1" applyFill="1"/>
    <xf numFmtId="49" fontId="5" fillId="14" borderId="1" xfId="0" applyNumberFormat="1" applyFont="1" applyFill="1" applyBorder="1"/>
    <xf numFmtId="49" fontId="5" fillId="15" borderId="1" xfId="0" applyNumberFormat="1" applyFont="1" applyFill="1" applyBorder="1"/>
    <xf numFmtId="0" fontId="6" fillId="14" borderId="0" xfId="0" applyFont="1" applyFill="1"/>
    <xf numFmtId="49" fontId="4" fillId="14" borderId="1" xfId="0" applyNumberFormat="1" applyFont="1" applyFill="1" applyBorder="1"/>
    <xf numFmtId="0" fontId="5" fillId="14" borderId="1" xfId="0" applyFont="1" applyFill="1" applyBorder="1"/>
    <xf numFmtId="0" fontId="0" fillId="14" borderId="0" xfId="0" applyFill="1" applyAlignment="1">
      <alignment horizontal="center"/>
    </xf>
    <xf numFmtId="49" fontId="13" fillId="3" borderId="0" xfId="0" applyNumberFormat="1" applyFont="1" applyFill="1"/>
    <xf numFmtId="49" fontId="13" fillId="3" borderId="1" xfId="0" applyNumberFormat="1" applyFont="1" applyFill="1" applyBorder="1"/>
    <xf numFmtId="49" fontId="13" fillId="3" borderId="1" xfId="0" applyNumberFormat="1" applyFont="1" applyFill="1" applyBorder="1" applyAlignment="1">
      <alignment horizontal="center"/>
    </xf>
    <xf numFmtId="0" fontId="13" fillId="3" borderId="1" xfId="0" applyFont="1" applyFill="1" applyBorder="1"/>
    <xf numFmtId="0" fontId="13" fillId="3" borderId="0" xfId="0" applyFont="1" applyFill="1"/>
    <xf numFmtId="0" fontId="13" fillId="3" borderId="0" xfId="0" applyFont="1" applyFill="1" applyAlignment="1">
      <alignment horizontal="center"/>
    </xf>
    <xf numFmtId="0" fontId="13" fillId="3" borderId="1" xfId="0" applyFont="1" applyFill="1" applyBorder="1" applyAlignment="1">
      <alignment horizontal="center"/>
    </xf>
    <xf numFmtId="49" fontId="13" fillId="3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49" fontId="0" fillId="8" borderId="0" xfId="0" applyNumberFormat="1" applyFill="1"/>
    <xf numFmtId="0" fontId="7" fillId="8" borderId="1" xfId="0" applyFont="1" applyFill="1" applyBorder="1"/>
    <xf numFmtId="49" fontId="0" fillId="8" borderId="1" xfId="0" applyNumberFormat="1" applyFill="1" applyBorder="1"/>
    <xf numFmtId="0" fontId="0" fillId="8" borderId="1" xfId="0" applyFill="1" applyBorder="1"/>
    <xf numFmtId="0" fontId="0" fillId="12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0" fillId="10" borderId="0" xfId="0" applyFill="1" applyAlignment="1">
      <alignment horizontal="center"/>
    </xf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0" xfId="0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49" fontId="0" fillId="8" borderId="0" xfId="0" applyNumberFormat="1" applyFill="1" applyAlignment="1">
      <alignment horizontal="center"/>
    </xf>
    <xf numFmtId="0" fontId="14" fillId="14" borderId="1" xfId="0" applyFont="1" applyFill="1" applyBorder="1"/>
    <xf numFmtId="49" fontId="8" fillId="10" borderId="0" xfId="0" applyNumberFormat="1" applyFont="1" applyFill="1"/>
    <xf numFmtId="0" fontId="7" fillId="16" borderId="1" xfId="0" applyFont="1" applyFill="1" applyBorder="1"/>
    <xf numFmtId="0" fontId="15" fillId="14" borderId="1" xfId="0" applyFont="1" applyFill="1" applyBorder="1"/>
    <xf numFmtId="0" fontId="5" fillId="0" borderId="0" xfId="0" applyFont="1"/>
    <xf numFmtId="0" fontId="16" fillId="0" borderId="0" xfId="0" applyFont="1"/>
    <xf numFmtId="0" fontId="17" fillId="0" borderId="0" xfId="0" applyFont="1"/>
    <xf numFmtId="164" fontId="0" fillId="0" borderId="0" xfId="0" applyNumberFormat="1"/>
    <xf numFmtId="49" fontId="15" fillId="14" borderId="1" xfId="0" applyNumberFormat="1" applyFont="1" applyFill="1" applyBorder="1"/>
    <xf numFmtId="0" fontId="15" fillId="14" borderId="1" xfId="0" applyFont="1" applyFill="1" applyBorder="1" applyAlignment="1">
      <alignment horizontal="center"/>
    </xf>
    <xf numFmtId="0" fontId="18" fillId="6" borderId="0" xfId="0" applyFont="1" applyFill="1"/>
    <xf numFmtId="0" fontId="0" fillId="0" borderId="0" xfId="0" applyAlignment="1">
      <alignment horizontal="right"/>
    </xf>
    <xf numFmtId="0" fontId="0" fillId="12" borderId="1" xfId="0" applyFill="1" applyBorder="1"/>
    <xf numFmtId="49" fontId="19" fillId="14" borderId="0" xfId="0" applyNumberFormat="1" applyFont="1" applyFill="1"/>
    <xf numFmtId="49" fontId="19" fillId="15" borderId="0" xfId="0" applyNumberFormat="1" applyFont="1" applyFill="1"/>
    <xf numFmtId="49" fontId="5" fillId="17" borderId="1" xfId="0" applyNumberFormat="1" applyFont="1" applyFill="1" applyBorder="1"/>
    <xf numFmtId="49" fontId="20" fillId="14" borderId="0" xfId="0" applyNumberFormat="1" applyFont="1" applyFill="1"/>
    <xf numFmtId="49" fontId="5" fillId="14" borderId="2" xfId="0" applyNumberFormat="1" applyFont="1" applyFill="1" applyBorder="1"/>
    <xf numFmtId="49" fontId="21" fillId="8" borderId="0" xfId="0" applyNumberFormat="1" applyFont="1" applyFill="1"/>
    <xf numFmtId="0" fontId="21" fillId="16" borderId="1" xfId="0" applyFont="1" applyFill="1" applyBorder="1"/>
    <xf numFmtId="49" fontId="0" fillId="2" borderId="1" xfId="0" applyNumberFormat="1" applyFill="1" applyBorder="1"/>
    <xf numFmtId="49" fontId="0" fillId="7" borderId="1" xfId="0" applyNumberFormat="1" applyFill="1" applyBorder="1"/>
    <xf numFmtId="49" fontId="0" fillId="18" borderId="1" xfId="0" applyNumberFormat="1" applyFill="1" applyBorder="1"/>
    <xf numFmtId="49" fontId="5" fillId="18" borderId="1" xfId="0" applyNumberFormat="1" applyFont="1" applyFill="1" applyBorder="1"/>
    <xf numFmtId="49" fontId="21" fillId="18" borderId="1" xfId="0" applyNumberFormat="1" applyFont="1" applyFill="1" applyBorder="1"/>
    <xf numFmtId="49" fontId="0" fillId="19" borderId="1" xfId="0" applyNumberFormat="1" applyFill="1" applyBorder="1"/>
    <xf numFmtId="49" fontId="0" fillId="20" borderId="1" xfId="0" applyNumberFormat="1" applyFill="1" applyBorder="1"/>
    <xf numFmtId="49" fontId="0" fillId="5" borderId="1" xfId="0" applyNumberFormat="1" applyFill="1" applyBorder="1"/>
    <xf numFmtId="0" fontId="0" fillId="10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0" fillId="21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2" borderId="0" xfId="0" applyNumberFormat="1" applyFill="1"/>
    <xf numFmtId="0" fontId="7" fillId="22" borderId="0" xfId="0" applyFont="1" applyFill="1" applyAlignment="1">
      <alignment horizontal="center"/>
    </xf>
    <xf numFmtId="49" fontId="0" fillId="22" borderId="1" xfId="0" applyNumberFormat="1" applyFill="1" applyBorder="1"/>
    <xf numFmtId="0" fontId="0" fillId="22" borderId="1" xfId="0" applyFill="1" applyBorder="1"/>
    <xf numFmtId="0" fontId="0" fillId="22" borderId="0" xfId="0" applyFill="1"/>
    <xf numFmtId="0" fontId="4" fillId="22" borderId="1" xfId="0" applyFont="1" applyFill="1" applyBorder="1"/>
    <xf numFmtId="0" fontId="5" fillId="22" borderId="1" xfId="0" applyFont="1" applyFill="1" applyBorder="1"/>
    <xf numFmtId="49" fontId="5" fillId="22" borderId="0" xfId="0" applyNumberFormat="1" applyFont="1" applyFill="1"/>
    <xf numFmtId="0" fontId="5" fillId="14" borderId="1" xfId="0" applyFont="1" applyFill="1" applyBorder="1" applyAlignment="1">
      <alignment horizontal="center"/>
    </xf>
    <xf numFmtId="49" fontId="5" fillId="8" borderId="0" xfId="0" applyNumberFormat="1" applyFont="1" applyFill="1"/>
    <xf numFmtId="49" fontId="0" fillId="22" borderId="1" xfId="0" applyNumberFormat="1" applyFill="1" applyBorder="1" applyAlignment="1">
      <alignment horizontal="center"/>
    </xf>
    <xf numFmtId="49" fontId="5" fillId="22" borderId="1" xfId="0" applyNumberFormat="1" applyFont="1" applyFill="1" applyBorder="1"/>
    <xf numFmtId="49" fontId="0" fillId="12" borderId="1" xfId="0" applyNumberFormat="1" applyFill="1" applyBorder="1"/>
    <xf numFmtId="49" fontId="13" fillId="4" borderId="1" xfId="0" applyNumberFormat="1" applyFont="1" applyFill="1" applyBorder="1"/>
    <xf numFmtId="0" fontId="0" fillId="23" borderId="0" xfId="0" applyFill="1" applyAlignment="1">
      <alignment horizontal="center"/>
    </xf>
    <xf numFmtId="49" fontId="0" fillId="23" borderId="0" xfId="0" applyNumberFormat="1" applyFill="1"/>
    <xf numFmtId="0" fontId="7" fillId="23" borderId="1" xfId="0" applyFont="1" applyFill="1" applyBorder="1"/>
    <xf numFmtId="0" fontId="0" fillId="23" borderId="0" xfId="0" applyFill="1"/>
    <xf numFmtId="0" fontId="0" fillId="23" borderId="1" xfId="0" applyFill="1" applyBorder="1"/>
    <xf numFmtId="49" fontId="13" fillId="24" borderId="1" xfId="0" applyNumberFormat="1" applyFont="1" applyFill="1" applyBorder="1"/>
    <xf numFmtId="49" fontId="13" fillId="9" borderId="1" xfId="0" applyNumberFormat="1" applyFont="1" applyFill="1" applyBorder="1"/>
    <xf numFmtId="0" fontId="13" fillId="9" borderId="1" xfId="0" applyFont="1" applyFill="1" applyBorder="1"/>
    <xf numFmtId="49" fontId="0" fillId="18" borderId="0" xfId="0" applyNumberFormat="1" applyFill="1"/>
    <xf numFmtId="0" fontId="0" fillId="18" borderId="1" xfId="0" applyFill="1" applyBorder="1"/>
    <xf numFmtId="0" fontId="0" fillId="18" borderId="0" xfId="0" applyFill="1"/>
    <xf numFmtId="49" fontId="15" fillId="18" borderId="1" xfId="0" applyNumberFormat="1" applyFont="1" applyFill="1" applyBorder="1"/>
    <xf numFmtId="0" fontId="0" fillId="18" borderId="1" xfId="0" applyFill="1" applyBorder="1" applyAlignment="1">
      <alignment horizontal="center"/>
    </xf>
    <xf numFmtId="49" fontId="0" fillId="0" borderId="1" xfId="0" applyNumberFormat="1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49" fontId="0" fillId="6" borderId="0" xfId="0" applyNumberFormat="1" applyFill="1"/>
    <xf numFmtId="49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49" fontId="0" fillId="25" borderId="1" xfId="0" applyNumberFormat="1" applyFill="1" applyBorder="1"/>
    <xf numFmtId="0" fontId="7" fillId="25" borderId="1" xfId="0" applyFont="1" applyFill="1" applyBorder="1"/>
    <xf numFmtId="49" fontId="0" fillId="25" borderId="2" xfId="0" applyNumberFormat="1" applyFill="1" applyBorder="1"/>
    <xf numFmtId="49" fontId="0" fillId="25" borderId="4" xfId="0" applyNumberFormat="1" applyFill="1" applyBorder="1"/>
    <xf numFmtId="49" fontId="0" fillId="25" borderId="5" xfId="0" applyNumberFormat="1" applyFill="1" applyBorder="1"/>
    <xf numFmtId="49" fontId="0" fillId="25" borderId="0" xfId="0" applyNumberFormat="1" applyFill="1"/>
    <xf numFmtId="0" fontId="0" fillId="25" borderId="0" xfId="0" applyFill="1" applyAlignment="1">
      <alignment horizontal="center"/>
    </xf>
    <xf numFmtId="0" fontId="0" fillId="25" borderId="1" xfId="0" applyFill="1" applyBorder="1"/>
    <xf numFmtId="0" fontId="0" fillId="25" borderId="0" xfId="0" applyFill="1"/>
    <xf numFmtId="49" fontId="0" fillId="25" borderId="0" xfId="0" applyNumberFormat="1" applyFill="1" applyAlignment="1">
      <alignment horizontal="center"/>
    </xf>
    <xf numFmtId="0" fontId="7" fillId="25" borderId="0" xfId="0" applyFont="1" applyFill="1" applyAlignment="1">
      <alignment horizontal="center"/>
    </xf>
    <xf numFmtId="49" fontId="0" fillId="25" borderId="1" xfId="0" applyNumberFormat="1" applyFill="1" applyBorder="1" applyAlignment="1">
      <alignment horizontal="center"/>
    </xf>
    <xf numFmtId="0" fontId="0" fillId="25" borderId="3" xfId="0" applyFill="1" applyBorder="1"/>
    <xf numFmtId="0" fontId="5" fillId="7" borderId="0" xfId="0" applyFont="1" applyFill="1" applyAlignment="1">
      <alignment horizontal="center"/>
    </xf>
    <xf numFmtId="49" fontId="5" fillId="25" borderId="0" xfId="0" applyNumberFormat="1" applyFont="1" applyFill="1"/>
    <xf numFmtId="49" fontId="5" fillId="25" borderId="1" xfId="0" applyNumberFormat="1" applyFont="1" applyFill="1" applyBorder="1"/>
    <xf numFmtId="49" fontId="5" fillId="25" borderId="0" xfId="0" applyNumberFormat="1" applyFont="1" applyFill="1" applyAlignment="1">
      <alignment horizontal="center"/>
    </xf>
    <xf numFmtId="0" fontId="5" fillId="25" borderId="1" xfId="0" applyFont="1" applyFill="1" applyBorder="1"/>
    <xf numFmtId="0" fontId="5" fillId="25" borderId="0" xfId="0" applyFont="1" applyFill="1"/>
    <xf numFmtId="0" fontId="5" fillId="14" borderId="0" xfId="0" applyFont="1" applyFill="1"/>
    <xf numFmtId="0" fontId="5" fillId="25" borderId="0" xfId="0" applyFont="1" applyFill="1" applyAlignment="1">
      <alignment horizontal="center"/>
    </xf>
    <xf numFmtId="0" fontId="5" fillId="8" borderId="0" xfId="0" applyFont="1" applyFill="1"/>
    <xf numFmtId="0" fontId="17" fillId="7" borderId="0" xfId="0" applyFont="1" applyFill="1" applyAlignment="1">
      <alignment horizontal="center"/>
    </xf>
    <xf numFmtId="49" fontId="17" fillId="25" borderId="0" xfId="0" applyNumberFormat="1" applyFont="1" applyFill="1"/>
    <xf numFmtId="49" fontId="17" fillId="25" borderId="1" xfId="0" applyNumberFormat="1" applyFont="1" applyFill="1" applyBorder="1"/>
    <xf numFmtId="49" fontId="17" fillId="25" borderId="0" xfId="0" applyNumberFormat="1" applyFont="1" applyFill="1" applyAlignment="1">
      <alignment horizontal="center"/>
    </xf>
    <xf numFmtId="0" fontId="17" fillId="25" borderId="1" xfId="0" applyFont="1" applyFill="1" applyBorder="1"/>
    <xf numFmtId="0" fontId="17" fillId="25" borderId="0" xfId="0" applyFont="1" applyFill="1"/>
    <xf numFmtId="0" fontId="17" fillId="14" borderId="0" xfId="0" applyFont="1" applyFill="1"/>
    <xf numFmtId="49" fontId="13" fillId="11" borderId="0" xfId="0" applyNumberFormat="1" applyFont="1" applyFill="1"/>
    <xf numFmtId="49" fontId="13" fillId="11" borderId="1" xfId="0" applyNumberFormat="1" applyFont="1" applyFill="1" applyBorder="1"/>
    <xf numFmtId="49" fontId="13" fillId="11" borderId="1" xfId="0" applyNumberFormat="1" applyFont="1" applyFill="1" applyBorder="1" applyAlignment="1">
      <alignment horizontal="center"/>
    </xf>
    <xf numFmtId="0" fontId="13" fillId="11" borderId="1" xfId="0" applyFont="1" applyFill="1" applyBorder="1"/>
    <xf numFmtId="0" fontId="13" fillId="11" borderId="0" xfId="0" applyFont="1" applyFill="1"/>
    <xf numFmtId="0" fontId="22" fillId="0" borderId="0" xfId="0" applyFont="1" applyAlignment="1">
      <alignment horizontal="center"/>
    </xf>
    <xf numFmtId="0" fontId="23" fillId="9" borderId="0" xfId="0" applyFont="1" applyFill="1"/>
    <xf numFmtId="0" fontId="23" fillId="0" borderId="0" xfId="0" applyFont="1"/>
    <xf numFmtId="49" fontId="0" fillId="26" borderId="1" xfId="0" applyNumberFormat="1" applyFill="1" applyBorder="1"/>
    <xf numFmtId="49" fontId="0" fillId="17" borderId="5" xfId="0" applyNumberFormat="1" applyFill="1" applyBorder="1"/>
    <xf numFmtId="49" fontId="0" fillId="23" borderId="1" xfId="0" applyNumberFormat="1" applyFill="1" applyBorder="1"/>
    <xf numFmtId="49" fontId="0" fillId="27" borderId="1" xfId="0" applyNumberFormat="1" applyFill="1" applyBorder="1"/>
    <xf numFmtId="49" fontId="0" fillId="28" borderId="1" xfId="0" applyNumberFormat="1" applyFill="1" applyBorder="1"/>
    <xf numFmtId="49" fontId="0" fillId="4" borderId="1" xfId="0" applyNumberFormat="1" applyFill="1" applyBorder="1"/>
    <xf numFmtId="0" fontId="0" fillId="20" borderId="0" xfId="0" applyFill="1" applyAlignment="1">
      <alignment horizontal="center"/>
    </xf>
    <xf numFmtId="0" fontId="0" fillId="20" borderId="0" xfId="0" applyFill="1"/>
    <xf numFmtId="49" fontId="0" fillId="20" borderId="0" xfId="0" applyNumberFormat="1" applyFill="1"/>
    <xf numFmtId="49" fontId="0" fillId="20" borderId="1" xfId="0" applyNumberFormat="1" applyFill="1" applyBorder="1" applyAlignment="1">
      <alignment horizontal="center"/>
    </xf>
    <xf numFmtId="0" fontId="0" fillId="20" borderId="1" xfId="0" applyFill="1" applyBorder="1"/>
    <xf numFmtId="49" fontId="5" fillId="29" borderId="1" xfId="0" applyNumberFormat="1" applyFont="1" applyFill="1" applyBorder="1"/>
    <xf numFmtId="49" fontId="13" fillId="30" borderId="1" xfId="0" applyNumberFormat="1" applyFont="1" applyFill="1" applyBorder="1"/>
    <xf numFmtId="49" fontId="0" fillId="30" borderId="1" xfId="0" applyNumberFormat="1" applyFill="1" applyBorder="1"/>
    <xf numFmtId="49" fontId="13" fillId="31" borderId="1" xfId="0" applyNumberFormat="1" applyFont="1" applyFill="1" applyBorder="1"/>
    <xf numFmtId="0" fontId="4" fillId="30" borderId="1" xfId="0" applyFont="1" applyFill="1" applyBorder="1"/>
    <xf numFmtId="0" fontId="24" fillId="30" borderId="0" xfId="0" applyFont="1" applyFill="1"/>
    <xf numFmtId="0" fontId="13" fillId="30" borderId="1" xfId="0" applyFont="1" applyFill="1" applyBorder="1"/>
    <xf numFmtId="0" fontId="0" fillId="30" borderId="0" xfId="0" applyFill="1"/>
    <xf numFmtId="0" fontId="13" fillId="0" borderId="1" xfId="0" applyFont="1" applyBorder="1"/>
    <xf numFmtId="49" fontId="13" fillId="0" borderId="1" xfId="0" applyNumberFormat="1" applyFont="1" applyBorder="1"/>
    <xf numFmtId="49" fontId="5" fillId="0" borderId="1" xfId="0" applyNumberFormat="1" applyFont="1" applyBorder="1"/>
    <xf numFmtId="49" fontId="0" fillId="10" borderId="0" xfId="0" applyNumberFormat="1" applyFill="1" applyAlignment="1">
      <alignment horizontal="center"/>
    </xf>
    <xf numFmtId="0" fontId="15" fillId="14" borderId="0" xfId="0" applyFont="1" applyFill="1" applyAlignment="1">
      <alignment horizontal="center"/>
    </xf>
    <xf numFmtId="0" fontId="0" fillId="26" borderId="0" xfId="0" applyFill="1"/>
    <xf numFmtId="0" fontId="7" fillId="23" borderId="0" xfId="0" applyFont="1" applyFill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8" borderId="0" xfId="0" applyNumberFormat="1" applyFill="1"/>
    <xf numFmtId="0" fontId="25" fillId="0" borderId="0" xfId="0" applyFont="1"/>
    <xf numFmtId="14" fontId="0" fillId="28" borderId="0" xfId="0" applyNumberFormat="1" applyFill="1"/>
    <xf numFmtId="0" fontId="0" fillId="28" borderId="0" xfId="0" applyFill="1"/>
    <xf numFmtId="49" fontId="13" fillId="23" borderId="0" xfId="0" applyNumberFormat="1" applyFont="1" applyFill="1"/>
    <xf numFmtId="0" fontId="0" fillId="23" borderId="1" xfId="0" applyFill="1" applyBorder="1" applyAlignment="1">
      <alignment horizontal="center"/>
    </xf>
    <xf numFmtId="0" fontId="4" fillId="0" borderId="0" xfId="0" applyFont="1"/>
    <xf numFmtId="49" fontId="13" fillId="3" borderId="1" xfId="0" quotePrefix="1" applyNumberFormat="1" applyFont="1" applyFill="1" applyBorder="1"/>
    <xf numFmtId="49" fontId="10" fillId="32" borderId="1" xfId="0" applyNumberFormat="1" applyFont="1" applyFill="1" applyBorder="1"/>
    <xf numFmtId="49" fontId="26" fillId="14" borderId="0" xfId="0" applyNumberFormat="1" applyFont="1" applyFill="1"/>
    <xf numFmtId="49" fontId="0" fillId="7" borderId="0" xfId="0" applyNumberFormat="1" applyFill="1"/>
    <xf numFmtId="0" fontId="7" fillId="7" borderId="1" xfId="0" applyFont="1" applyFill="1" applyBorder="1"/>
    <xf numFmtId="0" fontId="7" fillId="7" borderId="0" xfId="0" applyFont="1" applyFill="1" applyAlignment="1">
      <alignment horizontal="center"/>
    </xf>
    <xf numFmtId="0" fontId="0" fillId="7" borderId="0" xfId="0" applyFill="1"/>
    <xf numFmtId="49" fontId="8" fillId="14" borderId="0" xfId="0" applyNumberFormat="1" applyFont="1" applyFill="1" applyAlignment="1">
      <alignment horizontal="center"/>
    </xf>
    <xf numFmtId="49" fontId="0" fillId="9" borderId="0" xfId="0" applyNumberFormat="1" applyFill="1"/>
    <xf numFmtId="0" fontId="11" fillId="4" borderId="0" xfId="0" applyFont="1" applyFill="1" applyAlignment="1">
      <alignment horizontal="center"/>
    </xf>
    <xf numFmtId="0" fontId="11" fillId="4" borderId="0" xfId="0" applyFont="1" applyFill="1"/>
    <xf numFmtId="0" fontId="0" fillId="0" borderId="0" xfId="0" applyAlignment="1">
      <alignment horizontal="left" vertical="center" indent="1"/>
    </xf>
    <xf numFmtId="49" fontId="13" fillId="8" borderId="0" xfId="0" applyNumberFormat="1" applyFont="1" applyFill="1"/>
    <xf numFmtId="49" fontId="13" fillId="8" borderId="1" xfId="0" applyNumberFormat="1" applyFont="1" applyFill="1" applyBorder="1"/>
    <xf numFmtId="49" fontId="0" fillId="33" borderId="1" xfId="0" applyNumberFormat="1" applyFill="1" applyBorder="1"/>
    <xf numFmtId="49" fontId="4" fillId="33" borderId="1" xfId="0" applyNumberFormat="1" applyFont="1" applyFill="1" applyBorder="1"/>
    <xf numFmtId="49" fontId="4" fillId="7" borderId="1" xfId="0" applyNumberFormat="1" applyFont="1" applyFill="1" applyBorder="1"/>
    <xf numFmtId="49" fontId="5" fillId="33" borderId="1" xfId="0" applyNumberFormat="1" applyFont="1" applyFill="1" applyBorder="1"/>
    <xf numFmtId="49" fontId="5" fillId="7" borderId="1" xfId="0" applyNumberFormat="1" applyFont="1" applyFill="1" applyBorder="1"/>
    <xf numFmtId="49" fontId="5" fillId="3" borderId="1" xfId="0" applyNumberFormat="1" applyFont="1" applyFill="1" applyBorder="1"/>
    <xf numFmtId="0" fontId="5" fillId="3" borderId="1" xfId="0" applyFont="1" applyFill="1" applyBorder="1"/>
    <xf numFmtId="0" fontId="4" fillId="14" borderId="1" xfId="0" applyFont="1" applyFill="1" applyBorder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/>
    <xf numFmtId="0" fontId="27" fillId="8" borderId="0" xfId="0" applyFont="1" applyFill="1"/>
    <xf numFmtId="0" fontId="27" fillId="0" borderId="0" xfId="0" applyFont="1"/>
    <xf numFmtId="0" fontId="0" fillId="4" borderId="0" xfId="0" applyFill="1"/>
    <xf numFmtId="0" fontId="10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4" fillId="20" borderId="1" xfId="0" applyFont="1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2" fillId="21" borderId="0" xfId="0" applyFont="1" applyFill="1" applyAlignment="1">
      <alignment horizontal="center"/>
    </xf>
    <xf numFmtId="0" fontId="0" fillId="3" borderId="1" xfId="0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13" fillId="3" borderId="1" xfId="0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17" fillId="3" borderId="1" xfId="0" applyFont="1" applyFill="1" applyBorder="1" applyAlignment="1">
      <alignment horizontal="left"/>
    </xf>
    <xf numFmtId="49" fontId="4" fillId="3" borderId="1" xfId="0" applyNumberFormat="1" applyFont="1" applyFill="1" applyBorder="1" applyAlignment="1">
      <alignment horizontal="left"/>
    </xf>
    <xf numFmtId="0" fontId="15" fillId="3" borderId="1" xfId="0" applyFont="1" applyFill="1" applyBorder="1" applyAlignment="1">
      <alignment horizontal="left"/>
    </xf>
    <xf numFmtId="0" fontId="21" fillId="3" borderId="1" xfId="0" applyFont="1" applyFill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0" fontId="10" fillId="3" borderId="0" xfId="0" applyFont="1" applyFill="1" applyAlignment="1">
      <alignment horizontal="left" vertical="center" readingOrder="1"/>
    </xf>
    <xf numFmtId="49" fontId="5" fillId="3" borderId="1" xfId="0" applyNumberFormat="1" applyFont="1" applyFill="1" applyBorder="1" applyAlignment="1">
      <alignment horizontal="left"/>
    </xf>
    <xf numFmtId="0" fontId="0" fillId="30" borderId="1" xfId="0" applyFill="1" applyBorder="1"/>
    <xf numFmtId="0" fontId="12" fillId="35" borderId="0" xfId="0" applyFont="1" applyFill="1"/>
    <xf numFmtId="0" fontId="12" fillId="34" borderId="0" xfId="0" applyFont="1" applyFill="1"/>
    <xf numFmtId="0" fontId="28" fillId="12" borderId="0" xfId="0" applyFont="1" applyFill="1" applyAlignment="1">
      <alignment horizontal="center"/>
    </xf>
    <xf numFmtId="0" fontId="0" fillId="4" borderId="0" xfId="0" quotePrefix="1" applyFill="1"/>
    <xf numFmtId="0" fontId="29" fillId="0" borderId="0" xfId="0" applyFont="1"/>
    <xf numFmtId="0" fontId="19" fillId="11" borderId="0" xfId="0" applyFont="1" applyFill="1" applyAlignment="1">
      <alignment horizontal="center"/>
    </xf>
    <xf numFmtId="0" fontId="30" fillId="0" borderId="0" xfId="0" applyFont="1"/>
    <xf numFmtId="0" fontId="31" fillId="0" borderId="0" xfId="0" applyFont="1"/>
    <xf numFmtId="0" fontId="32" fillId="0" borderId="0" xfId="0" applyFont="1"/>
    <xf numFmtId="0" fontId="12" fillId="20" borderId="0" xfId="0" applyFont="1" applyFill="1"/>
    <xf numFmtId="0" fontId="19" fillId="11" borderId="0" xfId="0" quotePrefix="1" applyFont="1" applyFill="1" applyAlignment="1">
      <alignment horizontal="center"/>
    </xf>
    <xf numFmtId="0" fontId="12" fillId="4" borderId="0" xfId="0" applyFont="1" applyFill="1"/>
    <xf numFmtId="0" fontId="12" fillId="4" borderId="0" xfId="0" quotePrefix="1" applyFont="1" applyFill="1"/>
    <xf numFmtId="0" fontId="12" fillId="0" borderId="0" xfId="0" applyFont="1"/>
    <xf numFmtId="0" fontId="0" fillId="5" borderId="0" xfId="0" applyFill="1" applyAlignment="1">
      <alignment horizontal="center"/>
    </xf>
    <xf numFmtId="0" fontId="0" fillId="26" borderId="0" xfId="0" applyFill="1" applyAlignment="1">
      <alignment horizontal="center"/>
    </xf>
    <xf numFmtId="0" fontId="31" fillId="14" borderId="0" xfId="0" applyFont="1" applyFill="1" applyAlignment="1">
      <alignment horizontal="center"/>
    </xf>
    <xf numFmtId="0" fontId="12" fillId="20" borderId="0" xfId="0" quotePrefix="1" applyFont="1" applyFill="1"/>
    <xf numFmtId="0" fontId="19" fillId="23" borderId="0" xfId="0" applyFont="1" applyFill="1" applyAlignment="1">
      <alignment horizontal="center"/>
    </xf>
    <xf numFmtId="0" fontId="33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0" fillId="20" borderId="0" xfId="0" quotePrefix="1" applyFill="1"/>
    <xf numFmtId="0" fontId="5" fillId="13" borderId="0" xfId="0" applyFont="1" applyFill="1"/>
    <xf numFmtId="0" fontId="5" fillId="30" borderId="1" xfId="0" applyFont="1" applyFill="1" applyBorder="1"/>
    <xf numFmtId="0" fontId="22" fillId="8" borderId="0" xfId="0" applyFont="1" applyFill="1" applyAlignment="1">
      <alignment horizontal="center"/>
    </xf>
    <xf numFmtId="0" fontId="0" fillId="2" borderId="0" xfId="0" applyFill="1"/>
    <xf numFmtId="0" fontId="0" fillId="36" borderId="0" xfId="0" applyFill="1"/>
    <xf numFmtId="0" fontId="23" fillId="36" borderId="0" xfId="0" applyFont="1" applyFill="1"/>
    <xf numFmtId="0" fontId="0" fillId="14" borderId="1" xfId="0" quotePrefix="1" applyFill="1" applyBorder="1" applyAlignment="1">
      <alignment horizontal="center"/>
    </xf>
    <xf numFmtId="0" fontId="34" fillId="36" borderId="0" xfId="0" applyFont="1" applyFill="1"/>
    <xf numFmtId="0" fontId="0" fillId="13" borderId="1" xfId="0" applyFill="1" applyBorder="1" applyAlignment="1">
      <alignment horizontal="center"/>
    </xf>
    <xf numFmtId="0" fontId="35" fillId="14" borderId="1" xfId="0" applyFont="1" applyFill="1" applyBorder="1" applyAlignment="1">
      <alignment horizontal="center"/>
    </xf>
    <xf numFmtId="0" fontId="35" fillId="13" borderId="1" xfId="0" applyFont="1" applyFill="1" applyBorder="1" applyAlignment="1">
      <alignment horizontal="center"/>
    </xf>
    <xf numFmtId="0" fontId="35" fillId="37" borderId="1" xfId="0" applyFont="1" applyFill="1" applyBorder="1" applyAlignment="1">
      <alignment horizontal="center"/>
    </xf>
    <xf numFmtId="0" fontId="0" fillId="37" borderId="1" xfId="0" applyFill="1" applyBorder="1" applyAlignment="1">
      <alignment horizontal="center"/>
    </xf>
    <xf numFmtId="0" fontId="19" fillId="37" borderId="1" xfId="0" applyFont="1" applyFill="1" applyBorder="1" applyAlignment="1">
      <alignment horizontal="center"/>
    </xf>
    <xf numFmtId="0" fontId="0" fillId="0" borderId="0" xfId="0" quotePrefix="1"/>
    <xf numFmtId="0" fontId="5" fillId="0" borderId="0" xfId="0" quotePrefix="1" applyFont="1"/>
    <xf numFmtId="0" fontId="5" fillId="18" borderId="0" xfId="0" applyFont="1" applyFill="1"/>
    <xf numFmtId="49" fontId="0" fillId="2" borderId="2" xfId="0" applyNumberFormat="1" applyFill="1" applyBorder="1"/>
    <xf numFmtId="49" fontId="0" fillId="2" borderId="4" xfId="0" applyNumberFormat="1" applyFill="1" applyBorder="1"/>
    <xf numFmtId="49" fontId="0" fillId="2" borderId="5" xfId="0" applyNumberFormat="1" applyFill="1" applyBorder="1"/>
    <xf numFmtId="49" fontId="5" fillId="2" borderId="1" xfId="0" applyNumberFormat="1" applyFont="1" applyFill="1" applyBorder="1"/>
    <xf numFmtId="0" fontId="4" fillId="9" borderId="0" xfId="0" applyFont="1" applyFill="1"/>
    <xf numFmtId="49" fontId="5" fillId="2" borderId="4" xfId="0" applyNumberFormat="1" applyFont="1" applyFill="1" applyBorder="1"/>
    <xf numFmtId="49" fontId="21" fillId="2" borderId="1" xfId="0" applyNumberFormat="1" applyFont="1" applyFill="1" applyBorder="1"/>
    <xf numFmtId="0" fontId="5" fillId="2" borderId="0" xfId="0" applyFont="1" applyFill="1"/>
    <xf numFmtId="0" fontId="0" fillId="36" borderId="1" xfId="0" applyFill="1" applyBorder="1"/>
    <xf numFmtId="0" fontId="4" fillId="8" borderId="1" xfId="0" applyFont="1" applyFill="1" applyBorder="1"/>
    <xf numFmtId="0" fontId="15" fillId="8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49" fontId="0" fillId="2" borderId="0" xfId="0" applyNumberFormat="1" applyFill="1"/>
    <xf numFmtId="49" fontId="15" fillId="2" borderId="1" xfId="0" applyNumberFormat="1" applyFon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/>
    <xf numFmtId="49" fontId="0" fillId="23" borderId="1" xfId="0" applyNumberFormat="1" applyFill="1" applyBorder="1" applyAlignment="1">
      <alignment horizontal="center"/>
    </xf>
    <xf numFmtId="0" fontId="4" fillId="23" borderId="1" xfId="0" applyFont="1" applyFill="1" applyBorder="1" applyAlignment="1">
      <alignment horizontal="left"/>
    </xf>
    <xf numFmtId="0" fontId="4" fillId="23" borderId="1" xfId="0" applyFont="1" applyFill="1" applyBorder="1"/>
    <xf numFmtId="0" fontId="0" fillId="20" borderId="1" xfId="0" applyFill="1" applyBorder="1" applyAlignment="1">
      <alignment horizontal="center"/>
    </xf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26"/>
  <sheetViews>
    <sheetView tabSelected="1" topLeftCell="A2212" zoomScaleNormal="75" zoomScalePageLayoutView="75" workbookViewId="0">
      <selection activeCell="A2235" sqref="A2235"/>
    </sheetView>
  </sheetViews>
  <sheetFormatPr baseColWidth="10" defaultColWidth="10.83203125" defaultRowHeight="16" zeroHeight="1"/>
  <cols>
    <col min="1" max="1" width="10.83203125" style="1"/>
    <col min="2" max="2" width="10.33203125" customWidth="1"/>
    <col min="3" max="3" width="29" customWidth="1"/>
    <col min="4" max="4" width="18.6640625" customWidth="1"/>
    <col min="5" max="5" width="73.83203125" style="6" customWidth="1"/>
    <col min="6" max="6" width="44.33203125" style="6" customWidth="1"/>
    <col min="7" max="8" width="12.6640625" style="12" customWidth="1"/>
    <col min="9" max="9" width="10.6640625" style="6" customWidth="1"/>
    <col min="10" max="10" width="16.33203125" style="6" customWidth="1"/>
    <col min="11" max="12" width="16.1640625" customWidth="1"/>
    <col min="13" max="13" width="18.6640625" customWidth="1"/>
    <col min="14" max="14" width="16.1640625" customWidth="1"/>
    <col min="15" max="15" width="20.6640625" customWidth="1"/>
    <col min="16" max="16" width="37.6640625" style="245" bestFit="1" customWidth="1"/>
    <col min="17" max="17" width="1.33203125" style="257" customWidth="1"/>
    <col min="18" max="18" width="3.1640625" style="243" bestFit="1" customWidth="1"/>
    <col min="19" max="19" width="16" style="240" bestFit="1" customWidth="1"/>
    <col min="20" max="20" width="18.5" style="243" bestFit="1" customWidth="1"/>
    <col min="21" max="21" width="13.6640625" style="240" bestFit="1" customWidth="1"/>
  </cols>
  <sheetData>
    <row r="1" spans="1:23">
      <c r="A1" s="1">
        <v>-1</v>
      </c>
      <c r="E1"/>
      <c r="I1" s="61"/>
      <c r="R1"/>
      <c r="S1"/>
      <c r="T1"/>
      <c r="U1"/>
    </row>
    <row r="2" spans="1:23">
      <c r="B2" s="14"/>
      <c r="E2"/>
      <c r="I2" s="61"/>
      <c r="R2"/>
      <c r="S2"/>
      <c r="T2"/>
      <c r="U2"/>
    </row>
    <row r="3" spans="1:23" s="3" customFormat="1">
      <c r="A3" s="2">
        <v>0</v>
      </c>
      <c r="B3" s="3">
        <v>0</v>
      </c>
      <c r="C3" s="17" t="s">
        <v>3512</v>
      </c>
      <c r="D3" s="18" t="s">
        <v>7</v>
      </c>
      <c r="E3" s="21" t="s">
        <v>474</v>
      </c>
      <c r="F3" s="21" t="s">
        <v>1285</v>
      </c>
      <c r="G3" s="44">
        <v>0</v>
      </c>
      <c r="H3" s="44">
        <v>0</v>
      </c>
      <c r="I3" s="130" t="s">
        <v>1</v>
      </c>
      <c r="J3" s="23" t="s">
        <v>1275</v>
      </c>
      <c r="K3" s="24" t="s">
        <v>3526</v>
      </c>
      <c r="L3" s="22" t="s">
        <v>4261</v>
      </c>
      <c r="M3" s="22" t="s">
        <v>4316</v>
      </c>
      <c r="N3" s="22" t="s">
        <v>4876</v>
      </c>
      <c r="O3" s="17" t="s">
        <v>2469</v>
      </c>
      <c r="P3" s="246" t="s">
        <v>1290</v>
      </c>
      <c r="Q3" s="191"/>
      <c r="R3" s="244"/>
      <c r="S3" s="244" t="s">
        <v>5457</v>
      </c>
      <c r="T3" s="244" t="s">
        <v>5456</v>
      </c>
      <c r="U3" s="244" t="s">
        <v>5458</v>
      </c>
      <c r="W3" s="3" t="s">
        <v>5465</v>
      </c>
    </row>
    <row r="4" spans="1:23" s="209" customFormat="1">
      <c r="A4" s="16" t="str">
        <f t="shared" ref="A4:A35" si="0">IF(B4=INT(B4),ROW(),"")</f>
        <v/>
      </c>
      <c r="B4" s="15">
        <f t="shared" ref="B4:B67" si="1">IF(AND(MID(C4,2,1)&lt;&gt;"/",MID(C4,1,1)="/"),INT(B3)+1,B3+0.01)</f>
        <v>0.01</v>
      </c>
      <c r="C4" s="17" t="s">
        <v>2074</v>
      </c>
      <c r="D4" s="18"/>
      <c r="E4" s="21"/>
      <c r="F4" s="21"/>
      <c r="G4" s="44"/>
      <c r="H4" s="44"/>
      <c r="I4" s="23"/>
      <c r="J4" s="23"/>
      <c r="K4" s="24"/>
      <c r="L4" s="22"/>
      <c r="M4" s="22"/>
      <c r="N4" s="22"/>
      <c r="O4" s="17"/>
      <c r="P4" s="246" t="s">
        <v>2074</v>
      </c>
      <c r="Q4" s="191"/>
      <c r="R4" s="1"/>
      <c r="S4" s="1"/>
      <c r="T4" s="1" t="str">
        <f>IF(ISNA(VLOOKUP(P4,'NEW XEQM.c'!D:D,1,0)),"--",VLOOKUP(P4,'NEW XEQM.c'!D:G,3,0))</f>
        <v>--</v>
      </c>
      <c r="U4" s="1"/>
      <c r="W4" t="e">
        <f>SUBSTITUTE(IF(AND(T4="--",FIND("STD",E4),FIND("fn",C4)&gt;0,FIND("ITM_",P4),I4="CAT_FNCT"),E4,""),"""","")</f>
        <v>#VALUE!</v>
      </c>
    </row>
    <row r="5" spans="1:23" s="209" customFormat="1">
      <c r="A5" s="16" t="str">
        <f t="shared" si="0"/>
        <v/>
      </c>
      <c r="B5" s="15">
        <f t="shared" si="1"/>
        <v>0.02</v>
      </c>
      <c r="C5" s="17" t="s">
        <v>2462</v>
      </c>
      <c r="D5" s="18"/>
      <c r="E5" s="21"/>
      <c r="F5" s="21"/>
      <c r="G5" s="44"/>
      <c r="H5" s="44"/>
      <c r="I5" s="23"/>
      <c r="J5" s="23"/>
      <c r="K5" s="24"/>
      <c r="L5" s="22"/>
      <c r="M5" s="22"/>
      <c r="N5" s="22"/>
      <c r="O5" s="17"/>
      <c r="P5" s="246" t="str">
        <f>C5</f>
        <v>// Items from 1 to 127 are 1 byte OP codes</v>
      </c>
      <c r="Q5" s="191"/>
      <c r="R5" s="1"/>
      <c r="S5" s="1"/>
      <c r="T5" s="1" t="str">
        <f>IF(ISNA(VLOOKUP(P5,'NEW XEQM.c'!D:D,1,0)),"--",VLOOKUP(P5,'NEW XEQM.c'!D:G,3,0))</f>
        <v>--</v>
      </c>
      <c r="U5" s="1"/>
      <c r="W5" t="e">
        <f t="shared" ref="W5:W68" si="2">SUBSTITUTE(IF(AND(T5="--",FIND("STD",E5),FIND("fn",C5)&gt;0,FIND("ITM_",P5),I5="CAT_FNCT"),E5,""),"""","")</f>
        <v>#VALUE!</v>
      </c>
    </row>
    <row r="6" spans="1:23">
      <c r="A6" s="16">
        <f t="shared" si="0"/>
        <v>6</v>
      </c>
      <c r="B6" s="15">
        <f t="shared" si="1"/>
        <v>1</v>
      </c>
      <c r="C6" s="18" t="s">
        <v>3369</v>
      </c>
      <c r="D6" s="18" t="s">
        <v>2559</v>
      </c>
      <c r="E6" s="23" t="s">
        <v>1058</v>
      </c>
      <c r="F6" s="23" t="s">
        <v>1058</v>
      </c>
      <c r="G6" s="44">
        <v>0</v>
      </c>
      <c r="H6" s="44">
        <v>99</v>
      </c>
      <c r="I6" s="92" t="s">
        <v>3</v>
      </c>
      <c r="J6" s="23" t="s">
        <v>1274</v>
      </c>
      <c r="K6" s="24" t="s">
        <v>3630</v>
      </c>
      <c r="L6" s="22" t="s">
        <v>4261</v>
      </c>
      <c r="M6" s="22" t="s">
        <v>4319</v>
      </c>
      <c r="N6" s="22" t="s">
        <v>2074</v>
      </c>
      <c r="O6" s="22"/>
      <c r="P6" s="246" t="s">
        <v>1535</v>
      </c>
      <c r="Q6" s="191"/>
      <c r="R6" s="1"/>
      <c r="S6" s="1" t="str">
        <f t="shared" ref="S6:S37" si="3">IF(E6=F6,"","NOT EQUAL")</f>
        <v/>
      </c>
      <c r="T6" s="1" t="str">
        <f>IF(ISNA(VLOOKUP(P6,'NEW XEQM.c'!D:D,1,0)),"--",VLOOKUP(P6,'NEW XEQM.c'!D:G,3,0))</f>
        <v>--</v>
      </c>
      <c r="U6" s="1" t="s">
        <v>2074</v>
      </c>
      <c r="W6" t="e">
        <f t="shared" si="2"/>
        <v>#VALUE!</v>
      </c>
    </row>
    <row r="7" spans="1:23">
      <c r="A7" s="16">
        <f t="shared" si="0"/>
        <v>7</v>
      </c>
      <c r="B7" s="15">
        <f t="shared" si="1"/>
        <v>2</v>
      </c>
      <c r="C7" s="18" t="s">
        <v>3178</v>
      </c>
      <c r="D7" s="18" t="s">
        <v>2559</v>
      </c>
      <c r="E7" s="23" t="s">
        <v>1039</v>
      </c>
      <c r="F7" s="23" t="s">
        <v>1039</v>
      </c>
      <c r="G7" s="44">
        <v>0</v>
      </c>
      <c r="H7" s="44">
        <v>99</v>
      </c>
      <c r="I7" s="92" t="s">
        <v>3</v>
      </c>
      <c r="J7" s="23" t="s">
        <v>1274</v>
      </c>
      <c r="K7" s="24" t="s">
        <v>3630</v>
      </c>
      <c r="L7" s="22" t="s">
        <v>4261</v>
      </c>
      <c r="M7" s="22" t="s">
        <v>4320</v>
      </c>
      <c r="N7" s="22" t="s">
        <v>2074</v>
      </c>
      <c r="O7" s="22"/>
      <c r="P7" s="246" t="s">
        <v>1482</v>
      </c>
      <c r="Q7" s="191"/>
      <c r="R7" s="1"/>
      <c r="S7" s="1" t="str">
        <f t="shared" si="3"/>
        <v/>
      </c>
      <c r="T7" s="1" t="str">
        <f>IF(ISNA(VLOOKUP(P7,'NEW XEQM.c'!D:D,1,0)),"--",VLOOKUP(P7,'NEW XEQM.c'!D:G,3,0))</f>
        <v>--</v>
      </c>
      <c r="U7" s="1" t="s">
        <v>2074</v>
      </c>
      <c r="W7" t="e">
        <f t="shared" si="2"/>
        <v>#VALUE!</v>
      </c>
    </row>
    <row r="8" spans="1:23">
      <c r="A8" s="16">
        <f t="shared" si="0"/>
        <v>8</v>
      </c>
      <c r="B8" s="15">
        <f t="shared" si="1"/>
        <v>3</v>
      </c>
      <c r="C8" s="18" t="s">
        <v>4299</v>
      </c>
      <c r="D8" s="18" t="s">
        <v>2559</v>
      </c>
      <c r="E8" s="23" t="s">
        <v>1195</v>
      </c>
      <c r="F8" s="23" t="s">
        <v>1195</v>
      </c>
      <c r="G8" s="44">
        <v>0</v>
      </c>
      <c r="H8" s="44">
        <v>99</v>
      </c>
      <c r="I8" s="92" t="s">
        <v>3</v>
      </c>
      <c r="J8" s="23" t="s">
        <v>1274</v>
      </c>
      <c r="K8" s="24" t="s">
        <v>3630</v>
      </c>
      <c r="L8" s="22" t="s">
        <v>4261</v>
      </c>
      <c r="M8" s="22" t="s">
        <v>4320</v>
      </c>
      <c r="N8" s="22" t="s">
        <v>2074</v>
      </c>
      <c r="O8" s="22"/>
      <c r="P8" s="246" t="s">
        <v>1835</v>
      </c>
      <c r="Q8" s="191"/>
      <c r="R8" s="1"/>
      <c r="S8" s="1" t="str">
        <f t="shared" si="3"/>
        <v/>
      </c>
      <c r="T8" s="1" t="str">
        <f>IF(ISNA(VLOOKUP(P8,'NEW XEQM.c'!D:D,1,0)),"--",VLOOKUP(P8,'NEW XEQM.c'!D:G,3,0))</f>
        <v>--</v>
      </c>
      <c r="U8" s="1" t="s">
        <v>2074</v>
      </c>
      <c r="W8" t="e">
        <f t="shared" si="2"/>
        <v>#VALUE!</v>
      </c>
    </row>
    <row r="9" spans="1:23">
      <c r="A9" s="16">
        <f t="shared" si="0"/>
        <v>9</v>
      </c>
      <c r="B9" s="15">
        <f t="shared" si="1"/>
        <v>4</v>
      </c>
      <c r="C9" s="18" t="s">
        <v>4300</v>
      </c>
      <c r="D9" s="18" t="s">
        <v>3684</v>
      </c>
      <c r="E9" s="23" t="s">
        <v>1145</v>
      </c>
      <c r="F9" s="23" t="s">
        <v>1145</v>
      </c>
      <c r="G9" s="44">
        <v>0</v>
      </c>
      <c r="H9" s="44">
        <v>0</v>
      </c>
      <c r="I9" s="92" t="s">
        <v>3</v>
      </c>
      <c r="J9" s="23" t="s">
        <v>1275</v>
      </c>
      <c r="K9" s="24" t="s">
        <v>3526</v>
      </c>
      <c r="L9" s="22" t="s">
        <v>4261</v>
      </c>
      <c r="M9" s="22" t="s">
        <v>4316</v>
      </c>
      <c r="N9" s="22" t="s">
        <v>2074</v>
      </c>
      <c r="O9" s="22"/>
      <c r="P9" s="246" t="s">
        <v>1715</v>
      </c>
      <c r="Q9" s="191"/>
      <c r="R9" s="1"/>
      <c r="S9" s="1" t="str">
        <f t="shared" si="3"/>
        <v/>
      </c>
      <c r="T9" s="1" t="str">
        <f>IF(ISNA(VLOOKUP(P9,'NEW XEQM.c'!D:D,1,0)),"--",VLOOKUP(P9,'NEW XEQM.c'!D:G,3,0))</f>
        <v>--</v>
      </c>
      <c r="U9" s="1" t="s">
        <v>2074</v>
      </c>
      <c r="W9" t="e">
        <f t="shared" si="2"/>
        <v>#VALUE!</v>
      </c>
    </row>
    <row r="10" spans="1:23">
      <c r="A10" s="16">
        <f t="shared" si="0"/>
        <v>10</v>
      </c>
      <c r="B10" s="15">
        <f t="shared" si="1"/>
        <v>5</v>
      </c>
      <c r="C10" s="18" t="s">
        <v>3848</v>
      </c>
      <c r="D10" s="18" t="s">
        <v>2113</v>
      </c>
      <c r="E10" s="23" t="s">
        <v>1046</v>
      </c>
      <c r="F10" s="23" t="s">
        <v>1046</v>
      </c>
      <c r="G10" s="44">
        <v>0</v>
      </c>
      <c r="H10" s="44">
        <v>99</v>
      </c>
      <c r="I10" s="92" t="s">
        <v>3</v>
      </c>
      <c r="J10" s="23" t="s">
        <v>1274</v>
      </c>
      <c r="K10" s="24" t="s">
        <v>3630</v>
      </c>
      <c r="L10" s="22" t="s">
        <v>4261</v>
      </c>
      <c r="M10" s="22" t="s">
        <v>4321</v>
      </c>
      <c r="N10" s="22" t="s">
        <v>2074</v>
      </c>
      <c r="O10" s="22"/>
      <c r="P10" s="246" t="s">
        <v>1506</v>
      </c>
      <c r="Q10" s="191"/>
      <c r="R10" s="1"/>
      <c r="S10" s="1" t="str">
        <f t="shared" si="3"/>
        <v/>
      </c>
      <c r="T10" s="1" t="str">
        <f>IF(ISNA(VLOOKUP(P10,'NEW XEQM.c'!D:D,1,0)),"--",VLOOKUP(P10,'NEW XEQM.c'!D:G,3,0))</f>
        <v>--</v>
      </c>
      <c r="U10" s="1" t="s">
        <v>2074</v>
      </c>
      <c r="W10" t="e">
        <f t="shared" si="2"/>
        <v>#VALUE!</v>
      </c>
    </row>
    <row r="11" spans="1:23">
      <c r="A11" s="16">
        <f t="shared" si="0"/>
        <v>11</v>
      </c>
      <c r="B11" s="15">
        <f t="shared" si="1"/>
        <v>6</v>
      </c>
      <c r="C11" s="18" t="s">
        <v>3849</v>
      </c>
      <c r="D11" s="18" t="s">
        <v>2113</v>
      </c>
      <c r="E11" s="23" t="s">
        <v>1047</v>
      </c>
      <c r="F11" s="23" t="s">
        <v>1047</v>
      </c>
      <c r="G11" s="44">
        <v>0</v>
      </c>
      <c r="H11" s="44">
        <v>99</v>
      </c>
      <c r="I11" s="92" t="s">
        <v>3</v>
      </c>
      <c r="J11" s="23" t="s">
        <v>1274</v>
      </c>
      <c r="K11" s="24" t="s">
        <v>3630</v>
      </c>
      <c r="L11" s="22" t="s">
        <v>4261</v>
      </c>
      <c r="M11" s="22" t="s">
        <v>4321</v>
      </c>
      <c r="N11" s="22" t="s">
        <v>2074</v>
      </c>
      <c r="O11" s="22"/>
      <c r="P11" s="246" t="s">
        <v>1507</v>
      </c>
      <c r="Q11" s="191"/>
      <c r="R11" s="1"/>
      <c r="S11" s="1" t="str">
        <f t="shared" si="3"/>
        <v/>
      </c>
      <c r="T11" s="1" t="str">
        <f>IF(ISNA(VLOOKUP(P11,'NEW XEQM.c'!D:D,1,0)),"--",VLOOKUP(P11,'NEW XEQM.c'!D:G,3,0))</f>
        <v>--</v>
      </c>
      <c r="U11" s="1" t="s">
        <v>2074</v>
      </c>
      <c r="W11" t="e">
        <f t="shared" si="2"/>
        <v>#VALUE!</v>
      </c>
    </row>
    <row r="12" spans="1:23">
      <c r="A12" s="16">
        <f t="shared" si="0"/>
        <v>12</v>
      </c>
      <c r="B12" s="15">
        <f t="shared" si="1"/>
        <v>7</v>
      </c>
      <c r="C12" s="18" t="s">
        <v>3850</v>
      </c>
      <c r="D12" s="18" t="s">
        <v>2113</v>
      </c>
      <c r="E12" s="23" t="s">
        <v>1048</v>
      </c>
      <c r="F12" s="23" t="s">
        <v>1048</v>
      </c>
      <c r="G12" s="44">
        <v>0</v>
      </c>
      <c r="H12" s="44">
        <v>99</v>
      </c>
      <c r="I12" s="92" t="s">
        <v>3</v>
      </c>
      <c r="J12" s="23" t="s">
        <v>1274</v>
      </c>
      <c r="K12" s="24" t="s">
        <v>3630</v>
      </c>
      <c r="L12" s="22" t="s">
        <v>4261</v>
      </c>
      <c r="M12" s="22" t="s">
        <v>4321</v>
      </c>
      <c r="N12" s="22" t="s">
        <v>2074</v>
      </c>
      <c r="O12" s="22"/>
      <c r="P12" s="246" t="s">
        <v>1508</v>
      </c>
      <c r="Q12" s="191"/>
      <c r="R12" s="1"/>
      <c r="S12" s="1" t="str">
        <f t="shared" si="3"/>
        <v/>
      </c>
      <c r="T12" s="1" t="str">
        <f>IF(ISNA(VLOOKUP(P12,'NEW XEQM.c'!D:D,1,0)),"--",VLOOKUP(P12,'NEW XEQM.c'!D:G,3,0))</f>
        <v>--</v>
      </c>
      <c r="U12" s="1" t="s">
        <v>2074</v>
      </c>
      <c r="W12" t="e">
        <f t="shared" si="2"/>
        <v>#VALUE!</v>
      </c>
    </row>
    <row r="13" spans="1:23">
      <c r="A13" s="16">
        <f t="shared" si="0"/>
        <v>13</v>
      </c>
      <c r="B13" s="15">
        <f t="shared" si="1"/>
        <v>8</v>
      </c>
      <c r="C13" s="18" t="s">
        <v>3851</v>
      </c>
      <c r="D13" s="18" t="s">
        <v>2113</v>
      </c>
      <c r="E13" s="23" t="s">
        <v>1007</v>
      </c>
      <c r="F13" s="23" t="s">
        <v>1007</v>
      </c>
      <c r="G13" s="44">
        <v>0</v>
      </c>
      <c r="H13" s="44">
        <v>99</v>
      </c>
      <c r="I13" s="92" t="s">
        <v>3</v>
      </c>
      <c r="J13" s="23" t="s">
        <v>1274</v>
      </c>
      <c r="K13" s="24" t="s">
        <v>3630</v>
      </c>
      <c r="L13" s="22" t="s">
        <v>4261</v>
      </c>
      <c r="M13" s="22" t="s">
        <v>4321</v>
      </c>
      <c r="N13" s="22" t="s">
        <v>2074</v>
      </c>
      <c r="O13" s="22"/>
      <c r="P13" s="246" t="s">
        <v>1395</v>
      </c>
      <c r="Q13" s="191"/>
      <c r="R13" s="1"/>
      <c r="S13" s="1" t="str">
        <f t="shared" si="3"/>
        <v/>
      </c>
      <c r="T13" s="1" t="str">
        <f>IF(ISNA(VLOOKUP(P13,'NEW XEQM.c'!D:D,1,0)),"--",VLOOKUP(P13,'NEW XEQM.c'!D:G,3,0))</f>
        <v>--</v>
      </c>
      <c r="U13" s="1" t="s">
        <v>2074</v>
      </c>
      <c r="W13" t="e">
        <f t="shared" si="2"/>
        <v>#VALUE!</v>
      </c>
    </row>
    <row r="14" spans="1:23">
      <c r="A14" s="16">
        <f t="shared" si="0"/>
        <v>14</v>
      </c>
      <c r="B14" s="15">
        <f t="shared" si="1"/>
        <v>9</v>
      </c>
      <c r="C14" s="18" t="s">
        <v>3852</v>
      </c>
      <c r="D14" s="18" t="s">
        <v>2113</v>
      </c>
      <c r="E14" s="23" t="s">
        <v>1008</v>
      </c>
      <c r="F14" s="23" t="s">
        <v>1008</v>
      </c>
      <c r="G14" s="44">
        <v>0</v>
      </c>
      <c r="H14" s="44">
        <v>99</v>
      </c>
      <c r="I14" s="92" t="s">
        <v>3</v>
      </c>
      <c r="J14" s="23" t="s">
        <v>1274</v>
      </c>
      <c r="K14" s="24" t="s">
        <v>3630</v>
      </c>
      <c r="L14" s="22" t="s">
        <v>4261</v>
      </c>
      <c r="M14" s="22" t="s">
        <v>4321</v>
      </c>
      <c r="N14" s="22" t="s">
        <v>2074</v>
      </c>
      <c r="O14" s="22"/>
      <c r="P14" s="246" t="s">
        <v>1396</v>
      </c>
      <c r="Q14" s="191"/>
      <c r="R14" s="1"/>
      <c r="S14" s="1" t="str">
        <f t="shared" si="3"/>
        <v/>
      </c>
      <c r="T14" s="1" t="str">
        <f>IF(ISNA(VLOOKUP(P14,'NEW XEQM.c'!D:D,1,0)),"--",VLOOKUP(P14,'NEW XEQM.c'!D:G,3,0))</f>
        <v>--</v>
      </c>
      <c r="U14" s="1" t="s">
        <v>2074</v>
      </c>
      <c r="W14" t="e">
        <f t="shared" si="2"/>
        <v>#VALUE!</v>
      </c>
    </row>
    <row r="15" spans="1:23">
      <c r="A15" s="16">
        <f t="shared" si="0"/>
        <v>15</v>
      </c>
      <c r="B15" s="15">
        <f t="shared" si="1"/>
        <v>10</v>
      </c>
      <c r="C15" s="18" t="s">
        <v>3853</v>
      </c>
      <c r="D15" s="18" t="s">
        <v>2113</v>
      </c>
      <c r="E15" s="23" t="s">
        <v>1009</v>
      </c>
      <c r="F15" s="23" t="s">
        <v>1009</v>
      </c>
      <c r="G15" s="44">
        <v>0</v>
      </c>
      <c r="H15" s="44">
        <v>99</v>
      </c>
      <c r="I15" s="92" t="s">
        <v>3</v>
      </c>
      <c r="J15" s="23" t="s">
        <v>1274</v>
      </c>
      <c r="K15" s="24" t="s">
        <v>3630</v>
      </c>
      <c r="L15" s="22" t="s">
        <v>4261</v>
      </c>
      <c r="M15" s="22" t="s">
        <v>4321</v>
      </c>
      <c r="N15" s="22" t="s">
        <v>2074</v>
      </c>
      <c r="O15" s="22"/>
      <c r="P15" s="246" t="s">
        <v>1398</v>
      </c>
      <c r="Q15" s="191"/>
      <c r="R15" s="1"/>
      <c r="S15" s="1" t="str">
        <f t="shared" si="3"/>
        <v/>
      </c>
      <c r="T15" s="1" t="str">
        <f>IF(ISNA(VLOOKUP(P15,'NEW XEQM.c'!D:D,1,0)),"--",VLOOKUP(P15,'NEW XEQM.c'!D:G,3,0))</f>
        <v>--</v>
      </c>
      <c r="U15" s="1" t="s">
        <v>2074</v>
      </c>
      <c r="W15" t="e">
        <f t="shared" si="2"/>
        <v>#VALUE!</v>
      </c>
    </row>
    <row r="16" spans="1:23">
      <c r="A16" s="16">
        <f t="shared" si="0"/>
        <v>16</v>
      </c>
      <c r="B16" s="15">
        <f t="shared" si="1"/>
        <v>11</v>
      </c>
      <c r="C16" s="86" t="s">
        <v>3836</v>
      </c>
      <c r="D16" s="18" t="s">
        <v>3838</v>
      </c>
      <c r="E16" s="23" t="s">
        <v>349</v>
      </c>
      <c r="F16" s="23" t="s">
        <v>349</v>
      </c>
      <c r="G16" s="44">
        <v>0</v>
      </c>
      <c r="H16" s="44">
        <v>99</v>
      </c>
      <c r="I16" s="92" t="s">
        <v>3</v>
      </c>
      <c r="J16" s="23" t="s">
        <v>1274</v>
      </c>
      <c r="K16" s="24" t="s">
        <v>3526</v>
      </c>
      <c r="L16" s="22" t="s">
        <v>4261</v>
      </c>
      <c r="M16" s="22" t="s">
        <v>4322</v>
      </c>
      <c r="N16" s="22" t="s">
        <v>2074</v>
      </c>
      <c r="O16" s="22"/>
      <c r="P16" s="246" t="s">
        <v>1848</v>
      </c>
      <c r="Q16" s="191"/>
      <c r="R16" s="1"/>
      <c r="S16" s="1" t="str">
        <f t="shared" si="3"/>
        <v/>
      </c>
      <c r="T16" s="1" t="str">
        <f>IF(ISNA(VLOOKUP(P16,'NEW XEQM.c'!D:D,1,0)),"--",VLOOKUP(P16,'NEW XEQM.c'!D:G,3,0))</f>
        <v>--</v>
      </c>
      <c r="U16" s="1" t="s">
        <v>2074</v>
      </c>
      <c r="W16" t="e">
        <f t="shared" si="2"/>
        <v>#VALUE!</v>
      </c>
    </row>
    <row r="17" spans="1:23">
      <c r="A17" s="16">
        <f t="shared" si="0"/>
        <v>17</v>
      </c>
      <c r="B17" s="15">
        <f t="shared" si="1"/>
        <v>12</v>
      </c>
      <c r="C17" s="86" t="s">
        <v>3837</v>
      </c>
      <c r="D17" s="18" t="s">
        <v>3838</v>
      </c>
      <c r="E17" s="23" t="s">
        <v>350</v>
      </c>
      <c r="F17" s="23" t="s">
        <v>350</v>
      </c>
      <c r="G17" s="44">
        <v>0</v>
      </c>
      <c r="H17" s="44">
        <v>99</v>
      </c>
      <c r="I17" s="92" t="s">
        <v>3</v>
      </c>
      <c r="J17" s="23" t="s">
        <v>1274</v>
      </c>
      <c r="K17" s="24" t="s">
        <v>3526</v>
      </c>
      <c r="L17" s="22" t="s">
        <v>4261</v>
      </c>
      <c r="M17" s="22" t="s">
        <v>4322</v>
      </c>
      <c r="N17" s="22" t="s">
        <v>2074</v>
      </c>
      <c r="O17" s="22"/>
      <c r="P17" s="246" t="s">
        <v>1849</v>
      </c>
      <c r="Q17" s="191"/>
      <c r="R17" s="1"/>
      <c r="S17" s="1" t="str">
        <f t="shared" si="3"/>
        <v/>
      </c>
      <c r="T17" s="1" t="str">
        <f>IF(ISNA(VLOOKUP(P17,'NEW XEQM.c'!D:D,1,0)),"--",VLOOKUP(P17,'NEW XEQM.c'!D:G,3,0))</f>
        <v>--</v>
      </c>
      <c r="U17" s="1" t="s">
        <v>2074</v>
      </c>
      <c r="W17" t="str">
        <f t="shared" si="2"/>
        <v>x STD_NOT_EQUAL  ?</v>
      </c>
    </row>
    <row r="18" spans="1:23">
      <c r="A18" s="16">
        <f t="shared" si="0"/>
        <v>18</v>
      </c>
      <c r="B18" s="15">
        <f t="shared" si="1"/>
        <v>13</v>
      </c>
      <c r="C18" s="20" t="s">
        <v>3827</v>
      </c>
      <c r="D18" s="18" t="s">
        <v>3828</v>
      </c>
      <c r="E18" s="23" t="s">
        <v>1200</v>
      </c>
      <c r="F18" s="23" t="s">
        <v>1200</v>
      </c>
      <c r="G18" s="44">
        <v>0</v>
      </c>
      <c r="H18" s="44">
        <v>0</v>
      </c>
      <c r="I18" s="92" t="s">
        <v>3</v>
      </c>
      <c r="J18" s="23" t="s">
        <v>1274</v>
      </c>
      <c r="K18" s="24" t="s">
        <v>3526</v>
      </c>
      <c r="L18" s="22" t="s">
        <v>4261</v>
      </c>
      <c r="M18" s="22" t="s">
        <v>4316</v>
      </c>
      <c r="N18" s="22" t="s">
        <v>2074</v>
      </c>
      <c r="O18" s="22"/>
      <c r="P18" s="246" t="s">
        <v>1850</v>
      </c>
      <c r="Q18" s="191"/>
      <c r="R18" s="1"/>
      <c r="S18" s="1" t="str">
        <f t="shared" si="3"/>
        <v/>
      </c>
      <c r="T18" s="1" t="str">
        <f>IF(ISNA(VLOOKUP(P18,'NEW XEQM.c'!D:D,1,0)),"--",VLOOKUP(P18,'NEW XEQM.c'!D:G,3,0))</f>
        <v>--</v>
      </c>
      <c r="U18" s="1" t="s">
        <v>2074</v>
      </c>
      <c r="W18" t="e">
        <f t="shared" si="2"/>
        <v>#VALUE!</v>
      </c>
    </row>
    <row r="19" spans="1:23">
      <c r="A19" s="16">
        <f t="shared" si="0"/>
        <v>19</v>
      </c>
      <c r="B19" s="15">
        <f t="shared" si="1"/>
        <v>14</v>
      </c>
      <c r="C19" s="20" t="s">
        <v>3827</v>
      </c>
      <c r="D19" s="18" t="s">
        <v>3829</v>
      </c>
      <c r="E19" s="23" t="s">
        <v>1201</v>
      </c>
      <c r="F19" s="23" t="s">
        <v>1201</v>
      </c>
      <c r="G19" s="44">
        <v>0</v>
      </c>
      <c r="H19" s="44">
        <v>0</v>
      </c>
      <c r="I19" s="92" t="s">
        <v>3</v>
      </c>
      <c r="J19" s="23" t="s">
        <v>1274</v>
      </c>
      <c r="K19" s="24" t="s">
        <v>3526</v>
      </c>
      <c r="L19" s="22" t="s">
        <v>4261</v>
      </c>
      <c r="M19" s="22" t="s">
        <v>4316</v>
      </c>
      <c r="N19" s="22" t="s">
        <v>2074</v>
      </c>
      <c r="O19" s="22"/>
      <c r="P19" s="246" t="s">
        <v>1851</v>
      </c>
      <c r="Q19" s="191"/>
      <c r="R19" s="1"/>
      <c r="S19" s="1" t="str">
        <f t="shared" si="3"/>
        <v/>
      </c>
      <c r="T19" s="1" t="str">
        <f>IF(ISNA(VLOOKUP(P19,'NEW XEQM.c'!D:D,1,0)),"--",VLOOKUP(P19,'NEW XEQM.c'!D:G,3,0))</f>
        <v>--</v>
      </c>
      <c r="U19" s="1" t="s">
        <v>2074</v>
      </c>
      <c r="W19" t="e">
        <f t="shared" si="2"/>
        <v>#VALUE!</v>
      </c>
    </row>
    <row r="20" spans="1:23">
      <c r="A20" s="16">
        <f t="shared" si="0"/>
        <v>20</v>
      </c>
      <c r="B20" s="15">
        <f t="shared" si="1"/>
        <v>15</v>
      </c>
      <c r="C20" s="86" t="s">
        <v>3839</v>
      </c>
      <c r="D20" s="18" t="s">
        <v>3838</v>
      </c>
      <c r="E20" s="23" t="s">
        <v>1202</v>
      </c>
      <c r="F20" s="23" t="s">
        <v>1202</v>
      </c>
      <c r="G20" s="44">
        <v>0</v>
      </c>
      <c r="H20" s="44">
        <v>99</v>
      </c>
      <c r="I20" s="92" t="s">
        <v>3</v>
      </c>
      <c r="J20" s="23" t="s">
        <v>1274</v>
      </c>
      <c r="K20" s="24" t="s">
        <v>3526</v>
      </c>
      <c r="L20" s="22" t="s">
        <v>4261</v>
      </c>
      <c r="M20" s="22" t="s">
        <v>4322</v>
      </c>
      <c r="N20" s="22" t="s">
        <v>2074</v>
      </c>
      <c r="O20" s="22"/>
      <c r="P20" s="246" t="s">
        <v>1852</v>
      </c>
      <c r="Q20" s="191"/>
      <c r="R20" s="1"/>
      <c r="S20" s="1" t="str">
        <f t="shared" si="3"/>
        <v/>
      </c>
      <c r="T20" s="1" t="str">
        <f>IF(ISNA(VLOOKUP(P20,'NEW XEQM.c'!D:D,1,0)),"--",VLOOKUP(P20,'NEW XEQM.c'!D:G,3,0))</f>
        <v>--</v>
      </c>
      <c r="U20" s="1" t="s">
        <v>2074</v>
      </c>
      <c r="W20" t="str">
        <f t="shared" si="2"/>
        <v>x STD_ALMOST_EQUAL  ?</v>
      </c>
    </row>
    <row r="21" spans="1:23">
      <c r="A21" s="16">
        <f t="shared" si="0"/>
        <v>21</v>
      </c>
      <c r="B21" s="15">
        <f t="shared" si="1"/>
        <v>16</v>
      </c>
      <c r="C21" s="86" t="s">
        <v>3840</v>
      </c>
      <c r="D21" s="18" t="s">
        <v>3838</v>
      </c>
      <c r="E21" s="23" t="s">
        <v>351</v>
      </c>
      <c r="F21" s="23" t="s">
        <v>351</v>
      </c>
      <c r="G21" s="44">
        <v>0</v>
      </c>
      <c r="H21" s="44">
        <v>99</v>
      </c>
      <c r="I21" s="92" t="s">
        <v>3</v>
      </c>
      <c r="J21" s="23" t="s">
        <v>1274</v>
      </c>
      <c r="K21" s="24" t="s">
        <v>3526</v>
      </c>
      <c r="L21" s="22" t="s">
        <v>4261</v>
      </c>
      <c r="M21" s="22" t="s">
        <v>4322</v>
      </c>
      <c r="N21" s="22" t="s">
        <v>2074</v>
      </c>
      <c r="O21" s="22"/>
      <c r="P21" s="246" t="s">
        <v>1853</v>
      </c>
      <c r="Q21" s="191"/>
      <c r="R21" s="1"/>
      <c r="S21" s="1" t="str">
        <f t="shared" si="3"/>
        <v/>
      </c>
      <c r="T21" s="1" t="str">
        <f>IF(ISNA(VLOOKUP(P21,'NEW XEQM.c'!D:D,1,0)),"--",VLOOKUP(P21,'NEW XEQM.c'!D:G,3,0))</f>
        <v>--</v>
      </c>
      <c r="U21" s="1" t="s">
        <v>2074</v>
      </c>
      <c r="W21" t="e">
        <f t="shared" si="2"/>
        <v>#VALUE!</v>
      </c>
    </row>
    <row r="22" spans="1:23">
      <c r="A22" s="16">
        <f t="shared" si="0"/>
        <v>22</v>
      </c>
      <c r="B22" s="15">
        <f t="shared" si="1"/>
        <v>17</v>
      </c>
      <c r="C22" s="86" t="s">
        <v>3841</v>
      </c>
      <c r="D22" s="18" t="s">
        <v>3838</v>
      </c>
      <c r="E22" s="23" t="s">
        <v>1203</v>
      </c>
      <c r="F22" s="23" t="s">
        <v>1203</v>
      </c>
      <c r="G22" s="44">
        <v>0</v>
      </c>
      <c r="H22" s="44">
        <v>99</v>
      </c>
      <c r="I22" s="92" t="s">
        <v>3</v>
      </c>
      <c r="J22" s="23" t="s">
        <v>1274</v>
      </c>
      <c r="K22" s="24" t="s">
        <v>3526</v>
      </c>
      <c r="L22" s="22" t="s">
        <v>4261</v>
      </c>
      <c r="M22" s="22" t="s">
        <v>4322</v>
      </c>
      <c r="N22" s="22" t="s">
        <v>2074</v>
      </c>
      <c r="O22" s="22"/>
      <c r="P22" s="246" t="s">
        <v>1854</v>
      </c>
      <c r="Q22" s="191"/>
      <c r="R22" s="1"/>
      <c r="S22" s="1" t="str">
        <f t="shared" si="3"/>
        <v/>
      </c>
      <c r="T22" s="1" t="str">
        <f>IF(ISNA(VLOOKUP(P22,'NEW XEQM.c'!D:D,1,0)),"--",VLOOKUP(P22,'NEW XEQM.c'!D:G,3,0))</f>
        <v>--</v>
      </c>
      <c r="U22" s="1" t="s">
        <v>2074</v>
      </c>
      <c r="W22" t="str">
        <f t="shared" si="2"/>
        <v>x STD_LESS_EQUAL  ?</v>
      </c>
    </row>
    <row r="23" spans="1:23">
      <c r="A23" s="16">
        <f t="shared" si="0"/>
        <v>23</v>
      </c>
      <c r="B23" s="15">
        <f t="shared" si="1"/>
        <v>18</v>
      </c>
      <c r="C23" s="86" t="s">
        <v>3842</v>
      </c>
      <c r="D23" s="18" t="s">
        <v>3838</v>
      </c>
      <c r="E23" s="23" t="s">
        <v>352</v>
      </c>
      <c r="F23" s="23" t="s">
        <v>352</v>
      </c>
      <c r="G23" s="44">
        <v>0</v>
      </c>
      <c r="H23" s="44">
        <v>99</v>
      </c>
      <c r="I23" s="92" t="s">
        <v>3</v>
      </c>
      <c r="J23" s="23" t="s">
        <v>1274</v>
      </c>
      <c r="K23" s="24" t="s">
        <v>3526</v>
      </c>
      <c r="L23" s="22" t="s">
        <v>4261</v>
      </c>
      <c r="M23" s="22" t="s">
        <v>4322</v>
      </c>
      <c r="N23" s="22" t="s">
        <v>2074</v>
      </c>
      <c r="O23" s="22"/>
      <c r="P23" s="246" t="s">
        <v>1855</v>
      </c>
      <c r="Q23" s="191"/>
      <c r="R23" s="1"/>
      <c r="S23" s="1" t="str">
        <f t="shared" si="3"/>
        <v/>
      </c>
      <c r="T23" s="1" t="str">
        <f>IF(ISNA(VLOOKUP(P23,'NEW XEQM.c'!D:D,1,0)),"--",VLOOKUP(P23,'NEW XEQM.c'!D:G,3,0))</f>
        <v>--</v>
      </c>
      <c r="U23" s="1" t="s">
        <v>2074</v>
      </c>
      <c r="W23" t="str">
        <f t="shared" si="2"/>
        <v>x STD_GREATER_EQUAL  ?</v>
      </c>
    </row>
    <row r="24" spans="1:23">
      <c r="A24" s="16">
        <f t="shared" si="0"/>
        <v>24</v>
      </c>
      <c r="B24" s="15">
        <f t="shared" si="1"/>
        <v>19</v>
      </c>
      <c r="C24" s="86" t="s">
        <v>3843</v>
      </c>
      <c r="D24" s="18" t="s">
        <v>3838</v>
      </c>
      <c r="E24" s="23" t="s">
        <v>353</v>
      </c>
      <c r="F24" s="23" t="s">
        <v>353</v>
      </c>
      <c r="G24" s="44">
        <v>0</v>
      </c>
      <c r="H24" s="44">
        <v>99</v>
      </c>
      <c r="I24" s="92" t="s">
        <v>3</v>
      </c>
      <c r="J24" s="23" t="s">
        <v>1274</v>
      </c>
      <c r="K24" s="24" t="s">
        <v>3526</v>
      </c>
      <c r="L24" s="22" t="s">
        <v>4261</v>
      </c>
      <c r="M24" s="22" t="s">
        <v>4322</v>
      </c>
      <c r="N24" s="22" t="s">
        <v>2074</v>
      </c>
      <c r="O24" s="22"/>
      <c r="P24" s="246" t="s">
        <v>1856</v>
      </c>
      <c r="Q24" s="191"/>
      <c r="R24" s="1"/>
      <c r="S24" s="1" t="str">
        <f t="shared" si="3"/>
        <v/>
      </c>
      <c r="T24" s="1" t="str">
        <f>IF(ISNA(VLOOKUP(P24,'NEW XEQM.c'!D:D,1,0)),"--",VLOOKUP(P24,'NEW XEQM.c'!D:G,3,0))</f>
        <v>--</v>
      </c>
      <c r="U24" s="1" t="s">
        <v>2074</v>
      </c>
      <c r="W24" t="e">
        <f t="shared" si="2"/>
        <v>#VALUE!</v>
      </c>
    </row>
    <row r="25" spans="1:23">
      <c r="A25" s="16">
        <f t="shared" si="0"/>
        <v>25</v>
      </c>
      <c r="B25" s="15">
        <f t="shared" si="1"/>
        <v>20</v>
      </c>
      <c r="C25" s="18" t="s">
        <v>3179</v>
      </c>
      <c r="D25" s="18" t="s">
        <v>2186</v>
      </c>
      <c r="E25" s="23" t="s">
        <v>1026</v>
      </c>
      <c r="F25" s="23" t="s">
        <v>1026</v>
      </c>
      <c r="G25" s="44">
        <v>0</v>
      </c>
      <c r="H25" s="44">
        <v>99</v>
      </c>
      <c r="I25" s="92" t="s">
        <v>3</v>
      </c>
      <c r="J25" s="23" t="s">
        <v>1274</v>
      </c>
      <c r="K25" s="24" t="s">
        <v>3526</v>
      </c>
      <c r="L25" s="22" t="s">
        <v>4261</v>
      </c>
      <c r="M25" s="22" t="s">
        <v>4323</v>
      </c>
      <c r="N25" s="22" t="s">
        <v>2074</v>
      </c>
      <c r="O25" s="22"/>
      <c r="P25" s="246" t="s">
        <v>1435</v>
      </c>
      <c r="Q25" s="191"/>
      <c r="R25" s="1"/>
      <c r="S25" s="1" t="str">
        <f t="shared" si="3"/>
        <v/>
      </c>
      <c r="T25" s="1" t="str">
        <f>IF(ISNA(VLOOKUP(P25,'NEW XEQM.c'!D:D,1,0)),"--",VLOOKUP(P25,'NEW XEQM.c'!D:G,3,0))</f>
        <v>--</v>
      </c>
      <c r="U25" s="1" t="s">
        <v>2074</v>
      </c>
      <c r="W25" t="e">
        <f t="shared" si="2"/>
        <v>#VALUE!</v>
      </c>
    </row>
    <row r="26" spans="1:23">
      <c r="A26" s="16">
        <f t="shared" si="0"/>
        <v>26</v>
      </c>
      <c r="B26" s="15">
        <f t="shared" si="1"/>
        <v>21</v>
      </c>
      <c r="C26" s="18" t="s">
        <v>3180</v>
      </c>
      <c r="D26" s="18" t="s">
        <v>2186</v>
      </c>
      <c r="E26" s="23" t="s">
        <v>1032</v>
      </c>
      <c r="F26" s="23" t="s">
        <v>1032</v>
      </c>
      <c r="G26" s="44">
        <v>0</v>
      </c>
      <c r="H26" s="44">
        <v>99</v>
      </c>
      <c r="I26" s="92" t="s">
        <v>3</v>
      </c>
      <c r="J26" s="23" t="s">
        <v>1274</v>
      </c>
      <c r="K26" s="24" t="s">
        <v>3526</v>
      </c>
      <c r="L26" s="22" t="s">
        <v>4261</v>
      </c>
      <c r="M26" s="22" t="s">
        <v>4323</v>
      </c>
      <c r="N26" s="22" t="s">
        <v>2074</v>
      </c>
      <c r="O26" s="22"/>
      <c r="P26" s="246" t="s">
        <v>1454</v>
      </c>
      <c r="Q26" s="191"/>
      <c r="R26" s="1"/>
      <c r="S26" s="1" t="str">
        <f t="shared" si="3"/>
        <v/>
      </c>
      <c r="T26" s="1" t="str">
        <f>IF(ISNA(VLOOKUP(P26,'NEW XEQM.c'!D:D,1,0)),"--",VLOOKUP(P26,'NEW XEQM.c'!D:G,3,0))</f>
        <v>--</v>
      </c>
      <c r="U26" s="1" t="s">
        <v>2074</v>
      </c>
      <c r="W26" t="e">
        <f t="shared" si="2"/>
        <v>#VALUE!</v>
      </c>
    </row>
    <row r="27" spans="1:23">
      <c r="A27" s="16">
        <f t="shared" si="0"/>
        <v>27</v>
      </c>
      <c r="B27" s="15">
        <f t="shared" si="1"/>
        <v>22</v>
      </c>
      <c r="C27" s="18" t="s">
        <v>3757</v>
      </c>
      <c r="D27" s="18" t="s">
        <v>3758</v>
      </c>
      <c r="E27" s="23" t="s">
        <v>1020</v>
      </c>
      <c r="F27" s="23" t="s">
        <v>1020</v>
      </c>
      <c r="G27" s="44">
        <v>0</v>
      </c>
      <c r="H27" s="44">
        <v>0</v>
      </c>
      <c r="I27" s="92" t="s">
        <v>3</v>
      </c>
      <c r="J27" s="23" t="s">
        <v>1274</v>
      </c>
      <c r="K27" s="24" t="s">
        <v>3526</v>
      </c>
      <c r="L27" s="22" t="s">
        <v>4261</v>
      </c>
      <c r="M27" s="22" t="s">
        <v>4316</v>
      </c>
      <c r="N27" s="22" t="s">
        <v>2074</v>
      </c>
      <c r="O27" s="22"/>
      <c r="P27" s="246" t="s">
        <v>1420</v>
      </c>
      <c r="Q27" s="191"/>
      <c r="R27" s="1"/>
      <c r="S27" s="1" t="str">
        <f t="shared" si="3"/>
        <v/>
      </c>
      <c r="T27" s="1" t="str">
        <f>IF(ISNA(VLOOKUP(P27,'NEW XEQM.c'!D:D,1,0)),"--",VLOOKUP(P27,'NEW XEQM.c'!D:G,3,0))</f>
        <v>--</v>
      </c>
      <c r="U27" s="1" t="s">
        <v>2074</v>
      </c>
      <c r="W27" t="e">
        <f t="shared" si="2"/>
        <v>#VALUE!</v>
      </c>
    </row>
    <row r="28" spans="1:23">
      <c r="A28" s="16">
        <f t="shared" si="0"/>
        <v>28</v>
      </c>
      <c r="B28" s="15">
        <f t="shared" si="1"/>
        <v>23</v>
      </c>
      <c r="C28" s="18" t="s">
        <v>3757</v>
      </c>
      <c r="D28" s="18" t="s">
        <v>3759</v>
      </c>
      <c r="E28" s="23" t="s">
        <v>221</v>
      </c>
      <c r="F28" s="23" t="s">
        <v>221</v>
      </c>
      <c r="G28" s="44">
        <v>0</v>
      </c>
      <c r="H28" s="44">
        <v>0</v>
      </c>
      <c r="I28" s="92" t="s">
        <v>3</v>
      </c>
      <c r="J28" s="23" t="s">
        <v>1274</v>
      </c>
      <c r="K28" s="24" t="s">
        <v>3526</v>
      </c>
      <c r="L28" s="22" t="s">
        <v>4261</v>
      </c>
      <c r="M28" s="22" t="s">
        <v>4316</v>
      </c>
      <c r="N28" s="22" t="s">
        <v>2074</v>
      </c>
      <c r="O28" s="22"/>
      <c r="P28" s="246" t="s">
        <v>1644</v>
      </c>
      <c r="Q28" s="191"/>
      <c r="R28" s="1"/>
      <c r="S28" s="1" t="str">
        <f t="shared" si="3"/>
        <v/>
      </c>
      <c r="T28" s="1" t="str">
        <f>IF(ISNA(VLOOKUP(P28,'NEW XEQM.c'!D:D,1,0)),"--",VLOOKUP(P28,'NEW XEQM.c'!D:G,3,0))</f>
        <v>--</v>
      </c>
      <c r="U28" s="1" t="s">
        <v>2074</v>
      </c>
      <c r="W28" t="e">
        <f t="shared" si="2"/>
        <v>#VALUE!</v>
      </c>
    </row>
    <row r="29" spans="1:23">
      <c r="A29" s="16">
        <f t="shared" si="0"/>
        <v>29</v>
      </c>
      <c r="B29" s="15">
        <f t="shared" si="1"/>
        <v>24</v>
      </c>
      <c r="C29" s="18" t="s">
        <v>3757</v>
      </c>
      <c r="D29" s="18" t="s">
        <v>3826</v>
      </c>
      <c r="E29" s="23" t="s">
        <v>1029</v>
      </c>
      <c r="F29" s="23" t="s">
        <v>1029</v>
      </c>
      <c r="G29" s="44">
        <v>0</v>
      </c>
      <c r="H29" s="44">
        <v>0</v>
      </c>
      <c r="I29" s="92" t="s">
        <v>3</v>
      </c>
      <c r="J29" s="23" t="s">
        <v>1274</v>
      </c>
      <c r="K29" s="24" t="s">
        <v>3526</v>
      </c>
      <c r="L29" s="22" t="s">
        <v>4261</v>
      </c>
      <c r="M29" s="22" t="s">
        <v>4316</v>
      </c>
      <c r="N29" s="22" t="s">
        <v>2074</v>
      </c>
      <c r="O29" s="22"/>
      <c r="P29" s="246" t="s">
        <v>1448</v>
      </c>
      <c r="Q29" s="191"/>
      <c r="R29" s="1"/>
      <c r="S29" s="1" t="str">
        <f t="shared" si="3"/>
        <v/>
      </c>
      <c r="T29" s="1" t="str">
        <f>IF(ISNA(VLOOKUP(P29,'NEW XEQM.c'!D:D,1,0)),"--",VLOOKUP(P29,'NEW XEQM.c'!D:G,3,0))</f>
        <v>--</v>
      </c>
      <c r="U29" s="1" t="s">
        <v>2074</v>
      </c>
      <c r="W29" t="e">
        <f t="shared" si="2"/>
        <v>#VALUE!</v>
      </c>
    </row>
    <row r="30" spans="1:23">
      <c r="A30" s="16">
        <f t="shared" si="0"/>
        <v>30</v>
      </c>
      <c r="B30" s="15">
        <f t="shared" si="1"/>
        <v>25</v>
      </c>
      <c r="C30" s="18" t="s">
        <v>3757</v>
      </c>
      <c r="D30" s="18" t="s">
        <v>3760</v>
      </c>
      <c r="E30" s="23" t="s">
        <v>134</v>
      </c>
      <c r="F30" s="23" t="s">
        <v>134</v>
      </c>
      <c r="G30" s="44">
        <v>0</v>
      </c>
      <c r="H30" s="44">
        <v>0</v>
      </c>
      <c r="I30" s="92" t="s">
        <v>3</v>
      </c>
      <c r="J30" s="23" t="s">
        <v>1274</v>
      </c>
      <c r="K30" s="24" t="s">
        <v>3526</v>
      </c>
      <c r="L30" s="22" t="s">
        <v>4261</v>
      </c>
      <c r="M30" s="22" t="s">
        <v>4316</v>
      </c>
      <c r="N30" s="22" t="s">
        <v>2074</v>
      </c>
      <c r="O30" s="22"/>
      <c r="P30" s="246" t="s">
        <v>1504</v>
      </c>
      <c r="Q30" s="191"/>
      <c r="R30" s="1"/>
      <c r="S30" s="1" t="str">
        <f t="shared" si="3"/>
        <v/>
      </c>
      <c r="T30" s="1" t="str">
        <f>IF(ISNA(VLOOKUP(P30,'NEW XEQM.c'!D:D,1,0)),"--",VLOOKUP(P30,'NEW XEQM.c'!D:G,3,0))</f>
        <v>--</v>
      </c>
      <c r="U30" s="1" t="s">
        <v>2074</v>
      </c>
      <c r="W30" t="e">
        <f t="shared" si="2"/>
        <v>#VALUE!</v>
      </c>
    </row>
    <row r="31" spans="1:23">
      <c r="A31" s="16">
        <f t="shared" si="0"/>
        <v>31</v>
      </c>
      <c r="B31" s="15">
        <f t="shared" si="1"/>
        <v>26</v>
      </c>
      <c r="C31" s="20" t="s">
        <v>3827</v>
      </c>
      <c r="D31" s="18" t="s">
        <v>3830</v>
      </c>
      <c r="E31" s="23" t="s">
        <v>60</v>
      </c>
      <c r="F31" s="23" t="s">
        <v>60</v>
      </c>
      <c r="G31" s="44">
        <v>0</v>
      </c>
      <c r="H31" s="44">
        <v>0</v>
      </c>
      <c r="I31" s="92" t="s">
        <v>3</v>
      </c>
      <c r="J31" s="23" t="s">
        <v>1274</v>
      </c>
      <c r="K31" s="24" t="s">
        <v>3526</v>
      </c>
      <c r="L31" s="22" t="s">
        <v>4261</v>
      </c>
      <c r="M31" s="22" t="s">
        <v>4316</v>
      </c>
      <c r="N31" s="22" t="s">
        <v>2074</v>
      </c>
      <c r="O31" s="22"/>
      <c r="P31" s="246" t="s">
        <v>1377</v>
      </c>
      <c r="Q31" s="191"/>
      <c r="R31" s="1"/>
      <c r="S31" s="1" t="str">
        <f t="shared" si="3"/>
        <v/>
      </c>
      <c r="T31" s="1" t="str">
        <f>IF(ISNA(VLOOKUP(P31,'NEW XEQM.c'!D:D,1,0)),"--",VLOOKUP(P31,'NEW XEQM.c'!D:G,3,0))</f>
        <v>--</v>
      </c>
      <c r="U31" s="1" t="s">
        <v>2443</v>
      </c>
      <c r="W31" t="e">
        <f t="shared" si="2"/>
        <v>#VALUE!</v>
      </c>
    </row>
    <row r="32" spans="1:23">
      <c r="A32" s="16">
        <f t="shared" si="0"/>
        <v>32</v>
      </c>
      <c r="B32" s="15">
        <f t="shared" si="1"/>
        <v>27</v>
      </c>
      <c r="C32" s="18" t="s">
        <v>3827</v>
      </c>
      <c r="D32" s="18" t="s">
        <v>4003</v>
      </c>
      <c r="E32" s="23" t="s">
        <v>1076</v>
      </c>
      <c r="F32" s="23" t="s">
        <v>1076</v>
      </c>
      <c r="G32" s="44">
        <v>0</v>
      </c>
      <c r="H32" s="44">
        <v>0</v>
      </c>
      <c r="I32" s="92" t="s">
        <v>3</v>
      </c>
      <c r="J32" s="23" t="s">
        <v>1274</v>
      </c>
      <c r="K32" s="24" t="s">
        <v>3526</v>
      </c>
      <c r="L32" s="22" t="s">
        <v>4261</v>
      </c>
      <c r="M32" s="22" t="s">
        <v>4316</v>
      </c>
      <c r="N32" s="22" t="s">
        <v>2074</v>
      </c>
      <c r="O32" s="22"/>
      <c r="P32" s="246" t="s">
        <v>1573</v>
      </c>
      <c r="Q32" s="191"/>
      <c r="R32" s="1"/>
      <c r="S32" s="1" t="str">
        <f t="shared" si="3"/>
        <v/>
      </c>
      <c r="T32" s="1" t="str">
        <f>IF(ISNA(VLOOKUP(P32,'NEW XEQM.c'!D:D,1,0)),"--",VLOOKUP(P32,'NEW XEQM.c'!D:G,3,0))</f>
        <v>--</v>
      </c>
      <c r="U32" s="1" t="s">
        <v>2074</v>
      </c>
      <c r="W32" t="e">
        <f t="shared" si="2"/>
        <v>#VALUE!</v>
      </c>
    </row>
    <row r="33" spans="1:23">
      <c r="A33" s="16">
        <f t="shared" si="0"/>
        <v>33</v>
      </c>
      <c r="B33" s="15">
        <f t="shared" si="1"/>
        <v>28</v>
      </c>
      <c r="C33" s="20" t="s">
        <v>3827</v>
      </c>
      <c r="D33" s="18" t="s">
        <v>3832</v>
      </c>
      <c r="E33" s="23" t="s">
        <v>215</v>
      </c>
      <c r="F33" s="23" t="s">
        <v>215</v>
      </c>
      <c r="G33" s="44">
        <v>0</v>
      </c>
      <c r="H33" s="44">
        <v>0</v>
      </c>
      <c r="I33" s="92" t="s">
        <v>3</v>
      </c>
      <c r="J33" s="23" t="s">
        <v>1274</v>
      </c>
      <c r="K33" s="24" t="s">
        <v>3526</v>
      </c>
      <c r="L33" s="22" t="s">
        <v>4261</v>
      </c>
      <c r="M33" s="22" t="s">
        <v>4316</v>
      </c>
      <c r="N33" s="22" t="s">
        <v>2074</v>
      </c>
      <c r="O33" s="22"/>
      <c r="P33" s="246" t="s">
        <v>1626</v>
      </c>
      <c r="Q33" s="191"/>
      <c r="R33" s="1"/>
      <c r="S33" s="1" t="str">
        <f t="shared" si="3"/>
        <v/>
      </c>
      <c r="T33" s="1" t="str">
        <f>IF(ISNA(VLOOKUP(P33,'NEW XEQM.c'!D:D,1,0)),"--",VLOOKUP(P33,'NEW XEQM.c'!D:G,3,0))</f>
        <v>--</v>
      </c>
      <c r="U33" s="1" t="s">
        <v>2074</v>
      </c>
      <c r="W33" t="e">
        <f t="shared" si="2"/>
        <v>#VALUE!</v>
      </c>
    </row>
    <row r="34" spans="1:23">
      <c r="A34" s="16">
        <f t="shared" si="0"/>
        <v>34</v>
      </c>
      <c r="B34" s="15">
        <f t="shared" si="1"/>
        <v>29</v>
      </c>
      <c r="C34" s="20" t="s">
        <v>3827</v>
      </c>
      <c r="D34" s="18" t="s">
        <v>3833</v>
      </c>
      <c r="E34" s="23" t="s">
        <v>1136</v>
      </c>
      <c r="F34" s="23" t="s">
        <v>1136</v>
      </c>
      <c r="G34" s="44">
        <v>0</v>
      </c>
      <c r="H34" s="44">
        <v>0</v>
      </c>
      <c r="I34" s="92" t="s">
        <v>3</v>
      </c>
      <c r="J34" s="23" t="s">
        <v>1274</v>
      </c>
      <c r="K34" s="24" t="s">
        <v>3526</v>
      </c>
      <c r="L34" s="22" t="s">
        <v>4261</v>
      </c>
      <c r="M34" s="22" t="s">
        <v>4316</v>
      </c>
      <c r="N34" s="22" t="s">
        <v>2074</v>
      </c>
      <c r="O34" s="22"/>
      <c r="P34" s="246" t="s">
        <v>1695</v>
      </c>
      <c r="Q34" s="191"/>
      <c r="R34" s="1"/>
      <c r="S34" s="1" t="str">
        <f t="shared" si="3"/>
        <v/>
      </c>
      <c r="T34" s="1" t="str">
        <f>IF(ISNA(VLOOKUP(P34,'NEW XEQM.c'!D:D,1,0)),"--",VLOOKUP(P34,'NEW XEQM.c'!D:G,3,0))</f>
        <v>--</v>
      </c>
      <c r="U34" s="1" t="s">
        <v>2456</v>
      </c>
      <c r="W34" t="e">
        <f t="shared" si="2"/>
        <v>#VALUE!</v>
      </c>
    </row>
    <row r="35" spans="1:23">
      <c r="A35" s="16">
        <f t="shared" si="0"/>
        <v>35</v>
      </c>
      <c r="B35" s="15">
        <f t="shared" si="1"/>
        <v>30</v>
      </c>
      <c r="C35" s="20" t="s">
        <v>3827</v>
      </c>
      <c r="D35" s="18" t="s">
        <v>3834</v>
      </c>
      <c r="E35" s="23" t="s">
        <v>1161</v>
      </c>
      <c r="F35" s="23" t="s">
        <v>1161</v>
      </c>
      <c r="G35" s="44">
        <v>0</v>
      </c>
      <c r="H35" s="44">
        <v>0</v>
      </c>
      <c r="I35" s="92" t="s">
        <v>3</v>
      </c>
      <c r="J35" s="23" t="s">
        <v>1274</v>
      </c>
      <c r="K35" s="24" t="s">
        <v>3526</v>
      </c>
      <c r="L35" s="22" t="s">
        <v>4261</v>
      </c>
      <c r="M35" s="22" t="s">
        <v>4316</v>
      </c>
      <c r="N35" s="22" t="s">
        <v>2074</v>
      </c>
      <c r="O35" s="22"/>
      <c r="P35" s="246" t="s">
        <v>1761</v>
      </c>
      <c r="Q35" s="191"/>
      <c r="R35" s="1"/>
      <c r="S35" s="1" t="str">
        <f t="shared" si="3"/>
        <v/>
      </c>
      <c r="T35" s="1" t="str">
        <f>IF(ISNA(VLOOKUP(P35,'NEW XEQM.c'!D:D,1,0)),"--",VLOOKUP(P35,'NEW XEQM.c'!D:G,3,0))</f>
        <v>--</v>
      </c>
      <c r="U35" s="1" t="s">
        <v>2074</v>
      </c>
      <c r="W35" t="e">
        <f t="shared" si="2"/>
        <v>#VALUE!</v>
      </c>
    </row>
    <row r="36" spans="1:23">
      <c r="A36" s="16">
        <f t="shared" ref="A36:A67" si="4">IF(B36=INT(B36),ROW(),"")</f>
        <v>36</v>
      </c>
      <c r="B36" s="15">
        <f t="shared" si="1"/>
        <v>31</v>
      </c>
      <c r="C36" s="20" t="s">
        <v>3831</v>
      </c>
      <c r="D36" s="18" t="s">
        <v>7</v>
      </c>
      <c r="E36" s="23" t="s">
        <v>1172</v>
      </c>
      <c r="F36" s="23" t="s">
        <v>1172</v>
      </c>
      <c r="G36" s="44">
        <v>0</v>
      </c>
      <c r="H36" s="44">
        <v>0</v>
      </c>
      <c r="I36" s="92" t="s">
        <v>3</v>
      </c>
      <c r="J36" s="23" t="s">
        <v>1274</v>
      </c>
      <c r="K36" s="24" t="s">
        <v>3526</v>
      </c>
      <c r="L36" s="22" t="s">
        <v>4261</v>
      </c>
      <c r="M36" s="22" t="s">
        <v>4316</v>
      </c>
      <c r="N36" s="22" t="s">
        <v>2074</v>
      </c>
      <c r="O36" s="22"/>
      <c r="P36" s="246" t="s">
        <v>1778</v>
      </c>
      <c r="Q36" s="191"/>
      <c r="R36" s="1"/>
      <c r="S36" s="1" t="str">
        <f t="shared" si="3"/>
        <v/>
      </c>
      <c r="T36" s="1" t="str">
        <f>IF(ISNA(VLOOKUP(P36,'NEW XEQM.c'!D:D,1,0)),"--",VLOOKUP(P36,'NEW XEQM.c'!D:G,3,0))</f>
        <v>--</v>
      </c>
      <c r="U36" s="1" t="s">
        <v>2074</v>
      </c>
      <c r="W36" t="e">
        <f t="shared" si="2"/>
        <v>#VALUE!</v>
      </c>
    </row>
    <row r="37" spans="1:23">
      <c r="A37" s="16">
        <f t="shared" si="4"/>
        <v>37</v>
      </c>
      <c r="B37" s="15">
        <f t="shared" si="1"/>
        <v>32</v>
      </c>
      <c r="C37" s="20" t="s">
        <v>3827</v>
      </c>
      <c r="D37" s="18" t="s">
        <v>3835</v>
      </c>
      <c r="E37" s="23" t="s">
        <v>1229</v>
      </c>
      <c r="F37" s="23" t="s">
        <v>1229</v>
      </c>
      <c r="G37" s="25">
        <v>0</v>
      </c>
      <c r="H37" s="25">
        <v>0</v>
      </c>
      <c r="I37" s="92" t="s">
        <v>3</v>
      </c>
      <c r="J37" s="23" t="s">
        <v>1274</v>
      </c>
      <c r="K37" s="24" t="s">
        <v>3630</v>
      </c>
      <c r="L37" s="22" t="s">
        <v>4261</v>
      </c>
      <c r="M37" s="22" t="s">
        <v>4316</v>
      </c>
      <c r="N37" s="22" t="s">
        <v>2074</v>
      </c>
      <c r="O37" s="22"/>
      <c r="P37" s="246" t="s">
        <v>1931</v>
      </c>
      <c r="Q37" s="191"/>
      <c r="R37" s="1"/>
      <c r="S37" s="1" t="str">
        <f t="shared" si="3"/>
        <v/>
      </c>
      <c r="T37" s="1" t="str">
        <f>IF(ISNA(VLOOKUP(P37,'NEW XEQM.c'!D:D,1,0)),"--",VLOOKUP(P37,'NEW XEQM.c'!D:G,3,0))</f>
        <v>--</v>
      </c>
      <c r="U37" s="1" t="s">
        <v>2074</v>
      </c>
      <c r="W37" t="str">
        <f t="shared" si="2"/>
        <v>STD_PLUS_MINUS STD_INFINITY ?</v>
      </c>
    </row>
    <row r="38" spans="1:23">
      <c r="A38" s="16">
        <f t="shared" si="4"/>
        <v>38</v>
      </c>
      <c r="B38" s="15">
        <f t="shared" si="1"/>
        <v>33</v>
      </c>
      <c r="C38" s="18" t="s">
        <v>3181</v>
      </c>
      <c r="D38" s="18" t="s">
        <v>7</v>
      </c>
      <c r="E38" s="23" t="s">
        <v>238</v>
      </c>
      <c r="F38" s="23" t="s">
        <v>238</v>
      </c>
      <c r="G38" s="44">
        <v>0</v>
      </c>
      <c r="H38" s="44">
        <v>0</v>
      </c>
      <c r="I38" s="92" t="s">
        <v>3</v>
      </c>
      <c r="J38" s="23" t="s">
        <v>1274</v>
      </c>
      <c r="K38" s="24" t="s">
        <v>3526</v>
      </c>
      <c r="L38" s="22" t="s">
        <v>4261</v>
      </c>
      <c r="M38" s="22" t="s">
        <v>4316</v>
      </c>
      <c r="N38" s="22" t="s">
        <v>2074</v>
      </c>
      <c r="O38" s="22"/>
      <c r="P38" s="246" t="s">
        <v>1670</v>
      </c>
      <c r="Q38" s="191"/>
      <c r="R38" s="1"/>
      <c r="S38" s="1" t="str">
        <f t="shared" ref="S38:S69" si="5">IF(E38=F38,"","NOT EQUAL")</f>
        <v/>
      </c>
      <c r="T38" s="1" t="str">
        <f>IF(ISNA(VLOOKUP(P38,'NEW XEQM.c'!D:D,1,0)),"--",VLOOKUP(P38,'NEW XEQM.c'!D:G,3,0))</f>
        <v>PRIME?</v>
      </c>
      <c r="U38" s="1" t="s">
        <v>2439</v>
      </c>
      <c r="W38" t="e">
        <f t="shared" si="2"/>
        <v>#VALUE!</v>
      </c>
    </row>
    <row r="39" spans="1:23">
      <c r="A39" s="16">
        <f t="shared" si="4"/>
        <v>39</v>
      </c>
      <c r="B39" s="15">
        <f t="shared" si="1"/>
        <v>34</v>
      </c>
      <c r="C39" s="18" t="s">
        <v>4327</v>
      </c>
      <c r="D39" s="18" t="s">
        <v>7</v>
      </c>
      <c r="E39" s="23" t="s">
        <v>324</v>
      </c>
      <c r="F39" s="23" t="s">
        <v>324</v>
      </c>
      <c r="G39" s="44">
        <v>0</v>
      </c>
      <c r="H39" s="44">
        <v>0</v>
      </c>
      <c r="I39" s="92" t="s">
        <v>3</v>
      </c>
      <c r="J39" s="23" t="s">
        <v>1275</v>
      </c>
      <c r="K39" s="24" t="s">
        <v>3526</v>
      </c>
      <c r="L39" s="22" t="s">
        <v>4261</v>
      </c>
      <c r="M39" s="22" t="s">
        <v>4316</v>
      </c>
      <c r="N39" s="22" t="s">
        <v>2074</v>
      </c>
      <c r="O39" s="22"/>
      <c r="P39" s="246" t="s">
        <v>1795</v>
      </c>
      <c r="Q39" s="191"/>
      <c r="R39" s="1"/>
      <c r="S39" s="1" t="str">
        <f t="shared" si="5"/>
        <v/>
      </c>
      <c r="T39" s="1" t="str">
        <f>IF(ISNA(VLOOKUP(P39,'NEW XEQM.c'!D:D,1,0)),"--",VLOOKUP(P39,'NEW XEQM.c'!D:G,3,0))</f>
        <v>--</v>
      </c>
      <c r="U39" s="1" t="s">
        <v>2074</v>
      </c>
      <c r="W39" t="e">
        <f t="shared" si="2"/>
        <v>#VALUE!</v>
      </c>
    </row>
    <row r="40" spans="1:23">
      <c r="A40" s="16">
        <f t="shared" si="4"/>
        <v>40</v>
      </c>
      <c r="B40" s="15">
        <f t="shared" si="1"/>
        <v>35</v>
      </c>
      <c r="C40" s="18" t="s">
        <v>3182</v>
      </c>
      <c r="D40" s="26" t="s">
        <v>2560</v>
      </c>
      <c r="E40" s="23" t="s">
        <v>79</v>
      </c>
      <c r="F40" s="23" t="s">
        <v>79</v>
      </c>
      <c r="G40" s="44">
        <v>0</v>
      </c>
      <c r="H40" s="44">
        <v>0</v>
      </c>
      <c r="I40" s="92" t="s">
        <v>3</v>
      </c>
      <c r="J40" s="23" t="s">
        <v>1275</v>
      </c>
      <c r="K40" s="24" t="s">
        <v>3630</v>
      </c>
      <c r="L40" s="22" t="s">
        <v>4261</v>
      </c>
      <c r="M40" s="22" t="s">
        <v>4316</v>
      </c>
      <c r="N40" s="22" t="s">
        <v>2074</v>
      </c>
      <c r="O40" s="22"/>
      <c r="P40" s="246" t="s">
        <v>1411</v>
      </c>
      <c r="Q40" s="191"/>
      <c r="R40" s="1"/>
      <c r="S40" s="1" t="str">
        <f t="shared" si="5"/>
        <v/>
      </c>
      <c r="T40" s="1" t="str">
        <f>IF(ISNA(VLOOKUP(P40,'NEW XEQM.c'!D:D,1,0)),"--",VLOOKUP(P40,'NEW XEQM.c'!D:G,3,0))</f>
        <v>ENTER</v>
      </c>
      <c r="U40" s="1" t="s">
        <v>2452</v>
      </c>
      <c r="W40" t="str">
        <f t="shared" si="2"/>
        <v/>
      </c>
    </row>
    <row r="41" spans="1:23">
      <c r="A41" s="16">
        <f t="shared" si="4"/>
        <v>41</v>
      </c>
      <c r="B41" s="15">
        <f t="shared" si="1"/>
        <v>36</v>
      </c>
      <c r="C41" s="18" t="s">
        <v>3183</v>
      </c>
      <c r="D41" s="18" t="s">
        <v>7</v>
      </c>
      <c r="E41" s="23" t="s">
        <v>6162</v>
      </c>
      <c r="F41" s="23" t="s">
        <v>6162</v>
      </c>
      <c r="G41" s="44">
        <v>0</v>
      </c>
      <c r="H41" s="44">
        <v>0</v>
      </c>
      <c r="I41" s="92" t="s">
        <v>3</v>
      </c>
      <c r="J41" s="23" t="s">
        <v>1274</v>
      </c>
      <c r="K41" s="24" t="s">
        <v>4080</v>
      </c>
      <c r="L41" s="22" t="s">
        <v>4261</v>
      </c>
      <c r="M41" s="22" t="s">
        <v>4316</v>
      </c>
      <c r="N41" s="22" t="s">
        <v>2074</v>
      </c>
      <c r="O41" s="22"/>
      <c r="P41" s="246" t="s">
        <v>1847</v>
      </c>
      <c r="Q41" s="191"/>
      <c r="R41" s="1"/>
      <c r="S41" s="1" t="str">
        <f t="shared" si="5"/>
        <v/>
      </c>
      <c r="T41" s="1" t="str">
        <f>IF(ISNA(VLOOKUP(P41,'NEW XEQM.c'!D:D,1,0)),"--",VLOOKUP(P41,'NEW XEQM.c'!D:G,3,0))</f>
        <v>X&lt;&gt;Y</v>
      </c>
      <c r="U41" s="1" t="s">
        <v>2452</v>
      </c>
      <c r="W41" t="str">
        <f t="shared" si="2"/>
        <v/>
      </c>
    </row>
    <row r="42" spans="1:23">
      <c r="A42" s="16">
        <f t="shared" si="4"/>
        <v>42</v>
      </c>
      <c r="B42" s="15">
        <f t="shared" si="1"/>
        <v>37</v>
      </c>
      <c r="C42" s="18" t="s">
        <v>3184</v>
      </c>
      <c r="D42" s="18" t="s">
        <v>7</v>
      </c>
      <c r="E42" s="23" t="s">
        <v>6164</v>
      </c>
      <c r="F42" s="23" t="s">
        <v>6164</v>
      </c>
      <c r="G42" s="44">
        <v>0</v>
      </c>
      <c r="H42" s="44">
        <v>0</v>
      </c>
      <c r="I42" s="92" t="s">
        <v>3</v>
      </c>
      <c r="J42" s="23" t="s">
        <v>1274</v>
      </c>
      <c r="K42" s="24" t="s">
        <v>3630</v>
      </c>
      <c r="L42" s="22" t="s">
        <v>4261</v>
      </c>
      <c r="M42" s="22" t="s">
        <v>4316</v>
      </c>
      <c r="N42" s="22" t="s">
        <v>2074</v>
      </c>
      <c r="O42" s="22"/>
      <c r="P42" s="246" t="s">
        <v>1393</v>
      </c>
      <c r="Q42" s="191"/>
      <c r="R42" s="1"/>
      <c r="S42" s="1" t="str">
        <f t="shared" si="5"/>
        <v/>
      </c>
      <c r="T42" s="1" t="str">
        <f>IF(ISNA(VLOOKUP(P42,'NEW XEQM.c'!D:D,1,0)),"--",VLOOKUP(P42,'NEW XEQM.c'!D:G,3,0))</f>
        <v>DROP</v>
      </c>
      <c r="U42" s="237" t="s">
        <v>2452</v>
      </c>
      <c r="W42" t="e">
        <f t="shared" si="2"/>
        <v>#VALUE!</v>
      </c>
    </row>
    <row r="43" spans="1:23">
      <c r="A43" s="16">
        <f t="shared" si="4"/>
        <v>43</v>
      </c>
      <c r="B43" s="15">
        <f t="shared" si="1"/>
        <v>38</v>
      </c>
      <c r="C43" s="63" t="s">
        <v>4328</v>
      </c>
      <c r="D43" s="63" t="s">
        <v>11</v>
      </c>
      <c r="E43" s="64" t="s">
        <v>1114</v>
      </c>
      <c r="F43" s="64" t="s">
        <v>1114</v>
      </c>
      <c r="G43" s="98">
        <v>0</v>
      </c>
      <c r="H43" s="98">
        <v>99</v>
      </c>
      <c r="I43" s="92" t="s">
        <v>3</v>
      </c>
      <c r="J43" s="23" t="s">
        <v>1275</v>
      </c>
      <c r="K43" s="65" t="s">
        <v>3526</v>
      </c>
      <c r="L43" s="66" t="s">
        <v>4261</v>
      </c>
      <c r="M43" s="22" t="s">
        <v>4317</v>
      </c>
      <c r="N43" s="22" t="s">
        <v>2074</v>
      </c>
      <c r="O43" s="66"/>
      <c r="P43" s="246" t="s">
        <v>1649</v>
      </c>
      <c r="Q43" s="191"/>
      <c r="R43" s="1"/>
      <c r="S43" s="1" t="str">
        <f t="shared" si="5"/>
        <v/>
      </c>
      <c r="T43" s="1" t="str">
        <f>IF(ISNA(VLOOKUP(P43,'NEW XEQM.c'!D:D,1,0)),"--",VLOOKUP(P43,'NEW XEQM.c'!D:G,3,0))</f>
        <v>--</v>
      </c>
      <c r="U43" s="1" t="s">
        <v>2074</v>
      </c>
      <c r="W43" t="e">
        <f t="shared" si="2"/>
        <v>#VALUE!</v>
      </c>
    </row>
    <row r="44" spans="1:23">
      <c r="A44" s="16">
        <f t="shared" si="4"/>
        <v>44</v>
      </c>
      <c r="B44" s="15">
        <f t="shared" si="1"/>
        <v>39</v>
      </c>
      <c r="C44" s="18" t="s">
        <v>3186</v>
      </c>
      <c r="D44" s="18" t="s">
        <v>7</v>
      </c>
      <c r="E44" s="23" t="s">
        <v>269</v>
      </c>
      <c r="F44" s="23" t="s">
        <v>269</v>
      </c>
      <c r="G44" s="44">
        <v>0</v>
      </c>
      <c r="H44" s="44">
        <v>0</v>
      </c>
      <c r="I44" s="92" t="s">
        <v>3</v>
      </c>
      <c r="J44" s="23" t="s">
        <v>1274</v>
      </c>
      <c r="K44" s="24" t="s">
        <v>4080</v>
      </c>
      <c r="L44" s="22" t="s">
        <v>4261</v>
      </c>
      <c r="M44" s="22" t="s">
        <v>4316</v>
      </c>
      <c r="N44" s="22" t="s">
        <v>2074</v>
      </c>
      <c r="O44" s="22"/>
      <c r="P44" s="246" t="s">
        <v>1721</v>
      </c>
      <c r="Q44" s="191"/>
      <c r="R44" s="1"/>
      <c r="S44" s="1" t="str">
        <f t="shared" si="5"/>
        <v/>
      </c>
      <c r="T44" s="1" t="str">
        <f>IF(ISNA(VLOOKUP(P44,'NEW XEQM.c'!D:D,1,0)),"--",VLOOKUP(P44,'NEW XEQM.c'!D:G,3,0))</f>
        <v>--</v>
      </c>
      <c r="U44" s="1" t="s">
        <v>2074</v>
      </c>
      <c r="W44" t="str">
        <f t="shared" si="2"/>
        <v>R STD_UP_ARROW</v>
      </c>
    </row>
    <row r="45" spans="1:23">
      <c r="A45" s="16">
        <f t="shared" si="4"/>
        <v>45</v>
      </c>
      <c r="B45" s="15">
        <f t="shared" si="1"/>
        <v>40</v>
      </c>
      <c r="C45" s="18" t="s">
        <v>3187</v>
      </c>
      <c r="D45" s="18" t="s">
        <v>7</v>
      </c>
      <c r="E45" s="23" t="s">
        <v>270</v>
      </c>
      <c r="F45" s="23" t="s">
        <v>270</v>
      </c>
      <c r="G45" s="44">
        <v>0</v>
      </c>
      <c r="H45" s="44">
        <v>0</v>
      </c>
      <c r="I45" s="92" t="s">
        <v>3</v>
      </c>
      <c r="J45" s="23" t="s">
        <v>1274</v>
      </c>
      <c r="K45" s="24" t="s">
        <v>4080</v>
      </c>
      <c r="L45" s="22" t="s">
        <v>4261</v>
      </c>
      <c r="M45" s="22" t="s">
        <v>4316</v>
      </c>
      <c r="N45" s="22" t="s">
        <v>2074</v>
      </c>
      <c r="O45" s="22"/>
      <c r="P45" s="246" t="s">
        <v>1722</v>
      </c>
      <c r="Q45" s="191"/>
      <c r="R45" s="1"/>
      <c r="S45" s="1" t="str">
        <f t="shared" si="5"/>
        <v/>
      </c>
      <c r="T45" s="1" t="str">
        <f>IF(ISNA(VLOOKUP(P45,'NEW XEQM.c'!D:D,1,0)),"--",VLOOKUP(P45,'NEW XEQM.c'!D:G,3,0))</f>
        <v>--</v>
      </c>
      <c r="U45" s="1" t="s">
        <v>2074</v>
      </c>
      <c r="W45" t="str">
        <f t="shared" si="2"/>
        <v>R STD_DOWN_ARROW</v>
      </c>
    </row>
    <row r="46" spans="1:23">
      <c r="A46" s="16">
        <f t="shared" si="4"/>
        <v>46</v>
      </c>
      <c r="B46" s="15">
        <f t="shared" si="1"/>
        <v>41</v>
      </c>
      <c r="C46" s="18" t="s">
        <v>3188</v>
      </c>
      <c r="D46" s="18" t="s">
        <v>7</v>
      </c>
      <c r="E46" s="23" t="s">
        <v>988</v>
      </c>
      <c r="F46" s="23" t="s">
        <v>988</v>
      </c>
      <c r="G46" s="44">
        <v>0</v>
      </c>
      <c r="H46" s="44">
        <v>0</v>
      </c>
      <c r="I46" s="92" t="s">
        <v>3</v>
      </c>
      <c r="J46" s="23" t="s">
        <v>1276</v>
      </c>
      <c r="K46" s="24" t="s">
        <v>4080</v>
      </c>
      <c r="L46" s="22" t="s">
        <v>4261</v>
      </c>
      <c r="M46" s="22" t="s">
        <v>4316</v>
      </c>
      <c r="N46" s="22" t="s">
        <v>2074</v>
      </c>
      <c r="O46" s="22"/>
      <c r="P46" s="246" t="s">
        <v>1366</v>
      </c>
      <c r="Q46" s="191"/>
      <c r="R46" s="1"/>
      <c r="S46" s="1" t="str">
        <f t="shared" si="5"/>
        <v/>
      </c>
      <c r="T46" s="1" t="str">
        <f>IF(ISNA(VLOOKUP(P46,'NEW XEQM.c'!D:D,1,0)),"--",VLOOKUP(P46,'NEW XEQM.c'!D:G,3,0))</f>
        <v>CLX</v>
      </c>
      <c r="U46" s="1" t="s">
        <v>2442</v>
      </c>
      <c r="W46" t="e">
        <f t="shared" si="2"/>
        <v>#VALUE!</v>
      </c>
    </row>
    <row r="47" spans="1:23">
      <c r="A47" s="16">
        <f t="shared" si="4"/>
        <v>47</v>
      </c>
      <c r="B47" s="15">
        <f t="shared" si="1"/>
        <v>42</v>
      </c>
      <c r="C47" s="18" t="s">
        <v>3189</v>
      </c>
      <c r="D47" s="18" t="s">
        <v>7</v>
      </c>
      <c r="E47" s="23" t="s">
        <v>96</v>
      </c>
      <c r="F47" s="23" t="s">
        <v>96</v>
      </c>
      <c r="G47" s="44">
        <v>0</v>
      </c>
      <c r="H47" s="44">
        <v>0</v>
      </c>
      <c r="I47" s="92" t="s">
        <v>3</v>
      </c>
      <c r="J47" s="23" t="s">
        <v>1274</v>
      </c>
      <c r="K47" s="24" t="s">
        <v>3630</v>
      </c>
      <c r="L47" s="22" t="s">
        <v>4261</v>
      </c>
      <c r="M47" s="22" t="s">
        <v>4316</v>
      </c>
      <c r="N47" s="22" t="s">
        <v>2074</v>
      </c>
      <c r="O47" s="22"/>
      <c r="P47" s="246" t="s">
        <v>1442</v>
      </c>
      <c r="Q47" s="191"/>
      <c r="R47" s="1"/>
      <c r="S47" s="1" t="str">
        <f t="shared" si="5"/>
        <v/>
      </c>
      <c r="T47" s="1" t="str">
        <f>IF(ISNA(VLOOKUP(P47,'NEW XEQM.c'!D:D,1,0)),"--",VLOOKUP(P47,'NEW XEQM.c'!D:G,3,0))</f>
        <v>FILL</v>
      </c>
      <c r="U47" s="1" t="s">
        <v>2452</v>
      </c>
      <c r="W47" t="e">
        <f t="shared" si="2"/>
        <v>#VALUE!</v>
      </c>
    </row>
    <row r="48" spans="1:23">
      <c r="A48" s="16">
        <f t="shared" si="4"/>
        <v>48</v>
      </c>
      <c r="B48" s="15">
        <f t="shared" si="1"/>
        <v>43</v>
      </c>
      <c r="C48" s="18" t="s">
        <v>4314</v>
      </c>
      <c r="D48" s="18" t="s">
        <v>2113</v>
      </c>
      <c r="E48" s="23" t="s">
        <v>1045</v>
      </c>
      <c r="F48" s="23" t="s">
        <v>1045</v>
      </c>
      <c r="G48" s="44">
        <v>0</v>
      </c>
      <c r="H48" s="44">
        <v>99</v>
      </c>
      <c r="I48" s="92" t="s">
        <v>3</v>
      </c>
      <c r="J48" s="23" t="s">
        <v>1274</v>
      </c>
      <c r="K48" s="24" t="s">
        <v>3631</v>
      </c>
      <c r="L48" s="22" t="s">
        <v>4261</v>
      </c>
      <c r="M48" s="22" t="s">
        <v>4321</v>
      </c>
      <c r="N48" s="22" t="s">
        <v>2074</v>
      </c>
      <c r="O48" s="22"/>
      <c r="P48" s="246" t="s">
        <v>1502</v>
      </c>
      <c r="Q48" s="191"/>
      <c r="R48" s="1"/>
      <c r="S48" s="1" t="str">
        <f t="shared" si="5"/>
        <v/>
      </c>
      <c r="T48" s="1" t="str">
        <f>IF(ISNA(VLOOKUP(P48,'NEW XEQM.c'!D:D,1,0)),"--",VLOOKUP(P48,'NEW XEQM.c'!D:G,3,0))</f>
        <v>--</v>
      </c>
      <c r="U48" s="1" t="s">
        <v>2074</v>
      </c>
      <c r="W48" t="e">
        <f t="shared" si="2"/>
        <v>#VALUE!</v>
      </c>
    </row>
    <row r="49" spans="1:23">
      <c r="A49" s="16">
        <f t="shared" si="4"/>
        <v>49</v>
      </c>
      <c r="B49" s="15">
        <f t="shared" si="1"/>
        <v>44</v>
      </c>
      <c r="C49" s="18" t="s">
        <v>3190</v>
      </c>
      <c r="D49" s="18" t="s">
        <v>247</v>
      </c>
      <c r="E49" s="23" t="s">
        <v>1163</v>
      </c>
      <c r="F49" s="23" t="s">
        <v>1163</v>
      </c>
      <c r="G49" s="44">
        <v>0</v>
      </c>
      <c r="H49" s="44">
        <v>99</v>
      </c>
      <c r="I49" s="92" t="s">
        <v>3</v>
      </c>
      <c r="J49" s="23" t="s">
        <v>1274</v>
      </c>
      <c r="K49" s="24" t="s">
        <v>3630</v>
      </c>
      <c r="L49" s="22" t="s">
        <v>4261</v>
      </c>
      <c r="M49" s="22" t="s">
        <v>4321</v>
      </c>
      <c r="N49" s="22" t="s">
        <v>2074</v>
      </c>
      <c r="O49" s="22"/>
      <c r="P49" s="246" t="s">
        <v>1767</v>
      </c>
      <c r="Q49" s="191"/>
      <c r="R49" s="1"/>
      <c r="S49" s="1" t="str">
        <f t="shared" si="5"/>
        <v/>
      </c>
      <c r="T49" s="1" t="str">
        <f>IF(ISNA(VLOOKUP(P49,'NEW XEQM.c'!D:D,1,0)),"--",VLOOKUP(P49,'NEW XEQM.c'!D:G,3,0))</f>
        <v>STO</v>
      </c>
      <c r="U49" s="237" t="s">
        <v>2452</v>
      </c>
      <c r="W49" t="e">
        <f t="shared" si="2"/>
        <v>#VALUE!</v>
      </c>
    </row>
    <row r="50" spans="1:23">
      <c r="A50" s="16">
        <f t="shared" si="4"/>
        <v>50</v>
      </c>
      <c r="B50" s="15">
        <f t="shared" si="1"/>
        <v>45</v>
      </c>
      <c r="C50" s="18" t="s">
        <v>3191</v>
      </c>
      <c r="D50" s="18" t="s">
        <v>7</v>
      </c>
      <c r="E50" s="23" t="s">
        <v>309</v>
      </c>
      <c r="F50" s="23" t="s">
        <v>309</v>
      </c>
      <c r="G50" s="44">
        <v>0</v>
      </c>
      <c r="H50" s="44">
        <v>99</v>
      </c>
      <c r="I50" s="92" t="s">
        <v>3</v>
      </c>
      <c r="J50" s="23" t="s">
        <v>1274</v>
      </c>
      <c r="K50" s="24" t="s">
        <v>3630</v>
      </c>
      <c r="L50" s="22" t="s">
        <v>4261</v>
      </c>
      <c r="M50" s="22" t="s">
        <v>4321</v>
      </c>
      <c r="N50" s="22" t="s">
        <v>2074</v>
      </c>
      <c r="O50" s="22"/>
      <c r="P50" s="246" t="s">
        <v>2964</v>
      </c>
      <c r="Q50" s="191"/>
      <c r="R50" s="1"/>
      <c r="S50" s="1" t="str">
        <f t="shared" si="5"/>
        <v/>
      </c>
      <c r="T50" s="1" t="str">
        <f>IF(ISNA(VLOOKUP(P50,'NEW XEQM.c'!D:D,1,0)),"--",VLOOKUP(P50,'NEW XEQM.c'!D:G,3,0))</f>
        <v>--</v>
      </c>
      <c r="U50" s="237" t="s">
        <v>2452</v>
      </c>
      <c r="W50" t="e">
        <f t="shared" si="2"/>
        <v>#VALUE!</v>
      </c>
    </row>
    <row r="51" spans="1:23">
      <c r="A51" s="16">
        <f t="shared" si="4"/>
        <v>51</v>
      </c>
      <c r="B51" s="15">
        <f t="shared" si="1"/>
        <v>46</v>
      </c>
      <c r="C51" s="18" t="s">
        <v>3192</v>
      </c>
      <c r="D51" s="18" t="s">
        <v>7</v>
      </c>
      <c r="E51" s="23" t="s">
        <v>310</v>
      </c>
      <c r="F51" s="23" t="s">
        <v>310</v>
      </c>
      <c r="G51" s="44">
        <v>0</v>
      </c>
      <c r="H51" s="44">
        <v>99</v>
      </c>
      <c r="I51" s="92" t="s">
        <v>3</v>
      </c>
      <c r="J51" s="23" t="s">
        <v>1274</v>
      </c>
      <c r="K51" s="24" t="s">
        <v>3630</v>
      </c>
      <c r="L51" s="22" t="s">
        <v>4261</v>
      </c>
      <c r="M51" s="22" t="s">
        <v>4321</v>
      </c>
      <c r="N51" s="22" t="s">
        <v>2074</v>
      </c>
      <c r="O51" s="22"/>
      <c r="P51" s="246" t="s">
        <v>2965</v>
      </c>
      <c r="Q51" s="191"/>
      <c r="R51" s="1"/>
      <c r="S51" s="1" t="str">
        <f t="shared" si="5"/>
        <v/>
      </c>
      <c r="T51" s="1" t="str">
        <f>IF(ISNA(VLOOKUP(P51,'NEW XEQM.c'!D:D,1,0)),"--",VLOOKUP(P51,'NEW XEQM.c'!D:G,3,0))</f>
        <v>--</v>
      </c>
      <c r="U51" s="237" t="s">
        <v>2452</v>
      </c>
      <c r="W51" t="e">
        <f t="shared" si="2"/>
        <v>#VALUE!</v>
      </c>
    </row>
    <row r="52" spans="1:23">
      <c r="A52" s="16">
        <f t="shared" si="4"/>
        <v>52</v>
      </c>
      <c r="B52" s="15">
        <f t="shared" si="1"/>
        <v>47</v>
      </c>
      <c r="C52" s="18" t="s">
        <v>3193</v>
      </c>
      <c r="D52" s="18" t="s">
        <v>7</v>
      </c>
      <c r="E52" s="23" t="s">
        <v>1169</v>
      </c>
      <c r="F52" s="23" t="s">
        <v>1169</v>
      </c>
      <c r="G52" s="44">
        <v>0</v>
      </c>
      <c r="H52" s="44">
        <v>99</v>
      </c>
      <c r="I52" s="92" t="s">
        <v>3</v>
      </c>
      <c r="J52" s="23" t="s">
        <v>1274</v>
      </c>
      <c r="K52" s="24" t="s">
        <v>3630</v>
      </c>
      <c r="L52" s="22" t="s">
        <v>4261</v>
      </c>
      <c r="M52" s="22" t="s">
        <v>4321</v>
      </c>
      <c r="N52" s="22" t="s">
        <v>2074</v>
      </c>
      <c r="O52" s="22"/>
      <c r="P52" s="246" t="s">
        <v>1773</v>
      </c>
      <c r="Q52" s="191"/>
      <c r="R52" s="1"/>
      <c r="S52" s="1" t="str">
        <f t="shared" si="5"/>
        <v/>
      </c>
      <c r="T52" s="1" t="str">
        <f>IF(ISNA(VLOOKUP(P52,'NEW XEQM.c'!D:D,1,0)),"--",VLOOKUP(P52,'NEW XEQM.c'!D:G,3,0))</f>
        <v>--</v>
      </c>
      <c r="U52" s="237" t="s">
        <v>2452</v>
      </c>
      <c r="W52" t="str">
        <f t="shared" si="2"/>
        <v>STO STD_CROSS</v>
      </c>
    </row>
    <row r="53" spans="1:23">
      <c r="A53" s="16">
        <f t="shared" si="4"/>
        <v>53</v>
      </c>
      <c r="B53" s="15">
        <f t="shared" si="1"/>
        <v>48</v>
      </c>
      <c r="C53" s="18" t="s">
        <v>3194</v>
      </c>
      <c r="D53" s="18" t="s">
        <v>7</v>
      </c>
      <c r="E53" s="23" t="s">
        <v>311</v>
      </c>
      <c r="F53" s="23" t="s">
        <v>311</v>
      </c>
      <c r="G53" s="44">
        <v>0</v>
      </c>
      <c r="H53" s="44">
        <v>99</v>
      </c>
      <c r="I53" s="92" t="s">
        <v>3</v>
      </c>
      <c r="J53" s="23" t="s">
        <v>1274</v>
      </c>
      <c r="K53" s="24" t="s">
        <v>3630</v>
      </c>
      <c r="L53" s="22" t="s">
        <v>4261</v>
      </c>
      <c r="M53" s="22" t="s">
        <v>4321</v>
      </c>
      <c r="N53" s="22" t="s">
        <v>2074</v>
      </c>
      <c r="O53" s="22"/>
      <c r="P53" s="246" t="s">
        <v>1774</v>
      </c>
      <c r="Q53" s="191"/>
      <c r="R53" s="1"/>
      <c r="S53" s="1" t="str">
        <f t="shared" si="5"/>
        <v/>
      </c>
      <c r="T53" s="1" t="str">
        <f>IF(ISNA(VLOOKUP(P53,'NEW XEQM.c'!D:D,1,0)),"--",VLOOKUP(P53,'NEW XEQM.c'!D:G,3,0))</f>
        <v>--</v>
      </c>
      <c r="U53" s="237" t="s">
        <v>2452</v>
      </c>
      <c r="W53" t="e">
        <f t="shared" si="2"/>
        <v>#VALUE!</v>
      </c>
    </row>
    <row r="54" spans="1:23">
      <c r="A54" s="16">
        <f t="shared" si="4"/>
        <v>54</v>
      </c>
      <c r="B54" s="15">
        <f t="shared" si="1"/>
        <v>49</v>
      </c>
      <c r="C54" s="63" t="s">
        <v>3344</v>
      </c>
      <c r="D54" s="63" t="s">
        <v>7</v>
      </c>
      <c r="E54" s="64" t="s">
        <v>989</v>
      </c>
      <c r="F54" s="64" t="s">
        <v>52</v>
      </c>
      <c r="G54" s="98">
        <v>0</v>
      </c>
      <c r="H54" s="98">
        <v>0</v>
      </c>
      <c r="I54" s="92" t="s">
        <v>3</v>
      </c>
      <c r="J54" s="64" t="s">
        <v>1274</v>
      </c>
      <c r="K54" s="65" t="s">
        <v>3630</v>
      </c>
      <c r="L54" s="22" t="s">
        <v>4262</v>
      </c>
      <c r="M54" s="22" t="s">
        <v>4316</v>
      </c>
      <c r="N54" s="22" t="s">
        <v>2074</v>
      </c>
      <c r="O54" s="66"/>
      <c r="P54" s="246" t="s">
        <v>1368</v>
      </c>
      <c r="Q54" s="191"/>
      <c r="R54" s="1"/>
      <c r="S54" s="1" t="str">
        <f t="shared" si="5"/>
        <v>NOT EQUAL</v>
      </c>
      <c r="T54" s="1" t="str">
        <f>IF(ISNA(VLOOKUP(P54,'NEW XEQM.c'!D:D,1,0)),"--",VLOOKUP(P54,'NEW XEQM.c'!D:G,3,0))</f>
        <v>COMB</v>
      </c>
      <c r="U54" s="1" t="s">
        <v>2074</v>
      </c>
      <c r="W54" t="e">
        <f t="shared" si="2"/>
        <v>#VALUE!</v>
      </c>
    </row>
    <row r="55" spans="1:23">
      <c r="A55" s="16">
        <f t="shared" si="4"/>
        <v>55</v>
      </c>
      <c r="B55" s="15">
        <f t="shared" si="1"/>
        <v>50</v>
      </c>
      <c r="C55" s="63" t="s">
        <v>3371</v>
      </c>
      <c r="D55" s="63" t="s">
        <v>7</v>
      </c>
      <c r="E55" s="64" t="s">
        <v>1115</v>
      </c>
      <c r="F55" s="64" t="s">
        <v>230</v>
      </c>
      <c r="G55" s="98">
        <v>0</v>
      </c>
      <c r="H55" s="98">
        <v>0</v>
      </c>
      <c r="I55" s="92" t="s">
        <v>3</v>
      </c>
      <c r="J55" s="64" t="s">
        <v>1274</v>
      </c>
      <c r="K55" s="65" t="s">
        <v>3630</v>
      </c>
      <c r="L55" s="22" t="s">
        <v>4262</v>
      </c>
      <c r="M55" s="22" t="s">
        <v>4316</v>
      </c>
      <c r="N55" s="22" t="s">
        <v>2074</v>
      </c>
      <c r="O55" s="66"/>
      <c r="P55" s="246" t="s">
        <v>1656</v>
      </c>
      <c r="Q55" s="191"/>
      <c r="R55" s="1"/>
      <c r="S55" s="1" t="str">
        <f t="shared" si="5"/>
        <v>NOT EQUAL</v>
      </c>
      <c r="T55" s="1" t="str">
        <f>IF(ISNA(VLOOKUP(P55,'NEW XEQM.c'!D:D,1,0)),"--",VLOOKUP(P55,'NEW XEQM.c'!D:G,3,0))</f>
        <v>PERM</v>
      </c>
      <c r="U55" s="1" t="s">
        <v>2439</v>
      </c>
      <c r="W55" t="e">
        <f t="shared" si="2"/>
        <v>#VALUE!</v>
      </c>
    </row>
    <row r="56" spans="1:23">
      <c r="A56" s="16">
        <f t="shared" si="4"/>
        <v>56</v>
      </c>
      <c r="B56" s="15">
        <f t="shared" si="1"/>
        <v>51</v>
      </c>
      <c r="C56" s="18" t="s">
        <v>3197</v>
      </c>
      <c r="D56" s="18" t="s">
        <v>247</v>
      </c>
      <c r="E56" s="23" t="s">
        <v>1127</v>
      </c>
      <c r="F56" s="23" t="s">
        <v>1127</v>
      </c>
      <c r="G56" s="44">
        <v>0</v>
      </c>
      <c r="H56" s="44">
        <v>99</v>
      </c>
      <c r="I56" s="92" t="s">
        <v>3</v>
      </c>
      <c r="J56" s="23" t="s">
        <v>1274</v>
      </c>
      <c r="K56" s="24" t="s">
        <v>3630</v>
      </c>
      <c r="L56" s="22" t="s">
        <v>4261</v>
      </c>
      <c r="M56" s="22" t="s">
        <v>4321</v>
      </c>
      <c r="N56" s="22" t="s">
        <v>2074</v>
      </c>
      <c r="O56" s="22"/>
      <c r="P56" s="246" t="s">
        <v>1681</v>
      </c>
      <c r="Q56" s="191"/>
      <c r="R56" s="1"/>
      <c r="S56" s="1" t="str">
        <f t="shared" si="5"/>
        <v/>
      </c>
      <c r="T56" s="1" t="str">
        <f>IF(ISNA(VLOOKUP(P56,'NEW XEQM.c'!D:D,1,0)),"--",VLOOKUP(P56,'NEW XEQM.c'!D:G,3,0))</f>
        <v>RCL</v>
      </c>
      <c r="U56" s="1" t="s">
        <v>2452</v>
      </c>
      <c r="W56" t="e">
        <f t="shared" si="2"/>
        <v>#VALUE!</v>
      </c>
    </row>
    <row r="57" spans="1:23">
      <c r="A57" s="16">
        <f t="shared" si="4"/>
        <v>57</v>
      </c>
      <c r="B57" s="15">
        <f t="shared" si="1"/>
        <v>52</v>
      </c>
      <c r="C57" s="18" t="s">
        <v>3198</v>
      </c>
      <c r="D57" s="18" t="s">
        <v>7</v>
      </c>
      <c r="E57" s="23" t="s">
        <v>250</v>
      </c>
      <c r="F57" s="23" t="s">
        <v>250</v>
      </c>
      <c r="G57" s="44">
        <v>0</v>
      </c>
      <c r="H57" s="44">
        <v>99</v>
      </c>
      <c r="I57" s="92" t="s">
        <v>3</v>
      </c>
      <c r="J57" s="23" t="s">
        <v>1274</v>
      </c>
      <c r="K57" s="24" t="s">
        <v>3630</v>
      </c>
      <c r="L57" s="22" t="s">
        <v>4261</v>
      </c>
      <c r="M57" s="22" t="s">
        <v>4321</v>
      </c>
      <c r="N57" s="22" t="s">
        <v>2074</v>
      </c>
      <c r="O57" s="22"/>
      <c r="P57" s="246" t="s">
        <v>2966</v>
      </c>
      <c r="Q57" s="191"/>
      <c r="R57" s="1"/>
      <c r="S57" s="1" t="str">
        <f t="shared" si="5"/>
        <v/>
      </c>
      <c r="T57" s="1" t="str">
        <f>IF(ISNA(VLOOKUP(P57,'NEW XEQM.c'!D:D,1,0)),"--",VLOOKUP(P57,'NEW XEQM.c'!D:G,3,0))</f>
        <v>--</v>
      </c>
      <c r="U57" s="1" t="s">
        <v>2452</v>
      </c>
      <c r="W57" t="e">
        <f t="shared" si="2"/>
        <v>#VALUE!</v>
      </c>
    </row>
    <row r="58" spans="1:23">
      <c r="A58" s="16">
        <f t="shared" si="4"/>
        <v>58</v>
      </c>
      <c r="B58" s="15">
        <f t="shared" si="1"/>
        <v>53</v>
      </c>
      <c r="C58" s="18" t="s">
        <v>3199</v>
      </c>
      <c r="D58" s="18" t="s">
        <v>7</v>
      </c>
      <c r="E58" s="23" t="s">
        <v>251</v>
      </c>
      <c r="F58" s="23" t="s">
        <v>251</v>
      </c>
      <c r="G58" s="44">
        <v>0</v>
      </c>
      <c r="H58" s="44">
        <v>99</v>
      </c>
      <c r="I58" s="92" t="s">
        <v>3</v>
      </c>
      <c r="J58" s="23" t="s">
        <v>1274</v>
      </c>
      <c r="K58" s="24" t="s">
        <v>3630</v>
      </c>
      <c r="L58" s="22" t="s">
        <v>4261</v>
      </c>
      <c r="M58" s="22" t="s">
        <v>4321</v>
      </c>
      <c r="N58" s="22" t="s">
        <v>2074</v>
      </c>
      <c r="O58" s="22"/>
      <c r="P58" s="246" t="s">
        <v>2967</v>
      </c>
      <c r="Q58" s="191"/>
      <c r="R58" s="1"/>
      <c r="S58" s="1" t="str">
        <f t="shared" si="5"/>
        <v/>
      </c>
      <c r="T58" s="1" t="str">
        <f>IF(ISNA(VLOOKUP(P58,'NEW XEQM.c'!D:D,1,0)),"--",VLOOKUP(P58,'NEW XEQM.c'!D:G,3,0))</f>
        <v>--</v>
      </c>
      <c r="U58" s="1" t="s">
        <v>2452</v>
      </c>
      <c r="W58" t="e">
        <f t="shared" si="2"/>
        <v>#VALUE!</v>
      </c>
    </row>
    <row r="59" spans="1:23">
      <c r="A59" s="16">
        <f t="shared" si="4"/>
        <v>59</v>
      </c>
      <c r="B59" s="15">
        <f t="shared" si="1"/>
        <v>54</v>
      </c>
      <c r="C59" s="18" t="s">
        <v>3200</v>
      </c>
      <c r="D59" s="18" t="s">
        <v>7</v>
      </c>
      <c r="E59" s="23" t="s">
        <v>1132</v>
      </c>
      <c r="F59" s="23" t="s">
        <v>1132</v>
      </c>
      <c r="G59" s="44">
        <v>0</v>
      </c>
      <c r="H59" s="44">
        <v>99</v>
      </c>
      <c r="I59" s="92" t="s">
        <v>3</v>
      </c>
      <c r="J59" s="23" t="s">
        <v>1274</v>
      </c>
      <c r="K59" s="24" t="s">
        <v>3630</v>
      </c>
      <c r="L59" s="22" t="s">
        <v>4261</v>
      </c>
      <c r="M59" s="22" t="s">
        <v>4321</v>
      </c>
      <c r="N59" s="22" t="s">
        <v>2074</v>
      </c>
      <c r="O59" s="22"/>
      <c r="P59" s="246" t="s">
        <v>1686</v>
      </c>
      <c r="Q59" s="191"/>
      <c r="R59" s="1"/>
      <c r="S59" s="1" t="str">
        <f t="shared" si="5"/>
        <v/>
      </c>
      <c r="T59" s="1" t="str">
        <f>IF(ISNA(VLOOKUP(P59,'NEW XEQM.c'!D:D,1,0)),"--",VLOOKUP(P59,'NEW XEQM.c'!D:G,3,0))</f>
        <v>--</v>
      </c>
      <c r="U59" s="1" t="s">
        <v>2452</v>
      </c>
      <c r="W59" t="str">
        <f t="shared" si="2"/>
        <v>RCL STD_CROSS</v>
      </c>
    </row>
    <row r="60" spans="1:23">
      <c r="A60" s="16">
        <f t="shared" si="4"/>
        <v>60</v>
      </c>
      <c r="B60" s="15">
        <f t="shared" si="1"/>
        <v>55</v>
      </c>
      <c r="C60" s="18" t="s">
        <v>3201</v>
      </c>
      <c r="D60" s="18" t="s">
        <v>7</v>
      </c>
      <c r="E60" s="23" t="s">
        <v>252</v>
      </c>
      <c r="F60" s="23" t="s">
        <v>252</v>
      </c>
      <c r="G60" s="44">
        <v>0</v>
      </c>
      <c r="H60" s="44">
        <v>99</v>
      </c>
      <c r="I60" s="92" t="s">
        <v>3</v>
      </c>
      <c r="J60" s="23" t="s">
        <v>1274</v>
      </c>
      <c r="K60" s="24" t="s">
        <v>3630</v>
      </c>
      <c r="L60" s="22" t="s">
        <v>4261</v>
      </c>
      <c r="M60" s="22" t="s">
        <v>4321</v>
      </c>
      <c r="N60" s="22" t="s">
        <v>2074</v>
      </c>
      <c r="O60" s="22"/>
      <c r="P60" s="246" t="s">
        <v>1687</v>
      </c>
      <c r="Q60" s="191"/>
      <c r="R60" s="1"/>
      <c r="S60" s="1" t="str">
        <f t="shared" si="5"/>
        <v/>
      </c>
      <c r="T60" s="1" t="str">
        <f>IF(ISNA(VLOOKUP(P60,'NEW XEQM.c'!D:D,1,0)),"--",VLOOKUP(P60,'NEW XEQM.c'!D:G,3,0))</f>
        <v>--</v>
      </c>
      <c r="U60" s="1" t="s">
        <v>2452</v>
      </c>
      <c r="W60" t="e">
        <f t="shared" si="2"/>
        <v>#VALUE!</v>
      </c>
    </row>
    <row r="61" spans="1:23">
      <c r="A61" s="16">
        <f t="shared" si="4"/>
        <v>61</v>
      </c>
      <c r="B61" s="15">
        <f t="shared" si="1"/>
        <v>56</v>
      </c>
      <c r="C61" s="63" t="s">
        <v>3844</v>
      </c>
      <c r="D61" s="63" t="s">
        <v>11</v>
      </c>
      <c r="E61" s="64" t="s">
        <v>54</v>
      </c>
      <c r="F61" s="64" t="s">
        <v>54</v>
      </c>
      <c r="G61" s="98">
        <v>0</v>
      </c>
      <c r="H61" s="98">
        <v>7</v>
      </c>
      <c r="I61" s="92" t="s">
        <v>3</v>
      </c>
      <c r="J61" s="23" t="s">
        <v>1274</v>
      </c>
      <c r="K61" s="24" t="s">
        <v>3526</v>
      </c>
      <c r="L61" s="22" t="s">
        <v>4261</v>
      </c>
      <c r="M61" s="22" t="s">
        <v>4321</v>
      </c>
      <c r="N61" s="22" t="s">
        <v>2074</v>
      </c>
      <c r="O61" s="66"/>
      <c r="P61" s="246" t="s">
        <v>1370</v>
      </c>
      <c r="Q61" s="191"/>
      <c r="R61" s="1"/>
      <c r="S61" s="1" t="str">
        <f t="shared" si="5"/>
        <v/>
      </c>
      <c r="T61" s="1" t="str">
        <f>IF(ISNA(VLOOKUP(P61,'NEW XEQM.c'!D:D,1,0)),"--",VLOOKUP(P61,'NEW XEQM.c'!D:G,3,0))</f>
        <v>--</v>
      </c>
      <c r="U61" s="1" t="s">
        <v>2074</v>
      </c>
      <c r="W61" t="e">
        <f t="shared" si="2"/>
        <v>#VALUE!</v>
      </c>
    </row>
    <row r="62" spans="1:23">
      <c r="A62" s="16">
        <f t="shared" si="4"/>
        <v>62</v>
      </c>
      <c r="B62" s="15">
        <f t="shared" si="1"/>
        <v>57</v>
      </c>
      <c r="C62" s="63" t="s">
        <v>4329</v>
      </c>
      <c r="D62" s="63" t="s">
        <v>7</v>
      </c>
      <c r="E62" s="64" t="s">
        <v>80</v>
      </c>
      <c r="F62" s="64" t="s">
        <v>80</v>
      </c>
      <c r="G62" s="62">
        <v>0</v>
      </c>
      <c r="H62" s="62">
        <v>0</v>
      </c>
      <c r="I62" s="92" t="s">
        <v>3</v>
      </c>
      <c r="J62" s="23" t="s">
        <v>1275</v>
      </c>
      <c r="K62" s="65" t="s">
        <v>3526</v>
      </c>
      <c r="L62" s="66" t="s">
        <v>4261</v>
      </c>
      <c r="M62" s="22" t="s">
        <v>4316</v>
      </c>
      <c r="N62" s="22" t="s">
        <v>2074</v>
      </c>
      <c r="O62" s="66"/>
      <c r="P62" s="246" t="s">
        <v>1412</v>
      </c>
      <c r="Q62" s="191"/>
      <c r="R62" s="1"/>
      <c r="S62" s="1" t="str">
        <f t="shared" si="5"/>
        <v/>
      </c>
      <c r="T62" s="1" t="str">
        <f>IF(ISNA(VLOOKUP(P62,'NEW XEQM.c'!D:D,1,0)),"--",VLOOKUP(P62,'NEW XEQM.c'!D:G,3,0))</f>
        <v>--</v>
      </c>
      <c r="U62" s="1" t="s">
        <v>2456</v>
      </c>
      <c r="W62" t="e">
        <f t="shared" si="2"/>
        <v>#VALUE!</v>
      </c>
    </row>
    <row r="63" spans="1:23">
      <c r="A63" s="16">
        <f t="shared" si="4"/>
        <v>63</v>
      </c>
      <c r="B63" s="15">
        <f t="shared" si="1"/>
        <v>58</v>
      </c>
      <c r="C63" s="18" t="s">
        <v>3203</v>
      </c>
      <c r="D63" s="18" t="s">
        <v>7</v>
      </c>
      <c r="E63" s="23" t="s">
        <v>1193</v>
      </c>
      <c r="F63" s="23" t="s">
        <v>1193</v>
      </c>
      <c r="G63" s="44">
        <v>0</v>
      </c>
      <c r="H63" s="44">
        <v>0</v>
      </c>
      <c r="I63" s="92" t="s">
        <v>3</v>
      </c>
      <c r="J63" s="23" t="s">
        <v>1274</v>
      </c>
      <c r="K63" s="24" t="s">
        <v>3630</v>
      </c>
      <c r="L63" s="22" t="s">
        <v>4261</v>
      </c>
      <c r="M63" s="22" t="s">
        <v>4316</v>
      </c>
      <c r="N63" s="22" t="s">
        <v>2074</v>
      </c>
      <c r="O63" s="22"/>
      <c r="P63" s="246" t="s">
        <v>1833</v>
      </c>
      <c r="Q63" s="191"/>
      <c r="R63" s="1"/>
      <c r="S63" s="1" t="str">
        <f t="shared" si="5"/>
        <v/>
      </c>
      <c r="T63" s="1" t="str">
        <f>IF(ISNA(VLOOKUP(P63,'NEW XEQM.c'!D:D,1,0)),"--",VLOOKUP(P63,'NEW XEQM.c'!D:G,3,0))</f>
        <v>X^2</v>
      </c>
      <c r="U63" s="1" t="s">
        <v>2439</v>
      </c>
      <c r="W63" t="str">
        <f t="shared" si="2"/>
        <v/>
      </c>
    </row>
    <row r="64" spans="1:23">
      <c r="A64" s="16">
        <f t="shared" si="4"/>
        <v>64</v>
      </c>
      <c r="B64" s="15">
        <f t="shared" si="1"/>
        <v>59</v>
      </c>
      <c r="C64" s="18" t="s">
        <v>3204</v>
      </c>
      <c r="D64" s="18" t="s">
        <v>7</v>
      </c>
      <c r="E64" s="23" t="s">
        <v>1194</v>
      </c>
      <c r="F64" s="23" t="s">
        <v>1194</v>
      </c>
      <c r="G64" s="44">
        <v>0</v>
      </c>
      <c r="H64" s="44">
        <v>0</v>
      </c>
      <c r="I64" s="92" t="s">
        <v>3</v>
      </c>
      <c r="J64" s="23" t="s">
        <v>1274</v>
      </c>
      <c r="K64" s="24" t="s">
        <v>3630</v>
      </c>
      <c r="L64" s="22" t="s">
        <v>4261</v>
      </c>
      <c r="M64" s="22" t="s">
        <v>4316</v>
      </c>
      <c r="N64" s="22" t="s">
        <v>2074</v>
      </c>
      <c r="O64" s="22"/>
      <c r="P64" s="246" t="s">
        <v>1834</v>
      </c>
      <c r="Q64" s="191"/>
      <c r="R64" s="1"/>
      <c r="S64" s="1" t="str">
        <f t="shared" si="5"/>
        <v/>
      </c>
      <c r="T64" s="1" t="str">
        <f>IF(ISNA(VLOOKUP(P64,'NEW XEQM.c'!D:D,1,0)),"--",VLOOKUP(P64,'NEW XEQM.c'!D:G,3,0))</f>
        <v>X^3</v>
      </c>
      <c r="U64" s="1" t="s">
        <v>2439</v>
      </c>
      <c r="W64" t="str">
        <f t="shared" si="2"/>
        <v/>
      </c>
    </row>
    <row r="65" spans="1:23">
      <c r="A65" s="16">
        <f t="shared" si="4"/>
        <v>65</v>
      </c>
      <c r="B65" s="15">
        <f t="shared" si="1"/>
        <v>60</v>
      </c>
      <c r="C65" s="18" t="s">
        <v>3205</v>
      </c>
      <c r="D65" s="18" t="s">
        <v>7</v>
      </c>
      <c r="E65" s="23" t="s">
        <v>1205</v>
      </c>
      <c r="F65" s="23" t="s">
        <v>1205</v>
      </c>
      <c r="G65" s="44">
        <v>0</v>
      </c>
      <c r="H65" s="44">
        <v>0</v>
      </c>
      <c r="I65" s="92" t="s">
        <v>3</v>
      </c>
      <c r="J65" s="23" t="s">
        <v>1274</v>
      </c>
      <c r="K65" s="24" t="s">
        <v>3630</v>
      </c>
      <c r="L65" s="22" t="s">
        <v>4261</v>
      </c>
      <c r="M65" s="22" t="s">
        <v>4316</v>
      </c>
      <c r="N65" s="22" t="s">
        <v>2074</v>
      </c>
      <c r="O65" s="22"/>
      <c r="P65" s="246" t="s">
        <v>1861</v>
      </c>
      <c r="Q65" s="191"/>
      <c r="R65" s="1"/>
      <c r="S65" s="1" t="str">
        <f t="shared" si="5"/>
        <v/>
      </c>
      <c r="T65" s="1" t="str">
        <f>IF(ISNA(VLOOKUP(P65,'NEW XEQM.c'!D:D,1,0)),"--",VLOOKUP(P65,'NEW XEQM.c'!D:G,3,0))</f>
        <v>Y^X</v>
      </c>
      <c r="U65" s="1" t="s">
        <v>2439</v>
      </c>
      <c r="W65" t="str">
        <f t="shared" si="2"/>
        <v/>
      </c>
    </row>
    <row r="66" spans="1:23">
      <c r="A66" s="16">
        <f t="shared" si="4"/>
        <v>66</v>
      </c>
      <c r="B66" s="15">
        <f t="shared" si="1"/>
        <v>61</v>
      </c>
      <c r="C66" s="18" t="s">
        <v>3206</v>
      </c>
      <c r="D66" s="18" t="s">
        <v>7</v>
      </c>
      <c r="E66" s="23" t="s">
        <v>406</v>
      </c>
      <c r="F66" s="23" t="s">
        <v>406</v>
      </c>
      <c r="G66" s="44">
        <v>0</v>
      </c>
      <c r="H66" s="44">
        <v>0</v>
      </c>
      <c r="I66" s="92" t="s">
        <v>3</v>
      </c>
      <c r="J66" s="23" t="s">
        <v>1274</v>
      </c>
      <c r="K66" s="24" t="s">
        <v>3630</v>
      </c>
      <c r="L66" s="22" t="s">
        <v>4262</v>
      </c>
      <c r="M66" s="22" t="s">
        <v>4316</v>
      </c>
      <c r="N66" s="22" t="s">
        <v>4889</v>
      </c>
      <c r="O66" s="22"/>
      <c r="P66" s="246" t="s">
        <v>1945</v>
      </c>
      <c r="Q66" s="191"/>
      <c r="R66" s="1"/>
      <c r="S66" s="1" t="str">
        <f t="shared" si="5"/>
        <v/>
      </c>
      <c r="T66" s="1" t="str">
        <f>IF(ISNA(VLOOKUP(P66,'NEW XEQM.c'!D:D,1,0)),"--",VLOOKUP(P66,'NEW XEQM.c'!D:G,3,0))</f>
        <v>SQRT</v>
      </c>
      <c r="U66" s="1" t="s">
        <v>2439</v>
      </c>
      <c r="W66" t="str">
        <f t="shared" si="2"/>
        <v/>
      </c>
    </row>
    <row r="67" spans="1:23">
      <c r="A67" s="16">
        <f t="shared" si="4"/>
        <v>67</v>
      </c>
      <c r="B67" s="15">
        <f t="shared" si="1"/>
        <v>62</v>
      </c>
      <c r="C67" s="18" t="s">
        <v>3207</v>
      </c>
      <c r="D67" s="18" t="s">
        <v>7</v>
      </c>
      <c r="E67" s="23" t="s">
        <v>9</v>
      </c>
      <c r="F67" s="23" t="s">
        <v>9</v>
      </c>
      <c r="G67" s="44">
        <v>0</v>
      </c>
      <c r="H67" s="44">
        <v>0</v>
      </c>
      <c r="I67" s="92" t="s">
        <v>3</v>
      </c>
      <c r="J67" s="23" t="s">
        <v>1274</v>
      </c>
      <c r="K67" s="24" t="s">
        <v>3630</v>
      </c>
      <c r="L67" s="22" t="s">
        <v>4261</v>
      </c>
      <c r="M67" s="22" t="s">
        <v>4316</v>
      </c>
      <c r="N67" s="22" t="s">
        <v>2074</v>
      </c>
      <c r="O67" s="22"/>
      <c r="P67" s="246" t="s">
        <v>1298</v>
      </c>
      <c r="Q67" s="191"/>
      <c r="R67" s="1"/>
      <c r="S67" s="1" t="str">
        <f t="shared" si="5"/>
        <v/>
      </c>
      <c r="T67" s="1" t="str">
        <f>IF(ISNA(VLOOKUP(P67,'NEW XEQM.c'!D:D,1,0)),"--",VLOOKUP(P67,'NEW XEQM.c'!D:G,3,0))</f>
        <v>CUBRT</v>
      </c>
      <c r="U67" s="1" t="s">
        <v>2439</v>
      </c>
      <c r="W67" t="str">
        <f t="shared" si="2"/>
        <v/>
      </c>
    </row>
    <row r="68" spans="1:23">
      <c r="A68" s="16">
        <f t="shared" ref="A68:A99" si="6">IF(B68=INT(B68),ROW(),"")</f>
        <v>68</v>
      </c>
      <c r="B68" s="15">
        <f t="shared" ref="B68:B131" si="7">IF(AND(MID(C68,2,1)&lt;&gt;"/",MID(C68,1,1)="/"),INT(B67)+1,B67+0.01)</f>
        <v>63</v>
      </c>
      <c r="C68" s="18" t="s">
        <v>3208</v>
      </c>
      <c r="D68" s="18" t="s">
        <v>7</v>
      </c>
      <c r="E68" s="23" t="s">
        <v>1204</v>
      </c>
      <c r="F68" s="23" t="s">
        <v>1204</v>
      </c>
      <c r="G68" s="44">
        <v>0</v>
      </c>
      <c r="H68" s="44">
        <v>0</v>
      </c>
      <c r="I68" s="92" t="s">
        <v>3</v>
      </c>
      <c r="J68" s="23" t="s">
        <v>1274</v>
      </c>
      <c r="K68" s="24" t="s">
        <v>3630</v>
      </c>
      <c r="L68" s="22" t="s">
        <v>4261</v>
      </c>
      <c r="M68" s="22" t="s">
        <v>4316</v>
      </c>
      <c r="N68" s="22" t="s">
        <v>2074</v>
      </c>
      <c r="O68" s="22"/>
      <c r="P68" s="246" t="s">
        <v>1857</v>
      </c>
      <c r="Q68" s="191"/>
      <c r="R68" s="1"/>
      <c r="S68" s="1" t="str">
        <f t="shared" si="5"/>
        <v/>
      </c>
      <c r="T68" s="1" t="str">
        <f>IF(ISNA(VLOOKUP(P68,'NEW XEQM.c'!D:D,1,0)),"--",VLOOKUP(P68,'NEW XEQM.c'!D:G,3,0))</f>
        <v>XRTY</v>
      </c>
      <c r="U68" s="1" t="s">
        <v>2439</v>
      </c>
      <c r="W68" t="str">
        <f t="shared" si="2"/>
        <v/>
      </c>
    </row>
    <row r="69" spans="1:23">
      <c r="A69" s="16">
        <f t="shared" si="6"/>
        <v>69</v>
      </c>
      <c r="B69" s="15">
        <f t="shared" si="7"/>
        <v>64</v>
      </c>
      <c r="C69" s="18" t="s">
        <v>3209</v>
      </c>
      <c r="D69" s="18" t="s">
        <v>7</v>
      </c>
      <c r="E69" s="23" t="s">
        <v>951</v>
      </c>
      <c r="F69" s="23" t="s">
        <v>951</v>
      </c>
      <c r="G69" s="44">
        <v>0</v>
      </c>
      <c r="H69" s="44">
        <v>0</v>
      </c>
      <c r="I69" s="92" t="s">
        <v>3</v>
      </c>
      <c r="J69" s="23" t="s">
        <v>1274</v>
      </c>
      <c r="K69" s="24" t="s">
        <v>3630</v>
      </c>
      <c r="L69" s="22" t="s">
        <v>4261</v>
      </c>
      <c r="M69" s="22" t="s">
        <v>4316</v>
      </c>
      <c r="N69" s="22" t="s">
        <v>2074</v>
      </c>
      <c r="O69" s="22"/>
      <c r="P69" s="246" t="s">
        <v>1297</v>
      </c>
      <c r="Q69" s="191"/>
      <c r="R69" s="1"/>
      <c r="S69" s="1" t="str">
        <f t="shared" si="5"/>
        <v/>
      </c>
      <c r="T69" s="1" t="str">
        <f>IF(ISNA(VLOOKUP(P69,'NEW XEQM.c'!D:D,1,0)),"--",VLOOKUP(P69,'NEW XEQM.c'!D:G,3,0))</f>
        <v>2^X</v>
      </c>
      <c r="U69" s="1" t="s">
        <v>2439</v>
      </c>
      <c r="W69" t="str">
        <f t="shared" ref="W69:W132" si="8">SUBSTITUTE(IF(AND(T69="--",FIND("STD",E69),FIND("fn",C69)&gt;0,FIND("ITM_",P69),I69="CAT_FNCT"),E69,""),"""","")</f>
        <v/>
      </c>
    </row>
    <row r="70" spans="1:23">
      <c r="A70" s="16">
        <f t="shared" si="6"/>
        <v>70</v>
      </c>
      <c r="B70" s="15">
        <f t="shared" si="7"/>
        <v>65</v>
      </c>
      <c r="C70" s="18" t="s">
        <v>3210</v>
      </c>
      <c r="D70" s="18" t="s">
        <v>7</v>
      </c>
      <c r="E70" s="23" t="s">
        <v>5902</v>
      </c>
      <c r="F70" s="23" t="s">
        <v>5902</v>
      </c>
      <c r="G70" s="44">
        <v>0</v>
      </c>
      <c r="H70" s="44">
        <v>0</v>
      </c>
      <c r="I70" s="92" t="s">
        <v>3</v>
      </c>
      <c r="J70" s="23" t="s">
        <v>1274</v>
      </c>
      <c r="K70" s="24" t="s">
        <v>3630</v>
      </c>
      <c r="L70" s="22" t="s">
        <v>4262</v>
      </c>
      <c r="M70" s="22" t="s">
        <v>4316</v>
      </c>
      <c r="N70" s="22" t="s">
        <v>2074</v>
      </c>
      <c r="O70" s="22"/>
      <c r="P70" s="246" t="s">
        <v>2968</v>
      </c>
      <c r="Q70" s="191"/>
      <c r="R70" s="1"/>
      <c r="S70" s="1" t="str">
        <f t="shared" ref="S70:S101" si="9">IF(E70=F70,"","NOT EQUAL")</f>
        <v/>
      </c>
      <c r="T70" s="1" t="str">
        <f>IF(ISNA(VLOOKUP(P70,'NEW XEQM.c'!D:D,1,0)),"--",VLOOKUP(P70,'NEW XEQM.c'!D:G,3,0))</f>
        <v>e^X</v>
      </c>
      <c r="U70" s="1" t="s">
        <v>2439</v>
      </c>
      <c r="W70" t="str">
        <f t="shared" si="8"/>
        <v/>
      </c>
    </row>
    <row r="71" spans="1:23">
      <c r="A71" s="1">
        <f t="shared" si="6"/>
        <v>71</v>
      </c>
      <c r="B71" s="15">
        <f t="shared" si="7"/>
        <v>66</v>
      </c>
      <c r="C71" s="59" t="s">
        <v>3512</v>
      </c>
      <c r="D71" s="59" t="s">
        <v>7</v>
      </c>
      <c r="E71" s="130" t="str">
        <f t="shared" ref="E71" si="10">CHAR(34)&amp;IF(B71&lt;10,"000",IF(B71&lt;100,"00",IF(B71&lt;1000,"0","")))&amp;$B71&amp;CHAR(34)</f>
        <v>"0066"</v>
      </c>
      <c r="F71" s="130" t="str">
        <f t="shared" ref="F71" si="11">E71</f>
        <v>"0066"</v>
      </c>
      <c r="G71" s="131">
        <v>0</v>
      </c>
      <c r="H71" s="131">
        <v>0</v>
      </c>
      <c r="I71" s="130" t="s">
        <v>27</v>
      </c>
      <c r="J71" s="130" t="s">
        <v>1275</v>
      </c>
      <c r="K71" s="61" t="s">
        <v>3526</v>
      </c>
      <c r="L71" t="s">
        <v>4261</v>
      </c>
      <c r="M71" t="s">
        <v>4318</v>
      </c>
      <c r="P71" s="246" t="str">
        <f t="shared" ref="P71" si="12">"MNU_"&amp;IF(B71&lt;10,"000",IF(B71&lt;100,"00",IF(B71&lt;1000,"0","")))&amp;$B71</f>
        <v>MNU_0066</v>
      </c>
      <c r="Q71" s="191"/>
      <c r="R71" s="1"/>
      <c r="S71" s="1" t="str">
        <f t="shared" si="9"/>
        <v/>
      </c>
      <c r="T71" s="1" t="str">
        <f>IF(ISNA(VLOOKUP(P71,'NEW XEQM.c'!D:D,1,0)),"--",VLOOKUP(P71,'NEW XEQM.c'!D:G,3,0))</f>
        <v>--</v>
      </c>
      <c r="U71" s="1" t="s">
        <v>2074</v>
      </c>
      <c r="W71" t="e">
        <f t="shared" si="8"/>
        <v>#VALUE!</v>
      </c>
    </row>
    <row r="72" spans="1:23">
      <c r="A72" s="16">
        <f t="shared" si="6"/>
        <v>72</v>
      </c>
      <c r="B72" s="15">
        <f t="shared" si="7"/>
        <v>67</v>
      </c>
      <c r="C72" s="18" t="s">
        <v>3212</v>
      </c>
      <c r="D72" s="18" t="s">
        <v>7</v>
      </c>
      <c r="E72" s="23" t="s">
        <v>2</v>
      </c>
      <c r="F72" s="23" t="s">
        <v>2</v>
      </c>
      <c r="G72" s="44">
        <v>0</v>
      </c>
      <c r="H72" s="44">
        <v>0</v>
      </c>
      <c r="I72" s="92" t="s">
        <v>3</v>
      </c>
      <c r="J72" s="23" t="s">
        <v>1274</v>
      </c>
      <c r="K72" s="24" t="s">
        <v>3630</v>
      </c>
      <c r="L72" s="22" t="s">
        <v>4261</v>
      </c>
      <c r="M72" s="22" t="s">
        <v>4316</v>
      </c>
      <c r="N72" s="22" t="s">
        <v>2074</v>
      </c>
      <c r="O72" s="22"/>
      <c r="P72" s="246" t="s">
        <v>1293</v>
      </c>
      <c r="Q72" s="191"/>
      <c r="R72" s="1"/>
      <c r="S72" s="1" t="str">
        <f t="shared" si="9"/>
        <v/>
      </c>
      <c r="T72" s="1" t="str">
        <f>IF(ISNA(VLOOKUP(P72,'NEW XEQM.c'!D:D,1,0)),"--",VLOOKUP(P72,'NEW XEQM.c'!D:G,3,0))</f>
        <v>10^X</v>
      </c>
      <c r="U72" s="1" t="s">
        <v>2439</v>
      </c>
      <c r="W72" t="str">
        <f t="shared" si="8"/>
        <v/>
      </c>
    </row>
    <row r="73" spans="1:23">
      <c r="A73" s="16">
        <f t="shared" si="6"/>
        <v>73</v>
      </c>
      <c r="B73" s="15">
        <f t="shared" si="7"/>
        <v>68</v>
      </c>
      <c r="C73" s="18" t="s">
        <v>3213</v>
      </c>
      <c r="D73" s="26" t="s">
        <v>2560</v>
      </c>
      <c r="E73" s="23" t="s">
        <v>4266</v>
      </c>
      <c r="F73" s="23" t="s">
        <v>4266</v>
      </c>
      <c r="G73" s="44">
        <v>0</v>
      </c>
      <c r="H73" s="44">
        <v>0</v>
      </c>
      <c r="I73" s="92" t="s">
        <v>3</v>
      </c>
      <c r="J73" s="23" t="s">
        <v>1274</v>
      </c>
      <c r="K73" s="24" t="s">
        <v>3630</v>
      </c>
      <c r="L73" s="22" t="s">
        <v>4262</v>
      </c>
      <c r="M73" s="22" t="s">
        <v>4316</v>
      </c>
      <c r="N73" s="22" t="s">
        <v>2074</v>
      </c>
      <c r="O73" s="22"/>
      <c r="P73" s="246" t="s">
        <v>1558</v>
      </c>
      <c r="Q73" s="191"/>
      <c r="R73" s="1"/>
      <c r="S73" s="1" t="str">
        <f t="shared" si="9"/>
        <v/>
      </c>
      <c r="T73" s="1" t="str">
        <f>IF(ISNA(VLOOKUP(P73,'NEW XEQM.c'!D:D,1,0)),"--",VLOOKUP(P73,'NEW XEQM.c'!D:G,3,0))</f>
        <v>LOG2</v>
      </c>
      <c r="U73" s="1" t="s">
        <v>2439</v>
      </c>
      <c r="W73" t="e">
        <f t="shared" si="8"/>
        <v>#VALUE!</v>
      </c>
    </row>
    <row r="74" spans="1:23">
      <c r="A74" s="16">
        <f t="shared" si="6"/>
        <v>74</v>
      </c>
      <c r="B74" s="15">
        <f t="shared" si="7"/>
        <v>69</v>
      </c>
      <c r="C74" s="18" t="s">
        <v>3214</v>
      </c>
      <c r="D74" s="26" t="s">
        <v>2560</v>
      </c>
      <c r="E74" s="23" t="s">
        <v>161</v>
      </c>
      <c r="F74" s="23" t="s">
        <v>161</v>
      </c>
      <c r="G74" s="44">
        <v>0</v>
      </c>
      <c r="H74" s="44">
        <v>0</v>
      </c>
      <c r="I74" s="92" t="s">
        <v>3</v>
      </c>
      <c r="J74" s="23" t="s">
        <v>1274</v>
      </c>
      <c r="K74" s="24" t="s">
        <v>3630</v>
      </c>
      <c r="L74" s="22" t="s">
        <v>4262</v>
      </c>
      <c r="M74" s="22" t="s">
        <v>4316</v>
      </c>
      <c r="N74" s="22" t="s">
        <v>2074</v>
      </c>
      <c r="O74" s="18" t="s">
        <v>162</v>
      </c>
      <c r="P74" s="246" t="s">
        <v>1546</v>
      </c>
      <c r="Q74" s="191"/>
      <c r="R74" s="1"/>
      <c r="S74" s="1" t="str">
        <f t="shared" si="9"/>
        <v/>
      </c>
      <c r="T74" s="1" t="str">
        <f>IF(ISNA(VLOOKUP(P74,'NEW XEQM.c'!D:D,1,0)),"--",VLOOKUP(P74,'NEW XEQM.c'!D:G,3,0))</f>
        <v>LN</v>
      </c>
      <c r="U74" s="1" t="s">
        <v>2439</v>
      </c>
      <c r="W74" t="e">
        <f t="shared" si="8"/>
        <v>#VALUE!</v>
      </c>
    </row>
    <row r="75" spans="1:23">
      <c r="A75" s="16">
        <f t="shared" si="6"/>
        <v>75</v>
      </c>
      <c r="B75" s="15">
        <f t="shared" si="7"/>
        <v>70</v>
      </c>
      <c r="C75" s="63" t="s">
        <v>4301</v>
      </c>
      <c r="D75" s="63" t="s">
        <v>7</v>
      </c>
      <c r="E75" s="64" t="s">
        <v>1167</v>
      </c>
      <c r="F75" s="64" t="s">
        <v>308</v>
      </c>
      <c r="G75" s="98">
        <v>0</v>
      </c>
      <c r="H75" s="98">
        <v>0</v>
      </c>
      <c r="I75" s="92" t="s">
        <v>3</v>
      </c>
      <c r="J75" s="23" t="s">
        <v>1275</v>
      </c>
      <c r="K75" s="24" t="s">
        <v>3526</v>
      </c>
      <c r="L75" s="22" t="s">
        <v>4261</v>
      </c>
      <c r="M75" s="22" t="s">
        <v>4316</v>
      </c>
      <c r="N75" s="22" t="s">
        <v>2074</v>
      </c>
      <c r="O75" s="66"/>
      <c r="P75" s="246" t="s">
        <v>1771</v>
      </c>
      <c r="Q75" s="191"/>
      <c r="R75" s="1"/>
      <c r="S75" s="1" t="str">
        <f t="shared" si="9"/>
        <v>NOT EQUAL</v>
      </c>
      <c r="T75" s="1" t="str">
        <f>IF(ISNA(VLOOKUP(P75,'NEW XEQM.c'!D:D,1,0)),"--",VLOOKUP(P75,'NEW XEQM.c'!D:G,3,0))</f>
        <v>--</v>
      </c>
      <c r="U75" s="237" t="s">
        <v>2074</v>
      </c>
      <c r="W75" t="e">
        <f t="shared" si="8"/>
        <v>#VALUE!</v>
      </c>
    </row>
    <row r="76" spans="1:23">
      <c r="A76" s="16">
        <f t="shared" si="6"/>
        <v>76</v>
      </c>
      <c r="B76" s="15">
        <f t="shared" si="7"/>
        <v>71</v>
      </c>
      <c r="C76" s="18" t="s">
        <v>3216</v>
      </c>
      <c r="D76" s="26" t="s">
        <v>2560</v>
      </c>
      <c r="E76" s="23" t="s">
        <v>168</v>
      </c>
      <c r="F76" s="23" t="s">
        <v>168</v>
      </c>
      <c r="G76" s="44">
        <v>0</v>
      </c>
      <c r="H76" s="44">
        <v>0</v>
      </c>
      <c r="I76" s="92" t="s">
        <v>3</v>
      </c>
      <c r="J76" s="23" t="s">
        <v>1274</v>
      </c>
      <c r="K76" s="24" t="s">
        <v>3630</v>
      </c>
      <c r="L76" s="22" t="s">
        <v>4262</v>
      </c>
      <c r="M76" s="22" t="s">
        <v>4316</v>
      </c>
      <c r="N76" s="22" t="s">
        <v>2074</v>
      </c>
      <c r="O76" s="18" t="s">
        <v>169</v>
      </c>
      <c r="P76" s="246" t="s">
        <v>1557</v>
      </c>
      <c r="Q76" s="191"/>
      <c r="R76" s="1"/>
      <c r="S76" s="1" t="str">
        <f t="shared" si="9"/>
        <v/>
      </c>
      <c r="T76" s="1" t="str">
        <f>IF(ISNA(VLOOKUP(P76,'NEW XEQM.c'!D:D,1,0)),"--",VLOOKUP(P76,'NEW XEQM.c'!D:G,3,0))</f>
        <v>LOG10</v>
      </c>
      <c r="U76" s="1" t="s">
        <v>2439</v>
      </c>
      <c r="W76" t="e">
        <f t="shared" si="8"/>
        <v>#VALUE!</v>
      </c>
    </row>
    <row r="77" spans="1:23">
      <c r="A77" s="16">
        <f t="shared" si="6"/>
        <v>77</v>
      </c>
      <c r="B77" s="15">
        <f t="shared" si="7"/>
        <v>72</v>
      </c>
      <c r="C77" s="18" t="s">
        <v>3217</v>
      </c>
      <c r="D77" s="26" t="s">
        <v>2560</v>
      </c>
      <c r="E77" s="23" t="s">
        <v>1072</v>
      </c>
      <c r="F77" s="23" t="s">
        <v>1072</v>
      </c>
      <c r="G77" s="44">
        <v>0</v>
      </c>
      <c r="H77" s="44">
        <v>0</v>
      </c>
      <c r="I77" s="92" t="s">
        <v>3</v>
      </c>
      <c r="J77" s="23" t="s">
        <v>1274</v>
      </c>
      <c r="K77" s="24" t="s">
        <v>3630</v>
      </c>
      <c r="L77" s="22" t="s">
        <v>4262</v>
      </c>
      <c r="M77" s="22" t="s">
        <v>4316</v>
      </c>
      <c r="N77" s="22" t="s">
        <v>2074</v>
      </c>
      <c r="O77" s="22"/>
      <c r="P77" s="246" t="s">
        <v>1564</v>
      </c>
      <c r="Q77" s="191"/>
      <c r="R77" s="1"/>
      <c r="S77" s="1" t="str">
        <f t="shared" si="9"/>
        <v/>
      </c>
      <c r="T77" s="1" t="str">
        <f>IF(ISNA(VLOOKUP(P77,'NEW XEQM.c'!D:D,1,0)),"--",VLOOKUP(P77,'NEW XEQM.c'!D:G,3,0))</f>
        <v>LOGXY</v>
      </c>
      <c r="U77" s="1" t="s">
        <v>2439</v>
      </c>
      <c r="W77" t="str">
        <f t="shared" si="8"/>
        <v/>
      </c>
    </row>
    <row r="78" spans="1:23">
      <c r="A78" s="16">
        <f t="shared" si="6"/>
        <v>78</v>
      </c>
      <c r="B78" s="15">
        <f t="shared" si="7"/>
        <v>73</v>
      </c>
      <c r="C78" s="18" t="s">
        <v>3218</v>
      </c>
      <c r="D78" s="18" t="s">
        <v>7</v>
      </c>
      <c r="E78" s="23" t="s">
        <v>950</v>
      </c>
      <c r="F78" s="23" t="s">
        <v>950</v>
      </c>
      <c r="G78" s="44">
        <v>0</v>
      </c>
      <c r="H78" s="44">
        <v>0</v>
      </c>
      <c r="I78" s="92" t="s">
        <v>3</v>
      </c>
      <c r="J78" s="23" t="s">
        <v>1274</v>
      </c>
      <c r="K78" s="24" t="s">
        <v>3630</v>
      </c>
      <c r="L78" s="22" t="s">
        <v>4261</v>
      </c>
      <c r="M78" s="22" t="s">
        <v>4316</v>
      </c>
      <c r="N78" s="22" t="s">
        <v>2074</v>
      </c>
      <c r="O78" s="22"/>
      <c r="P78" s="246" t="s">
        <v>1295</v>
      </c>
      <c r="Q78" s="191"/>
      <c r="R78" s="1"/>
      <c r="S78" s="1" t="str">
        <f t="shared" si="9"/>
        <v/>
      </c>
      <c r="T78" s="1" t="str">
        <f>IF(ISNA(VLOOKUP(P78,'NEW XEQM.c'!D:D,1,0)),"--",VLOOKUP(P78,'NEW XEQM.c'!D:G,3,0))</f>
        <v>1/X</v>
      </c>
      <c r="U78" s="1" t="s">
        <v>2439</v>
      </c>
      <c r="W78" t="e">
        <f t="shared" si="8"/>
        <v>#VALUE!</v>
      </c>
    </row>
    <row r="79" spans="1:23">
      <c r="A79" s="16">
        <f t="shared" si="6"/>
        <v>79</v>
      </c>
      <c r="B79" s="15">
        <f t="shared" si="7"/>
        <v>74</v>
      </c>
      <c r="C79" s="18" t="s">
        <v>3219</v>
      </c>
      <c r="D79" s="26" t="s">
        <v>2560</v>
      </c>
      <c r="E79" s="23" t="s">
        <v>992</v>
      </c>
      <c r="F79" s="23" t="s">
        <v>992</v>
      </c>
      <c r="G79" s="44">
        <v>0</v>
      </c>
      <c r="H79" s="44">
        <v>0</v>
      </c>
      <c r="I79" s="92" t="s">
        <v>3</v>
      </c>
      <c r="J79" s="23" t="s">
        <v>1274</v>
      </c>
      <c r="K79" s="24" t="s">
        <v>3630</v>
      </c>
      <c r="L79" s="22" t="s">
        <v>4262</v>
      </c>
      <c r="M79" s="22" t="s">
        <v>4316</v>
      </c>
      <c r="N79" s="22" t="s">
        <v>2074</v>
      </c>
      <c r="O79" s="18" t="s">
        <v>17</v>
      </c>
      <c r="P79" s="246" t="s">
        <v>1372</v>
      </c>
      <c r="Q79" s="191"/>
      <c r="R79" s="1"/>
      <c r="S79" s="1" t="str">
        <f t="shared" si="9"/>
        <v/>
      </c>
      <c r="T79" s="1" t="str">
        <f>IF(ISNA(VLOOKUP(P79,'NEW XEQM.c'!D:D,1,0)),"--",VLOOKUP(P79,'NEW XEQM.c'!D:G,3,0))</f>
        <v>COS</v>
      </c>
      <c r="U79" s="1" t="s">
        <v>2438</v>
      </c>
      <c r="W79" t="e">
        <f t="shared" si="8"/>
        <v>#VALUE!</v>
      </c>
    </row>
    <row r="80" spans="1:23">
      <c r="A80" s="16">
        <f t="shared" si="6"/>
        <v>80</v>
      </c>
      <c r="B80" s="15">
        <f t="shared" si="7"/>
        <v>75</v>
      </c>
      <c r="C80" s="18" t="s">
        <v>3220</v>
      </c>
      <c r="D80" s="18" t="s">
        <v>7</v>
      </c>
      <c r="E80" s="23" t="s">
        <v>56</v>
      </c>
      <c r="F80" s="23" t="s">
        <v>56</v>
      </c>
      <c r="G80" s="44">
        <v>0</v>
      </c>
      <c r="H80" s="44">
        <v>0</v>
      </c>
      <c r="I80" s="92" t="s">
        <v>3</v>
      </c>
      <c r="J80" s="23" t="s">
        <v>1274</v>
      </c>
      <c r="K80" s="24" t="s">
        <v>3630</v>
      </c>
      <c r="L80" s="22" t="s">
        <v>4262</v>
      </c>
      <c r="M80" s="22" t="s">
        <v>4316</v>
      </c>
      <c r="N80" s="22" t="s">
        <v>2074</v>
      </c>
      <c r="O80" s="22"/>
      <c r="P80" s="246" t="s">
        <v>1373</v>
      </c>
      <c r="Q80" s="191"/>
      <c r="R80" s="1"/>
      <c r="S80" s="1" t="str">
        <f t="shared" si="9"/>
        <v/>
      </c>
      <c r="T80" s="1" t="str">
        <f>IF(ISNA(VLOOKUP(P80,'NEW XEQM.c'!D:D,1,0)),"--",VLOOKUP(P80,'NEW XEQM.c'!D:G,3,0))</f>
        <v>COSH</v>
      </c>
      <c r="U80" s="1" t="s">
        <v>2438</v>
      </c>
      <c r="W80" t="e">
        <f t="shared" si="8"/>
        <v>#VALUE!</v>
      </c>
    </row>
    <row r="81" spans="1:23">
      <c r="A81" s="16">
        <f t="shared" si="6"/>
        <v>81</v>
      </c>
      <c r="B81" s="15">
        <f t="shared" si="7"/>
        <v>76</v>
      </c>
      <c r="C81" s="18" t="s">
        <v>3221</v>
      </c>
      <c r="D81" s="26" t="s">
        <v>2560</v>
      </c>
      <c r="E81" s="23" t="s">
        <v>1157</v>
      </c>
      <c r="F81" s="23" t="s">
        <v>1157</v>
      </c>
      <c r="G81" s="99">
        <v>0</v>
      </c>
      <c r="H81" s="99">
        <v>0</v>
      </c>
      <c r="I81" s="92" t="s">
        <v>3</v>
      </c>
      <c r="J81" s="23" t="s">
        <v>1274</v>
      </c>
      <c r="K81" s="24" t="s">
        <v>3630</v>
      </c>
      <c r="L81" s="22" t="s">
        <v>4262</v>
      </c>
      <c r="M81" s="22" t="s">
        <v>4316</v>
      </c>
      <c r="N81" s="22" t="s">
        <v>2074</v>
      </c>
      <c r="O81" s="18" t="s">
        <v>295</v>
      </c>
      <c r="P81" s="246" t="s">
        <v>1751</v>
      </c>
      <c r="Q81" s="191"/>
      <c r="R81" s="1"/>
      <c r="S81" s="1" t="str">
        <f t="shared" si="9"/>
        <v/>
      </c>
      <c r="T81" s="1" t="str">
        <f>IF(ISNA(VLOOKUP(P81,'NEW XEQM.c'!D:D,1,0)),"--",VLOOKUP(P81,'NEW XEQM.c'!D:G,3,0))</f>
        <v>SIN</v>
      </c>
      <c r="U81" s="1" t="s">
        <v>2438</v>
      </c>
      <c r="W81" t="e">
        <f t="shared" si="8"/>
        <v>#VALUE!</v>
      </c>
    </row>
    <row r="82" spans="1:23">
      <c r="A82" s="16">
        <f t="shared" si="6"/>
        <v>82</v>
      </c>
      <c r="B82" s="15">
        <f t="shared" si="7"/>
        <v>77</v>
      </c>
      <c r="C82" s="63" t="s">
        <v>4330</v>
      </c>
      <c r="D82" s="63" t="s">
        <v>2113</v>
      </c>
      <c r="E82" s="64" t="s">
        <v>3539</v>
      </c>
      <c r="F82" s="64" t="s">
        <v>3539</v>
      </c>
      <c r="G82" s="98">
        <v>0</v>
      </c>
      <c r="H82" s="98">
        <v>99</v>
      </c>
      <c r="I82" s="92" t="s">
        <v>3</v>
      </c>
      <c r="J82" s="23" t="s">
        <v>1275</v>
      </c>
      <c r="K82" s="65" t="s">
        <v>3630</v>
      </c>
      <c r="L82" s="66" t="s">
        <v>4261</v>
      </c>
      <c r="M82" s="22" t="s">
        <v>4321</v>
      </c>
      <c r="N82" s="22" t="s">
        <v>2074</v>
      </c>
      <c r="O82" s="66"/>
      <c r="P82" s="246" t="s">
        <v>3540</v>
      </c>
      <c r="Q82" s="191"/>
      <c r="R82" s="1"/>
      <c r="S82" s="1" t="str">
        <f t="shared" si="9"/>
        <v/>
      </c>
      <c r="T82" s="1" t="str">
        <f>IF(ISNA(VLOOKUP(P82,'NEW XEQM.c'!D:D,1,0)),"--",VLOOKUP(P82,'NEW XEQM.c'!D:G,3,0))</f>
        <v>--</v>
      </c>
      <c r="U82" s="1" t="s">
        <v>2074</v>
      </c>
      <c r="W82" t="e">
        <f t="shared" si="8"/>
        <v>#VALUE!</v>
      </c>
    </row>
    <row r="83" spans="1:23">
      <c r="A83" s="16">
        <f t="shared" si="6"/>
        <v>83</v>
      </c>
      <c r="B83" s="15">
        <f t="shared" si="7"/>
        <v>78</v>
      </c>
      <c r="C83" s="18" t="s">
        <v>3223</v>
      </c>
      <c r="D83" s="18" t="s">
        <v>7</v>
      </c>
      <c r="E83" s="23" t="s">
        <v>297</v>
      </c>
      <c r="F83" s="23" t="s">
        <v>297</v>
      </c>
      <c r="G83" s="44">
        <v>0</v>
      </c>
      <c r="H83" s="44">
        <v>0</v>
      </c>
      <c r="I83" s="92" t="s">
        <v>3</v>
      </c>
      <c r="J83" s="23" t="s">
        <v>1274</v>
      </c>
      <c r="K83" s="24" t="s">
        <v>3630</v>
      </c>
      <c r="L83" s="22" t="s">
        <v>4262</v>
      </c>
      <c r="M83" s="22" t="s">
        <v>4316</v>
      </c>
      <c r="N83" s="22" t="s">
        <v>2074</v>
      </c>
      <c r="O83" s="22"/>
      <c r="P83" s="246" t="s">
        <v>1753</v>
      </c>
      <c r="Q83" s="191"/>
      <c r="R83" s="1"/>
      <c r="S83" s="1" t="str">
        <f t="shared" si="9"/>
        <v/>
      </c>
      <c r="T83" s="1" t="str">
        <f>IF(ISNA(VLOOKUP(P83,'NEW XEQM.c'!D:D,1,0)),"--",VLOOKUP(P83,'NEW XEQM.c'!D:G,3,0))</f>
        <v>SINH</v>
      </c>
      <c r="U83" s="1" t="s">
        <v>2439</v>
      </c>
      <c r="W83" t="e">
        <f t="shared" si="8"/>
        <v>#VALUE!</v>
      </c>
    </row>
    <row r="84" spans="1:23">
      <c r="A84" s="16">
        <f t="shared" si="6"/>
        <v>84</v>
      </c>
      <c r="B84" s="15">
        <f t="shared" si="7"/>
        <v>79</v>
      </c>
      <c r="C84" s="18" t="s">
        <v>3224</v>
      </c>
      <c r="D84" s="26" t="s">
        <v>2560</v>
      </c>
      <c r="E84" s="23" t="s">
        <v>1175</v>
      </c>
      <c r="F84" s="23" t="s">
        <v>1175</v>
      </c>
      <c r="G84" s="44">
        <v>0</v>
      </c>
      <c r="H84" s="44">
        <v>0</v>
      </c>
      <c r="I84" s="92" t="s">
        <v>3</v>
      </c>
      <c r="J84" s="23" t="s">
        <v>1274</v>
      </c>
      <c r="K84" s="24" t="s">
        <v>3630</v>
      </c>
      <c r="L84" s="22" t="s">
        <v>4262</v>
      </c>
      <c r="M84" s="22" t="s">
        <v>4316</v>
      </c>
      <c r="N84" s="22" t="s">
        <v>2074</v>
      </c>
      <c r="O84" s="18" t="s">
        <v>295</v>
      </c>
      <c r="P84" s="246" t="s">
        <v>1785</v>
      </c>
      <c r="Q84" s="191"/>
      <c r="R84" s="1"/>
      <c r="S84" s="1" t="str">
        <f t="shared" si="9"/>
        <v/>
      </c>
      <c r="T84" s="1" t="str">
        <f>IF(ISNA(VLOOKUP(P84,'NEW XEQM.c'!D:D,1,0)),"--",VLOOKUP(P84,'NEW XEQM.c'!D:G,3,0))</f>
        <v>TAN</v>
      </c>
      <c r="U84" s="1" t="s">
        <v>2438</v>
      </c>
      <c r="W84" t="e">
        <f t="shared" si="8"/>
        <v>#VALUE!</v>
      </c>
    </row>
    <row r="85" spans="1:23">
      <c r="A85" s="16">
        <f t="shared" si="6"/>
        <v>85</v>
      </c>
      <c r="B85" s="15">
        <f t="shared" si="7"/>
        <v>80</v>
      </c>
      <c r="C85" s="18" t="s">
        <v>3225</v>
      </c>
      <c r="D85" s="18" t="s">
        <v>7</v>
      </c>
      <c r="E85" s="23" t="s">
        <v>319</v>
      </c>
      <c r="F85" s="23" t="s">
        <v>319</v>
      </c>
      <c r="G85" s="44">
        <v>0</v>
      </c>
      <c r="H85" s="44">
        <v>0</v>
      </c>
      <c r="I85" s="92" t="s">
        <v>3</v>
      </c>
      <c r="J85" s="23" t="s">
        <v>1274</v>
      </c>
      <c r="K85" s="24" t="s">
        <v>3630</v>
      </c>
      <c r="L85" s="22" t="s">
        <v>4262</v>
      </c>
      <c r="M85" s="22" t="s">
        <v>4316</v>
      </c>
      <c r="N85" s="22" t="s">
        <v>2074</v>
      </c>
      <c r="O85" s="22"/>
      <c r="P85" s="246" t="s">
        <v>1786</v>
      </c>
      <c r="Q85" s="191"/>
      <c r="R85" s="1"/>
      <c r="S85" s="1" t="str">
        <f t="shared" si="9"/>
        <v/>
      </c>
      <c r="T85" s="1" t="str">
        <f>IF(ISNA(VLOOKUP(P85,'NEW XEQM.c'!D:D,1,0)),"--",VLOOKUP(P85,'NEW XEQM.c'!D:G,3,0))</f>
        <v>TANH</v>
      </c>
      <c r="U85" s="1" t="s">
        <v>2438</v>
      </c>
      <c r="W85" t="e">
        <f t="shared" si="8"/>
        <v>#VALUE!</v>
      </c>
    </row>
    <row r="86" spans="1:23">
      <c r="A86" s="16">
        <f t="shared" si="6"/>
        <v>86</v>
      </c>
      <c r="B86" s="15">
        <f t="shared" si="7"/>
        <v>81</v>
      </c>
      <c r="C86" s="18" t="s">
        <v>3226</v>
      </c>
      <c r="D86" s="26" t="s">
        <v>2560</v>
      </c>
      <c r="E86" s="23" t="s">
        <v>959</v>
      </c>
      <c r="F86" s="23" t="s">
        <v>16</v>
      </c>
      <c r="G86" s="44">
        <v>0</v>
      </c>
      <c r="H86" s="44">
        <v>0</v>
      </c>
      <c r="I86" s="92" t="s">
        <v>3</v>
      </c>
      <c r="J86" s="23" t="s">
        <v>1274</v>
      </c>
      <c r="K86" s="24" t="s">
        <v>3630</v>
      </c>
      <c r="L86" s="22" t="s">
        <v>4262</v>
      </c>
      <c r="M86" s="22" t="s">
        <v>4316</v>
      </c>
      <c r="N86" s="22" t="s">
        <v>4889</v>
      </c>
      <c r="O86" s="18" t="s">
        <v>17</v>
      </c>
      <c r="P86" s="246" t="s">
        <v>1309</v>
      </c>
      <c r="Q86" s="191"/>
      <c r="R86" s="1"/>
      <c r="S86" s="1" t="str">
        <f t="shared" si="9"/>
        <v>NOT EQUAL</v>
      </c>
      <c r="T86" s="1" t="str">
        <f>IF(ISNA(VLOOKUP(P86,'NEW XEQM.c'!D:D,1,0)),"--",VLOOKUP(P86,'NEW XEQM.c'!D:G,3,0))</f>
        <v>ACOS</v>
      </c>
      <c r="U86" s="1" t="s">
        <v>2438</v>
      </c>
      <c r="W86" t="e">
        <f t="shared" si="8"/>
        <v>#VALUE!</v>
      </c>
    </row>
    <row r="87" spans="1:23">
      <c r="A87" s="16">
        <f t="shared" si="6"/>
        <v>87</v>
      </c>
      <c r="B87" s="15">
        <f t="shared" si="7"/>
        <v>82</v>
      </c>
      <c r="C87" s="18" t="s">
        <v>3227</v>
      </c>
      <c r="D87" s="18" t="s">
        <v>7</v>
      </c>
      <c r="E87" s="23" t="s">
        <v>18</v>
      </c>
      <c r="F87" s="23" t="s">
        <v>18</v>
      </c>
      <c r="G87" s="44">
        <v>0</v>
      </c>
      <c r="H87" s="44">
        <v>0</v>
      </c>
      <c r="I87" s="92" t="s">
        <v>3</v>
      </c>
      <c r="J87" s="23" t="s">
        <v>1274</v>
      </c>
      <c r="K87" s="24" t="s">
        <v>3630</v>
      </c>
      <c r="L87" s="22" t="s">
        <v>4262</v>
      </c>
      <c r="M87" s="22" t="s">
        <v>4316</v>
      </c>
      <c r="N87" s="22" t="s">
        <v>2074</v>
      </c>
      <c r="O87" s="22"/>
      <c r="P87" s="246" t="s">
        <v>1310</v>
      </c>
      <c r="Q87" s="191"/>
      <c r="R87" s="1"/>
      <c r="S87" s="1" t="str">
        <f t="shared" si="9"/>
        <v/>
      </c>
      <c r="T87" s="1" t="str">
        <f>IF(ISNA(VLOOKUP(P87,'NEW XEQM.c'!D:D,1,0)),"--",VLOOKUP(P87,'NEW XEQM.c'!D:G,3,0))</f>
        <v>ARCOSH</v>
      </c>
      <c r="U87" s="1" t="s">
        <v>2438</v>
      </c>
      <c r="W87" t="e">
        <f t="shared" si="8"/>
        <v>#VALUE!</v>
      </c>
    </row>
    <row r="88" spans="1:23">
      <c r="A88" s="16">
        <f t="shared" si="6"/>
        <v>88</v>
      </c>
      <c r="B88" s="15">
        <f t="shared" si="7"/>
        <v>83</v>
      </c>
      <c r="C88" s="18" t="s">
        <v>3228</v>
      </c>
      <c r="D88" s="26" t="s">
        <v>2560</v>
      </c>
      <c r="E88" s="23" t="s">
        <v>960</v>
      </c>
      <c r="F88" s="23" t="s">
        <v>19</v>
      </c>
      <c r="G88" s="44">
        <v>0</v>
      </c>
      <c r="H88" s="44">
        <v>0</v>
      </c>
      <c r="I88" s="92" t="s">
        <v>3</v>
      </c>
      <c r="J88" s="23" t="s">
        <v>1274</v>
      </c>
      <c r="K88" s="24" t="s">
        <v>3630</v>
      </c>
      <c r="L88" s="22" t="s">
        <v>4262</v>
      </c>
      <c r="M88" s="22" t="s">
        <v>4316</v>
      </c>
      <c r="N88" s="22" t="s">
        <v>4889</v>
      </c>
      <c r="O88" s="18" t="s">
        <v>17</v>
      </c>
      <c r="P88" s="246" t="s">
        <v>1311</v>
      </c>
      <c r="Q88" s="191"/>
      <c r="R88" s="1"/>
      <c r="S88" s="1" t="str">
        <f t="shared" si="9"/>
        <v>NOT EQUAL</v>
      </c>
      <c r="T88" s="1" t="str">
        <f>IF(ISNA(VLOOKUP(P88,'NEW XEQM.c'!D:D,1,0)),"--",VLOOKUP(P88,'NEW XEQM.c'!D:G,3,0))</f>
        <v>ASIN</v>
      </c>
      <c r="U88" s="1" t="s">
        <v>2438</v>
      </c>
      <c r="W88" t="e">
        <f t="shared" si="8"/>
        <v>#VALUE!</v>
      </c>
    </row>
    <row r="89" spans="1:23">
      <c r="A89" s="16">
        <f t="shared" si="6"/>
        <v>89</v>
      </c>
      <c r="B89" s="15">
        <f t="shared" si="7"/>
        <v>84</v>
      </c>
      <c r="C89" s="18" t="s">
        <v>3229</v>
      </c>
      <c r="D89" s="18" t="s">
        <v>7</v>
      </c>
      <c r="E89" s="23" t="s">
        <v>21</v>
      </c>
      <c r="F89" s="23" t="s">
        <v>21</v>
      </c>
      <c r="G89" s="44">
        <v>0</v>
      </c>
      <c r="H89" s="44">
        <v>0</v>
      </c>
      <c r="I89" s="92" t="s">
        <v>3</v>
      </c>
      <c r="J89" s="23" t="s">
        <v>1274</v>
      </c>
      <c r="K89" s="24" t="s">
        <v>3630</v>
      </c>
      <c r="L89" s="22" t="s">
        <v>4262</v>
      </c>
      <c r="M89" s="22" t="s">
        <v>4316</v>
      </c>
      <c r="N89" s="22" t="s">
        <v>2074</v>
      </c>
      <c r="O89" s="22"/>
      <c r="P89" s="246" t="s">
        <v>1313</v>
      </c>
      <c r="Q89" s="191"/>
      <c r="R89" s="1"/>
      <c r="S89" s="1" t="str">
        <f t="shared" si="9"/>
        <v/>
      </c>
      <c r="T89" s="1" t="str">
        <f>IF(ISNA(VLOOKUP(P89,'NEW XEQM.c'!D:D,1,0)),"--",VLOOKUP(P89,'NEW XEQM.c'!D:G,3,0))</f>
        <v>ARSINH</v>
      </c>
      <c r="U89" s="1" t="s">
        <v>2438</v>
      </c>
      <c r="W89" t="e">
        <f t="shared" si="8"/>
        <v>#VALUE!</v>
      </c>
    </row>
    <row r="90" spans="1:23">
      <c r="A90" s="16">
        <f t="shared" si="6"/>
        <v>90</v>
      </c>
      <c r="B90" s="15">
        <f t="shared" si="7"/>
        <v>85</v>
      </c>
      <c r="C90" s="18" t="s">
        <v>3230</v>
      </c>
      <c r="D90" s="26" t="s">
        <v>2560</v>
      </c>
      <c r="E90" s="23" t="s">
        <v>961</v>
      </c>
      <c r="F90" s="23" t="s">
        <v>20</v>
      </c>
      <c r="G90" s="44">
        <v>0</v>
      </c>
      <c r="H90" s="44">
        <v>0</v>
      </c>
      <c r="I90" s="92" t="s">
        <v>3</v>
      </c>
      <c r="J90" s="23" t="s">
        <v>1274</v>
      </c>
      <c r="K90" s="24" t="s">
        <v>3630</v>
      </c>
      <c r="L90" s="22" t="s">
        <v>4262</v>
      </c>
      <c r="M90" s="22" t="s">
        <v>4316</v>
      </c>
      <c r="N90" s="22" t="s">
        <v>4889</v>
      </c>
      <c r="O90" s="18" t="s">
        <v>17</v>
      </c>
      <c r="P90" s="246" t="s">
        <v>1312</v>
      </c>
      <c r="Q90" s="191"/>
      <c r="R90" s="1"/>
      <c r="S90" s="1" t="str">
        <f t="shared" si="9"/>
        <v>NOT EQUAL</v>
      </c>
      <c r="T90" s="1" t="str">
        <f>IF(ISNA(VLOOKUP(P90,'NEW XEQM.c'!D:D,1,0)),"--",VLOOKUP(P90,'NEW XEQM.c'!D:G,3,0))</f>
        <v>ATAN</v>
      </c>
      <c r="U90" s="1" t="s">
        <v>2438</v>
      </c>
      <c r="W90" t="e">
        <f t="shared" si="8"/>
        <v>#VALUE!</v>
      </c>
    </row>
    <row r="91" spans="1:23">
      <c r="A91" s="16">
        <f t="shared" si="6"/>
        <v>91</v>
      </c>
      <c r="B91" s="15">
        <f t="shared" si="7"/>
        <v>86</v>
      </c>
      <c r="C91" s="18" t="s">
        <v>3231</v>
      </c>
      <c r="D91" s="18" t="s">
        <v>7</v>
      </c>
      <c r="E91" s="23" t="s">
        <v>22</v>
      </c>
      <c r="F91" s="23" t="s">
        <v>22</v>
      </c>
      <c r="G91" s="44">
        <v>0</v>
      </c>
      <c r="H91" s="44">
        <v>0</v>
      </c>
      <c r="I91" s="92" t="s">
        <v>3</v>
      </c>
      <c r="J91" s="23" t="s">
        <v>1274</v>
      </c>
      <c r="K91" s="24" t="s">
        <v>3630</v>
      </c>
      <c r="L91" s="27" t="s">
        <v>4262</v>
      </c>
      <c r="M91" s="22" t="s">
        <v>4316</v>
      </c>
      <c r="N91" s="22" t="s">
        <v>2074</v>
      </c>
      <c r="O91" s="27"/>
      <c r="P91" s="246" t="s">
        <v>1314</v>
      </c>
      <c r="Q91" s="191"/>
      <c r="R91" s="1"/>
      <c r="S91" s="1" t="str">
        <f t="shared" si="9"/>
        <v/>
      </c>
      <c r="T91" s="1" t="str">
        <f>IF(ISNA(VLOOKUP(P91,'NEW XEQM.c'!D:D,1,0)),"--",VLOOKUP(P91,'NEW XEQM.c'!D:G,3,0))</f>
        <v>ARTANH</v>
      </c>
      <c r="U91" s="1" t="s">
        <v>2438</v>
      </c>
      <c r="W91" t="e">
        <f t="shared" si="8"/>
        <v>#VALUE!</v>
      </c>
    </row>
    <row r="92" spans="1:23">
      <c r="A92" s="16">
        <f t="shared" si="6"/>
        <v>92</v>
      </c>
      <c r="B92" s="15">
        <f t="shared" si="7"/>
        <v>87</v>
      </c>
      <c r="C92" s="18" t="s">
        <v>3232</v>
      </c>
      <c r="D92" s="18" t="s">
        <v>7</v>
      </c>
      <c r="E92" s="23" t="s">
        <v>4267</v>
      </c>
      <c r="F92" s="23" t="s">
        <v>4267</v>
      </c>
      <c r="G92" s="44">
        <v>0</v>
      </c>
      <c r="H92" s="44">
        <v>0</v>
      </c>
      <c r="I92" s="92" t="s">
        <v>3</v>
      </c>
      <c r="J92" s="23" t="s">
        <v>1274</v>
      </c>
      <c r="K92" s="24" t="s">
        <v>3630</v>
      </c>
      <c r="L92" s="22" t="s">
        <v>4262</v>
      </c>
      <c r="M92" s="22" t="s">
        <v>4316</v>
      </c>
      <c r="N92" s="22" t="s">
        <v>2074</v>
      </c>
      <c r="O92" s="22"/>
      <c r="P92" s="246" t="s">
        <v>1350</v>
      </c>
      <c r="Q92" s="191"/>
      <c r="R92" s="1"/>
      <c r="S92" s="1" t="str">
        <f t="shared" si="9"/>
        <v/>
      </c>
      <c r="T92" s="1" t="str">
        <f>IF(ISNA(VLOOKUP(P92,'NEW XEQM.c'!D:D,1,0)),"--",VLOOKUP(P92,'NEW XEQM.c'!D:G,3,0))</f>
        <v>CEIL</v>
      </c>
      <c r="U92" s="1" t="s">
        <v>2439</v>
      </c>
      <c r="W92" t="e">
        <f t="shared" si="8"/>
        <v>#VALUE!</v>
      </c>
    </row>
    <row r="93" spans="1:23">
      <c r="A93" s="16">
        <f t="shared" si="6"/>
        <v>93</v>
      </c>
      <c r="B93" s="15">
        <f t="shared" si="7"/>
        <v>88</v>
      </c>
      <c r="C93" s="18" t="s">
        <v>3233</v>
      </c>
      <c r="D93" s="18" t="s">
        <v>7</v>
      </c>
      <c r="E93" s="23" t="s">
        <v>4268</v>
      </c>
      <c r="F93" s="23" t="s">
        <v>4268</v>
      </c>
      <c r="G93" s="44">
        <v>0</v>
      </c>
      <c r="H93" s="44">
        <v>0</v>
      </c>
      <c r="I93" s="92" t="s">
        <v>3</v>
      </c>
      <c r="J93" s="23" t="s">
        <v>1274</v>
      </c>
      <c r="K93" s="24" t="s">
        <v>3630</v>
      </c>
      <c r="L93" s="22" t="s">
        <v>4262</v>
      </c>
      <c r="M93" s="22" t="s">
        <v>4316</v>
      </c>
      <c r="N93" s="22" t="s">
        <v>2074</v>
      </c>
      <c r="O93" s="22"/>
      <c r="P93" s="246" t="s">
        <v>1446</v>
      </c>
      <c r="Q93" s="191"/>
      <c r="R93" s="1"/>
      <c r="S93" s="1" t="str">
        <f t="shared" si="9"/>
        <v/>
      </c>
      <c r="T93" s="1" t="str">
        <f>IF(ISNA(VLOOKUP(P93,'NEW XEQM.c'!D:D,1,0)),"--",VLOOKUP(P93,'NEW XEQM.c'!D:G,3,0))</f>
        <v>FLOOR</v>
      </c>
      <c r="U93" s="1" t="s">
        <v>2439</v>
      </c>
      <c r="W93" t="e">
        <f t="shared" si="8"/>
        <v>#VALUE!</v>
      </c>
    </row>
    <row r="94" spans="1:23">
      <c r="A94" s="16">
        <f t="shared" si="6"/>
        <v>94</v>
      </c>
      <c r="B94" s="15">
        <f t="shared" si="7"/>
        <v>89</v>
      </c>
      <c r="C94" s="18" t="s">
        <v>3234</v>
      </c>
      <c r="D94" s="18" t="s">
        <v>7</v>
      </c>
      <c r="E94" s="23" t="s">
        <v>1035</v>
      </c>
      <c r="F94" s="23" t="s">
        <v>1035</v>
      </c>
      <c r="G94" s="44">
        <v>0</v>
      </c>
      <c r="H94" s="44">
        <v>0</v>
      </c>
      <c r="I94" s="92" t="s">
        <v>3</v>
      </c>
      <c r="J94" s="23" t="s">
        <v>1274</v>
      </c>
      <c r="K94" s="24" t="s">
        <v>3630</v>
      </c>
      <c r="L94" s="27" t="s">
        <v>4261</v>
      </c>
      <c r="M94" s="22" t="s">
        <v>4316</v>
      </c>
      <c r="N94" s="22" t="s">
        <v>2074</v>
      </c>
      <c r="O94" s="27"/>
      <c r="P94" s="246" t="s">
        <v>1471</v>
      </c>
      <c r="Q94" s="191"/>
      <c r="R94" s="1"/>
      <c r="S94" s="1" t="str">
        <f t="shared" si="9"/>
        <v/>
      </c>
      <c r="T94" s="1" t="str">
        <f>IF(ISNA(VLOOKUP(P94,'NEW XEQM.c'!D:D,1,0)),"--",VLOOKUP(P94,'NEW XEQM.c'!D:G,3,0))</f>
        <v>GCD</v>
      </c>
      <c r="U94" s="1" t="s">
        <v>2439</v>
      </c>
      <c r="W94" t="e">
        <f t="shared" si="8"/>
        <v>#VALUE!</v>
      </c>
    </row>
    <row r="95" spans="1:23">
      <c r="A95" s="16">
        <f t="shared" si="6"/>
        <v>95</v>
      </c>
      <c r="B95" s="15">
        <f t="shared" si="7"/>
        <v>90</v>
      </c>
      <c r="C95" s="18" t="s">
        <v>3235</v>
      </c>
      <c r="D95" s="18" t="s">
        <v>7</v>
      </c>
      <c r="E95" s="23" t="s">
        <v>1059</v>
      </c>
      <c r="F95" s="23" t="s">
        <v>1059</v>
      </c>
      <c r="G95" s="44">
        <v>0</v>
      </c>
      <c r="H95" s="44">
        <v>0</v>
      </c>
      <c r="I95" s="92" t="s">
        <v>3</v>
      </c>
      <c r="J95" s="23" t="s">
        <v>1274</v>
      </c>
      <c r="K95" s="24" t="s">
        <v>3630</v>
      </c>
      <c r="L95" s="22" t="s">
        <v>4261</v>
      </c>
      <c r="M95" s="22" t="s">
        <v>4316</v>
      </c>
      <c r="N95" s="22" t="s">
        <v>2074</v>
      </c>
      <c r="O95" s="22"/>
      <c r="P95" s="246" t="s">
        <v>1538</v>
      </c>
      <c r="Q95" s="191"/>
      <c r="R95" s="1"/>
      <c r="S95" s="1" t="str">
        <f t="shared" si="9"/>
        <v/>
      </c>
      <c r="T95" s="1" t="str">
        <f>IF(ISNA(VLOOKUP(P95,'NEW XEQM.c'!D:D,1,0)),"--",VLOOKUP(P95,'NEW XEQM.c'!D:G,3,0))</f>
        <v>LCM</v>
      </c>
      <c r="U95" s="1" t="s">
        <v>2439</v>
      </c>
      <c r="W95" t="e">
        <f t="shared" si="8"/>
        <v>#VALUE!</v>
      </c>
    </row>
    <row r="96" spans="1:23">
      <c r="A96" s="16">
        <f t="shared" si="6"/>
        <v>96</v>
      </c>
      <c r="B96" s="15">
        <f t="shared" si="7"/>
        <v>91</v>
      </c>
      <c r="C96" s="18" t="s">
        <v>3236</v>
      </c>
      <c r="D96" s="18" t="s">
        <v>2113</v>
      </c>
      <c r="E96" s="23" t="s">
        <v>5019</v>
      </c>
      <c r="F96" s="23" t="s">
        <v>5019</v>
      </c>
      <c r="G96" s="44">
        <v>0</v>
      </c>
      <c r="H96" s="44">
        <v>99</v>
      </c>
      <c r="I96" s="92" t="s">
        <v>3</v>
      </c>
      <c r="J96" s="23" t="s">
        <v>1274</v>
      </c>
      <c r="K96" s="24" t="s">
        <v>3630</v>
      </c>
      <c r="L96" s="22" t="s">
        <v>4261</v>
      </c>
      <c r="M96" s="22" t="s">
        <v>4321</v>
      </c>
      <c r="N96" s="22" t="s">
        <v>2074</v>
      </c>
      <c r="O96" s="22"/>
      <c r="P96" s="246" t="s">
        <v>1388</v>
      </c>
      <c r="Q96" s="191"/>
      <c r="R96" s="1"/>
      <c r="S96" s="1" t="str">
        <f t="shared" si="9"/>
        <v/>
      </c>
      <c r="T96" s="1" t="str">
        <f>IF(ISNA(VLOOKUP(P96,'NEW XEQM.c'!D:D,1,0)),"--",VLOOKUP(P96,'NEW XEQM.c'!D:G,3,0))</f>
        <v>DECR</v>
      </c>
      <c r="U96" s="1" t="s">
        <v>2439</v>
      </c>
      <c r="W96" t="e">
        <f t="shared" si="8"/>
        <v>#VALUE!</v>
      </c>
    </row>
    <row r="97" spans="1:23">
      <c r="A97" s="16">
        <f t="shared" si="6"/>
        <v>97</v>
      </c>
      <c r="B97" s="15">
        <f t="shared" si="7"/>
        <v>92</v>
      </c>
      <c r="C97" s="18" t="s">
        <v>3237</v>
      </c>
      <c r="D97" s="18" t="s">
        <v>2113</v>
      </c>
      <c r="E97" s="23" t="s">
        <v>6115</v>
      </c>
      <c r="F97" s="23" t="s">
        <v>6115</v>
      </c>
      <c r="G97" s="44">
        <v>0</v>
      </c>
      <c r="H97" s="44">
        <v>99</v>
      </c>
      <c r="I97" s="92" t="s">
        <v>3</v>
      </c>
      <c r="J97" s="23" t="s">
        <v>1274</v>
      </c>
      <c r="K97" s="24" t="s">
        <v>3630</v>
      </c>
      <c r="L97" s="22" t="s">
        <v>4261</v>
      </c>
      <c r="M97" s="22" t="s">
        <v>4321</v>
      </c>
      <c r="N97" s="22" t="s">
        <v>2074</v>
      </c>
      <c r="O97" s="22"/>
      <c r="P97" s="246" t="s">
        <v>1499</v>
      </c>
      <c r="Q97" s="191"/>
      <c r="R97" s="1"/>
      <c r="S97" s="1" t="str">
        <f t="shared" si="9"/>
        <v/>
      </c>
      <c r="T97" s="1" t="str">
        <f>IF(ISNA(VLOOKUP(P97,'NEW XEQM.c'!D:D,1,0)),"--",VLOOKUP(P97,'NEW XEQM.c'!D:G,3,0))</f>
        <v>INC</v>
      </c>
      <c r="U97" s="1" t="s">
        <v>2439</v>
      </c>
      <c r="W97" t="e">
        <f t="shared" si="8"/>
        <v>#VALUE!</v>
      </c>
    </row>
    <row r="98" spans="1:23">
      <c r="A98" s="16">
        <f t="shared" si="6"/>
        <v>98</v>
      </c>
      <c r="B98" s="15">
        <f t="shared" si="7"/>
        <v>93</v>
      </c>
      <c r="C98" s="18" t="s">
        <v>3238</v>
      </c>
      <c r="D98" s="18" t="s">
        <v>7</v>
      </c>
      <c r="E98" s="23" t="s">
        <v>135</v>
      </c>
      <c r="F98" s="23" t="s">
        <v>135</v>
      </c>
      <c r="G98" s="44">
        <v>0</v>
      </c>
      <c r="H98" s="44">
        <v>0</v>
      </c>
      <c r="I98" s="92" t="s">
        <v>3</v>
      </c>
      <c r="J98" s="23" t="s">
        <v>1274</v>
      </c>
      <c r="K98" s="24" t="s">
        <v>3630</v>
      </c>
      <c r="L98" s="22" t="s">
        <v>4261</v>
      </c>
      <c r="M98" s="22" t="s">
        <v>4316</v>
      </c>
      <c r="N98" s="22" t="s">
        <v>2074</v>
      </c>
      <c r="O98" s="22"/>
      <c r="P98" s="246" t="s">
        <v>1505</v>
      </c>
      <c r="Q98" s="191"/>
      <c r="R98" s="1"/>
      <c r="S98" s="1" t="str">
        <f t="shared" si="9"/>
        <v/>
      </c>
      <c r="T98" s="1" t="str">
        <f>IF(ISNA(VLOOKUP(P98,'NEW XEQM.c'!D:D,1,0)),"--",VLOOKUP(P98,'NEW XEQM.c'!D:G,3,0))</f>
        <v>IP</v>
      </c>
      <c r="U98" s="1" t="s">
        <v>2439</v>
      </c>
      <c r="W98" t="e">
        <f t="shared" si="8"/>
        <v>#VALUE!</v>
      </c>
    </row>
    <row r="99" spans="1:23">
      <c r="A99" s="16">
        <f t="shared" si="6"/>
        <v>99</v>
      </c>
      <c r="B99" s="15">
        <f t="shared" si="7"/>
        <v>94</v>
      </c>
      <c r="C99" s="18" t="s">
        <v>3239</v>
      </c>
      <c r="D99" s="18" t="s">
        <v>7</v>
      </c>
      <c r="E99" s="23" t="s">
        <v>99</v>
      </c>
      <c r="F99" s="23" t="s">
        <v>99</v>
      </c>
      <c r="G99" s="44">
        <v>0</v>
      </c>
      <c r="H99" s="44">
        <v>0</v>
      </c>
      <c r="I99" s="92" t="s">
        <v>3</v>
      </c>
      <c r="J99" s="23" t="s">
        <v>1274</v>
      </c>
      <c r="K99" s="24" t="s">
        <v>3630</v>
      </c>
      <c r="L99" s="22" t="s">
        <v>4261</v>
      </c>
      <c r="M99" s="22" t="s">
        <v>4316</v>
      </c>
      <c r="N99" s="22" t="s">
        <v>2074</v>
      </c>
      <c r="O99" s="22"/>
      <c r="P99" s="246" t="s">
        <v>1447</v>
      </c>
      <c r="Q99" s="191"/>
      <c r="R99" s="1"/>
      <c r="S99" s="1" t="str">
        <f t="shared" si="9"/>
        <v/>
      </c>
      <c r="T99" s="1" t="str">
        <f>IF(ISNA(VLOOKUP(P99,'NEW XEQM.c'!D:D,1,0)),"--",VLOOKUP(P99,'NEW XEQM.c'!D:G,3,0))</f>
        <v>FP</v>
      </c>
      <c r="U99" s="1" t="s">
        <v>2439</v>
      </c>
      <c r="W99" t="e">
        <f t="shared" si="8"/>
        <v>#VALUE!</v>
      </c>
    </row>
    <row r="100" spans="1:23">
      <c r="A100" s="16">
        <f t="shared" ref="A100:A126" si="13">IF(B100=INT(B100),ROW(),"")</f>
        <v>100</v>
      </c>
      <c r="B100" s="15">
        <f t="shared" si="7"/>
        <v>95</v>
      </c>
      <c r="C100" s="18" t="s">
        <v>3240</v>
      </c>
      <c r="D100" s="18" t="s">
        <v>931</v>
      </c>
      <c r="E100" s="23" t="s">
        <v>1225</v>
      </c>
      <c r="F100" s="23" t="s">
        <v>1225</v>
      </c>
      <c r="G100" s="25">
        <v>0</v>
      </c>
      <c r="H100" s="25">
        <v>0</v>
      </c>
      <c r="I100" s="92" t="s">
        <v>3</v>
      </c>
      <c r="J100" s="23" t="s">
        <v>1274</v>
      </c>
      <c r="K100" s="24" t="s">
        <v>3630</v>
      </c>
      <c r="L100" s="22" t="s">
        <v>4261</v>
      </c>
      <c r="M100" s="22" t="s">
        <v>4316</v>
      </c>
      <c r="N100" s="22" t="s">
        <v>2074</v>
      </c>
      <c r="O100" s="22"/>
      <c r="P100" s="246" t="s">
        <v>931</v>
      </c>
      <c r="Q100" s="191"/>
      <c r="R100" s="1"/>
      <c r="S100" s="1" t="str">
        <f t="shared" si="9"/>
        <v/>
      </c>
      <c r="T100" s="1" t="str">
        <f>IF(ISNA(VLOOKUP(P100,'NEW XEQM.c'!D:D,1,0)),"--",VLOOKUP(P100,'NEW XEQM.c'!D:G,3,0))</f>
        <v>+</v>
      </c>
      <c r="U100" s="1" t="s">
        <v>2439</v>
      </c>
      <c r="W100" t="e">
        <f t="shared" si="8"/>
        <v>#VALUE!</v>
      </c>
    </row>
    <row r="101" spans="1:23">
      <c r="A101" s="16">
        <f t="shared" si="13"/>
        <v>101</v>
      </c>
      <c r="B101" s="15">
        <f t="shared" si="7"/>
        <v>96</v>
      </c>
      <c r="C101" s="18" t="s">
        <v>3241</v>
      </c>
      <c r="D101" s="18" t="s">
        <v>393</v>
      </c>
      <c r="E101" s="23" t="s">
        <v>1227</v>
      </c>
      <c r="F101" s="23" t="s">
        <v>1227</v>
      </c>
      <c r="G101" s="25">
        <v>0</v>
      </c>
      <c r="H101" s="25">
        <v>0</v>
      </c>
      <c r="I101" s="92" t="s">
        <v>3</v>
      </c>
      <c r="J101" s="23" t="s">
        <v>1274</v>
      </c>
      <c r="K101" s="24" t="s">
        <v>3630</v>
      </c>
      <c r="L101" s="22" t="s">
        <v>4261</v>
      </c>
      <c r="M101" s="22" t="s">
        <v>4316</v>
      </c>
      <c r="N101" s="22" t="s">
        <v>2074</v>
      </c>
      <c r="O101" s="22"/>
      <c r="P101" s="246" t="s">
        <v>393</v>
      </c>
      <c r="Q101" s="191"/>
      <c r="R101" s="1"/>
      <c r="S101" s="1" t="str">
        <f t="shared" si="9"/>
        <v/>
      </c>
      <c r="T101" s="1" t="str">
        <f>IF(ISNA(VLOOKUP(P101,'NEW XEQM.c'!D:D,1,0)),"--",VLOOKUP(P101,'NEW XEQM.c'!D:G,3,0))</f>
        <v>-</v>
      </c>
      <c r="U101" s="1" t="s">
        <v>2439</v>
      </c>
      <c r="W101" t="e">
        <f t="shared" si="8"/>
        <v>#VALUE!</v>
      </c>
    </row>
    <row r="102" spans="1:23">
      <c r="A102" s="16">
        <f t="shared" si="13"/>
        <v>102</v>
      </c>
      <c r="B102" s="15">
        <f t="shared" si="7"/>
        <v>97</v>
      </c>
      <c r="C102" s="18" t="s">
        <v>3242</v>
      </c>
      <c r="D102" s="26" t="s">
        <v>2561</v>
      </c>
      <c r="E102" s="23" t="s">
        <v>1226</v>
      </c>
      <c r="F102" s="23" t="s">
        <v>1226</v>
      </c>
      <c r="G102" s="25">
        <v>0</v>
      </c>
      <c r="H102" s="25">
        <v>0</v>
      </c>
      <c r="I102" s="92" t="s">
        <v>3</v>
      </c>
      <c r="J102" s="23" t="s">
        <v>1274</v>
      </c>
      <c r="K102" s="24" t="s">
        <v>3630</v>
      </c>
      <c r="L102" s="22" t="s">
        <v>4261</v>
      </c>
      <c r="M102" s="22" t="s">
        <v>4316</v>
      </c>
      <c r="N102" s="22" t="s">
        <v>2074</v>
      </c>
      <c r="O102" s="18" t="s">
        <v>392</v>
      </c>
      <c r="P102" s="246" t="s">
        <v>391</v>
      </c>
      <c r="Q102" s="191"/>
      <c r="R102" s="1"/>
      <c r="S102" s="1" t="str">
        <f t="shared" ref="S102:S126" si="14">IF(E102=F102,"","NOT EQUAL")</f>
        <v/>
      </c>
      <c r="T102" s="1" t="str">
        <f>IF(ISNA(VLOOKUP(P102,'NEW XEQM.c'!D:D,1,0)),"--",VLOOKUP(P102,'NEW XEQM.c'!D:G,3,0))</f>
        <v>CHS</v>
      </c>
      <c r="U102" s="1" t="s">
        <v>2439</v>
      </c>
      <c r="W102" t="e">
        <f t="shared" si="8"/>
        <v>#VALUE!</v>
      </c>
    </row>
    <row r="103" spans="1:23">
      <c r="A103" s="16">
        <f t="shared" si="13"/>
        <v>103</v>
      </c>
      <c r="B103" s="15">
        <f t="shared" si="7"/>
        <v>98</v>
      </c>
      <c r="C103" s="18" t="s">
        <v>3243</v>
      </c>
      <c r="D103" s="18" t="s">
        <v>395</v>
      </c>
      <c r="E103" s="23" t="s">
        <v>396</v>
      </c>
      <c r="F103" s="23" t="s">
        <v>396</v>
      </c>
      <c r="G103" s="28">
        <v>0</v>
      </c>
      <c r="H103" s="28">
        <v>0</v>
      </c>
      <c r="I103" s="92" t="s">
        <v>3</v>
      </c>
      <c r="J103" s="23" t="s">
        <v>1274</v>
      </c>
      <c r="K103" s="24" t="s">
        <v>3630</v>
      </c>
      <c r="L103" s="22" t="s">
        <v>4261</v>
      </c>
      <c r="M103" s="22" t="s">
        <v>4316</v>
      </c>
      <c r="N103" s="22" t="s">
        <v>2074</v>
      </c>
      <c r="O103" s="22"/>
      <c r="P103" s="246" t="s">
        <v>395</v>
      </c>
      <c r="Q103" s="191"/>
      <c r="R103" s="1"/>
      <c r="S103" s="1" t="str">
        <f t="shared" si="14"/>
        <v/>
      </c>
      <c r="T103" s="1" t="str">
        <f>IF(ISNA(VLOOKUP(P103,'NEW XEQM.c'!D:D,1,0)),"--",VLOOKUP(P103,'NEW XEQM.c'!D:G,3,0))</f>
        <v>*</v>
      </c>
      <c r="U103" s="1" t="s">
        <v>2439</v>
      </c>
      <c r="W103" t="str">
        <f t="shared" si="8"/>
        <v/>
      </c>
    </row>
    <row r="104" spans="1:23">
      <c r="A104" s="16">
        <f t="shared" si="13"/>
        <v>104</v>
      </c>
      <c r="B104" s="15">
        <f t="shared" si="7"/>
        <v>99</v>
      </c>
      <c r="C104" s="18" t="s">
        <v>3244</v>
      </c>
      <c r="D104" s="26" t="s">
        <v>2562</v>
      </c>
      <c r="E104" s="23" t="s">
        <v>718</v>
      </c>
      <c r="F104" s="23" t="s">
        <v>718</v>
      </c>
      <c r="G104" s="25">
        <v>0</v>
      </c>
      <c r="H104" s="25">
        <v>0</v>
      </c>
      <c r="I104" s="92" t="s">
        <v>3</v>
      </c>
      <c r="J104" s="23" t="s">
        <v>1274</v>
      </c>
      <c r="K104" s="24" t="s">
        <v>3630</v>
      </c>
      <c r="L104" s="22" t="s">
        <v>4261</v>
      </c>
      <c r="M104" s="22" t="s">
        <v>4316</v>
      </c>
      <c r="N104" s="22" t="s">
        <v>2074</v>
      </c>
      <c r="O104" s="22"/>
      <c r="P104" s="246" t="s">
        <v>397</v>
      </c>
      <c r="Q104" s="191"/>
      <c r="R104" s="1"/>
      <c r="S104" s="1" t="str">
        <f t="shared" si="14"/>
        <v/>
      </c>
      <c r="T104" s="1" t="str">
        <f>IF(ISNA(VLOOKUP(P104,'NEW XEQM.c'!D:D,1,0)),"--",VLOOKUP(P104,'NEW XEQM.c'!D:G,3,0))</f>
        <v>/</v>
      </c>
      <c r="U104" s="1" t="s">
        <v>2439</v>
      </c>
      <c r="W104" t="str">
        <f t="shared" si="8"/>
        <v/>
      </c>
    </row>
    <row r="105" spans="1:23">
      <c r="A105" s="16">
        <f t="shared" si="13"/>
        <v>105</v>
      </c>
      <c r="B105" s="15">
        <f t="shared" si="7"/>
        <v>100</v>
      </c>
      <c r="C105" s="18" t="s">
        <v>3245</v>
      </c>
      <c r="D105" s="18" t="s">
        <v>7</v>
      </c>
      <c r="E105" s="23" t="s">
        <v>129</v>
      </c>
      <c r="F105" s="23" t="s">
        <v>129</v>
      </c>
      <c r="G105" s="44">
        <v>0</v>
      </c>
      <c r="H105" s="44">
        <v>0</v>
      </c>
      <c r="I105" s="92" t="s">
        <v>3</v>
      </c>
      <c r="J105" s="23" t="s">
        <v>1274</v>
      </c>
      <c r="K105" s="24" t="s">
        <v>3630</v>
      </c>
      <c r="L105" s="22" t="s">
        <v>4262</v>
      </c>
      <c r="M105" s="22" t="s">
        <v>4316</v>
      </c>
      <c r="N105" s="22" t="s">
        <v>2074</v>
      </c>
      <c r="O105" s="22"/>
      <c r="P105" s="246" t="s">
        <v>1497</v>
      </c>
      <c r="Q105" s="191"/>
      <c r="R105" s="1"/>
      <c r="S105" s="1" t="str">
        <f t="shared" si="14"/>
        <v/>
      </c>
      <c r="T105" s="1" t="str">
        <f>IF(ISNA(VLOOKUP(P105,'NEW XEQM.c'!D:D,1,0)),"--",VLOOKUP(P105,'NEW XEQM.c'!D:G,3,0))</f>
        <v>IDIV</v>
      </c>
      <c r="U105" s="1" t="s">
        <v>2439</v>
      </c>
      <c r="W105" t="e">
        <f t="shared" si="8"/>
        <v>#VALUE!</v>
      </c>
    </row>
    <row r="106" spans="1:23">
      <c r="A106" s="16">
        <f t="shared" si="13"/>
        <v>106</v>
      </c>
      <c r="B106" s="15">
        <f t="shared" si="7"/>
        <v>101</v>
      </c>
      <c r="C106" s="18" t="s">
        <v>4137</v>
      </c>
      <c r="D106" s="18" t="s">
        <v>4021</v>
      </c>
      <c r="E106" s="23" t="s">
        <v>333</v>
      </c>
      <c r="F106" s="23" t="s">
        <v>333</v>
      </c>
      <c r="G106" s="99">
        <v>0</v>
      </c>
      <c r="H106" s="99">
        <v>99</v>
      </c>
      <c r="I106" s="92" t="s">
        <v>3</v>
      </c>
      <c r="J106" s="23" t="s">
        <v>1275</v>
      </c>
      <c r="K106" s="24" t="s">
        <v>3526</v>
      </c>
      <c r="L106" s="22" t="s">
        <v>4261</v>
      </c>
      <c r="M106" s="22" t="s">
        <v>4321</v>
      </c>
      <c r="N106" s="22" t="s">
        <v>2074</v>
      </c>
      <c r="O106" s="22"/>
      <c r="P106" s="246" t="s">
        <v>1814</v>
      </c>
      <c r="Q106" s="191"/>
      <c r="R106" s="1"/>
      <c r="S106" s="1" t="str">
        <f t="shared" si="14"/>
        <v/>
      </c>
      <c r="T106" s="1" t="str">
        <f>IF(ISNA(VLOOKUP(P106,'NEW XEQM.c'!D:D,1,0)),"--",VLOOKUP(P106,'NEW XEQM.c'!D:G,3,0))</f>
        <v>VIEW</v>
      </c>
      <c r="U106" s="1" t="s">
        <v>2074</v>
      </c>
      <c r="W106" t="e">
        <f t="shared" si="8"/>
        <v>#VALUE!</v>
      </c>
    </row>
    <row r="107" spans="1:23">
      <c r="A107" s="16">
        <f t="shared" si="13"/>
        <v>107</v>
      </c>
      <c r="B107" s="15">
        <f t="shared" si="7"/>
        <v>102</v>
      </c>
      <c r="C107" s="18" t="s">
        <v>3247</v>
      </c>
      <c r="D107" s="18" t="s">
        <v>7</v>
      </c>
      <c r="E107" s="23" t="s">
        <v>1083</v>
      </c>
      <c r="F107" s="23" t="s">
        <v>1083</v>
      </c>
      <c r="G107" s="44">
        <v>0</v>
      </c>
      <c r="H107" s="44">
        <v>0</v>
      </c>
      <c r="I107" s="92" t="s">
        <v>3</v>
      </c>
      <c r="J107" s="23" t="s">
        <v>1274</v>
      </c>
      <c r="K107" s="24" t="s">
        <v>3630</v>
      </c>
      <c r="L107" s="22" t="s">
        <v>4262</v>
      </c>
      <c r="M107" s="22" t="s">
        <v>4316</v>
      </c>
      <c r="N107" s="22" t="s">
        <v>2074</v>
      </c>
      <c r="O107" s="22"/>
      <c r="P107" s="246" t="s">
        <v>1585</v>
      </c>
      <c r="Q107" s="191"/>
      <c r="R107" s="1"/>
      <c r="S107" s="1" t="str">
        <f t="shared" si="14"/>
        <v/>
      </c>
      <c r="T107" s="1" t="str">
        <f>IF(ISNA(VLOOKUP(P107,'NEW XEQM.c'!D:D,1,0)),"--",VLOOKUP(P107,'NEW XEQM.c'!D:G,3,0))</f>
        <v>MOD</v>
      </c>
      <c r="U107" s="1" t="s">
        <v>2439</v>
      </c>
      <c r="W107" t="e">
        <f t="shared" si="8"/>
        <v>#VALUE!</v>
      </c>
    </row>
    <row r="108" spans="1:23">
      <c r="A108" s="16">
        <f t="shared" si="13"/>
        <v>108</v>
      </c>
      <c r="B108" s="15">
        <f t="shared" si="7"/>
        <v>103</v>
      </c>
      <c r="C108" s="18" t="s">
        <v>3248</v>
      </c>
      <c r="D108" s="18" t="s">
        <v>7</v>
      </c>
      <c r="E108" s="23" t="s">
        <v>1080</v>
      </c>
      <c r="F108" s="23" t="s">
        <v>1080</v>
      </c>
      <c r="G108" s="44">
        <v>0</v>
      </c>
      <c r="H108" s="44">
        <v>0</v>
      </c>
      <c r="I108" s="92" t="s">
        <v>3</v>
      </c>
      <c r="J108" s="23" t="s">
        <v>1274</v>
      </c>
      <c r="K108" s="24" t="s">
        <v>3630</v>
      </c>
      <c r="L108" s="22" t="s">
        <v>4262</v>
      </c>
      <c r="M108" s="22" t="s">
        <v>4316</v>
      </c>
      <c r="N108" s="22" t="s">
        <v>2074</v>
      </c>
      <c r="O108" s="22"/>
      <c r="P108" s="246" t="s">
        <v>1575</v>
      </c>
      <c r="Q108" s="191"/>
      <c r="R108" s="1"/>
      <c r="S108" s="1" t="str">
        <f t="shared" si="14"/>
        <v/>
      </c>
      <c r="T108" s="1" t="str">
        <f>IF(ISNA(VLOOKUP(P108,'NEW XEQM.c'!D:D,1,0)),"--",VLOOKUP(P108,'NEW XEQM.c'!D:G,3,0))</f>
        <v>MAX</v>
      </c>
      <c r="U108" s="1" t="s">
        <v>2439</v>
      </c>
      <c r="W108" t="e">
        <f t="shared" si="8"/>
        <v>#VALUE!</v>
      </c>
    </row>
    <row r="109" spans="1:23">
      <c r="A109" s="16">
        <f t="shared" si="13"/>
        <v>109</v>
      </c>
      <c r="B109" s="15">
        <f t="shared" si="7"/>
        <v>104</v>
      </c>
      <c r="C109" s="18" t="s">
        <v>3249</v>
      </c>
      <c r="D109" s="18" t="s">
        <v>7</v>
      </c>
      <c r="E109" s="23" t="s">
        <v>1082</v>
      </c>
      <c r="F109" s="23" t="s">
        <v>1082</v>
      </c>
      <c r="G109" s="44">
        <v>0</v>
      </c>
      <c r="H109" s="44">
        <v>0</v>
      </c>
      <c r="I109" s="92" t="s">
        <v>3</v>
      </c>
      <c r="J109" s="23" t="s">
        <v>1274</v>
      </c>
      <c r="K109" s="24" t="s">
        <v>3630</v>
      </c>
      <c r="L109" s="22" t="s">
        <v>4262</v>
      </c>
      <c r="M109" s="22" t="s">
        <v>4316</v>
      </c>
      <c r="N109" s="22" t="s">
        <v>2074</v>
      </c>
      <c r="O109" s="22"/>
      <c r="P109" s="246" t="s">
        <v>1580</v>
      </c>
      <c r="Q109" s="191"/>
      <c r="R109" s="1"/>
      <c r="S109" s="1" t="str">
        <f t="shared" si="14"/>
        <v/>
      </c>
      <c r="T109" s="1" t="str">
        <f>IF(ISNA(VLOOKUP(P109,'NEW XEQM.c'!D:D,1,0)),"--",VLOOKUP(P109,'NEW XEQM.c'!D:G,3,0))</f>
        <v>MIN</v>
      </c>
      <c r="U109" s="1" t="s">
        <v>2439</v>
      </c>
      <c r="W109" t="e">
        <f t="shared" si="8"/>
        <v>#VALUE!</v>
      </c>
    </row>
    <row r="110" spans="1:23">
      <c r="A110" s="16">
        <f t="shared" si="13"/>
        <v>110</v>
      </c>
      <c r="B110" s="15">
        <f t="shared" si="7"/>
        <v>105</v>
      </c>
      <c r="C110" s="18" t="s">
        <v>3250</v>
      </c>
      <c r="D110" s="18" t="s">
        <v>7</v>
      </c>
      <c r="E110" s="23" t="s">
        <v>1238</v>
      </c>
      <c r="F110" s="23" t="s">
        <v>1238</v>
      </c>
      <c r="G110" s="44">
        <v>0</v>
      </c>
      <c r="H110" s="44">
        <v>0</v>
      </c>
      <c r="I110" s="92" t="s">
        <v>3</v>
      </c>
      <c r="J110" s="23" t="s">
        <v>1274</v>
      </c>
      <c r="K110" s="24" t="s">
        <v>3630</v>
      </c>
      <c r="L110" s="22" t="s">
        <v>4262</v>
      </c>
      <c r="M110" s="22" t="s">
        <v>4316</v>
      </c>
      <c r="N110" s="22" t="s">
        <v>4889</v>
      </c>
      <c r="O110" s="22"/>
      <c r="P110" s="246" t="s">
        <v>1952</v>
      </c>
      <c r="Q110" s="191"/>
      <c r="R110" s="1"/>
      <c r="S110" s="1" t="str">
        <f t="shared" si="14"/>
        <v/>
      </c>
      <c r="T110" s="1" t="str">
        <f>IF(ISNA(VLOOKUP(P110,'NEW XEQM.c'!D:D,1,0)),"--",VLOOKUP(P110,'NEW XEQM.c'!D:G,3,0))</f>
        <v>MAGN</v>
      </c>
      <c r="U110" s="1" t="s">
        <v>2439</v>
      </c>
      <c r="W110" t="e">
        <f t="shared" si="8"/>
        <v>#VALUE!</v>
      </c>
    </row>
    <row r="111" spans="1:23">
      <c r="A111" s="16">
        <f t="shared" si="13"/>
        <v>111</v>
      </c>
      <c r="B111" s="15">
        <f t="shared" si="7"/>
        <v>106</v>
      </c>
      <c r="C111" s="18" t="s">
        <v>3251</v>
      </c>
      <c r="D111" s="18" t="s">
        <v>7</v>
      </c>
      <c r="E111" s="23" t="s">
        <v>218</v>
      </c>
      <c r="F111" s="23" t="s">
        <v>218</v>
      </c>
      <c r="G111" s="44">
        <v>0</v>
      </c>
      <c r="H111" s="44">
        <v>0</v>
      </c>
      <c r="I111" s="92" t="s">
        <v>3</v>
      </c>
      <c r="J111" s="23" t="s">
        <v>1274</v>
      </c>
      <c r="K111" s="24" t="s">
        <v>3630</v>
      </c>
      <c r="L111" s="22" t="s">
        <v>4261</v>
      </c>
      <c r="M111" s="22" t="s">
        <v>4316</v>
      </c>
      <c r="N111" s="22" t="s">
        <v>2074</v>
      </c>
      <c r="O111" s="22"/>
      <c r="P111" s="246" t="s">
        <v>1632</v>
      </c>
      <c r="Q111" s="191"/>
      <c r="R111" s="1"/>
      <c r="S111" s="1" t="str">
        <f t="shared" si="14"/>
        <v/>
      </c>
      <c r="T111" s="1" t="str">
        <f>IF(ISNA(VLOOKUP(P111,'NEW XEQM.c'!D:D,1,0)),"--",VLOOKUP(P111,'NEW XEQM.c'!D:G,3,0))</f>
        <v>--</v>
      </c>
      <c r="U111" s="1" t="s">
        <v>2456</v>
      </c>
      <c r="W111" t="e">
        <f t="shared" si="8"/>
        <v>#VALUE!</v>
      </c>
    </row>
    <row r="112" spans="1:23">
      <c r="A112" s="16">
        <f t="shared" si="13"/>
        <v>112</v>
      </c>
      <c r="B112" s="15">
        <f t="shared" si="7"/>
        <v>107</v>
      </c>
      <c r="C112" s="18" t="s">
        <v>3252</v>
      </c>
      <c r="D112" s="18" t="s">
        <v>7</v>
      </c>
      <c r="E112" s="23" t="s">
        <v>1105</v>
      </c>
      <c r="F112" s="23" t="s">
        <v>1105</v>
      </c>
      <c r="G112" s="44">
        <v>0</v>
      </c>
      <c r="H112" s="44">
        <v>0</v>
      </c>
      <c r="I112" s="92" t="s">
        <v>3</v>
      </c>
      <c r="J112" s="23" t="s">
        <v>1274</v>
      </c>
      <c r="K112" s="24" t="s">
        <v>3630</v>
      </c>
      <c r="L112" s="22" t="s">
        <v>4261</v>
      </c>
      <c r="M112" s="22" t="s">
        <v>4316</v>
      </c>
      <c r="N112" s="22" t="s">
        <v>2074</v>
      </c>
      <c r="O112" s="22"/>
      <c r="P112" s="246" t="s">
        <v>1633</v>
      </c>
      <c r="Q112" s="191"/>
      <c r="R112" s="1"/>
      <c r="S112" s="1" t="str">
        <f t="shared" si="14"/>
        <v/>
      </c>
      <c r="T112" s="1" t="str">
        <f>IF(ISNA(VLOOKUP(P112,'NEW XEQM.c'!D:D,1,0)),"--",VLOOKUP(P112,'NEW XEQM.c'!D:G,3,0))</f>
        <v>NEXTP</v>
      </c>
      <c r="U112" s="1" t="s">
        <v>2439</v>
      </c>
      <c r="W112" t="e">
        <f t="shared" si="8"/>
        <v>#VALUE!</v>
      </c>
    </row>
    <row r="113" spans="1:23">
      <c r="A113" s="16">
        <f t="shared" si="13"/>
        <v>113</v>
      </c>
      <c r="B113" s="15">
        <f t="shared" si="7"/>
        <v>108</v>
      </c>
      <c r="C113" s="18" t="s">
        <v>3253</v>
      </c>
      <c r="D113" s="18" t="s">
        <v>7</v>
      </c>
      <c r="E113" s="23" t="s">
        <v>347</v>
      </c>
      <c r="F113" s="23" t="s">
        <v>347</v>
      </c>
      <c r="G113" s="44">
        <v>0</v>
      </c>
      <c r="H113" s="44">
        <v>0</v>
      </c>
      <c r="I113" s="92" t="s">
        <v>3</v>
      </c>
      <c r="J113" s="23" t="s">
        <v>1274</v>
      </c>
      <c r="K113" s="24" t="s">
        <v>3630</v>
      </c>
      <c r="L113" s="22" t="s">
        <v>4262</v>
      </c>
      <c r="M113" s="22" t="s">
        <v>4316</v>
      </c>
      <c r="N113" s="22" t="s">
        <v>2074</v>
      </c>
      <c r="O113" s="22"/>
      <c r="P113" s="246" t="s">
        <v>1842</v>
      </c>
      <c r="Q113" s="191"/>
      <c r="R113" s="1"/>
      <c r="S113" s="1" t="str">
        <f t="shared" si="14"/>
        <v/>
      </c>
      <c r="T113" s="1" t="str">
        <f>IF(ISNA(VLOOKUP(P113,'NEW XEQM.c'!D:D,1,0)),"--",VLOOKUP(P113,'NEW XEQM.c'!D:G,3,0))</f>
        <v>X!</v>
      </c>
      <c r="U113" s="1" t="s">
        <v>2439</v>
      </c>
      <c r="W113" t="e">
        <f t="shared" si="8"/>
        <v>#VALUE!</v>
      </c>
    </row>
    <row r="114" spans="1:23">
      <c r="A114" s="16">
        <f t="shared" si="13"/>
        <v>114</v>
      </c>
      <c r="B114" s="15">
        <f t="shared" si="7"/>
        <v>109</v>
      </c>
      <c r="C114" s="18" t="s">
        <v>3254</v>
      </c>
      <c r="D114" s="18" t="s">
        <v>7</v>
      </c>
      <c r="E114" s="23" t="s">
        <v>382</v>
      </c>
      <c r="F114" s="23" t="s">
        <v>382</v>
      </c>
      <c r="G114" s="99">
        <v>0</v>
      </c>
      <c r="H114" s="99">
        <v>0</v>
      </c>
      <c r="I114" s="23" t="s">
        <v>1</v>
      </c>
      <c r="J114" s="23" t="s">
        <v>1274</v>
      </c>
      <c r="K114" s="24" t="s">
        <v>3630</v>
      </c>
      <c r="L114" s="22" t="s">
        <v>4261</v>
      </c>
      <c r="M114" s="22" t="s">
        <v>4316</v>
      </c>
      <c r="N114" s="22" t="s">
        <v>2074</v>
      </c>
      <c r="O114" s="22"/>
      <c r="P114" s="246" t="s">
        <v>2969</v>
      </c>
      <c r="Q114" s="191"/>
      <c r="R114" s="1"/>
      <c r="S114" s="1" t="str">
        <f t="shared" si="14"/>
        <v/>
      </c>
      <c r="T114" s="1" t="str">
        <f>IF(ISNA(VLOOKUP(P114,'NEW XEQM.c'!D:D,1,0)),"--",VLOOKUP(P114,'NEW XEQM.c'!D:G,3,0))</f>
        <v>PI</v>
      </c>
      <c r="U114" s="1" t="s">
        <v>2441</v>
      </c>
      <c r="W114" t="str">
        <f t="shared" si="8"/>
        <v/>
      </c>
    </row>
    <row r="115" spans="1:23">
      <c r="A115" s="16">
        <f t="shared" si="13"/>
        <v>115</v>
      </c>
      <c r="B115" s="15">
        <f t="shared" si="7"/>
        <v>110</v>
      </c>
      <c r="C115" s="18" t="s">
        <v>3255</v>
      </c>
      <c r="D115" s="18" t="s">
        <v>2184</v>
      </c>
      <c r="E115" s="23" t="s">
        <v>39</v>
      </c>
      <c r="F115" s="23" t="s">
        <v>39</v>
      </c>
      <c r="G115" s="44">
        <v>0</v>
      </c>
      <c r="H115" s="44">
        <v>99</v>
      </c>
      <c r="I115" s="92" t="s">
        <v>3</v>
      </c>
      <c r="J115" s="23" t="s">
        <v>1274</v>
      </c>
      <c r="K115" s="24" t="s">
        <v>3630</v>
      </c>
      <c r="L115" s="22" t="s">
        <v>4261</v>
      </c>
      <c r="M115" s="22" t="s">
        <v>4323</v>
      </c>
      <c r="N115" s="22" t="s">
        <v>2074</v>
      </c>
      <c r="O115" s="22"/>
      <c r="P115" s="246" t="s">
        <v>1351</v>
      </c>
      <c r="Q115" s="191"/>
      <c r="R115" s="1"/>
      <c r="S115" s="1" t="str">
        <f t="shared" si="14"/>
        <v/>
      </c>
      <c r="T115" s="1" t="str">
        <f>IF(ISNA(VLOOKUP(P115,'NEW XEQM.c'!D:D,1,0)),"--",VLOOKUP(P115,'NEW XEQM.c'!D:G,3,0))</f>
        <v>CF</v>
      </c>
      <c r="U115" s="1" t="s">
        <v>2074</v>
      </c>
      <c r="W115" t="e">
        <f t="shared" si="8"/>
        <v>#VALUE!</v>
      </c>
    </row>
    <row r="116" spans="1:23">
      <c r="A116" s="16">
        <f t="shared" si="13"/>
        <v>116</v>
      </c>
      <c r="B116" s="15">
        <f t="shared" si="7"/>
        <v>111</v>
      </c>
      <c r="C116" s="18" t="s">
        <v>3256</v>
      </c>
      <c r="D116" s="18" t="s">
        <v>2184</v>
      </c>
      <c r="E116" s="23" t="s">
        <v>290</v>
      </c>
      <c r="F116" s="23" t="s">
        <v>290</v>
      </c>
      <c r="G116" s="44">
        <v>0</v>
      </c>
      <c r="H116" s="44">
        <v>99</v>
      </c>
      <c r="I116" s="92" t="s">
        <v>3</v>
      </c>
      <c r="J116" s="23" t="s">
        <v>1274</v>
      </c>
      <c r="K116" s="24" t="s">
        <v>3630</v>
      </c>
      <c r="L116" s="22" t="s">
        <v>4261</v>
      </c>
      <c r="M116" s="22" t="s">
        <v>4323</v>
      </c>
      <c r="N116" s="22" t="s">
        <v>2074</v>
      </c>
      <c r="O116" s="22"/>
      <c r="P116" s="246" t="s">
        <v>1747</v>
      </c>
      <c r="Q116" s="191"/>
      <c r="R116" s="1"/>
      <c r="S116" s="1" t="str">
        <f t="shared" si="14"/>
        <v/>
      </c>
      <c r="T116" s="1" t="str">
        <f>IF(ISNA(VLOOKUP(P116,'NEW XEQM.c'!D:D,1,0)),"--",VLOOKUP(P116,'NEW XEQM.c'!D:G,3,0))</f>
        <v>SF</v>
      </c>
      <c r="U116" s="1" t="s">
        <v>2074</v>
      </c>
      <c r="W116" t="e">
        <f t="shared" si="8"/>
        <v>#VALUE!</v>
      </c>
    </row>
    <row r="117" spans="1:23">
      <c r="A117" s="16">
        <f t="shared" si="13"/>
        <v>117</v>
      </c>
      <c r="B117" s="15">
        <f t="shared" si="7"/>
        <v>112</v>
      </c>
      <c r="C117" s="18" t="s">
        <v>3257</v>
      </c>
      <c r="D117" s="18" t="s">
        <v>2184</v>
      </c>
      <c r="E117" s="23" t="s">
        <v>95</v>
      </c>
      <c r="F117" s="23" t="s">
        <v>95</v>
      </c>
      <c r="G117" s="44">
        <v>0</v>
      </c>
      <c r="H117" s="44">
        <v>99</v>
      </c>
      <c r="I117" s="92" t="s">
        <v>3</v>
      </c>
      <c r="J117" s="23" t="s">
        <v>1274</v>
      </c>
      <c r="K117" s="24" t="s">
        <v>3630</v>
      </c>
      <c r="L117" s="22" t="s">
        <v>4261</v>
      </c>
      <c r="M117" s="22" t="s">
        <v>4323</v>
      </c>
      <c r="N117" s="22" t="s">
        <v>2074</v>
      </c>
      <c r="O117" s="22"/>
      <c r="P117" s="246" t="s">
        <v>1440</v>
      </c>
      <c r="Q117" s="191"/>
      <c r="R117" s="1"/>
      <c r="S117" s="1" t="str">
        <f t="shared" si="14"/>
        <v/>
      </c>
      <c r="T117" s="1" t="str">
        <f>IF(ISNA(VLOOKUP(P117,'NEW XEQM.c'!D:D,1,0)),"--",VLOOKUP(P117,'NEW XEQM.c'!D:G,3,0))</f>
        <v>--</v>
      </c>
      <c r="U117" s="1" t="s">
        <v>2074</v>
      </c>
      <c r="W117" t="e">
        <f t="shared" si="8"/>
        <v>#VALUE!</v>
      </c>
    </row>
    <row r="118" spans="1:23">
      <c r="A118" s="16">
        <f t="shared" si="13"/>
        <v>118</v>
      </c>
      <c r="B118" s="15">
        <f t="shared" si="7"/>
        <v>113</v>
      </c>
      <c r="C118" s="63" t="s">
        <v>3827</v>
      </c>
      <c r="D118" s="63" t="s">
        <v>4004</v>
      </c>
      <c r="E118" s="64" t="s">
        <v>204</v>
      </c>
      <c r="F118" s="64" t="s">
        <v>204</v>
      </c>
      <c r="G118" s="98">
        <v>0</v>
      </c>
      <c r="H118" s="98">
        <v>0</v>
      </c>
      <c r="I118" s="92" t="s">
        <v>3</v>
      </c>
      <c r="J118" s="23" t="s">
        <v>1274</v>
      </c>
      <c r="K118" s="24" t="s">
        <v>3526</v>
      </c>
      <c r="L118" s="22" t="s">
        <v>4261</v>
      </c>
      <c r="M118" s="22" t="s">
        <v>4316</v>
      </c>
      <c r="N118" s="22" t="s">
        <v>2074</v>
      </c>
      <c r="O118" s="66"/>
      <c r="P118" s="246" t="s">
        <v>1612</v>
      </c>
      <c r="Q118" s="191"/>
      <c r="R118" s="1"/>
      <c r="S118" s="1" t="str">
        <f t="shared" si="14"/>
        <v/>
      </c>
      <c r="T118" s="1" t="str">
        <f>IF(ISNA(VLOOKUP(P118,'NEW XEQM.c'!D:D,1,0)),"--",VLOOKUP(P118,'NEW XEQM.c'!D:G,3,0))</f>
        <v>--</v>
      </c>
      <c r="U118" s="1" t="s">
        <v>2074</v>
      </c>
      <c r="W118" t="e">
        <f t="shared" si="8"/>
        <v>#VALUE!</v>
      </c>
    </row>
    <row r="119" spans="1:23">
      <c r="A119" s="16">
        <f t="shared" si="13"/>
        <v>119</v>
      </c>
      <c r="B119" s="15">
        <f t="shared" si="7"/>
        <v>114</v>
      </c>
      <c r="C119" s="18" t="s">
        <v>3512</v>
      </c>
      <c r="D119" s="18" t="s">
        <v>7</v>
      </c>
      <c r="E119" s="70" t="s">
        <v>3535</v>
      </c>
      <c r="F119" s="70" t="s">
        <v>3535</v>
      </c>
      <c r="G119" s="30">
        <v>0</v>
      </c>
      <c r="H119" s="30">
        <v>0</v>
      </c>
      <c r="I119" s="23" t="s">
        <v>1</v>
      </c>
      <c r="J119" s="23" t="s">
        <v>1274</v>
      </c>
      <c r="K119" s="24" t="s">
        <v>3526</v>
      </c>
      <c r="L119" s="22" t="s">
        <v>4261</v>
      </c>
      <c r="M119" s="22" t="s">
        <v>4324</v>
      </c>
      <c r="N119" s="22" t="s">
        <v>2074</v>
      </c>
      <c r="O119" s="22" t="s">
        <v>3632</v>
      </c>
      <c r="P119" s="246" t="s">
        <v>3541</v>
      </c>
      <c r="Q119" s="191"/>
      <c r="R119" s="1"/>
      <c r="S119" s="1" t="str">
        <f t="shared" si="14"/>
        <v/>
      </c>
      <c r="T119" s="1" t="str">
        <f>IF(ISNA(VLOOKUP(P119,'NEW XEQM.c'!D:D,1,0)),"--",VLOOKUP(P119,'NEW XEQM.c'!D:G,3,0))</f>
        <v>--</v>
      </c>
      <c r="U119" s="1"/>
      <c r="W119" t="e">
        <f t="shared" si="8"/>
        <v>#VALUE!</v>
      </c>
    </row>
    <row r="120" spans="1:23">
      <c r="A120" s="16">
        <f t="shared" si="13"/>
        <v>120</v>
      </c>
      <c r="B120" s="15">
        <f t="shared" si="7"/>
        <v>115</v>
      </c>
      <c r="C120" s="45" t="s">
        <v>3492</v>
      </c>
      <c r="D120" s="45" t="s">
        <v>3928</v>
      </c>
      <c r="E120" s="46" t="s">
        <v>4864</v>
      </c>
      <c r="F120" s="46" t="s">
        <v>4864</v>
      </c>
      <c r="G120" s="47">
        <v>0</v>
      </c>
      <c r="H120" s="47">
        <v>0</v>
      </c>
      <c r="I120" s="196" t="s">
        <v>3</v>
      </c>
      <c r="J120" s="46" t="s">
        <v>1274</v>
      </c>
      <c r="K120" s="48" t="s">
        <v>3630</v>
      </c>
      <c r="L120" s="49" t="s">
        <v>4261</v>
      </c>
      <c r="M120" s="49" t="s">
        <v>4316</v>
      </c>
      <c r="N120" s="22"/>
      <c r="O120" s="45"/>
      <c r="P120" s="247" t="s">
        <v>2431</v>
      </c>
      <c r="Q120" s="191"/>
      <c r="R120" s="1"/>
      <c r="S120" s="1" t="str">
        <f t="shared" si="14"/>
        <v/>
      </c>
      <c r="T120" s="1" t="str">
        <f>IF(ISNA(VLOOKUP(P120,'NEW XEQM.c'!D:D,1,0)),"--",VLOOKUP(P120,'NEW XEQM.c'!D:G,3,0))</f>
        <v>&gt;&gt;DEG</v>
      </c>
      <c r="U120" s="1" t="s">
        <v>2438</v>
      </c>
      <c r="W120" t="str">
        <f t="shared" si="8"/>
        <v/>
      </c>
    </row>
    <row r="121" spans="1:23">
      <c r="A121" s="16">
        <f t="shared" si="13"/>
        <v>121</v>
      </c>
      <c r="B121" s="15">
        <f t="shared" si="7"/>
        <v>116</v>
      </c>
      <c r="C121" s="45" t="s">
        <v>3492</v>
      </c>
      <c r="D121" s="45" t="s">
        <v>3968</v>
      </c>
      <c r="E121" s="46" t="s">
        <v>4865</v>
      </c>
      <c r="F121" s="116" t="s">
        <v>4865</v>
      </c>
      <c r="G121" s="47">
        <v>0</v>
      </c>
      <c r="H121" s="47">
        <v>0</v>
      </c>
      <c r="I121" s="196" t="s">
        <v>3</v>
      </c>
      <c r="J121" s="46" t="s">
        <v>1274</v>
      </c>
      <c r="K121" s="48" t="s">
        <v>3630</v>
      </c>
      <c r="L121" s="49" t="s">
        <v>4261</v>
      </c>
      <c r="M121" s="49" t="s">
        <v>4316</v>
      </c>
      <c r="N121" s="22"/>
      <c r="O121" s="45"/>
      <c r="P121" s="247" t="s">
        <v>2433</v>
      </c>
      <c r="Q121" s="191"/>
      <c r="R121" s="1"/>
      <c r="S121" s="1" t="str">
        <f t="shared" si="14"/>
        <v/>
      </c>
      <c r="T121" s="1" t="str">
        <f>IF(ISNA(VLOOKUP(P121,'NEW XEQM.c'!D:D,1,0)),"--",VLOOKUP(P121,'NEW XEQM.c'!D:G,3,0))</f>
        <v>--</v>
      </c>
      <c r="U121" s="1" t="s">
        <v>2438</v>
      </c>
      <c r="W121" t="str">
        <f t="shared" si="8"/>
        <v>STD_RIGHT_DOUBLE_ARROW D.MS</v>
      </c>
    </row>
    <row r="122" spans="1:23">
      <c r="A122" s="16">
        <f t="shared" si="13"/>
        <v>122</v>
      </c>
      <c r="B122" s="15">
        <f t="shared" si="7"/>
        <v>117</v>
      </c>
      <c r="C122" s="45" t="s">
        <v>3492</v>
      </c>
      <c r="D122" s="45" t="s">
        <v>3930</v>
      </c>
      <c r="E122" s="46" t="s">
        <v>4866</v>
      </c>
      <c r="F122" s="46" t="s">
        <v>4866</v>
      </c>
      <c r="G122" s="47">
        <v>0</v>
      </c>
      <c r="H122" s="47">
        <v>0</v>
      </c>
      <c r="I122" s="196" t="s">
        <v>3</v>
      </c>
      <c r="J122" s="46" t="s">
        <v>1274</v>
      </c>
      <c r="K122" s="48" t="s">
        <v>3630</v>
      </c>
      <c r="L122" s="49" t="s">
        <v>4261</v>
      </c>
      <c r="M122" s="49" t="s">
        <v>4316</v>
      </c>
      <c r="N122" s="22"/>
      <c r="O122" s="45"/>
      <c r="P122" s="247" t="s">
        <v>2435</v>
      </c>
      <c r="Q122" s="191"/>
      <c r="R122" s="1"/>
      <c r="S122" s="1" t="str">
        <f t="shared" si="14"/>
        <v/>
      </c>
      <c r="T122" s="1" t="str">
        <f>IF(ISNA(VLOOKUP(P122,'NEW XEQM.c'!D:D,1,0)),"--",VLOOKUP(P122,'NEW XEQM.c'!D:G,3,0))</f>
        <v>&gt;&gt;GRAD</v>
      </c>
      <c r="U122" s="1" t="s">
        <v>2438</v>
      </c>
      <c r="W122" t="str">
        <f t="shared" si="8"/>
        <v/>
      </c>
    </row>
    <row r="123" spans="1:23">
      <c r="A123" s="16">
        <f t="shared" si="13"/>
        <v>123</v>
      </c>
      <c r="B123" s="15">
        <f t="shared" si="7"/>
        <v>118</v>
      </c>
      <c r="C123" s="45" t="s">
        <v>3492</v>
      </c>
      <c r="D123" s="45" t="s">
        <v>3931</v>
      </c>
      <c r="E123" s="46" t="s">
        <v>4867</v>
      </c>
      <c r="F123" s="46" t="s">
        <v>4867</v>
      </c>
      <c r="G123" s="47">
        <v>0</v>
      </c>
      <c r="H123" s="47">
        <v>0</v>
      </c>
      <c r="I123" s="196" t="s">
        <v>3</v>
      </c>
      <c r="J123" s="46" t="s">
        <v>1274</v>
      </c>
      <c r="K123" s="48" t="s">
        <v>3630</v>
      </c>
      <c r="L123" s="49" t="s">
        <v>4261</v>
      </c>
      <c r="M123" s="49" t="s">
        <v>4316</v>
      </c>
      <c r="N123" s="22"/>
      <c r="O123" s="45"/>
      <c r="P123" s="247" t="s">
        <v>2432</v>
      </c>
      <c r="Q123" s="191"/>
      <c r="R123" s="1"/>
      <c r="S123" s="1" t="str">
        <f t="shared" si="14"/>
        <v/>
      </c>
      <c r="T123" s="1" t="str">
        <f>IF(ISNA(VLOOKUP(P123,'NEW XEQM.c'!D:D,1,0)),"--",VLOOKUP(P123,'NEW XEQM.c'!D:G,3,0))</f>
        <v>--</v>
      </c>
      <c r="U123" s="1" t="s">
        <v>2438</v>
      </c>
      <c r="W123" t="str">
        <f t="shared" si="8"/>
        <v>STD_RIGHT_DOUBLE_ARROW MUL STD_pi</v>
      </c>
    </row>
    <row r="124" spans="1:23">
      <c r="A124" s="16">
        <f t="shared" si="13"/>
        <v>124</v>
      </c>
      <c r="B124" s="15">
        <f t="shared" si="7"/>
        <v>119</v>
      </c>
      <c r="C124" s="45" t="s">
        <v>3492</v>
      </c>
      <c r="D124" s="45" t="s">
        <v>3929</v>
      </c>
      <c r="E124" s="46" t="s">
        <v>4868</v>
      </c>
      <c r="F124" s="46" t="s">
        <v>4868</v>
      </c>
      <c r="G124" s="47">
        <v>0</v>
      </c>
      <c r="H124" s="47">
        <v>0</v>
      </c>
      <c r="I124" s="196" t="s">
        <v>3</v>
      </c>
      <c r="J124" s="46" t="s">
        <v>1274</v>
      </c>
      <c r="K124" s="48" t="s">
        <v>3630</v>
      </c>
      <c r="L124" s="49" t="s">
        <v>4261</v>
      </c>
      <c r="M124" s="49" t="s">
        <v>4316</v>
      </c>
      <c r="N124" s="22"/>
      <c r="O124" s="45"/>
      <c r="P124" s="247" t="s">
        <v>2434</v>
      </c>
      <c r="Q124" s="191"/>
      <c r="R124" s="1"/>
      <c r="S124" s="1" t="str">
        <f t="shared" si="14"/>
        <v/>
      </c>
      <c r="T124" s="1" t="str">
        <f>IF(ISNA(VLOOKUP(P124,'NEW XEQM.c'!D:D,1,0)),"--",VLOOKUP(P124,'NEW XEQM.c'!D:G,3,0))</f>
        <v>&gt;&gt;RAD</v>
      </c>
      <c r="U124" s="1" t="s">
        <v>2438</v>
      </c>
      <c r="W124" t="str">
        <f t="shared" si="8"/>
        <v/>
      </c>
    </row>
    <row r="125" spans="1:23">
      <c r="A125" s="16">
        <f t="shared" si="13"/>
        <v>125</v>
      </c>
      <c r="B125" s="15">
        <f t="shared" ref="B125" si="15">IF(AND(MID(C125,2,1)&lt;&gt;"/",MID(C125,1,1)="/"),INT(B124)+1,B124+0.01)</f>
        <v>120</v>
      </c>
      <c r="C125" s="18" t="s">
        <v>5807</v>
      </c>
      <c r="D125" s="18" t="s">
        <v>7</v>
      </c>
      <c r="E125" s="23" t="s">
        <v>5804</v>
      </c>
      <c r="F125" s="23" t="s">
        <v>5804</v>
      </c>
      <c r="G125" s="44">
        <v>0</v>
      </c>
      <c r="H125" s="44">
        <v>0</v>
      </c>
      <c r="I125" s="92" t="s">
        <v>3</v>
      </c>
      <c r="J125" s="23" t="s">
        <v>1274</v>
      </c>
      <c r="K125" s="24" t="s">
        <v>3630</v>
      </c>
      <c r="L125" s="22" t="s">
        <v>4261</v>
      </c>
      <c r="M125" s="22" t="s">
        <v>4316</v>
      </c>
      <c r="N125" s="22" t="s">
        <v>2074</v>
      </c>
      <c r="O125" s="22"/>
      <c r="P125" s="246" t="s">
        <v>5805</v>
      </c>
      <c r="Q125" s="191"/>
      <c r="R125" s="1"/>
      <c r="S125" s="1" t="str">
        <f t="shared" si="14"/>
        <v/>
      </c>
      <c r="T125" s="1" t="s">
        <v>5806</v>
      </c>
      <c r="U125" s="1" t="s">
        <v>2439</v>
      </c>
      <c r="W125" t="e">
        <f t="shared" ref="W125" si="16">SUBSTITUTE(IF(AND(T125="--",FIND("STD",E125),FIND("fn",C125)&gt;0,FIND("ITM_",P125),I125="CAT_FNCT"),E125,""),"""","")</f>
        <v>#VALUE!</v>
      </c>
    </row>
    <row r="126" spans="1:23">
      <c r="A126" s="16">
        <f t="shared" si="13"/>
        <v>126</v>
      </c>
      <c r="B126" s="15">
        <f t="shared" si="7"/>
        <v>121</v>
      </c>
      <c r="C126" s="45" t="s">
        <v>3802</v>
      </c>
      <c r="D126" s="45" t="s">
        <v>11</v>
      </c>
      <c r="E126" s="23" t="s">
        <v>2088</v>
      </c>
      <c r="F126" s="23" t="s">
        <v>2088</v>
      </c>
      <c r="G126" s="99">
        <v>0</v>
      </c>
      <c r="H126" s="102">
        <v>6</v>
      </c>
      <c r="I126" s="130" t="s">
        <v>3</v>
      </c>
      <c r="J126" s="23" t="s">
        <v>1274</v>
      </c>
      <c r="K126" s="24" t="s">
        <v>3630</v>
      </c>
      <c r="L126" s="22" t="s">
        <v>4261</v>
      </c>
      <c r="M126" s="22" t="s">
        <v>4317</v>
      </c>
      <c r="N126" s="22"/>
      <c r="O126" s="22"/>
      <c r="P126" s="246" t="s">
        <v>4397</v>
      </c>
      <c r="Q126" s="191"/>
      <c r="R126" s="1"/>
      <c r="S126" s="1" t="str">
        <f t="shared" si="14"/>
        <v/>
      </c>
      <c r="T126" s="1" t="str">
        <f>IF(ISNA(VLOOKUP(P126,'NEW XEQM.c'!D:D,1,0)),"--",VLOOKUP(P126,'NEW XEQM.c'!D:G,3,0))</f>
        <v>--</v>
      </c>
      <c r="U126" s="1" t="s">
        <v>2074</v>
      </c>
      <c r="W126" t="e">
        <f t="shared" si="8"/>
        <v>#VALUE!</v>
      </c>
    </row>
    <row r="127" spans="1:23">
      <c r="A127" s="16">
        <f t="shared" ref="A127:A190" si="17">IF(B127=INT(B127),ROW(),"")</f>
        <v>127</v>
      </c>
      <c r="B127" s="15">
        <f t="shared" si="7"/>
        <v>122</v>
      </c>
      <c r="C127" s="63" t="s">
        <v>3382</v>
      </c>
      <c r="D127" s="71" t="s">
        <v>7</v>
      </c>
      <c r="E127" s="68" t="s">
        <v>1140</v>
      </c>
      <c r="F127" s="68" t="s">
        <v>1140</v>
      </c>
      <c r="G127" s="98">
        <v>0</v>
      </c>
      <c r="H127" s="98">
        <v>0</v>
      </c>
      <c r="I127" s="92" t="s">
        <v>3</v>
      </c>
      <c r="J127" s="64" t="s">
        <v>1274</v>
      </c>
      <c r="K127" s="65" t="s">
        <v>3630</v>
      </c>
      <c r="L127" s="66" t="s">
        <v>4262</v>
      </c>
      <c r="M127" s="22" t="s">
        <v>4316</v>
      </c>
      <c r="N127" s="22" t="s">
        <v>2074</v>
      </c>
      <c r="O127" s="66"/>
      <c r="P127" s="246" t="s">
        <v>1707</v>
      </c>
      <c r="Q127" s="191"/>
      <c r="R127" s="1"/>
      <c r="S127" s="1" t="str">
        <f t="shared" ref="S127:S132" si="18">IF(E127=F127,"","NOT EQUAL")</f>
        <v/>
      </c>
      <c r="T127" s="1" t="str">
        <f>IF(ISNA(VLOOKUP(P127,'NEW XEQM.c'!D:D,1,0)),"--",VLOOKUP(P127,'NEW XEQM.c'!D:G,3,0))</f>
        <v>RMD</v>
      </c>
      <c r="U127" s="1" t="s">
        <v>2439</v>
      </c>
      <c r="W127" t="e">
        <f t="shared" si="8"/>
        <v>#VALUE!</v>
      </c>
    </row>
    <row r="128" spans="1:23">
      <c r="A128" s="16">
        <f t="shared" si="17"/>
        <v>128</v>
      </c>
      <c r="B128" s="15">
        <f t="shared" si="7"/>
        <v>123</v>
      </c>
      <c r="C128" s="63" t="s">
        <v>3300</v>
      </c>
      <c r="D128" s="63" t="s">
        <v>7</v>
      </c>
      <c r="E128" s="64" t="s">
        <v>1110</v>
      </c>
      <c r="F128" s="64" t="s">
        <v>1110</v>
      </c>
      <c r="G128" s="62">
        <v>0</v>
      </c>
      <c r="H128" s="62">
        <v>0</v>
      </c>
      <c r="I128" s="92" t="s">
        <v>3</v>
      </c>
      <c r="J128" s="64" t="s">
        <v>1274</v>
      </c>
      <c r="K128" s="65" t="s">
        <v>3630</v>
      </c>
      <c r="L128" s="66" t="s">
        <v>4261</v>
      </c>
      <c r="M128" s="22" t="s">
        <v>4316</v>
      </c>
      <c r="N128" s="22" t="s">
        <v>2074</v>
      </c>
      <c r="O128" s="66"/>
      <c r="P128" s="246" t="s">
        <v>2982</v>
      </c>
      <c r="Q128" s="191"/>
      <c r="R128" s="1"/>
      <c r="S128" s="1" t="str">
        <f t="shared" si="18"/>
        <v/>
      </c>
      <c r="T128" s="1" t="str">
        <f>IF(ISNA(VLOOKUP(P128,'NEW XEQM.c'!D:D,1,0)),"--",VLOOKUP(P128,'NEW XEQM.c'!D:G,3,0))</f>
        <v>--</v>
      </c>
      <c r="U128" s="1" t="s">
        <v>2440</v>
      </c>
      <c r="W128" t="e">
        <f t="shared" si="8"/>
        <v>#VALUE!</v>
      </c>
    </row>
    <row r="129" spans="1:23">
      <c r="A129" s="16">
        <f t="shared" si="17"/>
        <v>129</v>
      </c>
      <c r="B129" s="15">
        <f t="shared" si="7"/>
        <v>124</v>
      </c>
      <c r="C129" s="63" t="s">
        <v>3301</v>
      </c>
      <c r="D129" s="63" t="s">
        <v>7</v>
      </c>
      <c r="E129" s="64" t="s">
        <v>958</v>
      </c>
      <c r="F129" s="64" t="s">
        <v>958</v>
      </c>
      <c r="G129" s="62">
        <v>0</v>
      </c>
      <c r="H129" s="62">
        <v>0</v>
      </c>
      <c r="I129" s="92" t="s">
        <v>3</v>
      </c>
      <c r="J129" s="64" t="s">
        <v>1274</v>
      </c>
      <c r="K129" s="65" t="s">
        <v>3630</v>
      </c>
      <c r="L129" s="66" t="s">
        <v>4261</v>
      </c>
      <c r="M129" s="22" t="s">
        <v>4316</v>
      </c>
      <c r="N129" s="22" t="s">
        <v>2074</v>
      </c>
      <c r="O129" s="66"/>
      <c r="P129" s="246" t="s">
        <v>2983</v>
      </c>
      <c r="Q129" s="191"/>
      <c r="R129" s="1"/>
      <c r="S129" s="1" t="str">
        <f t="shared" si="18"/>
        <v/>
      </c>
      <c r="T129" s="1" t="str">
        <f>IF(ISNA(VLOOKUP(P129,'NEW XEQM.c'!D:D,1,0)),"--",VLOOKUP(P129,'NEW XEQM.c'!D:G,3,0))</f>
        <v>--</v>
      </c>
      <c r="U129" s="1" t="s">
        <v>2440</v>
      </c>
      <c r="W129" t="e">
        <f t="shared" si="8"/>
        <v>#VALUE!</v>
      </c>
    </row>
    <row r="130" spans="1:23">
      <c r="A130" s="16">
        <f t="shared" si="17"/>
        <v>130</v>
      </c>
      <c r="B130" s="15">
        <f t="shared" si="7"/>
        <v>125</v>
      </c>
      <c r="C130" s="63" t="s">
        <v>3302</v>
      </c>
      <c r="D130" s="63" t="s">
        <v>7</v>
      </c>
      <c r="E130" s="64" t="s">
        <v>222</v>
      </c>
      <c r="F130" s="64" t="s">
        <v>222</v>
      </c>
      <c r="G130" s="62">
        <v>0</v>
      </c>
      <c r="H130" s="62">
        <v>0</v>
      </c>
      <c r="I130" s="92" t="s">
        <v>3</v>
      </c>
      <c r="J130" s="64" t="s">
        <v>1274</v>
      </c>
      <c r="K130" s="65" t="s">
        <v>3630</v>
      </c>
      <c r="L130" s="66" t="s">
        <v>4261</v>
      </c>
      <c r="M130" s="22" t="s">
        <v>4316</v>
      </c>
      <c r="N130" s="22" t="s">
        <v>2074</v>
      </c>
      <c r="O130" s="66"/>
      <c r="P130" s="246" t="s">
        <v>2984</v>
      </c>
      <c r="Q130" s="191"/>
      <c r="R130" s="1"/>
      <c r="S130" s="1" t="str">
        <f t="shared" si="18"/>
        <v/>
      </c>
      <c r="T130" s="1" t="str">
        <f>IF(ISNA(VLOOKUP(P130,'NEW XEQM.c'!D:D,1,0)),"--",VLOOKUP(P130,'NEW XEQM.c'!D:G,3,0))</f>
        <v>--</v>
      </c>
      <c r="U130" s="1" t="s">
        <v>2440</v>
      </c>
      <c r="W130" t="e">
        <f t="shared" si="8"/>
        <v>#VALUE!</v>
      </c>
    </row>
    <row r="131" spans="1:23">
      <c r="A131" s="16">
        <f t="shared" si="17"/>
        <v>131</v>
      </c>
      <c r="B131" s="15">
        <f t="shared" si="7"/>
        <v>126</v>
      </c>
      <c r="C131" s="63" t="s">
        <v>3303</v>
      </c>
      <c r="D131" s="63" t="s">
        <v>7</v>
      </c>
      <c r="E131" s="64" t="s">
        <v>1196</v>
      </c>
      <c r="F131" s="64" t="s">
        <v>1196</v>
      </c>
      <c r="G131" s="62">
        <v>0</v>
      </c>
      <c r="H131" s="62">
        <v>0</v>
      </c>
      <c r="I131" s="92" t="s">
        <v>3</v>
      </c>
      <c r="J131" s="64" t="s">
        <v>1274</v>
      </c>
      <c r="K131" s="65" t="s">
        <v>3630</v>
      </c>
      <c r="L131" s="66" t="s">
        <v>4261</v>
      </c>
      <c r="M131" s="22" t="s">
        <v>4316</v>
      </c>
      <c r="N131" s="22" t="s">
        <v>2074</v>
      </c>
      <c r="O131" s="66"/>
      <c r="P131" s="246" t="s">
        <v>2985</v>
      </c>
      <c r="Q131" s="191"/>
      <c r="R131" s="1"/>
      <c r="S131" s="1" t="str">
        <f t="shared" si="18"/>
        <v/>
      </c>
      <c r="T131" s="1" t="str">
        <f>IF(ISNA(VLOOKUP(P131,'NEW XEQM.c'!D:D,1,0)),"--",VLOOKUP(P131,'NEW XEQM.c'!D:G,3,0))</f>
        <v>--</v>
      </c>
      <c r="U131" s="1" t="s">
        <v>2440</v>
      </c>
      <c r="W131" t="e">
        <f t="shared" si="8"/>
        <v>#VALUE!</v>
      </c>
    </row>
    <row r="132" spans="1:23">
      <c r="A132" s="16">
        <f t="shared" si="17"/>
        <v>132</v>
      </c>
      <c r="B132" s="15">
        <f t="shared" ref="B132:B195" si="19">IF(AND(MID(C132,2,1)&lt;&gt;"/",MID(C132,1,1)="/"),INT(B131)+1,B131+0.01)</f>
        <v>127</v>
      </c>
      <c r="C132" s="67" t="s">
        <v>3412</v>
      </c>
      <c r="D132" s="63" t="s">
        <v>2113</v>
      </c>
      <c r="E132" s="64" t="s">
        <v>6161</v>
      </c>
      <c r="F132" s="64" t="s">
        <v>6161</v>
      </c>
      <c r="G132" s="98">
        <v>0</v>
      </c>
      <c r="H132" s="98">
        <v>99</v>
      </c>
      <c r="I132" s="92" t="s">
        <v>3</v>
      </c>
      <c r="J132" s="64" t="s">
        <v>1274</v>
      </c>
      <c r="K132" s="65" t="s">
        <v>4080</v>
      </c>
      <c r="L132" s="66" t="s">
        <v>4261</v>
      </c>
      <c r="M132" s="22" t="s">
        <v>4321</v>
      </c>
      <c r="N132" s="22" t="s">
        <v>2074</v>
      </c>
      <c r="O132" s="66"/>
      <c r="P132" s="246" t="s">
        <v>1846</v>
      </c>
      <c r="Q132" s="191"/>
      <c r="R132" s="1"/>
      <c r="S132" s="1" t="str">
        <f t="shared" si="18"/>
        <v/>
      </c>
      <c r="T132" s="1" t="str">
        <f>IF(ISNA(VLOOKUP(P132,'NEW XEQM.c'!D:D,1,0)),"--",VLOOKUP(P132,'NEW XEQM.c'!D:G,3,0))</f>
        <v>--</v>
      </c>
      <c r="U132" s="1" t="s">
        <v>2452</v>
      </c>
      <c r="W132" t="str">
        <f t="shared" si="8"/>
        <v>x STD_RIGHT_OVER_LEFT_ARROW</v>
      </c>
    </row>
    <row r="133" spans="1:23" s="209" customFormat="1">
      <c r="A133" s="16" t="str">
        <f t="shared" si="17"/>
        <v/>
      </c>
      <c r="B133" s="15">
        <f t="shared" si="19"/>
        <v>127.01</v>
      </c>
      <c r="C133" s="17" t="s">
        <v>2074</v>
      </c>
      <c r="D133" s="18"/>
      <c r="E133" s="21"/>
      <c r="F133" s="21"/>
      <c r="G133" s="44"/>
      <c r="H133" s="44"/>
      <c r="I133" s="23"/>
      <c r="J133" s="23"/>
      <c r="K133" s="24"/>
      <c r="L133" s="22"/>
      <c r="M133" s="22"/>
      <c r="N133" s="22" t="s">
        <v>2074</v>
      </c>
      <c r="O133" s="17"/>
      <c r="P133" s="246" t="s">
        <v>2074</v>
      </c>
      <c r="Q133" s="191"/>
      <c r="R133" s="1"/>
      <c r="S133" s="1"/>
      <c r="T133" s="1" t="str">
        <f>IF(ISNA(VLOOKUP(P133,'NEW XEQM.c'!D:D,1,0)),"--",VLOOKUP(P133,'NEW XEQM.c'!D:G,3,0))</f>
        <v>--</v>
      </c>
      <c r="U133" s="1" t="s">
        <v>2074</v>
      </c>
      <c r="W133" t="e">
        <f t="shared" ref="W133:W196" si="20">SUBSTITUTE(IF(AND(T133="--",FIND("STD",E133),FIND("fn",C133)&gt;0,FIND("ITM_",P133),I133="CAT_FNCT"),E133,""),"""","")</f>
        <v>#VALUE!</v>
      </c>
    </row>
    <row r="134" spans="1:23" s="209" customFormat="1">
      <c r="A134" s="16" t="str">
        <f t="shared" si="17"/>
        <v/>
      </c>
      <c r="B134" s="15">
        <f t="shared" si="19"/>
        <v>127.02000000000001</v>
      </c>
      <c r="C134" s="17" t="s">
        <v>2074</v>
      </c>
      <c r="D134" s="18"/>
      <c r="E134" s="21"/>
      <c r="F134" s="21"/>
      <c r="G134" s="44"/>
      <c r="H134" s="44"/>
      <c r="I134" s="23"/>
      <c r="J134" s="23"/>
      <c r="K134" s="24"/>
      <c r="L134" s="22"/>
      <c r="M134" s="22"/>
      <c r="N134" s="22" t="s">
        <v>2074</v>
      </c>
      <c r="O134" s="17"/>
      <c r="P134" s="246" t="s">
        <v>2074</v>
      </c>
      <c r="Q134" s="191"/>
      <c r="R134" s="1"/>
      <c r="S134" s="1"/>
      <c r="T134" s="1" t="str">
        <f>IF(ISNA(VLOOKUP(P134,'NEW XEQM.c'!D:D,1,0)),"--",VLOOKUP(P134,'NEW XEQM.c'!D:G,3,0))</f>
        <v>--</v>
      </c>
      <c r="U134" s="1" t="s">
        <v>2074</v>
      </c>
      <c r="W134" t="e">
        <f t="shared" si="20"/>
        <v>#VALUE!</v>
      </c>
    </row>
    <row r="135" spans="1:23" s="209" customFormat="1">
      <c r="A135" s="16" t="str">
        <f t="shared" si="17"/>
        <v/>
      </c>
      <c r="B135" s="15">
        <f t="shared" si="19"/>
        <v>127.03000000000002</v>
      </c>
      <c r="C135" s="17" t="s">
        <v>2463</v>
      </c>
      <c r="D135" s="18"/>
      <c r="E135" s="21"/>
      <c r="F135" s="21"/>
      <c r="G135" s="44"/>
      <c r="H135" s="44"/>
      <c r="I135" s="23"/>
      <c r="J135" s="23"/>
      <c r="K135" s="24"/>
      <c r="L135" s="22"/>
      <c r="M135" s="22"/>
      <c r="N135" s="22" t="s">
        <v>2074</v>
      </c>
      <c r="O135" s="17"/>
      <c r="P135" s="246" t="str">
        <f>C135</f>
        <v>// Items from 128 to ... are 2 byte OP codes</v>
      </c>
      <c r="Q135" s="191"/>
      <c r="R135" s="1"/>
      <c r="S135" s="1"/>
      <c r="T135" s="1" t="str">
        <f>IF(ISNA(VLOOKUP(P135,'NEW XEQM.c'!D:D,1,0)),"--",VLOOKUP(P135,'NEW XEQM.c'!D:G,3,0))</f>
        <v>--</v>
      </c>
      <c r="U135" s="1" t="s">
        <v>2074</v>
      </c>
      <c r="W135" t="e">
        <f t="shared" si="20"/>
        <v>#VALUE!</v>
      </c>
    </row>
    <row r="136" spans="1:23" s="209" customFormat="1">
      <c r="A136" s="16" t="str">
        <f t="shared" si="17"/>
        <v/>
      </c>
      <c r="B136" s="15">
        <f t="shared" si="19"/>
        <v>127.04000000000002</v>
      </c>
      <c r="C136" s="17" t="s">
        <v>2464</v>
      </c>
      <c r="D136" s="18"/>
      <c r="E136" s="21"/>
      <c r="F136" s="21"/>
      <c r="G136" s="44"/>
      <c r="H136" s="44"/>
      <c r="I136" s="23"/>
      <c r="J136" s="23"/>
      <c r="K136" s="24"/>
      <c r="L136" s="22"/>
      <c r="M136" s="22"/>
      <c r="N136" s="22" t="s">
        <v>2074</v>
      </c>
      <c r="O136" s="17"/>
      <c r="P136" s="246" t="str">
        <f>C136</f>
        <v>// Constants</v>
      </c>
      <c r="Q136" s="191"/>
      <c r="R136" s="1"/>
      <c r="S136" s="1"/>
      <c r="T136" s="1" t="str">
        <f>IF(ISNA(VLOOKUP(P136,'NEW XEQM.c'!D:D,1,0)),"--",VLOOKUP(P136,'NEW XEQM.c'!D:G,3,0))</f>
        <v>--</v>
      </c>
      <c r="U136" s="1" t="s">
        <v>2074</v>
      </c>
      <c r="W136" t="e">
        <f t="shared" si="20"/>
        <v>#VALUE!</v>
      </c>
    </row>
    <row r="137" spans="1:23">
      <c r="A137" s="16">
        <f t="shared" si="17"/>
        <v>137</v>
      </c>
      <c r="B137" s="15">
        <f t="shared" si="19"/>
        <v>128</v>
      </c>
      <c r="C137" s="18" t="s">
        <v>3259</v>
      </c>
      <c r="D137" s="18">
        <v>0</v>
      </c>
      <c r="E137" s="23" t="s">
        <v>449</v>
      </c>
      <c r="F137" s="24" t="s">
        <v>5197</v>
      </c>
      <c r="G137" s="44">
        <v>0</v>
      </c>
      <c r="H137" s="44">
        <v>0</v>
      </c>
      <c r="I137" s="90" t="s">
        <v>6</v>
      </c>
      <c r="J137" s="23" t="s">
        <v>1274</v>
      </c>
      <c r="K137" s="24" t="s">
        <v>3630</v>
      </c>
      <c r="L137" s="22" t="s">
        <v>4261</v>
      </c>
      <c r="M137" s="22" t="s">
        <v>4316</v>
      </c>
      <c r="N137" s="22" t="s">
        <v>2074</v>
      </c>
      <c r="O137" s="22"/>
      <c r="P137" s="246" t="s">
        <v>1299</v>
      </c>
      <c r="Q137" s="191"/>
      <c r="R137" s="1"/>
      <c r="S137" s="1" t="str">
        <f t="shared" ref="S137:S168" si="21">IF(E137=F137,"","NOT EQUAL")</f>
        <v>NOT EQUAL</v>
      </c>
      <c r="T137" s="1" t="str">
        <f>IF(ISNA(VLOOKUP(P137,'NEW XEQM.c'!D:D,1,0)),"--",VLOOKUP(P137,'NEW XEQM.c'!D:G,3,0))</f>
        <v>--</v>
      </c>
      <c r="U137" s="1" t="s">
        <v>2074</v>
      </c>
      <c r="W137" t="e">
        <f t="shared" si="20"/>
        <v>#VALUE!</v>
      </c>
    </row>
    <row r="138" spans="1:23">
      <c r="A138" s="16">
        <f t="shared" si="17"/>
        <v>138</v>
      </c>
      <c r="B138" s="15">
        <f t="shared" si="19"/>
        <v>129</v>
      </c>
      <c r="C138" s="18" t="s">
        <v>3259</v>
      </c>
      <c r="D138" s="18">
        <v>1</v>
      </c>
      <c r="E138" s="23" t="s">
        <v>952</v>
      </c>
      <c r="F138" s="23" t="s">
        <v>5198</v>
      </c>
      <c r="G138" s="44">
        <v>0</v>
      </c>
      <c r="H138" s="44">
        <v>0</v>
      </c>
      <c r="I138" s="90" t="s">
        <v>6</v>
      </c>
      <c r="J138" s="23" t="s">
        <v>1274</v>
      </c>
      <c r="K138" s="24" t="s">
        <v>3630</v>
      </c>
      <c r="L138" s="22" t="s">
        <v>4261</v>
      </c>
      <c r="M138" s="22" t="s">
        <v>4316</v>
      </c>
      <c r="N138" s="22" t="s">
        <v>2074</v>
      </c>
      <c r="O138" s="22"/>
      <c r="P138" s="246" t="s">
        <v>1300</v>
      </c>
      <c r="Q138" s="191"/>
      <c r="R138" s="1"/>
      <c r="S138" s="1" t="str">
        <f t="shared" si="21"/>
        <v>NOT EQUAL</v>
      </c>
      <c r="T138" s="1" t="str">
        <f>IF(ISNA(VLOOKUP(P138,'NEW XEQM.c'!D:D,1,0)),"--",VLOOKUP(P138,'NEW XEQM.c'!D:G,3,0))</f>
        <v>--</v>
      </c>
      <c r="U138" s="1" t="s">
        <v>2074</v>
      </c>
      <c r="W138" t="e">
        <f t="shared" si="20"/>
        <v>#VALUE!</v>
      </c>
    </row>
    <row r="139" spans="1:23">
      <c r="A139" s="16">
        <f t="shared" si="17"/>
        <v>139</v>
      </c>
      <c r="B139" s="15">
        <f t="shared" si="19"/>
        <v>130</v>
      </c>
      <c r="C139" s="18" t="s">
        <v>3259</v>
      </c>
      <c r="D139" s="18">
        <v>2</v>
      </c>
      <c r="E139" s="23" t="s">
        <v>957</v>
      </c>
      <c r="F139" s="23" t="s">
        <v>5199</v>
      </c>
      <c r="G139" s="44">
        <v>0</v>
      </c>
      <c r="H139" s="44">
        <v>0</v>
      </c>
      <c r="I139" s="90" t="s">
        <v>6</v>
      </c>
      <c r="J139" s="23" t="s">
        <v>1274</v>
      </c>
      <c r="K139" s="24" t="s">
        <v>3630</v>
      </c>
      <c r="L139" s="22" t="s">
        <v>4261</v>
      </c>
      <c r="M139" s="22" t="s">
        <v>4316</v>
      </c>
      <c r="N139" s="22" t="s">
        <v>2074</v>
      </c>
      <c r="O139" s="22"/>
      <c r="P139" s="246" t="s">
        <v>1306</v>
      </c>
      <c r="Q139" s="191"/>
      <c r="R139" s="1"/>
      <c r="S139" s="1" t="str">
        <f t="shared" si="21"/>
        <v>NOT EQUAL</v>
      </c>
      <c r="T139" s="1" t="str">
        <f>IF(ISNA(VLOOKUP(P139,'NEW XEQM.c'!D:D,1,0)),"--",VLOOKUP(P139,'NEW XEQM.c'!D:G,3,0))</f>
        <v>--</v>
      </c>
      <c r="U139" s="1" t="s">
        <v>2074</v>
      </c>
      <c r="W139" t="e">
        <f t="shared" si="20"/>
        <v>#VALUE!</v>
      </c>
    </row>
    <row r="140" spans="1:23">
      <c r="A140" s="16">
        <f t="shared" si="17"/>
        <v>140</v>
      </c>
      <c r="B140" s="15">
        <f t="shared" si="19"/>
        <v>131</v>
      </c>
      <c r="C140" s="18" t="s">
        <v>3259</v>
      </c>
      <c r="D140" s="18">
        <v>3</v>
      </c>
      <c r="E140" s="23" t="s">
        <v>963</v>
      </c>
      <c r="F140" s="23" t="s">
        <v>5200</v>
      </c>
      <c r="G140" s="44">
        <v>0</v>
      </c>
      <c r="H140" s="44">
        <v>0</v>
      </c>
      <c r="I140" s="90" t="s">
        <v>6</v>
      </c>
      <c r="J140" s="23" t="s">
        <v>1274</v>
      </c>
      <c r="K140" s="24" t="s">
        <v>3630</v>
      </c>
      <c r="L140" s="22" t="s">
        <v>4261</v>
      </c>
      <c r="M140" s="22" t="s">
        <v>4316</v>
      </c>
      <c r="N140" s="22" t="s">
        <v>2074</v>
      </c>
      <c r="O140" s="22"/>
      <c r="P140" s="246" t="s">
        <v>1320</v>
      </c>
      <c r="Q140" s="191"/>
      <c r="R140" s="1"/>
      <c r="S140" s="1" t="str">
        <f t="shared" si="21"/>
        <v>NOT EQUAL</v>
      </c>
      <c r="T140" s="1" t="str">
        <f>IF(ISNA(VLOOKUP(P140,'NEW XEQM.c'!D:D,1,0)),"--",VLOOKUP(P140,'NEW XEQM.c'!D:G,3,0))</f>
        <v>--</v>
      </c>
      <c r="U140" s="1" t="s">
        <v>2074</v>
      </c>
      <c r="W140" t="e">
        <f t="shared" si="20"/>
        <v>#VALUE!</v>
      </c>
    </row>
    <row r="141" spans="1:23">
      <c r="A141" s="16">
        <f t="shared" si="17"/>
        <v>141</v>
      </c>
      <c r="B141" s="15">
        <f t="shared" si="19"/>
        <v>132</v>
      </c>
      <c r="C141" s="18" t="s">
        <v>3259</v>
      </c>
      <c r="D141" s="18">
        <v>4</v>
      </c>
      <c r="E141" s="23" t="s">
        <v>451</v>
      </c>
      <c r="F141" s="23" t="s">
        <v>5134</v>
      </c>
      <c r="G141" s="44">
        <v>0</v>
      </c>
      <c r="H141" s="44">
        <v>0</v>
      </c>
      <c r="I141" s="90" t="s">
        <v>6</v>
      </c>
      <c r="J141" s="23" t="s">
        <v>1274</v>
      </c>
      <c r="K141" s="24" t="s">
        <v>3630</v>
      </c>
      <c r="L141" s="22" t="s">
        <v>4261</v>
      </c>
      <c r="M141" s="22" t="s">
        <v>4316</v>
      </c>
      <c r="N141" s="22" t="s">
        <v>2074</v>
      </c>
      <c r="O141" s="22"/>
      <c r="P141" s="246" t="s">
        <v>1338</v>
      </c>
      <c r="Q141" s="191"/>
      <c r="R141" s="1"/>
      <c r="S141" s="1" t="str">
        <f t="shared" si="21"/>
        <v>NOT EQUAL</v>
      </c>
      <c r="T141" s="1" t="str">
        <f>IF(ISNA(VLOOKUP(P141,'NEW XEQM.c'!D:D,1,0)),"--",VLOOKUP(P141,'NEW XEQM.c'!D:G,3,0))</f>
        <v>c</v>
      </c>
      <c r="U141" s="1" t="s">
        <v>2441</v>
      </c>
      <c r="W141" t="e">
        <f t="shared" si="20"/>
        <v>#VALUE!</v>
      </c>
    </row>
    <row r="142" spans="1:23">
      <c r="A142" s="16">
        <f t="shared" si="17"/>
        <v>142</v>
      </c>
      <c r="B142" s="15">
        <f t="shared" si="19"/>
        <v>133</v>
      </c>
      <c r="C142" s="18" t="s">
        <v>3259</v>
      </c>
      <c r="D142" s="18">
        <v>5</v>
      </c>
      <c r="E142" s="23" t="s">
        <v>972</v>
      </c>
      <c r="F142" s="23" t="s">
        <v>5201</v>
      </c>
      <c r="G142" s="44">
        <v>0</v>
      </c>
      <c r="H142" s="44">
        <v>0</v>
      </c>
      <c r="I142" s="90" t="s">
        <v>6</v>
      </c>
      <c r="J142" s="23" t="s">
        <v>1274</v>
      </c>
      <c r="K142" s="24" t="s">
        <v>3630</v>
      </c>
      <c r="L142" s="22" t="s">
        <v>4261</v>
      </c>
      <c r="M142" s="22" t="s">
        <v>4316</v>
      </c>
      <c r="N142" s="22" t="s">
        <v>2074</v>
      </c>
      <c r="O142" s="22"/>
      <c r="P142" s="246" t="s">
        <v>1339</v>
      </c>
      <c r="Q142" s="191"/>
      <c r="R142" s="1"/>
      <c r="S142" s="1" t="str">
        <f t="shared" si="21"/>
        <v>NOT EQUAL</v>
      </c>
      <c r="T142" s="1" t="str">
        <f>IF(ISNA(VLOOKUP(P142,'NEW XEQM.c'!D:D,1,0)),"--",VLOOKUP(P142,'NEW XEQM.c'!D:G,3,0))</f>
        <v>--</v>
      </c>
      <c r="U142" s="1" t="s">
        <v>2074</v>
      </c>
      <c r="W142" t="e">
        <f t="shared" si="20"/>
        <v>#VALUE!</v>
      </c>
    </row>
    <row r="143" spans="1:23">
      <c r="A143" s="16">
        <f t="shared" si="17"/>
        <v>143</v>
      </c>
      <c r="B143" s="15">
        <f t="shared" si="19"/>
        <v>134</v>
      </c>
      <c r="C143" s="18" t="s">
        <v>3259</v>
      </c>
      <c r="D143" s="18">
        <v>6</v>
      </c>
      <c r="E143" s="23" t="s">
        <v>973</v>
      </c>
      <c r="F143" s="23" t="s">
        <v>5202</v>
      </c>
      <c r="G143" s="44">
        <v>0</v>
      </c>
      <c r="H143" s="44">
        <v>0</v>
      </c>
      <c r="I143" s="90" t="s">
        <v>6</v>
      </c>
      <c r="J143" s="23" t="s">
        <v>1274</v>
      </c>
      <c r="K143" s="24" t="s">
        <v>3630</v>
      </c>
      <c r="L143" s="22" t="s">
        <v>4261</v>
      </c>
      <c r="M143" s="22" t="s">
        <v>4316</v>
      </c>
      <c r="N143" s="22" t="s">
        <v>2074</v>
      </c>
      <c r="O143" s="22"/>
      <c r="P143" s="246" t="s">
        <v>1340</v>
      </c>
      <c r="Q143" s="191"/>
      <c r="R143" s="1"/>
      <c r="S143" s="1" t="str">
        <f t="shared" si="21"/>
        <v>NOT EQUAL</v>
      </c>
      <c r="T143" s="1" t="str">
        <f>IF(ISNA(VLOOKUP(P143,'NEW XEQM.c'!D:D,1,0)),"--",VLOOKUP(P143,'NEW XEQM.c'!D:G,3,0))</f>
        <v>--</v>
      </c>
      <c r="U143" s="1" t="s">
        <v>2074</v>
      </c>
      <c r="W143" t="e">
        <f t="shared" si="20"/>
        <v>#VALUE!</v>
      </c>
    </row>
    <row r="144" spans="1:23">
      <c r="A144" s="16">
        <f t="shared" si="17"/>
        <v>144</v>
      </c>
      <c r="B144" s="15">
        <f t="shared" si="19"/>
        <v>135</v>
      </c>
      <c r="C144" s="18" t="s">
        <v>3259</v>
      </c>
      <c r="D144" s="18">
        <v>7</v>
      </c>
      <c r="E144" s="23" t="s">
        <v>453</v>
      </c>
      <c r="F144" s="23" t="s">
        <v>5074</v>
      </c>
      <c r="G144" s="44">
        <v>0</v>
      </c>
      <c r="H144" s="44">
        <v>0</v>
      </c>
      <c r="I144" s="90" t="s">
        <v>6</v>
      </c>
      <c r="J144" s="23" t="s">
        <v>1274</v>
      </c>
      <c r="K144" s="24" t="s">
        <v>3630</v>
      </c>
      <c r="L144" s="22" t="s">
        <v>4261</v>
      </c>
      <c r="M144" s="22" t="s">
        <v>4316</v>
      </c>
      <c r="N144" s="22" t="s">
        <v>2074</v>
      </c>
      <c r="O144" s="22"/>
      <c r="P144" s="246" t="s">
        <v>1403</v>
      </c>
      <c r="Q144" s="191"/>
      <c r="R144" s="1"/>
      <c r="S144" s="1" t="str">
        <f t="shared" si="21"/>
        <v>NOT EQUAL</v>
      </c>
      <c r="T144" s="1" t="str">
        <f>IF(ISNA(VLOOKUP(P144,'NEW XEQM.c'!D:D,1,0)),"--",VLOOKUP(P144,'NEW XEQM.c'!D:G,3,0))</f>
        <v>--</v>
      </c>
      <c r="U144" s="1" t="s">
        <v>2441</v>
      </c>
      <c r="W144" t="e">
        <f t="shared" si="20"/>
        <v>#VALUE!</v>
      </c>
    </row>
    <row r="145" spans="1:23">
      <c r="A145" s="16">
        <f t="shared" si="17"/>
        <v>145</v>
      </c>
      <c r="B145" s="15">
        <f t="shared" si="19"/>
        <v>136</v>
      </c>
      <c r="C145" s="18" t="s">
        <v>3259</v>
      </c>
      <c r="D145" s="18">
        <v>8</v>
      </c>
      <c r="E145" s="23" t="s">
        <v>5903</v>
      </c>
      <c r="F145" s="23" t="s">
        <v>5904</v>
      </c>
      <c r="G145" s="44">
        <v>0</v>
      </c>
      <c r="H145" s="44">
        <v>0</v>
      </c>
      <c r="I145" s="90" t="s">
        <v>6</v>
      </c>
      <c r="J145" s="23" t="s">
        <v>1274</v>
      </c>
      <c r="K145" s="24" t="s">
        <v>3630</v>
      </c>
      <c r="L145" s="22" t="s">
        <v>4261</v>
      </c>
      <c r="M145" s="22" t="s">
        <v>4316</v>
      </c>
      <c r="N145" s="22" t="s">
        <v>2074</v>
      </c>
      <c r="O145" s="22"/>
      <c r="P145" s="246" t="s">
        <v>1404</v>
      </c>
      <c r="Q145" s="191"/>
      <c r="R145" s="1"/>
      <c r="S145" s="1" t="str">
        <f t="shared" si="21"/>
        <v>NOT EQUAL</v>
      </c>
      <c r="T145" s="1" t="str">
        <f>IF(ISNA(VLOOKUP(P145,'NEW XEQM.c'!D:D,1,0)),"--",VLOOKUP(P145,'NEW XEQM.c'!D:G,3,0))</f>
        <v>--</v>
      </c>
      <c r="U145" s="1" t="s">
        <v>2074</v>
      </c>
      <c r="W145" t="e">
        <f t="shared" si="20"/>
        <v>#VALUE!</v>
      </c>
    </row>
    <row r="146" spans="1:23">
      <c r="A146" s="16">
        <f t="shared" si="17"/>
        <v>146</v>
      </c>
      <c r="B146" s="15">
        <f t="shared" si="19"/>
        <v>137</v>
      </c>
      <c r="C146" s="18" t="s">
        <v>3259</v>
      </c>
      <c r="D146" s="18">
        <v>9</v>
      </c>
      <c r="E146" s="23" t="s">
        <v>88</v>
      </c>
      <c r="F146" s="23" t="s">
        <v>5203</v>
      </c>
      <c r="G146" s="44">
        <v>0</v>
      </c>
      <c r="H146" s="44">
        <v>0</v>
      </c>
      <c r="I146" s="90" t="s">
        <v>6</v>
      </c>
      <c r="J146" s="23" t="s">
        <v>1274</v>
      </c>
      <c r="K146" s="24" t="s">
        <v>3630</v>
      </c>
      <c r="L146" s="22" t="s">
        <v>4261</v>
      </c>
      <c r="M146" s="22" t="s">
        <v>4316</v>
      </c>
      <c r="N146" s="22" t="s">
        <v>2074</v>
      </c>
      <c r="O146" s="22"/>
      <c r="P146" s="246" t="s">
        <v>1430</v>
      </c>
      <c r="Q146" s="191"/>
      <c r="R146" s="1"/>
      <c r="S146" s="1" t="str">
        <f t="shared" si="21"/>
        <v>NOT EQUAL</v>
      </c>
      <c r="T146" s="1" t="str">
        <f>IF(ISNA(VLOOKUP(P146,'NEW XEQM.c'!D:D,1,0)),"--",VLOOKUP(P146,'NEW XEQM.c'!D:G,3,0))</f>
        <v>--</v>
      </c>
      <c r="U146" s="1" t="s">
        <v>2074</v>
      </c>
      <c r="W146" t="e">
        <f t="shared" si="20"/>
        <v>#VALUE!</v>
      </c>
    </row>
    <row r="147" spans="1:23">
      <c r="A147" s="16">
        <f t="shared" si="17"/>
        <v>147</v>
      </c>
      <c r="B147" s="15">
        <f t="shared" si="19"/>
        <v>138</v>
      </c>
      <c r="C147" s="18" t="s">
        <v>3259</v>
      </c>
      <c r="D147" s="18">
        <v>10</v>
      </c>
      <c r="E147" s="23" t="s">
        <v>106</v>
      </c>
      <c r="F147" s="23" t="s">
        <v>5270</v>
      </c>
      <c r="G147" s="44">
        <v>0</v>
      </c>
      <c r="H147" s="44">
        <v>0</v>
      </c>
      <c r="I147" s="90" t="s">
        <v>6</v>
      </c>
      <c r="J147" s="23" t="s">
        <v>1274</v>
      </c>
      <c r="K147" s="24" t="s">
        <v>3630</v>
      </c>
      <c r="L147" s="22" t="s">
        <v>4261</v>
      </c>
      <c r="M147" s="22" t="s">
        <v>4316</v>
      </c>
      <c r="N147" s="22" t="s">
        <v>2074</v>
      </c>
      <c r="O147" s="22"/>
      <c r="P147" s="246" t="s">
        <v>1432</v>
      </c>
      <c r="Q147" s="191"/>
      <c r="R147" s="1"/>
      <c r="S147" s="1" t="str">
        <f t="shared" si="21"/>
        <v>NOT EQUAL</v>
      </c>
      <c r="T147" s="1" t="str">
        <f>IF(ISNA(VLOOKUP(P147,'NEW XEQM.c'!D:D,1,0)),"--",VLOOKUP(P147,'NEW XEQM.c'!D:G,3,0))</f>
        <v>--</v>
      </c>
      <c r="U147" s="1" t="s">
        <v>2074</v>
      </c>
      <c r="W147" t="e">
        <f t="shared" si="20"/>
        <v>#VALUE!</v>
      </c>
    </row>
    <row r="148" spans="1:23">
      <c r="A148" s="16">
        <f t="shared" si="17"/>
        <v>148</v>
      </c>
      <c r="B148" s="15">
        <f t="shared" si="19"/>
        <v>139</v>
      </c>
      <c r="C148" s="18" t="s">
        <v>3259</v>
      </c>
      <c r="D148" s="18">
        <v>11</v>
      </c>
      <c r="E148" s="23" t="s">
        <v>107</v>
      </c>
      <c r="F148" s="23" t="s">
        <v>5271</v>
      </c>
      <c r="G148" s="44">
        <v>0</v>
      </c>
      <c r="H148" s="44">
        <v>0</v>
      </c>
      <c r="I148" s="90" t="s">
        <v>6</v>
      </c>
      <c r="J148" s="23" t="s">
        <v>1274</v>
      </c>
      <c r="K148" s="24" t="s">
        <v>3630</v>
      </c>
      <c r="L148" s="22" t="s">
        <v>4261</v>
      </c>
      <c r="M148" s="22" t="s">
        <v>4316</v>
      </c>
      <c r="N148" s="22" t="s">
        <v>2074</v>
      </c>
      <c r="O148" s="22"/>
      <c r="P148" s="246" t="s">
        <v>1459</v>
      </c>
      <c r="Q148" s="191"/>
      <c r="R148" s="1"/>
      <c r="S148" s="1" t="str">
        <f t="shared" si="21"/>
        <v>NOT EQUAL</v>
      </c>
      <c r="T148" s="1" t="str">
        <f>IF(ISNA(VLOOKUP(P148,'NEW XEQM.c'!D:D,1,0)),"--",VLOOKUP(P148,'NEW XEQM.c'!D:G,3,0))</f>
        <v>--</v>
      </c>
      <c r="U148" s="1" t="s">
        <v>2074</v>
      </c>
      <c r="W148" t="e">
        <f t="shared" si="20"/>
        <v>#VALUE!</v>
      </c>
    </row>
    <row r="149" spans="1:23">
      <c r="A149" s="16">
        <f t="shared" si="17"/>
        <v>149</v>
      </c>
      <c r="B149" s="15">
        <f t="shared" si="19"/>
        <v>140</v>
      </c>
      <c r="C149" s="18" t="s">
        <v>3259</v>
      </c>
      <c r="D149" s="18">
        <v>12</v>
      </c>
      <c r="E149" s="23" t="s">
        <v>112</v>
      </c>
      <c r="F149" s="23" t="s">
        <v>5204</v>
      </c>
      <c r="G149" s="44">
        <v>0</v>
      </c>
      <c r="H149" s="44">
        <v>0</v>
      </c>
      <c r="I149" s="90" t="s">
        <v>6</v>
      </c>
      <c r="J149" s="23" t="s">
        <v>1274</v>
      </c>
      <c r="K149" s="24" t="s">
        <v>3630</v>
      </c>
      <c r="L149" s="22" t="s">
        <v>4261</v>
      </c>
      <c r="M149" s="22" t="s">
        <v>4316</v>
      </c>
      <c r="N149" s="22" t="s">
        <v>2074</v>
      </c>
      <c r="O149" s="22"/>
      <c r="P149" s="246" t="s">
        <v>1460</v>
      </c>
      <c r="Q149" s="191"/>
      <c r="R149" s="1"/>
      <c r="S149" s="1" t="str">
        <f t="shared" si="21"/>
        <v>NOT EQUAL</v>
      </c>
      <c r="T149" s="1" t="str">
        <f>IF(ISNA(VLOOKUP(P149,'NEW XEQM.c'!D:D,1,0)),"--",VLOOKUP(P149,'NEW XEQM.c'!D:G,3,0))</f>
        <v>--</v>
      </c>
      <c r="U149" s="1" t="s">
        <v>2074</v>
      </c>
      <c r="W149" t="e">
        <f t="shared" si="20"/>
        <v>#VALUE!</v>
      </c>
    </row>
    <row r="150" spans="1:23">
      <c r="A150" s="16">
        <f t="shared" si="17"/>
        <v>150</v>
      </c>
      <c r="B150" s="15">
        <f t="shared" si="19"/>
        <v>141</v>
      </c>
      <c r="C150" s="18" t="s">
        <v>3259</v>
      </c>
      <c r="D150" s="18">
        <v>13</v>
      </c>
      <c r="E150" s="23" t="s">
        <v>113</v>
      </c>
      <c r="F150" s="23" t="s">
        <v>5075</v>
      </c>
      <c r="G150" s="44">
        <v>0</v>
      </c>
      <c r="H150" s="44">
        <v>0</v>
      </c>
      <c r="I150" s="90" t="s">
        <v>6</v>
      </c>
      <c r="J150" s="23" t="s">
        <v>1274</v>
      </c>
      <c r="K150" s="24" t="s">
        <v>3630</v>
      </c>
      <c r="L150" s="22" t="s">
        <v>4261</v>
      </c>
      <c r="M150" s="22" t="s">
        <v>4316</v>
      </c>
      <c r="N150" s="22" t="s">
        <v>2074</v>
      </c>
      <c r="O150" s="22"/>
      <c r="P150" s="246" t="s">
        <v>1467</v>
      </c>
      <c r="Q150" s="191"/>
      <c r="R150" s="1"/>
      <c r="S150" s="1" t="str">
        <f t="shared" si="21"/>
        <v>NOT EQUAL</v>
      </c>
      <c r="T150" s="1" t="str">
        <f>IF(ISNA(VLOOKUP(P150,'NEW XEQM.c'!D:D,1,0)),"--",VLOOKUP(P150,'NEW XEQM.c'!D:G,3,0))</f>
        <v>--</v>
      </c>
      <c r="U150" s="1" t="s">
        <v>2074</v>
      </c>
      <c r="W150" t="e">
        <f t="shared" si="20"/>
        <v>#VALUE!</v>
      </c>
    </row>
    <row r="151" spans="1:23">
      <c r="A151" s="16">
        <f t="shared" si="17"/>
        <v>151</v>
      </c>
      <c r="B151" s="15">
        <f t="shared" si="19"/>
        <v>142</v>
      </c>
      <c r="C151" s="18" t="s">
        <v>3259</v>
      </c>
      <c r="D151" s="18">
        <v>14</v>
      </c>
      <c r="E151" s="23" t="s">
        <v>114</v>
      </c>
      <c r="F151" s="23" t="s">
        <v>5205</v>
      </c>
      <c r="G151" s="44">
        <v>0</v>
      </c>
      <c r="H151" s="44">
        <v>0</v>
      </c>
      <c r="I151" s="90" t="s">
        <v>6</v>
      </c>
      <c r="J151" s="23" t="s">
        <v>1274</v>
      </c>
      <c r="K151" s="24" t="s">
        <v>3630</v>
      </c>
      <c r="L151" s="22" t="s">
        <v>4261</v>
      </c>
      <c r="M151" s="22" t="s">
        <v>4316</v>
      </c>
      <c r="N151" s="22" t="s">
        <v>2074</v>
      </c>
      <c r="O151" s="22"/>
      <c r="P151" s="246" t="s">
        <v>1468</v>
      </c>
      <c r="Q151" s="191"/>
      <c r="R151" s="1"/>
      <c r="S151" s="1" t="str">
        <f t="shared" si="21"/>
        <v>NOT EQUAL</v>
      </c>
      <c r="T151" s="1" t="str">
        <f>IF(ISNA(VLOOKUP(P151,'NEW XEQM.c'!D:D,1,0)),"--",VLOOKUP(P151,'NEW XEQM.c'!D:G,3,0))</f>
        <v>--</v>
      </c>
      <c r="U151" s="1" t="s">
        <v>2074</v>
      </c>
      <c r="W151" t="e">
        <f t="shared" si="20"/>
        <v>#VALUE!</v>
      </c>
    </row>
    <row r="152" spans="1:23">
      <c r="A152" s="16">
        <f t="shared" si="17"/>
        <v>152</v>
      </c>
      <c r="B152" s="15">
        <f t="shared" si="19"/>
        <v>143</v>
      </c>
      <c r="C152" s="18" t="s">
        <v>3259</v>
      </c>
      <c r="D152" s="18">
        <v>15</v>
      </c>
      <c r="E152" s="23" t="s">
        <v>115</v>
      </c>
      <c r="F152" s="23" t="s">
        <v>5076</v>
      </c>
      <c r="G152" s="44">
        <v>0</v>
      </c>
      <c r="H152" s="44">
        <v>0</v>
      </c>
      <c r="I152" s="90" t="s">
        <v>6</v>
      </c>
      <c r="J152" s="23" t="s">
        <v>1274</v>
      </c>
      <c r="K152" s="24" t="s">
        <v>3630</v>
      </c>
      <c r="L152" s="22" t="s">
        <v>4261</v>
      </c>
      <c r="M152" s="22" t="s">
        <v>4316</v>
      </c>
      <c r="N152" s="22" t="s">
        <v>2074</v>
      </c>
      <c r="O152" s="22"/>
      <c r="P152" s="246" t="s">
        <v>1470</v>
      </c>
      <c r="Q152" s="191"/>
      <c r="R152" s="1"/>
      <c r="S152" s="1" t="str">
        <f t="shared" si="21"/>
        <v>NOT EQUAL</v>
      </c>
      <c r="T152" s="1" t="str">
        <f>IF(ISNA(VLOOKUP(P152,'NEW XEQM.c'!D:D,1,0)),"--",VLOOKUP(P152,'NEW XEQM.c'!D:G,3,0))</f>
        <v>--</v>
      </c>
      <c r="U152" s="1" t="s">
        <v>2441</v>
      </c>
      <c r="W152" t="e">
        <f t="shared" si="20"/>
        <v>#VALUE!</v>
      </c>
    </row>
    <row r="153" spans="1:23">
      <c r="A153" s="16">
        <f t="shared" si="17"/>
        <v>153</v>
      </c>
      <c r="B153" s="15">
        <f t="shared" si="19"/>
        <v>144</v>
      </c>
      <c r="C153" s="18" t="s">
        <v>3259</v>
      </c>
      <c r="D153" s="18">
        <v>16</v>
      </c>
      <c r="E153" s="23" t="s">
        <v>118</v>
      </c>
      <c r="F153" s="23" t="s">
        <v>5206</v>
      </c>
      <c r="G153" s="44">
        <v>0</v>
      </c>
      <c r="H153" s="44">
        <v>0</v>
      </c>
      <c r="I153" s="90" t="s">
        <v>6</v>
      </c>
      <c r="J153" s="23" t="s">
        <v>1274</v>
      </c>
      <c r="K153" s="24" t="s">
        <v>3630</v>
      </c>
      <c r="L153" s="22" t="s">
        <v>4261</v>
      </c>
      <c r="M153" s="22" t="s">
        <v>4316</v>
      </c>
      <c r="N153" s="22" t="s">
        <v>2074</v>
      </c>
      <c r="O153" s="22"/>
      <c r="P153" s="246" t="s">
        <v>1474</v>
      </c>
      <c r="Q153" s="191"/>
      <c r="R153" s="1"/>
      <c r="S153" s="1" t="str">
        <f t="shared" si="21"/>
        <v>NOT EQUAL</v>
      </c>
      <c r="T153" s="1" t="str">
        <f>IF(ISNA(VLOOKUP(P153,'NEW XEQM.c'!D:D,1,0)),"--",VLOOKUP(P153,'NEW XEQM.c'!D:G,3,0))</f>
        <v>--</v>
      </c>
      <c r="U153" s="1" t="s">
        <v>2074</v>
      </c>
      <c r="W153" t="e">
        <f t="shared" si="20"/>
        <v>#VALUE!</v>
      </c>
    </row>
    <row r="154" spans="1:23">
      <c r="A154" s="16">
        <f t="shared" si="17"/>
        <v>154</v>
      </c>
      <c r="B154" s="15">
        <f t="shared" si="19"/>
        <v>145</v>
      </c>
      <c r="C154" s="18" t="s">
        <v>3259</v>
      </c>
      <c r="D154" s="18">
        <v>17</v>
      </c>
      <c r="E154" s="23" t="s">
        <v>121</v>
      </c>
      <c r="F154" s="23" t="s">
        <v>5207</v>
      </c>
      <c r="G154" s="44">
        <v>0</v>
      </c>
      <c r="H154" s="44">
        <v>0</v>
      </c>
      <c r="I154" s="90" t="s">
        <v>6</v>
      </c>
      <c r="J154" s="23" t="s">
        <v>1274</v>
      </c>
      <c r="K154" s="24" t="s">
        <v>3630</v>
      </c>
      <c r="L154" s="22" t="s">
        <v>4261</v>
      </c>
      <c r="M154" s="22" t="s">
        <v>4316</v>
      </c>
      <c r="N154" s="22" t="s">
        <v>2074</v>
      </c>
      <c r="O154" s="22"/>
      <c r="P154" s="246" t="s">
        <v>1480</v>
      </c>
      <c r="Q154" s="191"/>
      <c r="R154" s="1"/>
      <c r="S154" s="1" t="str">
        <f t="shared" si="21"/>
        <v>NOT EQUAL</v>
      </c>
      <c r="T154" s="1" t="str">
        <f>IF(ISNA(VLOOKUP(P154,'NEW XEQM.c'!D:D,1,0)),"--",VLOOKUP(P154,'NEW XEQM.c'!D:G,3,0))</f>
        <v>--</v>
      </c>
      <c r="U154" s="1" t="s">
        <v>2441</v>
      </c>
      <c r="W154" t="e">
        <f t="shared" si="20"/>
        <v>#VALUE!</v>
      </c>
    </row>
    <row r="155" spans="1:23">
      <c r="A155" s="16">
        <f t="shared" si="17"/>
        <v>155</v>
      </c>
      <c r="B155" s="15">
        <f t="shared" si="19"/>
        <v>146</v>
      </c>
      <c r="C155" s="18" t="s">
        <v>3259</v>
      </c>
      <c r="D155" s="18">
        <v>18</v>
      </c>
      <c r="E155" s="23" t="s">
        <v>122</v>
      </c>
      <c r="F155" s="23" t="s">
        <v>5208</v>
      </c>
      <c r="G155" s="99">
        <v>0</v>
      </c>
      <c r="H155" s="99">
        <v>0</v>
      </c>
      <c r="I155" s="90" t="s">
        <v>6</v>
      </c>
      <c r="J155" s="23" t="s">
        <v>1274</v>
      </c>
      <c r="K155" s="24" t="s">
        <v>3630</v>
      </c>
      <c r="L155" s="22" t="s">
        <v>4261</v>
      </c>
      <c r="M155" s="22" t="s">
        <v>4316</v>
      </c>
      <c r="N155" s="22" t="s">
        <v>2074</v>
      </c>
      <c r="O155" s="22"/>
      <c r="P155" s="246" t="s">
        <v>1484</v>
      </c>
      <c r="Q155" s="191"/>
      <c r="R155" s="1"/>
      <c r="S155" s="1" t="str">
        <f t="shared" si="21"/>
        <v>NOT EQUAL</v>
      </c>
      <c r="T155" s="1" t="str">
        <f>IF(ISNA(VLOOKUP(P155,'NEW XEQM.c'!D:D,1,0)),"--",VLOOKUP(P155,'NEW XEQM.c'!D:G,3,0))</f>
        <v>--</v>
      </c>
      <c r="U155" s="1" t="s">
        <v>2074</v>
      </c>
      <c r="W155" t="e">
        <f t="shared" si="20"/>
        <v>#VALUE!</v>
      </c>
    </row>
    <row r="156" spans="1:23">
      <c r="A156" s="16">
        <f t="shared" si="17"/>
        <v>156</v>
      </c>
      <c r="B156" s="15">
        <f t="shared" si="19"/>
        <v>147</v>
      </c>
      <c r="C156" s="18" t="s">
        <v>3259</v>
      </c>
      <c r="D156" s="18">
        <v>19</v>
      </c>
      <c r="E156" s="23" t="s">
        <v>127</v>
      </c>
      <c r="F156" s="23" t="s">
        <v>5209</v>
      </c>
      <c r="G156" s="44">
        <v>0</v>
      </c>
      <c r="H156" s="44">
        <v>0</v>
      </c>
      <c r="I156" s="90" t="s">
        <v>6</v>
      </c>
      <c r="J156" s="23" t="s">
        <v>1274</v>
      </c>
      <c r="K156" s="24" t="s">
        <v>3630</v>
      </c>
      <c r="L156" s="22" t="s">
        <v>4261</v>
      </c>
      <c r="M156" s="22" t="s">
        <v>4316</v>
      </c>
      <c r="N156" s="22" t="s">
        <v>2074</v>
      </c>
      <c r="O156" s="22"/>
      <c r="P156" s="246" t="s">
        <v>1485</v>
      </c>
      <c r="Q156" s="191"/>
      <c r="R156" s="1"/>
      <c r="S156" s="1" t="str">
        <f t="shared" si="21"/>
        <v>NOT EQUAL</v>
      </c>
      <c r="T156" s="1" t="str">
        <f>IF(ISNA(VLOOKUP(P156,'NEW XEQM.c'!D:D,1,0)),"--",VLOOKUP(P156,'NEW XEQM.c'!D:G,3,0))</f>
        <v>--</v>
      </c>
      <c r="U156" s="1" t="s">
        <v>2074</v>
      </c>
      <c r="W156" t="e">
        <f t="shared" si="20"/>
        <v>#VALUE!</v>
      </c>
    </row>
    <row r="157" spans="1:23">
      <c r="A157" s="16">
        <f t="shared" si="17"/>
        <v>157</v>
      </c>
      <c r="B157" s="15">
        <f t="shared" si="19"/>
        <v>148</v>
      </c>
      <c r="C157" s="18" t="s">
        <v>3259</v>
      </c>
      <c r="D157" s="18">
        <v>20</v>
      </c>
      <c r="E157" s="23" t="s">
        <v>147</v>
      </c>
      <c r="F157" s="23" t="s">
        <v>5210</v>
      </c>
      <c r="G157" s="44">
        <v>0</v>
      </c>
      <c r="H157" s="44">
        <v>0</v>
      </c>
      <c r="I157" s="90" t="s">
        <v>6</v>
      </c>
      <c r="J157" s="23" t="s">
        <v>1274</v>
      </c>
      <c r="K157" s="24" t="s">
        <v>3630</v>
      </c>
      <c r="L157" s="22" t="s">
        <v>4261</v>
      </c>
      <c r="M157" s="22" t="s">
        <v>4316</v>
      </c>
      <c r="N157" s="22" t="s">
        <v>2074</v>
      </c>
      <c r="O157" s="22"/>
      <c r="P157" s="246" t="s">
        <v>1496</v>
      </c>
      <c r="Q157" s="191"/>
      <c r="R157" s="1"/>
      <c r="S157" s="1" t="str">
        <f t="shared" si="21"/>
        <v>NOT EQUAL</v>
      </c>
      <c r="T157" s="1" t="str">
        <f>IF(ISNA(VLOOKUP(P157,'NEW XEQM.c'!D:D,1,0)),"--",VLOOKUP(P157,'NEW XEQM.c'!D:G,3,0))</f>
        <v>--</v>
      </c>
      <c r="U157" s="1" t="s">
        <v>2074</v>
      </c>
      <c r="W157" t="e">
        <f t="shared" si="20"/>
        <v>#VALUE!</v>
      </c>
    </row>
    <row r="158" spans="1:23">
      <c r="A158" s="16">
        <f t="shared" si="17"/>
        <v>158</v>
      </c>
      <c r="B158" s="15">
        <f t="shared" si="19"/>
        <v>149</v>
      </c>
      <c r="C158" s="18" t="s">
        <v>3259</v>
      </c>
      <c r="D158" s="18">
        <v>21</v>
      </c>
      <c r="E158" s="23" t="s">
        <v>153</v>
      </c>
      <c r="F158" s="23" t="s">
        <v>5211</v>
      </c>
      <c r="G158" s="44">
        <v>0</v>
      </c>
      <c r="H158" s="44">
        <v>0</v>
      </c>
      <c r="I158" s="90" t="s">
        <v>6</v>
      </c>
      <c r="J158" s="23" t="s">
        <v>1274</v>
      </c>
      <c r="K158" s="24" t="s">
        <v>3630</v>
      </c>
      <c r="L158" s="22" t="s">
        <v>4261</v>
      </c>
      <c r="M158" s="22" t="s">
        <v>4316</v>
      </c>
      <c r="N158" s="22" t="s">
        <v>2074</v>
      </c>
      <c r="O158" s="22"/>
      <c r="P158" s="246" t="s">
        <v>1521</v>
      </c>
      <c r="Q158" s="191"/>
      <c r="R158" s="1"/>
      <c r="S158" s="1" t="str">
        <f t="shared" si="21"/>
        <v>NOT EQUAL</v>
      </c>
      <c r="T158" s="1" t="str">
        <f>IF(ISNA(VLOOKUP(P158,'NEW XEQM.c'!D:D,1,0)),"--",VLOOKUP(P158,'NEW XEQM.c'!D:G,3,0))</f>
        <v>--</v>
      </c>
      <c r="U158" s="1" t="s">
        <v>2074</v>
      </c>
      <c r="W158" t="e">
        <f t="shared" si="20"/>
        <v>#VALUE!</v>
      </c>
    </row>
    <row r="159" spans="1:23">
      <c r="A159" s="16">
        <f t="shared" si="17"/>
        <v>159</v>
      </c>
      <c r="B159" s="15">
        <f t="shared" si="19"/>
        <v>150</v>
      </c>
      <c r="C159" s="18" t="s">
        <v>3259</v>
      </c>
      <c r="D159" s="18">
        <v>22</v>
      </c>
      <c r="E159" s="23" t="s">
        <v>173</v>
      </c>
      <c r="F159" s="23" t="s">
        <v>5212</v>
      </c>
      <c r="G159" s="44">
        <v>0</v>
      </c>
      <c r="H159" s="44">
        <v>0</v>
      </c>
      <c r="I159" s="90" t="s">
        <v>6</v>
      </c>
      <c r="J159" s="23" t="s">
        <v>1274</v>
      </c>
      <c r="K159" s="24" t="s">
        <v>3630</v>
      </c>
      <c r="L159" s="22" t="s">
        <v>4261</v>
      </c>
      <c r="M159" s="22" t="s">
        <v>4316</v>
      </c>
      <c r="N159" s="22" t="s">
        <v>2074</v>
      </c>
      <c r="O159" s="22"/>
      <c r="P159" s="246" t="s">
        <v>1531</v>
      </c>
      <c r="Q159" s="191"/>
      <c r="R159" s="1"/>
      <c r="S159" s="1" t="str">
        <f t="shared" si="21"/>
        <v>NOT EQUAL</v>
      </c>
      <c r="T159" s="1" t="str">
        <f>IF(ISNA(VLOOKUP(P159,'NEW XEQM.c'!D:D,1,0)),"--",VLOOKUP(P159,'NEW XEQM.c'!D:G,3,0))</f>
        <v>--</v>
      </c>
      <c r="U159" s="1" t="s">
        <v>2074</v>
      </c>
      <c r="W159" t="e">
        <f t="shared" si="20"/>
        <v>#VALUE!</v>
      </c>
    </row>
    <row r="160" spans="1:23">
      <c r="A160" s="16">
        <f t="shared" si="17"/>
        <v>160</v>
      </c>
      <c r="B160" s="15">
        <f t="shared" si="19"/>
        <v>151</v>
      </c>
      <c r="C160" s="18" t="s">
        <v>3259</v>
      </c>
      <c r="D160" s="18">
        <v>23</v>
      </c>
      <c r="E160" s="23" t="s">
        <v>177</v>
      </c>
      <c r="F160" s="23" t="s">
        <v>5213</v>
      </c>
      <c r="G160" s="44">
        <v>0</v>
      </c>
      <c r="H160" s="44">
        <v>0</v>
      </c>
      <c r="I160" s="90" t="s">
        <v>6</v>
      </c>
      <c r="J160" s="23" t="s">
        <v>1274</v>
      </c>
      <c r="K160" s="24" t="s">
        <v>3630</v>
      </c>
      <c r="L160" s="22" t="s">
        <v>4261</v>
      </c>
      <c r="M160" s="22" t="s">
        <v>4316</v>
      </c>
      <c r="N160" s="22" t="s">
        <v>2074</v>
      </c>
      <c r="O160" s="22"/>
      <c r="P160" s="246" t="s">
        <v>1566</v>
      </c>
      <c r="Q160" s="191"/>
      <c r="R160" s="1"/>
      <c r="S160" s="1" t="str">
        <f t="shared" si="21"/>
        <v>NOT EQUAL</v>
      </c>
      <c r="T160" s="1" t="str">
        <f>IF(ISNA(VLOOKUP(P160,'NEW XEQM.c'!D:D,1,0)),"--",VLOOKUP(P160,'NEW XEQM.c'!D:G,3,0))</f>
        <v>--</v>
      </c>
      <c r="U160" s="1" t="s">
        <v>2074</v>
      </c>
      <c r="W160" t="e">
        <f t="shared" si="20"/>
        <v>#VALUE!</v>
      </c>
    </row>
    <row r="161" spans="1:23">
      <c r="A161" s="16">
        <f t="shared" si="17"/>
        <v>161</v>
      </c>
      <c r="B161" s="15">
        <f t="shared" si="19"/>
        <v>152</v>
      </c>
      <c r="C161" s="18" t="s">
        <v>3259</v>
      </c>
      <c r="D161" s="18">
        <v>24</v>
      </c>
      <c r="E161" s="23" t="s">
        <v>181</v>
      </c>
      <c r="F161" s="23" t="s">
        <v>5077</v>
      </c>
      <c r="G161" s="44">
        <v>0</v>
      </c>
      <c r="H161" s="44">
        <v>0</v>
      </c>
      <c r="I161" s="90" t="s">
        <v>6</v>
      </c>
      <c r="J161" s="23" t="s">
        <v>1274</v>
      </c>
      <c r="K161" s="24" t="s">
        <v>3630</v>
      </c>
      <c r="L161" s="22" t="s">
        <v>4261</v>
      </c>
      <c r="M161" s="22" t="s">
        <v>4316</v>
      </c>
      <c r="N161" s="22" t="s">
        <v>2074</v>
      </c>
      <c r="O161" s="22"/>
      <c r="P161" s="246" t="s">
        <v>1576</v>
      </c>
      <c r="Q161" s="191"/>
      <c r="R161" s="1"/>
      <c r="S161" s="1" t="str">
        <f t="shared" si="21"/>
        <v>NOT EQUAL</v>
      </c>
      <c r="T161" s="1" t="str">
        <f>IF(ISNA(VLOOKUP(P161,'NEW XEQM.c'!D:D,1,0)),"--",VLOOKUP(P161,'NEW XEQM.c'!D:G,3,0))</f>
        <v>--</v>
      </c>
      <c r="U161" s="1" t="s">
        <v>2074</v>
      </c>
      <c r="W161" t="e">
        <f t="shared" si="20"/>
        <v>#VALUE!</v>
      </c>
    </row>
    <row r="162" spans="1:23">
      <c r="A162" s="16">
        <f t="shared" si="17"/>
        <v>162</v>
      </c>
      <c r="B162" s="15">
        <f t="shared" si="19"/>
        <v>153</v>
      </c>
      <c r="C162" s="18" t="s">
        <v>3259</v>
      </c>
      <c r="D162" s="18">
        <v>25</v>
      </c>
      <c r="E162" s="23" t="s">
        <v>182</v>
      </c>
      <c r="F162" s="23" t="s">
        <v>5214</v>
      </c>
      <c r="G162" s="44">
        <v>0</v>
      </c>
      <c r="H162" s="44">
        <v>0</v>
      </c>
      <c r="I162" s="90" t="s">
        <v>6</v>
      </c>
      <c r="J162" s="23" t="s">
        <v>1274</v>
      </c>
      <c r="K162" s="24" t="s">
        <v>3630</v>
      </c>
      <c r="L162" s="22" t="s">
        <v>4261</v>
      </c>
      <c r="M162" s="22" t="s">
        <v>4316</v>
      </c>
      <c r="N162" s="22" t="s">
        <v>2074</v>
      </c>
      <c r="O162" s="22"/>
      <c r="P162" s="246" t="s">
        <v>1582</v>
      </c>
      <c r="Q162" s="191"/>
      <c r="R162" s="1"/>
      <c r="S162" s="1" t="str">
        <f t="shared" si="21"/>
        <v>NOT EQUAL</v>
      </c>
      <c r="T162" s="1" t="str">
        <f>IF(ISNA(VLOOKUP(P162,'NEW XEQM.c'!D:D,1,0)),"--",VLOOKUP(P162,'NEW XEQM.c'!D:G,3,0))</f>
        <v>--</v>
      </c>
      <c r="U162" s="1" t="s">
        <v>2074</v>
      </c>
      <c r="W162" t="e">
        <f t="shared" si="20"/>
        <v>#VALUE!</v>
      </c>
    </row>
    <row r="163" spans="1:23">
      <c r="A163" s="16">
        <f t="shared" si="17"/>
        <v>163</v>
      </c>
      <c r="B163" s="15">
        <f t="shared" si="19"/>
        <v>154</v>
      </c>
      <c r="C163" s="18" t="s">
        <v>3259</v>
      </c>
      <c r="D163" s="18">
        <v>26</v>
      </c>
      <c r="E163" s="23" t="s">
        <v>183</v>
      </c>
      <c r="F163" s="23" t="s">
        <v>5215</v>
      </c>
      <c r="G163" s="44">
        <v>0</v>
      </c>
      <c r="H163" s="44">
        <v>0</v>
      </c>
      <c r="I163" s="90" t="s">
        <v>6</v>
      </c>
      <c r="J163" s="23" t="s">
        <v>1274</v>
      </c>
      <c r="K163" s="24" t="s">
        <v>3630</v>
      </c>
      <c r="L163" s="22" t="s">
        <v>4261</v>
      </c>
      <c r="M163" s="22" t="s">
        <v>4316</v>
      </c>
      <c r="N163" s="22" t="s">
        <v>2074</v>
      </c>
      <c r="O163" s="22"/>
      <c r="P163" s="246" t="s">
        <v>1583</v>
      </c>
      <c r="Q163" s="191"/>
      <c r="R163" s="1"/>
      <c r="S163" s="1" t="str">
        <f t="shared" si="21"/>
        <v>NOT EQUAL</v>
      </c>
      <c r="T163" s="1" t="str">
        <f>IF(ISNA(VLOOKUP(P163,'NEW XEQM.c'!D:D,1,0)),"--",VLOOKUP(P163,'NEW XEQM.c'!D:G,3,0))</f>
        <v>--</v>
      </c>
      <c r="U163" s="1" t="s">
        <v>2074</v>
      </c>
      <c r="W163" t="e">
        <f t="shared" si="20"/>
        <v>#VALUE!</v>
      </c>
    </row>
    <row r="164" spans="1:23">
      <c r="A164" s="16">
        <f t="shared" si="17"/>
        <v>164</v>
      </c>
      <c r="B164" s="15">
        <f t="shared" si="19"/>
        <v>155</v>
      </c>
      <c r="C164" s="18" t="s">
        <v>3259</v>
      </c>
      <c r="D164" s="18">
        <v>27</v>
      </c>
      <c r="E164" s="23" t="s">
        <v>185</v>
      </c>
      <c r="F164" s="23" t="s">
        <v>5216</v>
      </c>
      <c r="G164" s="44">
        <v>0</v>
      </c>
      <c r="H164" s="44">
        <v>0</v>
      </c>
      <c r="I164" s="90" t="s">
        <v>6</v>
      </c>
      <c r="J164" s="23" t="s">
        <v>1274</v>
      </c>
      <c r="K164" s="24" t="s">
        <v>3630</v>
      </c>
      <c r="L164" s="22" t="s">
        <v>4261</v>
      </c>
      <c r="M164" s="22" t="s">
        <v>4316</v>
      </c>
      <c r="N164" s="22" t="s">
        <v>2074</v>
      </c>
      <c r="O164" s="22"/>
      <c r="P164" s="246" t="s">
        <v>1584</v>
      </c>
      <c r="Q164" s="191"/>
      <c r="R164" s="1"/>
      <c r="S164" s="1" t="str">
        <f t="shared" si="21"/>
        <v>NOT EQUAL</v>
      </c>
      <c r="T164" s="1" t="str">
        <f>IF(ISNA(VLOOKUP(P164,'NEW XEQM.c'!D:D,1,0)),"--",VLOOKUP(P164,'NEW XEQM.c'!D:G,3,0))</f>
        <v>--</v>
      </c>
      <c r="U164" s="1" t="s">
        <v>2074</v>
      </c>
      <c r="W164" t="e">
        <f t="shared" si="20"/>
        <v>#VALUE!</v>
      </c>
    </row>
    <row r="165" spans="1:23">
      <c r="A165" s="16">
        <f t="shared" si="17"/>
        <v>165</v>
      </c>
      <c r="B165" s="15">
        <f t="shared" si="19"/>
        <v>156</v>
      </c>
      <c r="C165" s="18" t="s">
        <v>3259</v>
      </c>
      <c r="D165" s="18">
        <v>28</v>
      </c>
      <c r="E165" s="23" t="s">
        <v>186</v>
      </c>
      <c r="F165" s="23" t="s">
        <v>5078</v>
      </c>
      <c r="G165" s="44">
        <v>0</v>
      </c>
      <c r="H165" s="44">
        <v>0</v>
      </c>
      <c r="I165" s="90" t="s">
        <v>6</v>
      </c>
      <c r="J165" s="23" t="s">
        <v>1274</v>
      </c>
      <c r="K165" s="24" t="s">
        <v>3630</v>
      </c>
      <c r="L165" s="22" t="s">
        <v>4261</v>
      </c>
      <c r="M165" s="22" t="s">
        <v>4316</v>
      </c>
      <c r="N165" s="22" t="s">
        <v>2074</v>
      </c>
      <c r="O165" s="22"/>
      <c r="P165" s="246" t="s">
        <v>1588</v>
      </c>
      <c r="Q165" s="191"/>
      <c r="R165" s="1"/>
      <c r="S165" s="1" t="str">
        <f t="shared" si="21"/>
        <v>NOT EQUAL</v>
      </c>
      <c r="T165" s="1" t="str">
        <f>IF(ISNA(VLOOKUP(P165,'NEW XEQM.c'!D:D,1,0)),"--",VLOOKUP(P165,'NEW XEQM.c'!D:G,3,0))</f>
        <v>--</v>
      </c>
      <c r="U165" s="1" t="s">
        <v>2074</v>
      </c>
      <c r="W165" t="e">
        <f t="shared" si="20"/>
        <v>#VALUE!</v>
      </c>
    </row>
    <row r="166" spans="1:23">
      <c r="A166" s="16">
        <f t="shared" si="17"/>
        <v>166</v>
      </c>
      <c r="B166" s="15">
        <f t="shared" si="19"/>
        <v>157</v>
      </c>
      <c r="C166" s="18" t="s">
        <v>3259</v>
      </c>
      <c r="D166" s="18">
        <v>29</v>
      </c>
      <c r="E166" s="23" t="s">
        <v>187</v>
      </c>
      <c r="F166" s="23" t="s">
        <v>5217</v>
      </c>
      <c r="G166" s="44">
        <v>0</v>
      </c>
      <c r="H166" s="44">
        <v>0</v>
      </c>
      <c r="I166" s="90" t="s">
        <v>6</v>
      </c>
      <c r="J166" s="23" t="s">
        <v>1274</v>
      </c>
      <c r="K166" s="24" t="s">
        <v>3630</v>
      </c>
      <c r="L166" s="22" t="s">
        <v>4261</v>
      </c>
      <c r="M166" s="22" t="s">
        <v>4316</v>
      </c>
      <c r="N166" s="22" t="s">
        <v>2074</v>
      </c>
      <c r="O166" s="22"/>
      <c r="P166" s="246" t="s">
        <v>1589</v>
      </c>
      <c r="Q166" s="191"/>
      <c r="R166" s="1"/>
      <c r="S166" s="1" t="str">
        <f t="shared" si="21"/>
        <v>NOT EQUAL</v>
      </c>
      <c r="T166" s="1" t="str">
        <f>IF(ISNA(VLOOKUP(P166,'NEW XEQM.c'!D:D,1,0)),"--",VLOOKUP(P166,'NEW XEQM.c'!D:G,3,0))</f>
        <v>--</v>
      </c>
      <c r="U166" s="1" t="s">
        <v>2074</v>
      </c>
      <c r="W166" t="e">
        <f t="shared" si="20"/>
        <v>#VALUE!</v>
      </c>
    </row>
    <row r="167" spans="1:23">
      <c r="A167" s="16">
        <f t="shared" si="17"/>
        <v>167</v>
      </c>
      <c r="B167" s="15">
        <f t="shared" si="19"/>
        <v>158</v>
      </c>
      <c r="C167" s="18" t="s">
        <v>3259</v>
      </c>
      <c r="D167" s="18">
        <v>30</v>
      </c>
      <c r="E167" s="23" t="s">
        <v>188</v>
      </c>
      <c r="F167" s="23" t="s">
        <v>5079</v>
      </c>
      <c r="G167" s="44">
        <v>0</v>
      </c>
      <c r="H167" s="44">
        <v>0</v>
      </c>
      <c r="I167" s="90" t="s">
        <v>6</v>
      </c>
      <c r="J167" s="23" t="s">
        <v>1274</v>
      </c>
      <c r="K167" s="24" t="s">
        <v>3630</v>
      </c>
      <c r="L167" s="22" t="s">
        <v>4261</v>
      </c>
      <c r="M167" s="22" t="s">
        <v>4316</v>
      </c>
      <c r="N167" s="22" t="s">
        <v>2074</v>
      </c>
      <c r="O167" s="22"/>
      <c r="P167" s="246" t="s">
        <v>1590</v>
      </c>
      <c r="Q167" s="191"/>
      <c r="R167" s="1"/>
      <c r="S167" s="1" t="str">
        <f t="shared" si="21"/>
        <v>NOT EQUAL</v>
      </c>
      <c r="T167" s="1" t="str">
        <f>IF(ISNA(VLOOKUP(P167,'NEW XEQM.c'!D:D,1,0)),"--",VLOOKUP(P167,'NEW XEQM.c'!D:G,3,0))</f>
        <v>--</v>
      </c>
      <c r="U167" s="1" t="s">
        <v>2074</v>
      </c>
      <c r="W167" t="e">
        <f t="shared" si="20"/>
        <v>#VALUE!</v>
      </c>
    </row>
    <row r="168" spans="1:23">
      <c r="A168" s="16">
        <f t="shared" si="17"/>
        <v>168</v>
      </c>
      <c r="B168" s="15">
        <f t="shared" si="19"/>
        <v>159</v>
      </c>
      <c r="C168" s="18" t="s">
        <v>3259</v>
      </c>
      <c r="D168" s="18">
        <v>31</v>
      </c>
      <c r="E168" s="23" t="s">
        <v>189</v>
      </c>
      <c r="F168" s="23" t="s">
        <v>5080</v>
      </c>
      <c r="G168" s="44">
        <v>0</v>
      </c>
      <c r="H168" s="44">
        <v>0</v>
      </c>
      <c r="I168" s="90" t="s">
        <v>6</v>
      </c>
      <c r="J168" s="23" t="s">
        <v>1274</v>
      </c>
      <c r="K168" s="24" t="s">
        <v>3630</v>
      </c>
      <c r="L168" s="22" t="s">
        <v>4261</v>
      </c>
      <c r="M168" s="22" t="s">
        <v>4316</v>
      </c>
      <c r="N168" s="22" t="s">
        <v>2074</v>
      </c>
      <c r="O168" s="22"/>
      <c r="P168" s="246" t="s">
        <v>1592</v>
      </c>
      <c r="Q168" s="191"/>
      <c r="R168" s="1"/>
      <c r="S168" s="1" t="str">
        <f t="shared" si="21"/>
        <v>NOT EQUAL</v>
      </c>
      <c r="T168" s="1" t="str">
        <f>IF(ISNA(VLOOKUP(P168,'NEW XEQM.c'!D:D,1,0)),"--",VLOOKUP(P168,'NEW XEQM.c'!D:G,3,0))</f>
        <v>--</v>
      </c>
      <c r="U168" s="1" t="s">
        <v>2074</v>
      </c>
      <c r="W168" t="e">
        <f t="shared" si="20"/>
        <v>#VALUE!</v>
      </c>
    </row>
    <row r="169" spans="1:23">
      <c r="A169" s="16">
        <f t="shared" si="17"/>
        <v>169</v>
      </c>
      <c r="B169" s="15">
        <f t="shared" si="19"/>
        <v>160</v>
      </c>
      <c r="C169" s="18" t="s">
        <v>3259</v>
      </c>
      <c r="D169" s="18">
        <v>32</v>
      </c>
      <c r="E169" s="23" t="s">
        <v>195</v>
      </c>
      <c r="F169" s="23" t="s">
        <v>5081</v>
      </c>
      <c r="G169" s="44">
        <v>0</v>
      </c>
      <c r="H169" s="44">
        <v>0</v>
      </c>
      <c r="I169" s="90" t="s">
        <v>6</v>
      </c>
      <c r="J169" s="23" t="s">
        <v>1274</v>
      </c>
      <c r="K169" s="24" t="s">
        <v>3630</v>
      </c>
      <c r="L169" s="22" t="s">
        <v>4261</v>
      </c>
      <c r="M169" s="22" t="s">
        <v>4316</v>
      </c>
      <c r="N169" s="22" t="s">
        <v>2074</v>
      </c>
      <c r="O169" s="22"/>
      <c r="P169" s="246" t="s">
        <v>1593</v>
      </c>
      <c r="Q169" s="191"/>
      <c r="R169" s="1"/>
      <c r="S169" s="1" t="str">
        <f t="shared" ref="S169:S200" si="22">IF(E169=F169,"","NOT EQUAL")</f>
        <v>NOT EQUAL</v>
      </c>
      <c r="T169" s="1" t="str">
        <f>IF(ISNA(VLOOKUP(P169,'NEW XEQM.c'!D:D,1,0)),"--",VLOOKUP(P169,'NEW XEQM.c'!D:G,3,0))</f>
        <v>--</v>
      </c>
      <c r="U169" s="1" t="s">
        <v>2074</v>
      </c>
      <c r="W169" t="e">
        <f t="shared" si="20"/>
        <v>#VALUE!</v>
      </c>
    </row>
    <row r="170" spans="1:23">
      <c r="A170" s="16">
        <f t="shared" si="17"/>
        <v>170</v>
      </c>
      <c r="B170" s="15">
        <f t="shared" si="19"/>
        <v>161</v>
      </c>
      <c r="C170" s="18" t="s">
        <v>3259</v>
      </c>
      <c r="D170" s="18">
        <v>33</v>
      </c>
      <c r="E170" s="23" t="s">
        <v>210</v>
      </c>
      <c r="F170" s="23" t="s">
        <v>5082</v>
      </c>
      <c r="G170" s="44">
        <v>0</v>
      </c>
      <c r="H170" s="44">
        <v>0</v>
      </c>
      <c r="I170" s="90" t="s">
        <v>6</v>
      </c>
      <c r="J170" s="23" t="s">
        <v>1274</v>
      </c>
      <c r="K170" s="24" t="s">
        <v>3630</v>
      </c>
      <c r="L170" s="22" t="s">
        <v>4261</v>
      </c>
      <c r="M170" s="22" t="s">
        <v>4316</v>
      </c>
      <c r="N170" s="22" t="s">
        <v>2074</v>
      </c>
      <c r="O170" s="22"/>
      <c r="P170" s="246" t="s">
        <v>1598</v>
      </c>
      <c r="Q170" s="191"/>
      <c r="R170" s="1"/>
      <c r="S170" s="1" t="str">
        <f t="shared" si="22"/>
        <v>NOT EQUAL</v>
      </c>
      <c r="T170" s="1" t="str">
        <f>IF(ISNA(VLOOKUP(P170,'NEW XEQM.c'!D:D,1,0)),"--",VLOOKUP(P170,'NEW XEQM.c'!D:G,3,0))</f>
        <v>--</v>
      </c>
      <c r="U170" s="1" t="s">
        <v>2074</v>
      </c>
      <c r="W170" t="e">
        <f t="shared" si="20"/>
        <v>#VALUE!</v>
      </c>
    </row>
    <row r="171" spans="1:23">
      <c r="A171" s="16">
        <f t="shared" si="17"/>
        <v>171</v>
      </c>
      <c r="B171" s="15">
        <f t="shared" si="19"/>
        <v>162</v>
      </c>
      <c r="C171" s="18" t="s">
        <v>3259</v>
      </c>
      <c r="D171" s="18">
        <v>34</v>
      </c>
      <c r="E171" s="23" t="s">
        <v>211</v>
      </c>
      <c r="F171" s="23" t="s">
        <v>5083</v>
      </c>
      <c r="G171" s="44">
        <v>0</v>
      </c>
      <c r="H171" s="44">
        <v>0</v>
      </c>
      <c r="I171" s="90" t="s">
        <v>6</v>
      </c>
      <c r="J171" s="23" t="s">
        <v>1274</v>
      </c>
      <c r="K171" s="24" t="s">
        <v>3630</v>
      </c>
      <c r="L171" s="22" t="s">
        <v>4261</v>
      </c>
      <c r="M171" s="22" t="s">
        <v>4316</v>
      </c>
      <c r="N171" s="22" t="s">
        <v>2074</v>
      </c>
      <c r="O171" s="22"/>
      <c r="P171" s="246" t="s">
        <v>1621</v>
      </c>
      <c r="Q171" s="191"/>
      <c r="R171" s="1"/>
      <c r="S171" s="1" t="str">
        <f t="shared" si="22"/>
        <v>NOT EQUAL</v>
      </c>
      <c r="T171" s="1" t="str">
        <f>IF(ISNA(VLOOKUP(P171,'NEW XEQM.c'!D:D,1,0)),"--",VLOOKUP(P171,'NEW XEQM.c'!D:G,3,0))</f>
        <v>--</v>
      </c>
      <c r="U171" s="1" t="s">
        <v>2074</v>
      </c>
      <c r="W171" t="e">
        <f t="shared" si="20"/>
        <v>#VALUE!</v>
      </c>
    </row>
    <row r="172" spans="1:23">
      <c r="A172" s="16">
        <f t="shared" si="17"/>
        <v>172</v>
      </c>
      <c r="B172" s="15">
        <f t="shared" si="19"/>
        <v>163</v>
      </c>
      <c r="C172" s="18" t="s">
        <v>3259</v>
      </c>
      <c r="D172" s="18">
        <v>35</v>
      </c>
      <c r="E172" s="23" t="s">
        <v>212</v>
      </c>
      <c r="F172" s="23" t="s">
        <v>5084</v>
      </c>
      <c r="G172" s="44">
        <v>0</v>
      </c>
      <c r="H172" s="44">
        <v>0</v>
      </c>
      <c r="I172" s="90" t="s">
        <v>6</v>
      </c>
      <c r="J172" s="23" t="s">
        <v>1274</v>
      </c>
      <c r="K172" s="24" t="s">
        <v>3630</v>
      </c>
      <c r="L172" s="22" t="s">
        <v>4261</v>
      </c>
      <c r="M172" s="22" t="s">
        <v>4316</v>
      </c>
      <c r="N172" s="22" t="s">
        <v>2074</v>
      </c>
      <c r="O172" s="22"/>
      <c r="P172" s="246" t="s">
        <v>1622</v>
      </c>
      <c r="Q172" s="191"/>
      <c r="R172" s="1"/>
      <c r="S172" s="1" t="str">
        <f t="shared" si="22"/>
        <v>NOT EQUAL</v>
      </c>
      <c r="T172" s="1" t="str">
        <f>IF(ISNA(VLOOKUP(P172,'NEW XEQM.c'!D:D,1,0)),"--",VLOOKUP(P172,'NEW XEQM.c'!D:G,3,0))</f>
        <v>--</v>
      </c>
      <c r="U172" s="1" t="s">
        <v>2074</v>
      </c>
      <c r="W172" t="e">
        <f t="shared" si="20"/>
        <v>#VALUE!</v>
      </c>
    </row>
    <row r="173" spans="1:23">
      <c r="A173" s="16">
        <f t="shared" si="17"/>
        <v>173</v>
      </c>
      <c r="B173" s="15">
        <f t="shared" si="19"/>
        <v>164</v>
      </c>
      <c r="C173" s="18" t="s">
        <v>3259</v>
      </c>
      <c r="D173" s="18">
        <v>36</v>
      </c>
      <c r="E173" s="23" t="s">
        <v>213</v>
      </c>
      <c r="F173" s="23" t="s">
        <v>5218</v>
      </c>
      <c r="G173" s="44">
        <v>0</v>
      </c>
      <c r="H173" s="44">
        <v>0</v>
      </c>
      <c r="I173" s="90" t="s">
        <v>6</v>
      </c>
      <c r="J173" s="23" t="s">
        <v>1274</v>
      </c>
      <c r="K173" s="24" t="s">
        <v>3630</v>
      </c>
      <c r="L173" s="22" t="s">
        <v>4261</v>
      </c>
      <c r="M173" s="22" t="s">
        <v>4316</v>
      </c>
      <c r="N173" s="22" t="s">
        <v>2074</v>
      </c>
      <c r="O173" s="22"/>
      <c r="P173" s="246" t="s">
        <v>1623</v>
      </c>
      <c r="Q173" s="191"/>
      <c r="R173" s="1"/>
      <c r="S173" s="1" t="str">
        <f t="shared" si="22"/>
        <v>NOT EQUAL</v>
      </c>
      <c r="T173" s="1" t="str">
        <f>IF(ISNA(VLOOKUP(P173,'NEW XEQM.c'!D:D,1,0)),"--",VLOOKUP(P173,'NEW XEQM.c'!D:G,3,0))</f>
        <v>--</v>
      </c>
      <c r="U173" s="1" t="s">
        <v>2074</v>
      </c>
      <c r="W173" t="e">
        <f t="shared" si="20"/>
        <v>#VALUE!</v>
      </c>
    </row>
    <row r="174" spans="1:23">
      <c r="A174" s="16">
        <f t="shared" si="17"/>
        <v>174</v>
      </c>
      <c r="B174" s="15">
        <f t="shared" si="19"/>
        <v>165</v>
      </c>
      <c r="C174" s="18" t="s">
        <v>3259</v>
      </c>
      <c r="D174" s="18">
        <v>37</v>
      </c>
      <c r="E174" s="23" t="s">
        <v>225</v>
      </c>
      <c r="F174" s="23" t="s">
        <v>5219</v>
      </c>
      <c r="G174" s="44">
        <v>0</v>
      </c>
      <c r="H174" s="44">
        <v>0</v>
      </c>
      <c r="I174" s="90" t="s">
        <v>6</v>
      </c>
      <c r="J174" s="23" t="s">
        <v>1274</v>
      </c>
      <c r="K174" s="24" t="s">
        <v>3630</v>
      </c>
      <c r="L174" s="22" t="s">
        <v>4261</v>
      </c>
      <c r="M174" s="22" t="s">
        <v>4316</v>
      </c>
      <c r="N174" s="22" t="s">
        <v>2074</v>
      </c>
      <c r="O174" s="22"/>
      <c r="P174" s="246" t="s">
        <v>1624</v>
      </c>
      <c r="Q174" s="191"/>
      <c r="R174" s="1"/>
      <c r="S174" s="1" t="str">
        <f t="shared" si="22"/>
        <v>NOT EQUAL</v>
      </c>
      <c r="T174" s="1" t="str">
        <f>IF(ISNA(VLOOKUP(P174,'NEW XEQM.c'!D:D,1,0)),"--",VLOOKUP(P174,'NEW XEQM.c'!D:G,3,0))</f>
        <v>--</v>
      </c>
      <c r="U174" s="1" t="s">
        <v>2074</v>
      </c>
      <c r="W174" t="e">
        <f t="shared" si="20"/>
        <v>#VALUE!</v>
      </c>
    </row>
    <row r="175" spans="1:23">
      <c r="A175" s="16">
        <f t="shared" si="17"/>
        <v>175</v>
      </c>
      <c r="B175" s="15">
        <f t="shared" si="19"/>
        <v>166</v>
      </c>
      <c r="C175" s="18" t="s">
        <v>3259</v>
      </c>
      <c r="D175" s="18">
        <v>38</v>
      </c>
      <c r="E175" s="23" t="s">
        <v>244</v>
      </c>
      <c r="F175" s="23" t="s">
        <v>5220</v>
      </c>
      <c r="G175" s="44">
        <v>0</v>
      </c>
      <c r="H175" s="44">
        <v>0</v>
      </c>
      <c r="I175" s="90" t="s">
        <v>6</v>
      </c>
      <c r="J175" s="23" t="s">
        <v>1274</v>
      </c>
      <c r="K175" s="24" t="s">
        <v>3630</v>
      </c>
      <c r="L175" s="22" t="s">
        <v>4261</v>
      </c>
      <c r="M175" s="22" t="s">
        <v>4316</v>
      </c>
      <c r="N175" s="22" t="s">
        <v>2074</v>
      </c>
      <c r="O175" s="22"/>
      <c r="P175" s="246" t="s">
        <v>1648</v>
      </c>
      <c r="Q175" s="191"/>
      <c r="R175" s="1"/>
      <c r="S175" s="1" t="str">
        <f t="shared" si="22"/>
        <v>NOT EQUAL</v>
      </c>
      <c r="T175" s="1" t="str">
        <f>IF(ISNA(VLOOKUP(P175,'NEW XEQM.c'!D:D,1,0)),"--",VLOOKUP(P175,'NEW XEQM.c'!D:G,3,0))</f>
        <v>--</v>
      </c>
      <c r="U175" s="1" t="s">
        <v>2074</v>
      </c>
      <c r="W175" t="e">
        <f t="shared" si="20"/>
        <v>#VALUE!</v>
      </c>
    </row>
    <row r="176" spans="1:23">
      <c r="A176" s="16">
        <f t="shared" si="17"/>
        <v>176</v>
      </c>
      <c r="B176" s="15">
        <f t="shared" si="19"/>
        <v>167</v>
      </c>
      <c r="C176" s="18" t="s">
        <v>3259</v>
      </c>
      <c r="D176" s="18">
        <v>39</v>
      </c>
      <c r="E176" s="23" t="s">
        <v>255</v>
      </c>
      <c r="F176" s="23" t="s">
        <v>5221</v>
      </c>
      <c r="G176" s="44">
        <v>0</v>
      </c>
      <c r="H176" s="44">
        <v>0</v>
      </c>
      <c r="I176" s="90" t="s">
        <v>6</v>
      </c>
      <c r="J176" s="23" t="s">
        <v>1274</v>
      </c>
      <c r="K176" s="24" t="s">
        <v>3630</v>
      </c>
      <c r="L176" s="22" t="s">
        <v>4261</v>
      </c>
      <c r="M176" s="22" t="s">
        <v>4316</v>
      </c>
      <c r="N176" s="22" t="s">
        <v>2074</v>
      </c>
      <c r="O176" s="22"/>
      <c r="P176" s="246" t="s">
        <v>1677</v>
      </c>
      <c r="Q176" s="191"/>
      <c r="R176" s="1"/>
      <c r="S176" s="1" t="str">
        <f t="shared" si="22"/>
        <v>NOT EQUAL</v>
      </c>
      <c r="T176" s="1" t="str">
        <f>IF(ISNA(VLOOKUP(P176,'NEW XEQM.c'!D:D,1,0)),"--",VLOOKUP(P176,'NEW XEQM.c'!D:G,3,0))</f>
        <v>--</v>
      </c>
      <c r="U176" s="1" t="s">
        <v>2074</v>
      </c>
      <c r="W176" t="e">
        <f t="shared" si="20"/>
        <v>#VALUE!</v>
      </c>
    </row>
    <row r="177" spans="1:23">
      <c r="A177" s="16">
        <f t="shared" si="17"/>
        <v>177</v>
      </c>
      <c r="B177" s="15">
        <f t="shared" si="19"/>
        <v>168</v>
      </c>
      <c r="C177" s="18" t="s">
        <v>3259</v>
      </c>
      <c r="D177" s="18">
        <v>40</v>
      </c>
      <c r="E177" s="23" t="s">
        <v>260</v>
      </c>
      <c r="F177" s="23" t="s">
        <v>5222</v>
      </c>
      <c r="G177" s="44">
        <v>0</v>
      </c>
      <c r="H177" s="44">
        <v>0</v>
      </c>
      <c r="I177" s="90" t="s">
        <v>6</v>
      </c>
      <c r="J177" s="23" t="s">
        <v>1274</v>
      </c>
      <c r="K177" s="24" t="s">
        <v>3630</v>
      </c>
      <c r="L177" s="22" t="s">
        <v>4261</v>
      </c>
      <c r="M177" s="22" t="s">
        <v>4316</v>
      </c>
      <c r="N177" s="22" t="s">
        <v>2074</v>
      </c>
      <c r="O177" s="22"/>
      <c r="P177" s="246" t="s">
        <v>1692</v>
      </c>
      <c r="Q177" s="191"/>
      <c r="R177" s="1"/>
      <c r="S177" s="1" t="str">
        <f t="shared" si="22"/>
        <v>NOT EQUAL</v>
      </c>
      <c r="T177" s="1" t="str">
        <f>IF(ISNA(VLOOKUP(P177,'NEW XEQM.c'!D:D,1,0)),"--",VLOOKUP(P177,'NEW XEQM.c'!D:G,3,0))</f>
        <v>--</v>
      </c>
      <c r="U177" s="1" t="s">
        <v>2074</v>
      </c>
      <c r="W177" t="e">
        <f t="shared" si="20"/>
        <v>#VALUE!</v>
      </c>
    </row>
    <row r="178" spans="1:23">
      <c r="A178" s="16">
        <f t="shared" si="17"/>
        <v>178</v>
      </c>
      <c r="B178" s="15">
        <f t="shared" si="19"/>
        <v>169</v>
      </c>
      <c r="C178" s="18" t="s">
        <v>3259</v>
      </c>
      <c r="D178" s="18">
        <v>41</v>
      </c>
      <c r="E178" s="23" t="s">
        <v>262</v>
      </c>
      <c r="F178" s="23" t="s">
        <v>5223</v>
      </c>
      <c r="G178" s="44">
        <v>0</v>
      </c>
      <c r="H178" s="44">
        <v>0</v>
      </c>
      <c r="I178" s="90" t="s">
        <v>6</v>
      </c>
      <c r="J178" s="23" t="s">
        <v>1274</v>
      </c>
      <c r="K178" s="24" t="s">
        <v>3630</v>
      </c>
      <c r="L178" s="22" t="s">
        <v>4261</v>
      </c>
      <c r="M178" s="22" t="s">
        <v>4316</v>
      </c>
      <c r="N178" s="22" t="s">
        <v>2074</v>
      </c>
      <c r="O178" s="22"/>
      <c r="P178" s="246" t="s">
        <v>1701</v>
      </c>
      <c r="Q178" s="191"/>
      <c r="R178" s="1"/>
      <c r="S178" s="1" t="str">
        <f t="shared" si="22"/>
        <v>NOT EQUAL</v>
      </c>
      <c r="T178" s="1" t="str">
        <f>IF(ISNA(VLOOKUP(P178,'NEW XEQM.c'!D:D,1,0)),"--",VLOOKUP(P178,'NEW XEQM.c'!D:G,3,0))</f>
        <v>--</v>
      </c>
      <c r="U178" s="1" t="s">
        <v>2074</v>
      </c>
      <c r="W178" t="e">
        <f t="shared" si="20"/>
        <v>#VALUE!</v>
      </c>
    </row>
    <row r="179" spans="1:23">
      <c r="A179" s="16">
        <f t="shared" si="17"/>
        <v>179</v>
      </c>
      <c r="B179" s="15">
        <f t="shared" si="19"/>
        <v>170</v>
      </c>
      <c r="C179" s="18" t="s">
        <v>3259</v>
      </c>
      <c r="D179" s="18">
        <v>42</v>
      </c>
      <c r="E179" s="23" t="s">
        <v>271</v>
      </c>
      <c r="F179" s="23" t="s">
        <v>5224</v>
      </c>
      <c r="G179" s="44">
        <v>0</v>
      </c>
      <c r="H179" s="44">
        <v>0</v>
      </c>
      <c r="I179" s="90" t="s">
        <v>6</v>
      </c>
      <c r="J179" s="23" t="s">
        <v>1274</v>
      </c>
      <c r="K179" s="24" t="s">
        <v>3630</v>
      </c>
      <c r="L179" s="22" t="s">
        <v>4261</v>
      </c>
      <c r="M179" s="22" t="s">
        <v>4316</v>
      </c>
      <c r="N179" s="22" t="s">
        <v>2074</v>
      </c>
      <c r="O179" s="22"/>
      <c r="P179" s="246" t="s">
        <v>1704</v>
      </c>
      <c r="Q179" s="191"/>
      <c r="R179" s="1"/>
      <c r="S179" s="1" t="str">
        <f t="shared" si="22"/>
        <v>NOT EQUAL</v>
      </c>
      <c r="T179" s="1" t="str">
        <f>IF(ISNA(VLOOKUP(P179,'NEW XEQM.c'!D:D,1,0)),"--",VLOOKUP(P179,'NEW XEQM.c'!D:G,3,0))</f>
        <v>--</v>
      </c>
      <c r="U179" s="1" t="s">
        <v>2074</v>
      </c>
      <c r="W179" t="e">
        <f t="shared" si="20"/>
        <v>#VALUE!</v>
      </c>
    </row>
    <row r="180" spans="1:23">
      <c r="A180" s="16">
        <f t="shared" si="17"/>
        <v>180</v>
      </c>
      <c r="B180" s="15">
        <f t="shared" si="19"/>
        <v>171</v>
      </c>
      <c r="C180" s="18" t="s">
        <v>3259</v>
      </c>
      <c r="D180" s="18">
        <v>43</v>
      </c>
      <c r="E180" s="23" t="s">
        <v>272</v>
      </c>
      <c r="F180" s="23" t="s">
        <v>5225</v>
      </c>
      <c r="G180" s="44">
        <v>0</v>
      </c>
      <c r="H180" s="44">
        <v>0</v>
      </c>
      <c r="I180" s="90" t="s">
        <v>6</v>
      </c>
      <c r="J180" s="23" t="s">
        <v>1274</v>
      </c>
      <c r="K180" s="24" t="s">
        <v>3630</v>
      </c>
      <c r="L180" s="22" t="s">
        <v>4261</v>
      </c>
      <c r="M180" s="22" t="s">
        <v>4316</v>
      </c>
      <c r="N180" s="22" t="s">
        <v>2074</v>
      </c>
      <c r="O180" s="22"/>
      <c r="P180" s="246" t="s">
        <v>1723</v>
      </c>
      <c r="Q180" s="191"/>
      <c r="R180" s="1"/>
      <c r="S180" s="1" t="str">
        <f t="shared" si="22"/>
        <v>NOT EQUAL</v>
      </c>
      <c r="T180" s="1" t="str">
        <f>IF(ISNA(VLOOKUP(P180,'NEW XEQM.c'!D:D,1,0)),"--",VLOOKUP(P180,'NEW XEQM.c'!D:G,3,0))</f>
        <v>--</v>
      </c>
      <c r="U180" s="1" t="s">
        <v>2074</v>
      </c>
      <c r="W180" t="e">
        <f t="shared" si="20"/>
        <v>#VALUE!</v>
      </c>
    </row>
    <row r="181" spans="1:23">
      <c r="A181" s="16">
        <f t="shared" si="17"/>
        <v>181</v>
      </c>
      <c r="B181" s="15">
        <f t="shared" si="19"/>
        <v>172</v>
      </c>
      <c r="C181" s="18" t="s">
        <v>3259</v>
      </c>
      <c r="D181" s="18">
        <v>44</v>
      </c>
      <c r="E181" s="23" t="s">
        <v>273</v>
      </c>
      <c r="F181" s="23" t="s">
        <v>5226</v>
      </c>
      <c r="G181" s="99">
        <v>0</v>
      </c>
      <c r="H181" s="99">
        <v>0</v>
      </c>
      <c r="I181" s="90" t="s">
        <v>6</v>
      </c>
      <c r="J181" s="23" t="s">
        <v>1274</v>
      </c>
      <c r="K181" s="24" t="s">
        <v>3630</v>
      </c>
      <c r="L181" s="22" t="s">
        <v>4261</v>
      </c>
      <c r="M181" s="22" t="s">
        <v>4316</v>
      </c>
      <c r="N181" s="22" t="s">
        <v>2074</v>
      </c>
      <c r="O181" s="22"/>
      <c r="P181" s="246" t="s">
        <v>1724</v>
      </c>
      <c r="Q181" s="191"/>
      <c r="R181" s="1"/>
      <c r="S181" s="1" t="str">
        <f t="shared" si="22"/>
        <v>NOT EQUAL</v>
      </c>
      <c r="T181" s="1" t="str">
        <f>IF(ISNA(VLOOKUP(P181,'NEW XEQM.c'!D:D,1,0)),"--",VLOOKUP(P181,'NEW XEQM.c'!D:G,3,0))</f>
        <v>--</v>
      </c>
      <c r="U181" s="1" t="s">
        <v>2074</v>
      </c>
      <c r="W181" t="e">
        <f t="shared" si="20"/>
        <v>#VALUE!</v>
      </c>
    </row>
    <row r="182" spans="1:23">
      <c r="A182" s="16">
        <f t="shared" si="17"/>
        <v>182</v>
      </c>
      <c r="B182" s="15">
        <f t="shared" si="19"/>
        <v>173</v>
      </c>
      <c r="C182" s="18" t="s">
        <v>3259</v>
      </c>
      <c r="D182" s="18">
        <v>45</v>
      </c>
      <c r="E182" s="23" t="s">
        <v>274</v>
      </c>
      <c r="F182" s="23" t="s">
        <v>5227</v>
      </c>
      <c r="G182" s="44">
        <v>0</v>
      </c>
      <c r="H182" s="44">
        <v>0</v>
      </c>
      <c r="I182" s="90" t="s">
        <v>6</v>
      </c>
      <c r="J182" s="23" t="s">
        <v>1274</v>
      </c>
      <c r="K182" s="24" t="s">
        <v>3630</v>
      </c>
      <c r="L182" s="22" t="s">
        <v>4261</v>
      </c>
      <c r="M182" s="22" t="s">
        <v>4316</v>
      </c>
      <c r="N182" s="22" t="s">
        <v>2074</v>
      </c>
      <c r="O182" s="22"/>
      <c r="P182" s="246" t="s">
        <v>1725</v>
      </c>
      <c r="Q182" s="191"/>
      <c r="R182" s="1"/>
      <c r="S182" s="1" t="str">
        <f t="shared" si="22"/>
        <v>NOT EQUAL</v>
      </c>
      <c r="T182" s="1" t="str">
        <f>IF(ISNA(VLOOKUP(P182,'NEW XEQM.c'!D:D,1,0)),"--",VLOOKUP(P182,'NEW XEQM.c'!D:G,3,0))</f>
        <v>--</v>
      </c>
      <c r="U182" s="1" t="s">
        <v>2074</v>
      </c>
      <c r="W182" t="e">
        <f t="shared" si="20"/>
        <v>#VALUE!</v>
      </c>
    </row>
    <row r="183" spans="1:23">
      <c r="A183" s="16">
        <f t="shared" si="17"/>
        <v>183</v>
      </c>
      <c r="B183" s="15">
        <f t="shared" si="19"/>
        <v>174</v>
      </c>
      <c r="C183" s="18" t="s">
        <v>3259</v>
      </c>
      <c r="D183" s="18">
        <v>46</v>
      </c>
      <c r="E183" s="23" t="s">
        <v>277</v>
      </c>
      <c r="F183" s="23" t="s">
        <v>5228</v>
      </c>
      <c r="G183" s="44">
        <v>0</v>
      </c>
      <c r="H183" s="44">
        <v>0</v>
      </c>
      <c r="I183" s="90" t="s">
        <v>6</v>
      </c>
      <c r="J183" s="23" t="s">
        <v>1274</v>
      </c>
      <c r="K183" s="24" t="s">
        <v>3630</v>
      </c>
      <c r="L183" s="22" t="s">
        <v>4261</v>
      </c>
      <c r="M183" s="22" t="s">
        <v>4316</v>
      </c>
      <c r="N183" s="22" t="s">
        <v>2074</v>
      </c>
      <c r="O183" s="22"/>
      <c r="P183" s="246" t="s">
        <v>1727</v>
      </c>
      <c r="Q183" s="191"/>
      <c r="R183" s="1"/>
      <c r="S183" s="1" t="str">
        <f t="shared" si="22"/>
        <v>NOT EQUAL</v>
      </c>
      <c r="T183" s="1" t="str">
        <f>IF(ISNA(VLOOKUP(P183,'NEW XEQM.c'!D:D,1,0)),"--",VLOOKUP(P183,'NEW XEQM.c'!D:G,3,0))</f>
        <v>--</v>
      </c>
      <c r="U183" s="1" t="s">
        <v>2074</v>
      </c>
      <c r="W183" t="e">
        <f t="shared" si="20"/>
        <v>#VALUE!</v>
      </c>
    </row>
    <row r="184" spans="1:23">
      <c r="A184" s="16">
        <f t="shared" si="17"/>
        <v>184</v>
      </c>
      <c r="B184" s="15">
        <f t="shared" si="19"/>
        <v>175</v>
      </c>
      <c r="C184" s="18" t="s">
        <v>3259</v>
      </c>
      <c r="D184" s="18">
        <v>47</v>
      </c>
      <c r="E184" s="23" t="s">
        <v>280</v>
      </c>
      <c r="F184" s="23" t="s">
        <v>5229</v>
      </c>
      <c r="G184" s="44">
        <v>0</v>
      </c>
      <c r="H184" s="44">
        <v>0</v>
      </c>
      <c r="I184" s="90" t="s">
        <v>6</v>
      </c>
      <c r="J184" s="23" t="s">
        <v>1274</v>
      </c>
      <c r="K184" s="24" t="s">
        <v>3630</v>
      </c>
      <c r="L184" s="22" t="s">
        <v>4261</v>
      </c>
      <c r="M184" s="22" t="s">
        <v>4316</v>
      </c>
      <c r="N184" s="22" t="s">
        <v>2074</v>
      </c>
      <c r="O184" s="22"/>
      <c r="P184" s="246" t="s">
        <v>1730</v>
      </c>
      <c r="Q184" s="191"/>
      <c r="R184" s="1"/>
      <c r="S184" s="1" t="str">
        <f t="shared" si="22"/>
        <v>NOT EQUAL</v>
      </c>
      <c r="T184" s="1" t="str">
        <f>IF(ISNA(VLOOKUP(P184,'NEW XEQM.c'!D:D,1,0)),"--",VLOOKUP(P184,'NEW XEQM.c'!D:G,3,0))</f>
        <v>--</v>
      </c>
      <c r="U184" s="1" t="s">
        <v>2441</v>
      </c>
      <c r="W184" t="e">
        <f t="shared" si="20"/>
        <v>#VALUE!</v>
      </c>
    </row>
    <row r="185" spans="1:23">
      <c r="A185" s="16">
        <f t="shared" si="17"/>
        <v>185</v>
      </c>
      <c r="B185" s="15">
        <f t="shared" si="19"/>
        <v>176</v>
      </c>
      <c r="C185" s="18" t="s">
        <v>3259</v>
      </c>
      <c r="D185" s="18">
        <v>48</v>
      </c>
      <c r="E185" s="23" t="s">
        <v>289</v>
      </c>
      <c r="F185" s="23" t="s">
        <v>5230</v>
      </c>
      <c r="G185" s="44">
        <v>0</v>
      </c>
      <c r="H185" s="44">
        <v>0</v>
      </c>
      <c r="I185" s="90" t="s">
        <v>6</v>
      </c>
      <c r="J185" s="23" t="s">
        <v>1274</v>
      </c>
      <c r="K185" s="24" t="s">
        <v>3630</v>
      </c>
      <c r="L185" s="22" t="s">
        <v>4261</v>
      </c>
      <c r="M185" s="22" t="s">
        <v>4316</v>
      </c>
      <c r="N185" s="22" t="s">
        <v>2074</v>
      </c>
      <c r="O185" s="22"/>
      <c r="P185" s="246" t="s">
        <v>1735</v>
      </c>
      <c r="Q185" s="191"/>
      <c r="R185" s="1"/>
      <c r="S185" s="1" t="str">
        <f t="shared" si="22"/>
        <v>NOT EQUAL</v>
      </c>
      <c r="T185" s="1" t="str">
        <f>IF(ISNA(VLOOKUP(P185,'NEW XEQM.c'!D:D,1,0)),"--",VLOOKUP(P185,'NEW XEQM.c'!D:G,3,0))</f>
        <v>--</v>
      </c>
      <c r="U185" s="1" t="s">
        <v>2074</v>
      </c>
      <c r="W185" t="e">
        <f t="shared" si="20"/>
        <v>#VALUE!</v>
      </c>
    </row>
    <row r="186" spans="1:23">
      <c r="A186" s="16">
        <f t="shared" si="17"/>
        <v>186</v>
      </c>
      <c r="B186" s="15">
        <f t="shared" si="19"/>
        <v>177</v>
      </c>
      <c r="C186" s="18" t="s">
        <v>3259</v>
      </c>
      <c r="D186" s="18">
        <v>49</v>
      </c>
      <c r="E186" s="23" t="s">
        <v>291</v>
      </c>
      <c r="F186" s="23" t="s">
        <v>5231</v>
      </c>
      <c r="G186" s="44">
        <v>0</v>
      </c>
      <c r="H186" s="44">
        <v>0</v>
      </c>
      <c r="I186" s="90" t="s">
        <v>6</v>
      </c>
      <c r="J186" s="23" t="s">
        <v>1274</v>
      </c>
      <c r="K186" s="24" t="s">
        <v>3630</v>
      </c>
      <c r="L186" s="22" t="s">
        <v>4261</v>
      </c>
      <c r="M186" s="22" t="s">
        <v>4316</v>
      </c>
      <c r="N186" s="22" t="s">
        <v>2074</v>
      </c>
      <c r="O186" s="22"/>
      <c r="P186" s="246" t="s">
        <v>1746</v>
      </c>
      <c r="Q186" s="191"/>
      <c r="R186" s="1"/>
      <c r="S186" s="1" t="str">
        <f t="shared" si="22"/>
        <v>NOT EQUAL</v>
      </c>
      <c r="T186" s="1" t="str">
        <f>IF(ISNA(VLOOKUP(P186,'NEW XEQM.c'!D:D,1,0)),"--",VLOOKUP(P186,'NEW XEQM.c'!D:G,3,0))</f>
        <v>--</v>
      </c>
      <c r="U186" s="1" t="s">
        <v>2074</v>
      </c>
      <c r="W186" t="e">
        <f t="shared" si="20"/>
        <v>#VALUE!</v>
      </c>
    </row>
    <row r="187" spans="1:23">
      <c r="A187" s="16">
        <f t="shared" si="17"/>
        <v>187</v>
      </c>
      <c r="B187" s="15">
        <f t="shared" si="19"/>
        <v>178</v>
      </c>
      <c r="C187" s="18" t="s">
        <v>3259</v>
      </c>
      <c r="D187" s="18">
        <v>50</v>
      </c>
      <c r="E187" s="23" t="s">
        <v>318</v>
      </c>
      <c r="F187" s="23" t="s">
        <v>5232</v>
      </c>
      <c r="G187" s="44">
        <v>0</v>
      </c>
      <c r="H187" s="44">
        <v>0</v>
      </c>
      <c r="I187" s="90" t="s">
        <v>6</v>
      </c>
      <c r="J187" s="23" t="s">
        <v>1274</v>
      </c>
      <c r="K187" s="24" t="s">
        <v>3630</v>
      </c>
      <c r="L187" s="22" t="s">
        <v>4261</v>
      </c>
      <c r="M187" s="22" t="s">
        <v>4316</v>
      </c>
      <c r="N187" s="22" t="s">
        <v>2074</v>
      </c>
      <c r="O187" s="22"/>
      <c r="P187" s="246" t="s">
        <v>1748</v>
      </c>
      <c r="Q187" s="191"/>
      <c r="R187" s="1"/>
      <c r="S187" s="1" t="str">
        <f t="shared" si="22"/>
        <v>NOT EQUAL</v>
      </c>
      <c r="T187" s="1" t="str">
        <f>IF(ISNA(VLOOKUP(P187,'NEW XEQM.c'!D:D,1,0)),"--",VLOOKUP(P187,'NEW XEQM.c'!D:G,3,0))</f>
        <v>--</v>
      </c>
      <c r="U187" s="1" t="s">
        <v>2074</v>
      </c>
      <c r="W187" t="e">
        <f t="shared" si="20"/>
        <v>#VALUE!</v>
      </c>
    </row>
    <row r="188" spans="1:23">
      <c r="A188" s="16">
        <f t="shared" si="17"/>
        <v>188</v>
      </c>
      <c r="B188" s="15">
        <f t="shared" si="19"/>
        <v>179</v>
      </c>
      <c r="C188" s="18" t="s">
        <v>3259</v>
      </c>
      <c r="D188" s="18">
        <v>51</v>
      </c>
      <c r="E188" s="23" t="s">
        <v>1180</v>
      </c>
      <c r="F188" s="23" t="s">
        <v>5085</v>
      </c>
      <c r="G188" s="44">
        <v>0</v>
      </c>
      <c r="H188" s="44">
        <v>0</v>
      </c>
      <c r="I188" s="90" t="s">
        <v>6</v>
      </c>
      <c r="J188" s="23" t="s">
        <v>1274</v>
      </c>
      <c r="K188" s="24" t="s">
        <v>3630</v>
      </c>
      <c r="L188" s="22" t="s">
        <v>4261</v>
      </c>
      <c r="M188" s="22" t="s">
        <v>4316</v>
      </c>
      <c r="N188" s="22" t="s">
        <v>2074</v>
      </c>
      <c r="O188" s="22"/>
      <c r="P188" s="246" t="s">
        <v>1784</v>
      </c>
      <c r="Q188" s="191"/>
      <c r="R188" s="1"/>
      <c r="S188" s="1" t="str">
        <f t="shared" si="22"/>
        <v>NOT EQUAL</v>
      </c>
      <c r="T188" s="1" t="str">
        <f>IF(ISNA(VLOOKUP(P188,'NEW XEQM.c'!D:D,1,0)),"--",VLOOKUP(P188,'NEW XEQM.c'!D:G,3,0))</f>
        <v>--</v>
      </c>
      <c r="U188" s="1" t="s">
        <v>2074</v>
      </c>
      <c r="W188" t="e">
        <f t="shared" si="20"/>
        <v>#VALUE!</v>
      </c>
    </row>
    <row r="189" spans="1:23">
      <c r="A189" s="16">
        <f t="shared" si="17"/>
        <v>189</v>
      </c>
      <c r="B189" s="15">
        <f t="shared" si="19"/>
        <v>180</v>
      </c>
      <c r="C189" s="18" t="s">
        <v>3259</v>
      </c>
      <c r="D189" s="18">
        <v>52</v>
      </c>
      <c r="E189" s="23" t="s">
        <v>325</v>
      </c>
      <c r="F189" s="23" t="s">
        <v>5086</v>
      </c>
      <c r="G189" s="44">
        <v>0</v>
      </c>
      <c r="H189" s="44">
        <v>0</v>
      </c>
      <c r="I189" s="90" t="s">
        <v>6</v>
      </c>
      <c r="J189" s="23" t="s">
        <v>1274</v>
      </c>
      <c r="K189" s="24" t="s">
        <v>3630</v>
      </c>
      <c r="L189" s="22" t="s">
        <v>4261</v>
      </c>
      <c r="M189" s="22" t="s">
        <v>4316</v>
      </c>
      <c r="N189" s="22" t="s">
        <v>2074</v>
      </c>
      <c r="O189" s="22"/>
      <c r="P189" s="246" t="s">
        <v>1797</v>
      </c>
      <c r="Q189" s="191"/>
      <c r="R189" s="1"/>
      <c r="S189" s="1" t="str">
        <f t="shared" si="22"/>
        <v>NOT EQUAL</v>
      </c>
      <c r="T189" s="1" t="str">
        <f>IF(ISNA(VLOOKUP(P189,'NEW XEQM.c'!D:D,1,0)),"--",VLOOKUP(P189,'NEW XEQM.c'!D:G,3,0))</f>
        <v>--</v>
      </c>
      <c r="U189" s="1" t="s">
        <v>2074</v>
      </c>
      <c r="W189" t="e">
        <f t="shared" si="20"/>
        <v>#VALUE!</v>
      </c>
    </row>
    <row r="190" spans="1:23">
      <c r="A190" s="16">
        <f t="shared" si="17"/>
        <v>190</v>
      </c>
      <c r="B190" s="15">
        <f t="shared" si="19"/>
        <v>181</v>
      </c>
      <c r="C190" s="18" t="s">
        <v>3259</v>
      </c>
      <c r="D190" s="18">
        <v>53</v>
      </c>
      <c r="E190" s="23" t="s">
        <v>334</v>
      </c>
      <c r="F190" s="23" t="s">
        <v>5135</v>
      </c>
      <c r="G190" s="44">
        <v>0</v>
      </c>
      <c r="H190" s="44">
        <v>0</v>
      </c>
      <c r="I190" s="90" t="s">
        <v>6</v>
      </c>
      <c r="J190" s="23" t="s">
        <v>1274</v>
      </c>
      <c r="K190" s="24" t="s">
        <v>3630</v>
      </c>
      <c r="L190" s="22" t="s">
        <v>4261</v>
      </c>
      <c r="M190" s="22" t="s">
        <v>4316</v>
      </c>
      <c r="N190" s="22" t="s">
        <v>2074</v>
      </c>
      <c r="O190" s="22"/>
      <c r="P190" s="246" t="s">
        <v>1798</v>
      </c>
      <c r="Q190" s="191"/>
      <c r="R190" s="1"/>
      <c r="S190" s="1" t="str">
        <f t="shared" si="22"/>
        <v>NOT EQUAL</v>
      </c>
      <c r="T190" s="1" t="str">
        <f>IF(ISNA(VLOOKUP(P190,'NEW XEQM.c'!D:D,1,0)),"--",VLOOKUP(P190,'NEW XEQM.c'!D:G,3,0))</f>
        <v>--</v>
      </c>
      <c r="U190" s="1" t="s">
        <v>2074</v>
      </c>
      <c r="W190" t="e">
        <f t="shared" si="20"/>
        <v>#VALUE!</v>
      </c>
    </row>
    <row r="191" spans="1:23">
      <c r="A191" s="16">
        <f t="shared" ref="A191:A254" si="23">IF(B191=INT(B191),ROW(),"")</f>
        <v>191</v>
      </c>
      <c r="B191" s="15">
        <f t="shared" si="19"/>
        <v>182</v>
      </c>
      <c r="C191" s="18" t="s">
        <v>3259</v>
      </c>
      <c r="D191" s="18">
        <v>54</v>
      </c>
      <c r="E191" s="23" t="s">
        <v>358</v>
      </c>
      <c r="F191" s="23" t="s">
        <v>5233</v>
      </c>
      <c r="G191" s="44">
        <v>0</v>
      </c>
      <c r="H191" s="44">
        <v>0</v>
      </c>
      <c r="I191" s="90" t="s">
        <v>6</v>
      </c>
      <c r="J191" s="23" t="s">
        <v>1274</v>
      </c>
      <c r="K191" s="24" t="s">
        <v>3630</v>
      </c>
      <c r="L191" s="22" t="s">
        <v>4261</v>
      </c>
      <c r="M191" s="22" t="s">
        <v>4316</v>
      </c>
      <c r="N191" s="22" t="s">
        <v>2074</v>
      </c>
      <c r="O191" s="22"/>
      <c r="P191" s="246" t="s">
        <v>1815</v>
      </c>
      <c r="Q191" s="191"/>
      <c r="R191" s="1"/>
      <c r="S191" s="1" t="str">
        <f t="shared" si="22"/>
        <v>NOT EQUAL</v>
      </c>
      <c r="T191" s="1" t="str">
        <f>IF(ISNA(VLOOKUP(P191,'NEW XEQM.c'!D:D,1,0)),"--",VLOOKUP(P191,'NEW XEQM.c'!D:G,3,0))</f>
        <v>--</v>
      </c>
      <c r="U191" s="1" t="s">
        <v>2074</v>
      </c>
      <c r="W191" t="e">
        <f t="shared" si="20"/>
        <v>#VALUE!</v>
      </c>
    </row>
    <row r="192" spans="1:23">
      <c r="A192" s="16">
        <f t="shared" si="23"/>
        <v>192</v>
      </c>
      <c r="B192" s="15">
        <f t="shared" si="19"/>
        <v>183</v>
      </c>
      <c r="C192" s="18" t="s">
        <v>3259</v>
      </c>
      <c r="D192" s="18">
        <v>55</v>
      </c>
      <c r="E192" s="23" t="s">
        <v>0</v>
      </c>
      <c r="F192" s="23" t="s">
        <v>5234</v>
      </c>
      <c r="G192" s="44">
        <v>0</v>
      </c>
      <c r="H192" s="44">
        <v>0</v>
      </c>
      <c r="I192" s="90" t="s">
        <v>6</v>
      </c>
      <c r="J192" s="23" t="s">
        <v>1274</v>
      </c>
      <c r="K192" s="24" t="s">
        <v>3630</v>
      </c>
      <c r="L192" s="22" t="s">
        <v>4261</v>
      </c>
      <c r="M192" s="22" t="s">
        <v>4316</v>
      </c>
      <c r="N192" s="22" t="s">
        <v>2074</v>
      </c>
      <c r="O192" s="22"/>
      <c r="P192" s="246" t="s">
        <v>1865</v>
      </c>
      <c r="Q192" s="191"/>
      <c r="R192" s="1"/>
      <c r="S192" s="1" t="str">
        <f t="shared" si="22"/>
        <v>NOT EQUAL</v>
      </c>
      <c r="T192" s="1" t="str">
        <f>IF(ISNA(VLOOKUP(P192,'NEW XEQM.c'!D:D,1,0)),"--",VLOOKUP(P192,'NEW XEQM.c'!D:G,3,0))</f>
        <v>--</v>
      </c>
      <c r="U192" s="1" t="s">
        <v>2074</v>
      </c>
      <c r="W192" t="e">
        <f t="shared" si="20"/>
        <v>#VALUE!</v>
      </c>
    </row>
    <row r="193" spans="1:23">
      <c r="A193" s="16">
        <f t="shared" si="23"/>
        <v>193</v>
      </c>
      <c r="B193" s="15">
        <f t="shared" si="19"/>
        <v>184</v>
      </c>
      <c r="C193" s="18" t="s">
        <v>3259</v>
      </c>
      <c r="D193" s="18">
        <v>56</v>
      </c>
      <c r="E193" s="23" t="s">
        <v>366</v>
      </c>
      <c r="F193" s="23" t="s">
        <v>5204</v>
      </c>
      <c r="G193" s="44">
        <v>0</v>
      </c>
      <c r="H193" s="44">
        <v>0</v>
      </c>
      <c r="I193" s="90" t="s">
        <v>6</v>
      </c>
      <c r="J193" s="23" t="s">
        <v>1274</v>
      </c>
      <c r="K193" s="24" t="s">
        <v>3630</v>
      </c>
      <c r="L193" s="22" t="s">
        <v>4261</v>
      </c>
      <c r="M193" s="22" t="s">
        <v>4316</v>
      </c>
      <c r="N193" s="22" t="s">
        <v>2074</v>
      </c>
      <c r="O193" s="22"/>
      <c r="P193" s="246" t="s">
        <v>1867</v>
      </c>
      <c r="Q193" s="191"/>
      <c r="R193" s="1"/>
      <c r="S193" s="1" t="str">
        <f t="shared" si="22"/>
        <v>NOT EQUAL</v>
      </c>
      <c r="T193" s="1" t="str">
        <f>IF(ISNA(VLOOKUP(P193,'NEW XEQM.c'!D:D,1,0)),"--",VLOOKUP(P193,'NEW XEQM.c'!D:G,3,0))</f>
        <v>--</v>
      </c>
      <c r="U193" s="1" t="s">
        <v>2074</v>
      </c>
      <c r="W193" t="e">
        <f t="shared" si="20"/>
        <v>#VALUE!</v>
      </c>
    </row>
    <row r="194" spans="1:23">
      <c r="A194" s="16">
        <f t="shared" si="23"/>
        <v>194</v>
      </c>
      <c r="B194" s="15">
        <f t="shared" si="19"/>
        <v>185</v>
      </c>
      <c r="C194" s="18" t="s">
        <v>3259</v>
      </c>
      <c r="D194" s="18">
        <v>57</v>
      </c>
      <c r="E194" s="23" t="s">
        <v>367</v>
      </c>
      <c r="F194" s="23" t="s">
        <v>5235</v>
      </c>
      <c r="G194" s="44">
        <v>0</v>
      </c>
      <c r="H194" s="44">
        <v>0</v>
      </c>
      <c r="I194" s="90" t="s">
        <v>6</v>
      </c>
      <c r="J194" s="23" t="s">
        <v>1274</v>
      </c>
      <c r="K194" s="24" t="s">
        <v>3630</v>
      </c>
      <c r="L194" s="22" t="s">
        <v>4261</v>
      </c>
      <c r="M194" s="22" t="s">
        <v>4316</v>
      </c>
      <c r="N194" s="22" t="s">
        <v>2074</v>
      </c>
      <c r="O194" s="22"/>
      <c r="P194" s="246" t="s">
        <v>1879</v>
      </c>
      <c r="Q194" s="191"/>
      <c r="R194" s="1"/>
      <c r="S194" s="1" t="str">
        <f t="shared" si="22"/>
        <v>NOT EQUAL</v>
      </c>
      <c r="T194" s="1" t="str">
        <f>IF(ISNA(VLOOKUP(P194,'NEW XEQM.c'!D:D,1,0)),"--",VLOOKUP(P194,'NEW XEQM.c'!D:G,3,0))</f>
        <v>--</v>
      </c>
      <c r="U194" s="1" t="s">
        <v>2074</v>
      </c>
      <c r="W194" t="e">
        <f t="shared" si="20"/>
        <v>#VALUE!</v>
      </c>
    </row>
    <row r="195" spans="1:23">
      <c r="A195" s="16">
        <f t="shared" si="23"/>
        <v>195</v>
      </c>
      <c r="B195" s="15">
        <f t="shared" si="19"/>
        <v>186</v>
      </c>
      <c r="C195" s="18" t="s">
        <v>3259</v>
      </c>
      <c r="D195" s="18">
        <v>58</v>
      </c>
      <c r="E195" s="23" t="s">
        <v>368</v>
      </c>
      <c r="F195" s="23" t="s">
        <v>5236</v>
      </c>
      <c r="G195" s="44">
        <v>0</v>
      </c>
      <c r="H195" s="44">
        <v>0</v>
      </c>
      <c r="I195" s="90" t="s">
        <v>6</v>
      </c>
      <c r="J195" s="23" t="s">
        <v>1274</v>
      </c>
      <c r="K195" s="24" t="s">
        <v>3630</v>
      </c>
      <c r="L195" s="22" t="s">
        <v>4261</v>
      </c>
      <c r="M195" s="22" t="s">
        <v>4316</v>
      </c>
      <c r="N195" s="22" t="s">
        <v>2074</v>
      </c>
      <c r="O195" s="22"/>
      <c r="P195" s="246" t="s">
        <v>1880</v>
      </c>
      <c r="Q195" s="191"/>
      <c r="R195" s="1"/>
      <c r="S195" s="1" t="str">
        <f t="shared" si="22"/>
        <v>NOT EQUAL</v>
      </c>
      <c r="T195" s="1" t="str">
        <f>IF(ISNA(VLOOKUP(P195,'NEW XEQM.c'!D:D,1,0)),"--",VLOOKUP(P195,'NEW XEQM.c'!D:G,3,0))</f>
        <v>--</v>
      </c>
      <c r="U195" s="1" t="s">
        <v>2074</v>
      </c>
      <c r="W195" t="e">
        <f t="shared" si="20"/>
        <v>#VALUE!</v>
      </c>
    </row>
    <row r="196" spans="1:23">
      <c r="A196" s="16">
        <f t="shared" si="23"/>
        <v>196</v>
      </c>
      <c r="B196" s="15">
        <f t="shared" ref="B196:B259" si="24">IF(AND(MID(C196,2,1)&lt;&gt;"/",MID(C196,1,1)="/"),INT(B195)+1,B195+0.01)</f>
        <v>187</v>
      </c>
      <c r="C196" s="18" t="s">
        <v>3259</v>
      </c>
      <c r="D196" s="18">
        <v>59</v>
      </c>
      <c r="E196" s="23" t="s">
        <v>72</v>
      </c>
      <c r="F196" s="23" t="s">
        <v>5237</v>
      </c>
      <c r="G196" s="44">
        <v>0</v>
      </c>
      <c r="H196" s="44">
        <v>0</v>
      </c>
      <c r="I196" s="90" t="s">
        <v>6</v>
      </c>
      <c r="J196" s="23" t="s">
        <v>1274</v>
      </c>
      <c r="K196" s="24" t="s">
        <v>3630</v>
      </c>
      <c r="L196" s="22" t="s">
        <v>4261</v>
      </c>
      <c r="M196" s="22" t="s">
        <v>4316</v>
      </c>
      <c r="N196" s="22" t="s">
        <v>2074</v>
      </c>
      <c r="O196" s="22"/>
      <c r="P196" s="246" t="s">
        <v>1881</v>
      </c>
      <c r="Q196" s="191"/>
      <c r="R196" s="1"/>
      <c r="S196" s="1" t="str">
        <f t="shared" si="22"/>
        <v>NOT EQUAL</v>
      </c>
      <c r="T196" s="1" t="str">
        <f>IF(ISNA(VLOOKUP(P196,'NEW XEQM.c'!D:D,1,0)),"--",VLOOKUP(P196,'NEW XEQM.c'!D:G,3,0))</f>
        <v>--</v>
      </c>
      <c r="U196" s="1" t="s">
        <v>2074</v>
      </c>
      <c r="W196" t="e">
        <f t="shared" si="20"/>
        <v>#VALUE!</v>
      </c>
    </row>
    <row r="197" spans="1:23">
      <c r="A197" s="16">
        <f t="shared" si="23"/>
        <v>197</v>
      </c>
      <c r="B197" s="15">
        <f t="shared" si="24"/>
        <v>188</v>
      </c>
      <c r="C197" s="18" t="s">
        <v>3259</v>
      </c>
      <c r="D197" s="18">
        <v>60</v>
      </c>
      <c r="E197" s="23" t="s">
        <v>369</v>
      </c>
      <c r="F197" s="23" t="s">
        <v>5238</v>
      </c>
      <c r="G197" s="44">
        <v>0</v>
      </c>
      <c r="H197" s="44">
        <v>0</v>
      </c>
      <c r="I197" s="90" t="s">
        <v>6</v>
      </c>
      <c r="J197" s="23" t="s">
        <v>1274</v>
      </c>
      <c r="K197" s="24" t="s">
        <v>3630</v>
      </c>
      <c r="L197" s="22" t="s">
        <v>4261</v>
      </c>
      <c r="M197" s="22" t="s">
        <v>4316</v>
      </c>
      <c r="N197" s="22" t="s">
        <v>2074</v>
      </c>
      <c r="O197" s="22"/>
      <c r="P197" s="246" t="s">
        <v>1887</v>
      </c>
      <c r="Q197" s="191"/>
      <c r="R197" s="1"/>
      <c r="S197" s="1" t="str">
        <f t="shared" si="22"/>
        <v>NOT EQUAL</v>
      </c>
      <c r="T197" s="1" t="str">
        <f>IF(ISNA(VLOOKUP(P197,'NEW XEQM.c'!D:D,1,0)),"--",VLOOKUP(P197,'NEW XEQM.c'!D:G,3,0))</f>
        <v>--</v>
      </c>
      <c r="U197" s="1" t="s">
        <v>2074</v>
      </c>
      <c r="W197" t="e">
        <f t="shared" ref="W197:W260" si="25">SUBSTITUTE(IF(AND(T197="--",FIND("STD",E197),FIND("fn",C197)&gt;0,FIND("ITM_",P197),I197="CAT_FNCT"),E197,""),"""","")</f>
        <v>#VALUE!</v>
      </c>
    </row>
    <row r="198" spans="1:23">
      <c r="A198" s="16">
        <f t="shared" si="23"/>
        <v>198</v>
      </c>
      <c r="B198" s="15">
        <f t="shared" si="24"/>
        <v>189</v>
      </c>
      <c r="C198" s="18" t="s">
        <v>3259</v>
      </c>
      <c r="D198" s="18">
        <v>61</v>
      </c>
      <c r="E198" s="23" t="s">
        <v>371</v>
      </c>
      <c r="F198" s="23" t="s">
        <v>5239</v>
      </c>
      <c r="G198" s="44">
        <v>0</v>
      </c>
      <c r="H198" s="44">
        <v>0</v>
      </c>
      <c r="I198" s="90" t="s">
        <v>6</v>
      </c>
      <c r="J198" s="23" t="s">
        <v>1274</v>
      </c>
      <c r="K198" s="24" t="s">
        <v>3630</v>
      </c>
      <c r="L198" s="22" t="s">
        <v>4261</v>
      </c>
      <c r="M198" s="22" t="s">
        <v>4316</v>
      </c>
      <c r="N198" s="22" t="s">
        <v>2074</v>
      </c>
      <c r="O198" s="22"/>
      <c r="P198" s="246" t="s">
        <v>1889</v>
      </c>
      <c r="Q198" s="191"/>
      <c r="R198" s="1"/>
      <c r="S198" s="1" t="str">
        <f t="shared" si="22"/>
        <v>NOT EQUAL</v>
      </c>
      <c r="T198" s="1" t="str">
        <f>IF(ISNA(VLOOKUP(P198,'NEW XEQM.c'!D:D,1,0)),"--",VLOOKUP(P198,'NEW XEQM.c'!D:G,3,0))</f>
        <v>--</v>
      </c>
      <c r="U198" s="1" t="s">
        <v>2074</v>
      </c>
      <c r="W198" t="e">
        <f t="shared" si="25"/>
        <v>#VALUE!</v>
      </c>
    </row>
    <row r="199" spans="1:23">
      <c r="A199" s="16">
        <f t="shared" si="23"/>
        <v>199</v>
      </c>
      <c r="B199" s="15">
        <f t="shared" si="24"/>
        <v>190</v>
      </c>
      <c r="C199" s="18" t="s">
        <v>3259</v>
      </c>
      <c r="D199" s="18">
        <v>62</v>
      </c>
      <c r="E199" s="23" t="s">
        <v>372</v>
      </c>
      <c r="F199" s="23" t="s">
        <v>5240</v>
      </c>
      <c r="G199" s="44">
        <v>0</v>
      </c>
      <c r="H199" s="44">
        <v>0</v>
      </c>
      <c r="I199" s="90" t="s">
        <v>6</v>
      </c>
      <c r="J199" s="23" t="s">
        <v>1274</v>
      </c>
      <c r="K199" s="24" t="s">
        <v>3630</v>
      </c>
      <c r="L199" s="22" t="s">
        <v>4261</v>
      </c>
      <c r="M199" s="22" t="s">
        <v>4316</v>
      </c>
      <c r="N199" s="22" t="s">
        <v>2074</v>
      </c>
      <c r="O199" s="22"/>
      <c r="P199" s="246" t="s">
        <v>1890</v>
      </c>
      <c r="Q199" s="191"/>
      <c r="R199" s="1"/>
      <c r="S199" s="1" t="str">
        <f t="shared" si="22"/>
        <v>NOT EQUAL</v>
      </c>
      <c r="T199" s="1" t="str">
        <f>IF(ISNA(VLOOKUP(P199,'NEW XEQM.c'!D:D,1,0)),"--",VLOOKUP(P199,'NEW XEQM.c'!D:G,3,0))</f>
        <v>--</v>
      </c>
      <c r="U199" s="1" t="s">
        <v>2074</v>
      </c>
      <c r="W199" t="e">
        <f t="shared" si="25"/>
        <v>#VALUE!</v>
      </c>
    </row>
    <row r="200" spans="1:23">
      <c r="A200" s="16">
        <f t="shared" si="23"/>
        <v>200</v>
      </c>
      <c r="B200" s="15">
        <f t="shared" si="24"/>
        <v>191</v>
      </c>
      <c r="C200" s="18" t="s">
        <v>3259</v>
      </c>
      <c r="D200" s="18">
        <v>63</v>
      </c>
      <c r="E200" s="23" t="s">
        <v>373</v>
      </c>
      <c r="F200" s="23" t="s">
        <v>5241</v>
      </c>
      <c r="G200" s="44">
        <v>0</v>
      </c>
      <c r="H200" s="44">
        <v>0</v>
      </c>
      <c r="I200" s="90" t="s">
        <v>6</v>
      </c>
      <c r="J200" s="23" t="s">
        <v>1274</v>
      </c>
      <c r="K200" s="24" t="s">
        <v>3630</v>
      </c>
      <c r="L200" s="22" t="s">
        <v>4261</v>
      </c>
      <c r="M200" s="22" t="s">
        <v>4316</v>
      </c>
      <c r="N200" s="22" t="s">
        <v>2074</v>
      </c>
      <c r="O200" s="22"/>
      <c r="P200" s="246" t="s">
        <v>1891</v>
      </c>
      <c r="Q200" s="191"/>
      <c r="R200" s="1"/>
      <c r="S200" s="1" t="str">
        <f t="shared" si="22"/>
        <v>NOT EQUAL</v>
      </c>
      <c r="T200" s="1" t="str">
        <f>IF(ISNA(VLOOKUP(P200,'NEW XEQM.c'!D:D,1,0)),"--",VLOOKUP(P200,'NEW XEQM.c'!D:G,3,0))</f>
        <v>--</v>
      </c>
      <c r="U200" s="1" t="s">
        <v>2074</v>
      </c>
      <c r="W200" t="e">
        <f t="shared" si="25"/>
        <v>#VALUE!</v>
      </c>
    </row>
    <row r="201" spans="1:23">
      <c r="A201" s="16">
        <f t="shared" si="23"/>
        <v>201</v>
      </c>
      <c r="B201" s="15">
        <f t="shared" si="24"/>
        <v>192</v>
      </c>
      <c r="C201" s="18" t="s">
        <v>3259</v>
      </c>
      <c r="D201" s="18">
        <v>64</v>
      </c>
      <c r="E201" s="23" t="s">
        <v>374</v>
      </c>
      <c r="F201" s="23" t="s">
        <v>5242</v>
      </c>
      <c r="G201" s="44">
        <v>0</v>
      </c>
      <c r="H201" s="44">
        <v>0</v>
      </c>
      <c r="I201" s="90" t="s">
        <v>6</v>
      </c>
      <c r="J201" s="23" t="s">
        <v>1274</v>
      </c>
      <c r="K201" s="24" t="s">
        <v>3630</v>
      </c>
      <c r="L201" s="22" t="s">
        <v>4261</v>
      </c>
      <c r="M201" s="22" t="s">
        <v>4316</v>
      </c>
      <c r="N201" s="22" t="s">
        <v>2074</v>
      </c>
      <c r="O201" s="22"/>
      <c r="P201" s="246" t="s">
        <v>1892</v>
      </c>
      <c r="Q201" s="191"/>
      <c r="R201" s="1"/>
      <c r="S201" s="1" t="str">
        <f t="shared" ref="S201:S228" si="26">IF(E201=F201,"","NOT EQUAL")</f>
        <v>NOT EQUAL</v>
      </c>
      <c r="T201" s="1" t="str">
        <f>IF(ISNA(VLOOKUP(P201,'NEW XEQM.c'!D:D,1,0)),"--",VLOOKUP(P201,'NEW XEQM.c'!D:G,3,0))</f>
        <v>--</v>
      </c>
      <c r="U201" s="1" t="s">
        <v>2441</v>
      </c>
      <c r="W201" t="e">
        <f t="shared" si="25"/>
        <v>#VALUE!</v>
      </c>
    </row>
    <row r="202" spans="1:23">
      <c r="A202" s="16">
        <f t="shared" si="23"/>
        <v>202</v>
      </c>
      <c r="B202" s="15">
        <f t="shared" si="24"/>
        <v>193</v>
      </c>
      <c r="C202" s="18" t="s">
        <v>3259</v>
      </c>
      <c r="D202" s="18">
        <v>65</v>
      </c>
      <c r="E202" s="23" t="s">
        <v>375</v>
      </c>
      <c r="F202" s="23" t="s">
        <v>5243</v>
      </c>
      <c r="G202" s="44">
        <v>0</v>
      </c>
      <c r="H202" s="44">
        <v>0</v>
      </c>
      <c r="I202" s="90" t="s">
        <v>6</v>
      </c>
      <c r="J202" s="23" t="s">
        <v>1274</v>
      </c>
      <c r="K202" s="24" t="s">
        <v>3630</v>
      </c>
      <c r="L202" s="22" t="s">
        <v>4261</v>
      </c>
      <c r="M202" s="22" t="s">
        <v>4316</v>
      </c>
      <c r="N202" s="22" t="s">
        <v>2074</v>
      </c>
      <c r="O202" s="22"/>
      <c r="P202" s="246" t="s">
        <v>1893</v>
      </c>
      <c r="Q202" s="191"/>
      <c r="R202" s="1"/>
      <c r="S202" s="1" t="str">
        <f t="shared" si="26"/>
        <v>NOT EQUAL</v>
      </c>
      <c r="T202" s="1" t="str">
        <f>IF(ISNA(VLOOKUP(P202,'NEW XEQM.c'!D:D,1,0)),"--",VLOOKUP(P202,'NEW XEQM.c'!D:G,3,0))</f>
        <v>--</v>
      </c>
      <c r="U202" s="1" t="s">
        <v>2074</v>
      </c>
      <c r="W202" t="e">
        <f t="shared" si="25"/>
        <v>#VALUE!</v>
      </c>
    </row>
    <row r="203" spans="1:23">
      <c r="A203" s="16">
        <f t="shared" si="23"/>
        <v>203</v>
      </c>
      <c r="B203" s="15">
        <f t="shared" si="24"/>
        <v>194</v>
      </c>
      <c r="C203" s="18" t="s">
        <v>3259</v>
      </c>
      <c r="D203" s="18">
        <v>66</v>
      </c>
      <c r="E203" s="23" t="s">
        <v>376</v>
      </c>
      <c r="F203" s="23" t="s">
        <v>5244</v>
      </c>
      <c r="G203" s="44">
        <v>0</v>
      </c>
      <c r="H203" s="44">
        <v>0</v>
      </c>
      <c r="I203" s="90" t="s">
        <v>6</v>
      </c>
      <c r="J203" s="23" t="s">
        <v>1274</v>
      </c>
      <c r="K203" s="24" t="s">
        <v>3630</v>
      </c>
      <c r="L203" s="22" t="s">
        <v>4261</v>
      </c>
      <c r="M203" s="22" t="s">
        <v>4316</v>
      </c>
      <c r="N203" s="22" t="s">
        <v>2074</v>
      </c>
      <c r="O203" s="22"/>
      <c r="P203" s="246" t="s">
        <v>1894</v>
      </c>
      <c r="Q203" s="191"/>
      <c r="R203" s="1"/>
      <c r="S203" s="1" t="str">
        <f t="shared" si="26"/>
        <v>NOT EQUAL</v>
      </c>
      <c r="T203" s="1" t="str">
        <f>IF(ISNA(VLOOKUP(P203,'NEW XEQM.c'!D:D,1,0)),"--",VLOOKUP(P203,'NEW XEQM.c'!D:G,3,0))</f>
        <v>--</v>
      </c>
      <c r="U203" s="1" t="s">
        <v>2074</v>
      </c>
      <c r="W203" t="e">
        <f t="shared" si="25"/>
        <v>#VALUE!</v>
      </c>
    </row>
    <row r="204" spans="1:23">
      <c r="A204" s="16">
        <f t="shared" si="23"/>
        <v>204</v>
      </c>
      <c r="B204" s="15">
        <f t="shared" si="24"/>
        <v>195</v>
      </c>
      <c r="C204" s="18" t="s">
        <v>3259</v>
      </c>
      <c r="D204" s="18">
        <v>67</v>
      </c>
      <c r="E204" s="23" t="s">
        <v>377</v>
      </c>
      <c r="F204" s="23" t="s">
        <v>5245</v>
      </c>
      <c r="G204" s="44">
        <v>0</v>
      </c>
      <c r="H204" s="44">
        <v>0</v>
      </c>
      <c r="I204" s="90" t="s">
        <v>6</v>
      </c>
      <c r="J204" s="23" t="s">
        <v>1274</v>
      </c>
      <c r="K204" s="24" t="s">
        <v>3630</v>
      </c>
      <c r="L204" s="22" t="s">
        <v>4261</v>
      </c>
      <c r="M204" s="22" t="s">
        <v>4316</v>
      </c>
      <c r="N204" s="22" t="s">
        <v>2074</v>
      </c>
      <c r="O204" s="22"/>
      <c r="P204" s="246" t="s">
        <v>1895</v>
      </c>
      <c r="Q204" s="191"/>
      <c r="R204" s="1"/>
      <c r="S204" s="1" t="str">
        <f t="shared" si="26"/>
        <v>NOT EQUAL</v>
      </c>
      <c r="T204" s="1" t="str">
        <f>IF(ISNA(VLOOKUP(P204,'NEW XEQM.c'!D:D,1,0)),"--",VLOOKUP(P204,'NEW XEQM.c'!D:G,3,0))</f>
        <v>--</v>
      </c>
      <c r="U204" s="1" t="s">
        <v>2074</v>
      </c>
      <c r="W204" t="e">
        <f t="shared" si="25"/>
        <v>#VALUE!</v>
      </c>
    </row>
    <row r="205" spans="1:23">
      <c r="A205" s="16">
        <f t="shared" si="23"/>
        <v>205</v>
      </c>
      <c r="B205" s="15">
        <f t="shared" si="24"/>
        <v>196</v>
      </c>
      <c r="C205" s="18" t="s">
        <v>3259</v>
      </c>
      <c r="D205" s="18">
        <v>68</v>
      </c>
      <c r="E205" s="23" t="s">
        <v>378</v>
      </c>
      <c r="F205" s="23" t="s">
        <v>5246</v>
      </c>
      <c r="G205" s="44">
        <v>0</v>
      </c>
      <c r="H205" s="44">
        <v>0</v>
      </c>
      <c r="I205" s="90" t="s">
        <v>6</v>
      </c>
      <c r="J205" s="23" t="s">
        <v>1274</v>
      </c>
      <c r="K205" s="24" t="s">
        <v>3630</v>
      </c>
      <c r="L205" s="22" t="s">
        <v>4261</v>
      </c>
      <c r="M205" s="22" t="s">
        <v>4316</v>
      </c>
      <c r="N205" s="22" t="s">
        <v>2074</v>
      </c>
      <c r="O205" s="22"/>
      <c r="P205" s="246" t="s">
        <v>1896</v>
      </c>
      <c r="Q205" s="191"/>
      <c r="R205" s="1"/>
      <c r="S205" s="1" t="str">
        <f t="shared" si="26"/>
        <v>NOT EQUAL</v>
      </c>
      <c r="T205" s="1" t="str">
        <f>IF(ISNA(VLOOKUP(P205,'NEW XEQM.c'!D:D,1,0)),"--",VLOOKUP(P205,'NEW XEQM.c'!D:G,3,0))</f>
        <v>--</v>
      </c>
      <c r="U205" s="1" t="s">
        <v>2074</v>
      </c>
      <c r="W205" t="e">
        <f t="shared" si="25"/>
        <v>#VALUE!</v>
      </c>
    </row>
    <row r="206" spans="1:23">
      <c r="A206" s="16">
        <f t="shared" si="23"/>
        <v>206</v>
      </c>
      <c r="B206" s="15">
        <f t="shared" si="24"/>
        <v>197</v>
      </c>
      <c r="C206" s="18" t="s">
        <v>3259</v>
      </c>
      <c r="D206" s="18">
        <v>69</v>
      </c>
      <c r="E206" s="23" t="s">
        <v>379</v>
      </c>
      <c r="F206" s="23" t="s">
        <v>5247</v>
      </c>
      <c r="G206" s="44">
        <v>0</v>
      </c>
      <c r="H206" s="44">
        <v>0</v>
      </c>
      <c r="I206" s="90" t="s">
        <v>6</v>
      </c>
      <c r="J206" s="23" t="s">
        <v>1274</v>
      </c>
      <c r="K206" s="24" t="s">
        <v>3630</v>
      </c>
      <c r="L206" s="22" t="s">
        <v>4261</v>
      </c>
      <c r="M206" s="22" t="s">
        <v>4316</v>
      </c>
      <c r="N206" s="22" t="s">
        <v>2074</v>
      </c>
      <c r="O206" s="22"/>
      <c r="P206" s="246" t="s">
        <v>1897</v>
      </c>
      <c r="Q206" s="191"/>
      <c r="R206" s="1"/>
      <c r="S206" s="1" t="str">
        <f t="shared" si="26"/>
        <v>NOT EQUAL</v>
      </c>
      <c r="T206" s="1" t="str">
        <f>IF(ISNA(VLOOKUP(P206,'NEW XEQM.c'!D:D,1,0)),"--",VLOOKUP(P206,'NEW XEQM.c'!D:G,3,0))</f>
        <v>--</v>
      </c>
      <c r="U206" s="1" t="s">
        <v>2074</v>
      </c>
      <c r="W206" t="e">
        <f t="shared" si="25"/>
        <v>#VALUE!</v>
      </c>
    </row>
    <row r="207" spans="1:23">
      <c r="A207" s="16">
        <f t="shared" si="23"/>
        <v>207</v>
      </c>
      <c r="B207" s="15">
        <f t="shared" si="24"/>
        <v>198</v>
      </c>
      <c r="C207" s="18" t="s">
        <v>3259</v>
      </c>
      <c r="D207" s="18">
        <v>70</v>
      </c>
      <c r="E207" s="23" t="s">
        <v>380</v>
      </c>
      <c r="F207" s="23" t="s">
        <v>5248</v>
      </c>
      <c r="G207" s="44">
        <v>0</v>
      </c>
      <c r="H207" s="44">
        <v>0</v>
      </c>
      <c r="I207" s="90" t="s">
        <v>6</v>
      </c>
      <c r="J207" s="23" t="s">
        <v>1274</v>
      </c>
      <c r="K207" s="24" t="s">
        <v>3630</v>
      </c>
      <c r="L207" s="22" t="s">
        <v>4261</v>
      </c>
      <c r="M207" s="22" t="s">
        <v>4316</v>
      </c>
      <c r="N207" s="22" t="s">
        <v>2074</v>
      </c>
      <c r="O207" s="22"/>
      <c r="P207" s="246" t="s">
        <v>1898</v>
      </c>
      <c r="Q207" s="191"/>
      <c r="R207" s="1"/>
      <c r="S207" s="1" t="str">
        <f t="shared" si="26"/>
        <v>NOT EQUAL</v>
      </c>
      <c r="T207" s="1" t="str">
        <f>IF(ISNA(VLOOKUP(P207,'NEW XEQM.c'!D:D,1,0)),"--",VLOOKUP(P207,'NEW XEQM.c'!D:G,3,0))</f>
        <v>--</v>
      </c>
      <c r="U207" s="1" t="s">
        <v>2074</v>
      </c>
      <c r="W207" t="e">
        <f t="shared" si="25"/>
        <v>#VALUE!</v>
      </c>
    </row>
    <row r="208" spans="1:23">
      <c r="A208" s="16">
        <f t="shared" si="23"/>
        <v>208</v>
      </c>
      <c r="B208" s="15">
        <f t="shared" si="24"/>
        <v>199</v>
      </c>
      <c r="C208" s="18" t="s">
        <v>3259</v>
      </c>
      <c r="D208" s="18">
        <v>71</v>
      </c>
      <c r="E208" s="23" t="s">
        <v>381</v>
      </c>
      <c r="F208" s="23" t="s">
        <v>5249</v>
      </c>
      <c r="G208" s="44">
        <v>0</v>
      </c>
      <c r="H208" s="44">
        <v>0</v>
      </c>
      <c r="I208" s="90" t="s">
        <v>6</v>
      </c>
      <c r="J208" s="23" t="s">
        <v>1274</v>
      </c>
      <c r="K208" s="24" t="s">
        <v>3630</v>
      </c>
      <c r="L208" s="22" t="s">
        <v>4261</v>
      </c>
      <c r="M208" s="22" t="s">
        <v>4316</v>
      </c>
      <c r="N208" s="22" t="s">
        <v>2074</v>
      </c>
      <c r="O208" s="22"/>
      <c r="P208" s="246" t="s">
        <v>1899</v>
      </c>
      <c r="Q208" s="191"/>
      <c r="R208" s="1"/>
      <c r="S208" s="1" t="str">
        <f t="shared" si="26"/>
        <v>NOT EQUAL</v>
      </c>
      <c r="T208" s="1" t="str">
        <f>IF(ISNA(VLOOKUP(P208,'NEW XEQM.c'!D:D,1,0)),"--",VLOOKUP(P208,'NEW XEQM.c'!D:G,3,0))</f>
        <v>--</v>
      </c>
      <c r="U208" s="1" t="s">
        <v>2074</v>
      </c>
      <c r="W208" t="e">
        <f t="shared" si="25"/>
        <v>#VALUE!</v>
      </c>
    </row>
    <row r="209" spans="1:23">
      <c r="A209" s="16">
        <f t="shared" si="23"/>
        <v>209</v>
      </c>
      <c r="B209" s="15">
        <f t="shared" si="24"/>
        <v>200</v>
      </c>
      <c r="C209" s="18" t="s">
        <v>3259</v>
      </c>
      <c r="D209" s="18">
        <v>72</v>
      </c>
      <c r="E209" s="23" t="s">
        <v>383</v>
      </c>
      <c r="F209" s="23" t="s">
        <v>5250</v>
      </c>
      <c r="G209" s="44">
        <v>0</v>
      </c>
      <c r="H209" s="44">
        <v>0</v>
      </c>
      <c r="I209" s="90" t="s">
        <v>6</v>
      </c>
      <c r="J209" s="23" t="s">
        <v>1274</v>
      </c>
      <c r="K209" s="24" t="s">
        <v>3630</v>
      </c>
      <c r="L209" s="22" t="s">
        <v>4261</v>
      </c>
      <c r="M209" s="22" t="s">
        <v>4316</v>
      </c>
      <c r="N209" s="22" t="s">
        <v>2074</v>
      </c>
      <c r="O209" s="22"/>
      <c r="P209" s="246" t="s">
        <v>1904</v>
      </c>
      <c r="Q209" s="191"/>
      <c r="R209" s="1"/>
      <c r="S209" s="1" t="str">
        <f t="shared" si="26"/>
        <v>NOT EQUAL</v>
      </c>
      <c r="T209" s="1" t="str">
        <f>IF(ISNA(VLOOKUP(P209,'NEW XEQM.c'!D:D,1,0)),"--",VLOOKUP(P209,'NEW XEQM.c'!D:G,3,0))</f>
        <v>--</v>
      </c>
      <c r="U209" s="1" t="s">
        <v>2074</v>
      </c>
      <c r="W209" t="e">
        <f t="shared" si="25"/>
        <v>#VALUE!</v>
      </c>
    </row>
    <row r="210" spans="1:23">
      <c r="A210" s="16">
        <f t="shared" si="23"/>
        <v>210</v>
      </c>
      <c r="B210" s="15">
        <f t="shared" si="24"/>
        <v>201</v>
      </c>
      <c r="C210" s="18" t="s">
        <v>3259</v>
      </c>
      <c r="D210" s="18">
        <v>73</v>
      </c>
      <c r="E210" s="23" t="s">
        <v>527</v>
      </c>
      <c r="F210" s="23" t="s">
        <v>5251</v>
      </c>
      <c r="G210" s="44">
        <v>0</v>
      </c>
      <c r="H210" s="44">
        <v>0</v>
      </c>
      <c r="I210" s="90" t="s">
        <v>6</v>
      </c>
      <c r="J210" s="23" t="s">
        <v>1274</v>
      </c>
      <c r="K210" s="24" t="s">
        <v>3630</v>
      </c>
      <c r="L210" s="22" t="s">
        <v>4261</v>
      </c>
      <c r="M210" s="22" t="s">
        <v>4316</v>
      </c>
      <c r="N210" s="22" t="s">
        <v>2074</v>
      </c>
      <c r="O210" s="22"/>
      <c r="P210" s="246" t="s">
        <v>1919</v>
      </c>
      <c r="Q210" s="191"/>
      <c r="R210" s="1"/>
      <c r="S210" s="1" t="str">
        <f t="shared" si="26"/>
        <v>NOT EQUAL</v>
      </c>
      <c r="T210" s="1" t="str">
        <f>IF(ISNA(VLOOKUP(P210,'NEW XEQM.c'!D:D,1,0)),"--",VLOOKUP(P210,'NEW XEQM.c'!D:G,3,0))</f>
        <v>PHI</v>
      </c>
      <c r="U210" s="1" t="s">
        <v>2441</v>
      </c>
      <c r="W210" t="e">
        <f t="shared" si="25"/>
        <v>#VALUE!</v>
      </c>
    </row>
    <row r="211" spans="1:23">
      <c r="A211" s="16">
        <f t="shared" si="23"/>
        <v>211</v>
      </c>
      <c r="B211" s="15">
        <f t="shared" si="24"/>
        <v>202</v>
      </c>
      <c r="C211" s="18" t="s">
        <v>3259</v>
      </c>
      <c r="D211" s="18">
        <v>74</v>
      </c>
      <c r="E211" s="23" t="s">
        <v>4869</v>
      </c>
      <c r="F211" s="23" t="s">
        <v>5252</v>
      </c>
      <c r="G211" s="44">
        <v>0</v>
      </c>
      <c r="H211" s="44">
        <v>0</v>
      </c>
      <c r="I211" s="90" t="s">
        <v>6</v>
      </c>
      <c r="J211" s="23" t="s">
        <v>1274</v>
      </c>
      <c r="K211" s="24" t="s">
        <v>3630</v>
      </c>
      <c r="L211" s="22" t="s">
        <v>4261</v>
      </c>
      <c r="M211" s="22" t="s">
        <v>4316</v>
      </c>
      <c r="N211" s="22" t="s">
        <v>2074</v>
      </c>
      <c r="O211" s="22"/>
      <c r="P211" s="246" t="s">
        <v>1920</v>
      </c>
      <c r="Q211" s="191"/>
      <c r="R211" s="1"/>
      <c r="S211" s="1" t="str">
        <f t="shared" si="26"/>
        <v>NOT EQUAL</v>
      </c>
      <c r="T211" s="1" t="str">
        <f>IF(ISNA(VLOOKUP(P211,'NEW XEQM.c'!D:D,1,0)),"--",VLOOKUP(P211,'NEW XEQM.c'!D:G,3,0))</f>
        <v>--</v>
      </c>
      <c r="U211" s="1" t="s">
        <v>2074</v>
      </c>
      <c r="W211" t="e">
        <f t="shared" si="25"/>
        <v>#VALUE!</v>
      </c>
    </row>
    <row r="212" spans="1:23">
      <c r="A212" s="16">
        <f t="shared" si="23"/>
        <v>212</v>
      </c>
      <c r="B212" s="15">
        <f t="shared" si="24"/>
        <v>203</v>
      </c>
      <c r="C212" s="18" t="s">
        <v>3259</v>
      </c>
      <c r="D212" s="18">
        <v>75</v>
      </c>
      <c r="E212" s="23" t="s">
        <v>389</v>
      </c>
      <c r="F212" s="23" t="s">
        <v>5253</v>
      </c>
      <c r="G212" s="25">
        <v>0</v>
      </c>
      <c r="H212" s="25">
        <v>0</v>
      </c>
      <c r="I212" s="90" t="s">
        <v>6</v>
      </c>
      <c r="J212" s="23" t="s">
        <v>1274</v>
      </c>
      <c r="K212" s="24" t="s">
        <v>3630</v>
      </c>
      <c r="L212" s="22" t="s">
        <v>4261</v>
      </c>
      <c r="M212" s="22" t="s">
        <v>4316</v>
      </c>
      <c r="N212" s="22" t="s">
        <v>2074</v>
      </c>
      <c r="O212" s="22"/>
      <c r="P212" s="246" t="s">
        <v>1927</v>
      </c>
      <c r="Q212" s="191"/>
      <c r="R212" s="1"/>
      <c r="S212" s="1" t="str">
        <f t="shared" si="26"/>
        <v>NOT EQUAL</v>
      </c>
      <c r="T212" s="1" t="str">
        <f>IF(ISNA(VLOOKUP(P212,'NEW XEQM.c'!D:D,1,0)),"--",VLOOKUP(P212,'NEW XEQM.c'!D:G,3,0))</f>
        <v>--</v>
      </c>
      <c r="U212" s="1" t="s">
        <v>2074</v>
      </c>
      <c r="W212" t="e">
        <f t="shared" si="25"/>
        <v>#VALUE!</v>
      </c>
    </row>
    <row r="213" spans="1:23">
      <c r="A213" s="16">
        <f t="shared" si="23"/>
        <v>213</v>
      </c>
      <c r="B213" s="15">
        <f t="shared" si="24"/>
        <v>204</v>
      </c>
      <c r="C213" s="18" t="s">
        <v>3259</v>
      </c>
      <c r="D213" s="18">
        <v>76</v>
      </c>
      <c r="E213" s="23" t="s">
        <v>394</v>
      </c>
      <c r="F213" s="23" t="s">
        <v>5254</v>
      </c>
      <c r="G213" s="25">
        <v>0</v>
      </c>
      <c r="H213" s="25">
        <v>0</v>
      </c>
      <c r="I213" s="90" t="s">
        <v>6</v>
      </c>
      <c r="J213" s="23" t="s">
        <v>1274</v>
      </c>
      <c r="K213" s="24" t="s">
        <v>3630</v>
      </c>
      <c r="L213" s="22" t="s">
        <v>4261</v>
      </c>
      <c r="M213" s="22" t="s">
        <v>4316</v>
      </c>
      <c r="N213" s="22" t="s">
        <v>2074</v>
      </c>
      <c r="O213" s="22"/>
      <c r="P213" s="246" t="s">
        <v>1929</v>
      </c>
      <c r="Q213" s="191"/>
      <c r="R213" s="1"/>
      <c r="S213" s="1" t="str">
        <f t="shared" si="26"/>
        <v>NOT EQUAL</v>
      </c>
      <c r="T213" s="1" t="str">
        <f>IF(ISNA(VLOOKUP(P213,'NEW XEQM.c'!D:D,1,0)),"--",VLOOKUP(P213,'NEW XEQM.c'!D:G,3,0))</f>
        <v>--</v>
      </c>
      <c r="U213" s="1" t="s">
        <v>2441</v>
      </c>
      <c r="W213" t="e">
        <f t="shared" si="25"/>
        <v>#VALUE!</v>
      </c>
    </row>
    <row r="214" spans="1:23">
      <c r="A214" s="16">
        <f t="shared" si="23"/>
        <v>214</v>
      </c>
      <c r="B214" s="15">
        <f t="shared" si="24"/>
        <v>205</v>
      </c>
      <c r="C214" s="18" t="s">
        <v>3259</v>
      </c>
      <c r="D214" s="18">
        <v>77</v>
      </c>
      <c r="E214" s="23" t="s">
        <v>410</v>
      </c>
      <c r="F214" s="23" t="s">
        <v>5255</v>
      </c>
      <c r="G214" s="44">
        <v>0</v>
      </c>
      <c r="H214" s="44">
        <v>0</v>
      </c>
      <c r="I214" s="90" t="s">
        <v>6</v>
      </c>
      <c r="J214" s="23" t="s">
        <v>1274</v>
      </c>
      <c r="K214" s="24" t="s">
        <v>3630</v>
      </c>
      <c r="L214" s="22" t="s">
        <v>4261</v>
      </c>
      <c r="M214" s="22" t="s">
        <v>4316</v>
      </c>
      <c r="N214" s="22" t="s">
        <v>2074</v>
      </c>
      <c r="O214" s="22"/>
      <c r="P214" s="246" t="s">
        <v>1949</v>
      </c>
      <c r="Q214" s="191"/>
      <c r="R214" s="1"/>
      <c r="S214" s="1" t="str">
        <f t="shared" si="26"/>
        <v>NOT EQUAL</v>
      </c>
      <c r="T214" s="1" t="str">
        <f>IF(ISNA(VLOOKUP(P214,'NEW XEQM.c'!D:D,1,0)),"--",VLOOKUP(P214,'NEW XEQM.c'!D:G,3,0))</f>
        <v>--</v>
      </c>
      <c r="U214" s="237" t="s">
        <v>2441</v>
      </c>
      <c r="W214" t="e">
        <f t="shared" si="25"/>
        <v>#VALUE!</v>
      </c>
    </row>
    <row r="215" spans="1:23">
      <c r="A215" s="16">
        <f t="shared" si="23"/>
        <v>215</v>
      </c>
      <c r="B215" s="15">
        <f t="shared" si="24"/>
        <v>206</v>
      </c>
      <c r="C215" s="18" t="s">
        <v>3512</v>
      </c>
      <c r="D215" s="18">
        <v>78</v>
      </c>
      <c r="E215" s="23" t="s">
        <v>1231</v>
      </c>
      <c r="F215" s="23" t="s">
        <v>5087</v>
      </c>
      <c r="G215" s="44">
        <v>0</v>
      </c>
      <c r="H215" s="44">
        <v>0</v>
      </c>
      <c r="I215" s="23" t="s">
        <v>1</v>
      </c>
      <c r="J215" s="23" t="s">
        <v>1274</v>
      </c>
      <c r="K215" s="24" t="s">
        <v>3526</v>
      </c>
      <c r="L215" s="22" t="s">
        <v>4261</v>
      </c>
      <c r="M215" s="22" t="s">
        <v>4316</v>
      </c>
      <c r="N215" s="22" t="s">
        <v>2074</v>
      </c>
      <c r="O215" s="22"/>
      <c r="P215" s="246" t="s">
        <v>1970</v>
      </c>
      <c r="Q215" s="191"/>
      <c r="R215" s="1"/>
      <c r="S215" s="1" t="str">
        <f t="shared" si="26"/>
        <v>NOT EQUAL</v>
      </c>
      <c r="T215" s="1" t="str">
        <f>IF(ISNA(VLOOKUP(P215,'NEW XEQM.c'!D:D,1,0)),"--",VLOOKUP(P215,'NEW XEQM.c'!D:G,3,0))</f>
        <v>--</v>
      </c>
      <c r="U215" s="1" t="s">
        <v>2074</v>
      </c>
      <c r="W215" t="e">
        <f t="shared" si="25"/>
        <v>#VALUE!</v>
      </c>
    </row>
    <row r="216" spans="1:23">
      <c r="A216" s="16">
        <f t="shared" si="23"/>
        <v>216</v>
      </c>
      <c r="B216" s="15">
        <f t="shared" si="24"/>
        <v>207</v>
      </c>
      <c r="C216" s="18" t="s">
        <v>3259</v>
      </c>
      <c r="D216" s="18" t="s">
        <v>11</v>
      </c>
      <c r="E216" s="23" t="s">
        <v>51</v>
      </c>
      <c r="F216" s="23" t="s">
        <v>51</v>
      </c>
      <c r="G216" s="44">
        <v>0</v>
      </c>
      <c r="H216" s="44">
        <v>215</v>
      </c>
      <c r="I216" s="92" t="s">
        <v>3</v>
      </c>
      <c r="J216" s="23" t="s">
        <v>1274</v>
      </c>
      <c r="K216" s="24" t="s">
        <v>3630</v>
      </c>
      <c r="L216" s="22" t="s">
        <v>4261</v>
      </c>
      <c r="M216" s="22" t="s">
        <v>4882</v>
      </c>
      <c r="N216" s="22" t="s">
        <v>2074</v>
      </c>
      <c r="O216" s="18" t="s">
        <v>2563</v>
      </c>
      <c r="P216" s="246" t="s">
        <v>2121</v>
      </c>
      <c r="Q216" s="191"/>
      <c r="R216" s="1"/>
      <c r="S216" s="1" t="str">
        <f t="shared" si="26"/>
        <v/>
      </c>
      <c r="T216" s="1" t="str">
        <f>IF(ISNA(VLOOKUP(P216,'NEW XEQM.c'!D:D,1,0)),"--",VLOOKUP(P216,'NEW XEQM.c'!D:G,3,0))</f>
        <v>--</v>
      </c>
      <c r="U216" s="1" t="s">
        <v>2441</v>
      </c>
      <c r="W216" t="e">
        <f t="shared" si="25"/>
        <v>#VALUE!</v>
      </c>
    </row>
    <row r="217" spans="1:23">
      <c r="A217" s="16">
        <f t="shared" si="23"/>
        <v>217</v>
      </c>
      <c r="B217" s="15">
        <f t="shared" si="24"/>
        <v>208</v>
      </c>
      <c r="C217" s="18" t="s">
        <v>3512</v>
      </c>
      <c r="D217" s="18" t="s">
        <v>7</v>
      </c>
      <c r="E217" s="29" t="s">
        <v>2564</v>
      </c>
      <c r="F217" s="29" t="s">
        <v>2564</v>
      </c>
      <c r="G217" s="30">
        <v>0</v>
      </c>
      <c r="H217" s="30">
        <v>0</v>
      </c>
      <c r="I217" s="95" t="s">
        <v>27</v>
      </c>
      <c r="J217" s="23" t="s">
        <v>1274</v>
      </c>
      <c r="K217" s="24" t="s">
        <v>3526</v>
      </c>
      <c r="L217" s="22" t="s">
        <v>4261</v>
      </c>
      <c r="M217" s="22" t="s">
        <v>4318</v>
      </c>
      <c r="N217" s="22" t="s">
        <v>2074</v>
      </c>
      <c r="O217" s="22"/>
      <c r="P217" s="246" t="s">
        <v>2970</v>
      </c>
      <c r="Q217" s="191"/>
      <c r="R217" s="1"/>
      <c r="S217" s="1" t="str">
        <f t="shared" si="26"/>
        <v/>
      </c>
      <c r="T217" s="1" t="str">
        <f>IF(ISNA(VLOOKUP(P217,'NEW XEQM.c'!D:D,1,0)),"--",VLOOKUP(P217,'NEW XEQM.c'!D:G,3,0))</f>
        <v>--</v>
      </c>
      <c r="U217" s="1" t="s">
        <v>2074</v>
      </c>
      <c r="W217" t="e">
        <f t="shared" si="25"/>
        <v>#VALUE!</v>
      </c>
    </row>
    <row r="218" spans="1:23">
      <c r="A218" s="16">
        <f t="shared" si="23"/>
        <v>218</v>
      </c>
      <c r="B218" s="15">
        <f t="shared" si="24"/>
        <v>209</v>
      </c>
      <c r="C218" s="18" t="s">
        <v>3512</v>
      </c>
      <c r="D218" s="18" t="s">
        <v>7</v>
      </c>
      <c r="E218" s="29" t="s">
        <v>2565</v>
      </c>
      <c r="F218" s="29" t="s">
        <v>2565</v>
      </c>
      <c r="G218" s="30">
        <v>0</v>
      </c>
      <c r="H218" s="30">
        <v>0</v>
      </c>
      <c r="I218" s="95" t="s">
        <v>27</v>
      </c>
      <c r="J218" s="23" t="s">
        <v>1274</v>
      </c>
      <c r="K218" s="24" t="s">
        <v>3526</v>
      </c>
      <c r="L218" s="22" t="s">
        <v>4261</v>
      </c>
      <c r="M218" s="22" t="s">
        <v>4318</v>
      </c>
      <c r="N218" s="22" t="s">
        <v>2074</v>
      </c>
      <c r="O218" s="22"/>
      <c r="P218" s="246" t="s">
        <v>2971</v>
      </c>
      <c r="Q218" s="191"/>
      <c r="R218" s="1"/>
      <c r="S218" s="1" t="str">
        <f t="shared" si="26"/>
        <v/>
      </c>
      <c r="T218" s="1" t="str">
        <f>IF(ISNA(VLOOKUP(P218,'NEW XEQM.c'!D:D,1,0)),"--",VLOOKUP(P218,'NEW XEQM.c'!D:G,3,0))</f>
        <v>--</v>
      </c>
      <c r="U218" s="1" t="s">
        <v>2074</v>
      </c>
      <c r="W218" t="e">
        <f t="shared" si="25"/>
        <v>#VALUE!</v>
      </c>
    </row>
    <row r="219" spans="1:23">
      <c r="A219" s="16">
        <f t="shared" si="23"/>
        <v>219</v>
      </c>
      <c r="B219" s="15">
        <f t="shared" si="24"/>
        <v>210</v>
      </c>
      <c r="C219" s="18" t="s">
        <v>3512</v>
      </c>
      <c r="D219" s="18" t="s">
        <v>7</v>
      </c>
      <c r="E219" s="29" t="s">
        <v>2566</v>
      </c>
      <c r="F219" s="29" t="s">
        <v>2566</v>
      </c>
      <c r="G219" s="30">
        <v>0</v>
      </c>
      <c r="H219" s="30">
        <v>0</v>
      </c>
      <c r="I219" s="95" t="s">
        <v>27</v>
      </c>
      <c r="J219" s="23" t="s">
        <v>1274</v>
      </c>
      <c r="K219" s="24" t="s">
        <v>3526</v>
      </c>
      <c r="L219" s="22" t="s">
        <v>4261</v>
      </c>
      <c r="M219" s="22" t="s">
        <v>4318</v>
      </c>
      <c r="N219" s="22" t="s">
        <v>2074</v>
      </c>
      <c r="O219" s="22"/>
      <c r="P219" s="246" t="s">
        <v>2972</v>
      </c>
      <c r="Q219" s="191"/>
      <c r="R219" s="1"/>
      <c r="S219" s="1" t="str">
        <f t="shared" si="26"/>
        <v/>
      </c>
      <c r="T219" s="1" t="str">
        <f>IF(ISNA(VLOOKUP(P219,'NEW XEQM.c'!D:D,1,0)),"--",VLOOKUP(P219,'NEW XEQM.c'!D:G,3,0))</f>
        <v>--</v>
      </c>
      <c r="U219" s="1" t="s">
        <v>2074</v>
      </c>
      <c r="W219" t="e">
        <f t="shared" si="25"/>
        <v>#VALUE!</v>
      </c>
    </row>
    <row r="220" spans="1:23">
      <c r="A220" s="16">
        <f t="shared" si="23"/>
        <v>220</v>
      </c>
      <c r="B220" s="15">
        <f t="shared" si="24"/>
        <v>211</v>
      </c>
      <c r="C220" s="18" t="s">
        <v>3512</v>
      </c>
      <c r="D220" s="18" t="s">
        <v>7</v>
      </c>
      <c r="E220" s="29" t="s">
        <v>2567</v>
      </c>
      <c r="F220" s="29" t="s">
        <v>2567</v>
      </c>
      <c r="G220" s="30">
        <v>0</v>
      </c>
      <c r="H220" s="30">
        <v>0</v>
      </c>
      <c r="I220" s="95" t="s">
        <v>27</v>
      </c>
      <c r="J220" s="23" t="s">
        <v>1274</v>
      </c>
      <c r="K220" s="24" t="s">
        <v>3526</v>
      </c>
      <c r="L220" s="22" t="s">
        <v>4261</v>
      </c>
      <c r="M220" s="22" t="s">
        <v>4318</v>
      </c>
      <c r="N220" s="22" t="s">
        <v>2074</v>
      </c>
      <c r="O220" s="22"/>
      <c r="P220" s="246" t="s">
        <v>2973</v>
      </c>
      <c r="Q220" s="191"/>
      <c r="R220" s="1"/>
      <c r="S220" s="1" t="str">
        <f t="shared" si="26"/>
        <v/>
      </c>
      <c r="T220" s="1" t="str">
        <f>IF(ISNA(VLOOKUP(P220,'NEW XEQM.c'!D:D,1,0)),"--",VLOOKUP(P220,'NEW XEQM.c'!D:G,3,0))</f>
        <v>--</v>
      </c>
      <c r="U220" s="1" t="s">
        <v>2074</v>
      </c>
      <c r="W220" t="e">
        <f t="shared" si="25"/>
        <v>#VALUE!</v>
      </c>
    </row>
    <row r="221" spans="1:23">
      <c r="A221" s="16">
        <f t="shared" si="23"/>
        <v>221</v>
      </c>
      <c r="B221" s="15">
        <f t="shared" si="24"/>
        <v>212</v>
      </c>
      <c r="C221" s="18" t="s">
        <v>3512</v>
      </c>
      <c r="D221" s="18" t="s">
        <v>7</v>
      </c>
      <c r="E221" s="29" t="s">
        <v>2568</v>
      </c>
      <c r="F221" s="29" t="s">
        <v>2568</v>
      </c>
      <c r="G221" s="30">
        <v>0</v>
      </c>
      <c r="H221" s="30">
        <v>0</v>
      </c>
      <c r="I221" s="95" t="s">
        <v>27</v>
      </c>
      <c r="J221" s="23" t="s">
        <v>1274</v>
      </c>
      <c r="K221" s="24" t="s">
        <v>3526</v>
      </c>
      <c r="L221" s="22" t="s">
        <v>4261</v>
      </c>
      <c r="M221" s="22" t="s">
        <v>4318</v>
      </c>
      <c r="N221" s="22" t="s">
        <v>2074</v>
      </c>
      <c r="O221" s="22"/>
      <c r="P221" s="246" t="s">
        <v>2974</v>
      </c>
      <c r="Q221" s="191"/>
      <c r="R221" s="1"/>
      <c r="S221" s="1" t="str">
        <f t="shared" si="26"/>
        <v/>
      </c>
      <c r="T221" s="1" t="str">
        <f>IF(ISNA(VLOOKUP(P221,'NEW XEQM.c'!D:D,1,0)),"--",VLOOKUP(P221,'NEW XEQM.c'!D:G,3,0))</f>
        <v>--</v>
      </c>
      <c r="U221" s="1" t="s">
        <v>2074</v>
      </c>
      <c r="W221" t="e">
        <f t="shared" si="25"/>
        <v>#VALUE!</v>
      </c>
    </row>
    <row r="222" spans="1:23">
      <c r="A222" s="16">
        <f t="shared" si="23"/>
        <v>222</v>
      </c>
      <c r="B222" s="15">
        <f t="shared" si="24"/>
        <v>213</v>
      </c>
      <c r="C222" s="18" t="s">
        <v>3512</v>
      </c>
      <c r="D222" s="18" t="s">
        <v>7</v>
      </c>
      <c r="E222" s="29" t="s">
        <v>2569</v>
      </c>
      <c r="F222" s="29" t="s">
        <v>2569</v>
      </c>
      <c r="G222" s="30">
        <v>0</v>
      </c>
      <c r="H222" s="30">
        <v>0</v>
      </c>
      <c r="I222" s="95" t="s">
        <v>27</v>
      </c>
      <c r="J222" s="23" t="s">
        <v>1274</v>
      </c>
      <c r="K222" s="24" t="s">
        <v>3526</v>
      </c>
      <c r="L222" s="22" t="s">
        <v>4261</v>
      </c>
      <c r="M222" s="22" t="s">
        <v>4318</v>
      </c>
      <c r="N222" s="22" t="s">
        <v>2074</v>
      </c>
      <c r="O222" s="22"/>
      <c r="P222" s="246" t="s">
        <v>2975</v>
      </c>
      <c r="Q222" s="191"/>
      <c r="R222" s="1"/>
      <c r="S222" s="1" t="str">
        <f t="shared" si="26"/>
        <v/>
      </c>
      <c r="T222" s="1" t="str">
        <f>IF(ISNA(VLOOKUP(P222,'NEW XEQM.c'!D:D,1,0)),"--",VLOOKUP(P222,'NEW XEQM.c'!D:G,3,0))</f>
        <v>--</v>
      </c>
      <c r="U222" s="1" t="s">
        <v>2074</v>
      </c>
      <c r="W222" t="e">
        <f t="shared" si="25"/>
        <v>#VALUE!</v>
      </c>
    </row>
    <row r="223" spans="1:23">
      <c r="A223" s="16">
        <f t="shared" si="23"/>
        <v>223</v>
      </c>
      <c r="B223" s="15">
        <f t="shared" si="24"/>
        <v>214</v>
      </c>
      <c r="C223" s="18" t="s">
        <v>3512</v>
      </c>
      <c r="D223" s="18" t="s">
        <v>7</v>
      </c>
      <c r="E223" s="29" t="s">
        <v>2570</v>
      </c>
      <c r="F223" s="29" t="s">
        <v>2570</v>
      </c>
      <c r="G223" s="30">
        <v>0</v>
      </c>
      <c r="H223" s="30">
        <v>0</v>
      </c>
      <c r="I223" s="95" t="s">
        <v>27</v>
      </c>
      <c r="J223" s="23" t="s">
        <v>1274</v>
      </c>
      <c r="K223" s="24" t="s">
        <v>3526</v>
      </c>
      <c r="L223" s="22" t="s">
        <v>4261</v>
      </c>
      <c r="M223" s="22" t="s">
        <v>4318</v>
      </c>
      <c r="N223" s="22" t="s">
        <v>2074</v>
      </c>
      <c r="O223" s="22"/>
      <c r="P223" s="246" t="s">
        <v>2976</v>
      </c>
      <c r="Q223" s="191"/>
      <c r="R223" s="1"/>
      <c r="S223" s="1" t="str">
        <f t="shared" si="26"/>
        <v/>
      </c>
      <c r="T223" s="1" t="str">
        <f>IF(ISNA(VLOOKUP(P223,'NEW XEQM.c'!D:D,1,0)),"--",VLOOKUP(P223,'NEW XEQM.c'!D:G,3,0))</f>
        <v>--</v>
      </c>
      <c r="U223" s="1" t="s">
        <v>2074</v>
      </c>
      <c r="W223" t="e">
        <f t="shared" si="25"/>
        <v>#VALUE!</v>
      </c>
    </row>
    <row r="224" spans="1:23">
      <c r="A224" s="16">
        <f t="shared" si="23"/>
        <v>224</v>
      </c>
      <c r="B224" s="15">
        <f t="shared" si="24"/>
        <v>215</v>
      </c>
      <c r="C224" s="18" t="s">
        <v>3512</v>
      </c>
      <c r="D224" s="18" t="s">
        <v>7</v>
      </c>
      <c r="E224" s="29" t="s">
        <v>2571</v>
      </c>
      <c r="F224" s="29" t="s">
        <v>2571</v>
      </c>
      <c r="G224" s="30">
        <v>0</v>
      </c>
      <c r="H224" s="30">
        <v>0</v>
      </c>
      <c r="I224" s="95" t="s">
        <v>27</v>
      </c>
      <c r="J224" s="23" t="s">
        <v>1274</v>
      </c>
      <c r="K224" s="24" t="s">
        <v>3526</v>
      </c>
      <c r="L224" s="22" t="s">
        <v>4261</v>
      </c>
      <c r="M224" s="22" t="s">
        <v>4318</v>
      </c>
      <c r="N224" s="22" t="s">
        <v>2074</v>
      </c>
      <c r="O224" s="22"/>
      <c r="P224" s="246" t="s">
        <v>2977</v>
      </c>
      <c r="Q224" s="191"/>
      <c r="R224" s="1"/>
      <c r="S224" s="1" t="str">
        <f t="shared" si="26"/>
        <v/>
      </c>
      <c r="T224" s="1" t="str">
        <f>IF(ISNA(VLOOKUP(P224,'NEW XEQM.c'!D:D,1,0)),"--",VLOOKUP(P224,'NEW XEQM.c'!D:G,3,0))</f>
        <v>--</v>
      </c>
      <c r="U224" s="1" t="s">
        <v>2074</v>
      </c>
      <c r="W224" t="e">
        <f t="shared" si="25"/>
        <v>#VALUE!</v>
      </c>
    </row>
    <row r="225" spans="1:23">
      <c r="A225" s="16">
        <f t="shared" si="23"/>
        <v>225</v>
      </c>
      <c r="B225" s="15">
        <f t="shared" si="24"/>
        <v>216</v>
      </c>
      <c r="C225" s="18" t="s">
        <v>3512</v>
      </c>
      <c r="D225" s="18" t="s">
        <v>7</v>
      </c>
      <c r="E225" s="29" t="s">
        <v>2572</v>
      </c>
      <c r="F225" s="29" t="s">
        <v>2572</v>
      </c>
      <c r="G225" s="30">
        <v>0</v>
      </c>
      <c r="H225" s="30">
        <v>0</v>
      </c>
      <c r="I225" s="95" t="s">
        <v>27</v>
      </c>
      <c r="J225" s="23" t="s">
        <v>1274</v>
      </c>
      <c r="K225" s="24" t="s">
        <v>3526</v>
      </c>
      <c r="L225" s="22" t="s">
        <v>4261</v>
      </c>
      <c r="M225" s="22" t="s">
        <v>4318</v>
      </c>
      <c r="N225" s="22" t="s">
        <v>2074</v>
      </c>
      <c r="O225" s="22"/>
      <c r="P225" s="246" t="s">
        <v>2978</v>
      </c>
      <c r="Q225" s="191"/>
      <c r="R225" s="1"/>
      <c r="S225" s="1" t="str">
        <f t="shared" si="26"/>
        <v/>
      </c>
      <c r="T225" s="1" t="str">
        <f>IF(ISNA(VLOOKUP(P225,'NEW XEQM.c'!D:D,1,0)),"--",VLOOKUP(P225,'NEW XEQM.c'!D:G,3,0))</f>
        <v>--</v>
      </c>
      <c r="U225" s="1" t="s">
        <v>2074</v>
      </c>
      <c r="W225" t="e">
        <f t="shared" si="25"/>
        <v>#VALUE!</v>
      </c>
    </row>
    <row r="226" spans="1:23">
      <c r="A226" s="16">
        <f t="shared" si="23"/>
        <v>226</v>
      </c>
      <c r="B226" s="15">
        <f t="shared" si="24"/>
        <v>217</v>
      </c>
      <c r="C226" s="18" t="s">
        <v>3512</v>
      </c>
      <c r="D226" s="18" t="s">
        <v>7</v>
      </c>
      <c r="E226" s="29" t="s">
        <v>2573</v>
      </c>
      <c r="F226" s="29" t="s">
        <v>2573</v>
      </c>
      <c r="G226" s="30">
        <v>0</v>
      </c>
      <c r="H226" s="30">
        <v>0</v>
      </c>
      <c r="I226" s="95" t="s">
        <v>27</v>
      </c>
      <c r="J226" s="23" t="s">
        <v>1274</v>
      </c>
      <c r="K226" s="24" t="s">
        <v>3526</v>
      </c>
      <c r="L226" s="22" t="s">
        <v>4261</v>
      </c>
      <c r="M226" s="22" t="s">
        <v>4318</v>
      </c>
      <c r="N226" s="22" t="s">
        <v>2074</v>
      </c>
      <c r="O226" s="22"/>
      <c r="P226" s="246" t="s">
        <v>2979</v>
      </c>
      <c r="Q226" s="191"/>
      <c r="R226" s="1"/>
      <c r="S226" s="1" t="str">
        <f t="shared" si="26"/>
        <v/>
      </c>
      <c r="T226" s="1" t="str">
        <f>IF(ISNA(VLOOKUP(P226,'NEW XEQM.c'!D:D,1,0)),"--",VLOOKUP(P226,'NEW XEQM.c'!D:G,3,0))</f>
        <v>--</v>
      </c>
      <c r="U226" s="1" t="s">
        <v>2074</v>
      </c>
      <c r="W226" t="e">
        <f t="shared" si="25"/>
        <v>#VALUE!</v>
      </c>
    </row>
    <row r="227" spans="1:23">
      <c r="A227" s="16">
        <f t="shared" si="23"/>
        <v>227</v>
      </c>
      <c r="B227" s="15">
        <f t="shared" si="24"/>
        <v>218</v>
      </c>
      <c r="C227" s="18" t="s">
        <v>3512</v>
      </c>
      <c r="D227" s="18" t="s">
        <v>7</v>
      </c>
      <c r="E227" s="29" t="s">
        <v>2574</v>
      </c>
      <c r="F227" s="29" t="s">
        <v>2574</v>
      </c>
      <c r="G227" s="30">
        <v>0</v>
      </c>
      <c r="H227" s="30">
        <v>0</v>
      </c>
      <c r="I227" s="95" t="s">
        <v>27</v>
      </c>
      <c r="J227" s="23" t="s">
        <v>1274</v>
      </c>
      <c r="K227" s="24" t="s">
        <v>3526</v>
      </c>
      <c r="L227" s="22" t="s">
        <v>4261</v>
      </c>
      <c r="M227" s="22" t="s">
        <v>4318</v>
      </c>
      <c r="N227" s="22" t="s">
        <v>2074</v>
      </c>
      <c r="O227" s="22"/>
      <c r="P227" s="246" t="s">
        <v>2980</v>
      </c>
      <c r="Q227" s="191"/>
      <c r="R227" s="1"/>
      <c r="S227" s="1" t="str">
        <f t="shared" si="26"/>
        <v/>
      </c>
      <c r="T227" s="1" t="str">
        <f>IF(ISNA(VLOOKUP(P227,'NEW XEQM.c'!D:D,1,0)),"--",VLOOKUP(P227,'NEW XEQM.c'!D:G,3,0))</f>
        <v>--</v>
      </c>
      <c r="U227" s="1" t="s">
        <v>2074</v>
      </c>
      <c r="W227" t="e">
        <f t="shared" si="25"/>
        <v>#VALUE!</v>
      </c>
    </row>
    <row r="228" spans="1:23">
      <c r="A228" s="16">
        <f t="shared" si="23"/>
        <v>228</v>
      </c>
      <c r="B228" s="15">
        <f t="shared" si="24"/>
        <v>219</v>
      </c>
      <c r="C228" s="18" t="s">
        <v>3512</v>
      </c>
      <c r="D228" s="18" t="s">
        <v>7</v>
      </c>
      <c r="E228" s="29" t="s">
        <v>2575</v>
      </c>
      <c r="F228" s="29" t="s">
        <v>2575</v>
      </c>
      <c r="G228" s="30">
        <v>0</v>
      </c>
      <c r="H228" s="30">
        <v>0</v>
      </c>
      <c r="I228" s="95" t="s">
        <v>27</v>
      </c>
      <c r="J228" s="23" t="s">
        <v>1274</v>
      </c>
      <c r="K228" s="24" t="s">
        <v>3526</v>
      </c>
      <c r="L228" s="22" t="s">
        <v>4261</v>
      </c>
      <c r="M228" s="22" t="s">
        <v>4318</v>
      </c>
      <c r="N228" s="22" t="s">
        <v>2074</v>
      </c>
      <c r="O228" s="22"/>
      <c r="P228" s="246" t="s">
        <v>2981</v>
      </c>
      <c r="Q228" s="191"/>
      <c r="R228" s="1"/>
      <c r="S228" s="1" t="str">
        <f t="shared" si="26"/>
        <v/>
      </c>
      <c r="T228" s="1" t="str">
        <f>IF(ISNA(VLOOKUP(P228,'NEW XEQM.c'!D:D,1,0)),"--",VLOOKUP(P228,'NEW XEQM.c'!D:G,3,0))</f>
        <v>--</v>
      </c>
      <c r="U228" s="1"/>
      <c r="W228" t="e">
        <f t="shared" si="25"/>
        <v>#VALUE!</v>
      </c>
    </row>
    <row r="229" spans="1:23" s="209" customFormat="1">
      <c r="A229" s="16" t="str">
        <f t="shared" si="23"/>
        <v/>
      </c>
      <c r="B229" s="15">
        <f t="shared" si="24"/>
        <v>219.01</v>
      </c>
      <c r="C229" s="17" t="s">
        <v>2074</v>
      </c>
      <c r="D229" s="18"/>
      <c r="E229" s="21"/>
      <c r="F229" s="21"/>
      <c r="G229" s="44"/>
      <c r="H229" s="44"/>
      <c r="I229" s="23"/>
      <c r="J229" s="23"/>
      <c r="K229" s="24"/>
      <c r="L229" s="22"/>
      <c r="M229" s="22"/>
      <c r="N229" s="22" t="s">
        <v>2074</v>
      </c>
      <c r="O229" s="17"/>
      <c r="P229" s="246" t="s">
        <v>2074</v>
      </c>
      <c r="Q229" s="191"/>
      <c r="R229" s="1"/>
      <c r="S229" s="1"/>
      <c r="T229" s="1" t="str">
        <f>IF(ISNA(VLOOKUP(P229,'NEW XEQM.c'!D:D,1,0)),"--",VLOOKUP(P229,'NEW XEQM.c'!D:G,3,0))</f>
        <v>--</v>
      </c>
      <c r="U229" s="1" t="s">
        <v>2074</v>
      </c>
      <c r="W229" t="e">
        <f t="shared" si="25"/>
        <v>#VALUE!</v>
      </c>
    </row>
    <row r="230" spans="1:23" s="209" customFormat="1">
      <c r="A230" s="16" t="str">
        <f t="shared" si="23"/>
        <v/>
      </c>
      <c r="B230" s="15">
        <f t="shared" si="24"/>
        <v>219.01999999999998</v>
      </c>
      <c r="C230" s="17" t="s">
        <v>2074</v>
      </c>
      <c r="D230" s="18"/>
      <c r="E230" s="21"/>
      <c r="F230" s="21"/>
      <c r="G230" s="44"/>
      <c r="H230" s="44"/>
      <c r="I230" s="23"/>
      <c r="J230" s="23"/>
      <c r="K230" s="24"/>
      <c r="L230" s="22"/>
      <c r="M230" s="22"/>
      <c r="N230" s="22" t="s">
        <v>2074</v>
      </c>
      <c r="O230" s="17"/>
      <c r="P230" s="246" t="s">
        <v>2074</v>
      </c>
      <c r="Q230" s="191"/>
      <c r="R230" s="1"/>
      <c r="S230" s="1"/>
      <c r="T230" s="1" t="str">
        <f>IF(ISNA(VLOOKUP(P230,'NEW XEQM.c'!D:D,1,0)),"--",VLOOKUP(P230,'NEW XEQM.c'!D:G,3,0))</f>
        <v>--</v>
      </c>
      <c r="U230" s="1" t="s">
        <v>2074</v>
      </c>
      <c r="W230" t="e">
        <f t="shared" si="25"/>
        <v>#VALUE!</v>
      </c>
    </row>
    <row r="231" spans="1:23" s="209" customFormat="1">
      <c r="A231" s="16" t="str">
        <f t="shared" si="23"/>
        <v/>
      </c>
      <c r="B231" s="15">
        <f t="shared" si="24"/>
        <v>219.02999999999997</v>
      </c>
      <c r="C231" s="17" t="s">
        <v>2465</v>
      </c>
      <c r="D231" s="18"/>
      <c r="E231" s="21"/>
      <c r="F231" s="21"/>
      <c r="G231" s="44"/>
      <c r="H231" s="44"/>
      <c r="I231" s="23"/>
      <c r="J231" s="23"/>
      <c r="K231" s="24"/>
      <c r="L231" s="22"/>
      <c r="M231" s="22"/>
      <c r="N231" s="22" t="s">
        <v>2074</v>
      </c>
      <c r="O231" s="17"/>
      <c r="P231" s="246" t="str">
        <f>C231</f>
        <v>// Conversions</v>
      </c>
      <c r="Q231" s="191"/>
      <c r="R231" s="1"/>
      <c r="S231" s="1"/>
      <c r="T231" s="1" t="str">
        <f>IF(ISNA(VLOOKUP(P231,'NEW XEQM.c'!D:D,1,0)),"--",VLOOKUP(P231,'NEW XEQM.c'!D:G,3,0))</f>
        <v>--</v>
      </c>
      <c r="U231" s="1" t="s">
        <v>2074</v>
      </c>
      <c r="W231" t="e">
        <f t="shared" si="25"/>
        <v>#VALUE!</v>
      </c>
    </row>
    <row r="232" spans="1:23">
      <c r="A232" s="16">
        <f t="shared" si="23"/>
        <v>232</v>
      </c>
      <c r="B232" s="15">
        <f t="shared" si="24"/>
        <v>220</v>
      </c>
      <c r="C232" s="18" t="s">
        <v>3260</v>
      </c>
      <c r="D232" s="18" t="s">
        <v>7</v>
      </c>
      <c r="E232" s="23" t="s">
        <v>948</v>
      </c>
      <c r="F232" s="23" t="s">
        <v>948</v>
      </c>
      <c r="G232" s="44">
        <v>0</v>
      </c>
      <c r="H232" s="44">
        <v>0</v>
      </c>
      <c r="I232" s="92" t="s">
        <v>1</v>
      </c>
      <c r="J232" s="23" t="s">
        <v>1274</v>
      </c>
      <c r="K232" s="24" t="s">
        <v>3630</v>
      </c>
      <c r="L232" s="22" t="s">
        <v>4261</v>
      </c>
      <c r="M232" s="22" t="s">
        <v>4316</v>
      </c>
      <c r="N232" s="22" t="s">
        <v>2074</v>
      </c>
      <c r="O232" s="22"/>
      <c r="P232" s="246" t="s">
        <v>1291</v>
      </c>
      <c r="Q232" s="191"/>
      <c r="R232" s="1"/>
      <c r="S232" s="1" t="str">
        <f t="shared" ref="S232:S263" si="27">IF(E232=F232,"","NOT EQUAL")</f>
        <v/>
      </c>
      <c r="T232" s="1" t="str">
        <f>IF(ISNA(VLOOKUP(P232,'NEW XEQM.c'!D:D,1,0)),"--",VLOOKUP(P232,'NEW XEQM.c'!D:G,3,0))</f>
        <v>--</v>
      </c>
      <c r="U232" s="1" t="s">
        <v>2074</v>
      </c>
      <c r="W232" t="str">
        <f t="shared" si="25"/>
        <v/>
      </c>
    </row>
    <row r="233" spans="1:23">
      <c r="A233" s="16">
        <f t="shared" si="23"/>
        <v>233</v>
      </c>
      <c r="B233" s="15">
        <f t="shared" si="24"/>
        <v>221</v>
      </c>
      <c r="C233" s="18" t="s">
        <v>3261</v>
      </c>
      <c r="D233" s="18" t="s">
        <v>7</v>
      </c>
      <c r="E233" s="23" t="s">
        <v>949</v>
      </c>
      <c r="F233" s="23" t="s">
        <v>949</v>
      </c>
      <c r="G233" s="44">
        <v>0</v>
      </c>
      <c r="H233" s="44">
        <v>0</v>
      </c>
      <c r="I233" s="92" t="s">
        <v>1</v>
      </c>
      <c r="J233" s="23" t="s">
        <v>1274</v>
      </c>
      <c r="K233" s="24" t="s">
        <v>3630</v>
      </c>
      <c r="L233" s="22" t="s">
        <v>4261</v>
      </c>
      <c r="M233" s="22" t="s">
        <v>4316</v>
      </c>
      <c r="N233" s="22" t="s">
        <v>2074</v>
      </c>
      <c r="O233" s="22"/>
      <c r="P233" s="246" t="s">
        <v>1292</v>
      </c>
      <c r="Q233" s="191"/>
      <c r="R233" s="1"/>
      <c r="S233" s="1" t="str">
        <f t="shared" si="27"/>
        <v/>
      </c>
      <c r="T233" s="1" t="str">
        <f>IF(ISNA(VLOOKUP(P233,'NEW XEQM.c'!D:D,1,0)),"--",VLOOKUP(P233,'NEW XEQM.c'!D:G,3,0))</f>
        <v>--</v>
      </c>
      <c r="U233" s="1" t="s">
        <v>2074</v>
      </c>
      <c r="W233" t="str">
        <f t="shared" si="25"/>
        <v/>
      </c>
    </row>
    <row r="234" spans="1:23">
      <c r="A234" s="16">
        <f t="shared" si="23"/>
        <v>234</v>
      </c>
      <c r="B234" s="15">
        <f t="shared" si="24"/>
        <v>222</v>
      </c>
      <c r="C234" s="18" t="s">
        <v>3262</v>
      </c>
      <c r="D234" s="18">
        <v>10</v>
      </c>
      <c r="E234" s="23" t="s">
        <v>67</v>
      </c>
      <c r="F234" s="180" t="s">
        <v>4832</v>
      </c>
      <c r="G234" s="44">
        <v>0</v>
      </c>
      <c r="H234" s="44">
        <v>0</v>
      </c>
      <c r="I234" s="92" t="s">
        <v>1</v>
      </c>
      <c r="J234" s="23" t="s">
        <v>1274</v>
      </c>
      <c r="K234" s="24" t="s">
        <v>3630</v>
      </c>
      <c r="L234" s="22" t="s">
        <v>4261</v>
      </c>
      <c r="M234" s="22" t="s">
        <v>4316</v>
      </c>
      <c r="N234" s="22" t="s">
        <v>2074</v>
      </c>
      <c r="O234" s="22"/>
      <c r="P234" s="246" t="s">
        <v>1387</v>
      </c>
      <c r="Q234" s="191"/>
      <c r="R234" s="1"/>
      <c r="S234" s="1" t="str">
        <f t="shared" si="27"/>
        <v>NOT EQUAL</v>
      </c>
      <c r="T234" s="1" t="str">
        <f>IF(ISNA(VLOOKUP(P234,'NEW XEQM.c'!D:D,1,0)),"--",VLOOKUP(P234,'NEW XEQM.c'!D:G,3,0))</f>
        <v>--</v>
      </c>
      <c r="U234" s="1" t="s">
        <v>2074</v>
      </c>
      <c r="W234" t="str">
        <f t="shared" si="25"/>
        <v/>
      </c>
    </row>
    <row r="235" spans="1:23">
      <c r="A235" s="16">
        <f t="shared" si="23"/>
        <v>235</v>
      </c>
      <c r="B235" s="15">
        <f t="shared" si="24"/>
        <v>223</v>
      </c>
      <c r="C235" s="54" t="s">
        <v>3512</v>
      </c>
      <c r="D235" s="54" t="s">
        <v>7</v>
      </c>
      <c r="E235" s="72" t="str">
        <f t="shared" ref="E235:E236" si="28">CHAR(34)&amp;IF(B235&lt;10,"000",IF(B235&lt;100,"00",IF(B235&lt;1000,"0","")))&amp;$B235&amp;CHAR(34)</f>
        <v>"0223"</v>
      </c>
      <c r="F235" s="55" t="str">
        <f t="shared" ref="F235:F236" si="29">E235</f>
        <v>"0223"</v>
      </c>
      <c r="G235" s="100">
        <v>0</v>
      </c>
      <c r="H235" s="100">
        <v>0</v>
      </c>
      <c r="I235" s="95" t="s">
        <v>27</v>
      </c>
      <c r="J235" s="23" t="s">
        <v>1274</v>
      </c>
      <c r="K235" s="57" t="s">
        <v>3526</v>
      </c>
      <c r="L235" s="11" t="s">
        <v>4261</v>
      </c>
      <c r="M235" s="22" t="s">
        <v>4318</v>
      </c>
      <c r="N235" s="22" t="s">
        <v>2074</v>
      </c>
      <c r="O235" s="11"/>
      <c r="P235" s="246" t="str">
        <f t="shared" ref="P235:P236" si="30">"ITM_"&amp;IF(B235&lt;10,"000",IF(B235&lt;100,"00",IF(B235&lt;1000,"0","")))&amp;$B235</f>
        <v>ITM_0223</v>
      </c>
      <c r="Q235" s="191"/>
      <c r="R235" s="1"/>
      <c r="S235" s="1" t="str">
        <f t="shared" si="27"/>
        <v/>
      </c>
      <c r="T235" s="1" t="str">
        <f>IF(ISNA(VLOOKUP(P235,'NEW XEQM.c'!D:D,1,0)),"--",VLOOKUP(P235,'NEW XEQM.c'!D:G,3,0))</f>
        <v>--</v>
      </c>
      <c r="U235" s="1" t="s">
        <v>2074</v>
      </c>
      <c r="W235" t="e">
        <f t="shared" si="25"/>
        <v>#VALUE!</v>
      </c>
    </row>
    <row r="236" spans="1:23">
      <c r="A236" s="16">
        <f t="shared" si="23"/>
        <v>236</v>
      </c>
      <c r="B236" s="15">
        <f t="shared" si="24"/>
        <v>224</v>
      </c>
      <c r="C236" s="54" t="s">
        <v>3512</v>
      </c>
      <c r="D236" s="54" t="s">
        <v>7</v>
      </c>
      <c r="E236" s="72" t="str">
        <f t="shared" si="28"/>
        <v>"0224"</v>
      </c>
      <c r="F236" s="55" t="str">
        <f t="shared" si="29"/>
        <v>"0224"</v>
      </c>
      <c r="G236" s="100">
        <v>0</v>
      </c>
      <c r="H236" s="100">
        <v>0</v>
      </c>
      <c r="I236" s="95" t="s">
        <v>27</v>
      </c>
      <c r="J236" s="23" t="s">
        <v>1274</v>
      </c>
      <c r="K236" s="57" t="s">
        <v>3526</v>
      </c>
      <c r="L236" s="11" t="s">
        <v>4261</v>
      </c>
      <c r="M236" s="22" t="s">
        <v>4318</v>
      </c>
      <c r="N236" s="22" t="s">
        <v>2074</v>
      </c>
      <c r="O236" s="11"/>
      <c r="P236" s="246" t="str">
        <f t="shared" si="30"/>
        <v>ITM_0224</v>
      </c>
      <c r="Q236" s="191"/>
      <c r="R236" s="1"/>
      <c r="S236" s="1" t="str">
        <f t="shared" si="27"/>
        <v/>
      </c>
      <c r="T236" s="1" t="str">
        <f>IF(ISNA(VLOOKUP(P236,'NEW XEQM.c'!D:D,1,0)),"--",VLOOKUP(P236,'NEW XEQM.c'!D:G,3,0))</f>
        <v>--</v>
      </c>
      <c r="U236" s="1" t="s">
        <v>2074</v>
      </c>
      <c r="W236" t="e">
        <f t="shared" si="25"/>
        <v>#VALUE!</v>
      </c>
    </row>
    <row r="237" spans="1:23">
      <c r="A237" s="16">
        <f t="shared" si="23"/>
        <v>237</v>
      </c>
      <c r="B237" s="15">
        <f t="shared" si="24"/>
        <v>225</v>
      </c>
      <c r="C237" s="18" t="s">
        <v>3262</v>
      </c>
      <c r="D237" s="18">
        <v>20</v>
      </c>
      <c r="E237" s="23" t="s">
        <v>66</v>
      </c>
      <c r="F237" s="179" t="s">
        <v>4832</v>
      </c>
      <c r="G237" s="44">
        <v>0</v>
      </c>
      <c r="H237" s="44">
        <v>0</v>
      </c>
      <c r="I237" s="92" t="s">
        <v>1</v>
      </c>
      <c r="J237" s="23" t="s">
        <v>1274</v>
      </c>
      <c r="K237" s="24" t="s">
        <v>3630</v>
      </c>
      <c r="L237" s="22" t="s">
        <v>4261</v>
      </c>
      <c r="M237" s="22" t="s">
        <v>4316</v>
      </c>
      <c r="N237" s="22" t="s">
        <v>2074</v>
      </c>
      <c r="O237" s="22"/>
      <c r="P237" s="246" t="s">
        <v>1386</v>
      </c>
      <c r="Q237" s="191"/>
      <c r="R237" s="1"/>
      <c r="S237" s="1" t="str">
        <f t="shared" si="27"/>
        <v>NOT EQUAL</v>
      </c>
      <c r="T237" s="1" t="str">
        <f>IF(ISNA(VLOOKUP(P237,'NEW XEQM.c'!D:D,1,0)),"--",VLOOKUP(P237,'NEW XEQM.c'!D:G,3,0))</f>
        <v>--</v>
      </c>
      <c r="U237" s="1" t="s">
        <v>2074</v>
      </c>
      <c r="W237" t="str">
        <f t="shared" si="25"/>
        <v/>
      </c>
    </row>
    <row r="238" spans="1:23">
      <c r="A238" s="16">
        <f t="shared" si="23"/>
        <v>238</v>
      </c>
      <c r="B238" s="15">
        <f t="shared" si="24"/>
        <v>226</v>
      </c>
      <c r="C238" s="54" t="s">
        <v>3512</v>
      </c>
      <c r="D238" s="54" t="s">
        <v>7</v>
      </c>
      <c r="E238" s="72" t="str">
        <f t="shared" ref="E238:E239" si="31">CHAR(34)&amp;IF(B238&lt;10,"000",IF(B238&lt;100,"00",IF(B238&lt;1000,"0","")))&amp;$B238&amp;CHAR(34)</f>
        <v>"0226"</v>
      </c>
      <c r="F238" s="55" t="str">
        <f t="shared" ref="F238:F239" si="32">E238</f>
        <v>"0226"</v>
      </c>
      <c r="G238" s="100">
        <v>0</v>
      </c>
      <c r="H238" s="100">
        <v>0</v>
      </c>
      <c r="I238" s="95" t="s">
        <v>27</v>
      </c>
      <c r="J238" s="23" t="s">
        <v>1274</v>
      </c>
      <c r="K238" s="57" t="s">
        <v>3526</v>
      </c>
      <c r="L238" s="11" t="s">
        <v>4261</v>
      </c>
      <c r="M238" s="22" t="s">
        <v>4318</v>
      </c>
      <c r="N238" s="22" t="s">
        <v>2074</v>
      </c>
      <c r="O238" s="11"/>
      <c r="P238" s="246" t="str">
        <f t="shared" ref="P238:P239" si="33">"ITM_"&amp;IF(B238&lt;10,"000",IF(B238&lt;100,"00",IF(B238&lt;1000,"0","")))&amp;$B238</f>
        <v>ITM_0226</v>
      </c>
      <c r="Q238" s="191"/>
      <c r="R238" s="1"/>
      <c r="S238" s="1" t="str">
        <f t="shared" si="27"/>
        <v/>
      </c>
      <c r="T238" s="1" t="str">
        <f>IF(ISNA(VLOOKUP(P238,'NEW XEQM.c'!D:D,1,0)),"--",VLOOKUP(P238,'NEW XEQM.c'!D:G,3,0))</f>
        <v>--</v>
      </c>
      <c r="U238" s="1" t="s">
        <v>2074</v>
      </c>
      <c r="W238" t="e">
        <f t="shared" si="25"/>
        <v>#VALUE!</v>
      </c>
    </row>
    <row r="239" spans="1:23">
      <c r="A239" s="16">
        <f t="shared" si="23"/>
        <v>239</v>
      </c>
      <c r="B239" s="15">
        <f t="shared" si="24"/>
        <v>227</v>
      </c>
      <c r="C239" s="54" t="s">
        <v>3512</v>
      </c>
      <c r="D239" s="54" t="s">
        <v>7</v>
      </c>
      <c r="E239" s="72" t="str">
        <f t="shared" si="31"/>
        <v>"0227"</v>
      </c>
      <c r="F239" s="55" t="str">
        <f t="shared" si="32"/>
        <v>"0227"</v>
      </c>
      <c r="G239" s="100">
        <v>0</v>
      </c>
      <c r="H239" s="100">
        <v>0</v>
      </c>
      <c r="I239" s="95" t="s">
        <v>27</v>
      </c>
      <c r="J239" s="23" t="s">
        <v>1274</v>
      </c>
      <c r="K239" s="57" t="s">
        <v>3526</v>
      </c>
      <c r="L239" s="11" t="s">
        <v>4261</v>
      </c>
      <c r="M239" s="22" t="s">
        <v>4318</v>
      </c>
      <c r="N239" s="22" t="s">
        <v>2074</v>
      </c>
      <c r="O239" s="11"/>
      <c r="P239" s="246" t="str">
        <f t="shared" si="33"/>
        <v>ITM_0227</v>
      </c>
      <c r="Q239" s="191"/>
      <c r="R239" s="1"/>
      <c r="S239" s="1" t="str">
        <f t="shared" si="27"/>
        <v/>
      </c>
      <c r="T239" s="1" t="str">
        <f>IF(ISNA(VLOOKUP(P239,'NEW XEQM.c'!D:D,1,0)),"--",VLOOKUP(P239,'NEW XEQM.c'!D:G,3,0))</f>
        <v>--</v>
      </c>
      <c r="U239" s="1" t="s">
        <v>2074</v>
      </c>
      <c r="W239" t="e">
        <f t="shared" si="25"/>
        <v>#VALUE!</v>
      </c>
    </row>
    <row r="240" spans="1:23">
      <c r="A240" s="16">
        <f t="shared" si="23"/>
        <v>240</v>
      </c>
      <c r="B240" s="15">
        <f t="shared" si="24"/>
        <v>228</v>
      </c>
      <c r="C240" s="18" t="s">
        <v>3263</v>
      </c>
      <c r="D240" s="18">
        <v>10</v>
      </c>
      <c r="E240" s="23" t="s">
        <v>237</v>
      </c>
      <c r="F240" s="180" t="s">
        <v>4828</v>
      </c>
      <c r="G240" s="44">
        <v>0</v>
      </c>
      <c r="H240" s="44">
        <v>0</v>
      </c>
      <c r="I240" s="92" t="s">
        <v>1</v>
      </c>
      <c r="J240" s="23" t="s">
        <v>1274</v>
      </c>
      <c r="K240" s="24" t="s">
        <v>3630</v>
      </c>
      <c r="L240" s="22" t="s">
        <v>4261</v>
      </c>
      <c r="M240" s="22" t="s">
        <v>4316</v>
      </c>
      <c r="N240" s="22" t="s">
        <v>2074</v>
      </c>
      <c r="O240" s="22"/>
      <c r="P240" s="246" t="s">
        <v>1669</v>
      </c>
      <c r="Q240" s="191"/>
      <c r="R240" s="1"/>
      <c r="S240" s="1" t="str">
        <f t="shared" si="27"/>
        <v>NOT EQUAL</v>
      </c>
      <c r="T240" s="1" t="str">
        <f>IF(ISNA(VLOOKUP(P240,'NEW XEQM.c'!D:D,1,0)),"--",VLOOKUP(P240,'NEW XEQM.c'!D:G,3,0))</f>
        <v>--</v>
      </c>
      <c r="U240" s="1" t="s">
        <v>2074</v>
      </c>
      <c r="W240" t="str">
        <f t="shared" si="25"/>
        <v/>
      </c>
    </row>
    <row r="241" spans="1:23">
      <c r="A241" s="16">
        <f t="shared" si="23"/>
        <v>241</v>
      </c>
      <c r="B241" s="15">
        <f t="shared" si="24"/>
        <v>229</v>
      </c>
      <c r="C241" s="54" t="s">
        <v>3512</v>
      </c>
      <c r="D241" s="54" t="s">
        <v>7</v>
      </c>
      <c r="E241" s="72" t="str">
        <f t="shared" ref="E241:E242" si="34">CHAR(34)&amp;IF(B241&lt;10,"000",IF(B241&lt;100,"00",IF(B241&lt;1000,"0","")))&amp;$B241&amp;CHAR(34)</f>
        <v>"0229"</v>
      </c>
      <c r="F241" s="55" t="str">
        <f t="shared" ref="F241:F242" si="35">E241</f>
        <v>"0229"</v>
      </c>
      <c r="G241" s="100">
        <v>0</v>
      </c>
      <c r="H241" s="100">
        <v>0</v>
      </c>
      <c r="I241" s="95" t="s">
        <v>27</v>
      </c>
      <c r="J241" s="23" t="s">
        <v>1274</v>
      </c>
      <c r="K241" s="57" t="s">
        <v>3526</v>
      </c>
      <c r="L241" s="11" t="s">
        <v>4261</v>
      </c>
      <c r="M241" s="22" t="s">
        <v>4318</v>
      </c>
      <c r="N241" s="22" t="s">
        <v>2074</v>
      </c>
      <c r="O241" s="11"/>
      <c r="P241" s="246" t="str">
        <f t="shared" ref="P241:P242" si="36">"ITM_"&amp;IF(B241&lt;10,"000",IF(B241&lt;100,"00",IF(B241&lt;1000,"0","")))&amp;$B241</f>
        <v>ITM_0229</v>
      </c>
      <c r="Q241" s="191"/>
      <c r="R241" s="1"/>
      <c r="S241" s="1" t="str">
        <f t="shared" si="27"/>
        <v/>
      </c>
      <c r="T241" s="1" t="str">
        <f>IF(ISNA(VLOOKUP(P241,'NEW XEQM.c'!D:D,1,0)),"--",VLOOKUP(P241,'NEW XEQM.c'!D:G,3,0))</f>
        <v>--</v>
      </c>
      <c r="U241" s="1" t="s">
        <v>2074</v>
      </c>
      <c r="W241" t="e">
        <f t="shared" si="25"/>
        <v>#VALUE!</v>
      </c>
    </row>
    <row r="242" spans="1:23">
      <c r="A242" s="16">
        <f t="shared" si="23"/>
        <v>242</v>
      </c>
      <c r="B242" s="15">
        <f t="shared" si="24"/>
        <v>230</v>
      </c>
      <c r="C242" s="54" t="s">
        <v>3512</v>
      </c>
      <c r="D242" s="54" t="s">
        <v>7</v>
      </c>
      <c r="E242" s="72" t="str">
        <f t="shared" si="34"/>
        <v>"0230"</v>
      </c>
      <c r="F242" s="55" t="str">
        <f t="shared" si="35"/>
        <v>"0230"</v>
      </c>
      <c r="G242" s="100">
        <v>0</v>
      </c>
      <c r="H242" s="100">
        <v>0</v>
      </c>
      <c r="I242" s="95" t="s">
        <v>27</v>
      </c>
      <c r="J242" s="23" t="s">
        <v>1274</v>
      </c>
      <c r="K242" s="57" t="s">
        <v>3526</v>
      </c>
      <c r="L242" s="11" t="s">
        <v>4261</v>
      </c>
      <c r="M242" s="22" t="s">
        <v>4318</v>
      </c>
      <c r="N242" s="22" t="s">
        <v>2074</v>
      </c>
      <c r="O242" s="11"/>
      <c r="P242" s="246" t="str">
        <f t="shared" si="36"/>
        <v>ITM_0230</v>
      </c>
      <c r="Q242" s="191"/>
      <c r="R242" s="1"/>
      <c r="S242" s="1" t="str">
        <f t="shared" si="27"/>
        <v/>
      </c>
      <c r="T242" s="1" t="str">
        <f>IF(ISNA(VLOOKUP(P242,'NEW XEQM.c'!D:D,1,0)),"--",VLOOKUP(P242,'NEW XEQM.c'!D:G,3,0))</f>
        <v>--</v>
      </c>
      <c r="U242" s="1" t="s">
        <v>2074</v>
      </c>
      <c r="W242" t="e">
        <f t="shared" si="25"/>
        <v>#VALUE!</v>
      </c>
    </row>
    <row r="243" spans="1:23">
      <c r="A243" s="16">
        <f t="shared" si="23"/>
        <v>243</v>
      </c>
      <c r="B243" s="15">
        <f t="shared" si="24"/>
        <v>231</v>
      </c>
      <c r="C243" s="18" t="s">
        <v>3263</v>
      </c>
      <c r="D243" s="18">
        <v>20</v>
      </c>
      <c r="E243" s="23" t="s">
        <v>100</v>
      </c>
      <c r="F243" s="179" t="s">
        <v>4829</v>
      </c>
      <c r="G243" s="44">
        <v>0</v>
      </c>
      <c r="H243" s="44">
        <v>0</v>
      </c>
      <c r="I243" s="92" t="s">
        <v>1</v>
      </c>
      <c r="J243" s="23" t="s">
        <v>1274</v>
      </c>
      <c r="K243" s="24" t="s">
        <v>3630</v>
      </c>
      <c r="L243" s="22" t="s">
        <v>4261</v>
      </c>
      <c r="M243" s="22" t="s">
        <v>4316</v>
      </c>
      <c r="N243" s="22" t="s">
        <v>2074</v>
      </c>
      <c r="O243" s="22"/>
      <c r="P243" s="246" t="s">
        <v>1453</v>
      </c>
      <c r="Q243" s="191"/>
      <c r="R243" s="1"/>
      <c r="S243" s="1" t="str">
        <f t="shared" si="27"/>
        <v>NOT EQUAL</v>
      </c>
      <c r="T243" s="1" t="str">
        <f>IF(ISNA(VLOOKUP(P243,'NEW XEQM.c'!D:D,1,0)),"--",VLOOKUP(P243,'NEW XEQM.c'!D:G,3,0))</f>
        <v>--</v>
      </c>
      <c r="U243" s="1" t="s">
        <v>2074</v>
      </c>
      <c r="W243" t="str">
        <f t="shared" si="25"/>
        <v/>
      </c>
    </row>
    <row r="244" spans="1:23">
      <c r="A244" s="16">
        <f t="shared" si="23"/>
        <v>244</v>
      </c>
      <c r="B244" s="15">
        <f t="shared" si="24"/>
        <v>232</v>
      </c>
      <c r="C244" s="54" t="s">
        <v>3512</v>
      </c>
      <c r="D244" s="54" t="s">
        <v>7</v>
      </c>
      <c r="E244" s="72" t="str">
        <f t="shared" ref="E244:E245" si="37">CHAR(34)&amp;IF(B244&lt;10,"000",IF(B244&lt;100,"00",IF(B244&lt;1000,"0","")))&amp;$B244&amp;CHAR(34)</f>
        <v>"0232"</v>
      </c>
      <c r="F244" s="55" t="str">
        <f t="shared" ref="F244:F245" si="38">E244</f>
        <v>"0232"</v>
      </c>
      <c r="G244" s="100">
        <v>0</v>
      </c>
      <c r="H244" s="100">
        <v>0</v>
      </c>
      <c r="I244" s="95" t="s">
        <v>27</v>
      </c>
      <c r="J244" s="23" t="s">
        <v>1274</v>
      </c>
      <c r="K244" s="57" t="s">
        <v>3526</v>
      </c>
      <c r="L244" s="11" t="s">
        <v>4261</v>
      </c>
      <c r="M244" s="22" t="s">
        <v>4318</v>
      </c>
      <c r="N244" s="22" t="s">
        <v>2074</v>
      </c>
      <c r="O244" s="11"/>
      <c r="P244" s="246" t="str">
        <f t="shared" ref="P244:P245" si="39">"ITM_"&amp;IF(B244&lt;10,"000",IF(B244&lt;100,"00",IF(B244&lt;1000,"0","")))&amp;$B244</f>
        <v>ITM_0232</v>
      </c>
      <c r="Q244" s="191"/>
      <c r="R244" s="1"/>
      <c r="S244" s="1" t="str">
        <f t="shared" si="27"/>
        <v/>
      </c>
      <c r="T244" s="1" t="str">
        <f>IF(ISNA(VLOOKUP(P244,'NEW XEQM.c'!D:D,1,0)),"--",VLOOKUP(P244,'NEW XEQM.c'!D:G,3,0))</f>
        <v>--</v>
      </c>
      <c r="U244" s="1" t="s">
        <v>2074</v>
      </c>
      <c r="W244" t="e">
        <f t="shared" si="25"/>
        <v>#VALUE!</v>
      </c>
    </row>
    <row r="245" spans="1:23">
      <c r="A245" s="16">
        <f t="shared" si="23"/>
        <v>245</v>
      </c>
      <c r="B245" s="15">
        <f t="shared" si="24"/>
        <v>233</v>
      </c>
      <c r="C245" s="54" t="s">
        <v>3512</v>
      </c>
      <c r="D245" s="54" t="s">
        <v>7</v>
      </c>
      <c r="E245" s="72" t="str">
        <f t="shared" si="37"/>
        <v>"0233"</v>
      </c>
      <c r="F245" s="55" t="str">
        <f t="shared" si="38"/>
        <v>"0233"</v>
      </c>
      <c r="G245" s="100">
        <v>0</v>
      </c>
      <c r="H245" s="100">
        <v>0</v>
      </c>
      <c r="I245" s="95" t="s">
        <v>27</v>
      </c>
      <c r="J245" s="23" t="s">
        <v>1274</v>
      </c>
      <c r="K245" s="57" t="s">
        <v>3526</v>
      </c>
      <c r="L245" s="11" t="s">
        <v>4261</v>
      </c>
      <c r="M245" s="22" t="s">
        <v>4318</v>
      </c>
      <c r="N245" s="22" t="s">
        <v>2074</v>
      </c>
      <c r="O245" s="11"/>
      <c r="P245" s="246" t="str">
        <f t="shared" si="39"/>
        <v>ITM_0233</v>
      </c>
      <c r="Q245" s="191"/>
      <c r="R245" s="1"/>
      <c r="S245" s="1" t="str">
        <f t="shared" si="27"/>
        <v/>
      </c>
      <c r="T245" s="1" t="str">
        <f>IF(ISNA(VLOOKUP(P245,'NEW XEQM.c'!D:D,1,0)),"--",VLOOKUP(P245,'NEW XEQM.c'!D:G,3,0))</f>
        <v>--</v>
      </c>
      <c r="U245" s="1" t="s">
        <v>2074</v>
      </c>
      <c r="W245" t="e">
        <f t="shared" si="25"/>
        <v>#VALUE!</v>
      </c>
    </row>
    <row r="246" spans="1:23">
      <c r="A246" s="16">
        <f t="shared" si="23"/>
        <v>246</v>
      </c>
      <c r="B246" s="15">
        <f t="shared" si="24"/>
        <v>234</v>
      </c>
      <c r="C246" s="74" t="s">
        <v>3869</v>
      </c>
      <c r="D246" t="s">
        <v>24</v>
      </c>
      <c r="E246" s="305" t="str">
        <f>SUBSTITUTE(SUBSTITUTE(MID(F246,1,FIND("STD_RIGHT",F246)-1)&amp;"STD_RIGHT_ARROW " &amp; MID(INDEX($F$3:$F$10005,MATCH(B246+IF(C246=C247,1,IF(C246=C248,2,IF(C246=C249,3,IF(C246=C245,-1,IF(C246=C244,-2,IF(C246=C243,-3,0)))))),$B$3:$B$10005,0)),1,-1+FIND("STD_RIGHT",INDEX($F$3:$F$10005,MATCH(B246+IF(C246=C247,1,IF(C246=C248,2,IF(C246=C249,3,IF(C246=C245,-1,IF(C246=C244,-2,IF(C246=C243,-3,0)))))),$B$3:$B$10005,0)))-1),"100km","hkm"),"kWh","U")</f>
        <v>"acre" STD_RIGHT_ARROW "ha"</v>
      </c>
      <c r="F246" s="39" t="s">
        <v>6043</v>
      </c>
      <c r="G246" s="44">
        <v>0</v>
      </c>
      <c r="H246" s="44">
        <v>0</v>
      </c>
      <c r="I246" s="92" t="s">
        <v>1</v>
      </c>
      <c r="J246" s="23" t="s">
        <v>1274</v>
      </c>
      <c r="K246" s="24" t="s">
        <v>3630</v>
      </c>
      <c r="L246" s="22" t="s">
        <v>4261</v>
      </c>
      <c r="M246" s="22" t="s">
        <v>4316</v>
      </c>
      <c r="N246" s="22" t="str">
        <f t="shared" ref="N246:N263" si="40">IF(AND(C246=C245,D246=D245),"CAT_DUPL","CAT_FNCT")</f>
        <v>CAT_FNCT</v>
      </c>
      <c r="O246" s="22"/>
      <c r="P246" s="248" t="s">
        <v>3895</v>
      </c>
      <c r="Q246" s="191"/>
      <c r="R246" s="1"/>
      <c r="S246" s="1" t="str">
        <f t="shared" si="27"/>
        <v>NOT EQUAL</v>
      </c>
      <c r="T246" s="1" t="str">
        <f>IF(ISNA(VLOOKUP(P246,'NEW XEQM.c'!D:D,1,0)),"--",VLOOKUP(P246,'NEW XEQM.c'!D:G,3,0))</f>
        <v>--</v>
      </c>
      <c r="U246" s="1" t="s">
        <v>2074</v>
      </c>
      <c r="W246" t="str">
        <f t="shared" si="25"/>
        <v/>
      </c>
    </row>
    <row r="247" spans="1:23">
      <c r="A247" s="16">
        <f t="shared" si="23"/>
        <v>247</v>
      </c>
      <c r="B247" s="15">
        <f t="shared" si="24"/>
        <v>235</v>
      </c>
      <c r="C247" s="54" t="s">
        <v>3512</v>
      </c>
      <c r="D247" s="54" t="s">
        <v>7</v>
      </c>
      <c r="E247" s="72" t="str">
        <f>CHAR(34)&amp;IF(B247&lt;10,"000",IF(B247&lt;100,"00",IF(B247&lt;1000,"0","")))&amp;$B247&amp;CHAR(34)</f>
        <v>"0235"</v>
      </c>
      <c r="F247" s="55" t="str">
        <f>E247</f>
        <v>"0235"</v>
      </c>
      <c r="G247" s="100">
        <v>0</v>
      </c>
      <c r="H247" s="100">
        <v>0</v>
      </c>
      <c r="I247" s="95" t="s">
        <v>27</v>
      </c>
      <c r="J247" s="23" t="s">
        <v>1274</v>
      </c>
      <c r="K247" s="57" t="s">
        <v>3526</v>
      </c>
      <c r="L247" s="11" t="s">
        <v>4261</v>
      </c>
      <c r="M247" s="22" t="s">
        <v>4318</v>
      </c>
      <c r="N247" s="22" t="s">
        <v>2074</v>
      </c>
      <c r="O247" s="11"/>
      <c r="P247" s="246" t="str">
        <f>"ITM_"&amp;IF(B247&lt;10,"000",IF(B247&lt;100,"00",IF(B247&lt;1000,"0","")))&amp;$B247</f>
        <v>ITM_0235</v>
      </c>
      <c r="Q247" s="191"/>
      <c r="R247" s="1"/>
      <c r="S247" s="1" t="str">
        <f t="shared" si="27"/>
        <v/>
      </c>
      <c r="T247" s="1" t="str">
        <f>IF(ISNA(VLOOKUP(P247,'NEW XEQM.c'!D:D,1,0)),"--",VLOOKUP(P247,'NEW XEQM.c'!D:G,3,0))</f>
        <v>--</v>
      </c>
      <c r="U247" s="1" t="s">
        <v>2074</v>
      </c>
      <c r="W247" t="e">
        <f t="shared" si="25"/>
        <v>#VALUE!</v>
      </c>
    </row>
    <row r="248" spans="1:23">
      <c r="A248" s="16">
        <f t="shared" si="23"/>
        <v>248</v>
      </c>
      <c r="B248" s="15">
        <f t="shared" si="24"/>
        <v>236</v>
      </c>
      <c r="C248" s="74" t="s">
        <v>3869</v>
      </c>
      <c r="D248" t="s">
        <v>144</v>
      </c>
      <c r="E248" s="305" t="str">
        <f>SUBSTITUTE(SUBSTITUTE(MID(F248,1,FIND("STD_RIGHT",F248)-1)&amp;"STD_RIGHT_ARROW " &amp; MID(INDEX($F$3:$F$10005,MATCH(B248+IF(C248=C249,1,IF(C248=C250,2,IF(C248=C251,3,IF(C248=C247,-1,IF(C248=C246,-2,IF(C248=C245,-3,0)))))),$B$3:$B$10005,0)),1,-1+FIND("STD_RIGHT",INDEX($F$3:$F$10005,MATCH(B248+IF(C248=C249,1,IF(C248=C250,2,IF(C248=C251,3,IF(C248=C247,-1,IF(C248=C246,-2,IF(C248=C245,-3,0)))))),$B$3:$B$10005,0)))-1),"100km","hkm"),"kWh","U")</f>
        <v>"ha" STD_RIGHT_ARROW "acre"</v>
      </c>
      <c r="F248" s="39" t="s">
        <v>4833</v>
      </c>
      <c r="G248" s="44">
        <v>0</v>
      </c>
      <c r="H248" s="44">
        <v>0</v>
      </c>
      <c r="I248" s="92" t="s">
        <v>1</v>
      </c>
      <c r="J248" s="23" t="s">
        <v>1274</v>
      </c>
      <c r="K248" s="24" t="s">
        <v>3630</v>
      </c>
      <c r="L248" s="22" t="s">
        <v>4261</v>
      </c>
      <c r="M248" s="22" t="s">
        <v>4316</v>
      </c>
      <c r="N248" s="22" t="str">
        <f t="shared" si="40"/>
        <v>CAT_FNCT</v>
      </c>
      <c r="O248" s="22"/>
      <c r="P248" s="248" t="s">
        <v>3896</v>
      </c>
      <c r="Q248" s="191"/>
      <c r="R248" s="1"/>
      <c r="S248" s="1" t="str">
        <f t="shared" si="27"/>
        <v>NOT EQUAL</v>
      </c>
      <c r="T248" s="1" t="str">
        <f>IF(ISNA(VLOOKUP(P248,'NEW XEQM.c'!D:D,1,0)),"--",VLOOKUP(P248,'NEW XEQM.c'!D:G,3,0))</f>
        <v>--</v>
      </c>
      <c r="U248" s="1" t="s">
        <v>2074</v>
      </c>
      <c r="W248" t="str">
        <f t="shared" si="25"/>
        <v/>
      </c>
    </row>
    <row r="249" spans="1:23">
      <c r="A249" s="16">
        <f t="shared" si="23"/>
        <v>249</v>
      </c>
      <c r="B249" s="15">
        <f t="shared" si="24"/>
        <v>237</v>
      </c>
      <c r="C249" s="54" t="s">
        <v>3512</v>
      </c>
      <c r="D249" s="54" t="s">
        <v>7</v>
      </c>
      <c r="E249" s="72" t="str">
        <f>CHAR(34)&amp;IF(B249&lt;10,"000",IF(B249&lt;100,"00",IF(B249&lt;1000,"0","")))&amp;$B249&amp;CHAR(34)</f>
        <v>"0237"</v>
      </c>
      <c r="F249" s="55" t="str">
        <f>E249</f>
        <v>"0237"</v>
      </c>
      <c r="G249" s="100">
        <v>0</v>
      </c>
      <c r="H249" s="100">
        <v>0</v>
      </c>
      <c r="I249" s="95" t="s">
        <v>27</v>
      </c>
      <c r="J249" s="23" t="s">
        <v>1274</v>
      </c>
      <c r="K249" s="57" t="s">
        <v>3526</v>
      </c>
      <c r="L249" s="11" t="s">
        <v>4261</v>
      </c>
      <c r="M249" s="22" t="s">
        <v>4318</v>
      </c>
      <c r="N249" s="22" t="s">
        <v>2074</v>
      </c>
      <c r="O249" s="11"/>
      <c r="P249" s="246" t="str">
        <f>"ITM_"&amp;IF(B249&lt;10,"000",IF(B249&lt;100,"00",IF(B249&lt;1000,"0","")))&amp;$B249</f>
        <v>ITM_0237</v>
      </c>
      <c r="Q249" s="191"/>
      <c r="R249" s="1"/>
      <c r="S249" s="1" t="str">
        <f t="shared" si="27"/>
        <v/>
      </c>
      <c r="T249" s="1" t="str">
        <f>IF(ISNA(VLOOKUP(P249,'NEW XEQM.c'!D:D,1,0)),"--",VLOOKUP(P249,'NEW XEQM.c'!D:G,3,0))</f>
        <v>--</v>
      </c>
      <c r="U249" s="1" t="s">
        <v>2074</v>
      </c>
      <c r="W249" t="e">
        <f t="shared" si="25"/>
        <v>#VALUE!</v>
      </c>
    </row>
    <row r="250" spans="1:23">
      <c r="A250" s="16">
        <f t="shared" si="23"/>
        <v>250</v>
      </c>
      <c r="B250" s="15">
        <f t="shared" si="24"/>
        <v>238</v>
      </c>
      <c r="C250" s="74" t="s">
        <v>3870</v>
      </c>
      <c r="D250" t="s">
        <v>24</v>
      </c>
      <c r="E250" s="305" t="str">
        <f>SUBSTITUTE(SUBSTITUTE(MID(F250,1,FIND("STD_RIGHT",F250)-1)&amp;"STD_RIGHT_ARROW " &amp; MID(INDEX($F$3:$F$10005,MATCH(B250+IF(C250=C251,1,IF(C250=C252,2,IF(C250=C253,3,IF(C250=C249,-1,IF(C250=C248,-2,IF(C250=C247,-3,0)))))),$B$3:$B$10005,0)),1,-1+FIND("STD_RIGHT",INDEX($F$3:$F$10005,MATCH(B250+IF(C250=C251,1,IF(C250=C252,2,IF(C250=C253,3,IF(C250=C249,-1,IF(C250=C248,-2,IF(C250=C247,-3,0)))))),$B$3:$B$10005,0)))-1),"100km","hkm"),"kWh","U")</f>
        <v>"acre" STD_US STD_RIGHT_ARROW "ha"</v>
      </c>
      <c r="F250" s="39" t="s">
        <v>6044</v>
      </c>
      <c r="G250" s="44">
        <v>0</v>
      </c>
      <c r="H250" s="44">
        <v>0</v>
      </c>
      <c r="I250" s="92" t="s">
        <v>1</v>
      </c>
      <c r="J250" s="23" t="s">
        <v>1274</v>
      </c>
      <c r="K250" s="24" t="s">
        <v>3630</v>
      </c>
      <c r="L250" s="22" t="s">
        <v>4261</v>
      </c>
      <c r="M250" s="22" t="s">
        <v>4316</v>
      </c>
      <c r="N250" s="22" t="str">
        <f t="shared" si="40"/>
        <v>CAT_FNCT</v>
      </c>
      <c r="O250" s="22"/>
      <c r="P250" s="248" t="s">
        <v>3897</v>
      </c>
      <c r="Q250" s="191"/>
      <c r="R250" s="1"/>
      <c r="S250" s="1" t="str">
        <f t="shared" si="27"/>
        <v>NOT EQUAL</v>
      </c>
      <c r="T250" s="1" t="str">
        <f>IF(ISNA(VLOOKUP(P250,'NEW XEQM.c'!D:D,1,0)),"--",VLOOKUP(P250,'NEW XEQM.c'!D:G,3,0))</f>
        <v>--</v>
      </c>
      <c r="U250" s="1" t="s">
        <v>2074</v>
      </c>
      <c r="W250" t="str">
        <f t="shared" si="25"/>
        <v/>
      </c>
    </row>
    <row r="251" spans="1:23">
      <c r="A251" s="16">
        <f t="shared" si="23"/>
        <v>251</v>
      </c>
      <c r="B251" s="15">
        <f t="shared" si="24"/>
        <v>239</v>
      </c>
      <c r="C251" s="54" t="s">
        <v>3512</v>
      </c>
      <c r="D251" s="54" t="s">
        <v>7</v>
      </c>
      <c r="E251" s="72" t="str">
        <f>CHAR(34)&amp;IF(B251&lt;10,"000",IF(B251&lt;100,"00",IF(B251&lt;1000,"0","")))&amp;$B251&amp;CHAR(34)</f>
        <v>"0239"</v>
      </c>
      <c r="F251" s="55" t="str">
        <f>E251</f>
        <v>"0239"</v>
      </c>
      <c r="G251" s="100">
        <v>0</v>
      </c>
      <c r="H251" s="100">
        <v>0</v>
      </c>
      <c r="I251" s="95" t="s">
        <v>27</v>
      </c>
      <c r="J251" s="23" t="s">
        <v>1274</v>
      </c>
      <c r="K251" s="57" t="s">
        <v>3526</v>
      </c>
      <c r="L251" s="11" t="s">
        <v>4261</v>
      </c>
      <c r="M251" s="22" t="s">
        <v>4318</v>
      </c>
      <c r="N251" s="22" t="s">
        <v>2074</v>
      </c>
      <c r="O251" s="11"/>
      <c r="P251" s="246" t="str">
        <f>"ITM_"&amp;IF(B251&lt;10,"000",IF(B251&lt;100,"00",IF(B251&lt;1000,"0","")))&amp;$B251</f>
        <v>ITM_0239</v>
      </c>
      <c r="Q251" s="191"/>
      <c r="R251" s="1"/>
      <c r="S251" s="1" t="str">
        <f t="shared" si="27"/>
        <v/>
      </c>
      <c r="T251" s="1" t="str">
        <f>IF(ISNA(VLOOKUP(P251,'NEW XEQM.c'!D:D,1,0)),"--",VLOOKUP(P251,'NEW XEQM.c'!D:G,3,0))</f>
        <v>--</v>
      </c>
      <c r="U251" s="1" t="s">
        <v>2074</v>
      </c>
      <c r="W251" t="e">
        <f t="shared" si="25"/>
        <v>#VALUE!</v>
      </c>
    </row>
    <row r="252" spans="1:23">
      <c r="A252" s="16">
        <f t="shared" si="23"/>
        <v>252</v>
      </c>
      <c r="B252" s="15">
        <f t="shared" si="24"/>
        <v>240</v>
      </c>
      <c r="C252" s="74" t="s">
        <v>3870</v>
      </c>
      <c r="D252" t="s">
        <v>144</v>
      </c>
      <c r="E252" s="305" t="str">
        <f>SUBSTITUTE(SUBSTITUTE(MID(F252,1,FIND("STD_RIGHT",F252)-1)&amp;"STD_RIGHT_ARROW " &amp; MID(INDEX($F$3:$F$10005,MATCH(B252+IF(C252=C253,1,IF(C252=C254,2,IF(C252=C255,3,IF(C252=C251,-1,IF(C252=C250,-2,IF(C252=C249,-3,0)))))),$B$3:$B$10005,0)),1,-1+FIND("STD_RIGHT",INDEX($F$3:$F$10005,MATCH(B252+IF(C252=C253,1,IF(C252=C254,2,IF(C252=C255,3,IF(C252=C251,-1,IF(C252=C250,-2,IF(C252=C249,-3,0)))))),$B$3:$B$10005,0)))-1),"100km","hkm"),"kWh","U")</f>
        <v>"ha" STD_RIGHT_ARROW "acre" STD_US</v>
      </c>
      <c r="F252" s="87" t="s">
        <v>4833</v>
      </c>
      <c r="G252" s="44">
        <v>0</v>
      </c>
      <c r="H252" s="44">
        <v>0</v>
      </c>
      <c r="I252" s="92" t="s">
        <v>1</v>
      </c>
      <c r="J252" s="23" t="s">
        <v>1274</v>
      </c>
      <c r="K252" s="24" t="s">
        <v>3630</v>
      </c>
      <c r="L252" s="22" t="s">
        <v>4261</v>
      </c>
      <c r="M252" s="22" t="s">
        <v>4316</v>
      </c>
      <c r="N252" s="22" t="str">
        <f t="shared" si="40"/>
        <v>CAT_FNCT</v>
      </c>
      <c r="O252" s="22"/>
      <c r="P252" s="248" t="s">
        <v>3898</v>
      </c>
      <c r="Q252" s="191"/>
      <c r="R252" s="1"/>
      <c r="S252" s="1" t="str">
        <f t="shared" si="27"/>
        <v>NOT EQUAL</v>
      </c>
      <c r="T252" s="1" t="str">
        <f>IF(ISNA(VLOOKUP(P252,'NEW XEQM.c'!D:D,1,0)),"--",VLOOKUP(P252,'NEW XEQM.c'!D:G,3,0))</f>
        <v>--</v>
      </c>
      <c r="U252" s="1" t="s">
        <v>2074</v>
      </c>
      <c r="W252" t="str">
        <f t="shared" si="25"/>
        <v/>
      </c>
    </row>
    <row r="253" spans="1:23">
      <c r="A253" s="16">
        <f t="shared" si="23"/>
        <v>253</v>
      </c>
      <c r="B253" s="15">
        <f t="shared" si="24"/>
        <v>241</v>
      </c>
      <c r="C253" s="54" t="s">
        <v>3512</v>
      </c>
      <c r="D253" s="54" t="s">
        <v>7</v>
      </c>
      <c r="E253" s="72" t="str">
        <f>CHAR(34)&amp;IF(B253&lt;10,"000",IF(B253&lt;100,"00",IF(B253&lt;1000,"0","")))&amp;$B253&amp;CHAR(34)</f>
        <v>"0241"</v>
      </c>
      <c r="F253" s="55" t="str">
        <f>E253</f>
        <v>"0241"</v>
      </c>
      <c r="G253" s="100">
        <v>0</v>
      </c>
      <c r="H253" s="100">
        <v>0</v>
      </c>
      <c r="I253" s="95" t="s">
        <v>27</v>
      </c>
      <c r="J253" s="23" t="s">
        <v>1274</v>
      </c>
      <c r="K253" s="57" t="s">
        <v>3526</v>
      </c>
      <c r="L253" s="11" t="s">
        <v>4261</v>
      </c>
      <c r="M253" s="22" t="s">
        <v>4318</v>
      </c>
      <c r="N253" s="22" t="s">
        <v>2074</v>
      </c>
      <c r="O253" s="11"/>
      <c r="P253" s="246" t="str">
        <f>"ITM_"&amp;IF(B253&lt;10,"000",IF(B253&lt;100,"00",IF(B253&lt;1000,"0","")))&amp;$B253</f>
        <v>ITM_0241</v>
      </c>
      <c r="Q253" s="191"/>
      <c r="R253" s="1"/>
      <c r="S253" s="1" t="str">
        <f t="shared" si="27"/>
        <v/>
      </c>
      <c r="T253" s="1" t="str">
        <f>IF(ISNA(VLOOKUP(P253,'NEW XEQM.c'!D:D,1,0)),"--",VLOOKUP(P253,'NEW XEQM.c'!D:G,3,0))</f>
        <v>--</v>
      </c>
      <c r="U253" s="1" t="s">
        <v>2074</v>
      </c>
      <c r="W253" t="e">
        <f t="shared" si="25"/>
        <v>#VALUE!</v>
      </c>
    </row>
    <row r="254" spans="1:23">
      <c r="A254" s="16">
        <f t="shared" si="23"/>
        <v>254</v>
      </c>
      <c r="B254" s="15">
        <f t="shared" si="24"/>
        <v>242</v>
      </c>
      <c r="C254" s="18" t="s">
        <v>3264</v>
      </c>
      <c r="D254" s="18" t="s">
        <v>144</v>
      </c>
      <c r="E254" s="305" t="str">
        <f t="shared" ref="E254:E264" si="41">SUBSTITUTE(SUBSTITUTE(MID(F254,1,FIND("STD_RIGHT",F254)-1)&amp;"STD_RIGHT_ARROW " &amp; MID(INDEX($F$3:$F$10005,MATCH(B254+IF(C254=C255,1,IF(C254=C256,2,IF(C254=C257,3,IF(C254=C253,-1,IF(C254=C252,-2,IF(C254=C251,-3,0)))))),$B$3:$B$10005,0)),1,-1+FIND("STD_RIGHT",INDEX($F$3:$F$10005,MATCH(B254+IF(C254=C255,1,IF(C254=C256,2,IF(C254=C257,3,IF(C254=C253,-1,IF(C254=C252,-2,IF(C254=C251,-3,0)))))),$B$3:$B$10005,0)))-1),"100km","hkm"),"kWh","U")</f>
        <v>"Pa" STD_RIGHT_ARROW "atm"</v>
      </c>
      <c r="F254" s="177" t="s">
        <v>226</v>
      </c>
      <c r="G254" s="44">
        <v>0</v>
      </c>
      <c r="H254" s="44">
        <v>0</v>
      </c>
      <c r="I254" s="92" t="s">
        <v>1</v>
      </c>
      <c r="J254" s="23" t="s">
        <v>1274</v>
      </c>
      <c r="K254" s="24" t="s">
        <v>3630</v>
      </c>
      <c r="L254" s="22" t="s">
        <v>4261</v>
      </c>
      <c r="M254" s="22" t="s">
        <v>4316</v>
      </c>
      <c r="N254" s="22" t="str">
        <f t="shared" si="40"/>
        <v>CAT_FNCT</v>
      </c>
      <c r="O254" s="22"/>
      <c r="P254" s="246" t="s">
        <v>1650</v>
      </c>
      <c r="Q254" s="191"/>
      <c r="R254" s="1"/>
      <c r="S254" s="1" t="str">
        <f t="shared" si="27"/>
        <v/>
      </c>
      <c r="T254" s="1" t="str">
        <f>IF(ISNA(VLOOKUP(P254,'NEW XEQM.c'!D:D,1,0)),"--",VLOOKUP(P254,'NEW XEQM.c'!D:G,3,0))</f>
        <v>--</v>
      </c>
      <c r="U254" s="1" t="s">
        <v>2074</v>
      </c>
      <c r="W254" t="str">
        <f t="shared" si="25"/>
        <v/>
      </c>
    </row>
    <row r="255" spans="1:23">
      <c r="A255" s="16">
        <f t="shared" ref="A255:A318" si="42">IF(B255=INT(B255),ROW(),"")</f>
        <v>255</v>
      </c>
      <c r="B255" s="15">
        <f t="shared" si="24"/>
        <v>243</v>
      </c>
      <c r="C255" s="18" t="s">
        <v>3264</v>
      </c>
      <c r="D255" s="18" t="s">
        <v>24</v>
      </c>
      <c r="E255" s="305" t="str">
        <f t="shared" si="41"/>
        <v>"atm" STD_RIGHT_ARROW "Pa"</v>
      </c>
      <c r="F255" s="64" t="s">
        <v>25</v>
      </c>
      <c r="G255" s="44">
        <v>0</v>
      </c>
      <c r="H255" s="44">
        <v>0</v>
      </c>
      <c r="I255" s="92" t="s">
        <v>1</v>
      </c>
      <c r="J255" s="23" t="s">
        <v>1274</v>
      </c>
      <c r="K255" s="24" t="s">
        <v>3630</v>
      </c>
      <c r="L255" s="22" t="s">
        <v>4261</v>
      </c>
      <c r="M255" s="22" t="s">
        <v>4316</v>
      </c>
      <c r="N255" s="22" t="str">
        <f t="shared" si="40"/>
        <v>CAT_FNCT</v>
      </c>
      <c r="O255" s="22"/>
      <c r="P255" s="246" t="s">
        <v>1317</v>
      </c>
      <c r="Q255" s="191"/>
      <c r="R255" s="1"/>
      <c r="S255" s="1" t="str">
        <f t="shared" si="27"/>
        <v/>
      </c>
      <c r="T255" s="1" t="str">
        <f>IF(ISNA(VLOOKUP(P255,'NEW XEQM.c'!D:D,1,0)),"--",VLOOKUP(P255,'NEW XEQM.c'!D:G,3,0))</f>
        <v>--</v>
      </c>
      <c r="U255" s="1" t="s">
        <v>2074</v>
      </c>
      <c r="W255" t="str">
        <f t="shared" si="25"/>
        <v/>
      </c>
    </row>
    <row r="256" spans="1:23">
      <c r="A256" s="16">
        <f t="shared" si="42"/>
        <v>256</v>
      </c>
      <c r="B256" s="15">
        <f t="shared" si="24"/>
        <v>244</v>
      </c>
      <c r="C256" s="18" t="s">
        <v>3265</v>
      </c>
      <c r="D256" s="18" t="s">
        <v>24</v>
      </c>
      <c r="E256" s="305" t="str">
        <f t="shared" si="41"/>
        <v>"au" STD_RIGHT_ARROW "m"</v>
      </c>
      <c r="F256" s="23" t="s">
        <v>26</v>
      </c>
      <c r="G256" s="44">
        <v>0</v>
      </c>
      <c r="H256" s="44">
        <v>0</v>
      </c>
      <c r="I256" s="92" t="s">
        <v>1</v>
      </c>
      <c r="J256" s="23" t="s">
        <v>1274</v>
      </c>
      <c r="K256" s="24" t="s">
        <v>3630</v>
      </c>
      <c r="L256" s="22" t="s">
        <v>4261</v>
      </c>
      <c r="M256" s="22" t="s">
        <v>4316</v>
      </c>
      <c r="N256" s="22" t="str">
        <f t="shared" si="40"/>
        <v>CAT_FNCT</v>
      </c>
      <c r="O256" s="22"/>
      <c r="P256" s="246" t="s">
        <v>1318</v>
      </c>
      <c r="Q256" s="191"/>
      <c r="R256" s="1"/>
      <c r="S256" s="1" t="str">
        <f t="shared" si="27"/>
        <v/>
      </c>
      <c r="T256" s="1" t="str">
        <f>IF(ISNA(VLOOKUP(P256,'NEW XEQM.c'!D:D,1,0)),"--",VLOOKUP(P256,'NEW XEQM.c'!D:G,3,0))</f>
        <v>--</v>
      </c>
      <c r="U256" s="1" t="s">
        <v>2074</v>
      </c>
      <c r="W256" t="str">
        <f t="shared" si="25"/>
        <v/>
      </c>
    </row>
    <row r="257" spans="1:23">
      <c r="A257" s="16">
        <f t="shared" si="42"/>
        <v>257</v>
      </c>
      <c r="B257" s="15">
        <f t="shared" si="24"/>
        <v>245</v>
      </c>
      <c r="C257" s="18" t="s">
        <v>3265</v>
      </c>
      <c r="D257" s="18" t="s">
        <v>144</v>
      </c>
      <c r="E257" s="305" t="str">
        <f t="shared" si="41"/>
        <v>"m" STD_RIGHT_ARROW "au"</v>
      </c>
      <c r="F257" s="23" t="s">
        <v>206</v>
      </c>
      <c r="G257" s="44">
        <v>0</v>
      </c>
      <c r="H257" s="44">
        <v>0</v>
      </c>
      <c r="I257" s="92" t="s">
        <v>1</v>
      </c>
      <c r="J257" s="23" t="s">
        <v>1274</v>
      </c>
      <c r="K257" s="24" t="s">
        <v>3630</v>
      </c>
      <c r="L257" s="22" t="s">
        <v>4261</v>
      </c>
      <c r="M257" s="22" t="s">
        <v>4316</v>
      </c>
      <c r="N257" s="22" t="str">
        <f t="shared" si="40"/>
        <v>CAT_FNCT</v>
      </c>
      <c r="O257" s="22"/>
      <c r="P257" s="246" t="s">
        <v>1615</v>
      </c>
      <c r="Q257" s="191"/>
      <c r="R257" s="1"/>
      <c r="S257" s="1" t="str">
        <f t="shared" si="27"/>
        <v/>
      </c>
      <c r="T257" s="1" t="str">
        <f>IF(ISNA(VLOOKUP(P257,'NEW XEQM.c'!D:D,1,0)),"--",VLOOKUP(P257,'NEW XEQM.c'!D:G,3,0))</f>
        <v>--</v>
      </c>
      <c r="U257" s="1" t="s">
        <v>2074</v>
      </c>
      <c r="W257" t="str">
        <f t="shared" si="25"/>
        <v/>
      </c>
    </row>
    <row r="258" spans="1:23">
      <c r="A258" s="16">
        <f t="shared" si="42"/>
        <v>258</v>
      </c>
      <c r="B258" s="15">
        <f t="shared" si="24"/>
        <v>246</v>
      </c>
      <c r="C258" s="212" t="s">
        <v>3266</v>
      </c>
      <c r="D258" s="18" t="s">
        <v>24</v>
      </c>
      <c r="E258" s="305" t="str">
        <f t="shared" si="41"/>
        <v>"bar" STD_RIGHT_ARROW "Pa"</v>
      </c>
      <c r="F258" s="23" t="s">
        <v>29</v>
      </c>
      <c r="G258" s="44">
        <v>0</v>
      </c>
      <c r="H258" s="44">
        <v>0</v>
      </c>
      <c r="I258" s="92" t="s">
        <v>1</v>
      </c>
      <c r="J258" s="23" t="s">
        <v>1274</v>
      </c>
      <c r="K258" s="24" t="s">
        <v>3630</v>
      </c>
      <c r="L258" s="22" t="s">
        <v>4261</v>
      </c>
      <c r="M258" s="22" t="s">
        <v>4316</v>
      </c>
      <c r="N258" s="22" t="str">
        <f>IF(AND(C258=C257,D258=D257),"CAT_DUPL","CAT_FNCT")</f>
        <v>CAT_FNCT</v>
      </c>
      <c r="O258" s="22"/>
      <c r="P258" s="246" t="s">
        <v>1322</v>
      </c>
      <c r="Q258" s="191"/>
      <c r="R258" s="1"/>
      <c r="S258" s="1" t="str">
        <f t="shared" si="27"/>
        <v/>
      </c>
      <c r="T258" s="1" t="str">
        <f>IF(ISNA(VLOOKUP(P258,'NEW XEQM.c'!D:D,1,0)),"--",VLOOKUP(P258,'NEW XEQM.c'!D:G,3,0))</f>
        <v>--</v>
      </c>
      <c r="U258" s="1" t="s">
        <v>2074</v>
      </c>
      <c r="W258" t="str">
        <f t="shared" si="25"/>
        <v/>
      </c>
    </row>
    <row r="259" spans="1:23">
      <c r="A259" s="16">
        <f t="shared" si="42"/>
        <v>259</v>
      </c>
      <c r="B259" s="15">
        <f t="shared" si="24"/>
        <v>247</v>
      </c>
      <c r="C259" s="212" t="s">
        <v>3266</v>
      </c>
      <c r="D259" s="18" t="s">
        <v>144</v>
      </c>
      <c r="E259" s="305" t="str">
        <f t="shared" si="41"/>
        <v>"Pa" STD_RIGHT_ARROW "bar"</v>
      </c>
      <c r="F259" s="23" t="s">
        <v>227</v>
      </c>
      <c r="G259" s="44">
        <v>0</v>
      </c>
      <c r="H259" s="44">
        <v>0</v>
      </c>
      <c r="I259" s="92" t="s">
        <v>1</v>
      </c>
      <c r="J259" s="23" t="s">
        <v>1274</v>
      </c>
      <c r="K259" s="24" t="s">
        <v>3630</v>
      </c>
      <c r="L259" s="22" t="s">
        <v>4261</v>
      </c>
      <c r="M259" s="22" t="s">
        <v>4316</v>
      </c>
      <c r="N259" s="22" t="str">
        <f t="shared" si="40"/>
        <v>CAT_FNCT</v>
      </c>
      <c r="O259" s="22"/>
      <c r="P259" s="246" t="s">
        <v>1651</v>
      </c>
      <c r="Q259" s="191"/>
      <c r="R259" s="1"/>
      <c r="S259" s="1" t="str">
        <f t="shared" si="27"/>
        <v/>
      </c>
      <c r="T259" s="1" t="str">
        <f>IF(ISNA(VLOOKUP(P259,'NEW XEQM.c'!D:D,1,0)),"--",VLOOKUP(P259,'NEW XEQM.c'!D:G,3,0))</f>
        <v>--</v>
      </c>
      <c r="U259" s="1" t="s">
        <v>2074</v>
      </c>
      <c r="W259" t="str">
        <f t="shared" si="25"/>
        <v/>
      </c>
    </row>
    <row r="260" spans="1:23">
      <c r="A260" s="16">
        <f t="shared" si="42"/>
        <v>260</v>
      </c>
      <c r="B260" s="15">
        <f t="shared" ref="B260:B323" si="43">IF(AND(MID(C260,2,1)&lt;&gt;"/",MID(C260,1,1)="/"),INT(B259)+1,B259+0.01)</f>
        <v>248</v>
      </c>
      <c r="C260" s="18" t="s">
        <v>3267</v>
      </c>
      <c r="D260" s="18" t="s">
        <v>24</v>
      </c>
      <c r="E260" s="305" t="str">
        <f t="shared" si="41"/>
        <v>"Btu" STD_RIGHT_ARROW "J"</v>
      </c>
      <c r="F260" s="23" t="s">
        <v>34</v>
      </c>
      <c r="G260" s="44">
        <v>0</v>
      </c>
      <c r="H260" s="44">
        <v>0</v>
      </c>
      <c r="I260" s="92" t="s">
        <v>1</v>
      </c>
      <c r="J260" s="23" t="s">
        <v>1274</v>
      </c>
      <c r="K260" s="24" t="s">
        <v>3630</v>
      </c>
      <c r="L260" s="22" t="s">
        <v>4261</v>
      </c>
      <c r="M260" s="22" t="s">
        <v>4316</v>
      </c>
      <c r="N260" s="22" t="str">
        <f t="shared" si="40"/>
        <v>CAT_FNCT</v>
      </c>
      <c r="O260" s="22"/>
      <c r="P260" s="246" t="s">
        <v>1337</v>
      </c>
      <c r="Q260" s="191"/>
      <c r="R260" s="1"/>
      <c r="S260" s="1" t="str">
        <f t="shared" si="27"/>
        <v/>
      </c>
      <c r="T260" s="1" t="str">
        <f>IF(ISNA(VLOOKUP(P260,'NEW XEQM.c'!D:D,1,0)),"--",VLOOKUP(P260,'NEW XEQM.c'!D:G,3,0))</f>
        <v>--</v>
      </c>
      <c r="U260" s="1" t="s">
        <v>2074</v>
      </c>
      <c r="W260" t="str">
        <f t="shared" si="25"/>
        <v/>
      </c>
    </row>
    <row r="261" spans="1:23">
      <c r="A261" s="16">
        <f t="shared" si="42"/>
        <v>261</v>
      </c>
      <c r="B261" s="15">
        <f t="shared" si="43"/>
        <v>249</v>
      </c>
      <c r="C261" s="18" t="s">
        <v>3267</v>
      </c>
      <c r="D261" s="18" t="s">
        <v>144</v>
      </c>
      <c r="E261" s="305" t="str">
        <f t="shared" si="41"/>
        <v>"J" STD_RIGHT_ARROW "Btu"</v>
      </c>
      <c r="F261" s="23" t="s">
        <v>142</v>
      </c>
      <c r="G261" s="44">
        <v>0</v>
      </c>
      <c r="H261" s="44">
        <v>0</v>
      </c>
      <c r="I261" s="92" t="s">
        <v>1</v>
      </c>
      <c r="J261" s="23" t="s">
        <v>1274</v>
      </c>
      <c r="K261" s="24" t="s">
        <v>3630</v>
      </c>
      <c r="L261" s="22" t="s">
        <v>4261</v>
      </c>
      <c r="M261" s="22" t="s">
        <v>4316</v>
      </c>
      <c r="N261" s="22" t="str">
        <f t="shared" si="40"/>
        <v>CAT_FNCT</v>
      </c>
      <c r="O261" s="22"/>
      <c r="P261" s="246" t="s">
        <v>1518</v>
      </c>
      <c r="Q261" s="191"/>
      <c r="R261" s="1"/>
      <c r="S261" s="1" t="str">
        <f t="shared" si="27"/>
        <v/>
      </c>
      <c r="T261" s="1" t="str">
        <f>IF(ISNA(VLOOKUP(P261,'NEW XEQM.c'!D:D,1,0)),"--",VLOOKUP(P261,'NEW XEQM.c'!D:G,3,0))</f>
        <v>--</v>
      </c>
      <c r="U261" s="1" t="s">
        <v>2074</v>
      </c>
      <c r="W261" t="str">
        <f t="shared" ref="W261:W324" si="44">SUBSTITUTE(IF(AND(T261="--",FIND("STD",E261),FIND("fn",C261)&gt;0,FIND("ITM_",P261),I261="CAT_FNCT"),E261,""),"""","")</f>
        <v/>
      </c>
    </row>
    <row r="262" spans="1:23">
      <c r="A262" s="16">
        <f t="shared" si="42"/>
        <v>262</v>
      </c>
      <c r="B262" s="15">
        <f t="shared" si="43"/>
        <v>250</v>
      </c>
      <c r="C262" s="18" t="s">
        <v>3268</v>
      </c>
      <c r="D262" s="18" t="s">
        <v>24</v>
      </c>
      <c r="E262" s="305" t="str">
        <f t="shared" si="41"/>
        <v>"cal" STD_RIGHT_ARROW "J"</v>
      </c>
      <c r="F262" s="23" t="s">
        <v>35</v>
      </c>
      <c r="G262" s="44">
        <v>0</v>
      </c>
      <c r="H262" s="44">
        <v>0</v>
      </c>
      <c r="I262" s="92" t="s">
        <v>1</v>
      </c>
      <c r="J262" s="23" t="s">
        <v>1274</v>
      </c>
      <c r="K262" s="24" t="s">
        <v>3630</v>
      </c>
      <c r="L262" s="22" t="s">
        <v>4261</v>
      </c>
      <c r="M262" s="22" t="s">
        <v>4316</v>
      </c>
      <c r="N262" s="22" t="str">
        <f t="shared" si="40"/>
        <v>CAT_FNCT</v>
      </c>
      <c r="O262" s="22"/>
      <c r="P262" s="246" t="s">
        <v>1341</v>
      </c>
      <c r="Q262" s="191"/>
      <c r="R262" s="1"/>
      <c r="S262" s="1" t="str">
        <f t="shared" si="27"/>
        <v/>
      </c>
      <c r="T262" s="1" t="str">
        <f>IF(ISNA(VLOOKUP(P262,'NEW XEQM.c'!D:D,1,0)),"--",VLOOKUP(P262,'NEW XEQM.c'!D:G,3,0))</f>
        <v>--</v>
      </c>
      <c r="U262" s="1" t="s">
        <v>2074</v>
      </c>
      <c r="W262" t="str">
        <f t="shared" si="44"/>
        <v/>
      </c>
    </row>
    <row r="263" spans="1:23">
      <c r="A263" s="16">
        <f t="shared" si="42"/>
        <v>263</v>
      </c>
      <c r="B263" s="15">
        <f t="shared" si="43"/>
        <v>251</v>
      </c>
      <c r="C263" s="18" t="s">
        <v>3268</v>
      </c>
      <c r="D263" s="18" t="s">
        <v>144</v>
      </c>
      <c r="E263" s="305" t="str">
        <f t="shared" si="41"/>
        <v>"J" STD_RIGHT_ARROW "cal"</v>
      </c>
      <c r="F263" s="23" t="s">
        <v>143</v>
      </c>
      <c r="G263" s="99">
        <v>0</v>
      </c>
      <c r="H263" s="99">
        <v>0</v>
      </c>
      <c r="I263" s="92" t="s">
        <v>1</v>
      </c>
      <c r="J263" s="23" t="s">
        <v>1274</v>
      </c>
      <c r="K263" s="24" t="s">
        <v>3630</v>
      </c>
      <c r="L263" s="22" t="s">
        <v>4261</v>
      </c>
      <c r="M263" s="22" t="s">
        <v>4316</v>
      </c>
      <c r="N263" s="22" t="str">
        <f t="shared" si="40"/>
        <v>CAT_FNCT</v>
      </c>
      <c r="O263" s="22"/>
      <c r="P263" s="246" t="s">
        <v>1519</v>
      </c>
      <c r="Q263" s="191"/>
      <c r="R263" s="1"/>
      <c r="S263" s="1" t="str">
        <f t="shared" si="27"/>
        <v/>
      </c>
      <c r="T263" s="1" t="str">
        <f>IF(ISNA(VLOOKUP(P263,'NEW XEQM.c'!D:D,1,0)),"--",VLOOKUP(P263,'NEW XEQM.c'!D:G,3,0))</f>
        <v>--</v>
      </c>
      <c r="U263" s="1" t="s">
        <v>2074</v>
      </c>
      <c r="W263" t="str">
        <f t="shared" si="44"/>
        <v/>
      </c>
    </row>
    <row r="264" spans="1:23">
      <c r="A264" s="16">
        <f t="shared" si="42"/>
        <v>264</v>
      </c>
      <c r="B264" s="15">
        <f t="shared" si="43"/>
        <v>252</v>
      </c>
      <c r="C264" s="18" t="s">
        <v>3269</v>
      </c>
      <c r="D264" s="18" t="s">
        <v>24</v>
      </c>
      <c r="E264" s="305" t="str">
        <f t="shared" si="41"/>
        <v>"lbf" STD_DOT "ft" STD_RIGHT_ARROW "Nm"</v>
      </c>
      <c r="F264" s="23" t="s">
        <v>6045</v>
      </c>
      <c r="G264" s="44">
        <v>0</v>
      </c>
      <c r="H264" s="44">
        <v>0</v>
      </c>
      <c r="I264" s="92" t="s">
        <v>1</v>
      </c>
      <c r="J264" s="23" t="s">
        <v>1274</v>
      </c>
      <c r="K264" s="24" t="s">
        <v>3630</v>
      </c>
      <c r="L264" s="22" t="s">
        <v>4261</v>
      </c>
      <c r="M264" s="22" t="s">
        <v>4316</v>
      </c>
      <c r="N264" s="22" t="str">
        <f>IF(AND(C264=C263,D264=D263),"CAT_DUPL","CAT_FNCT")</f>
        <v>CAT_FNCT</v>
      </c>
      <c r="O264" s="22"/>
      <c r="P264" s="246" t="s">
        <v>2331</v>
      </c>
      <c r="Q264" s="191"/>
      <c r="R264" s="1"/>
      <c r="S264" s="1" t="str">
        <f t="shared" ref="S264:S295" si="45">IF(E264=F264,"","NOT EQUAL")</f>
        <v>NOT EQUAL</v>
      </c>
      <c r="T264" s="1" t="str">
        <f>IF(ISNA(VLOOKUP(P264,'NEW XEQM.c'!D:D,1,0)),"--",VLOOKUP(P264,'NEW XEQM.c'!D:G,3,0))</f>
        <v>--</v>
      </c>
      <c r="U264" s="1" t="s">
        <v>2074</v>
      </c>
      <c r="W264" t="str">
        <f t="shared" si="44"/>
        <v/>
      </c>
    </row>
    <row r="265" spans="1:23">
      <c r="A265" s="16">
        <f t="shared" si="42"/>
        <v>265</v>
      </c>
      <c r="B265" s="15">
        <f t="shared" si="43"/>
        <v>253</v>
      </c>
      <c r="C265" s="54" t="s">
        <v>3512</v>
      </c>
      <c r="D265" s="54" t="s">
        <v>7</v>
      </c>
      <c r="E265" s="72" t="str">
        <f>CHAR(34)&amp;IF(B265&lt;10,"000",IF(B265&lt;100,"00",IF(B265&lt;1000,"0","")))&amp;$B265&amp;CHAR(34)</f>
        <v>"0253"</v>
      </c>
      <c r="F265" s="55" t="str">
        <f>E265</f>
        <v>"0253"</v>
      </c>
      <c r="G265" s="100">
        <v>0</v>
      </c>
      <c r="H265" s="100">
        <v>0</v>
      </c>
      <c r="I265" s="95" t="s">
        <v>27</v>
      </c>
      <c r="J265" s="23" t="s">
        <v>1274</v>
      </c>
      <c r="K265" s="57" t="s">
        <v>3526</v>
      </c>
      <c r="L265" s="11" t="s">
        <v>4261</v>
      </c>
      <c r="M265" s="22" t="s">
        <v>4318</v>
      </c>
      <c r="N265" s="22" t="s">
        <v>2074</v>
      </c>
      <c r="O265" s="11"/>
      <c r="P265" s="246" t="str">
        <f>"ITM_"&amp;IF(B265&lt;10,"000",IF(B265&lt;100,"00",IF(B265&lt;1000,"0","")))&amp;$B265</f>
        <v>ITM_0253</v>
      </c>
      <c r="Q265" s="191"/>
      <c r="R265" s="1"/>
      <c r="S265" s="1" t="str">
        <f t="shared" si="45"/>
        <v/>
      </c>
      <c r="T265" s="1" t="str">
        <f>IF(ISNA(VLOOKUP(P265,'NEW XEQM.c'!D:D,1,0)),"--",VLOOKUP(P265,'NEW XEQM.c'!D:G,3,0))</f>
        <v>--</v>
      </c>
      <c r="U265" s="1" t="s">
        <v>2074</v>
      </c>
      <c r="W265" t="e">
        <f t="shared" si="44"/>
        <v>#VALUE!</v>
      </c>
    </row>
    <row r="266" spans="1:23">
      <c r="A266" s="16">
        <f t="shared" si="42"/>
        <v>266</v>
      </c>
      <c r="B266" s="15">
        <f t="shared" si="43"/>
        <v>254</v>
      </c>
      <c r="C266" s="18" t="s">
        <v>3269</v>
      </c>
      <c r="D266" s="18" t="s">
        <v>144</v>
      </c>
      <c r="E266" s="305" t="str">
        <f>SUBSTITUTE(SUBSTITUTE(MID(F266,1,FIND("STD_RIGHT",F266)-1)&amp;"STD_RIGHT_ARROW " &amp; MID(INDEX($F$3:$F$10005,MATCH(B266+IF(C266=C267,1,IF(C266=C268,2,IF(C266=C269,3,IF(C266=C265,-1,IF(C266=C264,-2,IF(C266=C263,-3,0)))))),$B$3:$B$10005,0)),1,-1+FIND("STD_RIGHT",INDEX($F$3:$F$10005,MATCH(B266+IF(C266=C267,1,IF(C266=C268,2,IF(C266=C269,3,IF(C266=C265,-1,IF(C266=C264,-2,IF(C266=C263,-3,0)))))),$B$3:$B$10005,0)))-1),"100km","hkm"),"kWh","U")</f>
        <v>"Nm" STD_RIGHT_ARROW "lbf" STD_DOT "ft"</v>
      </c>
      <c r="F266" s="179" t="s">
        <v>4831</v>
      </c>
      <c r="G266" s="44">
        <v>0</v>
      </c>
      <c r="H266" s="44">
        <v>0</v>
      </c>
      <c r="I266" s="92" t="s">
        <v>1</v>
      </c>
      <c r="J266" s="23" t="s">
        <v>1274</v>
      </c>
      <c r="K266" s="24" t="s">
        <v>3630</v>
      </c>
      <c r="L266" s="22" t="s">
        <v>4261</v>
      </c>
      <c r="M266" s="22" t="s">
        <v>4316</v>
      </c>
      <c r="N266" s="22" t="str">
        <f t="shared" ref="N266:N328" si="46">IF(AND(C266=C265,D266=D265),"CAT_DUPL","CAT_FNCT")</f>
        <v>CAT_FNCT</v>
      </c>
      <c r="O266" s="22"/>
      <c r="P266" s="246" t="s">
        <v>2332</v>
      </c>
      <c r="Q266" s="191"/>
      <c r="R266" s="1"/>
      <c r="S266" s="1" t="str">
        <f t="shared" si="45"/>
        <v>NOT EQUAL</v>
      </c>
      <c r="T266" s="1" t="str">
        <f>IF(ISNA(VLOOKUP(P266,'NEW XEQM.c'!D:D,1,0)),"--",VLOOKUP(P266,'NEW XEQM.c'!D:G,3,0))</f>
        <v>--</v>
      </c>
      <c r="U266" s="1" t="s">
        <v>2074</v>
      </c>
      <c r="W266" t="str">
        <f t="shared" si="44"/>
        <v/>
      </c>
    </row>
    <row r="267" spans="1:23">
      <c r="A267" s="16">
        <f t="shared" si="42"/>
        <v>267</v>
      </c>
      <c r="B267" s="15">
        <f t="shared" si="43"/>
        <v>255</v>
      </c>
      <c r="C267" s="54" t="s">
        <v>3512</v>
      </c>
      <c r="D267" s="54" t="s">
        <v>7</v>
      </c>
      <c r="E267" s="72" t="str">
        <f>CHAR(34)&amp;IF(B267&lt;10,"000",IF(B267&lt;100,"00",IF(B267&lt;1000,"0","")))&amp;$B267&amp;CHAR(34)</f>
        <v>"0255"</v>
      </c>
      <c r="F267" s="55" t="str">
        <f>E267</f>
        <v>"0255"</v>
      </c>
      <c r="G267" s="100">
        <v>0</v>
      </c>
      <c r="H267" s="100">
        <v>0</v>
      </c>
      <c r="I267" s="95" t="s">
        <v>27</v>
      </c>
      <c r="J267" s="23" t="s">
        <v>1274</v>
      </c>
      <c r="K267" s="57" t="s">
        <v>3526</v>
      </c>
      <c r="L267" s="11" t="s">
        <v>4261</v>
      </c>
      <c r="M267" s="22" t="s">
        <v>4318</v>
      </c>
      <c r="N267" s="22" t="s">
        <v>2074</v>
      </c>
      <c r="O267" s="11"/>
      <c r="P267" s="246" t="str">
        <f>"ITM_"&amp;IF(B267&lt;10,"000",IF(B267&lt;100,"00",IF(B267&lt;1000,"0","")))&amp;$B267</f>
        <v>ITM_0255</v>
      </c>
      <c r="Q267" s="191"/>
      <c r="R267" s="1"/>
      <c r="S267" s="1" t="str">
        <f t="shared" si="45"/>
        <v/>
      </c>
      <c r="T267" s="1" t="str">
        <f>IF(ISNA(VLOOKUP(P267,'NEW XEQM.c'!D:D,1,0)),"--",VLOOKUP(P267,'NEW XEQM.c'!D:G,3,0))</f>
        <v>--</v>
      </c>
      <c r="U267" s="1" t="s">
        <v>2074</v>
      </c>
      <c r="W267" t="e">
        <f t="shared" si="44"/>
        <v>#VALUE!</v>
      </c>
    </row>
    <row r="268" spans="1:23">
      <c r="A268" s="16">
        <f t="shared" si="42"/>
        <v>268</v>
      </c>
      <c r="B268" s="15">
        <f t="shared" si="43"/>
        <v>256</v>
      </c>
      <c r="C268" s="18" t="s">
        <v>3270</v>
      </c>
      <c r="D268" s="18" t="s">
        <v>24</v>
      </c>
      <c r="E268" s="305" t="str">
        <f>SUBSTITUTE(SUBSTITUTE(MID(F268,1,FIND("STD_RIGHT",F268)-1)&amp;"STD_RIGHT_ARROW " &amp; MID(INDEX($F$3:$F$10005,MATCH(B268+IF(C268=C269,1,IF(C268=C270,2,IF(C268=C271,3,IF(C268=C267,-1,IF(C268=C266,-2,IF(C268=C265,-3,0)))))),$B$3:$B$10005,0)),1,-1+FIND("STD_RIGHT",INDEX($F$3:$F$10005,MATCH(B268+IF(C268=C269,1,IF(C268=C270,2,IF(C268=C271,3,IF(C268=C267,-1,IF(C268=C266,-2,IF(C268=C265,-3,0)))))),$B$3:$B$10005,0)))-1),"100km","hkm"),"kWh","U")</f>
        <v>"cwt" STD_RIGHT_ARROW "kg"</v>
      </c>
      <c r="F268" s="23" t="s">
        <v>61</v>
      </c>
      <c r="G268" s="44">
        <v>0</v>
      </c>
      <c r="H268" s="44">
        <v>0</v>
      </c>
      <c r="I268" s="92" t="s">
        <v>1</v>
      </c>
      <c r="J268" s="23" t="s">
        <v>1274</v>
      </c>
      <c r="K268" s="24" t="s">
        <v>3630</v>
      </c>
      <c r="L268" s="22" t="s">
        <v>4261</v>
      </c>
      <c r="M268" s="22" t="s">
        <v>4316</v>
      </c>
      <c r="N268" s="22" t="str">
        <f t="shared" si="46"/>
        <v>CAT_FNCT</v>
      </c>
      <c r="O268" s="22"/>
      <c r="P268" s="246" t="s">
        <v>1379</v>
      </c>
      <c r="Q268" s="191"/>
      <c r="R268" s="1"/>
      <c r="S268" s="1" t="str">
        <f t="shared" si="45"/>
        <v/>
      </c>
      <c r="T268" s="1" t="str">
        <f>IF(ISNA(VLOOKUP(P268,'NEW XEQM.c'!D:D,1,0)),"--",VLOOKUP(P268,'NEW XEQM.c'!D:G,3,0))</f>
        <v>--</v>
      </c>
      <c r="U268" s="1" t="s">
        <v>2074</v>
      </c>
      <c r="W268" t="str">
        <f t="shared" si="44"/>
        <v/>
      </c>
    </row>
    <row r="269" spans="1:23">
      <c r="A269" s="16">
        <f t="shared" si="42"/>
        <v>269</v>
      </c>
      <c r="B269" s="15">
        <f t="shared" si="43"/>
        <v>257</v>
      </c>
      <c r="C269" s="18" t="s">
        <v>3270</v>
      </c>
      <c r="D269" s="18" t="s">
        <v>144</v>
      </c>
      <c r="E269" s="305" t="str">
        <f>SUBSTITUTE(SUBSTITUTE(MID(F269,1,FIND("STD_RIGHT",F269)-1)&amp;"STD_RIGHT_ARROW " &amp; MID(INDEX($F$3:$F$10005,MATCH(B269+IF(C269=C270,1,IF(C269=C271,2,IF(C269=C272,3,IF(C269=C268,-1,IF(C269=C267,-2,IF(C269=C266,-3,0)))))),$B$3:$B$10005,0)),1,-1+FIND("STD_RIGHT",INDEX($F$3:$F$10005,MATCH(B269+IF(C269=C270,1,IF(C269=C271,2,IF(C269=C272,3,IF(C269=C268,-1,IF(C269=C267,-2,IF(C269=C266,-3,0)))))),$B$3:$B$10005,0)))-1),"100km","hkm"),"kWh","U")</f>
        <v>"kg" STD_RIGHT_ARROW "cwt"</v>
      </c>
      <c r="F269" s="23" t="s">
        <v>150</v>
      </c>
      <c r="G269" s="44">
        <v>0</v>
      </c>
      <c r="H269" s="44">
        <v>0</v>
      </c>
      <c r="I269" s="92" t="s">
        <v>1</v>
      </c>
      <c r="J269" s="23" t="s">
        <v>1274</v>
      </c>
      <c r="K269" s="24" t="s">
        <v>3630</v>
      </c>
      <c r="L269" s="22" t="s">
        <v>4261</v>
      </c>
      <c r="M269" s="22" t="s">
        <v>4316</v>
      </c>
      <c r="N269" s="22" t="str">
        <f t="shared" si="46"/>
        <v>CAT_FNCT</v>
      </c>
      <c r="O269" s="22"/>
      <c r="P269" s="246" t="s">
        <v>1525</v>
      </c>
      <c r="Q269" s="191"/>
      <c r="R269" s="1"/>
      <c r="S269" s="1" t="str">
        <f t="shared" si="45"/>
        <v/>
      </c>
      <c r="T269" s="1" t="str">
        <f>IF(ISNA(VLOOKUP(P269,'NEW XEQM.c'!D:D,1,0)),"--",VLOOKUP(P269,'NEW XEQM.c'!D:G,3,0))</f>
        <v>--</v>
      </c>
      <c r="U269" s="1" t="s">
        <v>2074</v>
      </c>
      <c r="W269" t="str">
        <f t="shared" si="44"/>
        <v/>
      </c>
    </row>
    <row r="270" spans="1:23">
      <c r="A270" s="16">
        <f t="shared" si="42"/>
        <v>270</v>
      </c>
      <c r="B270" s="15">
        <f t="shared" si="43"/>
        <v>258</v>
      </c>
      <c r="C270" s="18" t="s">
        <v>3271</v>
      </c>
      <c r="D270" s="18" t="s">
        <v>24</v>
      </c>
      <c r="E270" s="305" t="str">
        <f>SUBSTITUTE(SUBSTITUTE(MID(F270,1,FIND("STD_RIGHT",F270)-1)&amp;"STD_RIGHT_ARROW " &amp; MID(INDEX($F$3:$F$10005,MATCH(B270+IF(C270=C271,1,IF(C270=C272,2,IF(C270=C273,3,IF(C270=C269,-1,IF(C270=C268,-2,IF(C270=C267,-3,0)))))),$B$3:$B$10005,0)),1,-1+FIND("STD_RIGHT",INDEX($F$3:$F$10005,MATCH(B270+IF(C270=C271,1,IF(C270=C272,2,IF(C270=C273,3,IF(C270=C269,-1,IF(C270=C268,-2,IF(C270=C267,-3,0)))))),$B$3:$B$10005,0)))-1),"100km","hkm"),"kWh","U")</f>
        <v>"ft." STD_RIGHT_ARROW "m"</v>
      </c>
      <c r="F270" s="179" t="s">
        <v>94</v>
      </c>
      <c r="G270" s="44">
        <v>0</v>
      </c>
      <c r="H270" s="44">
        <v>0</v>
      </c>
      <c r="I270" s="92" t="s">
        <v>1</v>
      </c>
      <c r="J270" s="23" t="s">
        <v>1274</v>
      </c>
      <c r="K270" s="24" t="s">
        <v>3630</v>
      </c>
      <c r="L270" s="22" t="s">
        <v>4261</v>
      </c>
      <c r="M270" s="22" t="s">
        <v>4316</v>
      </c>
      <c r="N270" s="22" t="str">
        <f t="shared" si="46"/>
        <v>CAT_FNCT</v>
      </c>
      <c r="O270" s="22"/>
      <c r="P270" s="246" t="s">
        <v>1439</v>
      </c>
      <c r="Q270" s="191"/>
      <c r="R270" s="1"/>
      <c r="S270" s="1" t="str">
        <f t="shared" si="45"/>
        <v/>
      </c>
      <c r="T270" s="1" t="str">
        <f>IF(ISNA(VLOOKUP(P270,'NEW XEQM.c'!D:D,1,0)),"--",VLOOKUP(P270,'NEW XEQM.c'!D:G,3,0))</f>
        <v>--</v>
      </c>
      <c r="U270" s="1" t="s">
        <v>2074</v>
      </c>
      <c r="W270" t="str">
        <f t="shared" si="44"/>
        <v/>
      </c>
    </row>
    <row r="271" spans="1:23">
      <c r="A271" s="16">
        <f t="shared" si="42"/>
        <v>271</v>
      </c>
      <c r="B271" s="15">
        <f t="shared" si="43"/>
        <v>259</v>
      </c>
      <c r="C271" s="18" t="s">
        <v>3271</v>
      </c>
      <c r="D271" s="18" t="s">
        <v>144</v>
      </c>
      <c r="E271" s="305" t="str">
        <f>SUBSTITUTE(SUBSTITUTE(MID(F271,1,FIND("STD_RIGHT",F271)-1)&amp;"STD_RIGHT_ARROW " &amp; MID(INDEX($F$3:$F$10005,MATCH(B271+IF(C271=C272,1,IF(C271=C273,2,IF(C271=C274,3,IF(C271=C270,-1,IF(C271=C269,-2,IF(C271=C268,-3,0)))))),$B$3:$B$10005,0)),1,-1+FIND("STD_RIGHT",INDEX($F$3:$F$10005,MATCH(B271+IF(C271=C272,1,IF(C271=C273,2,IF(C271=C274,3,IF(C271=C270,-1,IF(C271=C269,-2,IF(C271=C268,-3,0)))))),$B$3:$B$10005,0)))-1),"100km","hkm"),"kWh","U")</f>
        <v>"m" STD_RIGHT_ARROW "ft."</v>
      </c>
      <c r="F271" s="179" t="s">
        <v>207</v>
      </c>
      <c r="G271" s="44">
        <v>0</v>
      </c>
      <c r="H271" s="44">
        <v>0</v>
      </c>
      <c r="I271" s="92" t="s">
        <v>1</v>
      </c>
      <c r="J271" s="23" t="s">
        <v>1274</v>
      </c>
      <c r="K271" s="24" t="s">
        <v>3630</v>
      </c>
      <c r="L271" s="22" t="s">
        <v>4261</v>
      </c>
      <c r="M271" s="22" t="s">
        <v>4316</v>
      </c>
      <c r="N271" s="22" t="str">
        <f t="shared" si="46"/>
        <v>CAT_FNCT</v>
      </c>
      <c r="O271" s="22"/>
      <c r="P271" s="246" t="s">
        <v>1616</v>
      </c>
      <c r="Q271" s="191"/>
      <c r="R271" s="1"/>
      <c r="S271" s="1" t="str">
        <f t="shared" si="45"/>
        <v/>
      </c>
      <c r="T271" s="1" t="str">
        <f>IF(ISNA(VLOOKUP(P271,'NEW XEQM.c'!D:D,1,0)),"--",VLOOKUP(P271,'NEW XEQM.c'!D:G,3,0))</f>
        <v>--</v>
      </c>
      <c r="U271" s="1" t="s">
        <v>2074</v>
      </c>
      <c r="W271" t="str">
        <f t="shared" si="44"/>
        <v/>
      </c>
    </row>
    <row r="272" spans="1:23">
      <c r="A272" s="16">
        <f t="shared" si="42"/>
        <v>272</v>
      </c>
      <c r="B272" s="15">
        <f t="shared" si="43"/>
        <v>260</v>
      </c>
      <c r="C272" s="18" t="s">
        <v>3272</v>
      </c>
      <c r="D272" s="18" t="s">
        <v>24</v>
      </c>
      <c r="E272" s="305" t="str">
        <f>SUBSTITUTE(SUBSTITUTE(MID(F272,1,FIND("STD_RIGHT",F272)-1)&amp;"STD_RIGHT_ARROW " &amp; MID(INDEX($F$3:$F$10005,MATCH(B272+IF(C272=C273,1,IF(C272=C274,2,IF(C272=C275,3,IF(C272=C271,-1,IF(C272=C270,-2,IF(C272=C269,-3,0)))))),$B$3:$B$10005,0)),1,-1+FIND("STD_RIGHT",INDEX($F$3:$F$10005,MATCH(B272+IF(C272=C273,1,IF(C272=C274,2,IF(C272=C275,3,IF(C272=C271,-1,IF(C272=C270,-2,IF(C272=C269,-3,0)))))),$B$3:$B$10005,0)))-1),"100km","hkm"),"kWh","U")</f>
        <v>"survey ft" STD_US STD_RIGHT_ARROW "m"</v>
      </c>
      <c r="F272" s="179" t="s">
        <v>5036</v>
      </c>
      <c r="G272" s="44">
        <v>0</v>
      </c>
      <c r="H272" s="44">
        <v>0</v>
      </c>
      <c r="I272" s="92" t="s">
        <v>1</v>
      </c>
      <c r="J272" s="23" t="s">
        <v>1274</v>
      </c>
      <c r="K272" s="24" t="s">
        <v>3630</v>
      </c>
      <c r="L272" s="22" t="s">
        <v>4261</v>
      </c>
      <c r="M272" s="22" t="s">
        <v>4316</v>
      </c>
      <c r="N272" s="22" t="str">
        <f t="shared" si="46"/>
        <v>CAT_FNCT</v>
      </c>
      <c r="O272" s="22"/>
      <c r="P272" s="246" t="s">
        <v>1458</v>
      </c>
      <c r="Q272" s="191"/>
      <c r="R272" s="1"/>
      <c r="S272" s="1" t="str">
        <f t="shared" si="45"/>
        <v>NOT EQUAL</v>
      </c>
      <c r="T272" s="1" t="str">
        <f>IF(ISNA(VLOOKUP(P272,'NEW XEQM.c'!D:D,1,0)),"--",VLOOKUP(P272,'NEW XEQM.c'!D:G,3,0))</f>
        <v>--</v>
      </c>
      <c r="U272" s="1" t="s">
        <v>2074</v>
      </c>
      <c r="W272" t="str">
        <f t="shared" si="44"/>
        <v/>
      </c>
    </row>
    <row r="273" spans="1:23">
      <c r="A273" s="16">
        <f t="shared" si="42"/>
        <v>273</v>
      </c>
      <c r="B273" s="15">
        <f t="shared" si="43"/>
        <v>261</v>
      </c>
      <c r="C273" s="54" t="s">
        <v>3512</v>
      </c>
      <c r="D273" s="54" t="s">
        <v>7</v>
      </c>
      <c r="E273" s="72" t="str">
        <f t="shared" ref="E273:E274" si="47">CHAR(34)&amp;IF(B273&lt;10,"000",IF(B273&lt;100,"00",IF(B273&lt;1000,"0","")))&amp;$B273&amp;CHAR(34)</f>
        <v>"0261"</v>
      </c>
      <c r="F273" s="55" t="str">
        <f t="shared" ref="F273:F274" si="48">E273</f>
        <v>"0261"</v>
      </c>
      <c r="G273" s="100">
        <v>0</v>
      </c>
      <c r="H273" s="100">
        <v>0</v>
      </c>
      <c r="I273" s="95" t="s">
        <v>27</v>
      </c>
      <c r="J273" s="23" t="s">
        <v>1274</v>
      </c>
      <c r="K273" s="57" t="s">
        <v>3526</v>
      </c>
      <c r="L273" s="11" t="s">
        <v>4261</v>
      </c>
      <c r="M273" s="22" t="s">
        <v>4318</v>
      </c>
      <c r="N273" s="22" t="s">
        <v>2074</v>
      </c>
      <c r="O273" s="11"/>
      <c r="P273" s="246" t="str">
        <f t="shared" ref="P273:P274" si="49">"ITM_"&amp;IF(B273&lt;10,"000",IF(B273&lt;100,"00",IF(B273&lt;1000,"0","")))&amp;$B273</f>
        <v>ITM_0261</v>
      </c>
      <c r="Q273" s="191"/>
      <c r="R273" s="1"/>
      <c r="S273" s="1" t="str">
        <f t="shared" si="45"/>
        <v/>
      </c>
      <c r="T273" s="1" t="str">
        <f>IF(ISNA(VLOOKUP(P273,'NEW XEQM.c'!D:D,1,0)),"--",VLOOKUP(P273,'NEW XEQM.c'!D:G,3,0))</f>
        <v>--</v>
      </c>
      <c r="U273" s="1" t="s">
        <v>2074</v>
      </c>
      <c r="W273" t="e">
        <f t="shared" si="44"/>
        <v>#VALUE!</v>
      </c>
    </row>
    <row r="274" spans="1:23">
      <c r="A274" s="16">
        <f t="shared" si="42"/>
        <v>274</v>
      </c>
      <c r="B274" s="15">
        <f t="shared" si="43"/>
        <v>262</v>
      </c>
      <c r="C274" s="54" t="s">
        <v>3512</v>
      </c>
      <c r="D274" s="54" t="s">
        <v>7</v>
      </c>
      <c r="E274" s="72" t="str">
        <f t="shared" si="47"/>
        <v>"0262"</v>
      </c>
      <c r="F274" s="55" t="str">
        <f t="shared" si="48"/>
        <v>"0262"</v>
      </c>
      <c r="G274" s="100">
        <v>0</v>
      </c>
      <c r="H274" s="100">
        <v>0</v>
      </c>
      <c r="I274" s="95" t="s">
        <v>27</v>
      </c>
      <c r="J274" s="23" t="s">
        <v>1274</v>
      </c>
      <c r="K274" s="57" t="s">
        <v>3526</v>
      </c>
      <c r="L274" s="11" t="s">
        <v>4261</v>
      </c>
      <c r="M274" s="22" t="s">
        <v>4318</v>
      </c>
      <c r="N274" s="22" t="s">
        <v>2074</v>
      </c>
      <c r="O274" s="11"/>
      <c r="P274" s="246" t="str">
        <f t="shared" si="49"/>
        <v>ITM_0262</v>
      </c>
      <c r="Q274" s="191"/>
      <c r="R274" s="1"/>
      <c r="S274" s="1" t="str">
        <f t="shared" si="45"/>
        <v/>
      </c>
      <c r="T274" s="1" t="str">
        <f>IF(ISNA(VLOOKUP(P274,'NEW XEQM.c'!D:D,1,0)),"--",VLOOKUP(P274,'NEW XEQM.c'!D:G,3,0))</f>
        <v>--</v>
      </c>
      <c r="U274" s="1" t="s">
        <v>2074</v>
      </c>
      <c r="W274" t="e">
        <f t="shared" si="44"/>
        <v>#VALUE!</v>
      </c>
    </row>
    <row r="275" spans="1:23">
      <c r="A275" s="16">
        <f t="shared" si="42"/>
        <v>275</v>
      </c>
      <c r="B275" s="15">
        <f t="shared" si="43"/>
        <v>263</v>
      </c>
      <c r="C275" s="18" t="s">
        <v>3272</v>
      </c>
      <c r="D275" s="18" t="s">
        <v>144</v>
      </c>
      <c r="E275" s="305" t="str">
        <f>SUBSTITUTE(SUBSTITUTE(MID(F275,1,FIND("STD_RIGHT",F275)-1)&amp;"STD_RIGHT_ARROW " &amp; MID(INDEX($F$3:$F$10005,MATCH(B275+IF(C275=C276,1,IF(C275=C277,2,IF(C275=C278,3,IF(C275=C274,-1,IF(C275=C273,-2,IF(C275=C272,-3,0)))))),$B$3:$B$10005,0)),1,-1+FIND("STD_RIGHT",INDEX($F$3:$F$10005,MATCH(B275+IF(C275=C276,1,IF(C275=C277,2,IF(C275=C278,3,IF(C275=C274,-1,IF(C275=C273,-2,IF(C275=C272,-3,0)))))),$B$3:$B$10005,0)))-1),"100km","hkm"),"kWh","U")</f>
        <v>"m" STD_RIGHT_ARROW "survey ft" STD_US</v>
      </c>
      <c r="F275" s="179" t="s">
        <v>4834</v>
      </c>
      <c r="G275" s="44">
        <v>0</v>
      </c>
      <c r="H275" s="44">
        <v>0</v>
      </c>
      <c r="I275" s="92" t="s">
        <v>1</v>
      </c>
      <c r="J275" s="23" t="s">
        <v>1274</v>
      </c>
      <c r="K275" s="24" t="s">
        <v>3630</v>
      </c>
      <c r="L275" s="22" t="s">
        <v>4261</v>
      </c>
      <c r="M275" s="22" t="s">
        <v>4316</v>
      </c>
      <c r="N275" s="22" t="str">
        <f t="shared" si="46"/>
        <v>CAT_FNCT</v>
      </c>
      <c r="O275" s="22"/>
      <c r="P275" s="246" t="s">
        <v>1617</v>
      </c>
      <c r="Q275" s="191"/>
      <c r="R275" s="1"/>
      <c r="S275" s="1" t="str">
        <f t="shared" si="45"/>
        <v>NOT EQUAL</v>
      </c>
      <c r="T275" s="1" t="str">
        <f>IF(ISNA(VLOOKUP(P275,'NEW XEQM.c'!D:D,1,0)),"--",VLOOKUP(P275,'NEW XEQM.c'!D:G,3,0))</f>
        <v>--</v>
      </c>
      <c r="U275" s="1" t="s">
        <v>2074</v>
      </c>
      <c r="W275" t="str">
        <f t="shared" si="44"/>
        <v/>
      </c>
    </row>
    <row r="276" spans="1:23">
      <c r="A276" s="16">
        <f t="shared" si="42"/>
        <v>276</v>
      </c>
      <c r="B276" s="15">
        <f t="shared" si="43"/>
        <v>264</v>
      </c>
      <c r="C276" s="54" t="s">
        <v>3512</v>
      </c>
      <c r="D276" s="54" t="s">
        <v>7</v>
      </c>
      <c r="E276" s="72" t="str">
        <f t="shared" ref="E276:E277" si="50">CHAR(34)&amp;IF(B276&lt;10,"000",IF(B276&lt;100,"00",IF(B276&lt;1000,"0","")))&amp;$B276&amp;CHAR(34)</f>
        <v>"0264"</v>
      </c>
      <c r="F276" s="55" t="str">
        <f t="shared" ref="F276:F277" si="51">E276</f>
        <v>"0264"</v>
      </c>
      <c r="G276" s="100">
        <v>0</v>
      </c>
      <c r="H276" s="100">
        <v>0</v>
      </c>
      <c r="I276" s="95" t="s">
        <v>27</v>
      </c>
      <c r="J276" s="23" t="s">
        <v>1274</v>
      </c>
      <c r="K276" s="57" t="s">
        <v>3526</v>
      </c>
      <c r="L276" s="11" t="s">
        <v>4261</v>
      </c>
      <c r="M276" s="22" t="s">
        <v>4318</v>
      </c>
      <c r="N276" s="22" t="s">
        <v>2074</v>
      </c>
      <c r="O276" s="11"/>
      <c r="P276" s="246" t="str">
        <f t="shared" ref="P276:P277" si="52">"ITM_"&amp;IF(B276&lt;10,"000",IF(B276&lt;100,"00",IF(B276&lt;1000,"0","")))&amp;$B276</f>
        <v>ITM_0264</v>
      </c>
      <c r="Q276" s="191"/>
      <c r="R276" s="1"/>
      <c r="S276" s="1" t="str">
        <f t="shared" si="45"/>
        <v/>
      </c>
      <c r="T276" s="1" t="str">
        <f>IF(ISNA(VLOOKUP(P276,'NEW XEQM.c'!D:D,1,0)),"--",VLOOKUP(P276,'NEW XEQM.c'!D:G,3,0))</f>
        <v>--</v>
      </c>
      <c r="U276" s="1" t="s">
        <v>2074</v>
      </c>
      <c r="W276" t="e">
        <f t="shared" si="44"/>
        <v>#VALUE!</v>
      </c>
    </row>
    <row r="277" spans="1:23">
      <c r="A277" s="16">
        <f t="shared" si="42"/>
        <v>277</v>
      </c>
      <c r="B277" s="15">
        <f t="shared" si="43"/>
        <v>265</v>
      </c>
      <c r="C277" s="54" t="s">
        <v>3512</v>
      </c>
      <c r="D277" s="54" t="s">
        <v>7</v>
      </c>
      <c r="E277" s="72" t="str">
        <f t="shared" si="50"/>
        <v>"0265"</v>
      </c>
      <c r="F277" s="55" t="str">
        <f t="shared" si="51"/>
        <v>"0265"</v>
      </c>
      <c r="G277" s="100">
        <v>0</v>
      </c>
      <c r="H277" s="100">
        <v>0</v>
      </c>
      <c r="I277" s="95" t="s">
        <v>27</v>
      </c>
      <c r="J277" s="23" t="s">
        <v>1274</v>
      </c>
      <c r="K277" s="57" t="s">
        <v>3526</v>
      </c>
      <c r="L277" s="11" t="s">
        <v>4261</v>
      </c>
      <c r="M277" s="22" t="s">
        <v>4318</v>
      </c>
      <c r="N277" s="22" t="s">
        <v>2074</v>
      </c>
      <c r="O277" s="11"/>
      <c r="P277" s="246" t="str">
        <f t="shared" si="52"/>
        <v>ITM_0265</v>
      </c>
      <c r="Q277" s="191"/>
      <c r="R277" s="1"/>
      <c r="S277" s="1" t="str">
        <f t="shared" si="45"/>
        <v/>
      </c>
      <c r="T277" s="1" t="str">
        <f>IF(ISNA(VLOOKUP(P277,'NEW XEQM.c'!D:D,1,0)),"--",VLOOKUP(P277,'NEW XEQM.c'!D:G,3,0))</f>
        <v>--</v>
      </c>
      <c r="U277" s="1" t="s">
        <v>2074</v>
      </c>
      <c r="W277" t="e">
        <f t="shared" si="44"/>
        <v>#VALUE!</v>
      </c>
    </row>
    <row r="278" spans="1:23">
      <c r="A278" s="16">
        <f t="shared" si="42"/>
        <v>278</v>
      </c>
      <c r="B278" s="15">
        <f t="shared" si="43"/>
        <v>266</v>
      </c>
      <c r="C278" t="s">
        <v>3871</v>
      </c>
      <c r="D278" t="s">
        <v>24</v>
      </c>
      <c r="E278" s="305" t="str">
        <f>SUBSTITUTE(SUBSTITUTE(MID(F278,1,FIND("STD_RIGHT",F278)-1)&amp;"STD_RIGHT_ARROW " &amp; MID(INDEX($F$3:$F$10005,MATCH(B278+IF(C278=C279,1,IF(C278=C280,2,IF(C278=C281,3,IF(C278=C277,-1,IF(C278=C276,-2,IF(C278=C275,-3,0)))))),$B$3:$B$10005,0)),1,-1+FIND("STD_RIGHT",INDEX($F$3:$F$10005,MATCH(B278+IF(C278=C279,1,IF(C278=C280,2,IF(C278=C281,3,IF(C278=C277,-1,IF(C278=C276,-2,IF(C278=C275,-3,0)))))),$B$3:$B$10005,0)))-1),"100km","hkm"),"kWh","U")</f>
        <v>"floz" STD_UK STD_RIGHT_ARROW "ml"</v>
      </c>
      <c r="F278" t="s">
        <v>6046</v>
      </c>
      <c r="G278" s="44">
        <v>0</v>
      </c>
      <c r="H278" s="44">
        <v>0</v>
      </c>
      <c r="I278" s="92" t="s">
        <v>1</v>
      </c>
      <c r="J278" s="23" t="s">
        <v>1274</v>
      </c>
      <c r="K278" s="24" t="s">
        <v>3630</v>
      </c>
      <c r="L278" s="22" t="s">
        <v>4261</v>
      </c>
      <c r="M278" s="22" t="s">
        <v>4316</v>
      </c>
      <c r="N278" s="22" t="str">
        <f t="shared" si="46"/>
        <v>CAT_FNCT</v>
      </c>
      <c r="O278" s="22"/>
      <c r="P278" s="248" t="s">
        <v>3899</v>
      </c>
      <c r="Q278" s="191"/>
      <c r="R278" s="1"/>
      <c r="S278" s="1" t="str">
        <f t="shared" si="45"/>
        <v>NOT EQUAL</v>
      </c>
      <c r="T278" s="1" t="str">
        <f>IF(ISNA(VLOOKUP(P278,'NEW XEQM.c'!D:D,1,0)),"--",VLOOKUP(P278,'NEW XEQM.c'!D:G,3,0))</f>
        <v>--</v>
      </c>
      <c r="U278" s="1" t="s">
        <v>2074</v>
      </c>
      <c r="W278" t="str">
        <f t="shared" si="44"/>
        <v/>
      </c>
    </row>
    <row r="279" spans="1:23">
      <c r="A279" s="16">
        <f t="shared" si="42"/>
        <v>279</v>
      </c>
      <c r="B279" s="15">
        <f t="shared" si="43"/>
        <v>267</v>
      </c>
      <c r="C279" s="54" t="s">
        <v>3512</v>
      </c>
      <c r="D279" s="54" t="s">
        <v>7</v>
      </c>
      <c r="E279" s="72" t="str">
        <f>CHAR(34)&amp;IF(B279&lt;10,"000",IF(B279&lt;100,"00",IF(B279&lt;1000,"0","")))&amp;$B279&amp;CHAR(34)</f>
        <v>"0267"</v>
      </c>
      <c r="F279" s="55" t="str">
        <f>E279</f>
        <v>"0267"</v>
      </c>
      <c r="G279" s="100">
        <v>0</v>
      </c>
      <c r="H279" s="100">
        <v>0</v>
      </c>
      <c r="I279" s="95" t="s">
        <v>27</v>
      </c>
      <c r="J279" s="23" t="s">
        <v>1274</v>
      </c>
      <c r="K279" s="57" t="s">
        <v>3526</v>
      </c>
      <c r="L279" s="11" t="s">
        <v>4261</v>
      </c>
      <c r="M279" s="22" t="s">
        <v>4318</v>
      </c>
      <c r="N279" s="22" t="s">
        <v>2074</v>
      </c>
      <c r="O279" s="11"/>
      <c r="P279" s="246" t="str">
        <f>"ITM_"&amp;IF(B279&lt;10,"000",IF(B279&lt;100,"00",IF(B279&lt;1000,"0","")))&amp;$B279</f>
        <v>ITM_0267</v>
      </c>
      <c r="Q279" s="191"/>
      <c r="R279" s="1"/>
      <c r="S279" s="1" t="str">
        <f t="shared" si="45"/>
        <v/>
      </c>
      <c r="T279" s="1" t="str">
        <f>IF(ISNA(VLOOKUP(P279,'NEW XEQM.c'!D:D,1,0)),"--",VLOOKUP(P279,'NEW XEQM.c'!D:G,3,0))</f>
        <v>--</v>
      </c>
      <c r="U279" s="1" t="s">
        <v>2074</v>
      </c>
      <c r="W279" t="e">
        <f t="shared" si="44"/>
        <v>#VALUE!</v>
      </c>
    </row>
    <row r="280" spans="1:23">
      <c r="A280" s="16">
        <f t="shared" si="42"/>
        <v>280</v>
      </c>
      <c r="B280" s="15">
        <f t="shared" si="43"/>
        <v>268</v>
      </c>
      <c r="C280" t="s">
        <v>3871</v>
      </c>
      <c r="D280" t="s">
        <v>144</v>
      </c>
      <c r="E280" s="305" t="str">
        <f>SUBSTITUTE(SUBSTITUTE(MID(F280,1,FIND("STD_RIGHT",F280)-1)&amp;"STD_RIGHT_ARROW " &amp; MID(INDEX($F$3:$F$10005,MATCH(B280+IF(C280=C281,1,IF(C280=C282,2,IF(C280=C283,3,IF(C280=C279,-1,IF(C280=C278,-2,IF(C280=C277,-3,0)))))),$B$3:$B$10005,0)),1,-1+FIND("STD_RIGHT",INDEX($F$3:$F$10005,MATCH(B280+IF(C280=C281,1,IF(C280=C282,2,IF(C280=C283,3,IF(C280=C279,-1,IF(C280=C278,-2,IF(C280=C277,-3,0)))))),$B$3:$B$10005,0)))-1),"100km","hkm"),"kWh","U")</f>
        <v>"ml" STD_RIGHT_ARROW "floz" STD_UK</v>
      </c>
      <c r="F280" t="s">
        <v>4835</v>
      </c>
      <c r="G280" s="44">
        <v>0</v>
      </c>
      <c r="H280" s="44">
        <v>0</v>
      </c>
      <c r="I280" s="92" t="s">
        <v>1</v>
      </c>
      <c r="J280" s="23" t="s">
        <v>1274</v>
      </c>
      <c r="K280" s="24" t="s">
        <v>3630</v>
      </c>
      <c r="L280" s="22" t="s">
        <v>4261</v>
      </c>
      <c r="M280" s="22" t="s">
        <v>4316</v>
      </c>
      <c r="N280" s="22" t="str">
        <f t="shared" si="46"/>
        <v>CAT_FNCT</v>
      </c>
      <c r="O280" s="22"/>
      <c r="P280" s="248" t="s">
        <v>3900</v>
      </c>
      <c r="Q280" s="191"/>
      <c r="R280" s="1"/>
      <c r="S280" s="1" t="str">
        <f t="shared" si="45"/>
        <v>NOT EQUAL</v>
      </c>
      <c r="T280" s="1" t="str">
        <f>IF(ISNA(VLOOKUP(P280,'NEW XEQM.c'!D:D,1,0)),"--",VLOOKUP(P280,'NEW XEQM.c'!D:G,3,0))</f>
        <v>--</v>
      </c>
      <c r="U280" s="1" t="s">
        <v>2074</v>
      </c>
      <c r="W280" t="str">
        <f t="shared" si="44"/>
        <v/>
      </c>
    </row>
    <row r="281" spans="1:23">
      <c r="A281" s="16">
        <f t="shared" si="42"/>
        <v>281</v>
      </c>
      <c r="B281" s="15">
        <f t="shared" si="43"/>
        <v>269</v>
      </c>
      <c r="C281" s="54" t="s">
        <v>3512</v>
      </c>
      <c r="D281" s="54" t="s">
        <v>7</v>
      </c>
      <c r="E281" s="72" t="str">
        <f>CHAR(34)&amp;IF(B281&lt;10,"000",IF(B281&lt;100,"00",IF(B281&lt;1000,"0","")))&amp;$B281&amp;CHAR(34)</f>
        <v>"0269"</v>
      </c>
      <c r="F281" s="55" t="str">
        <f>E281</f>
        <v>"0269"</v>
      </c>
      <c r="G281" s="100">
        <v>0</v>
      </c>
      <c r="H281" s="100">
        <v>0</v>
      </c>
      <c r="I281" s="95" t="s">
        <v>27</v>
      </c>
      <c r="J281" s="23" t="s">
        <v>1274</v>
      </c>
      <c r="K281" s="57" t="s">
        <v>3526</v>
      </c>
      <c r="L281" s="11" t="s">
        <v>4261</v>
      </c>
      <c r="M281" s="22" t="s">
        <v>4318</v>
      </c>
      <c r="N281" s="22" t="s">
        <v>2074</v>
      </c>
      <c r="O281" s="11"/>
      <c r="P281" s="246" t="str">
        <f>"ITM_"&amp;IF(B281&lt;10,"000",IF(B281&lt;100,"00",IF(B281&lt;1000,"0","")))&amp;$B281</f>
        <v>ITM_0269</v>
      </c>
      <c r="Q281" s="191"/>
      <c r="R281" s="1"/>
      <c r="S281" s="1" t="str">
        <f t="shared" si="45"/>
        <v/>
      </c>
      <c r="T281" s="1" t="str">
        <f>IF(ISNA(VLOOKUP(P281,'NEW XEQM.c'!D:D,1,0)),"--",VLOOKUP(P281,'NEW XEQM.c'!D:G,3,0))</f>
        <v>--</v>
      </c>
      <c r="U281" s="1" t="s">
        <v>2074</v>
      </c>
      <c r="W281" t="e">
        <f t="shared" si="44"/>
        <v>#VALUE!</v>
      </c>
    </row>
    <row r="282" spans="1:23">
      <c r="A282" s="16">
        <f t="shared" si="42"/>
        <v>282</v>
      </c>
      <c r="B282" s="15">
        <f t="shared" si="43"/>
        <v>270</v>
      </c>
      <c r="C282" t="s">
        <v>3872</v>
      </c>
      <c r="D282" t="s">
        <v>24</v>
      </c>
      <c r="E282" s="305" t="str">
        <f>SUBSTITUTE(SUBSTITUTE(MID(F282,1,FIND("STD_RIGHT",F282)-1)&amp;"STD_RIGHT_ARROW " &amp; MID(INDEX($F$3:$F$10005,MATCH(B282+IF(C282=C283,1,IF(C282=C284,2,IF(C282=C285,3,IF(C282=C281,-1,IF(C282=C280,-2,IF(C282=C279,-3,0)))))),$B$3:$B$10005,0)),1,-1+FIND("STD_RIGHT",INDEX($F$3:$F$10005,MATCH(B282+IF(C282=C283,1,IF(C282=C284,2,IF(C282=C285,3,IF(C282=C281,-1,IF(C282=C280,-2,IF(C282=C279,-3,0)))))),$B$3:$B$10005,0)))-1),"100km","hkm"),"kWh","U")</f>
        <v>"floz" STD_US  STD_RIGHT_ARROW "ml"</v>
      </c>
      <c r="F282" t="s">
        <v>6047</v>
      </c>
      <c r="G282" s="44">
        <v>0</v>
      </c>
      <c r="H282" s="44">
        <v>0</v>
      </c>
      <c r="I282" s="92" t="s">
        <v>1</v>
      </c>
      <c r="J282" s="23" t="s">
        <v>1274</v>
      </c>
      <c r="K282" s="24" t="s">
        <v>3630</v>
      </c>
      <c r="L282" s="22" t="s">
        <v>4261</v>
      </c>
      <c r="M282" s="22" t="s">
        <v>4316</v>
      </c>
      <c r="N282" s="22" t="str">
        <f t="shared" si="46"/>
        <v>CAT_FNCT</v>
      </c>
      <c r="O282" s="22"/>
      <c r="P282" s="248" t="s">
        <v>3901</v>
      </c>
      <c r="Q282" s="191"/>
      <c r="R282" s="1"/>
      <c r="S282" s="1" t="str">
        <f t="shared" si="45"/>
        <v>NOT EQUAL</v>
      </c>
      <c r="T282" s="1" t="str">
        <f>IF(ISNA(VLOOKUP(P282,'NEW XEQM.c'!D:D,1,0)),"--",VLOOKUP(P282,'NEW XEQM.c'!D:G,3,0))</f>
        <v>--</v>
      </c>
      <c r="U282" s="1" t="s">
        <v>2074</v>
      </c>
      <c r="W282" t="str">
        <f t="shared" si="44"/>
        <v/>
      </c>
    </row>
    <row r="283" spans="1:23">
      <c r="A283" s="16">
        <f t="shared" si="42"/>
        <v>283</v>
      </c>
      <c r="B283" s="15">
        <f t="shared" si="43"/>
        <v>271</v>
      </c>
      <c r="C283" s="54" t="s">
        <v>3512</v>
      </c>
      <c r="D283" s="54" t="s">
        <v>7</v>
      </c>
      <c r="E283" s="72" t="str">
        <f>CHAR(34)&amp;IF(B283&lt;10,"000",IF(B283&lt;100,"00",IF(B283&lt;1000,"0","")))&amp;$B283&amp;CHAR(34)</f>
        <v>"0271"</v>
      </c>
      <c r="F283" s="55" t="str">
        <f>E283</f>
        <v>"0271"</v>
      </c>
      <c r="G283" s="100">
        <v>0</v>
      </c>
      <c r="H283" s="100">
        <v>0</v>
      </c>
      <c r="I283" s="95" t="s">
        <v>27</v>
      </c>
      <c r="J283" s="23" t="s">
        <v>1274</v>
      </c>
      <c r="K283" s="57" t="s">
        <v>3526</v>
      </c>
      <c r="L283" s="11" t="s">
        <v>4261</v>
      </c>
      <c r="M283" s="22" t="s">
        <v>4318</v>
      </c>
      <c r="N283" s="22" t="s">
        <v>2074</v>
      </c>
      <c r="O283" s="11"/>
      <c r="P283" s="246" t="str">
        <f>"ITM_"&amp;IF(B283&lt;10,"000",IF(B283&lt;100,"00",IF(B283&lt;1000,"0","")))&amp;$B283</f>
        <v>ITM_0271</v>
      </c>
      <c r="Q283" s="191"/>
      <c r="R283" s="1"/>
      <c r="S283" s="1" t="str">
        <f t="shared" si="45"/>
        <v/>
      </c>
      <c r="T283" s="1" t="str">
        <f>IF(ISNA(VLOOKUP(P283,'NEW XEQM.c'!D:D,1,0)),"--",VLOOKUP(P283,'NEW XEQM.c'!D:G,3,0))</f>
        <v>--</v>
      </c>
      <c r="U283" s="1" t="s">
        <v>2074</v>
      </c>
      <c r="W283" t="e">
        <f t="shared" si="44"/>
        <v>#VALUE!</v>
      </c>
    </row>
    <row r="284" spans="1:23">
      <c r="A284" s="16">
        <f t="shared" si="42"/>
        <v>284</v>
      </c>
      <c r="B284" s="15">
        <f t="shared" si="43"/>
        <v>272</v>
      </c>
      <c r="C284" t="s">
        <v>3872</v>
      </c>
      <c r="D284" t="s">
        <v>144</v>
      </c>
      <c r="E284" s="305" t="str">
        <f>SUBSTITUTE(SUBSTITUTE(MID(F284,1,FIND("STD_RIGHT",F284)-1)&amp;"STD_RIGHT_ARROW " &amp; MID(INDEX($F$3:$F$10005,MATCH(B284+IF(C284=C285,1,IF(C284=C286,2,IF(C284=C287,3,IF(C284=C283,-1,IF(C284=C282,-2,IF(C284=C281,-3,0)))))),$B$3:$B$10005,0)),1,-1+FIND("STD_RIGHT",INDEX($F$3:$F$10005,MATCH(B284+IF(C284=C285,1,IF(C284=C286,2,IF(C284=C287,3,IF(C284=C283,-1,IF(C284=C282,-2,IF(C284=C281,-3,0)))))),$B$3:$B$10005,0)))-1),"100km","hkm"),"kWh","U")</f>
        <v xml:space="preserve">"ml" STD_RIGHT_ARROW "floz" STD_US </v>
      </c>
      <c r="F284" t="s">
        <v>4835</v>
      </c>
      <c r="G284" s="44">
        <v>0</v>
      </c>
      <c r="H284" s="44">
        <v>0</v>
      </c>
      <c r="I284" s="92" t="s">
        <v>1</v>
      </c>
      <c r="J284" s="23" t="s">
        <v>1274</v>
      </c>
      <c r="K284" s="24" t="s">
        <v>3630</v>
      </c>
      <c r="L284" s="22" t="s">
        <v>4261</v>
      </c>
      <c r="M284" s="22" t="s">
        <v>4316</v>
      </c>
      <c r="N284" s="22" t="str">
        <f t="shared" si="46"/>
        <v>CAT_FNCT</v>
      </c>
      <c r="O284" s="22"/>
      <c r="P284" s="248" t="s">
        <v>3902</v>
      </c>
      <c r="Q284" s="191"/>
      <c r="R284" s="1"/>
      <c r="S284" s="1" t="str">
        <f t="shared" si="45"/>
        <v>NOT EQUAL</v>
      </c>
      <c r="T284" s="1" t="str">
        <f>IF(ISNA(VLOOKUP(P284,'NEW XEQM.c'!D:D,1,0)),"--",VLOOKUP(P284,'NEW XEQM.c'!D:G,3,0))</f>
        <v>--</v>
      </c>
      <c r="U284" s="1" t="s">
        <v>2074</v>
      </c>
      <c r="W284" t="str">
        <f t="shared" si="44"/>
        <v/>
      </c>
    </row>
    <row r="285" spans="1:23">
      <c r="A285" s="16">
        <f t="shared" si="42"/>
        <v>285</v>
      </c>
      <c r="B285" s="15">
        <f t="shared" si="43"/>
        <v>273</v>
      </c>
      <c r="C285" s="54" t="s">
        <v>3512</v>
      </c>
      <c r="D285" s="54" t="s">
        <v>7</v>
      </c>
      <c r="E285" s="72" t="str">
        <f>CHAR(34)&amp;IF(B285&lt;10,"000",IF(B285&lt;100,"00",IF(B285&lt;1000,"0","")))&amp;$B285&amp;CHAR(34)</f>
        <v>"0273"</v>
      </c>
      <c r="F285" s="55" t="str">
        <f>E285</f>
        <v>"0273"</v>
      </c>
      <c r="G285" s="100">
        <v>0</v>
      </c>
      <c r="H285" s="100">
        <v>0</v>
      </c>
      <c r="I285" s="95" t="s">
        <v>27</v>
      </c>
      <c r="J285" s="23" t="s">
        <v>1274</v>
      </c>
      <c r="K285" s="57" t="s">
        <v>3526</v>
      </c>
      <c r="L285" s="11" t="s">
        <v>4261</v>
      </c>
      <c r="M285" s="22" t="s">
        <v>4318</v>
      </c>
      <c r="N285" s="22" t="s">
        <v>2074</v>
      </c>
      <c r="O285" s="11"/>
      <c r="P285" s="246" t="str">
        <f>"ITM_"&amp;IF(B285&lt;10,"000",IF(B285&lt;100,"00",IF(B285&lt;1000,"0","")))&amp;$B285</f>
        <v>ITM_0273</v>
      </c>
      <c r="Q285" s="191"/>
      <c r="R285" s="1"/>
      <c r="S285" s="1" t="str">
        <f t="shared" si="45"/>
        <v/>
      </c>
      <c r="T285" s="1" t="str">
        <f>IF(ISNA(VLOOKUP(P285,'NEW XEQM.c'!D:D,1,0)),"--",VLOOKUP(P285,'NEW XEQM.c'!D:G,3,0))</f>
        <v>--</v>
      </c>
      <c r="U285" s="1" t="s">
        <v>2074</v>
      </c>
      <c r="W285" t="e">
        <f t="shared" si="44"/>
        <v>#VALUE!</v>
      </c>
    </row>
    <row r="286" spans="1:23">
      <c r="A286" s="16">
        <f t="shared" si="42"/>
        <v>286</v>
      </c>
      <c r="B286" s="15">
        <f t="shared" si="43"/>
        <v>274</v>
      </c>
      <c r="C286" t="s">
        <v>3873</v>
      </c>
      <c r="D286" t="s">
        <v>24</v>
      </c>
      <c r="E286" s="305" t="str">
        <f t="shared" ref="E286:E296" si="53">SUBSTITUTE(SUBSTITUTE(MID(F286,1,FIND("STD_RIGHT",F286)-1)&amp;"STD_RIGHT_ARROW " &amp; MID(INDEX($F$3:$F$10005,MATCH(B286+IF(C286=C287,1,IF(C286=C288,2,IF(C286=C289,3,IF(C286=C285,-1,IF(C286=C284,-2,IF(C286=C283,-3,0)))))),$B$3:$B$10005,0)),1,-1+FIND("STD_RIGHT",INDEX($F$3:$F$10005,MATCH(B286+IF(C286=C287,1,IF(C286=C288,2,IF(C286=C289,3,IF(C286=C285,-1,IF(C286=C284,-2,IF(C286=C283,-3,0)))))),$B$3:$B$10005,0)))-1),"100km","hkm"),"kWh","U")</f>
        <v>"gal" STD_UK STD_RIGHT_ARROW "l"</v>
      </c>
      <c r="F286" t="s">
        <v>3874</v>
      </c>
      <c r="G286" s="44">
        <v>0</v>
      </c>
      <c r="H286" s="44">
        <v>0</v>
      </c>
      <c r="I286" s="92" t="s">
        <v>1</v>
      </c>
      <c r="J286" s="23" t="s">
        <v>1274</v>
      </c>
      <c r="K286" s="24" t="s">
        <v>3630</v>
      </c>
      <c r="L286" s="22" t="s">
        <v>4261</v>
      </c>
      <c r="M286" s="22" t="s">
        <v>4316</v>
      </c>
      <c r="N286" s="22" t="str">
        <f t="shared" si="46"/>
        <v>CAT_FNCT</v>
      </c>
      <c r="O286" s="22"/>
      <c r="P286" s="248" t="s">
        <v>3903</v>
      </c>
      <c r="Q286" s="191"/>
      <c r="R286" s="1"/>
      <c r="S286" s="1" t="str">
        <f t="shared" si="45"/>
        <v/>
      </c>
      <c r="T286" s="1" t="str">
        <f>IF(ISNA(VLOOKUP(P286,'NEW XEQM.c'!D:D,1,0)),"--",VLOOKUP(P286,'NEW XEQM.c'!D:G,3,0))</f>
        <v>--</v>
      </c>
      <c r="U286" s="1" t="s">
        <v>2074</v>
      </c>
      <c r="W286" t="str">
        <f t="shared" si="44"/>
        <v/>
      </c>
    </row>
    <row r="287" spans="1:23">
      <c r="A287" s="16">
        <f t="shared" si="42"/>
        <v>287</v>
      </c>
      <c r="B287" s="15">
        <f t="shared" si="43"/>
        <v>275</v>
      </c>
      <c r="C287" t="s">
        <v>3873</v>
      </c>
      <c r="D287" t="s">
        <v>144</v>
      </c>
      <c r="E287" s="305" t="str">
        <f t="shared" si="53"/>
        <v>"l" STD_RIGHT_ARROW "gal" STD_UK</v>
      </c>
      <c r="F287" t="s">
        <v>3875</v>
      </c>
      <c r="G287" s="44">
        <v>0</v>
      </c>
      <c r="H287" s="44">
        <v>0</v>
      </c>
      <c r="I287" s="92" t="s">
        <v>1</v>
      </c>
      <c r="J287" s="23" t="s">
        <v>1274</v>
      </c>
      <c r="K287" s="24" t="s">
        <v>3630</v>
      </c>
      <c r="L287" s="22" t="s">
        <v>4261</v>
      </c>
      <c r="M287" s="22" t="s">
        <v>4316</v>
      </c>
      <c r="N287" s="22" t="str">
        <f t="shared" si="46"/>
        <v>CAT_FNCT</v>
      </c>
      <c r="O287" s="22"/>
      <c r="P287" s="248" t="s">
        <v>3904</v>
      </c>
      <c r="Q287" s="191"/>
      <c r="R287" s="1"/>
      <c r="S287" s="1" t="str">
        <f t="shared" si="45"/>
        <v/>
      </c>
      <c r="T287" s="1" t="str">
        <f>IF(ISNA(VLOOKUP(P287,'NEW XEQM.c'!D:D,1,0)),"--",VLOOKUP(P287,'NEW XEQM.c'!D:G,3,0))</f>
        <v>--</v>
      </c>
      <c r="U287" s="1" t="s">
        <v>2074</v>
      </c>
      <c r="W287" t="str">
        <f t="shared" si="44"/>
        <v/>
      </c>
    </row>
    <row r="288" spans="1:23">
      <c r="A288" s="16">
        <f t="shared" si="42"/>
        <v>288</v>
      </c>
      <c r="B288" s="15">
        <f t="shared" si="43"/>
        <v>276</v>
      </c>
      <c r="C288" t="s">
        <v>3876</v>
      </c>
      <c r="D288" t="s">
        <v>24</v>
      </c>
      <c r="E288" s="305" t="str">
        <f t="shared" si="53"/>
        <v>"gal" STD_US STD_RIGHT_ARROW "l"</v>
      </c>
      <c r="F288" t="s">
        <v>3877</v>
      </c>
      <c r="G288" s="44">
        <v>0</v>
      </c>
      <c r="H288" s="44">
        <v>0</v>
      </c>
      <c r="I288" s="92" t="s">
        <v>1</v>
      </c>
      <c r="J288" s="23" t="s">
        <v>1274</v>
      </c>
      <c r="K288" s="24" t="s">
        <v>3630</v>
      </c>
      <c r="L288" s="22" t="s">
        <v>4261</v>
      </c>
      <c r="M288" s="22" t="s">
        <v>4316</v>
      </c>
      <c r="N288" s="22" t="str">
        <f t="shared" si="46"/>
        <v>CAT_FNCT</v>
      </c>
      <c r="O288" s="22"/>
      <c r="P288" s="248" t="s">
        <v>3905</v>
      </c>
      <c r="Q288" s="191"/>
      <c r="R288" s="1"/>
      <c r="S288" s="1" t="str">
        <f t="shared" si="45"/>
        <v/>
      </c>
      <c r="T288" s="1" t="str">
        <f>IF(ISNA(VLOOKUP(P288,'NEW XEQM.c'!D:D,1,0)),"--",VLOOKUP(P288,'NEW XEQM.c'!D:G,3,0))</f>
        <v>--</v>
      </c>
      <c r="U288" s="1" t="s">
        <v>2074</v>
      </c>
      <c r="W288" t="str">
        <f t="shared" si="44"/>
        <v/>
      </c>
    </row>
    <row r="289" spans="1:23">
      <c r="A289" s="16">
        <f t="shared" si="42"/>
        <v>289</v>
      </c>
      <c r="B289" s="15">
        <f t="shared" si="43"/>
        <v>277</v>
      </c>
      <c r="C289" t="s">
        <v>3876</v>
      </c>
      <c r="D289" t="s">
        <v>144</v>
      </c>
      <c r="E289" s="305" t="str">
        <f t="shared" si="53"/>
        <v>"l" STD_RIGHT_ARROW "gal" STD_US</v>
      </c>
      <c r="F289" t="s">
        <v>3878</v>
      </c>
      <c r="G289" s="44">
        <v>0</v>
      </c>
      <c r="H289" s="44">
        <v>0</v>
      </c>
      <c r="I289" s="92" t="s">
        <v>1</v>
      </c>
      <c r="J289" s="23" t="s">
        <v>1274</v>
      </c>
      <c r="K289" s="24" t="s">
        <v>3630</v>
      </c>
      <c r="L289" s="22" t="s">
        <v>4261</v>
      </c>
      <c r="M289" s="22" t="s">
        <v>4316</v>
      </c>
      <c r="N289" s="22" t="str">
        <f t="shared" si="46"/>
        <v>CAT_FNCT</v>
      </c>
      <c r="O289" s="22"/>
      <c r="P289" s="248" t="s">
        <v>3906</v>
      </c>
      <c r="Q289" s="191"/>
      <c r="R289" s="1"/>
      <c r="S289" s="1" t="str">
        <f t="shared" si="45"/>
        <v/>
      </c>
      <c r="T289" s="1" t="str">
        <f>IF(ISNA(VLOOKUP(P289,'NEW XEQM.c'!D:D,1,0)),"--",VLOOKUP(P289,'NEW XEQM.c'!D:G,3,0))</f>
        <v>--</v>
      </c>
      <c r="U289" s="1" t="s">
        <v>2074</v>
      </c>
      <c r="W289" t="str">
        <f t="shared" si="44"/>
        <v/>
      </c>
    </row>
    <row r="290" spans="1:23">
      <c r="A290" s="16">
        <f t="shared" si="42"/>
        <v>290</v>
      </c>
      <c r="B290" s="15">
        <f t="shared" si="43"/>
        <v>278</v>
      </c>
      <c r="C290" s="18" t="s">
        <v>3273</v>
      </c>
      <c r="D290" s="18" t="s">
        <v>24</v>
      </c>
      <c r="E290" s="305" t="str">
        <f t="shared" si="53"/>
        <v>"hp" STD_SUB_E STD_RIGHT_ARROW "W"</v>
      </c>
      <c r="F290" s="23" t="s">
        <v>123</v>
      </c>
      <c r="G290" s="44">
        <v>0</v>
      </c>
      <c r="H290" s="44">
        <v>0</v>
      </c>
      <c r="I290" s="92" t="s">
        <v>1</v>
      </c>
      <c r="J290" s="23" t="s">
        <v>1274</v>
      </c>
      <c r="K290" s="24" t="s">
        <v>3630</v>
      </c>
      <c r="L290" s="22" t="s">
        <v>4261</v>
      </c>
      <c r="M290" s="22" t="s">
        <v>4316</v>
      </c>
      <c r="N290" s="22" t="str">
        <f t="shared" si="46"/>
        <v>CAT_FNCT</v>
      </c>
      <c r="O290" s="22"/>
      <c r="P290" s="246" t="s">
        <v>1488</v>
      </c>
      <c r="Q290" s="191"/>
      <c r="R290" s="1"/>
      <c r="S290" s="1" t="str">
        <f t="shared" si="45"/>
        <v/>
      </c>
      <c r="T290" s="1" t="str">
        <f>IF(ISNA(VLOOKUP(P290,'NEW XEQM.c'!D:D,1,0)),"--",VLOOKUP(P290,'NEW XEQM.c'!D:G,3,0))</f>
        <v>--</v>
      </c>
      <c r="U290" s="1" t="s">
        <v>2074</v>
      </c>
      <c r="W290" t="str">
        <f t="shared" si="44"/>
        <v/>
      </c>
    </row>
    <row r="291" spans="1:23">
      <c r="A291" s="16">
        <f t="shared" si="42"/>
        <v>291</v>
      </c>
      <c r="B291" s="15">
        <f t="shared" si="43"/>
        <v>279</v>
      </c>
      <c r="C291" s="18" t="s">
        <v>3273</v>
      </c>
      <c r="D291" s="18" t="s">
        <v>144</v>
      </c>
      <c r="E291" s="305" t="str">
        <f t="shared" si="53"/>
        <v>"W" STD_RIGHT_ARROW "hp" STD_SUB_E</v>
      </c>
      <c r="F291" s="23" t="s">
        <v>341</v>
      </c>
      <c r="G291" s="44">
        <v>0</v>
      </c>
      <c r="H291" s="44">
        <v>0</v>
      </c>
      <c r="I291" s="92" t="s">
        <v>1</v>
      </c>
      <c r="J291" s="23" t="s">
        <v>1274</v>
      </c>
      <c r="K291" s="24" t="s">
        <v>3630</v>
      </c>
      <c r="L291" s="22" t="s">
        <v>4261</v>
      </c>
      <c r="M291" s="22" t="s">
        <v>4316</v>
      </c>
      <c r="N291" s="22" t="str">
        <f t="shared" si="46"/>
        <v>CAT_FNCT</v>
      </c>
      <c r="O291" s="22"/>
      <c r="P291" s="246" t="s">
        <v>1830</v>
      </c>
      <c r="Q291" s="191"/>
      <c r="R291" s="1"/>
      <c r="S291" s="1" t="str">
        <f t="shared" si="45"/>
        <v/>
      </c>
      <c r="T291" s="1" t="str">
        <f>IF(ISNA(VLOOKUP(P291,'NEW XEQM.c'!D:D,1,0)),"--",VLOOKUP(P291,'NEW XEQM.c'!D:G,3,0))</f>
        <v>--</v>
      </c>
      <c r="U291" s="1" t="s">
        <v>2074</v>
      </c>
      <c r="W291" t="str">
        <f t="shared" si="44"/>
        <v/>
      </c>
    </row>
    <row r="292" spans="1:23">
      <c r="A292" s="16">
        <f t="shared" si="42"/>
        <v>292</v>
      </c>
      <c r="B292" s="15">
        <f t="shared" si="43"/>
        <v>280</v>
      </c>
      <c r="C292" s="18" t="s">
        <v>3274</v>
      </c>
      <c r="D292" s="18" t="s">
        <v>24</v>
      </c>
      <c r="E292" s="305" t="str">
        <f t="shared" si="53"/>
        <v>"hp" STD_SUB_M STD_RIGHT_ARROW "W"</v>
      </c>
      <c r="F292" s="23" t="s">
        <v>124</v>
      </c>
      <c r="G292" s="44">
        <v>0</v>
      </c>
      <c r="H292" s="44">
        <v>0</v>
      </c>
      <c r="I292" s="92" t="s">
        <v>1</v>
      </c>
      <c r="J292" s="23" t="s">
        <v>1274</v>
      </c>
      <c r="K292" s="24" t="s">
        <v>3630</v>
      </c>
      <c r="L292" s="22" t="s">
        <v>4261</v>
      </c>
      <c r="M292" s="22" t="s">
        <v>4316</v>
      </c>
      <c r="N292" s="22" t="str">
        <f t="shared" si="46"/>
        <v>CAT_FNCT</v>
      </c>
      <c r="O292" s="22"/>
      <c r="P292" s="246" t="s">
        <v>1489</v>
      </c>
      <c r="Q292" s="191"/>
      <c r="R292" s="1"/>
      <c r="S292" s="1" t="str">
        <f t="shared" si="45"/>
        <v/>
      </c>
      <c r="T292" s="1" t="str">
        <f>IF(ISNA(VLOOKUP(P292,'NEW XEQM.c'!D:D,1,0)),"--",VLOOKUP(P292,'NEW XEQM.c'!D:G,3,0))</f>
        <v>--</v>
      </c>
      <c r="U292" s="1" t="s">
        <v>2074</v>
      </c>
      <c r="W292" t="str">
        <f t="shared" si="44"/>
        <v/>
      </c>
    </row>
    <row r="293" spans="1:23">
      <c r="A293" s="16">
        <f t="shared" si="42"/>
        <v>293</v>
      </c>
      <c r="B293" s="15">
        <f t="shared" si="43"/>
        <v>281</v>
      </c>
      <c r="C293" s="18" t="s">
        <v>3274</v>
      </c>
      <c r="D293" s="18" t="s">
        <v>144</v>
      </c>
      <c r="E293" s="305" t="str">
        <f t="shared" si="53"/>
        <v>"W" STD_RIGHT_ARROW "hp" STD_SUB_M</v>
      </c>
      <c r="F293" s="23" t="s">
        <v>342</v>
      </c>
      <c r="G293" s="44">
        <v>0</v>
      </c>
      <c r="H293" s="44">
        <v>0</v>
      </c>
      <c r="I293" s="92" t="s">
        <v>1</v>
      </c>
      <c r="J293" s="23" t="s">
        <v>1274</v>
      </c>
      <c r="K293" s="24" t="s">
        <v>3630</v>
      </c>
      <c r="L293" s="22" t="s">
        <v>4261</v>
      </c>
      <c r="M293" s="22" t="s">
        <v>4316</v>
      </c>
      <c r="N293" s="22" t="str">
        <f t="shared" si="46"/>
        <v>CAT_FNCT</v>
      </c>
      <c r="O293" s="22"/>
      <c r="P293" s="246" t="s">
        <v>1831</v>
      </c>
      <c r="Q293" s="191"/>
      <c r="R293" s="1"/>
      <c r="S293" s="1" t="str">
        <f t="shared" si="45"/>
        <v/>
      </c>
      <c r="T293" s="1" t="str">
        <f>IF(ISNA(VLOOKUP(P293,'NEW XEQM.c'!D:D,1,0)),"--",VLOOKUP(P293,'NEW XEQM.c'!D:G,3,0))</f>
        <v>--</v>
      </c>
      <c r="U293" s="1" t="s">
        <v>2074</v>
      </c>
      <c r="W293" t="str">
        <f t="shared" si="44"/>
        <v/>
      </c>
    </row>
    <row r="294" spans="1:23">
      <c r="A294" s="16">
        <f t="shared" si="42"/>
        <v>294</v>
      </c>
      <c r="B294" s="15">
        <f t="shared" si="43"/>
        <v>282</v>
      </c>
      <c r="C294" s="18" t="s">
        <v>3275</v>
      </c>
      <c r="D294" s="18" t="s">
        <v>24</v>
      </c>
      <c r="E294" s="305" t="str">
        <f t="shared" si="53"/>
        <v>"hp" STD_UK STD_RIGHT_ARROW "W"</v>
      </c>
      <c r="F294" s="23" t="s">
        <v>125</v>
      </c>
      <c r="G294" s="44">
        <v>0</v>
      </c>
      <c r="H294" s="44">
        <v>0</v>
      </c>
      <c r="I294" s="92" t="s">
        <v>1</v>
      </c>
      <c r="J294" s="23" t="s">
        <v>1274</v>
      </c>
      <c r="K294" s="24" t="s">
        <v>3630</v>
      </c>
      <c r="L294" s="22" t="s">
        <v>4261</v>
      </c>
      <c r="M294" s="22" t="s">
        <v>4316</v>
      </c>
      <c r="N294" s="22" t="str">
        <f t="shared" si="46"/>
        <v>CAT_FNCT</v>
      </c>
      <c r="O294" s="22"/>
      <c r="P294" s="246" t="s">
        <v>1490</v>
      </c>
      <c r="Q294" s="191"/>
      <c r="R294" s="1"/>
      <c r="S294" s="1" t="str">
        <f t="shared" si="45"/>
        <v/>
      </c>
      <c r="T294" s="1" t="str">
        <f>IF(ISNA(VLOOKUP(P294,'NEW XEQM.c'!D:D,1,0)),"--",VLOOKUP(P294,'NEW XEQM.c'!D:G,3,0))</f>
        <v>--</v>
      </c>
      <c r="U294" s="1" t="s">
        <v>2074</v>
      </c>
      <c r="W294" t="str">
        <f t="shared" si="44"/>
        <v/>
      </c>
    </row>
    <row r="295" spans="1:23">
      <c r="A295" s="16">
        <f t="shared" si="42"/>
        <v>295</v>
      </c>
      <c r="B295" s="15">
        <f t="shared" si="43"/>
        <v>283</v>
      </c>
      <c r="C295" s="18" t="s">
        <v>3275</v>
      </c>
      <c r="D295" s="18" t="s">
        <v>144</v>
      </c>
      <c r="E295" s="305" t="str">
        <f t="shared" si="53"/>
        <v>"W" STD_RIGHT_ARROW "hp" STD_UK</v>
      </c>
      <c r="F295" s="23" t="s">
        <v>343</v>
      </c>
      <c r="G295" s="44">
        <v>0</v>
      </c>
      <c r="H295" s="44">
        <v>0</v>
      </c>
      <c r="I295" s="92" t="s">
        <v>1</v>
      </c>
      <c r="J295" s="23" t="s">
        <v>1274</v>
      </c>
      <c r="K295" s="24" t="s">
        <v>3630</v>
      </c>
      <c r="L295" s="22" t="s">
        <v>4261</v>
      </c>
      <c r="M295" s="22" t="s">
        <v>4316</v>
      </c>
      <c r="N295" s="22" t="str">
        <f t="shared" si="46"/>
        <v>CAT_FNCT</v>
      </c>
      <c r="O295" s="22"/>
      <c r="P295" s="246" t="s">
        <v>1832</v>
      </c>
      <c r="Q295" s="191"/>
      <c r="R295" s="1"/>
      <c r="S295" s="1" t="str">
        <f t="shared" si="45"/>
        <v/>
      </c>
      <c r="T295" s="1" t="str">
        <f>IF(ISNA(VLOOKUP(P295,'NEW XEQM.c'!D:D,1,0)),"--",VLOOKUP(P295,'NEW XEQM.c'!D:G,3,0))</f>
        <v>--</v>
      </c>
      <c r="U295" s="1" t="s">
        <v>2074</v>
      </c>
      <c r="W295" t="str">
        <f t="shared" si="44"/>
        <v/>
      </c>
    </row>
    <row r="296" spans="1:23">
      <c r="A296" s="16">
        <f t="shared" si="42"/>
        <v>296</v>
      </c>
      <c r="B296" s="15">
        <f t="shared" si="43"/>
        <v>284</v>
      </c>
      <c r="C296" s="18" t="s">
        <v>3276</v>
      </c>
      <c r="D296" s="18" t="s">
        <v>24</v>
      </c>
      <c r="E296" s="305" t="str">
        <f t="shared" si="53"/>
        <v>"in.Hg" STD_RIGHT_ARROW "Pa"</v>
      </c>
      <c r="F296" s="23" t="s">
        <v>6048</v>
      </c>
      <c r="G296" s="44">
        <v>0</v>
      </c>
      <c r="H296" s="44">
        <v>0</v>
      </c>
      <c r="I296" s="92" t="s">
        <v>1</v>
      </c>
      <c r="J296" s="23" t="s">
        <v>1274</v>
      </c>
      <c r="K296" s="24" t="s">
        <v>3630</v>
      </c>
      <c r="L296" s="22" t="s">
        <v>4261</v>
      </c>
      <c r="M296" s="22" t="s">
        <v>4316</v>
      </c>
      <c r="N296" s="22" t="str">
        <f t="shared" si="46"/>
        <v>CAT_FNCT</v>
      </c>
      <c r="O296" s="22"/>
      <c r="P296" s="246" t="s">
        <v>3745</v>
      </c>
      <c r="Q296" s="191"/>
      <c r="R296" s="1"/>
      <c r="S296" s="1" t="str">
        <f t="shared" ref="S296:S327" si="54">IF(E296=F296,"","NOT EQUAL")</f>
        <v>NOT EQUAL</v>
      </c>
      <c r="T296" s="1" t="str">
        <f>IF(ISNA(VLOOKUP(P296,'NEW XEQM.c'!D:D,1,0)),"--",VLOOKUP(P296,'NEW XEQM.c'!D:G,3,0))</f>
        <v>--</v>
      </c>
      <c r="U296" s="1" t="s">
        <v>2074</v>
      </c>
      <c r="W296" t="str">
        <f t="shared" si="44"/>
        <v/>
      </c>
    </row>
    <row r="297" spans="1:23">
      <c r="A297" s="16">
        <f t="shared" si="42"/>
        <v>297</v>
      </c>
      <c r="B297" s="15">
        <f t="shared" si="43"/>
        <v>285</v>
      </c>
      <c r="C297" s="54" t="s">
        <v>3512</v>
      </c>
      <c r="D297" s="54" t="s">
        <v>7</v>
      </c>
      <c r="E297" s="72" t="str">
        <f>CHAR(34)&amp;IF(B297&lt;10,"000",IF(B297&lt;100,"00",IF(B297&lt;1000,"0","")))&amp;$B297&amp;CHAR(34)</f>
        <v>"0285"</v>
      </c>
      <c r="F297" s="55" t="str">
        <f>E297</f>
        <v>"0285"</v>
      </c>
      <c r="G297" s="100">
        <v>0</v>
      </c>
      <c r="H297" s="100">
        <v>0</v>
      </c>
      <c r="I297" s="95" t="s">
        <v>27</v>
      </c>
      <c r="J297" s="23" t="s">
        <v>1274</v>
      </c>
      <c r="K297" s="57" t="s">
        <v>3526</v>
      </c>
      <c r="L297" s="11" t="s">
        <v>4261</v>
      </c>
      <c r="M297" s="22" t="s">
        <v>4318</v>
      </c>
      <c r="N297" s="22" t="s">
        <v>2074</v>
      </c>
      <c r="O297" s="11"/>
      <c r="P297" s="246" t="str">
        <f>"ITM_"&amp;IF(B297&lt;10,"000",IF(B297&lt;100,"00",IF(B297&lt;1000,"0","")))&amp;$B297</f>
        <v>ITM_0285</v>
      </c>
      <c r="Q297" s="191"/>
      <c r="R297" s="1"/>
      <c r="S297" s="1" t="str">
        <f t="shared" si="54"/>
        <v/>
      </c>
      <c r="T297" s="1" t="str">
        <f>IF(ISNA(VLOOKUP(P297,'NEW XEQM.c'!D:D,1,0)),"--",VLOOKUP(P297,'NEW XEQM.c'!D:G,3,0))</f>
        <v>--</v>
      </c>
      <c r="U297" s="1" t="s">
        <v>2074</v>
      </c>
      <c r="W297" t="e">
        <f t="shared" si="44"/>
        <v>#VALUE!</v>
      </c>
    </row>
    <row r="298" spans="1:23">
      <c r="A298" s="16">
        <f t="shared" si="42"/>
        <v>298</v>
      </c>
      <c r="B298" s="15">
        <f t="shared" si="43"/>
        <v>286</v>
      </c>
      <c r="C298" s="18" t="s">
        <v>3276</v>
      </c>
      <c r="D298" s="18" t="s">
        <v>144</v>
      </c>
      <c r="E298" s="305" t="str">
        <f>SUBSTITUTE(SUBSTITUTE(MID(F298,1,FIND("STD_RIGHT",F298)-1)&amp;"STD_RIGHT_ARROW " &amp; MID(INDEX($F$3:$F$10005,MATCH(B298+IF(C298=C299,1,IF(C298=C300,2,IF(C298=C301,3,IF(C298=C297,-1,IF(C298=C296,-2,IF(C298=C295,-3,0)))))),$B$3:$B$10005,0)),1,-1+FIND("STD_RIGHT",INDEX($F$3:$F$10005,MATCH(B298+IF(C298=C299,1,IF(C298=C300,2,IF(C298=C301,3,IF(C298=C297,-1,IF(C298=C296,-2,IF(C298=C295,-3,0)))))),$B$3:$B$10005,0)))-1),"100km","hkm"),"kWh","U")</f>
        <v>"Pa" STD_RIGHT_ARROW "in.Hg"</v>
      </c>
      <c r="F298" s="23" t="s">
        <v>4836</v>
      </c>
      <c r="G298" s="44">
        <v>0</v>
      </c>
      <c r="H298" s="44">
        <v>0</v>
      </c>
      <c r="I298" s="92" t="s">
        <v>1</v>
      </c>
      <c r="J298" s="23" t="s">
        <v>1274</v>
      </c>
      <c r="K298" s="24" t="s">
        <v>3630</v>
      </c>
      <c r="L298" s="22" t="s">
        <v>4261</v>
      </c>
      <c r="M298" s="22" t="s">
        <v>4316</v>
      </c>
      <c r="N298" s="22" t="str">
        <f t="shared" si="46"/>
        <v>CAT_FNCT</v>
      </c>
      <c r="O298" s="22"/>
      <c r="P298" s="246" t="s">
        <v>3746</v>
      </c>
      <c r="Q298" s="191"/>
      <c r="R298" s="1"/>
      <c r="S298" s="1" t="str">
        <f t="shared" si="54"/>
        <v>NOT EQUAL</v>
      </c>
      <c r="T298" s="1" t="str">
        <f>IF(ISNA(VLOOKUP(P298,'NEW XEQM.c'!D:D,1,0)),"--",VLOOKUP(P298,'NEW XEQM.c'!D:G,3,0))</f>
        <v>--</v>
      </c>
      <c r="U298" s="1" t="s">
        <v>2074</v>
      </c>
      <c r="W298" t="str">
        <f t="shared" si="44"/>
        <v/>
      </c>
    </row>
    <row r="299" spans="1:23">
      <c r="A299" s="16">
        <f t="shared" si="42"/>
        <v>299</v>
      </c>
      <c r="B299" s="15">
        <f t="shared" si="43"/>
        <v>287</v>
      </c>
      <c r="C299" s="54" t="s">
        <v>3512</v>
      </c>
      <c r="D299" s="54" t="s">
        <v>7</v>
      </c>
      <c r="E299" s="72" t="str">
        <f>CHAR(34)&amp;IF(B299&lt;10,"000",IF(B299&lt;100,"00",IF(B299&lt;1000,"0","")))&amp;$B299&amp;CHAR(34)</f>
        <v>"0287"</v>
      </c>
      <c r="F299" s="55" t="str">
        <f>E299</f>
        <v>"0287"</v>
      </c>
      <c r="G299" s="100">
        <v>0</v>
      </c>
      <c r="H299" s="100">
        <v>0</v>
      </c>
      <c r="I299" s="95" t="s">
        <v>27</v>
      </c>
      <c r="J299" s="23" t="s">
        <v>1274</v>
      </c>
      <c r="K299" s="57" t="s">
        <v>3526</v>
      </c>
      <c r="L299" s="11" t="s">
        <v>4261</v>
      </c>
      <c r="M299" s="22" t="s">
        <v>4318</v>
      </c>
      <c r="N299" s="22" t="s">
        <v>2074</v>
      </c>
      <c r="O299" s="11"/>
      <c r="P299" s="246" t="str">
        <f>"ITM_"&amp;IF(B299&lt;10,"000",IF(B299&lt;100,"00",IF(B299&lt;1000,"0","")))&amp;$B299</f>
        <v>ITM_0287</v>
      </c>
      <c r="Q299" s="191"/>
      <c r="R299" s="1"/>
      <c r="S299" s="1" t="str">
        <f t="shared" si="54"/>
        <v/>
      </c>
      <c r="T299" s="1" t="str">
        <f>IF(ISNA(VLOOKUP(P299,'NEW XEQM.c'!D:D,1,0)),"--",VLOOKUP(P299,'NEW XEQM.c'!D:G,3,0))</f>
        <v>--</v>
      </c>
      <c r="U299" s="1" t="s">
        <v>2074</v>
      </c>
      <c r="W299" t="e">
        <f t="shared" si="44"/>
        <v>#VALUE!</v>
      </c>
    </row>
    <row r="300" spans="1:23">
      <c r="A300" s="16">
        <f t="shared" si="42"/>
        <v>300</v>
      </c>
      <c r="B300" s="15">
        <f t="shared" si="43"/>
        <v>288</v>
      </c>
      <c r="C300" t="s">
        <v>3879</v>
      </c>
      <c r="D300" t="s">
        <v>24</v>
      </c>
      <c r="E300" s="305" t="str">
        <f t="shared" ref="E300:E308" si="55">SUBSTITUTE(SUBSTITUTE(MID(F300,1,FIND("STD_RIGHT",F300)-1)&amp;"STD_RIGHT_ARROW " &amp; MID(INDEX($F$3:$F$10005,MATCH(B300+IF(C300=C301,1,IF(C300=C302,2,IF(C300=C303,3,IF(C300=C299,-1,IF(C300=C298,-2,IF(C300=C297,-3,0)))))),$B$3:$B$10005,0)),1,-1+FIND("STD_RIGHT",INDEX($F$3:$F$10005,MATCH(B300+IF(C300=C301,1,IF(C300=C302,2,IF(C300=C303,3,IF(C300=C299,-1,IF(C300=C298,-2,IF(C300=C297,-3,0)))))),$B$3:$B$10005,0)))-1),"100km","hkm"),"kWh","U")</f>
        <v>"in." STD_RIGHT_ARROW "mm"</v>
      </c>
      <c r="F300" t="s">
        <v>3880</v>
      </c>
      <c r="G300" s="44">
        <v>0</v>
      </c>
      <c r="H300" s="44">
        <v>0</v>
      </c>
      <c r="I300" s="92" t="s">
        <v>1</v>
      </c>
      <c r="J300" s="23" t="s">
        <v>1274</v>
      </c>
      <c r="K300" s="24" t="s">
        <v>3630</v>
      </c>
      <c r="L300" s="22" t="s">
        <v>4261</v>
      </c>
      <c r="M300" s="22" t="s">
        <v>4316</v>
      </c>
      <c r="N300" s="22" t="str">
        <f t="shared" si="46"/>
        <v>CAT_FNCT</v>
      </c>
      <c r="O300" s="22"/>
      <c r="P300" s="248" t="s">
        <v>3907</v>
      </c>
      <c r="Q300" s="191"/>
      <c r="R300" s="1"/>
      <c r="S300" s="1" t="str">
        <f t="shared" si="54"/>
        <v/>
      </c>
      <c r="T300" s="1" t="str">
        <f>IF(ISNA(VLOOKUP(P300,'NEW XEQM.c'!D:D,1,0)),"--",VLOOKUP(P300,'NEW XEQM.c'!D:G,3,0))</f>
        <v>--</v>
      </c>
      <c r="U300" s="1" t="s">
        <v>2074</v>
      </c>
      <c r="W300" t="str">
        <f t="shared" si="44"/>
        <v/>
      </c>
    </row>
    <row r="301" spans="1:23">
      <c r="A301" s="16">
        <f t="shared" si="42"/>
        <v>301</v>
      </c>
      <c r="B301" s="15">
        <f t="shared" si="43"/>
        <v>289</v>
      </c>
      <c r="C301" t="s">
        <v>3879</v>
      </c>
      <c r="D301" t="s">
        <v>144</v>
      </c>
      <c r="E301" s="305" t="str">
        <f t="shared" si="55"/>
        <v>"mm" STD_RIGHT_ARROW "in."</v>
      </c>
      <c r="F301" t="s">
        <v>3881</v>
      </c>
      <c r="G301" s="44">
        <v>0</v>
      </c>
      <c r="H301" s="44">
        <v>0</v>
      </c>
      <c r="I301" s="92" t="s">
        <v>1</v>
      </c>
      <c r="J301" s="23" t="s">
        <v>1274</v>
      </c>
      <c r="K301" s="24" t="s">
        <v>3630</v>
      </c>
      <c r="L301" s="22" t="s">
        <v>4261</v>
      </c>
      <c r="M301" s="22" t="s">
        <v>4316</v>
      </c>
      <c r="N301" s="22" t="str">
        <f t="shared" si="46"/>
        <v>CAT_FNCT</v>
      </c>
      <c r="O301" s="22"/>
      <c r="P301" s="248" t="s">
        <v>3908</v>
      </c>
      <c r="Q301" s="191"/>
      <c r="R301" s="1"/>
      <c r="S301" s="1" t="str">
        <f t="shared" si="54"/>
        <v/>
      </c>
      <c r="T301" s="1" t="str">
        <f>IF(ISNA(VLOOKUP(P301,'NEW XEQM.c'!D:D,1,0)),"--",VLOOKUP(P301,'NEW XEQM.c'!D:G,3,0))</f>
        <v>--</v>
      </c>
      <c r="U301" s="1" t="s">
        <v>2074</v>
      </c>
      <c r="W301" t="str">
        <f t="shared" si="44"/>
        <v/>
      </c>
    </row>
    <row r="302" spans="1:23">
      <c r="A302" s="16">
        <f t="shared" si="42"/>
        <v>302</v>
      </c>
      <c r="B302" s="15">
        <f t="shared" si="43"/>
        <v>290</v>
      </c>
      <c r="C302" t="s">
        <v>3277</v>
      </c>
      <c r="D302" t="s">
        <v>24</v>
      </c>
      <c r="E302" s="305" t="str">
        <f t="shared" si="55"/>
        <v>"Wh" STD_RIGHT_ARROW "J"</v>
      </c>
      <c r="F302" t="s">
        <v>338</v>
      </c>
      <c r="G302" s="44">
        <v>0</v>
      </c>
      <c r="H302" s="44">
        <v>0</v>
      </c>
      <c r="I302" s="92" t="s">
        <v>1</v>
      </c>
      <c r="J302" s="23" t="s">
        <v>1274</v>
      </c>
      <c r="K302" s="24" t="s">
        <v>3630</v>
      </c>
      <c r="L302" s="22" t="s">
        <v>4261</v>
      </c>
      <c r="M302" s="22" t="s">
        <v>4316</v>
      </c>
      <c r="N302" s="22" t="str">
        <f t="shared" si="46"/>
        <v>CAT_FNCT</v>
      </c>
      <c r="O302" s="22"/>
      <c r="P302" s="246" t="s">
        <v>1824</v>
      </c>
      <c r="Q302" s="191"/>
      <c r="R302" s="1"/>
      <c r="S302" s="1" t="str">
        <f t="shared" si="54"/>
        <v/>
      </c>
      <c r="T302" s="1" t="str">
        <f>IF(ISNA(VLOOKUP(P302,'NEW XEQM.c'!D:D,1,0)),"--",VLOOKUP(P302,'NEW XEQM.c'!D:G,3,0))</f>
        <v>--</v>
      </c>
      <c r="U302" s="1" t="s">
        <v>2074</v>
      </c>
      <c r="W302" t="str">
        <f t="shared" si="44"/>
        <v/>
      </c>
    </row>
    <row r="303" spans="1:23">
      <c r="A303" s="16">
        <f t="shared" si="42"/>
        <v>303</v>
      </c>
      <c r="B303" s="15">
        <f t="shared" si="43"/>
        <v>291</v>
      </c>
      <c r="C303" s="18" t="s">
        <v>3277</v>
      </c>
      <c r="D303" s="18" t="s">
        <v>144</v>
      </c>
      <c r="E303" s="305" t="str">
        <f t="shared" si="55"/>
        <v>"J" STD_RIGHT_ARROW "Wh"</v>
      </c>
      <c r="F303" s="23" t="s">
        <v>145</v>
      </c>
      <c r="G303" s="44">
        <v>0</v>
      </c>
      <c r="H303" s="44">
        <v>0</v>
      </c>
      <c r="I303" s="92" t="s">
        <v>1</v>
      </c>
      <c r="J303" s="23" t="s">
        <v>1274</v>
      </c>
      <c r="K303" s="24" t="s">
        <v>3630</v>
      </c>
      <c r="L303" s="22" t="s">
        <v>4261</v>
      </c>
      <c r="M303" s="22" t="s">
        <v>4316</v>
      </c>
      <c r="N303" s="22" t="str">
        <f t="shared" si="46"/>
        <v>CAT_FNCT</v>
      </c>
      <c r="O303" s="22"/>
      <c r="P303" s="246" t="s">
        <v>1520</v>
      </c>
      <c r="Q303" s="191"/>
      <c r="R303" s="1"/>
      <c r="S303" s="1" t="str">
        <f t="shared" si="54"/>
        <v/>
      </c>
      <c r="T303" s="1" t="str">
        <f>IF(ISNA(VLOOKUP(P303,'NEW XEQM.c'!D:D,1,0)),"--",VLOOKUP(P303,'NEW XEQM.c'!D:G,3,0))</f>
        <v>--</v>
      </c>
      <c r="U303" s="1" t="s">
        <v>2074</v>
      </c>
      <c r="W303" t="str">
        <f t="shared" si="44"/>
        <v/>
      </c>
    </row>
    <row r="304" spans="1:23">
      <c r="A304" s="16">
        <f t="shared" si="42"/>
        <v>304</v>
      </c>
      <c r="B304" s="15">
        <f t="shared" si="43"/>
        <v>292</v>
      </c>
      <c r="C304" s="18" t="s">
        <v>3278</v>
      </c>
      <c r="D304" s="18" t="s">
        <v>144</v>
      </c>
      <c r="E304" s="305" t="str">
        <f t="shared" si="55"/>
        <v>"kg" STD_RIGHT_ARROW "lb."</v>
      </c>
      <c r="F304" s="23" t="s">
        <v>151</v>
      </c>
      <c r="G304" s="44">
        <v>0</v>
      </c>
      <c r="H304" s="44">
        <v>0</v>
      </c>
      <c r="I304" s="92" t="s">
        <v>1</v>
      </c>
      <c r="J304" s="23" t="s">
        <v>1274</v>
      </c>
      <c r="K304" s="24" t="s">
        <v>3630</v>
      </c>
      <c r="L304" s="22" t="s">
        <v>4261</v>
      </c>
      <c r="M304" s="22" t="s">
        <v>4316</v>
      </c>
      <c r="N304" s="22" t="str">
        <f t="shared" si="46"/>
        <v>CAT_FNCT</v>
      </c>
      <c r="O304" s="22"/>
      <c r="P304" s="246" t="s">
        <v>1526</v>
      </c>
      <c r="Q304" s="191"/>
      <c r="R304" s="1"/>
      <c r="S304" s="1" t="str">
        <f t="shared" si="54"/>
        <v/>
      </c>
      <c r="T304" s="1" t="str">
        <f>IF(ISNA(VLOOKUP(P304,'NEW XEQM.c'!D:D,1,0)),"--",VLOOKUP(P304,'NEW XEQM.c'!D:G,3,0))</f>
        <v>--</v>
      </c>
      <c r="U304" s="1" t="s">
        <v>2074</v>
      </c>
      <c r="W304" t="str">
        <f t="shared" si="44"/>
        <v/>
      </c>
    </row>
    <row r="305" spans="1:23">
      <c r="A305" s="16">
        <f t="shared" si="42"/>
        <v>305</v>
      </c>
      <c r="B305" s="15">
        <f t="shared" si="43"/>
        <v>293</v>
      </c>
      <c r="C305" s="18" t="s">
        <v>3278</v>
      </c>
      <c r="D305" s="18" t="s">
        <v>24</v>
      </c>
      <c r="E305" s="305" t="str">
        <f t="shared" si="55"/>
        <v>"lb." STD_RIGHT_ARROW "kg"</v>
      </c>
      <c r="F305" s="23" t="s">
        <v>157</v>
      </c>
      <c r="G305" s="44">
        <v>0</v>
      </c>
      <c r="H305" s="44">
        <v>0</v>
      </c>
      <c r="I305" s="92" t="s">
        <v>1</v>
      </c>
      <c r="J305" s="23" t="s">
        <v>1274</v>
      </c>
      <c r="K305" s="24" t="s">
        <v>3630</v>
      </c>
      <c r="L305" s="22" t="s">
        <v>4261</v>
      </c>
      <c r="M305" s="22" t="s">
        <v>4316</v>
      </c>
      <c r="N305" s="22" t="str">
        <f t="shared" si="46"/>
        <v>CAT_FNCT</v>
      </c>
      <c r="O305" s="22"/>
      <c r="P305" s="246" t="s">
        <v>1537</v>
      </c>
      <c r="Q305" s="191"/>
      <c r="R305" s="1"/>
      <c r="S305" s="1" t="str">
        <f t="shared" si="54"/>
        <v/>
      </c>
      <c r="T305" s="1" t="str">
        <f>IF(ISNA(VLOOKUP(P305,'NEW XEQM.c'!D:D,1,0)),"--",VLOOKUP(P305,'NEW XEQM.c'!D:G,3,0))</f>
        <v>--</v>
      </c>
      <c r="U305" s="1" t="s">
        <v>2074</v>
      </c>
      <c r="W305" t="str">
        <f t="shared" si="44"/>
        <v/>
      </c>
    </row>
    <row r="306" spans="1:23">
      <c r="A306" s="16">
        <f t="shared" si="42"/>
        <v>306</v>
      </c>
      <c r="B306" s="15">
        <f t="shared" si="43"/>
        <v>294</v>
      </c>
      <c r="C306" t="s">
        <v>3882</v>
      </c>
      <c r="D306" t="s">
        <v>144</v>
      </c>
      <c r="E306" s="305" t="str">
        <f t="shared" si="55"/>
        <v>"g" STD_RIGHT_ARROW "oz"</v>
      </c>
      <c r="F306" t="s">
        <v>3883</v>
      </c>
      <c r="G306" s="44">
        <v>0</v>
      </c>
      <c r="H306" s="44">
        <v>0</v>
      </c>
      <c r="I306" s="92" t="s">
        <v>1</v>
      </c>
      <c r="J306" s="23" t="s">
        <v>1274</v>
      </c>
      <c r="K306" s="24" t="s">
        <v>3630</v>
      </c>
      <c r="L306" s="22" t="s">
        <v>4261</v>
      </c>
      <c r="M306" s="22" t="s">
        <v>4316</v>
      </c>
      <c r="N306" s="22" t="str">
        <f t="shared" si="46"/>
        <v>CAT_FNCT</v>
      </c>
      <c r="O306" s="22"/>
      <c r="P306" s="248" t="s">
        <v>3909</v>
      </c>
      <c r="Q306" s="191"/>
      <c r="R306" s="1"/>
      <c r="S306" s="1" t="str">
        <f t="shared" si="54"/>
        <v/>
      </c>
      <c r="T306" s="1" t="str">
        <f>IF(ISNA(VLOOKUP(P306,'NEW XEQM.c'!D:D,1,0)),"--",VLOOKUP(P306,'NEW XEQM.c'!D:G,3,0))</f>
        <v>--</v>
      </c>
      <c r="U306" s="1" t="s">
        <v>2074</v>
      </c>
      <c r="W306" t="str">
        <f t="shared" si="44"/>
        <v/>
      </c>
    </row>
    <row r="307" spans="1:23">
      <c r="A307" s="16">
        <f t="shared" si="42"/>
        <v>307</v>
      </c>
      <c r="B307" s="15">
        <f t="shared" si="43"/>
        <v>295</v>
      </c>
      <c r="C307" t="s">
        <v>3882</v>
      </c>
      <c r="D307" t="s">
        <v>24</v>
      </c>
      <c r="E307" s="305" t="str">
        <f t="shared" si="55"/>
        <v>"oz" STD_RIGHT_ARROW "g"</v>
      </c>
      <c r="F307" t="s">
        <v>3884</v>
      </c>
      <c r="G307" s="44">
        <v>0</v>
      </c>
      <c r="H307" s="44">
        <v>0</v>
      </c>
      <c r="I307" s="92" t="s">
        <v>1</v>
      </c>
      <c r="J307" s="23" t="s">
        <v>1274</v>
      </c>
      <c r="K307" s="24" t="s">
        <v>3630</v>
      </c>
      <c r="L307" s="22" t="s">
        <v>4261</v>
      </c>
      <c r="M307" s="22" t="s">
        <v>4316</v>
      </c>
      <c r="N307" s="22" t="str">
        <f t="shared" si="46"/>
        <v>CAT_FNCT</v>
      </c>
      <c r="O307" s="22"/>
      <c r="P307" s="248" t="s">
        <v>3910</v>
      </c>
      <c r="Q307" s="191"/>
      <c r="R307" s="1"/>
      <c r="S307" s="1" t="str">
        <f t="shared" si="54"/>
        <v/>
      </c>
      <c r="T307" s="1" t="str">
        <f>IF(ISNA(VLOOKUP(P307,'NEW XEQM.c'!D:D,1,0)),"--",VLOOKUP(P307,'NEW XEQM.c'!D:G,3,0))</f>
        <v>--</v>
      </c>
      <c r="U307" s="1" t="s">
        <v>2074</v>
      </c>
      <c r="W307" t="str">
        <f t="shared" si="44"/>
        <v/>
      </c>
    </row>
    <row r="308" spans="1:23">
      <c r="A308" s="16">
        <f t="shared" si="42"/>
        <v>308</v>
      </c>
      <c r="B308" s="15">
        <f t="shared" si="43"/>
        <v>296</v>
      </c>
      <c r="C308" s="18" t="s">
        <v>3279</v>
      </c>
      <c r="D308" s="18" t="s">
        <v>144</v>
      </c>
      <c r="E308" s="305" t="str">
        <f t="shared" si="55"/>
        <v>"kg" STD_RIGHT_ARROW "short cwt"</v>
      </c>
      <c r="F308" s="178" t="s">
        <v>4830</v>
      </c>
      <c r="G308" s="44">
        <v>0</v>
      </c>
      <c r="H308" s="44">
        <v>0</v>
      </c>
      <c r="I308" s="92" t="s">
        <v>1</v>
      </c>
      <c r="J308" s="23" t="s">
        <v>1274</v>
      </c>
      <c r="K308" s="24" t="s">
        <v>3630</v>
      </c>
      <c r="L308" s="22" t="s">
        <v>4261</v>
      </c>
      <c r="M308" s="22" t="s">
        <v>4316</v>
      </c>
      <c r="N308" s="22" t="str">
        <f t="shared" si="46"/>
        <v>CAT_FNCT</v>
      </c>
      <c r="O308" s="22"/>
      <c r="P308" s="246" t="s">
        <v>1527</v>
      </c>
      <c r="Q308" s="191"/>
      <c r="R308" s="1"/>
      <c r="S308" s="1" t="str">
        <f t="shared" si="54"/>
        <v>NOT EQUAL</v>
      </c>
      <c r="T308" s="1" t="str">
        <f>IF(ISNA(VLOOKUP(P308,'NEW XEQM.c'!D:D,1,0)),"--",VLOOKUP(P308,'NEW XEQM.c'!D:G,3,0))</f>
        <v>--</v>
      </c>
      <c r="U308" s="1" t="s">
        <v>2074</v>
      </c>
      <c r="W308" t="str">
        <f t="shared" si="44"/>
        <v/>
      </c>
    </row>
    <row r="309" spans="1:23">
      <c r="A309" s="16">
        <f t="shared" si="42"/>
        <v>309</v>
      </c>
      <c r="B309" s="15">
        <f t="shared" si="43"/>
        <v>297</v>
      </c>
      <c r="C309" s="54" t="s">
        <v>3512</v>
      </c>
      <c r="D309" s="54" t="s">
        <v>7</v>
      </c>
      <c r="E309" s="72" t="str">
        <f>CHAR(34)&amp;IF(B309&lt;10,"000",IF(B309&lt;100,"00",IF(B309&lt;1000,"0","")))&amp;$B309&amp;CHAR(34)</f>
        <v>"0297"</v>
      </c>
      <c r="F309" s="55" t="str">
        <f>E309</f>
        <v>"0297"</v>
      </c>
      <c r="G309" s="100">
        <v>0</v>
      </c>
      <c r="H309" s="100">
        <v>0</v>
      </c>
      <c r="I309" s="95" t="s">
        <v>27</v>
      </c>
      <c r="J309" s="23" t="s">
        <v>1274</v>
      </c>
      <c r="K309" s="57" t="s">
        <v>3526</v>
      </c>
      <c r="L309" s="11" t="s">
        <v>4261</v>
      </c>
      <c r="M309" s="22" t="s">
        <v>4318</v>
      </c>
      <c r="N309" s="22" t="s">
        <v>2074</v>
      </c>
      <c r="O309" s="11"/>
      <c r="P309" s="246" t="str">
        <f>"ITM_"&amp;IF(B309&lt;10,"000",IF(B309&lt;100,"00",IF(B309&lt;1000,"0","")))&amp;$B309</f>
        <v>ITM_0297</v>
      </c>
      <c r="Q309" s="191"/>
      <c r="R309" s="1"/>
      <c r="S309" s="1" t="str">
        <f t="shared" si="54"/>
        <v/>
      </c>
      <c r="T309" s="1" t="str">
        <f>IF(ISNA(VLOOKUP(P309,'NEW XEQM.c'!D:D,1,0)),"--",VLOOKUP(P309,'NEW XEQM.c'!D:G,3,0))</f>
        <v>--</v>
      </c>
      <c r="U309" s="1" t="s">
        <v>2074</v>
      </c>
      <c r="W309" t="e">
        <f t="shared" si="44"/>
        <v>#VALUE!</v>
      </c>
    </row>
    <row r="310" spans="1:23">
      <c r="A310" s="16">
        <f t="shared" si="42"/>
        <v>310</v>
      </c>
      <c r="B310" s="15">
        <f t="shared" si="43"/>
        <v>298</v>
      </c>
      <c r="C310" s="18" t="s">
        <v>3279</v>
      </c>
      <c r="D310" s="18" t="s">
        <v>24</v>
      </c>
      <c r="E310" s="305" t="str">
        <f>SUBSTITUTE(SUBSTITUTE(MID(F310,1,FIND("STD_RIGHT",F310)-1)&amp;"STD_RIGHT_ARROW " &amp; MID(INDEX($F$3:$F$10005,MATCH(B310+IF(C310=C311,1,IF(C310=C312,2,IF(C310=C313,3,IF(C310=C309,-1,IF(C310=C308,-2,IF(C310=C307,-3,0)))))),$B$3:$B$10005,0)),1,-1+FIND("STD_RIGHT",INDEX($F$3:$F$10005,MATCH(B310+IF(C310=C311,1,IF(C310=C312,2,IF(C310=C313,3,IF(C310=C309,-1,IF(C310=C308,-2,IF(C310=C307,-3,0)))))),$B$3:$B$10005,0)))-1),"100km","hkm"),"kWh","U")</f>
        <v>"short cwt" STD_RIGHT_ARROW "kg"</v>
      </c>
      <c r="F310" s="178" t="s">
        <v>5037</v>
      </c>
      <c r="G310" s="44">
        <v>0</v>
      </c>
      <c r="H310" s="44">
        <v>0</v>
      </c>
      <c r="I310" s="92" t="s">
        <v>1</v>
      </c>
      <c r="J310" s="23" t="s">
        <v>1274</v>
      </c>
      <c r="K310" s="24" t="s">
        <v>3630</v>
      </c>
      <c r="L310" s="22" t="s">
        <v>4261</v>
      </c>
      <c r="M310" s="22" t="s">
        <v>4316</v>
      </c>
      <c r="N310" s="22" t="str">
        <f t="shared" si="46"/>
        <v>CAT_FNCT</v>
      </c>
      <c r="O310" s="22"/>
      <c r="P310" s="246" t="s">
        <v>1732</v>
      </c>
      <c r="Q310" s="191"/>
      <c r="R310" s="1"/>
      <c r="S310" s="1" t="str">
        <f t="shared" si="54"/>
        <v>NOT EQUAL</v>
      </c>
      <c r="T310" s="1" t="str">
        <f>IF(ISNA(VLOOKUP(P310,'NEW XEQM.c'!D:D,1,0)),"--",VLOOKUP(P310,'NEW XEQM.c'!D:G,3,0))</f>
        <v>--</v>
      </c>
      <c r="U310" s="1" t="s">
        <v>2074</v>
      </c>
      <c r="W310" t="str">
        <f t="shared" si="44"/>
        <v/>
      </c>
    </row>
    <row r="311" spans="1:23">
      <c r="A311" s="16">
        <f t="shared" si="42"/>
        <v>311</v>
      </c>
      <c r="B311" s="15">
        <f t="shared" si="43"/>
        <v>299</v>
      </c>
      <c r="C311" s="54" t="s">
        <v>3512</v>
      </c>
      <c r="D311" s="54" t="s">
        <v>7</v>
      </c>
      <c r="E311" s="72" t="str">
        <f>CHAR(34)&amp;IF(B311&lt;10,"000",IF(B311&lt;100,"00",IF(B311&lt;1000,"0","")))&amp;$B311&amp;CHAR(34)</f>
        <v>"0299"</v>
      </c>
      <c r="F311" s="55" t="str">
        <f>E311</f>
        <v>"0299"</v>
      </c>
      <c r="G311" s="100">
        <v>0</v>
      </c>
      <c r="H311" s="100">
        <v>0</v>
      </c>
      <c r="I311" s="95" t="s">
        <v>27</v>
      </c>
      <c r="J311" s="23" t="s">
        <v>1274</v>
      </c>
      <c r="K311" s="57" t="s">
        <v>3526</v>
      </c>
      <c r="L311" s="11" t="s">
        <v>4261</v>
      </c>
      <c r="M311" s="22" t="s">
        <v>4318</v>
      </c>
      <c r="N311" s="22" t="s">
        <v>2074</v>
      </c>
      <c r="O311" s="11"/>
      <c r="P311" s="246" t="str">
        <f>"ITM_"&amp;IF(B311&lt;10,"000",IF(B311&lt;100,"00",IF(B311&lt;1000,"0","")))&amp;$B311</f>
        <v>ITM_0299</v>
      </c>
      <c r="Q311" s="191"/>
      <c r="R311" s="1"/>
      <c r="S311" s="1" t="str">
        <f t="shared" si="54"/>
        <v/>
      </c>
      <c r="T311" s="1" t="str">
        <f>IF(ISNA(VLOOKUP(P311,'NEW XEQM.c'!D:D,1,0)),"--",VLOOKUP(P311,'NEW XEQM.c'!D:G,3,0))</f>
        <v>--</v>
      </c>
      <c r="U311" s="1" t="s">
        <v>2074</v>
      </c>
      <c r="W311" t="e">
        <f t="shared" si="44"/>
        <v>#VALUE!</v>
      </c>
    </row>
    <row r="312" spans="1:23">
      <c r="A312" s="16">
        <f t="shared" si="42"/>
        <v>312</v>
      </c>
      <c r="B312" s="15">
        <f t="shared" si="43"/>
        <v>300</v>
      </c>
      <c r="C312" s="18" t="s">
        <v>3280</v>
      </c>
      <c r="D312" s="18" t="s">
        <v>144</v>
      </c>
      <c r="E312" s="305" t="str">
        <f>SUBSTITUTE(SUBSTITUTE(MID(F312,1,FIND("STD_RIGHT",F312)-1)&amp;"STD_RIGHT_ARROW " &amp; MID(INDEX($F$3:$F$10005,MATCH(B312+IF(C312=C313,1,IF(C312=C314,2,IF(C312=C315,3,IF(C312=C311,-1,IF(C312=C310,-2,IF(C312=C309,-3,0)))))),$B$3:$B$10005,0)),1,-1+FIND("STD_RIGHT",INDEX($F$3:$F$10005,MATCH(B312+IF(C312=C313,1,IF(C312=C314,2,IF(C312=C315,3,IF(C312=C311,-1,IF(C312=C310,-2,IF(C312=C309,-3,0)))))),$B$3:$B$10005,0)))-1),"100km","hkm"),"kWh","U")</f>
        <v>"kg" STD_RIGHT_ARROW "stone"</v>
      </c>
      <c r="F312" s="23" t="s">
        <v>4830</v>
      </c>
      <c r="G312" s="44">
        <v>0</v>
      </c>
      <c r="H312" s="44">
        <v>0</v>
      </c>
      <c r="I312" s="92" t="s">
        <v>1</v>
      </c>
      <c r="J312" s="23" t="s">
        <v>1274</v>
      </c>
      <c r="K312" s="24" t="s">
        <v>3630</v>
      </c>
      <c r="L312" s="22" t="s">
        <v>4261</v>
      </c>
      <c r="M312" s="22" t="s">
        <v>4316</v>
      </c>
      <c r="N312" s="22" t="str">
        <f t="shared" si="46"/>
        <v>CAT_FNCT</v>
      </c>
      <c r="O312" s="22"/>
      <c r="P312" s="246" t="s">
        <v>1528</v>
      </c>
      <c r="Q312" s="191"/>
      <c r="R312" s="1"/>
      <c r="S312" s="1" t="str">
        <f t="shared" si="54"/>
        <v>NOT EQUAL</v>
      </c>
      <c r="T312" s="1" t="str">
        <f>IF(ISNA(VLOOKUP(P312,'NEW XEQM.c'!D:D,1,0)),"--",VLOOKUP(P312,'NEW XEQM.c'!D:G,3,0))</f>
        <v>--</v>
      </c>
      <c r="U312" s="1" t="s">
        <v>2074</v>
      </c>
      <c r="W312" t="str">
        <f t="shared" si="44"/>
        <v/>
      </c>
    </row>
    <row r="313" spans="1:23">
      <c r="A313" s="16">
        <f t="shared" si="42"/>
        <v>313</v>
      </c>
      <c r="B313" s="15">
        <f t="shared" si="43"/>
        <v>301</v>
      </c>
      <c r="C313" s="54" t="s">
        <v>3512</v>
      </c>
      <c r="D313" s="54" t="s">
        <v>7</v>
      </c>
      <c r="E313" s="72" t="str">
        <f>CHAR(34)&amp;IF(B313&lt;10,"000",IF(B313&lt;100,"00",IF(B313&lt;1000,"0","")))&amp;$B313&amp;CHAR(34)</f>
        <v>"0301"</v>
      </c>
      <c r="F313" s="55" t="str">
        <f>E313</f>
        <v>"0301"</v>
      </c>
      <c r="G313" s="100">
        <v>0</v>
      </c>
      <c r="H313" s="100">
        <v>0</v>
      </c>
      <c r="I313" s="95" t="s">
        <v>27</v>
      </c>
      <c r="J313" s="23" t="s">
        <v>1274</v>
      </c>
      <c r="K313" s="57" t="s">
        <v>3526</v>
      </c>
      <c r="L313" s="11" t="s">
        <v>4261</v>
      </c>
      <c r="M313" s="22" t="s">
        <v>4318</v>
      </c>
      <c r="N313" s="22" t="s">
        <v>2074</v>
      </c>
      <c r="O313" s="11"/>
      <c r="P313" s="246" t="str">
        <f>"ITM_"&amp;IF(B313&lt;10,"000",IF(B313&lt;100,"00",IF(B313&lt;1000,"0","")))&amp;$B313</f>
        <v>ITM_0301</v>
      </c>
      <c r="Q313" s="191"/>
      <c r="R313" s="1"/>
      <c r="S313" s="1" t="str">
        <f t="shared" si="54"/>
        <v/>
      </c>
      <c r="T313" s="1" t="str">
        <f>IF(ISNA(VLOOKUP(P313,'NEW XEQM.c'!D:D,1,0)),"--",VLOOKUP(P313,'NEW XEQM.c'!D:G,3,0))</f>
        <v>--</v>
      </c>
      <c r="U313" s="1" t="s">
        <v>2074</v>
      </c>
      <c r="W313" t="e">
        <f t="shared" si="44"/>
        <v>#VALUE!</v>
      </c>
    </row>
    <row r="314" spans="1:23">
      <c r="A314" s="16">
        <f t="shared" si="42"/>
        <v>314</v>
      </c>
      <c r="B314" s="15">
        <f t="shared" si="43"/>
        <v>302</v>
      </c>
      <c r="C314" s="18" t="s">
        <v>3280</v>
      </c>
      <c r="D314" s="18" t="s">
        <v>24</v>
      </c>
      <c r="E314" s="305" t="str">
        <f>SUBSTITUTE(SUBSTITUTE(MID(F314,1,FIND("STD_RIGHT",F314)-1)&amp;"STD_RIGHT_ARROW " &amp; MID(INDEX($F$3:$F$10005,MATCH(B314+IF(C314=C315,1,IF(C314=C316,2,IF(C314=C317,3,IF(C314=C313,-1,IF(C314=C312,-2,IF(C314=C311,-3,0)))))),$B$3:$B$10005,0)),1,-1+FIND("STD_RIGHT",INDEX($F$3:$F$10005,MATCH(B314+IF(C314=C315,1,IF(C314=C316,2,IF(C314=C317,3,IF(C314=C313,-1,IF(C314=C312,-2,IF(C314=C311,-3,0)))))),$B$3:$B$10005,0)))-1),"100km","hkm"),"kWh","U")</f>
        <v>"stone" STD_RIGHT_ARROW "kg"</v>
      </c>
      <c r="F314" s="23" t="s">
        <v>6049</v>
      </c>
      <c r="G314" s="44">
        <v>0</v>
      </c>
      <c r="H314" s="44">
        <v>0</v>
      </c>
      <c r="I314" s="92" t="s">
        <v>1</v>
      </c>
      <c r="J314" s="23" t="s">
        <v>1274</v>
      </c>
      <c r="K314" s="24" t="s">
        <v>3630</v>
      </c>
      <c r="L314" s="22" t="s">
        <v>4261</v>
      </c>
      <c r="M314" s="22" t="s">
        <v>4316</v>
      </c>
      <c r="N314" s="22" t="str">
        <f t="shared" si="46"/>
        <v>CAT_FNCT</v>
      </c>
      <c r="O314" s="22"/>
      <c r="P314" s="246" t="s">
        <v>1777</v>
      </c>
      <c r="Q314" s="191"/>
      <c r="R314" s="1"/>
      <c r="S314" s="1" t="str">
        <f t="shared" si="54"/>
        <v>NOT EQUAL</v>
      </c>
      <c r="T314" s="1" t="str">
        <f>IF(ISNA(VLOOKUP(P314,'NEW XEQM.c'!D:D,1,0)),"--",VLOOKUP(P314,'NEW XEQM.c'!D:G,3,0))</f>
        <v>--</v>
      </c>
      <c r="U314" s="1" t="s">
        <v>2074</v>
      </c>
      <c r="W314" t="str">
        <f t="shared" si="44"/>
        <v/>
      </c>
    </row>
    <row r="315" spans="1:23">
      <c r="A315" s="16">
        <f t="shared" si="42"/>
        <v>315</v>
      </c>
      <c r="B315" s="15">
        <f t="shared" si="43"/>
        <v>303</v>
      </c>
      <c r="C315" s="54" t="s">
        <v>3512</v>
      </c>
      <c r="D315" s="54" t="s">
        <v>7</v>
      </c>
      <c r="E315" s="72" t="str">
        <f>CHAR(34)&amp;IF(B315&lt;10,"000",IF(B315&lt;100,"00",IF(B315&lt;1000,"0","")))&amp;$B315&amp;CHAR(34)</f>
        <v>"0303"</v>
      </c>
      <c r="F315" s="55" t="str">
        <f>E315</f>
        <v>"0303"</v>
      </c>
      <c r="G315" s="100">
        <v>0</v>
      </c>
      <c r="H315" s="100">
        <v>0</v>
      </c>
      <c r="I315" s="95" t="s">
        <v>27</v>
      </c>
      <c r="J315" s="23" t="s">
        <v>1274</v>
      </c>
      <c r="K315" s="57" t="s">
        <v>3526</v>
      </c>
      <c r="L315" s="11" t="s">
        <v>4261</v>
      </c>
      <c r="M315" s="22" t="s">
        <v>4318</v>
      </c>
      <c r="N315" s="22" t="s">
        <v>2074</v>
      </c>
      <c r="O315" s="11"/>
      <c r="P315" s="246" t="str">
        <f>"ITM_"&amp;IF(B315&lt;10,"000",IF(B315&lt;100,"00",IF(B315&lt;1000,"0","")))&amp;$B315</f>
        <v>ITM_0303</v>
      </c>
      <c r="Q315" s="191"/>
      <c r="R315" s="1"/>
      <c r="S315" s="1" t="str">
        <f t="shared" si="54"/>
        <v/>
      </c>
      <c r="T315" s="1" t="str">
        <f>IF(ISNA(VLOOKUP(P315,'NEW XEQM.c'!D:D,1,0)),"--",VLOOKUP(P315,'NEW XEQM.c'!D:G,3,0))</f>
        <v>--</v>
      </c>
      <c r="U315" s="1" t="s">
        <v>2074</v>
      </c>
      <c r="W315" t="e">
        <f t="shared" si="44"/>
        <v>#VALUE!</v>
      </c>
    </row>
    <row r="316" spans="1:23">
      <c r="A316" s="16">
        <f t="shared" si="42"/>
        <v>316</v>
      </c>
      <c r="B316" s="15">
        <f t="shared" si="43"/>
        <v>304</v>
      </c>
      <c r="C316" s="18" t="s">
        <v>3281</v>
      </c>
      <c r="D316" s="18" t="s">
        <v>144</v>
      </c>
      <c r="E316" s="305" t="str">
        <f>SUBSTITUTE(SUBSTITUTE(MID(F316,1,FIND("STD_RIGHT",F316)-1)&amp;"STD_RIGHT_ARROW " &amp; MID(INDEX($F$3:$F$10005,MATCH(B316+IF(C316=C317,1,IF(C316=C318,2,IF(C316=C319,3,IF(C316=C315,-1,IF(C316=C314,-2,IF(C316=C313,-3,0)))))),$B$3:$B$10005,0)),1,-1+FIND("STD_RIGHT",INDEX($F$3:$F$10005,MATCH(B316+IF(C316=C317,1,IF(C316=C318,2,IF(C316=C319,3,IF(C316=C315,-1,IF(C316=C314,-2,IF(C316=C313,-3,0)))))),$B$3:$B$10005,0)))-1),"100km","hkm"),"kWh","U")</f>
        <v>"kg" STD_RIGHT_ARROW "short ton"</v>
      </c>
      <c r="F316" s="178" t="s">
        <v>4830</v>
      </c>
      <c r="G316" s="44">
        <v>0</v>
      </c>
      <c r="H316" s="44">
        <v>0</v>
      </c>
      <c r="I316" s="92" t="s">
        <v>1</v>
      </c>
      <c r="J316" s="23" t="s">
        <v>1274</v>
      </c>
      <c r="K316" s="24" t="s">
        <v>3630</v>
      </c>
      <c r="L316" s="22" t="s">
        <v>4261</v>
      </c>
      <c r="M316" s="22" t="s">
        <v>4316</v>
      </c>
      <c r="N316" s="22" t="str">
        <f t="shared" si="46"/>
        <v>CAT_FNCT</v>
      </c>
      <c r="O316" s="22"/>
      <c r="P316" s="246" t="s">
        <v>1529</v>
      </c>
      <c r="Q316" s="191"/>
      <c r="R316" s="1"/>
      <c r="S316" s="1" t="str">
        <f t="shared" si="54"/>
        <v>NOT EQUAL</v>
      </c>
      <c r="T316" s="1" t="str">
        <f>IF(ISNA(VLOOKUP(P316,'NEW XEQM.c'!D:D,1,0)),"--",VLOOKUP(P316,'NEW XEQM.c'!D:G,3,0))</f>
        <v>--</v>
      </c>
      <c r="U316" s="1" t="s">
        <v>2074</v>
      </c>
      <c r="W316" t="str">
        <f t="shared" si="44"/>
        <v/>
      </c>
    </row>
    <row r="317" spans="1:23">
      <c r="A317" s="16">
        <f t="shared" si="42"/>
        <v>317</v>
      </c>
      <c r="B317" s="15">
        <f t="shared" si="43"/>
        <v>305</v>
      </c>
      <c r="C317" s="54" t="s">
        <v>3512</v>
      </c>
      <c r="D317" s="54" t="s">
        <v>7</v>
      </c>
      <c r="E317" s="72" t="str">
        <f t="shared" ref="E317:E318" si="56">CHAR(34)&amp;IF(B317&lt;10,"000",IF(B317&lt;100,"00",IF(B317&lt;1000,"0","")))&amp;$B317&amp;CHAR(34)</f>
        <v>"0305"</v>
      </c>
      <c r="F317" s="55" t="str">
        <f t="shared" ref="F317:F318" si="57">E317</f>
        <v>"0305"</v>
      </c>
      <c r="G317" s="100">
        <v>0</v>
      </c>
      <c r="H317" s="100">
        <v>0</v>
      </c>
      <c r="I317" s="95" t="s">
        <v>27</v>
      </c>
      <c r="J317" s="23" t="s">
        <v>1274</v>
      </c>
      <c r="K317" s="57" t="s">
        <v>3526</v>
      </c>
      <c r="L317" s="11" t="s">
        <v>4261</v>
      </c>
      <c r="M317" s="22" t="s">
        <v>4318</v>
      </c>
      <c r="N317" s="22" t="s">
        <v>2074</v>
      </c>
      <c r="O317" s="11"/>
      <c r="P317" s="246" t="str">
        <f t="shared" ref="P317:P318" si="58">"ITM_"&amp;IF(B317&lt;10,"000",IF(B317&lt;100,"00",IF(B317&lt;1000,"0","")))&amp;$B317</f>
        <v>ITM_0305</v>
      </c>
      <c r="Q317" s="191"/>
      <c r="R317" s="1"/>
      <c r="S317" s="1" t="str">
        <f t="shared" si="54"/>
        <v/>
      </c>
      <c r="T317" s="1" t="str">
        <f>IF(ISNA(VLOOKUP(P317,'NEW XEQM.c'!D:D,1,0)),"--",VLOOKUP(P317,'NEW XEQM.c'!D:G,3,0))</f>
        <v>--</v>
      </c>
      <c r="U317" s="1" t="s">
        <v>2074</v>
      </c>
      <c r="W317" t="e">
        <f t="shared" si="44"/>
        <v>#VALUE!</v>
      </c>
    </row>
    <row r="318" spans="1:23">
      <c r="A318" s="16">
        <f t="shared" si="42"/>
        <v>318</v>
      </c>
      <c r="B318" s="15">
        <f t="shared" si="43"/>
        <v>306</v>
      </c>
      <c r="C318" s="54" t="s">
        <v>3512</v>
      </c>
      <c r="D318" s="54" t="s">
        <v>7</v>
      </c>
      <c r="E318" s="72" t="str">
        <f t="shared" si="56"/>
        <v>"0306"</v>
      </c>
      <c r="F318" s="55" t="str">
        <f t="shared" si="57"/>
        <v>"0306"</v>
      </c>
      <c r="G318" s="100">
        <v>0</v>
      </c>
      <c r="H318" s="100">
        <v>0</v>
      </c>
      <c r="I318" s="95" t="s">
        <v>27</v>
      </c>
      <c r="J318" s="23" t="s">
        <v>1274</v>
      </c>
      <c r="K318" s="57" t="s">
        <v>3526</v>
      </c>
      <c r="L318" s="11" t="s">
        <v>4261</v>
      </c>
      <c r="M318" s="22" t="s">
        <v>4318</v>
      </c>
      <c r="N318" s="22" t="s">
        <v>2074</v>
      </c>
      <c r="O318" s="11"/>
      <c r="P318" s="246" t="str">
        <f t="shared" si="58"/>
        <v>ITM_0306</v>
      </c>
      <c r="Q318" s="191"/>
      <c r="R318" s="1"/>
      <c r="S318" s="1" t="str">
        <f t="shared" si="54"/>
        <v/>
      </c>
      <c r="T318" s="1" t="str">
        <f>IF(ISNA(VLOOKUP(P318,'NEW XEQM.c'!D:D,1,0)),"--",VLOOKUP(P318,'NEW XEQM.c'!D:G,3,0))</f>
        <v>--</v>
      </c>
      <c r="U318" s="1" t="s">
        <v>2074</v>
      </c>
      <c r="W318" t="e">
        <f t="shared" si="44"/>
        <v>#VALUE!</v>
      </c>
    </row>
    <row r="319" spans="1:23">
      <c r="A319" s="16">
        <f t="shared" ref="A319:A382" si="59">IF(B319=INT(B319),ROW(),"")</f>
        <v>319</v>
      </c>
      <c r="B319" s="15">
        <f t="shared" si="43"/>
        <v>307</v>
      </c>
      <c r="C319" s="18" t="s">
        <v>3281</v>
      </c>
      <c r="D319" s="18" t="s">
        <v>24</v>
      </c>
      <c r="E319" s="305" t="str">
        <f>SUBSTITUTE(SUBSTITUTE(MID(F319,1,FIND("STD_RIGHT",F319)-1)&amp;"STD_RIGHT_ARROW " &amp; MID(INDEX($F$3:$F$10005,MATCH(B319+IF(C319=C320,1,IF(C319=C321,2,IF(C319=C322,3,IF(C319=C318,-1,IF(C319=C317,-2,IF(C319=C316,-3,0)))))),$B$3:$B$10005,0)),1,-1+FIND("STD_RIGHT",INDEX($F$3:$F$10005,MATCH(B319+IF(C319=C320,1,IF(C319=C321,2,IF(C319=C322,3,IF(C319=C318,-1,IF(C319=C317,-2,IF(C319=C316,-3,0)))))),$B$3:$B$10005,0)))-1),"100km","hkm"),"kWh","U")</f>
        <v>"short ton" STD_RIGHT_ARROW "kg"</v>
      </c>
      <c r="F319" s="178" t="s">
        <v>5038</v>
      </c>
      <c r="G319" s="44">
        <v>0</v>
      </c>
      <c r="H319" s="44">
        <v>0</v>
      </c>
      <c r="I319" s="92" t="s">
        <v>1</v>
      </c>
      <c r="J319" s="23" t="s">
        <v>1274</v>
      </c>
      <c r="K319" s="24" t="s">
        <v>3630</v>
      </c>
      <c r="L319" s="22" t="s">
        <v>4261</v>
      </c>
      <c r="M319" s="22" t="s">
        <v>4316</v>
      </c>
      <c r="N319" s="22" t="str">
        <f t="shared" si="46"/>
        <v>CAT_FNCT</v>
      </c>
      <c r="O319" s="22"/>
      <c r="P319" s="246" t="s">
        <v>1782</v>
      </c>
      <c r="Q319" s="191"/>
      <c r="R319" s="1"/>
      <c r="S319" s="1" t="str">
        <f t="shared" si="54"/>
        <v>NOT EQUAL</v>
      </c>
      <c r="T319" s="1" t="str">
        <f>IF(ISNA(VLOOKUP(P319,'NEW XEQM.c'!D:D,1,0)),"--",VLOOKUP(P319,'NEW XEQM.c'!D:G,3,0))</f>
        <v>--</v>
      </c>
      <c r="U319" s="1" t="s">
        <v>2074</v>
      </c>
      <c r="W319" t="str">
        <f t="shared" si="44"/>
        <v/>
      </c>
    </row>
    <row r="320" spans="1:23">
      <c r="A320" s="16">
        <f t="shared" si="59"/>
        <v>320</v>
      </c>
      <c r="B320" s="15">
        <f t="shared" si="43"/>
        <v>308</v>
      </c>
      <c r="C320" s="54" t="s">
        <v>3512</v>
      </c>
      <c r="D320" s="54" t="s">
        <v>7</v>
      </c>
      <c r="E320" s="72" t="str">
        <f t="shared" ref="E320:E321" si="60">CHAR(34)&amp;IF(B320&lt;10,"000",IF(B320&lt;100,"00",IF(B320&lt;1000,"0","")))&amp;$B320&amp;CHAR(34)</f>
        <v>"0308"</v>
      </c>
      <c r="F320" s="55" t="str">
        <f t="shared" ref="F320:F321" si="61">E320</f>
        <v>"0308"</v>
      </c>
      <c r="G320" s="100">
        <v>0</v>
      </c>
      <c r="H320" s="100">
        <v>0</v>
      </c>
      <c r="I320" s="95" t="s">
        <v>27</v>
      </c>
      <c r="J320" s="23" t="s">
        <v>1274</v>
      </c>
      <c r="K320" s="57" t="s">
        <v>3526</v>
      </c>
      <c r="L320" s="11" t="s">
        <v>4261</v>
      </c>
      <c r="M320" s="22" t="s">
        <v>4318</v>
      </c>
      <c r="N320" s="22" t="s">
        <v>2074</v>
      </c>
      <c r="O320" s="11"/>
      <c r="P320" s="246" t="str">
        <f t="shared" ref="P320:P321" si="62">"ITM_"&amp;IF(B320&lt;10,"000",IF(B320&lt;100,"00",IF(B320&lt;1000,"0","")))&amp;$B320</f>
        <v>ITM_0308</v>
      </c>
      <c r="Q320" s="191"/>
      <c r="R320" s="1"/>
      <c r="S320" s="1" t="str">
        <f t="shared" si="54"/>
        <v/>
      </c>
      <c r="T320" s="1" t="str">
        <f>IF(ISNA(VLOOKUP(P320,'NEW XEQM.c'!D:D,1,0)),"--",VLOOKUP(P320,'NEW XEQM.c'!D:G,3,0))</f>
        <v>--</v>
      </c>
      <c r="U320" s="1" t="s">
        <v>2074</v>
      </c>
      <c r="W320" t="e">
        <f t="shared" si="44"/>
        <v>#VALUE!</v>
      </c>
    </row>
    <row r="321" spans="1:23">
      <c r="A321" s="16">
        <f t="shared" si="59"/>
        <v>321</v>
      </c>
      <c r="B321" s="15">
        <f t="shared" si="43"/>
        <v>309</v>
      </c>
      <c r="C321" s="54" t="s">
        <v>3512</v>
      </c>
      <c r="D321" s="54" t="s">
        <v>7</v>
      </c>
      <c r="E321" s="72" t="str">
        <f t="shared" si="60"/>
        <v>"0309"</v>
      </c>
      <c r="F321" s="55" t="str">
        <f t="shared" si="61"/>
        <v>"0309"</v>
      </c>
      <c r="G321" s="100">
        <v>0</v>
      </c>
      <c r="H321" s="100">
        <v>0</v>
      </c>
      <c r="I321" s="95" t="s">
        <v>27</v>
      </c>
      <c r="J321" s="23" t="s">
        <v>1274</v>
      </c>
      <c r="K321" s="57" t="s">
        <v>3526</v>
      </c>
      <c r="L321" s="11" t="s">
        <v>4261</v>
      </c>
      <c r="M321" s="22" t="s">
        <v>4318</v>
      </c>
      <c r="N321" s="22" t="s">
        <v>2074</v>
      </c>
      <c r="O321" s="11"/>
      <c r="P321" s="246" t="str">
        <f t="shared" si="62"/>
        <v>ITM_0309</v>
      </c>
      <c r="Q321" s="191"/>
      <c r="R321" s="1"/>
      <c r="S321" s="1" t="str">
        <f t="shared" si="54"/>
        <v/>
      </c>
      <c r="T321" s="1" t="str">
        <f>IF(ISNA(VLOOKUP(P321,'NEW XEQM.c'!D:D,1,0)),"--",VLOOKUP(P321,'NEW XEQM.c'!D:G,3,0))</f>
        <v>--</v>
      </c>
      <c r="U321" s="1" t="s">
        <v>2074</v>
      </c>
      <c r="W321" t="e">
        <f t="shared" si="44"/>
        <v>#VALUE!</v>
      </c>
    </row>
    <row r="322" spans="1:23">
      <c r="A322" s="16">
        <f t="shared" si="59"/>
        <v>322</v>
      </c>
      <c r="B322" s="15">
        <f t="shared" si="43"/>
        <v>310</v>
      </c>
      <c r="C322" s="18" t="s">
        <v>3282</v>
      </c>
      <c r="D322" s="18" t="s">
        <v>144</v>
      </c>
      <c r="E322" s="305" t="str">
        <f>SUBSTITUTE(SUBSTITUTE(MID(F322,1,FIND("STD_RIGHT",F322)-1)&amp;"STD_RIGHT_ARROW " &amp; MID(INDEX($F$3:$F$10005,MATCH(B322+IF(C322=C323,1,IF(C322=C324,2,IF(C322=C325,3,IF(C322=C321,-1,IF(C322=C320,-2,IF(C322=C319,-3,0)))))),$B$3:$B$10005,0)),1,-1+FIND("STD_RIGHT",INDEX($F$3:$F$10005,MATCH(B322+IF(C322=C323,1,IF(C322=C324,2,IF(C322=C325,3,IF(C322=C321,-1,IF(C322=C320,-2,IF(C322=C319,-3,0)))))),$B$3:$B$10005,0)))-1),"100km","hkm"),"kWh","U")</f>
        <v>"kg" STD_RIGHT_ARROW "ton"</v>
      </c>
      <c r="F322" s="23" t="s">
        <v>152</v>
      </c>
      <c r="G322" s="44">
        <v>0</v>
      </c>
      <c r="H322" s="44">
        <v>0</v>
      </c>
      <c r="I322" s="92" t="s">
        <v>1</v>
      </c>
      <c r="J322" s="23" t="s">
        <v>1274</v>
      </c>
      <c r="K322" s="24" t="s">
        <v>3630</v>
      </c>
      <c r="L322" s="22" t="s">
        <v>4261</v>
      </c>
      <c r="M322" s="22" t="s">
        <v>4316</v>
      </c>
      <c r="N322" s="22" t="str">
        <f t="shared" si="46"/>
        <v>CAT_FNCT</v>
      </c>
      <c r="O322" s="22"/>
      <c r="P322" s="246" t="s">
        <v>1530</v>
      </c>
      <c r="Q322" s="191"/>
      <c r="R322" s="1"/>
      <c r="S322" s="1" t="str">
        <f t="shared" si="54"/>
        <v/>
      </c>
      <c r="T322" s="1" t="str">
        <f>IF(ISNA(VLOOKUP(P322,'NEW XEQM.c'!D:D,1,0)),"--",VLOOKUP(P322,'NEW XEQM.c'!D:G,3,0))</f>
        <v>--</v>
      </c>
      <c r="U322" s="1" t="s">
        <v>2074</v>
      </c>
      <c r="W322" t="str">
        <f t="shared" si="44"/>
        <v/>
      </c>
    </row>
    <row r="323" spans="1:23">
      <c r="A323" s="16">
        <f t="shared" si="59"/>
        <v>323</v>
      </c>
      <c r="B323" s="15">
        <f t="shared" si="43"/>
        <v>311</v>
      </c>
      <c r="C323" s="20" t="s">
        <v>3865</v>
      </c>
      <c r="D323" s="18" t="s">
        <v>24</v>
      </c>
      <c r="E323" s="305" t="str">
        <f>SUBSTITUTE(SUBSTITUTE(MID(F323,1,FIND("STD_RIGHT",F323)-1)&amp;"STD_RIGHT_ARROW " &amp; MID(INDEX($F$3:$F$10005,MATCH(B323+IF(C323=C324,1,IF(C323=C325,2,IF(C323=C326,3,IF(C323=C322,-1,IF(C323=C321,-2,IF(C323=C320,-3,0)))))),$B$3:$B$10005,0)),1,-1+FIND("STD_RIGHT",INDEX($F$3:$F$10005,MATCH(B323+IF(C323=C324,1,IF(C323=C325,2,IF(C323=C326,3,IF(C323=C322,-1,IF(C323=C321,-2,IF(C323=C320,-3,0)))))),$B$3:$B$10005,0)))-1),"100km","hkm"),"kWh","U")</f>
        <v>"kg" STD_RIGHT_ARROW "li" STD_a_BREVE "ng"</v>
      </c>
      <c r="F323" s="23" t="s">
        <v>4830</v>
      </c>
      <c r="G323" s="25">
        <v>0</v>
      </c>
      <c r="H323" s="25">
        <v>0</v>
      </c>
      <c r="I323" s="92" t="s">
        <v>1</v>
      </c>
      <c r="J323" s="23" t="s">
        <v>1274</v>
      </c>
      <c r="K323" s="24" t="s">
        <v>3630</v>
      </c>
      <c r="L323" s="22" t="s">
        <v>4261</v>
      </c>
      <c r="M323" s="22" t="s">
        <v>4316</v>
      </c>
      <c r="N323" s="22" t="str">
        <f t="shared" si="46"/>
        <v>CAT_FNCT</v>
      </c>
      <c r="O323" s="22"/>
      <c r="P323" s="246" t="s">
        <v>3861</v>
      </c>
      <c r="Q323" s="191"/>
      <c r="R323" s="1"/>
      <c r="S323" s="1" t="str">
        <f t="shared" si="54"/>
        <v>NOT EQUAL</v>
      </c>
      <c r="T323" s="1" t="str">
        <f>IF(ISNA(VLOOKUP(P323,'NEW XEQM.c'!D:D,1,0)),"--",VLOOKUP(P323,'NEW XEQM.c'!D:G,3,0))</f>
        <v>--</v>
      </c>
      <c r="U323" s="1" t="s">
        <v>2074</v>
      </c>
      <c r="W323" t="str">
        <f t="shared" si="44"/>
        <v/>
      </c>
    </row>
    <row r="324" spans="1:23">
      <c r="A324" s="16">
        <f t="shared" si="59"/>
        <v>324</v>
      </c>
      <c r="B324" s="15">
        <f t="shared" ref="B324:B387" si="63">IF(AND(MID(C324,2,1)&lt;&gt;"/",MID(C324,1,1)="/"),INT(B323)+1,B323+0.01)</f>
        <v>312</v>
      </c>
      <c r="C324" s="54" t="s">
        <v>3512</v>
      </c>
      <c r="D324" s="54" t="s">
        <v>7</v>
      </c>
      <c r="E324" s="72" t="str">
        <f>CHAR(34)&amp;IF(B324&lt;10,"000",IF(B324&lt;100,"00",IF(B324&lt;1000,"0","")))&amp;$B324&amp;CHAR(34)</f>
        <v>"0312"</v>
      </c>
      <c r="F324" s="55" t="str">
        <f>E324</f>
        <v>"0312"</v>
      </c>
      <c r="G324" s="100">
        <v>0</v>
      </c>
      <c r="H324" s="100">
        <v>0</v>
      </c>
      <c r="I324" s="95" t="s">
        <v>27</v>
      </c>
      <c r="J324" s="23" t="s">
        <v>1274</v>
      </c>
      <c r="K324" s="57" t="s">
        <v>3526</v>
      </c>
      <c r="L324" s="11" t="s">
        <v>4261</v>
      </c>
      <c r="M324" s="22" t="s">
        <v>4318</v>
      </c>
      <c r="N324" s="22" t="s">
        <v>2074</v>
      </c>
      <c r="O324" s="11"/>
      <c r="P324" s="246" t="str">
        <f>"ITM_"&amp;IF(B324&lt;10,"000",IF(B324&lt;100,"00",IF(B324&lt;1000,"0","")))&amp;$B324</f>
        <v>ITM_0312</v>
      </c>
      <c r="Q324" s="191"/>
      <c r="R324" s="1"/>
      <c r="S324" s="1" t="str">
        <f t="shared" si="54"/>
        <v/>
      </c>
      <c r="T324" s="1" t="str">
        <f>IF(ISNA(VLOOKUP(P324,'NEW XEQM.c'!D:D,1,0)),"--",VLOOKUP(P324,'NEW XEQM.c'!D:G,3,0))</f>
        <v>--</v>
      </c>
      <c r="U324" s="1" t="s">
        <v>2074</v>
      </c>
      <c r="W324" t="e">
        <f t="shared" si="44"/>
        <v>#VALUE!</v>
      </c>
    </row>
    <row r="325" spans="1:23">
      <c r="A325" s="16">
        <f t="shared" si="59"/>
        <v>325</v>
      </c>
      <c r="B325" s="15">
        <f t="shared" si="63"/>
        <v>313</v>
      </c>
      <c r="C325" s="18" t="s">
        <v>3282</v>
      </c>
      <c r="D325" s="18" t="s">
        <v>24</v>
      </c>
      <c r="E325" s="305" t="str">
        <f>SUBSTITUTE(SUBSTITUTE(MID(F325,1,FIND("STD_RIGHT",F325)-1)&amp;"STD_RIGHT_ARROW " &amp; MID(INDEX($F$3:$F$10005,MATCH(B325+IF(C325=C326,1,IF(C325=C327,2,IF(C325=C328,3,IF(C325=C324,-1,IF(C325=C323,-2,IF(C325=C322,-3,0)))))),$B$3:$B$10005,0)),1,-1+FIND("STD_RIGHT",INDEX($F$3:$F$10005,MATCH(B325+IF(C325=C326,1,IF(C325=C327,2,IF(C325=C328,3,IF(C325=C324,-1,IF(C325=C323,-2,IF(C325=C322,-3,0)))))),$B$3:$B$10005,0)))-1),"100km","hkm"),"kWh","U")</f>
        <v>"ton" STD_RIGHT_ARROW "kg"</v>
      </c>
      <c r="F325" s="23" t="s">
        <v>323</v>
      </c>
      <c r="G325" s="44">
        <v>0</v>
      </c>
      <c r="H325" s="44">
        <v>0</v>
      </c>
      <c r="I325" s="92" t="s">
        <v>1</v>
      </c>
      <c r="J325" s="23" t="s">
        <v>1274</v>
      </c>
      <c r="K325" s="24" t="s">
        <v>3630</v>
      </c>
      <c r="L325" s="22" t="s">
        <v>4261</v>
      </c>
      <c r="M325" s="22" t="s">
        <v>4316</v>
      </c>
      <c r="N325" s="22" t="str">
        <f t="shared" si="46"/>
        <v>CAT_FNCT</v>
      </c>
      <c r="O325" s="22"/>
      <c r="P325" s="246" t="s">
        <v>1794</v>
      </c>
      <c r="Q325" s="191"/>
      <c r="R325" s="1"/>
      <c r="S325" s="1" t="str">
        <f t="shared" si="54"/>
        <v/>
      </c>
      <c r="T325" s="1" t="str">
        <f>IF(ISNA(VLOOKUP(P325,'NEW XEQM.c'!D:D,1,0)),"--",VLOOKUP(P325,'NEW XEQM.c'!D:G,3,0))</f>
        <v>--</v>
      </c>
      <c r="U325" s="1" t="s">
        <v>2074</v>
      </c>
      <c r="W325" t="str">
        <f t="shared" ref="W325:W388" si="64">SUBSTITUTE(IF(AND(T325="--",FIND("STD",E325),FIND("fn",C325)&gt;0,FIND("ITM_",P325),I325="CAT_FNCT"),E325,""),"""","")</f>
        <v/>
      </c>
    </row>
    <row r="326" spans="1:23">
      <c r="A326" s="16">
        <f t="shared" si="59"/>
        <v>326</v>
      </c>
      <c r="B326" s="15">
        <f t="shared" si="63"/>
        <v>314</v>
      </c>
      <c r="C326" s="20" t="s">
        <v>3865</v>
      </c>
      <c r="D326" s="18" t="s">
        <v>144</v>
      </c>
      <c r="E326" s="305" t="str">
        <f>SUBSTITUTE(SUBSTITUTE(MID(F326,1,FIND("STD_RIGHT",F326)-1)&amp;"STD_RIGHT_ARROW " &amp; MID(INDEX($F$3:$F$10005,MATCH(B326+IF(C326=C327,1,IF(C326=C328,2,IF(C326=C329,3,IF(C326=C325,-1,IF(C326=C324,-2,IF(C326=C323,-3,0)))))),$B$3:$B$10005,0)),1,-1+FIND("STD_RIGHT",INDEX($F$3:$F$10005,MATCH(B326+IF(C326=C327,1,IF(C326=C328,2,IF(C326=C329,3,IF(C326=C325,-1,IF(C326=C324,-2,IF(C326=C323,-3,0)))))),$B$3:$B$10005,0)))-1),"100km","hkm"),"kWh","U")</f>
        <v>"li" STD_a_BREVE "ng" STD_RIGHT_ARROW "kg"</v>
      </c>
      <c r="F326" s="23" t="s">
        <v>6050</v>
      </c>
      <c r="G326" s="25">
        <v>0</v>
      </c>
      <c r="H326" s="25">
        <v>0</v>
      </c>
      <c r="I326" s="92" t="s">
        <v>1</v>
      </c>
      <c r="J326" s="23" t="s">
        <v>1274</v>
      </c>
      <c r="K326" s="24" t="s">
        <v>3630</v>
      </c>
      <c r="L326" s="22" t="s">
        <v>4261</v>
      </c>
      <c r="M326" s="22" t="s">
        <v>4316</v>
      </c>
      <c r="N326" s="22" t="str">
        <f t="shared" si="46"/>
        <v>CAT_FNCT</v>
      </c>
      <c r="O326" s="22"/>
      <c r="P326" s="246" t="s">
        <v>3862</v>
      </c>
      <c r="Q326" s="191"/>
      <c r="R326" s="1"/>
      <c r="S326" s="1" t="str">
        <f t="shared" si="54"/>
        <v>NOT EQUAL</v>
      </c>
      <c r="T326" s="1" t="str">
        <f>IF(ISNA(VLOOKUP(P326,'NEW XEQM.c'!D:D,1,0)),"--",VLOOKUP(P326,'NEW XEQM.c'!D:G,3,0))</f>
        <v>--</v>
      </c>
      <c r="U326" s="1" t="s">
        <v>2074</v>
      </c>
      <c r="W326" t="str">
        <f t="shared" si="64"/>
        <v/>
      </c>
    </row>
    <row r="327" spans="1:23">
      <c r="A327" s="16">
        <f t="shared" si="59"/>
        <v>327</v>
      </c>
      <c r="B327" s="15">
        <f t="shared" si="63"/>
        <v>315</v>
      </c>
      <c r="C327" s="54" t="s">
        <v>3512</v>
      </c>
      <c r="D327" s="54" t="s">
        <v>7</v>
      </c>
      <c r="E327" s="72" t="str">
        <f>CHAR(34)&amp;IF(B327&lt;10,"000",IF(B327&lt;100,"00",IF(B327&lt;1000,"0","")))&amp;$B327&amp;CHAR(34)</f>
        <v>"0315"</v>
      </c>
      <c r="F327" s="55" t="str">
        <f>E327</f>
        <v>"0315"</v>
      </c>
      <c r="G327" s="100">
        <v>0</v>
      </c>
      <c r="H327" s="100">
        <v>0</v>
      </c>
      <c r="I327" s="95" t="s">
        <v>27</v>
      </c>
      <c r="J327" s="23" t="s">
        <v>1274</v>
      </c>
      <c r="K327" s="57" t="s">
        <v>3526</v>
      </c>
      <c r="L327" s="11" t="s">
        <v>4261</v>
      </c>
      <c r="M327" s="22" t="s">
        <v>4318</v>
      </c>
      <c r="N327" s="22" t="s">
        <v>2074</v>
      </c>
      <c r="O327" s="11"/>
      <c r="P327" s="246" t="str">
        <f>"ITM_"&amp;IF(B327&lt;10,"000",IF(B327&lt;100,"00",IF(B327&lt;1000,"0","")))&amp;$B327</f>
        <v>ITM_0315</v>
      </c>
      <c r="Q327" s="191"/>
      <c r="R327" s="1"/>
      <c r="S327" s="1" t="str">
        <f t="shared" si="54"/>
        <v/>
      </c>
      <c r="T327" s="1" t="str">
        <f>IF(ISNA(VLOOKUP(P327,'NEW XEQM.c'!D:D,1,0)),"--",VLOOKUP(P327,'NEW XEQM.c'!D:G,3,0))</f>
        <v>--</v>
      </c>
      <c r="U327" s="1" t="s">
        <v>2074</v>
      </c>
      <c r="W327" t="e">
        <f t="shared" si="64"/>
        <v>#VALUE!</v>
      </c>
    </row>
    <row r="328" spans="1:23">
      <c r="A328" s="16">
        <f t="shared" si="59"/>
        <v>328</v>
      </c>
      <c r="B328" s="15">
        <f t="shared" si="63"/>
        <v>316</v>
      </c>
      <c r="C328" t="s">
        <v>3885</v>
      </c>
      <c r="D328" t="s">
        <v>144</v>
      </c>
      <c r="E328" s="305" t="str">
        <f>SUBSTITUTE(SUBSTITUTE(MID(F328,1,FIND("STD_RIGHT",F328)-1)&amp;"STD_RIGHT_ARROW " &amp; MID(INDEX($F$3:$F$10005,MATCH(B328+IF(C328=C329,1,IF(C328=C330,2,IF(C328=C331,3,IF(C328=C327,-1,IF(C328=C326,-2,IF(C328=C325,-3,0)))))),$B$3:$B$10005,0)),1,-1+FIND("STD_RIGHT",INDEX($F$3:$F$10005,MATCH(B328+IF(C328=C329,1,IF(C328=C330,2,IF(C328=C331,3,IF(C328=C327,-1,IF(C328=C326,-2,IF(C328=C325,-3,0)))))),$B$3:$B$10005,0)))-1),"100km","hkm"),"kWh","U")</f>
        <v>"g" STD_RIGHT_ARROW "tr.oz"</v>
      </c>
      <c r="F328" t="s">
        <v>4837</v>
      </c>
      <c r="G328" s="44">
        <v>0</v>
      </c>
      <c r="H328" s="44">
        <v>0</v>
      </c>
      <c r="I328" s="92" t="s">
        <v>1</v>
      </c>
      <c r="J328" s="23" t="s">
        <v>1274</v>
      </c>
      <c r="K328" s="24" t="s">
        <v>3630</v>
      </c>
      <c r="L328" s="22" t="s">
        <v>4261</v>
      </c>
      <c r="M328" s="22" t="s">
        <v>4316</v>
      </c>
      <c r="N328" s="22" t="str">
        <f t="shared" si="46"/>
        <v>CAT_FNCT</v>
      </c>
      <c r="O328" s="22"/>
      <c r="P328" s="248" t="s">
        <v>3911</v>
      </c>
      <c r="Q328" s="191"/>
      <c r="R328" s="1"/>
      <c r="S328" s="1" t="str">
        <f t="shared" ref="S328:S359" si="65">IF(E328=F328,"","NOT EQUAL")</f>
        <v>NOT EQUAL</v>
      </c>
      <c r="T328" s="1" t="str">
        <f>IF(ISNA(VLOOKUP(P328,'NEW XEQM.c'!D:D,1,0)),"--",VLOOKUP(P328,'NEW XEQM.c'!D:G,3,0))</f>
        <v>--</v>
      </c>
      <c r="U328" s="1" t="s">
        <v>2074</v>
      </c>
      <c r="W328" t="str">
        <f t="shared" si="64"/>
        <v/>
      </c>
    </row>
    <row r="329" spans="1:23">
      <c r="A329" s="16">
        <f t="shared" si="59"/>
        <v>329</v>
      </c>
      <c r="B329" s="15">
        <f t="shared" si="63"/>
        <v>317</v>
      </c>
      <c r="C329" s="54" t="s">
        <v>3512</v>
      </c>
      <c r="D329" s="54" t="s">
        <v>7</v>
      </c>
      <c r="E329" s="72" t="str">
        <f>CHAR(34)&amp;IF(B329&lt;10,"000",IF(B329&lt;100,"00",IF(B329&lt;1000,"0","")))&amp;$B329&amp;CHAR(34)</f>
        <v>"0317"</v>
      </c>
      <c r="F329" s="55" t="str">
        <f>E329</f>
        <v>"0317"</v>
      </c>
      <c r="G329" s="100">
        <v>0</v>
      </c>
      <c r="H329" s="100">
        <v>0</v>
      </c>
      <c r="I329" s="95" t="s">
        <v>27</v>
      </c>
      <c r="J329" s="23" t="s">
        <v>1274</v>
      </c>
      <c r="K329" s="57" t="s">
        <v>3526</v>
      </c>
      <c r="L329" s="11" t="s">
        <v>4261</v>
      </c>
      <c r="M329" s="22" t="s">
        <v>4318</v>
      </c>
      <c r="N329" s="22" t="s">
        <v>2074</v>
      </c>
      <c r="O329" s="11"/>
      <c r="P329" s="246" t="str">
        <f>"ITM_"&amp;IF(B329&lt;10,"000",IF(B329&lt;100,"00",IF(B329&lt;1000,"0","")))&amp;$B329</f>
        <v>ITM_0317</v>
      </c>
      <c r="Q329" s="191"/>
      <c r="R329" s="1"/>
      <c r="S329" s="1" t="str">
        <f t="shared" si="65"/>
        <v/>
      </c>
      <c r="T329" s="1" t="str">
        <f>IF(ISNA(VLOOKUP(P329,'NEW XEQM.c'!D:D,1,0)),"--",VLOOKUP(P329,'NEW XEQM.c'!D:G,3,0))</f>
        <v>--</v>
      </c>
      <c r="U329" s="1" t="s">
        <v>2074</v>
      </c>
      <c r="W329" t="e">
        <f t="shared" si="64"/>
        <v>#VALUE!</v>
      </c>
    </row>
    <row r="330" spans="1:23">
      <c r="A330" s="16">
        <f t="shared" si="59"/>
        <v>330</v>
      </c>
      <c r="B330" s="15">
        <f t="shared" si="63"/>
        <v>318</v>
      </c>
      <c r="C330" t="s">
        <v>3885</v>
      </c>
      <c r="D330" t="s">
        <v>24</v>
      </c>
      <c r="E330" s="305" t="str">
        <f>SUBSTITUTE(SUBSTITUTE(MID(F330,1,FIND("STD_RIGHT",F330)-1)&amp;"STD_RIGHT_ARROW " &amp; MID(INDEX($F$3:$F$10005,MATCH(B330+IF(C330=C331,1,IF(C330=C332,2,IF(C330=C333,3,IF(C330=C329,-1,IF(C330=C328,-2,IF(C330=C327,-3,0)))))),$B$3:$B$10005,0)),1,-1+FIND("STD_RIGHT",INDEX($F$3:$F$10005,MATCH(B330+IF(C330=C331,1,IF(C330=C332,2,IF(C330=C333,3,IF(C330=C329,-1,IF(C330=C328,-2,IF(C330=C327,-3,0)))))),$B$3:$B$10005,0)))-1),"100km","hkm"),"kWh","U")</f>
        <v>"tr.oz" STD_RIGHT_ARROW "g"</v>
      </c>
      <c r="F330" t="s">
        <v>6051</v>
      </c>
      <c r="G330" s="44">
        <v>0</v>
      </c>
      <c r="H330" s="44">
        <v>0</v>
      </c>
      <c r="I330" s="92" t="s">
        <v>1</v>
      </c>
      <c r="J330" s="23" t="s">
        <v>1274</v>
      </c>
      <c r="K330" s="24" t="s">
        <v>3630</v>
      </c>
      <c r="L330" s="22" t="s">
        <v>4261</v>
      </c>
      <c r="M330" s="22" t="s">
        <v>4316</v>
      </c>
      <c r="N330" s="22" t="str">
        <f t="shared" ref="N330:N392" si="66">IF(AND(C330=C329,D330=D329),"CAT_DUPL","CAT_FNCT")</f>
        <v>CAT_FNCT</v>
      </c>
      <c r="O330" s="22"/>
      <c r="P330" s="248" t="s">
        <v>3912</v>
      </c>
      <c r="Q330" s="191"/>
      <c r="R330" s="1"/>
      <c r="S330" s="1" t="str">
        <f t="shared" si="65"/>
        <v>NOT EQUAL</v>
      </c>
      <c r="T330" s="1" t="str">
        <f>IF(ISNA(VLOOKUP(P330,'NEW XEQM.c'!D:D,1,0)),"--",VLOOKUP(P330,'NEW XEQM.c'!D:G,3,0))</f>
        <v>--</v>
      </c>
      <c r="U330" s="1" t="s">
        <v>2074</v>
      </c>
      <c r="W330" t="str">
        <f t="shared" si="64"/>
        <v/>
      </c>
    </row>
    <row r="331" spans="1:23">
      <c r="A331" s="16">
        <f t="shared" si="59"/>
        <v>331</v>
      </c>
      <c r="B331" s="15">
        <f t="shared" si="63"/>
        <v>319</v>
      </c>
      <c r="C331" s="54" t="s">
        <v>3512</v>
      </c>
      <c r="D331" s="54" t="s">
        <v>7</v>
      </c>
      <c r="E331" s="72" t="str">
        <f>CHAR(34)&amp;IF(B331&lt;10,"000",IF(B331&lt;100,"00",IF(B331&lt;1000,"0","")))&amp;$B331&amp;CHAR(34)</f>
        <v>"0319"</v>
      </c>
      <c r="F331" s="55" t="str">
        <f>E331</f>
        <v>"0319"</v>
      </c>
      <c r="G331" s="100">
        <v>0</v>
      </c>
      <c r="H331" s="100">
        <v>0</v>
      </c>
      <c r="I331" s="95" t="s">
        <v>27</v>
      </c>
      <c r="J331" s="23" t="s">
        <v>1274</v>
      </c>
      <c r="K331" s="57" t="s">
        <v>3526</v>
      </c>
      <c r="L331" s="11" t="s">
        <v>4261</v>
      </c>
      <c r="M331" s="22" t="s">
        <v>4318</v>
      </c>
      <c r="N331" s="22" t="s">
        <v>2074</v>
      </c>
      <c r="O331" s="11"/>
      <c r="P331" s="246" t="str">
        <f>"ITM_"&amp;IF(B331&lt;10,"000",IF(B331&lt;100,"00",IF(B331&lt;1000,"0","")))&amp;$B331</f>
        <v>ITM_0319</v>
      </c>
      <c r="Q331" s="191"/>
      <c r="R331" s="1"/>
      <c r="S331" s="1" t="str">
        <f t="shared" si="65"/>
        <v/>
      </c>
      <c r="T331" s="1" t="str">
        <f>IF(ISNA(VLOOKUP(P331,'NEW XEQM.c'!D:D,1,0)),"--",VLOOKUP(P331,'NEW XEQM.c'!D:G,3,0))</f>
        <v>--</v>
      </c>
      <c r="U331" s="1" t="s">
        <v>2074</v>
      </c>
      <c r="W331" t="e">
        <f t="shared" si="64"/>
        <v>#VALUE!</v>
      </c>
    </row>
    <row r="332" spans="1:23">
      <c r="A332" s="16">
        <f t="shared" si="59"/>
        <v>332</v>
      </c>
      <c r="B332" s="15">
        <f t="shared" si="63"/>
        <v>320</v>
      </c>
      <c r="C332" s="18" t="s">
        <v>3283</v>
      </c>
      <c r="D332" s="18" t="s">
        <v>24</v>
      </c>
      <c r="E332" s="305" t="str">
        <f>SUBSTITUTE(SUBSTITUTE(MID(F332,1,FIND("STD_RIGHT",F332)-1)&amp;"STD_RIGHT_ARROW " &amp; MID(INDEX($F$3:$F$10005,MATCH(B332+IF(C332=C333,1,IF(C332=C334,2,IF(C332=C335,3,IF(C332=C331,-1,IF(C332=C330,-2,IF(C332=C329,-3,0)))))),$B$3:$B$10005,0)),1,-1+FIND("STD_RIGHT",INDEX($F$3:$F$10005,MATCH(B332+IF(C332=C333,1,IF(C332=C334,2,IF(C332=C335,3,IF(C332=C331,-1,IF(C332=C330,-2,IF(C332=C329,-3,0)))))),$B$3:$B$10005,0)))-1),"100km","hkm"),"kWh","U")</f>
        <v>"lbf" STD_RIGHT_ARROW "N"</v>
      </c>
      <c r="F332" s="23" t="s">
        <v>155</v>
      </c>
      <c r="G332" s="44">
        <v>0</v>
      </c>
      <c r="H332" s="44">
        <v>0</v>
      </c>
      <c r="I332" s="92" t="s">
        <v>1</v>
      </c>
      <c r="J332" s="23" t="s">
        <v>1274</v>
      </c>
      <c r="K332" s="24" t="s">
        <v>3630</v>
      </c>
      <c r="L332" s="22" t="s">
        <v>4261</v>
      </c>
      <c r="M332" s="22" t="s">
        <v>4316</v>
      </c>
      <c r="N332" s="22" t="str">
        <f t="shared" si="66"/>
        <v>CAT_FNCT</v>
      </c>
      <c r="O332" s="22"/>
      <c r="P332" s="246" t="s">
        <v>1534</v>
      </c>
      <c r="Q332" s="191"/>
      <c r="R332" s="1"/>
      <c r="S332" s="1" t="str">
        <f t="shared" si="65"/>
        <v/>
      </c>
      <c r="T332" s="1" t="str">
        <f>IF(ISNA(VLOOKUP(P332,'NEW XEQM.c'!D:D,1,0)),"--",VLOOKUP(P332,'NEW XEQM.c'!D:G,3,0))</f>
        <v>--</v>
      </c>
      <c r="U332" s="1" t="s">
        <v>2074</v>
      </c>
      <c r="W332" t="str">
        <f t="shared" si="64"/>
        <v/>
      </c>
    </row>
    <row r="333" spans="1:23">
      <c r="A333" s="16">
        <f t="shared" si="59"/>
        <v>333</v>
      </c>
      <c r="B333" s="15">
        <f t="shared" si="63"/>
        <v>321</v>
      </c>
      <c r="C333" s="18" t="s">
        <v>3283</v>
      </c>
      <c r="D333" s="18" t="s">
        <v>144</v>
      </c>
      <c r="E333" s="305" t="str">
        <f>SUBSTITUTE(SUBSTITUTE(MID(F333,1,FIND("STD_RIGHT",F333)-1)&amp;"STD_RIGHT_ARROW " &amp; MID(INDEX($F$3:$F$10005,MATCH(B333+IF(C333=C334,1,IF(C333=C335,2,IF(C333=C336,3,IF(C333=C332,-1,IF(C333=C331,-2,IF(C333=C330,-3,0)))))),$B$3:$B$10005,0)),1,-1+FIND("STD_RIGHT",INDEX($F$3:$F$10005,MATCH(B333+IF(C333=C334,1,IF(C333=C335,2,IF(C333=C336,3,IF(C333=C332,-1,IF(C333=C331,-2,IF(C333=C330,-3,0)))))),$B$3:$B$10005,0)))-1),"100km","hkm"),"kWh","U")</f>
        <v>"N" STD_RIGHT_ARROW "lbf"</v>
      </c>
      <c r="F333" s="23" t="s">
        <v>220</v>
      </c>
      <c r="G333" s="44">
        <v>0</v>
      </c>
      <c r="H333" s="44">
        <v>0</v>
      </c>
      <c r="I333" s="92" t="s">
        <v>1</v>
      </c>
      <c r="J333" s="23" t="s">
        <v>1274</v>
      </c>
      <c r="K333" s="24" t="s">
        <v>3630</v>
      </c>
      <c r="L333" s="22" t="s">
        <v>4261</v>
      </c>
      <c r="M333" s="22" t="s">
        <v>4316</v>
      </c>
      <c r="N333" s="22" t="str">
        <f t="shared" si="66"/>
        <v>CAT_FNCT</v>
      </c>
      <c r="O333" s="22"/>
      <c r="P333" s="246" t="s">
        <v>1643</v>
      </c>
      <c r="Q333" s="191"/>
      <c r="R333" s="1"/>
      <c r="S333" s="1" t="str">
        <f t="shared" si="65"/>
        <v/>
      </c>
      <c r="T333" s="1" t="str">
        <f>IF(ISNA(VLOOKUP(P333,'NEW XEQM.c'!D:D,1,0)),"--",VLOOKUP(P333,'NEW XEQM.c'!D:G,3,0))</f>
        <v>--</v>
      </c>
      <c r="U333" s="1" t="s">
        <v>2074</v>
      </c>
      <c r="W333" t="str">
        <f t="shared" si="64"/>
        <v/>
      </c>
    </row>
    <row r="334" spans="1:23">
      <c r="A334" s="16">
        <f t="shared" si="59"/>
        <v>334</v>
      </c>
      <c r="B334" s="15">
        <f t="shared" si="63"/>
        <v>322</v>
      </c>
      <c r="C334" s="18" t="s">
        <v>3284</v>
      </c>
      <c r="D334" s="18" t="s">
        <v>24</v>
      </c>
      <c r="E334" s="305" t="str">
        <f>SUBSTITUTE(SUBSTITUTE(MID(F334,1,FIND("STD_RIGHT",F334)-1)&amp;"STD_RIGHT_ARROW " &amp; MID(INDEX($F$3:$F$10005,MATCH(B334+IF(C334=C335,1,IF(C334=C336,2,IF(C334=C337,3,IF(C334=C333,-1,IF(C334=C332,-2,IF(C334=C331,-3,0)))))),$B$3:$B$10005,0)),1,-1+FIND("STD_RIGHT",INDEX($F$3:$F$10005,MATCH(B334+IF(C334=C335,1,IF(C334=C336,2,IF(C334=C337,3,IF(C334=C333,-1,IF(C334=C332,-2,IF(C334=C331,-3,0)))))),$B$3:$B$10005,0)))-1),"100km","hkm"),"kWh","U")</f>
        <v>"l.y." STD_RIGHT_ARROW "m"</v>
      </c>
      <c r="F334" s="23" t="s">
        <v>3175</v>
      </c>
      <c r="G334" s="44">
        <v>0</v>
      </c>
      <c r="H334" s="44">
        <v>0</v>
      </c>
      <c r="I334" s="92" t="s">
        <v>1</v>
      </c>
      <c r="J334" s="23" t="s">
        <v>1274</v>
      </c>
      <c r="K334" s="24" t="s">
        <v>3630</v>
      </c>
      <c r="L334" s="22" t="s">
        <v>4261</v>
      </c>
      <c r="M334" s="22" t="s">
        <v>4316</v>
      </c>
      <c r="N334" s="22" t="str">
        <f t="shared" si="66"/>
        <v>CAT_FNCT</v>
      </c>
      <c r="O334" s="22"/>
      <c r="P334" s="246" t="s">
        <v>1567</v>
      </c>
      <c r="Q334" s="191"/>
      <c r="R334" s="1"/>
      <c r="S334" s="1" t="str">
        <f t="shared" si="65"/>
        <v/>
      </c>
      <c r="T334" s="1" t="str">
        <f>IF(ISNA(VLOOKUP(P334,'NEW XEQM.c'!D:D,1,0)),"--",VLOOKUP(P334,'NEW XEQM.c'!D:G,3,0))</f>
        <v>--</v>
      </c>
      <c r="U334" s="1" t="s">
        <v>2074</v>
      </c>
      <c r="W334" t="str">
        <f t="shared" si="64"/>
        <v/>
      </c>
    </row>
    <row r="335" spans="1:23">
      <c r="A335" s="16">
        <f t="shared" si="59"/>
        <v>335</v>
      </c>
      <c r="B335" s="15">
        <f t="shared" si="63"/>
        <v>323</v>
      </c>
      <c r="C335" s="18" t="s">
        <v>3284</v>
      </c>
      <c r="D335" s="18" t="s">
        <v>144</v>
      </c>
      <c r="E335" s="305" t="str">
        <f>SUBSTITUTE(SUBSTITUTE(MID(F335,1,FIND("STD_RIGHT",F335)-1)&amp;"STD_RIGHT_ARROW " &amp; MID(INDEX($F$3:$F$10005,MATCH(B335+IF(C335=C336,1,IF(C335=C337,2,IF(C335=C338,3,IF(C335=C334,-1,IF(C335=C333,-2,IF(C335=C332,-3,0)))))),$B$3:$B$10005,0)),1,-1+FIND("STD_RIGHT",INDEX($F$3:$F$10005,MATCH(B335+IF(C335=C336,1,IF(C335=C337,2,IF(C335=C338,3,IF(C335=C334,-1,IF(C335=C333,-2,IF(C335=C332,-3,0)))))),$B$3:$B$10005,0)))-1),"100km","hkm"),"kWh","U")</f>
        <v>"m" STD_RIGHT_ARROW "l.y."</v>
      </c>
      <c r="F335" s="23" t="s">
        <v>3176</v>
      </c>
      <c r="G335" s="44">
        <v>0</v>
      </c>
      <c r="H335" s="44">
        <v>0</v>
      </c>
      <c r="I335" s="92" t="s">
        <v>1</v>
      </c>
      <c r="J335" s="23" t="s">
        <v>1274</v>
      </c>
      <c r="K335" s="24" t="s">
        <v>3630</v>
      </c>
      <c r="L335" s="22" t="s">
        <v>4261</v>
      </c>
      <c r="M335" s="22" t="s">
        <v>4316</v>
      </c>
      <c r="N335" s="22" t="str">
        <f t="shared" si="66"/>
        <v>CAT_FNCT</v>
      </c>
      <c r="O335" s="22"/>
      <c r="P335" s="246" t="s">
        <v>1618</v>
      </c>
      <c r="Q335" s="191"/>
      <c r="R335" s="1"/>
      <c r="S335" s="1" t="str">
        <f t="shared" si="65"/>
        <v/>
      </c>
      <c r="T335" s="1" t="str">
        <f>IF(ISNA(VLOOKUP(P335,'NEW XEQM.c'!D:D,1,0)),"--",VLOOKUP(P335,'NEW XEQM.c'!D:G,3,0))</f>
        <v>--</v>
      </c>
      <c r="U335" s="1" t="s">
        <v>2074</v>
      </c>
      <c r="W335" t="str">
        <f t="shared" si="64"/>
        <v/>
      </c>
    </row>
    <row r="336" spans="1:23">
      <c r="A336" s="16">
        <f t="shared" si="59"/>
        <v>336</v>
      </c>
      <c r="B336" s="15">
        <f t="shared" si="63"/>
        <v>324</v>
      </c>
      <c r="C336" s="18" t="s">
        <v>3285</v>
      </c>
      <c r="D336" s="18" t="s">
        <v>24</v>
      </c>
      <c r="E336" s="305" t="str">
        <f>SUBSTITUTE(SUBSTITUTE(MID(F336,1,FIND("STD_RIGHT",F336)-1)&amp;"STD_RIGHT_ARROW " &amp; MID(INDEX($F$3:$F$10005,MATCH(B336+IF(C336=C337,1,IF(C336=C338,2,IF(C336=C339,3,IF(C336=C335,-1,IF(C336=C334,-2,IF(C336=C333,-3,0)))))),$B$3:$B$10005,0)),1,-1+FIND("STD_RIGHT",INDEX($F$3:$F$10005,MATCH(B336+IF(C336=C337,1,IF(C336=C338,2,IF(C336=C339,3,IF(C336=C335,-1,IF(C336=C334,-2,IF(C336=C333,-3,0)))))),$B$3:$B$10005,0)))-1),"100km","hkm"),"kWh","U")</f>
        <v>"mm.Hg" STD_RIGHT_ARROW "Pa"</v>
      </c>
      <c r="F336" s="29" t="s">
        <v>6052</v>
      </c>
      <c r="G336" s="30">
        <v>0</v>
      </c>
      <c r="H336" s="30">
        <v>0</v>
      </c>
      <c r="I336" s="92" t="s">
        <v>1</v>
      </c>
      <c r="J336" s="23" t="s">
        <v>1274</v>
      </c>
      <c r="K336" s="24" t="s">
        <v>3630</v>
      </c>
      <c r="L336" s="22" t="s">
        <v>4261</v>
      </c>
      <c r="M336" s="22" t="s">
        <v>4316</v>
      </c>
      <c r="N336" s="22" t="str">
        <f t="shared" si="66"/>
        <v>CAT_FNCT</v>
      </c>
      <c r="O336" s="22"/>
      <c r="P336" s="246" t="s">
        <v>2347</v>
      </c>
      <c r="Q336" s="191"/>
      <c r="R336" s="1"/>
      <c r="S336" s="1" t="str">
        <f t="shared" si="65"/>
        <v>NOT EQUAL</v>
      </c>
      <c r="T336" s="1" t="str">
        <f>IF(ISNA(VLOOKUP(P336,'NEW XEQM.c'!D:D,1,0)),"--",VLOOKUP(P336,'NEW XEQM.c'!D:G,3,0))</f>
        <v>--</v>
      </c>
      <c r="U336" s="1" t="s">
        <v>2074</v>
      </c>
      <c r="W336" t="str">
        <f t="shared" si="64"/>
        <v/>
      </c>
    </row>
    <row r="337" spans="1:23">
      <c r="A337" s="16">
        <f t="shared" si="59"/>
        <v>337</v>
      </c>
      <c r="B337" s="15">
        <f t="shared" si="63"/>
        <v>325</v>
      </c>
      <c r="C337" s="54" t="s">
        <v>3512</v>
      </c>
      <c r="D337" s="54" t="s">
        <v>7</v>
      </c>
      <c r="E337" s="72" t="str">
        <f>CHAR(34)&amp;IF(B337&lt;10,"000",IF(B337&lt;100,"00",IF(B337&lt;1000,"0","")))&amp;$B337&amp;CHAR(34)</f>
        <v>"0325"</v>
      </c>
      <c r="F337" s="55" t="str">
        <f>E337</f>
        <v>"0325"</v>
      </c>
      <c r="G337" s="100">
        <v>0</v>
      </c>
      <c r="H337" s="100">
        <v>0</v>
      </c>
      <c r="I337" s="95" t="s">
        <v>27</v>
      </c>
      <c r="J337" s="23" t="s">
        <v>1274</v>
      </c>
      <c r="K337" s="57" t="s">
        <v>3526</v>
      </c>
      <c r="L337" s="11" t="s">
        <v>4261</v>
      </c>
      <c r="M337" s="22" t="s">
        <v>4318</v>
      </c>
      <c r="N337" s="22" t="s">
        <v>2074</v>
      </c>
      <c r="O337" s="11"/>
      <c r="P337" s="246" t="str">
        <f>"ITM_"&amp;IF(B337&lt;10,"000",IF(B337&lt;100,"00",IF(B337&lt;1000,"0","")))&amp;$B337</f>
        <v>ITM_0325</v>
      </c>
      <c r="Q337" s="191"/>
      <c r="R337" s="1"/>
      <c r="S337" s="1" t="str">
        <f t="shared" si="65"/>
        <v/>
      </c>
      <c r="T337" s="1" t="str">
        <f>IF(ISNA(VLOOKUP(P337,'NEW XEQM.c'!D:D,1,0)),"--",VLOOKUP(P337,'NEW XEQM.c'!D:G,3,0))</f>
        <v>--</v>
      </c>
      <c r="U337" s="1" t="s">
        <v>2074</v>
      </c>
      <c r="W337" t="e">
        <f t="shared" si="64"/>
        <v>#VALUE!</v>
      </c>
    </row>
    <row r="338" spans="1:23">
      <c r="A338" s="16">
        <f t="shared" si="59"/>
        <v>338</v>
      </c>
      <c r="B338" s="15">
        <f t="shared" si="63"/>
        <v>326</v>
      </c>
      <c r="C338" s="18" t="s">
        <v>3285</v>
      </c>
      <c r="D338" s="18" t="s">
        <v>144</v>
      </c>
      <c r="E338" s="305" t="str">
        <f>SUBSTITUTE(SUBSTITUTE(MID(F338,1,FIND("STD_RIGHT",F338)-1)&amp;"STD_RIGHT_ARROW " &amp; MID(INDEX($F$3:$F$10005,MATCH(B338+IF(C338=C339,1,IF(C338=C340,2,IF(C338=C341,3,IF(C338=C337,-1,IF(C338=C336,-2,IF(C338=C335,-3,0)))))),$B$3:$B$10005,0)),1,-1+FIND("STD_RIGHT",INDEX($F$3:$F$10005,MATCH(B338+IF(C338=C339,1,IF(C338=C340,2,IF(C338=C341,3,IF(C338=C337,-1,IF(C338=C336,-2,IF(C338=C335,-3,0)))))),$B$3:$B$10005,0)))-1),"100km","hkm"),"kWh","U")</f>
        <v>"Pa" STD_RIGHT_ARROW "mm.Hg"</v>
      </c>
      <c r="F338" s="32" t="s">
        <v>4836</v>
      </c>
      <c r="G338" s="44">
        <v>0</v>
      </c>
      <c r="H338" s="44">
        <v>0</v>
      </c>
      <c r="I338" s="92" t="s">
        <v>1</v>
      </c>
      <c r="J338" s="23" t="s">
        <v>1274</v>
      </c>
      <c r="K338" s="24" t="s">
        <v>3630</v>
      </c>
      <c r="L338" s="22" t="s">
        <v>4261</v>
      </c>
      <c r="M338" s="22" t="s">
        <v>4316</v>
      </c>
      <c r="N338" s="22" t="str">
        <f t="shared" si="66"/>
        <v>CAT_FNCT</v>
      </c>
      <c r="O338" s="22"/>
      <c r="P338" s="246" t="s">
        <v>2351</v>
      </c>
      <c r="Q338" s="191"/>
      <c r="R338" s="1"/>
      <c r="S338" s="1" t="str">
        <f t="shared" si="65"/>
        <v>NOT EQUAL</v>
      </c>
      <c r="T338" s="1" t="str">
        <f>IF(ISNA(VLOOKUP(P338,'NEW XEQM.c'!D:D,1,0)),"--",VLOOKUP(P338,'NEW XEQM.c'!D:G,3,0))</f>
        <v>--</v>
      </c>
      <c r="U338" s="1" t="s">
        <v>2074</v>
      </c>
      <c r="W338" t="str">
        <f t="shared" si="64"/>
        <v/>
      </c>
    </row>
    <row r="339" spans="1:23">
      <c r="A339" s="16">
        <f t="shared" si="59"/>
        <v>339</v>
      </c>
      <c r="B339" s="15">
        <f t="shared" si="63"/>
        <v>327</v>
      </c>
      <c r="C339" s="54" t="s">
        <v>3512</v>
      </c>
      <c r="D339" s="54" t="s">
        <v>7</v>
      </c>
      <c r="E339" s="72" t="str">
        <f>CHAR(34)&amp;IF(B339&lt;10,"000",IF(B339&lt;100,"00",IF(B339&lt;1000,"0","")))&amp;$B339&amp;CHAR(34)</f>
        <v>"0327"</v>
      </c>
      <c r="F339" s="55" t="str">
        <f>E339</f>
        <v>"0327"</v>
      </c>
      <c r="G339" s="100">
        <v>0</v>
      </c>
      <c r="H339" s="100">
        <v>0</v>
      </c>
      <c r="I339" s="95" t="s">
        <v>27</v>
      </c>
      <c r="J339" s="23" t="s">
        <v>1274</v>
      </c>
      <c r="K339" s="57" t="s">
        <v>3526</v>
      </c>
      <c r="L339" s="11" t="s">
        <v>4261</v>
      </c>
      <c r="M339" s="22" t="s">
        <v>4318</v>
      </c>
      <c r="N339" s="22" t="s">
        <v>2074</v>
      </c>
      <c r="O339" s="11"/>
      <c r="P339" s="246" t="str">
        <f>"ITM_"&amp;IF(B339&lt;10,"000",IF(B339&lt;100,"00",IF(B339&lt;1000,"0","")))&amp;$B339</f>
        <v>ITM_0327</v>
      </c>
      <c r="Q339" s="191"/>
      <c r="R339" s="1"/>
      <c r="S339" s="1" t="str">
        <f t="shared" si="65"/>
        <v/>
      </c>
      <c r="T339" s="1" t="str">
        <f>IF(ISNA(VLOOKUP(P339,'NEW XEQM.c'!D:D,1,0)),"--",VLOOKUP(P339,'NEW XEQM.c'!D:G,3,0))</f>
        <v>--</v>
      </c>
      <c r="U339" s="1" t="s">
        <v>2074</v>
      </c>
      <c r="W339" t="e">
        <f t="shared" si="64"/>
        <v>#VALUE!</v>
      </c>
    </row>
    <row r="340" spans="1:23">
      <c r="A340" s="16">
        <f t="shared" si="59"/>
        <v>340</v>
      </c>
      <c r="B340" s="15">
        <f t="shared" si="63"/>
        <v>328</v>
      </c>
      <c r="C340" t="s">
        <v>3886</v>
      </c>
      <c r="D340" t="s">
        <v>24</v>
      </c>
      <c r="E340" s="305" t="str">
        <f t="shared" ref="E340:E346" si="67">SUBSTITUTE(SUBSTITUTE(MID(F340,1,FIND("STD_RIGHT",F340)-1)&amp;"STD_RIGHT_ARROW " &amp; MID(INDEX($F$3:$F$10005,MATCH(B340+IF(C340=C341,1,IF(C340=C342,2,IF(C340=C343,3,IF(C340=C339,-1,IF(C340=C338,-2,IF(C340=C337,-3,0)))))),$B$3:$B$10005,0)),1,-1+FIND("STD_RIGHT",INDEX($F$3:$F$10005,MATCH(B340+IF(C340=C341,1,IF(C340=C342,2,IF(C340=C343,3,IF(C340=C339,-1,IF(C340=C338,-2,IF(C340=C337,-3,0)))))),$B$3:$B$10005,0)))-1),"100km","hkm"),"kWh","U")</f>
        <v>"mi." STD_RIGHT_ARROW "km"</v>
      </c>
      <c r="F340" t="s">
        <v>3887</v>
      </c>
      <c r="G340" s="44">
        <v>0</v>
      </c>
      <c r="H340" s="44">
        <v>0</v>
      </c>
      <c r="I340" s="92" t="s">
        <v>1</v>
      </c>
      <c r="J340" s="23" t="s">
        <v>1274</v>
      </c>
      <c r="K340" s="24" t="s">
        <v>3630</v>
      </c>
      <c r="L340" s="22" t="s">
        <v>4261</v>
      </c>
      <c r="M340" s="22" t="s">
        <v>4316</v>
      </c>
      <c r="N340" s="22" t="str">
        <f t="shared" si="66"/>
        <v>CAT_FNCT</v>
      </c>
      <c r="O340" s="22"/>
      <c r="P340" s="248" t="s">
        <v>3913</v>
      </c>
      <c r="Q340" s="191"/>
      <c r="R340" s="1"/>
      <c r="S340" s="1" t="str">
        <f t="shared" si="65"/>
        <v/>
      </c>
      <c r="T340" s="1" t="str">
        <f>IF(ISNA(VLOOKUP(P340,'NEW XEQM.c'!D:D,1,0)),"--",VLOOKUP(P340,'NEW XEQM.c'!D:G,3,0))</f>
        <v>--</v>
      </c>
      <c r="U340" s="1" t="s">
        <v>2074</v>
      </c>
      <c r="W340" t="str">
        <f t="shared" si="64"/>
        <v/>
      </c>
    </row>
    <row r="341" spans="1:23">
      <c r="A341" s="16">
        <f t="shared" si="59"/>
        <v>341</v>
      </c>
      <c r="B341" s="15">
        <f t="shared" si="63"/>
        <v>329</v>
      </c>
      <c r="C341" t="s">
        <v>3886</v>
      </c>
      <c r="D341" t="s">
        <v>144</v>
      </c>
      <c r="E341" s="305" t="str">
        <f t="shared" si="67"/>
        <v>"km" STD_RIGHT_ARROW "mi."</v>
      </c>
      <c r="F341" t="s">
        <v>3888</v>
      </c>
      <c r="G341" s="44">
        <v>0</v>
      </c>
      <c r="H341" s="44">
        <v>0</v>
      </c>
      <c r="I341" s="92" t="s">
        <v>1</v>
      </c>
      <c r="J341" s="23" t="s">
        <v>1274</v>
      </c>
      <c r="K341" s="24" t="s">
        <v>3630</v>
      </c>
      <c r="L341" s="22" t="s">
        <v>4261</v>
      </c>
      <c r="M341" s="22" t="s">
        <v>4316</v>
      </c>
      <c r="N341" s="22" t="str">
        <f t="shared" si="66"/>
        <v>CAT_FNCT</v>
      </c>
      <c r="O341" s="22"/>
      <c r="P341" s="248" t="s">
        <v>3914</v>
      </c>
      <c r="Q341" s="191"/>
      <c r="R341" s="1"/>
      <c r="S341" s="1" t="str">
        <f t="shared" si="65"/>
        <v/>
      </c>
      <c r="T341" s="1" t="str">
        <f>IF(ISNA(VLOOKUP(P341,'NEW XEQM.c'!D:D,1,0)),"--",VLOOKUP(P341,'NEW XEQM.c'!D:G,3,0))</f>
        <v>--</v>
      </c>
      <c r="U341" s="1" t="s">
        <v>2074</v>
      </c>
      <c r="W341" t="str">
        <f t="shared" si="64"/>
        <v/>
      </c>
    </row>
    <row r="342" spans="1:23">
      <c r="A342" s="16">
        <f t="shared" si="59"/>
        <v>342</v>
      </c>
      <c r="B342" s="15">
        <f t="shared" si="63"/>
        <v>330</v>
      </c>
      <c r="C342" t="s">
        <v>3889</v>
      </c>
      <c r="D342" t="s">
        <v>144</v>
      </c>
      <c r="E342" s="305" t="str">
        <f t="shared" si="67"/>
        <v>"km" STD_RIGHT_ARROW "nmi"</v>
      </c>
      <c r="F342" s="11" t="s">
        <v>3923</v>
      </c>
      <c r="G342" s="44">
        <v>0</v>
      </c>
      <c r="H342" s="44">
        <v>0</v>
      </c>
      <c r="I342" s="92" t="s">
        <v>1</v>
      </c>
      <c r="J342" s="23" t="s">
        <v>1274</v>
      </c>
      <c r="K342" s="24" t="s">
        <v>3630</v>
      </c>
      <c r="L342" s="22" t="s">
        <v>4261</v>
      </c>
      <c r="M342" s="22" t="s">
        <v>4316</v>
      </c>
      <c r="N342" s="22" t="str">
        <f t="shared" si="66"/>
        <v>CAT_FNCT</v>
      </c>
      <c r="O342" s="22"/>
      <c r="P342" s="248" t="s">
        <v>3915</v>
      </c>
      <c r="Q342" s="191"/>
      <c r="R342" s="1"/>
      <c r="S342" s="1" t="str">
        <f t="shared" si="65"/>
        <v/>
      </c>
      <c r="T342" s="1" t="str">
        <f>IF(ISNA(VLOOKUP(P342,'NEW XEQM.c'!D:D,1,0)),"--",VLOOKUP(P342,'NEW XEQM.c'!D:G,3,0))</f>
        <v>--</v>
      </c>
      <c r="U342" s="1" t="s">
        <v>2074</v>
      </c>
      <c r="W342" t="str">
        <f t="shared" si="64"/>
        <v/>
      </c>
    </row>
    <row r="343" spans="1:23">
      <c r="A343" s="16">
        <f t="shared" si="59"/>
        <v>343</v>
      </c>
      <c r="B343" s="15">
        <f t="shared" si="63"/>
        <v>331</v>
      </c>
      <c r="C343" t="s">
        <v>3889</v>
      </c>
      <c r="D343" t="s">
        <v>24</v>
      </c>
      <c r="E343" s="305" t="str">
        <f t="shared" si="67"/>
        <v>"nmi" STD_RIGHT_ARROW "km"</v>
      </c>
      <c r="F343" s="11" t="s">
        <v>3924</v>
      </c>
      <c r="G343" s="44">
        <v>0</v>
      </c>
      <c r="H343" s="44">
        <v>0</v>
      </c>
      <c r="I343" s="92" t="s">
        <v>1</v>
      </c>
      <c r="J343" s="23" t="s">
        <v>1274</v>
      </c>
      <c r="K343" s="24" t="s">
        <v>3630</v>
      </c>
      <c r="L343" s="22" t="s">
        <v>4261</v>
      </c>
      <c r="M343" s="22" t="s">
        <v>4316</v>
      </c>
      <c r="N343" s="22" t="str">
        <f t="shared" si="66"/>
        <v>CAT_FNCT</v>
      </c>
      <c r="O343" s="22"/>
      <c r="P343" s="248" t="s">
        <v>3916</v>
      </c>
      <c r="Q343" s="191"/>
      <c r="R343" s="1"/>
      <c r="S343" s="1" t="str">
        <f t="shared" si="65"/>
        <v/>
      </c>
      <c r="T343" s="1" t="str">
        <f>IF(ISNA(VLOOKUP(P343,'NEW XEQM.c'!D:D,1,0)),"--",VLOOKUP(P343,'NEW XEQM.c'!D:G,3,0))</f>
        <v>--</v>
      </c>
      <c r="U343" s="1" t="s">
        <v>2074</v>
      </c>
      <c r="W343" t="str">
        <f t="shared" si="64"/>
        <v/>
      </c>
    </row>
    <row r="344" spans="1:23">
      <c r="A344" s="16">
        <f t="shared" si="59"/>
        <v>344</v>
      </c>
      <c r="B344" s="15">
        <f t="shared" si="63"/>
        <v>332</v>
      </c>
      <c r="C344" t="s">
        <v>3286</v>
      </c>
      <c r="D344" t="s">
        <v>144</v>
      </c>
      <c r="E344" s="305" t="str">
        <f t="shared" si="67"/>
        <v>"m" STD_RIGHT_ARROW "pc"</v>
      </c>
      <c r="F344" t="s">
        <v>208</v>
      </c>
      <c r="G344" s="44">
        <v>0</v>
      </c>
      <c r="H344" s="44">
        <v>0</v>
      </c>
      <c r="I344" s="92" t="s">
        <v>1</v>
      </c>
      <c r="J344" s="23" t="s">
        <v>1274</v>
      </c>
      <c r="K344" s="24" t="s">
        <v>3630</v>
      </c>
      <c r="L344" s="22" t="s">
        <v>4261</v>
      </c>
      <c r="M344" s="22" t="s">
        <v>4316</v>
      </c>
      <c r="N344" s="22" t="str">
        <f t="shared" si="66"/>
        <v>CAT_FNCT</v>
      </c>
      <c r="O344" s="22"/>
      <c r="P344" s="246" t="s">
        <v>1619</v>
      </c>
      <c r="Q344" s="191"/>
      <c r="R344" s="1"/>
      <c r="S344" s="1" t="str">
        <f t="shared" si="65"/>
        <v/>
      </c>
      <c r="T344" s="1" t="str">
        <f>IF(ISNA(VLOOKUP(P344,'NEW XEQM.c'!D:D,1,0)),"--",VLOOKUP(P344,'NEW XEQM.c'!D:G,3,0))</f>
        <v>--</v>
      </c>
      <c r="U344" s="1" t="s">
        <v>2074</v>
      </c>
      <c r="W344" t="str">
        <f t="shared" si="64"/>
        <v/>
      </c>
    </row>
    <row r="345" spans="1:23">
      <c r="A345" s="16">
        <f t="shared" si="59"/>
        <v>345</v>
      </c>
      <c r="B345" s="15">
        <f t="shared" si="63"/>
        <v>333</v>
      </c>
      <c r="C345" t="s">
        <v>3286</v>
      </c>
      <c r="D345" t="s">
        <v>24</v>
      </c>
      <c r="E345" s="305" t="str">
        <f t="shared" si="67"/>
        <v>"pc" STD_RIGHT_ARROW "m"</v>
      </c>
      <c r="F345" t="s">
        <v>229</v>
      </c>
      <c r="G345" s="44">
        <v>0</v>
      </c>
      <c r="H345" s="44">
        <v>0</v>
      </c>
      <c r="I345" s="92" t="s">
        <v>1</v>
      </c>
      <c r="J345" s="23" t="s">
        <v>1274</v>
      </c>
      <c r="K345" s="24" t="s">
        <v>3630</v>
      </c>
      <c r="L345" s="22" t="s">
        <v>4261</v>
      </c>
      <c r="M345" s="22" t="s">
        <v>4316</v>
      </c>
      <c r="N345" s="22" t="str">
        <f t="shared" si="66"/>
        <v>CAT_FNCT</v>
      </c>
      <c r="O345" s="22"/>
      <c r="P345" s="246" t="s">
        <v>1655</v>
      </c>
      <c r="Q345" s="191"/>
      <c r="R345" s="1"/>
      <c r="S345" s="1" t="str">
        <f t="shared" si="65"/>
        <v/>
      </c>
      <c r="T345" s="1" t="str">
        <f>IF(ISNA(VLOOKUP(P345,'NEW XEQM.c'!D:D,1,0)),"--",VLOOKUP(P345,'NEW XEQM.c'!D:G,3,0))</f>
        <v>--</v>
      </c>
      <c r="U345" s="1" t="s">
        <v>2074</v>
      </c>
      <c r="W345" t="str">
        <f t="shared" si="64"/>
        <v/>
      </c>
    </row>
    <row r="346" spans="1:23">
      <c r="A346" s="16">
        <f t="shared" si="59"/>
        <v>346</v>
      </c>
      <c r="B346" s="15">
        <f t="shared" si="63"/>
        <v>334</v>
      </c>
      <c r="C346" t="s">
        <v>3890</v>
      </c>
      <c r="D346" t="s">
        <v>144</v>
      </c>
      <c r="E346" s="305" t="str">
        <f t="shared" si="67"/>
        <v>"mm" STD_RIGHT_ARROW "point"</v>
      </c>
      <c r="F346" t="s">
        <v>4838</v>
      </c>
      <c r="G346" s="25">
        <v>0</v>
      </c>
      <c r="H346" s="25">
        <v>0</v>
      </c>
      <c r="I346" s="92" t="s">
        <v>1</v>
      </c>
      <c r="J346" s="23" t="s">
        <v>1274</v>
      </c>
      <c r="K346" s="24" t="s">
        <v>3630</v>
      </c>
      <c r="L346" s="22" t="s">
        <v>4261</v>
      </c>
      <c r="M346" s="22" t="s">
        <v>4316</v>
      </c>
      <c r="N346" s="22" t="str">
        <f t="shared" si="66"/>
        <v>CAT_FNCT</v>
      </c>
      <c r="O346" s="22"/>
      <c r="P346" s="248" t="s">
        <v>3917</v>
      </c>
      <c r="Q346" s="191"/>
      <c r="R346" s="1"/>
      <c r="S346" s="1" t="str">
        <f t="shared" si="65"/>
        <v>NOT EQUAL</v>
      </c>
      <c r="T346" s="1" t="str">
        <f>IF(ISNA(VLOOKUP(P346,'NEW XEQM.c'!D:D,1,0)),"--",VLOOKUP(P346,'NEW XEQM.c'!D:G,3,0))</f>
        <v>--</v>
      </c>
      <c r="U346" s="1" t="s">
        <v>2074</v>
      </c>
      <c r="W346" t="str">
        <f t="shared" si="64"/>
        <v/>
      </c>
    </row>
    <row r="347" spans="1:23">
      <c r="A347" s="16">
        <f t="shared" si="59"/>
        <v>347</v>
      </c>
      <c r="B347" s="15">
        <f t="shared" si="63"/>
        <v>335</v>
      </c>
      <c r="C347" s="54" t="s">
        <v>3512</v>
      </c>
      <c r="D347" s="54" t="s">
        <v>7</v>
      </c>
      <c r="E347" s="72" t="str">
        <f>CHAR(34)&amp;IF(B347&lt;10,"000",IF(B347&lt;100,"00",IF(B347&lt;1000,"0","")))&amp;$B347&amp;CHAR(34)</f>
        <v>"0335"</v>
      </c>
      <c r="F347" s="55" t="str">
        <f>E347</f>
        <v>"0335"</v>
      </c>
      <c r="G347" s="100">
        <v>0</v>
      </c>
      <c r="H347" s="100">
        <v>0</v>
      </c>
      <c r="I347" s="95" t="s">
        <v>27</v>
      </c>
      <c r="J347" s="23" t="s">
        <v>1274</v>
      </c>
      <c r="K347" s="57" t="s">
        <v>3526</v>
      </c>
      <c r="L347" s="11" t="s">
        <v>4261</v>
      </c>
      <c r="M347" s="22" t="s">
        <v>4318</v>
      </c>
      <c r="N347" s="22" t="s">
        <v>2074</v>
      </c>
      <c r="O347" s="11"/>
      <c r="P347" s="246" t="str">
        <f>"ITM_"&amp;IF(B347&lt;10,"000",IF(B347&lt;100,"00",IF(B347&lt;1000,"0","")))&amp;$B347</f>
        <v>ITM_0335</v>
      </c>
      <c r="Q347" s="191"/>
      <c r="R347" s="1"/>
      <c r="S347" s="1" t="str">
        <f t="shared" si="65"/>
        <v/>
      </c>
      <c r="T347" s="1" t="str">
        <f>IF(ISNA(VLOOKUP(P347,'NEW XEQM.c'!D:D,1,0)),"--",VLOOKUP(P347,'NEW XEQM.c'!D:G,3,0))</f>
        <v>--</v>
      </c>
      <c r="U347" s="1" t="s">
        <v>2074</v>
      </c>
      <c r="W347" t="e">
        <f t="shared" si="64"/>
        <v>#VALUE!</v>
      </c>
    </row>
    <row r="348" spans="1:23">
      <c r="A348" s="16">
        <f t="shared" si="59"/>
        <v>348</v>
      </c>
      <c r="B348" s="15">
        <f t="shared" si="63"/>
        <v>336</v>
      </c>
      <c r="C348" t="s">
        <v>4349</v>
      </c>
      <c r="D348" t="s">
        <v>24</v>
      </c>
      <c r="E348" s="305" t="str">
        <f>SUBSTITUTE(SUBSTITUTE(MID(F348,1,FIND("STD_RIGHT",F348)-1)&amp;"STD_RIGHT_ARROW " &amp; MID(INDEX($F$3:$F$10005,MATCH(B348+IF(C348=C349,1,IF(C348=C350,2,IF(C348=C351,3,IF(C348=C347,-1,IF(C348=C346,-2,IF(C348=C345,-3,0)))))),$B$3:$B$10005,0)),1,-1+FIND("STD_RIGHT",INDEX($F$3:$F$10005,MATCH(B348+IF(C348=C349,1,IF(C348=C350,2,IF(C348=C351,3,IF(C348=C347,-1,IF(C348=C346,-2,IF(C348=C345,-3,0)))))),$B$3:$B$10005,0)))-1),"100km","hkm"),"kWh","U")</f>
        <v>"mi." STD_RIGHT_ARROW "m"</v>
      </c>
      <c r="F348" t="s">
        <v>4354</v>
      </c>
      <c r="G348" s="28">
        <v>0</v>
      </c>
      <c r="H348" s="28">
        <v>0</v>
      </c>
      <c r="I348" s="92" t="s">
        <v>1</v>
      </c>
      <c r="J348" s="23" t="s">
        <v>1274</v>
      </c>
      <c r="K348" s="24" t="s">
        <v>3630</v>
      </c>
      <c r="L348" s="22" t="s">
        <v>4261</v>
      </c>
      <c r="M348" s="22" t="s">
        <v>4316</v>
      </c>
      <c r="N348" s="22" t="str">
        <f t="shared" si="66"/>
        <v>CAT_FNCT</v>
      </c>
      <c r="O348" s="22"/>
      <c r="P348" s="248" t="s">
        <v>4355</v>
      </c>
      <c r="Q348" s="191"/>
      <c r="R348" s="1"/>
      <c r="S348" s="1" t="str">
        <f t="shared" si="65"/>
        <v/>
      </c>
      <c r="T348" s="1" t="str">
        <f>IF(ISNA(VLOOKUP(P348,'NEW XEQM.c'!D:D,1,0)),"--",VLOOKUP(P348,'NEW XEQM.c'!D:G,3,0))</f>
        <v>--</v>
      </c>
      <c r="U348" s="1" t="s">
        <v>2074</v>
      </c>
      <c r="W348" t="str">
        <f t="shared" si="64"/>
        <v/>
      </c>
    </row>
    <row r="349" spans="1:23">
      <c r="A349" s="16">
        <f t="shared" si="59"/>
        <v>349</v>
      </c>
      <c r="B349" s="15">
        <f t="shared" si="63"/>
        <v>337</v>
      </c>
      <c r="C349" t="s">
        <v>3890</v>
      </c>
      <c r="D349" t="s">
        <v>24</v>
      </c>
      <c r="E349" s="305" t="str">
        <f>SUBSTITUTE(SUBSTITUTE(MID(F349,1,FIND("STD_RIGHT",F349)-1)&amp;"STD_RIGHT_ARROW " &amp; MID(INDEX($F$3:$F$10005,MATCH(B349+IF(C349=C350,1,IF(C349=C351,2,IF(C349=C352,3,IF(C349=C348,-1,IF(C349=C347,-2,IF(C349=C346,-3,0)))))),$B$3:$B$10005,0)),1,-1+FIND("STD_RIGHT",INDEX($F$3:$F$10005,MATCH(B349+IF(C349=C350,1,IF(C349=C351,2,IF(C349=C352,3,IF(C349=C348,-1,IF(C349=C347,-2,IF(C349=C346,-3,0)))))),$B$3:$B$10005,0)))-1),"100km","hkm"),"kWh","U")</f>
        <v>"point" STD_RIGHT_ARROW "mm"</v>
      </c>
      <c r="F349" t="s">
        <v>6053</v>
      </c>
      <c r="G349" s="44">
        <v>0</v>
      </c>
      <c r="H349" s="44">
        <v>0</v>
      </c>
      <c r="I349" s="92" t="s">
        <v>1</v>
      </c>
      <c r="J349" s="23" t="s">
        <v>1274</v>
      </c>
      <c r="K349" s="24" t="s">
        <v>3630</v>
      </c>
      <c r="L349" s="22" t="s">
        <v>4261</v>
      </c>
      <c r="M349" s="22" t="s">
        <v>4316</v>
      </c>
      <c r="N349" s="22" t="str">
        <f t="shared" si="66"/>
        <v>CAT_FNCT</v>
      </c>
      <c r="O349" s="22"/>
      <c r="P349" s="248" t="s">
        <v>3918</v>
      </c>
      <c r="Q349" s="191"/>
      <c r="R349" s="1"/>
      <c r="S349" s="1" t="str">
        <f t="shared" si="65"/>
        <v>NOT EQUAL</v>
      </c>
      <c r="T349" s="1" t="str">
        <f>IF(ISNA(VLOOKUP(P349,'NEW XEQM.c'!D:D,1,0)),"--",VLOOKUP(P349,'NEW XEQM.c'!D:G,3,0))</f>
        <v>--</v>
      </c>
      <c r="U349" s="1" t="s">
        <v>2074</v>
      </c>
      <c r="W349" t="str">
        <f t="shared" si="64"/>
        <v/>
      </c>
    </row>
    <row r="350" spans="1:23">
      <c r="A350" s="16">
        <f t="shared" si="59"/>
        <v>350</v>
      </c>
      <c r="B350" s="15">
        <f t="shared" si="63"/>
        <v>338</v>
      </c>
      <c r="C350" s="54" t="s">
        <v>3512</v>
      </c>
      <c r="D350" s="54" t="s">
        <v>7</v>
      </c>
      <c r="E350" s="72" t="str">
        <f>CHAR(34)&amp;IF(B350&lt;10,"000",IF(B350&lt;100,"00",IF(B350&lt;1000,"0","")))&amp;$B350&amp;CHAR(34)</f>
        <v>"0338"</v>
      </c>
      <c r="F350" s="55" t="str">
        <f>E350</f>
        <v>"0338"</v>
      </c>
      <c r="G350" s="100">
        <v>0</v>
      </c>
      <c r="H350" s="100">
        <v>0</v>
      </c>
      <c r="I350" s="95" t="s">
        <v>27</v>
      </c>
      <c r="J350" s="23" t="s">
        <v>1274</v>
      </c>
      <c r="K350" s="57" t="s">
        <v>3526</v>
      </c>
      <c r="L350" s="11" t="s">
        <v>4261</v>
      </c>
      <c r="M350" s="22" t="s">
        <v>4318</v>
      </c>
      <c r="N350" s="22" t="s">
        <v>2074</v>
      </c>
      <c r="O350" s="11"/>
      <c r="P350" s="246" t="str">
        <f>"ITM_"&amp;IF(B350&lt;10,"000",IF(B350&lt;100,"00",IF(B350&lt;1000,"0","")))&amp;$B350</f>
        <v>ITM_0338</v>
      </c>
      <c r="Q350" s="191"/>
      <c r="R350" s="1"/>
      <c r="S350" s="1" t="str">
        <f t="shared" si="65"/>
        <v/>
      </c>
      <c r="T350" s="1" t="str">
        <f>IF(ISNA(VLOOKUP(P350,'NEW XEQM.c'!D:D,1,0)),"--",VLOOKUP(P350,'NEW XEQM.c'!D:G,3,0))</f>
        <v>--</v>
      </c>
      <c r="U350" s="1" t="s">
        <v>2074</v>
      </c>
      <c r="W350" t="e">
        <f t="shared" si="64"/>
        <v>#VALUE!</v>
      </c>
    </row>
    <row r="351" spans="1:23">
      <c r="A351" s="16">
        <f t="shared" si="59"/>
        <v>351</v>
      </c>
      <c r="B351" s="15">
        <f t="shared" si="63"/>
        <v>339</v>
      </c>
      <c r="C351" t="s">
        <v>4349</v>
      </c>
      <c r="D351" t="s">
        <v>144</v>
      </c>
      <c r="E351" s="305" t="str">
        <f t="shared" ref="E351:E356" si="68">SUBSTITUTE(SUBSTITUTE(MID(F351,1,FIND("STD_RIGHT",F351)-1)&amp;"STD_RIGHT_ARROW " &amp; MID(INDEX($F$3:$F$10005,MATCH(B351+IF(C351=C352,1,IF(C351=C353,2,IF(C351=C354,3,IF(C351=C350,-1,IF(C351=C349,-2,IF(C351=C348,-3,0)))))),$B$3:$B$10005,0)),1,-1+FIND("STD_RIGHT",INDEX($F$3:$F$10005,MATCH(B351+IF(C351=C352,1,IF(C351=C353,2,IF(C351=C354,3,IF(C351=C350,-1,IF(C351=C349,-2,IF(C351=C348,-3,0)))))),$B$3:$B$10005,0)))-1),"100km","hkm"),"kWh","U")</f>
        <v>"m" STD_RIGHT_ARROW "mi."</v>
      </c>
      <c r="F351" t="s">
        <v>4353</v>
      </c>
      <c r="G351" s="25">
        <v>0</v>
      </c>
      <c r="H351" s="25">
        <v>0</v>
      </c>
      <c r="I351" s="92" t="s">
        <v>1</v>
      </c>
      <c r="J351" s="23" t="s">
        <v>1274</v>
      </c>
      <c r="K351" s="24" t="s">
        <v>3630</v>
      </c>
      <c r="L351" s="22" t="s">
        <v>4261</v>
      </c>
      <c r="M351" s="22" t="s">
        <v>4316</v>
      </c>
      <c r="N351" s="22" t="str">
        <f t="shared" si="66"/>
        <v>CAT_FNCT</v>
      </c>
      <c r="O351" s="22"/>
      <c r="P351" s="248" t="s">
        <v>4356</v>
      </c>
      <c r="Q351" s="191"/>
      <c r="R351" s="1"/>
      <c r="S351" s="1" t="str">
        <f t="shared" si="65"/>
        <v/>
      </c>
      <c r="T351" s="1" t="str">
        <f>IF(ISNA(VLOOKUP(P351,'NEW XEQM.c'!D:D,1,0)),"--",VLOOKUP(P351,'NEW XEQM.c'!D:G,3,0))</f>
        <v>--</v>
      </c>
      <c r="U351" s="1" t="s">
        <v>2074</v>
      </c>
      <c r="W351" t="str">
        <f t="shared" si="64"/>
        <v/>
      </c>
    </row>
    <row r="352" spans="1:23">
      <c r="A352" s="16">
        <f t="shared" si="59"/>
        <v>352</v>
      </c>
      <c r="B352" s="15">
        <f t="shared" si="63"/>
        <v>340</v>
      </c>
      <c r="C352" s="18" t="s">
        <v>3287</v>
      </c>
      <c r="D352" s="18" t="s">
        <v>144</v>
      </c>
      <c r="E352" s="305" t="str">
        <f t="shared" si="68"/>
        <v>"m" STD_RIGHT_ARROW "yd."</v>
      </c>
      <c r="F352" s="23" t="s">
        <v>209</v>
      </c>
      <c r="G352" s="44">
        <v>0</v>
      </c>
      <c r="H352" s="44">
        <v>0</v>
      </c>
      <c r="I352" s="92" t="s">
        <v>1</v>
      </c>
      <c r="J352" s="23" t="s">
        <v>1274</v>
      </c>
      <c r="K352" s="24" t="s">
        <v>3630</v>
      </c>
      <c r="L352" s="22" t="s">
        <v>4261</v>
      </c>
      <c r="M352" s="22" t="s">
        <v>4316</v>
      </c>
      <c r="N352" s="22" t="str">
        <f t="shared" si="66"/>
        <v>CAT_FNCT</v>
      </c>
      <c r="O352" s="22"/>
      <c r="P352" s="246" t="s">
        <v>1620</v>
      </c>
      <c r="Q352" s="191"/>
      <c r="R352" s="1"/>
      <c r="S352" s="1" t="str">
        <f t="shared" si="65"/>
        <v/>
      </c>
      <c r="T352" s="1" t="str">
        <f>IF(ISNA(VLOOKUP(P352,'NEW XEQM.c'!D:D,1,0)),"--",VLOOKUP(P352,'NEW XEQM.c'!D:G,3,0))</f>
        <v>--</v>
      </c>
      <c r="U352" s="1" t="s">
        <v>2074</v>
      </c>
      <c r="W352" t="str">
        <f t="shared" si="64"/>
        <v/>
      </c>
    </row>
    <row r="353" spans="1:23">
      <c r="A353" s="16">
        <f t="shared" si="59"/>
        <v>353</v>
      </c>
      <c r="B353" s="15">
        <f t="shared" si="63"/>
        <v>341</v>
      </c>
      <c r="C353" s="18" t="s">
        <v>3287</v>
      </c>
      <c r="D353" s="18" t="s">
        <v>24</v>
      </c>
      <c r="E353" s="305" t="str">
        <f t="shared" si="68"/>
        <v>"yd." STD_RIGHT_ARROW "m"</v>
      </c>
      <c r="F353" s="179" t="s">
        <v>354</v>
      </c>
      <c r="G353" s="44">
        <v>0</v>
      </c>
      <c r="H353" s="44">
        <v>0</v>
      </c>
      <c r="I353" s="92" t="s">
        <v>1</v>
      </c>
      <c r="J353" s="23" t="s">
        <v>1274</v>
      </c>
      <c r="K353" s="24" t="s">
        <v>3630</v>
      </c>
      <c r="L353" s="22" t="s">
        <v>4261</v>
      </c>
      <c r="M353" s="22" t="s">
        <v>4316</v>
      </c>
      <c r="N353" s="22" t="str">
        <f t="shared" si="66"/>
        <v>CAT_FNCT</v>
      </c>
      <c r="O353" s="22"/>
      <c r="P353" s="246" t="s">
        <v>1858</v>
      </c>
      <c r="Q353" s="191"/>
      <c r="R353" s="1"/>
      <c r="S353" s="1" t="str">
        <f t="shared" si="65"/>
        <v/>
      </c>
      <c r="T353" s="1" t="str">
        <f>IF(ISNA(VLOOKUP(P353,'NEW XEQM.c'!D:D,1,0)),"--",VLOOKUP(P353,'NEW XEQM.c'!D:G,3,0))</f>
        <v>--</v>
      </c>
      <c r="U353" s="1" t="s">
        <v>2074</v>
      </c>
      <c r="W353" t="str">
        <f t="shared" si="64"/>
        <v/>
      </c>
    </row>
    <row r="354" spans="1:23">
      <c r="A354" s="16">
        <f t="shared" si="59"/>
        <v>354</v>
      </c>
      <c r="B354" s="15">
        <f t="shared" si="63"/>
        <v>342</v>
      </c>
      <c r="C354" s="18" t="s">
        <v>3288</v>
      </c>
      <c r="D354" s="18" t="s">
        <v>24</v>
      </c>
      <c r="E354" s="305" t="str">
        <f t="shared" si="68"/>
        <v>"psi" STD_RIGHT_ARROW "Pa"</v>
      </c>
      <c r="F354" s="23" t="s">
        <v>240</v>
      </c>
      <c r="G354" s="44">
        <v>0</v>
      </c>
      <c r="H354" s="44">
        <v>0</v>
      </c>
      <c r="I354" s="92" t="s">
        <v>1</v>
      </c>
      <c r="J354" s="23" t="s">
        <v>1274</v>
      </c>
      <c r="K354" s="24" t="s">
        <v>3630</v>
      </c>
      <c r="L354" s="22" t="s">
        <v>4261</v>
      </c>
      <c r="M354" s="22" t="s">
        <v>4316</v>
      </c>
      <c r="N354" s="22" t="str">
        <f t="shared" si="66"/>
        <v>CAT_FNCT</v>
      </c>
      <c r="O354" s="22"/>
      <c r="P354" s="246" t="s">
        <v>1673</v>
      </c>
      <c r="Q354" s="191"/>
      <c r="R354" s="1"/>
      <c r="S354" s="1" t="str">
        <f t="shared" si="65"/>
        <v/>
      </c>
      <c r="T354" s="1" t="str">
        <f>IF(ISNA(VLOOKUP(P354,'NEW XEQM.c'!D:D,1,0)),"--",VLOOKUP(P354,'NEW XEQM.c'!D:G,3,0))</f>
        <v>--</v>
      </c>
      <c r="U354" s="1" t="s">
        <v>2074</v>
      </c>
      <c r="W354" t="str">
        <f t="shared" si="64"/>
        <v/>
      </c>
    </row>
    <row r="355" spans="1:23">
      <c r="A355" s="16">
        <f t="shared" si="59"/>
        <v>355</v>
      </c>
      <c r="B355" s="15">
        <f t="shared" si="63"/>
        <v>343</v>
      </c>
      <c r="C355" s="18" t="s">
        <v>3288</v>
      </c>
      <c r="D355" s="18" t="s">
        <v>144</v>
      </c>
      <c r="E355" s="305" t="str">
        <f t="shared" si="68"/>
        <v>"Pa" STD_RIGHT_ARROW "psi"</v>
      </c>
      <c r="F355" s="23" t="s">
        <v>228</v>
      </c>
      <c r="G355" s="44">
        <v>0</v>
      </c>
      <c r="H355" s="44">
        <v>0</v>
      </c>
      <c r="I355" s="92" t="s">
        <v>1</v>
      </c>
      <c r="J355" s="23" t="s">
        <v>1274</v>
      </c>
      <c r="K355" s="24" t="s">
        <v>3630</v>
      </c>
      <c r="L355" s="22" t="s">
        <v>4261</v>
      </c>
      <c r="M355" s="22" t="s">
        <v>4316</v>
      </c>
      <c r="N355" s="22" t="str">
        <f t="shared" si="66"/>
        <v>CAT_FNCT</v>
      </c>
      <c r="O355" s="22"/>
      <c r="P355" s="246" t="s">
        <v>1652</v>
      </c>
      <c r="Q355" s="191"/>
      <c r="R355" s="1"/>
      <c r="S355" s="1" t="str">
        <f t="shared" si="65"/>
        <v/>
      </c>
      <c r="T355" s="1" t="str">
        <f>IF(ISNA(VLOOKUP(P355,'NEW XEQM.c'!D:D,1,0)),"--",VLOOKUP(P355,'NEW XEQM.c'!D:G,3,0))</f>
        <v>--</v>
      </c>
      <c r="U355" s="1" t="s">
        <v>2074</v>
      </c>
      <c r="W355" t="str">
        <f t="shared" si="64"/>
        <v/>
      </c>
    </row>
    <row r="356" spans="1:23">
      <c r="A356" s="16">
        <f t="shared" si="59"/>
        <v>356</v>
      </c>
      <c r="B356" s="15">
        <f t="shared" si="63"/>
        <v>344</v>
      </c>
      <c r="C356" s="18" t="s">
        <v>3289</v>
      </c>
      <c r="D356" s="18" t="s">
        <v>144</v>
      </c>
      <c r="E356" s="305" t="str">
        <f t="shared" si="68"/>
        <v>"Pa" STD_RIGHT_ARROW "torr"</v>
      </c>
      <c r="F356" s="23" t="s">
        <v>4836</v>
      </c>
      <c r="G356" s="44">
        <v>0</v>
      </c>
      <c r="H356" s="44">
        <v>0</v>
      </c>
      <c r="I356" s="92" t="s">
        <v>1</v>
      </c>
      <c r="J356" s="23" t="s">
        <v>1274</v>
      </c>
      <c r="K356" s="24" t="s">
        <v>3630</v>
      </c>
      <c r="L356" s="22" t="s">
        <v>4261</v>
      </c>
      <c r="M356" s="22" t="s">
        <v>4316</v>
      </c>
      <c r="N356" s="22" t="str">
        <f t="shared" si="66"/>
        <v>CAT_FNCT</v>
      </c>
      <c r="O356" s="22"/>
      <c r="P356" s="246" t="s">
        <v>1653</v>
      </c>
      <c r="Q356" s="191"/>
      <c r="R356" s="1"/>
      <c r="S356" s="1" t="str">
        <f t="shared" si="65"/>
        <v>NOT EQUAL</v>
      </c>
      <c r="T356" s="1" t="str">
        <f>IF(ISNA(VLOOKUP(P356,'NEW XEQM.c'!D:D,1,0)),"--",VLOOKUP(P356,'NEW XEQM.c'!D:G,3,0))</f>
        <v>--</v>
      </c>
      <c r="U356" s="1" t="s">
        <v>2074</v>
      </c>
      <c r="W356" t="str">
        <f t="shared" si="64"/>
        <v/>
      </c>
    </row>
    <row r="357" spans="1:23">
      <c r="A357" s="16">
        <f t="shared" si="59"/>
        <v>357</v>
      </c>
      <c r="B357" s="15">
        <f t="shared" si="63"/>
        <v>345</v>
      </c>
      <c r="C357" s="54" t="s">
        <v>3512</v>
      </c>
      <c r="D357" s="54" t="s">
        <v>7</v>
      </c>
      <c r="E357" s="72" t="str">
        <f>CHAR(34)&amp;IF(B357&lt;10,"000",IF(B357&lt;100,"00",IF(B357&lt;1000,"0","")))&amp;$B357&amp;CHAR(34)</f>
        <v>"0345"</v>
      </c>
      <c r="F357" s="55" t="str">
        <f>E357</f>
        <v>"0345"</v>
      </c>
      <c r="G357" s="100">
        <v>0</v>
      </c>
      <c r="H357" s="100">
        <v>0</v>
      </c>
      <c r="I357" s="95" t="s">
        <v>27</v>
      </c>
      <c r="J357" s="23" t="s">
        <v>1274</v>
      </c>
      <c r="K357" s="57" t="s">
        <v>3526</v>
      </c>
      <c r="L357" s="11" t="s">
        <v>4261</v>
      </c>
      <c r="M357" s="22" t="s">
        <v>4318</v>
      </c>
      <c r="N357" s="22" t="s">
        <v>2074</v>
      </c>
      <c r="O357" s="11"/>
      <c r="P357" s="246" t="str">
        <f>"ITM_"&amp;IF(B357&lt;10,"000",IF(B357&lt;100,"00",IF(B357&lt;1000,"0","")))&amp;$B357</f>
        <v>ITM_0345</v>
      </c>
      <c r="Q357" s="191"/>
      <c r="R357" s="1"/>
      <c r="S357" s="1" t="str">
        <f t="shared" si="65"/>
        <v/>
      </c>
      <c r="T357" s="1" t="str">
        <f>IF(ISNA(VLOOKUP(P357,'NEW XEQM.c'!D:D,1,0)),"--",VLOOKUP(P357,'NEW XEQM.c'!D:G,3,0))</f>
        <v>--</v>
      </c>
      <c r="U357" s="1" t="s">
        <v>2074</v>
      </c>
      <c r="W357" t="e">
        <f t="shared" si="64"/>
        <v>#VALUE!</v>
      </c>
    </row>
    <row r="358" spans="1:23">
      <c r="A358" s="16">
        <f t="shared" si="59"/>
        <v>358</v>
      </c>
      <c r="B358" s="15">
        <f t="shared" si="63"/>
        <v>346</v>
      </c>
      <c r="C358" s="18" t="s">
        <v>3289</v>
      </c>
      <c r="D358" s="18" t="s">
        <v>24</v>
      </c>
      <c r="E358" s="305" t="str">
        <f>SUBSTITUTE(SUBSTITUTE(MID(F358,1,FIND("STD_RIGHT",F358)-1)&amp;"STD_RIGHT_ARROW " &amp; MID(INDEX($F$3:$F$10005,MATCH(B358+IF(C358=C359,1,IF(C358=C360,2,IF(C358=C361,3,IF(C358=C357,-1,IF(C358=C356,-2,IF(C358=C355,-3,0)))))),$B$3:$B$10005,0)),1,-1+FIND("STD_RIGHT",INDEX($F$3:$F$10005,MATCH(B358+IF(C358=C359,1,IF(C358=C360,2,IF(C358=C361,3,IF(C358=C357,-1,IF(C358=C356,-2,IF(C358=C355,-3,0)))))),$B$3:$B$10005,0)))-1),"100km","hkm"),"kWh","U")</f>
        <v>"torr" STD_RIGHT_ARROW "Pa"</v>
      </c>
      <c r="F358" s="23" t="s">
        <v>6054</v>
      </c>
      <c r="G358" s="44">
        <v>0</v>
      </c>
      <c r="H358" s="44">
        <v>0</v>
      </c>
      <c r="I358" s="92" t="s">
        <v>1</v>
      </c>
      <c r="J358" s="23" t="s">
        <v>1274</v>
      </c>
      <c r="K358" s="24" t="s">
        <v>3630</v>
      </c>
      <c r="L358" s="22" t="s">
        <v>4261</v>
      </c>
      <c r="M358" s="22" t="s">
        <v>4316</v>
      </c>
      <c r="N358" s="22" t="str">
        <f t="shared" si="66"/>
        <v>CAT_FNCT</v>
      </c>
      <c r="O358" s="22"/>
      <c r="P358" s="246" t="s">
        <v>1796</v>
      </c>
      <c r="Q358" s="191"/>
      <c r="R358" s="1"/>
      <c r="S358" s="1" t="str">
        <f t="shared" si="65"/>
        <v>NOT EQUAL</v>
      </c>
      <c r="T358" s="1" t="str">
        <f>IF(ISNA(VLOOKUP(P358,'NEW XEQM.c'!D:D,1,0)),"--",VLOOKUP(P358,'NEW XEQM.c'!D:G,3,0))</f>
        <v>--</v>
      </c>
      <c r="U358" s="1" t="s">
        <v>2074</v>
      </c>
      <c r="W358" t="str">
        <f t="shared" si="64"/>
        <v/>
      </c>
    </row>
    <row r="359" spans="1:23">
      <c r="A359" s="16">
        <f t="shared" si="59"/>
        <v>359</v>
      </c>
      <c r="B359" s="15">
        <f t="shared" si="63"/>
        <v>347</v>
      </c>
      <c r="C359" s="54" t="s">
        <v>3512</v>
      </c>
      <c r="D359" s="54" t="s">
        <v>7</v>
      </c>
      <c r="E359" s="72" t="str">
        <f>CHAR(34)&amp;IF(B359&lt;10,"000",IF(B359&lt;100,"00",IF(B359&lt;1000,"0","")))&amp;$B359&amp;CHAR(34)</f>
        <v>"0347"</v>
      </c>
      <c r="F359" s="55" t="str">
        <f>E359</f>
        <v>"0347"</v>
      </c>
      <c r="G359" s="100">
        <v>0</v>
      </c>
      <c r="H359" s="100">
        <v>0</v>
      </c>
      <c r="I359" s="95" t="s">
        <v>27</v>
      </c>
      <c r="J359" s="23" t="s">
        <v>1274</v>
      </c>
      <c r="K359" s="57" t="s">
        <v>3526</v>
      </c>
      <c r="L359" s="11" t="s">
        <v>4261</v>
      </c>
      <c r="M359" s="22" t="s">
        <v>4318</v>
      </c>
      <c r="N359" s="22" t="s">
        <v>2074</v>
      </c>
      <c r="O359" s="11"/>
      <c r="P359" s="246" t="str">
        <f>"ITM_"&amp;IF(B359&lt;10,"000",IF(B359&lt;100,"00",IF(B359&lt;1000,"0","")))&amp;$B359</f>
        <v>ITM_0347</v>
      </c>
      <c r="Q359" s="191"/>
      <c r="R359" s="1"/>
      <c r="S359" s="1" t="str">
        <f t="shared" si="65"/>
        <v/>
      </c>
      <c r="T359" s="1" t="str">
        <f>IF(ISNA(VLOOKUP(P359,'NEW XEQM.c'!D:D,1,0)),"--",VLOOKUP(P359,'NEW XEQM.c'!D:G,3,0))</f>
        <v>--</v>
      </c>
      <c r="U359" s="1" t="s">
        <v>2074</v>
      </c>
      <c r="W359" t="e">
        <f t="shared" si="64"/>
        <v>#VALUE!</v>
      </c>
    </row>
    <row r="360" spans="1:23">
      <c r="A360" s="16">
        <f t="shared" si="59"/>
        <v>360</v>
      </c>
      <c r="B360" s="15">
        <f t="shared" si="63"/>
        <v>348</v>
      </c>
      <c r="C360" s="18" t="s">
        <v>3290</v>
      </c>
      <c r="D360" s="18" t="s">
        <v>144</v>
      </c>
      <c r="E360" s="305" t="str">
        <f>SUBSTITUTE(SUBSTITUTE(MID(F360,1,FIND("STD_RIGHT",F360)-1)&amp;"STD_RIGHT_ARROW " &amp; MID(INDEX($F$3:$F$10005,MATCH(B360+IF(C360=C361,1,IF(C360=C362,2,IF(C360=C363,3,IF(C360=C359,-1,IF(C360=C358,-2,IF(C360=C357,-3,0)))))),$B$3:$B$10005,0)),1,-1+FIND("STD_RIGHT",INDEX($F$3:$F$10005,MATCH(B360+IF(C360=C361,1,IF(C360=C362,2,IF(C360=C363,3,IF(C360=C359,-1,IF(C360=C358,-2,IF(C360=C357,-3,0)))))),$B$3:$B$10005,0)))-1),"100km","hkm"),"kWh","U")</f>
        <v>"s" STD_RIGHT_ARROW "year"</v>
      </c>
      <c r="F360" s="23" t="s">
        <v>317</v>
      </c>
      <c r="G360" s="44">
        <v>0</v>
      </c>
      <c r="H360" s="44">
        <v>0</v>
      </c>
      <c r="I360" s="92" t="s">
        <v>1</v>
      </c>
      <c r="J360" s="23" t="s">
        <v>1274</v>
      </c>
      <c r="K360" s="24" t="s">
        <v>3630</v>
      </c>
      <c r="L360" s="22" t="s">
        <v>4261</v>
      </c>
      <c r="M360" s="22" t="s">
        <v>4316</v>
      </c>
      <c r="N360" s="22" t="str">
        <f t="shared" si="66"/>
        <v>CAT_FNCT</v>
      </c>
      <c r="O360" s="22"/>
      <c r="P360" s="246" t="s">
        <v>1783</v>
      </c>
      <c r="Q360" s="191"/>
      <c r="R360" s="1"/>
      <c r="S360" s="1" t="str">
        <f t="shared" ref="S360:S391" si="69">IF(E360=F360,"","NOT EQUAL")</f>
        <v/>
      </c>
      <c r="T360" s="1" t="str">
        <f>IF(ISNA(VLOOKUP(P360,'NEW XEQM.c'!D:D,1,0)),"--",VLOOKUP(P360,'NEW XEQM.c'!D:G,3,0))</f>
        <v>--</v>
      </c>
      <c r="U360" s="1" t="s">
        <v>2074</v>
      </c>
      <c r="W360" t="str">
        <f t="shared" si="64"/>
        <v/>
      </c>
    </row>
    <row r="361" spans="1:23">
      <c r="A361" s="16">
        <f t="shared" si="59"/>
        <v>361</v>
      </c>
      <c r="B361" s="15">
        <f t="shared" si="63"/>
        <v>349</v>
      </c>
      <c r="C361" s="18" t="s">
        <v>3290</v>
      </c>
      <c r="D361" s="18" t="s">
        <v>24</v>
      </c>
      <c r="E361" s="305" t="str">
        <f>SUBSTITUTE(SUBSTITUTE(MID(F361,1,FIND("STD_RIGHT",F361)-1)&amp;"STD_RIGHT_ARROW " &amp; MID(INDEX($F$3:$F$10005,MATCH(B361+IF(C361=C362,1,IF(C361=C363,2,IF(C361=C364,3,IF(C361=C360,-1,IF(C361=C359,-2,IF(C361=C358,-3,0)))))),$B$3:$B$10005,0)),1,-1+FIND("STD_RIGHT",INDEX($F$3:$F$10005,MATCH(B361+IF(C361=C362,1,IF(C361=C363,2,IF(C361=C364,3,IF(C361=C360,-1,IF(C361=C359,-2,IF(C361=C358,-3,0)))))),$B$3:$B$10005,0)))-1),"100km","hkm"),"kWh","U")</f>
        <v>"year" STD_RIGHT_ARROW "s"</v>
      </c>
      <c r="F361" s="23" t="s">
        <v>356</v>
      </c>
      <c r="G361" s="44">
        <v>0</v>
      </c>
      <c r="H361" s="44">
        <v>0</v>
      </c>
      <c r="I361" s="92" t="s">
        <v>1</v>
      </c>
      <c r="J361" s="23" t="s">
        <v>1274</v>
      </c>
      <c r="K361" s="24" t="s">
        <v>3630</v>
      </c>
      <c r="L361" s="22" t="s">
        <v>4261</v>
      </c>
      <c r="M361" s="22" t="s">
        <v>4316</v>
      </c>
      <c r="N361" s="22" t="str">
        <f t="shared" si="66"/>
        <v>CAT_FNCT</v>
      </c>
      <c r="O361" s="22"/>
      <c r="P361" s="246" t="s">
        <v>1860</v>
      </c>
      <c r="Q361" s="191"/>
      <c r="R361" s="1"/>
      <c r="S361" s="1" t="str">
        <f t="shared" si="69"/>
        <v/>
      </c>
      <c r="T361" s="1" t="str">
        <f>IF(ISNA(VLOOKUP(P361,'NEW XEQM.c'!D:D,1,0)),"--",VLOOKUP(P361,'NEW XEQM.c'!D:G,3,0))</f>
        <v>--</v>
      </c>
      <c r="U361" s="1" t="s">
        <v>2074</v>
      </c>
      <c r="W361" t="str">
        <f t="shared" si="64"/>
        <v/>
      </c>
    </row>
    <row r="362" spans="1:23">
      <c r="A362" s="16">
        <f t="shared" si="59"/>
        <v>362</v>
      </c>
      <c r="B362" s="15">
        <f t="shared" si="63"/>
        <v>350</v>
      </c>
      <c r="C362" t="s">
        <v>3891</v>
      </c>
      <c r="D362" t="s">
        <v>24</v>
      </c>
      <c r="E362" s="305" t="str">
        <f>SUBSTITUTE(SUBSTITUTE(MID(F362,1,FIND("STD_RIGHT",F362)-1)&amp;"STD_RIGHT_ARROW " &amp; MID(INDEX($F$3:$F$10005,MATCH(B362+IF(C362=C363,1,IF(C362=C364,2,IF(C362=C365,3,IF(C362=C361,-1,IF(C362=C360,-2,IF(C362=C359,-3,0)))))),$B$3:$B$10005,0)),1,-1+FIND("STD_RIGHT",INDEX($F$3:$F$10005,MATCH(B362+IF(C362=C363,1,IF(C362=C364,2,IF(C362=C365,3,IF(C362=C361,-1,IF(C362=C360,-2,IF(C362=C359,-3,0)))))),$B$3:$B$10005,0)))-1),"100km","hkm"),"kWh","U")</f>
        <v>"carat" STD_RIGHT_ARROW "g"</v>
      </c>
      <c r="F362" t="s">
        <v>6055</v>
      </c>
      <c r="G362" s="44">
        <v>0</v>
      </c>
      <c r="H362" s="44">
        <v>0</v>
      </c>
      <c r="I362" s="92" t="s">
        <v>1</v>
      </c>
      <c r="J362" s="23" t="s">
        <v>1274</v>
      </c>
      <c r="K362" s="24" t="s">
        <v>3630</v>
      </c>
      <c r="L362" s="22" t="s">
        <v>4261</v>
      </c>
      <c r="M362" s="22" t="s">
        <v>4316</v>
      </c>
      <c r="N362" s="22" t="str">
        <f t="shared" si="66"/>
        <v>CAT_FNCT</v>
      </c>
      <c r="O362" s="22"/>
      <c r="P362" s="248" t="s">
        <v>3919</v>
      </c>
      <c r="Q362" s="191"/>
      <c r="R362" s="1"/>
      <c r="S362" s="1" t="str">
        <f t="shared" si="69"/>
        <v>NOT EQUAL</v>
      </c>
      <c r="T362" s="1" t="str">
        <f>IF(ISNA(VLOOKUP(P362,'NEW XEQM.c'!D:D,1,0)),"--",VLOOKUP(P362,'NEW XEQM.c'!D:G,3,0))</f>
        <v>--</v>
      </c>
      <c r="U362" s="1" t="s">
        <v>2074</v>
      </c>
      <c r="W362" t="str">
        <f t="shared" si="64"/>
        <v/>
      </c>
    </row>
    <row r="363" spans="1:23">
      <c r="A363" s="16">
        <f t="shared" si="59"/>
        <v>363</v>
      </c>
      <c r="B363" s="15">
        <f t="shared" si="63"/>
        <v>351</v>
      </c>
      <c r="C363" s="54" t="s">
        <v>3512</v>
      </c>
      <c r="D363" s="54" t="s">
        <v>7</v>
      </c>
      <c r="E363" s="72" t="str">
        <f>CHAR(34)&amp;IF(B363&lt;10,"000",IF(B363&lt;100,"00",IF(B363&lt;1000,"0","")))&amp;$B363&amp;CHAR(34)</f>
        <v>"0351"</v>
      </c>
      <c r="F363" s="55" t="str">
        <f>E363</f>
        <v>"0351"</v>
      </c>
      <c r="G363" s="100">
        <v>0</v>
      </c>
      <c r="H363" s="100">
        <v>0</v>
      </c>
      <c r="I363" s="95" t="s">
        <v>27</v>
      </c>
      <c r="J363" s="23" t="s">
        <v>1274</v>
      </c>
      <c r="K363" s="57" t="s">
        <v>3526</v>
      </c>
      <c r="L363" s="11" t="s">
        <v>4261</v>
      </c>
      <c r="M363" s="22" t="s">
        <v>4318</v>
      </c>
      <c r="N363" s="22" t="s">
        <v>2074</v>
      </c>
      <c r="O363" s="11"/>
      <c r="P363" s="246" t="str">
        <f>"ITM_"&amp;IF(B363&lt;10,"000",IF(B363&lt;100,"00",IF(B363&lt;1000,"0","")))&amp;$B363</f>
        <v>ITM_0351</v>
      </c>
      <c r="Q363" s="191"/>
      <c r="R363" s="1"/>
      <c r="S363" s="1" t="str">
        <f t="shared" si="69"/>
        <v/>
      </c>
      <c r="T363" s="1" t="str">
        <f>IF(ISNA(VLOOKUP(P363,'NEW XEQM.c'!D:D,1,0)),"--",VLOOKUP(P363,'NEW XEQM.c'!D:G,3,0))</f>
        <v>--</v>
      </c>
      <c r="U363" s="1" t="s">
        <v>2074</v>
      </c>
      <c r="W363" t="e">
        <f t="shared" si="64"/>
        <v>#VALUE!</v>
      </c>
    </row>
    <row r="364" spans="1:23">
      <c r="A364" s="16">
        <f t="shared" si="59"/>
        <v>364</v>
      </c>
      <c r="B364" s="15">
        <f t="shared" si="63"/>
        <v>352</v>
      </c>
      <c r="C364" t="s">
        <v>3866</v>
      </c>
      <c r="D364" t="s">
        <v>144</v>
      </c>
      <c r="E364" s="305" t="str">
        <f>SUBSTITUTE(SUBSTITUTE(MID(F364,1,FIND("STD_RIGHT",F364)-1)&amp;"STD_RIGHT_ARROW " &amp; MID(INDEX($F$3:$F$10005,MATCH(B364+IF(C364=C365,1,IF(C364=C366,2,IF(C364=C367,3,IF(C364=C363,-1,IF(C364=C362,-2,IF(C364=C361,-3,0)))))),$B$3:$B$10005,0)),1,-1+FIND("STD_RIGHT",INDEX($F$3:$F$10005,MATCH(B364+IF(C364=C365,1,IF(C364=C366,2,IF(C364=C367,3,IF(C364=C363,-1,IF(C364=C362,-2,IF(C364=C361,-3,0)))))),$B$3:$B$10005,0)))-1),"100km","hkm"),"kWh","U")</f>
        <v>"j" STD_i_MACRON "n" STD_RIGHT_ARROW "kg"</v>
      </c>
      <c r="F364" t="s">
        <v>3867</v>
      </c>
      <c r="G364" s="25">
        <v>0</v>
      </c>
      <c r="H364" s="25">
        <v>0</v>
      </c>
      <c r="I364" s="92" t="s">
        <v>1</v>
      </c>
      <c r="J364" s="23" t="s">
        <v>1274</v>
      </c>
      <c r="K364" s="24" t="s">
        <v>3630</v>
      </c>
      <c r="L364" s="22" t="s">
        <v>4261</v>
      </c>
      <c r="M364" s="22" t="s">
        <v>4316</v>
      </c>
      <c r="N364" s="22" t="str">
        <f t="shared" si="66"/>
        <v>CAT_FNCT</v>
      </c>
      <c r="O364" s="22"/>
      <c r="P364" s="248" t="s">
        <v>3863</v>
      </c>
      <c r="Q364" s="191"/>
      <c r="R364" s="1"/>
      <c r="S364" s="1" t="str">
        <f t="shared" si="69"/>
        <v/>
      </c>
      <c r="T364" s="1" t="str">
        <f>IF(ISNA(VLOOKUP(P364,'NEW XEQM.c'!D:D,1,0)),"--",VLOOKUP(P364,'NEW XEQM.c'!D:G,3,0))</f>
        <v>--</v>
      </c>
      <c r="U364" s="1" t="s">
        <v>2074</v>
      </c>
      <c r="W364" t="str">
        <f t="shared" si="64"/>
        <v/>
      </c>
    </row>
    <row r="365" spans="1:23">
      <c r="A365" s="16">
        <f t="shared" si="59"/>
        <v>365</v>
      </c>
      <c r="B365" s="15">
        <f t="shared" si="63"/>
        <v>353</v>
      </c>
      <c r="C365" t="s">
        <v>3891</v>
      </c>
      <c r="D365" t="s">
        <v>144</v>
      </c>
      <c r="E365" s="305" t="str">
        <f>SUBSTITUTE(SUBSTITUTE(MID(F365,1,FIND("STD_RIGHT",F365)-1)&amp;"STD_RIGHT_ARROW " &amp; MID(INDEX($F$3:$F$10005,MATCH(B365+IF(C365=C366,1,IF(C365=C367,2,IF(C365=C368,3,IF(C365=C364,-1,IF(C365=C363,-2,IF(C365=C362,-3,0)))))),$B$3:$B$10005,0)),1,-1+FIND("STD_RIGHT",INDEX($F$3:$F$10005,MATCH(B365+IF(C365=C366,1,IF(C365=C367,2,IF(C365=C368,3,IF(C365=C364,-1,IF(C365=C363,-2,IF(C365=C362,-3,0)))))),$B$3:$B$10005,0)))-1),"100km","hkm"),"kWh","U")</f>
        <v>"g" STD_RIGHT_ARROW "carat"</v>
      </c>
      <c r="F365" t="s">
        <v>4837</v>
      </c>
      <c r="G365" s="44">
        <v>0</v>
      </c>
      <c r="H365" s="44">
        <v>0</v>
      </c>
      <c r="I365" s="92" t="s">
        <v>1</v>
      </c>
      <c r="J365" s="23" t="s">
        <v>1274</v>
      </c>
      <c r="K365" s="24" t="s">
        <v>3630</v>
      </c>
      <c r="L365" s="22" t="s">
        <v>4261</v>
      </c>
      <c r="M365" s="22" t="s">
        <v>4316</v>
      </c>
      <c r="N365" s="22" t="str">
        <f t="shared" si="66"/>
        <v>CAT_FNCT</v>
      </c>
      <c r="O365" s="22"/>
      <c r="P365" s="248" t="s">
        <v>3920</v>
      </c>
      <c r="Q365" s="191"/>
      <c r="R365" s="1"/>
      <c r="S365" s="1" t="str">
        <f t="shared" si="69"/>
        <v>NOT EQUAL</v>
      </c>
      <c r="T365" s="1" t="str">
        <f>IF(ISNA(VLOOKUP(P365,'NEW XEQM.c'!D:D,1,0)),"--",VLOOKUP(P365,'NEW XEQM.c'!D:G,3,0))</f>
        <v>--</v>
      </c>
      <c r="U365" s="1" t="s">
        <v>2074</v>
      </c>
      <c r="W365" t="str">
        <f t="shared" si="64"/>
        <v/>
      </c>
    </row>
    <row r="366" spans="1:23">
      <c r="A366" s="16">
        <f t="shared" si="59"/>
        <v>366</v>
      </c>
      <c r="B366" s="15">
        <f t="shared" si="63"/>
        <v>354</v>
      </c>
      <c r="C366" s="54" t="s">
        <v>3512</v>
      </c>
      <c r="D366" s="54" t="s">
        <v>7</v>
      </c>
      <c r="E366" s="72" t="str">
        <f>CHAR(34)&amp;IF(B366&lt;10,"000",IF(B366&lt;100,"00",IF(B366&lt;1000,"0","")))&amp;$B366&amp;CHAR(34)</f>
        <v>"0354"</v>
      </c>
      <c r="F366" s="55" t="str">
        <f>E366</f>
        <v>"0354"</v>
      </c>
      <c r="G366" s="100">
        <v>0</v>
      </c>
      <c r="H366" s="100">
        <v>0</v>
      </c>
      <c r="I366" s="95" t="s">
        <v>27</v>
      </c>
      <c r="J366" s="23" t="s">
        <v>1274</v>
      </c>
      <c r="K366" s="57" t="s">
        <v>3526</v>
      </c>
      <c r="L366" s="11" t="s">
        <v>4261</v>
      </c>
      <c r="M366" s="22" t="s">
        <v>4318</v>
      </c>
      <c r="N366" s="22" t="s">
        <v>2074</v>
      </c>
      <c r="O366" s="11"/>
      <c r="P366" s="246" t="str">
        <f>"ITM_"&amp;IF(B366&lt;10,"000",IF(B366&lt;100,"00",IF(B366&lt;1000,"0","")))&amp;$B366</f>
        <v>ITM_0354</v>
      </c>
      <c r="Q366" s="191"/>
      <c r="R366" s="1"/>
      <c r="S366" s="1" t="str">
        <f t="shared" si="69"/>
        <v/>
      </c>
      <c r="T366" s="1" t="str">
        <f>IF(ISNA(VLOOKUP(P366,'NEW XEQM.c'!D:D,1,0)),"--",VLOOKUP(P366,'NEW XEQM.c'!D:G,3,0))</f>
        <v>--</v>
      </c>
      <c r="U366" s="1" t="s">
        <v>2074</v>
      </c>
      <c r="W366" t="e">
        <f t="shared" si="64"/>
        <v>#VALUE!</v>
      </c>
    </row>
    <row r="367" spans="1:23">
      <c r="A367" s="16">
        <f t="shared" si="59"/>
        <v>367</v>
      </c>
      <c r="B367" s="15">
        <f t="shared" si="63"/>
        <v>355</v>
      </c>
      <c r="C367" t="s">
        <v>3866</v>
      </c>
      <c r="D367" t="s">
        <v>24</v>
      </c>
      <c r="E367" s="305" t="str">
        <f>SUBSTITUTE(SUBSTITUTE(MID(F367,1,FIND("STD_RIGHT",F367)-1)&amp;"STD_RIGHT_ARROW " &amp; MID(INDEX($F$3:$F$10005,MATCH(B367+IF(C367=C368,1,IF(C367=C369,2,IF(C367=C370,3,IF(C367=C366,-1,IF(C367=C365,-2,IF(C367=C364,-3,0)))))),$B$3:$B$10005,0)),1,-1+FIND("STD_RIGHT",INDEX($F$3:$F$10005,MATCH(B367+IF(C367=C368,1,IF(C367=C369,2,IF(C367=C370,3,IF(C367=C366,-1,IF(C367=C365,-2,IF(C367=C364,-3,0)))))),$B$3:$B$10005,0)))-1),"100km","hkm"),"kWh","U")</f>
        <v>"kg" STD_RIGHT_ARROW "j" STD_i_MACRON "n"</v>
      </c>
      <c r="F367" t="s">
        <v>3868</v>
      </c>
      <c r="G367" s="25">
        <v>0</v>
      </c>
      <c r="H367" s="25">
        <v>0</v>
      </c>
      <c r="I367" s="92" t="s">
        <v>1</v>
      </c>
      <c r="J367" s="23" t="s">
        <v>1274</v>
      </c>
      <c r="K367" s="24" t="s">
        <v>3630</v>
      </c>
      <c r="L367" s="22" t="s">
        <v>4261</v>
      </c>
      <c r="M367" s="22" t="s">
        <v>4316</v>
      </c>
      <c r="N367" s="22" t="str">
        <f t="shared" si="66"/>
        <v>CAT_FNCT</v>
      </c>
      <c r="O367" s="22"/>
      <c r="P367" s="248" t="s">
        <v>3864</v>
      </c>
      <c r="Q367" s="191"/>
      <c r="R367" s="1"/>
      <c r="S367" s="1" t="str">
        <f t="shared" si="69"/>
        <v/>
      </c>
      <c r="T367" s="1" t="str">
        <f>IF(ISNA(VLOOKUP(P367,'NEW XEQM.c'!D:D,1,0)),"--",VLOOKUP(P367,'NEW XEQM.c'!D:G,3,0))</f>
        <v>--</v>
      </c>
      <c r="U367" s="1" t="s">
        <v>2074</v>
      </c>
      <c r="W367" t="str">
        <f t="shared" si="64"/>
        <v/>
      </c>
    </row>
    <row r="368" spans="1:23">
      <c r="A368" s="16">
        <f t="shared" si="59"/>
        <v>368</v>
      </c>
      <c r="B368" s="15">
        <f t="shared" si="63"/>
        <v>356</v>
      </c>
      <c r="C368" t="s">
        <v>3892</v>
      </c>
      <c r="D368" t="s">
        <v>24</v>
      </c>
      <c r="E368" s="305" t="str">
        <f>SUBSTITUTE(SUBSTITUTE(MID(F368,1,FIND("STD_RIGHT",F368)-1)&amp;"STD_RIGHT_ARROW " &amp; MID(INDEX($F$3:$F$10005,MATCH(B368+IF(C368=C369,1,IF(C368=C370,2,IF(C368=C371,3,IF(C368=C367,-1,IF(C368=C366,-2,IF(C368=C365,-3,0)))))),$B$3:$B$10005,0)),1,-1+FIND("STD_RIGHT",INDEX($F$3:$F$10005,MATCH(B368+IF(C368=C369,1,IF(C368=C370,2,IF(C368=C371,3,IF(C368=C367,-1,IF(C368=C366,-2,IF(C368=C365,-3,0)))))),$B$3:$B$10005,0)))-1),"100km","hkm"),"kWh","U")</f>
        <v>"qt." STD_RIGHT_ARROW "l"</v>
      </c>
      <c r="F368" t="s">
        <v>3893</v>
      </c>
      <c r="G368" s="25">
        <v>0</v>
      </c>
      <c r="H368" s="25">
        <v>0</v>
      </c>
      <c r="I368" s="92" t="s">
        <v>1</v>
      </c>
      <c r="J368" s="23" t="s">
        <v>1274</v>
      </c>
      <c r="K368" s="24" t="s">
        <v>3630</v>
      </c>
      <c r="L368" s="22" t="s">
        <v>4261</v>
      </c>
      <c r="M368" s="22" t="s">
        <v>4316</v>
      </c>
      <c r="N368" s="22" t="str">
        <f t="shared" si="66"/>
        <v>CAT_FNCT</v>
      </c>
      <c r="O368" s="22"/>
      <c r="P368" s="248" t="s">
        <v>3921</v>
      </c>
      <c r="Q368" s="191"/>
      <c r="R368" s="1"/>
      <c r="S368" s="1" t="str">
        <f t="shared" si="69"/>
        <v/>
      </c>
      <c r="T368" s="1" t="str">
        <f>IF(ISNA(VLOOKUP(P368,'NEW XEQM.c'!D:D,1,0)),"--",VLOOKUP(P368,'NEW XEQM.c'!D:G,3,0))</f>
        <v>--</v>
      </c>
      <c r="U368" s="1" t="s">
        <v>2074</v>
      </c>
      <c r="W368" t="str">
        <f t="shared" si="64"/>
        <v/>
      </c>
    </row>
    <row r="369" spans="1:23">
      <c r="A369" s="16">
        <f t="shared" si="59"/>
        <v>369</v>
      </c>
      <c r="B369" s="15">
        <f t="shared" si="63"/>
        <v>357</v>
      </c>
      <c r="C369" t="s">
        <v>3892</v>
      </c>
      <c r="D369" t="s">
        <v>144</v>
      </c>
      <c r="E369" s="305" t="str">
        <f>SUBSTITUTE(SUBSTITUTE(MID(F369,1,FIND("STD_RIGHT",F369)-1)&amp;"STD_RIGHT_ARROW " &amp; MID(INDEX($F$3:$F$10005,MATCH(B369+IF(C369=C370,1,IF(C369=C371,2,IF(C369=C372,3,IF(C369=C368,-1,IF(C369=C367,-2,IF(C369=C366,-3,0)))))),$B$3:$B$10005,0)),1,-1+FIND("STD_RIGHT",INDEX($F$3:$F$10005,MATCH(B369+IF(C369=C370,1,IF(C369=C371,2,IF(C369=C372,3,IF(C369=C368,-1,IF(C369=C367,-2,IF(C369=C366,-3,0)))))),$B$3:$B$10005,0)))-1),"100km","hkm"),"kWh","U")</f>
        <v>"l" STD_RIGHT_ARROW "qt."</v>
      </c>
      <c r="F369" t="s">
        <v>3894</v>
      </c>
      <c r="G369" s="25">
        <v>0</v>
      </c>
      <c r="H369" s="25">
        <v>0</v>
      </c>
      <c r="I369" s="92" t="s">
        <v>1</v>
      </c>
      <c r="J369" s="23" t="s">
        <v>1274</v>
      </c>
      <c r="K369" s="24" t="s">
        <v>3630</v>
      </c>
      <c r="L369" s="22" t="s">
        <v>4261</v>
      </c>
      <c r="M369" s="22" t="s">
        <v>4316</v>
      </c>
      <c r="N369" s="22" t="str">
        <f t="shared" si="66"/>
        <v>CAT_FNCT</v>
      </c>
      <c r="O369" s="22"/>
      <c r="P369" s="248" t="s">
        <v>3922</v>
      </c>
      <c r="Q369" s="191"/>
      <c r="R369" s="1"/>
      <c r="S369" s="1" t="str">
        <f t="shared" si="69"/>
        <v/>
      </c>
      <c r="T369" s="1" t="str">
        <f>IF(ISNA(VLOOKUP(P369,'NEW XEQM.c'!D:D,1,0)),"--",VLOOKUP(P369,'NEW XEQM.c'!D:G,3,0))</f>
        <v>--</v>
      </c>
      <c r="U369" s="1" t="s">
        <v>2074</v>
      </c>
      <c r="W369" t="str">
        <f t="shared" si="64"/>
        <v/>
      </c>
    </row>
    <row r="370" spans="1:23">
      <c r="A370" s="16">
        <f t="shared" si="59"/>
        <v>370</v>
      </c>
      <c r="B370" s="15">
        <f t="shared" si="63"/>
        <v>358</v>
      </c>
      <c r="C370" s="18" t="s">
        <v>3291</v>
      </c>
      <c r="D370" s="18" t="s">
        <v>24</v>
      </c>
      <c r="E370" s="305" t="str">
        <f>SUBSTITUTE(SUBSTITUTE(MID(F370,1,FIND("STD_RIGHT",F370)-1)&amp;"STD_RIGHT_ARROW " &amp; MID(INDEX($F$3:$F$10005,MATCH(B370+IF(C370=C371,1,IF(C370=C372,2,IF(C370=C373,3,IF(C370=C369,-1,IF(C370=C368,-2,IF(C370=C367,-3,0)))))),$B$3:$B$10005,0)),1,-1+FIND("STD_RIGHT",INDEX($F$3:$F$10005,MATCH(B370+IF(C370=C371,1,IF(C370=C372,2,IF(C370=C373,3,IF(C370=C369,-1,IF(C370=C368,-2,IF(C370=C367,-3,0)))))),$B$3:$B$10005,0)))-1),"100km","hkm"),"kWh","U")</f>
        <v>"fathom" STD_RIGHT_ARROW "m"</v>
      </c>
      <c r="F370" s="23" t="s">
        <v>6056</v>
      </c>
      <c r="G370" s="25">
        <v>0</v>
      </c>
      <c r="H370" s="25">
        <v>0</v>
      </c>
      <c r="I370" s="92" t="s">
        <v>1</v>
      </c>
      <c r="J370" s="23" t="s">
        <v>1274</v>
      </c>
      <c r="K370" s="24" t="s">
        <v>3630</v>
      </c>
      <c r="L370" s="22" t="s">
        <v>4261</v>
      </c>
      <c r="M370" s="22" t="s">
        <v>4316</v>
      </c>
      <c r="N370" s="22" t="str">
        <f t="shared" si="66"/>
        <v>CAT_FNCT</v>
      </c>
      <c r="O370" s="22"/>
      <c r="P370" s="246" t="s">
        <v>1996</v>
      </c>
      <c r="Q370" s="191"/>
      <c r="R370" s="1"/>
      <c r="S370" s="1" t="str">
        <f t="shared" si="69"/>
        <v>NOT EQUAL</v>
      </c>
      <c r="T370" s="1" t="str">
        <f>IF(ISNA(VLOOKUP(P370,'NEW XEQM.c'!D:D,1,0)),"--",VLOOKUP(P370,'NEW XEQM.c'!D:G,3,0))</f>
        <v>--</v>
      </c>
      <c r="U370" s="1" t="s">
        <v>2074</v>
      </c>
      <c r="W370" t="str">
        <f t="shared" si="64"/>
        <v/>
      </c>
    </row>
    <row r="371" spans="1:23">
      <c r="A371" s="16">
        <f t="shared" si="59"/>
        <v>371</v>
      </c>
      <c r="B371" s="15">
        <f t="shared" si="63"/>
        <v>359</v>
      </c>
      <c r="C371" s="54" t="s">
        <v>3512</v>
      </c>
      <c r="D371" s="54" t="s">
        <v>7</v>
      </c>
      <c r="E371" s="72" t="str">
        <f>CHAR(34)&amp;IF(B371&lt;10,"000",IF(B371&lt;100,"00",IF(B371&lt;1000,"0","")))&amp;$B371&amp;CHAR(34)</f>
        <v>"0359"</v>
      </c>
      <c r="F371" s="55" t="str">
        <f>E371</f>
        <v>"0359"</v>
      </c>
      <c r="G371" s="100">
        <v>0</v>
      </c>
      <c r="H371" s="100">
        <v>0</v>
      </c>
      <c r="I371" s="95" t="s">
        <v>27</v>
      </c>
      <c r="J371" s="23" t="s">
        <v>1274</v>
      </c>
      <c r="K371" s="57" t="s">
        <v>3526</v>
      </c>
      <c r="L371" s="11" t="s">
        <v>4261</v>
      </c>
      <c r="M371" s="22" t="s">
        <v>4318</v>
      </c>
      <c r="N371" s="22" t="s">
        <v>2074</v>
      </c>
      <c r="O371" s="11"/>
      <c r="P371" s="246" t="str">
        <f>"ITM_"&amp;IF(B371&lt;10,"000",IF(B371&lt;100,"00",IF(B371&lt;1000,"0","")))&amp;$B371</f>
        <v>ITM_0359</v>
      </c>
      <c r="Q371" s="191"/>
      <c r="R371" s="1"/>
      <c r="S371" s="1" t="str">
        <f t="shared" si="69"/>
        <v/>
      </c>
      <c r="T371" s="1" t="str">
        <f>IF(ISNA(VLOOKUP(P371,'NEW XEQM.c'!D:D,1,0)),"--",VLOOKUP(P371,'NEW XEQM.c'!D:G,3,0))</f>
        <v>--</v>
      </c>
      <c r="U371" s="1" t="s">
        <v>2074</v>
      </c>
      <c r="W371" t="e">
        <f t="shared" si="64"/>
        <v>#VALUE!</v>
      </c>
    </row>
    <row r="372" spans="1:23">
      <c r="A372" s="16">
        <f t="shared" si="59"/>
        <v>372</v>
      </c>
      <c r="B372" s="15">
        <f t="shared" si="63"/>
        <v>360</v>
      </c>
      <c r="C372" s="18" t="s">
        <v>4350</v>
      </c>
      <c r="D372" s="18" t="s">
        <v>24</v>
      </c>
      <c r="E372" s="305" t="str">
        <f>SUBSTITUTE(SUBSTITUTE(MID(F372,1,FIND("STD_RIGHT",F372)-1)&amp;"STD_RIGHT_ARROW " &amp; MID(INDEX($F$3:$F$10005,MATCH(B372+IF(C372=C373,1,IF(C372=C374,2,IF(C372=C375,3,IF(C372=C371,-1,IF(C372=C370,-2,IF(C372=C369,-3,0)))))),$B$3:$B$10005,0)),1,-1+FIND("STD_RIGHT",INDEX($F$3:$F$10005,MATCH(B372+IF(C372=C373,1,IF(C372=C374,2,IF(C372=C375,3,IF(C372=C371,-1,IF(C372=C370,-2,IF(C372=C369,-3,0)))))),$B$3:$B$10005,0)))-1),"100km","hkm"),"kWh","U")</f>
        <v>"nmi" STD_RIGHT_ARROW "m"</v>
      </c>
      <c r="F372" s="23" t="s">
        <v>4352</v>
      </c>
      <c r="G372" s="25">
        <v>0</v>
      </c>
      <c r="H372" s="25">
        <v>0</v>
      </c>
      <c r="I372" s="92" t="s">
        <v>1</v>
      </c>
      <c r="J372" s="23" t="s">
        <v>1274</v>
      </c>
      <c r="K372" s="24" t="s">
        <v>3630</v>
      </c>
      <c r="L372" s="22" t="s">
        <v>4261</v>
      </c>
      <c r="M372" s="22" t="s">
        <v>4316</v>
      </c>
      <c r="N372" s="22" t="str">
        <f t="shared" si="66"/>
        <v>CAT_FNCT</v>
      </c>
      <c r="O372" s="22"/>
      <c r="P372" s="246" t="s">
        <v>4357</v>
      </c>
      <c r="Q372" s="191"/>
      <c r="R372" s="1"/>
      <c r="S372" s="1" t="str">
        <f t="shared" si="69"/>
        <v/>
      </c>
      <c r="T372" s="1" t="str">
        <f>IF(ISNA(VLOOKUP(P372,'NEW XEQM.c'!D:D,1,0)),"--",VLOOKUP(P372,'NEW XEQM.c'!D:G,3,0))</f>
        <v>--</v>
      </c>
      <c r="U372" s="1" t="s">
        <v>2074</v>
      </c>
      <c r="W372" t="str">
        <f t="shared" si="64"/>
        <v/>
      </c>
    </row>
    <row r="373" spans="1:23">
      <c r="A373" s="16">
        <f t="shared" si="59"/>
        <v>373</v>
      </c>
      <c r="B373" s="15">
        <f t="shared" si="63"/>
        <v>361</v>
      </c>
      <c r="C373" s="18" t="s">
        <v>3291</v>
      </c>
      <c r="D373" s="18" t="s">
        <v>144</v>
      </c>
      <c r="E373" s="305" t="str">
        <f>SUBSTITUTE(SUBSTITUTE(MID(F373,1,FIND("STD_RIGHT",F373)-1)&amp;"STD_RIGHT_ARROW " &amp; MID(INDEX($F$3:$F$10005,MATCH(B373+IF(C373=C374,1,IF(C373=C375,2,IF(C373=C376,3,IF(C373=C372,-1,IF(C373=C371,-2,IF(C373=C370,-3,0)))))),$B$3:$B$10005,0)),1,-1+FIND("STD_RIGHT",INDEX($F$3:$F$10005,MATCH(B373+IF(C373=C374,1,IF(C373=C375,2,IF(C373=C376,3,IF(C373=C372,-1,IF(C373=C371,-2,IF(C373=C370,-3,0)))))),$B$3:$B$10005,0)))-1),"100km","hkm"),"kWh","U")</f>
        <v>"m" STD_RIGHT_ARROW "fathom"</v>
      </c>
      <c r="F373" s="23" t="s">
        <v>4834</v>
      </c>
      <c r="G373" s="25">
        <v>0</v>
      </c>
      <c r="H373" s="25">
        <v>0</v>
      </c>
      <c r="I373" s="92" t="s">
        <v>1</v>
      </c>
      <c r="J373" s="23" t="s">
        <v>1274</v>
      </c>
      <c r="K373" s="24" t="s">
        <v>3630</v>
      </c>
      <c r="L373" s="22" t="s">
        <v>4261</v>
      </c>
      <c r="M373" s="22" t="s">
        <v>4316</v>
      </c>
      <c r="N373" s="22" t="str">
        <f t="shared" si="66"/>
        <v>CAT_FNCT</v>
      </c>
      <c r="O373" s="22"/>
      <c r="P373" s="246" t="s">
        <v>1997</v>
      </c>
      <c r="Q373" s="191"/>
      <c r="R373" s="1"/>
      <c r="S373" s="1" t="str">
        <f t="shared" si="69"/>
        <v>NOT EQUAL</v>
      </c>
      <c r="T373" s="1" t="str">
        <f>IF(ISNA(VLOOKUP(P373,'NEW XEQM.c'!D:D,1,0)),"--",VLOOKUP(P373,'NEW XEQM.c'!D:G,3,0))</f>
        <v>--</v>
      </c>
      <c r="U373" s="1" t="s">
        <v>2074</v>
      </c>
      <c r="W373" t="str">
        <f t="shared" si="64"/>
        <v/>
      </c>
    </row>
    <row r="374" spans="1:23">
      <c r="A374" s="16">
        <f t="shared" si="59"/>
        <v>374</v>
      </c>
      <c r="B374" s="15">
        <f t="shared" si="63"/>
        <v>362</v>
      </c>
      <c r="C374" s="54" t="s">
        <v>3512</v>
      </c>
      <c r="D374" s="54" t="s">
        <v>7</v>
      </c>
      <c r="E374" s="72" t="str">
        <f>CHAR(34)&amp;IF(B374&lt;10,"000",IF(B374&lt;100,"00",IF(B374&lt;1000,"0","")))&amp;$B374&amp;CHAR(34)</f>
        <v>"0362"</v>
      </c>
      <c r="F374" s="55" t="str">
        <f>E374</f>
        <v>"0362"</v>
      </c>
      <c r="G374" s="100">
        <v>0</v>
      </c>
      <c r="H374" s="100">
        <v>0</v>
      </c>
      <c r="I374" s="95" t="s">
        <v>27</v>
      </c>
      <c r="J374" s="23" t="s">
        <v>1274</v>
      </c>
      <c r="K374" s="57" t="s">
        <v>3526</v>
      </c>
      <c r="L374" s="11" t="s">
        <v>4261</v>
      </c>
      <c r="M374" s="22" t="s">
        <v>4318</v>
      </c>
      <c r="N374" s="22" t="s">
        <v>2074</v>
      </c>
      <c r="O374" s="11"/>
      <c r="P374" s="246" t="str">
        <f>"ITM_"&amp;IF(B374&lt;10,"000",IF(B374&lt;100,"00",IF(B374&lt;1000,"0","")))&amp;$B374</f>
        <v>ITM_0362</v>
      </c>
      <c r="Q374" s="191"/>
      <c r="R374" s="1"/>
      <c r="S374" s="1" t="str">
        <f t="shared" si="69"/>
        <v/>
      </c>
      <c r="T374" s="1" t="str">
        <f>IF(ISNA(VLOOKUP(P374,'NEW XEQM.c'!D:D,1,0)),"--",VLOOKUP(P374,'NEW XEQM.c'!D:G,3,0))</f>
        <v>--</v>
      </c>
      <c r="U374" s="1" t="s">
        <v>2074</v>
      </c>
      <c r="W374" t="e">
        <f t="shared" si="64"/>
        <v>#VALUE!</v>
      </c>
    </row>
    <row r="375" spans="1:23">
      <c r="A375" s="16">
        <f t="shared" si="59"/>
        <v>375</v>
      </c>
      <c r="B375" s="15">
        <f t="shared" si="63"/>
        <v>363</v>
      </c>
      <c r="C375" s="18" t="s">
        <v>4350</v>
      </c>
      <c r="D375" s="18" t="s">
        <v>144</v>
      </c>
      <c r="E375" s="305" t="str">
        <f>SUBSTITUTE(SUBSTITUTE(MID(F375,1,FIND("STD_RIGHT",F375)-1)&amp;"STD_RIGHT_ARROW " &amp; MID(INDEX($F$3:$F$10005,MATCH(B375+IF(C375=C376,1,IF(C375=C377,2,IF(C375=C378,3,IF(C375=C374,-1,IF(C375=C373,-2,IF(C375=C372,-3,0)))))),$B$3:$B$10005,0)),1,-1+FIND("STD_RIGHT",INDEX($F$3:$F$10005,MATCH(B375+IF(C375=C376,1,IF(C375=C377,2,IF(C375=C378,3,IF(C375=C374,-1,IF(C375=C373,-2,IF(C375=C372,-3,0)))))),$B$3:$B$10005,0)))-1),"100km","hkm"),"kWh","U")</f>
        <v>"m" STD_RIGHT_ARROW "nmi"</v>
      </c>
      <c r="F375" s="23" t="s">
        <v>4351</v>
      </c>
      <c r="G375" s="25">
        <v>0</v>
      </c>
      <c r="H375" s="25">
        <v>0</v>
      </c>
      <c r="I375" s="92" t="s">
        <v>1</v>
      </c>
      <c r="J375" s="23" t="s">
        <v>1274</v>
      </c>
      <c r="K375" s="24" t="s">
        <v>3630</v>
      </c>
      <c r="L375" s="22" t="s">
        <v>4261</v>
      </c>
      <c r="M375" s="22" t="s">
        <v>4316</v>
      </c>
      <c r="N375" s="22" t="str">
        <f t="shared" si="66"/>
        <v>CAT_FNCT</v>
      </c>
      <c r="O375" s="22"/>
      <c r="P375" s="246" t="s">
        <v>4358</v>
      </c>
      <c r="Q375" s="191"/>
      <c r="R375" s="1"/>
      <c r="S375" s="1" t="str">
        <f t="shared" si="69"/>
        <v/>
      </c>
      <c r="T375" s="1" t="str">
        <f>IF(ISNA(VLOOKUP(P375,'NEW XEQM.c'!D:D,1,0)),"--",VLOOKUP(P375,'NEW XEQM.c'!D:G,3,0))</f>
        <v>--</v>
      </c>
      <c r="U375" s="1" t="s">
        <v>2074</v>
      </c>
      <c r="W375" t="str">
        <f t="shared" si="64"/>
        <v/>
      </c>
    </row>
    <row r="376" spans="1:23">
      <c r="A376" s="16">
        <f t="shared" si="59"/>
        <v>376</v>
      </c>
      <c r="B376" s="15">
        <f t="shared" si="63"/>
        <v>364</v>
      </c>
      <c r="C376" s="18" t="s">
        <v>3292</v>
      </c>
      <c r="D376" s="18" t="s">
        <v>24</v>
      </c>
      <c r="E376" s="305" t="str">
        <f>SUBSTITUTE(SUBSTITUTE(MID(F376,1,FIND("STD_RIGHT",F376)-1)&amp;"STD_RIGHT_ARROW " &amp; MID(INDEX($F$3:$F$10005,MATCH(B376+IF(C376=C377,1,IF(C376=C378,2,IF(C376=C379,3,IF(C376=C375,-1,IF(C376=C374,-2,IF(C376=C373,-3,0)))))),$B$3:$B$10005,0)),1,-1+FIND("STD_RIGHT",INDEX($F$3:$F$10005,MATCH(B376+IF(C376=C377,1,IF(C376=C378,2,IF(C376=C379,3,IF(C376=C375,-1,IF(C376=C374,-2,IF(C376=C373,-3,0)))))),$B$3:$B$10005,0)))-1),"100km","hkm"),"kWh","U")</f>
        <v>"barrel" STD_RIGHT_ARROW "m" STD_SUP_3</v>
      </c>
      <c r="F376" s="56" t="s">
        <v>6057</v>
      </c>
      <c r="G376" s="25">
        <v>0</v>
      </c>
      <c r="H376" s="25">
        <v>0</v>
      </c>
      <c r="I376" s="92" t="s">
        <v>1</v>
      </c>
      <c r="J376" s="23" t="s">
        <v>1274</v>
      </c>
      <c r="K376" s="24" t="s">
        <v>3630</v>
      </c>
      <c r="L376" s="22" t="s">
        <v>4261</v>
      </c>
      <c r="M376" s="22" t="s">
        <v>4316</v>
      </c>
      <c r="N376" s="22" t="str">
        <f t="shared" si="66"/>
        <v>CAT_FNCT</v>
      </c>
      <c r="O376" s="22"/>
      <c r="P376" s="246" t="s">
        <v>1998</v>
      </c>
      <c r="Q376" s="191"/>
      <c r="R376" s="1"/>
      <c r="S376" s="1" t="str">
        <f t="shared" si="69"/>
        <v>NOT EQUAL</v>
      </c>
      <c r="T376" s="1" t="str">
        <f>IF(ISNA(VLOOKUP(P376,'NEW XEQM.c'!D:D,1,0)),"--",VLOOKUP(P376,'NEW XEQM.c'!D:G,3,0))</f>
        <v>--</v>
      </c>
      <c r="U376" s="1" t="s">
        <v>2074</v>
      </c>
      <c r="W376" t="str">
        <f t="shared" si="64"/>
        <v/>
      </c>
    </row>
    <row r="377" spans="1:23">
      <c r="A377" s="16">
        <f t="shared" si="59"/>
        <v>377</v>
      </c>
      <c r="B377" s="15">
        <f t="shared" si="63"/>
        <v>365</v>
      </c>
      <c r="C377" s="54" t="s">
        <v>3512</v>
      </c>
      <c r="D377" s="54" t="s">
        <v>7</v>
      </c>
      <c r="E377" s="72" t="str">
        <f>CHAR(34)&amp;IF(B377&lt;10,"000",IF(B377&lt;100,"00",IF(B377&lt;1000,"0","")))&amp;$B377&amp;CHAR(34)</f>
        <v>"0365"</v>
      </c>
      <c r="F377" s="55" t="str">
        <f>E377</f>
        <v>"0365"</v>
      </c>
      <c r="G377" s="100">
        <v>0</v>
      </c>
      <c r="H377" s="100">
        <v>0</v>
      </c>
      <c r="I377" s="95" t="s">
        <v>27</v>
      </c>
      <c r="J377" s="23" t="s">
        <v>1274</v>
      </c>
      <c r="K377" s="57" t="s">
        <v>3526</v>
      </c>
      <c r="L377" s="11" t="s">
        <v>4261</v>
      </c>
      <c r="M377" s="22" t="s">
        <v>4318</v>
      </c>
      <c r="N377" s="22" t="s">
        <v>2074</v>
      </c>
      <c r="O377" s="11"/>
      <c r="P377" s="246" t="str">
        <f>"ITM_"&amp;IF(B377&lt;10,"000",IF(B377&lt;100,"00",IF(B377&lt;1000,"0","")))&amp;$B377</f>
        <v>ITM_0365</v>
      </c>
      <c r="Q377" s="191"/>
      <c r="R377" s="1"/>
      <c r="S377" s="1" t="str">
        <f t="shared" si="69"/>
        <v/>
      </c>
      <c r="T377" s="1" t="str">
        <f>IF(ISNA(VLOOKUP(P377,'NEW XEQM.c'!D:D,1,0)),"--",VLOOKUP(P377,'NEW XEQM.c'!D:G,3,0))</f>
        <v>--</v>
      </c>
      <c r="U377" s="1" t="s">
        <v>2074</v>
      </c>
      <c r="W377" t="e">
        <f t="shared" si="64"/>
        <v>#VALUE!</v>
      </c>
    </row>
    <row r="378" spans="1:23">
      <c r="A378" s="16">
        <f t="shared" si="59"/>
        <v>378</v>
      </c>
      <c r="B378" s="15">
        <f t="shared" si="63"/>
        <v>366</v>
      </c>
      <c r="C378" s="18" t="s">
        <v>3292</v>
      </c>
      <c r="D378" s="18" t="s">
        <v>144</v>
      </c>
      <c r="E378" s="305" t="str">
        <f>SUBSTITUTE(SUBSTITUTE(MID(F378,1,FIND("STD_RIGHT",F378)-1)&amp;"STD_RIGHT_ARROW " &amp; MID(INDEX($F$3:$F$10005,MATCH(B378+IF(C378=C379,1,IF(C378=C380,2,IF(C378=C381,3,IF(C378=C377,-1,IF(C378=C376,-2,IF(C378=C375,-3,0)))))),$B$3:$B$10005,0)),1,-1+FIND("STD_RIGHT",INDEX($F$3:$F$10005,MATCH(B378+IF(C378=C379,1,IF(C378=C380,2,IF(C378=C381,3,IF(C378=C377,-1,IF(C378=C376,-2,IF(C378=C375,-3,0)))))),$B$3:$B$10005,0)))-1),"100km","hkm"),"kWh","U")</f>
        <v>"m" STD_SUP_3 STD_RIGHT_ARROW "barrel"</v>
      </c>
      <c r="F378" s="176" t="s">
        <v>4823</v>
      </c>
      <c r="G378" s="25">
        <v>0</v>
      </c>
      <c r="H378" s="25">
        <v>0</v>
      </c>
      <c r="I378" s="92" t="s">
        <v>1</v>
      </c>
      <c r="J378" s="23" t="s">
        <v>1274</v>
      </c>
      <c r="K378" s="24" t="s">
        <v>3630</v>
      </c>
      <c r="L378" s="22" t="s">
        <v>4261</v>
      </c>
      <c r="M378" s="22" t="s">
        <v>4316</v>
      </c>
      <c r="N378" s="22" t="str">
        <f t="shared" si="66"/>
        <v>CAT_FNCT</v>
      </c>
      <c r="O378" s="22"/>
      <c r="P378" s="246" t="s">
        <v>1999</v>
      </c>
      <c r="Q378" s="191"/>
      <c r="R378" s="1"/>
      <c r="S378" s="1" t="str">
        <f t="shared" si="69"/>
        <v>NOT EQUAL</v>
      </c>
      <c r="T378" s="1" t="str">
        <f>IF(ISNA(VLOOKUP(P378,'NEW XEQM.c'!D:D,1,0)),"--",VLOOKUP(P378,'NEW XEQM.c'!D:G,3,0))</f>
        <v>--</v>
      </c>
      <c r="U378" s="1" t="s">
        <v>2074</v>
      </c>
      <c r="W378" t="str">
        <f t="shared" si="64"/>
        <v/>
      </c>
    </row>
    <row r="379" spans="1:23">
      <c r="A379" s="16">
        <f t="shared" si="59"/>
        <v>379</v>
      </c>
      <c r="B379" s="15">
        <f t="shared" si="63"/>
        <v>367</v>
      </c>
      <c r="C379" s="54" t="s">
        <v>3512</v>
      </c>
      <c r="D379" s="54" t="s">
        <v>7</v>
      </c>
      <c r="E379" s="72" t="str">
        <f>CHAR(34)&amp;IF(B379&lt;10,"000",IF(B379&lt;100,"00",IF(B379&lt;1000,"0","")))&amp;$B379&amp;CHAR(34)</f>
        <v>"0367"</v>
      </c>
      <c r="F379" s="55" t="str">
        <f>E379</f>
        <v>"0367"</v>
      </c>
      <c r="G379" s="100">
        <v>0</v>
      </c>
      <c r="H379" s="100">
        <v>0</v>
      </c>
      <c r="I379" s="95" t="s">
        <v>27</v>
      </c>
      <c r="J379" s="23" t="s">
        <v>1274</v>
      </c>
      <c r="K379" s="57" t="s">
        <v>3526</v>
      </c>
      <c r="L379" s="11" t="s">
        <v>4261</v>
      </c>
      <c r="M379" s="22" t="s">
        <v>4318</v>
      </c>
      <c r="N379" s="22" t="s">
        <v>2074</v>
      </c>
      <c r="O379" s="11"/>
      <c r="P379" s="246" t="str">
        <f>"ITM_"&amp;IF(B379&lt;10,"000",IF(B379&lt;100,"00",IF(B379&lt;1000,"0","")))&amp;$B379</f>
        <v>ITM_0367</v>
      </c>
      <c r="Q379" s="191"/>
      <c r="R379" s="1"/>
      <c r="S379" s="1" t="str">
        <f t="shared" si="69"/>
        <v/>
      </c>
      <c r="T379" s="1" t="str">
        <f>IF(ISNA(VLOOKUP(P379,'NEW XEQM.c'!D:D,1,0)),"--",VLOOKUP(P379,'NEW XEQM.c'!D:G,3,0))</f>
        <v>--</v>
      </c>
      <c r="U379" s="1" t="s">
        <v>2074</v>
      </c>
      <c r="W379" t="e">
        <f t="shared" si="64"/>
        <v>#VALUE!</v>
      </c>
    </row>
    <row r="380" spans="1:23">
      <c r="A380" s="16">
        <f t="shared" si="59"/>
        <v>380</v>
      </c>
      <c r="B380" s="15">
        <f t="shared" si="63"/>
        <v>368</v>
      </c>
      <c r="C380" s="54" t="s">
        <v>3512</v>
      </c>
      <c r="D380" s="54" t="s">
        <v>7</v>
      </c>
      <c r="E380" s="72" t="str">
        <f t="shared" ref="E380:E381" si="70">CHAR(34)&amp;IF(B380&lt;10,"000",IF(B380&lt;100,"00",IF(B380&lt;1000,"0","")))&amp;$B380&amp;CHAR(34)</f>
        <v>"0368"</v>
      </c>
      <c r="F380" s="55" t="str">
        <f t="shared" ref="F380:F381" si="71">E380</f>
        <v>"0368"</v>
      </c>
      <c r="G380" s="100">
        <v>0</v>
      </c>
      <c r="H380" s="100">
        <v>0</v>
      </c>
      <c r="I380" s="95" t="s">
        <v>27</v>
      </c>
      <c r="J380" s="23" t="s">
        <v>1274</v>
      </c>
      <c r="K380" s="57" t="s">
        <v>3526</v>
      </c>
      <c r="L380" s="11" t="s">
        <v>4261</v>
      </c>
      <c r="M380" s="22" t="s">
        <v>4318</v>
      </c>
      <c r="N380" s="22" t="s">
        <v>2074</v>
      </c>
      <c r="O380" s="11"/>
      <c r="P380" s="246" t="str">
        <f t="shared" ref="P380:P381" si="72">"ITM_"&amp;IF(B380&lt;10,"000",IF(B380&lt;100,"00",IF(B380&lt;1000,"0","")))&amp;$B380</f>
        <v>ITM_0368</v>
      </c>
      <c r="Q380" s="191"/>
      <c r="R380" s="1"/>
      <c r="S380" s="1" t="str">
        <f t="shared" si="69"/>
        <v/>
      </c>
      <c r="T380" s="1" t="str">
        <f>IF(ISNA(VLOOKUP(P380,'NEW XEQM.c'!D:D,1,0)),"--",VLOOKUP(P380,'NEW XEQM.c'!D:G,3,0))</f>
        <v>--</v>
      </c>
      <c r="U380" s="1" t="s">
        <v>2074</v>
      </c>
      <c r="W380" t="e">
        <f t="shared" si="64"/>
        <v>#VALUE!</v>
      </c>
    </row>
    <row r="381" spans="1:23">
      <c r="A381" s="16">
        <f t="shared" si="59"/>
        <v>381</v>
      </c>
      <c r="B381" s="15">
        <f t="shared" si="63"/>
        <v>369</v>
      </c>
      <c r="C381" s="54" t="s">
        <v>3512</v>
      </c>
      <c r="D381" s="54" t="s">
        <v>7</v>
      </c>
      <c r="E381" s="72" t="str">
        <f t="shared" si="70"/>
        <v>"0369"</v>
      </c>
      <c r="F381" s="55" t="str">
        <f t="shared" si="71"/>
        <v>"0369"</v>
      </c>
      <c r="G381" s="100">
        <v>0</v>
      </c>
      <c r="H381" s="100">
        <v>0</v>
      </c>
      <c r="I381" s="95" t="s">
        <v>27</v>
      </c>
      <c r="J381" s="23" t="s">
        <v>1274</v>
      </c>
      <c r="K381" s="57" t="s">
        <v>3526</v>
      </c>
      <c r="L381" s="11" t="s">
        <v>4261</v>
      </c>
      <c r="M381" s="22" t="s">
        <v>4318</v>
      </c>
      <c r="N381" s="22" t="s">
        <v>2074</v>
      </c>
      <c r="O381" s="11"/>
      <c r="P381" s="246" t="str">
        <f t="shared" si="72"/>
        <v>ITM_0369</v>
      </c>
      <c r="Q381" s="191"/>
      <c r="R381" s="1"/>
      <c r="S381" s="1" t="str">
        <f t="shared" si="69"/>
        <v/>
      </c>
      <c r="T381" s="1" t="str">
        <f>IF(ISNA(VLOOKUP(P381,'NEW XEQM.c'!D:D,1,0)),"--",VLOOKUP(P381,'NEW XEQM.c'!D:G,3,0))</f>
        <v>--</v>
      </c>
      <c r="U381" s="1" t="s">
        <v>2074</v>
      </c>
      <c r="W381" t="e">
        <f t="shared" si="64"/>
        <v>#VALUE!</v>
      </c>
    </row>
    <row r="382" spans="1:23">
      <c r="A382" s="16">
        <f t="shared" si="59"/>
        <v>382</v>
      </c>
      <c r="B382" s="15">
        <f t="shared" si="63"/>
        <v>370</v>
      </c>
      <c r="C382" s="18" t="s">
        <v>3293</v>
      </c>
      <c r="D382" s="18" t="s">
        <v>24</v>
      </c>
      <c r="E382" s="305" t="str">
        <f t="shared" ref="E382:E394" si="73">SUBSTITUTE(SUBSTITUTE(MID(F382,1,FIND("STD_RIGHT",F382)-1)&amp;"STD_RIGHT_ARROW " &amp; MID(INDEX($F$3:$F$10005,MATCH(B382+IF(C382=C383,1,IF(C382=C384,2,IF(C382=C385,3,IF(C382=C381,-1,IF(C382=C380,-2,IF(C382=C379,-3,0)))))),$B$3:$B$10005,0)),1,-1+FIND("STD_RIGHT",INDEX($F$3:$F$10005,MATCH(B382+IF(C382=C383,1,IF(C382=C384,2,IF(C382=C385,3,IF(C382=C381,-1,IF(C382=C380,-2,IF(C382=C379,-3,0)))))),$B$3:$B$10005,0)))-1),"100km","hkm"),"kWh","U")</f>
        <v>"ha" STD_RIGHT_ARROW "m" STD_SUP_2</v>
      </c>
      <c r="F382" s="23" t="s">
        <v>860</v>
      </c>
      <c r="G382" s="25">
        <v>0</v>
      </c>
      <c r="H382" s="25">
        <v>0</v>
      </c>
      <c r="I382" s="92" t="s">
        <v>1</v>
      </c>
      <c r="J382" s="23" t="s">
        <v>1274</v>
      </c>
      <c r="K382" s="24" t="s">
        <v>3630</v>
      </c>
      <c r="L382" s="22" t="s">
        <v>4261</v>
      </c>
      <c r="M382" s="22" t="s">
        <v>4316</v>
      </c>
      <c r="N382" s="22" t="str">
        <f t="shared" si="66"/>
        <v>CAT_FNCT</v>
      </c>
      <c r="O382" s="22"/>
      <c r="P382" s="246" t="s">
        <v>2020</v>
      </c>
      <c r="Q382" s="191"/>
      <c r="R382" s="1"/>
      <c r="S382" s="1" t="str">
        <f t="shared" si="69"/>
        <v/>
      </c>
      <c r="T382" s="1" t="str">
        <f>IF(ISNA(VLOOKUP(P382,'NEW XEQM.c'!D:D,1,0)),"--",VLOOKUP(P382,'NEW XEQM.c'!D:G,3,0))</f>
        <v>--</v>
      </c>
      <c r="U382" s="1" t="s">
        <v>2074</v>
      </c>
      <c r="W382" t="str">
        <f t="shared" si="64"/>
        <v/>
      </c>
    </row>
    <row r="383" spans="1:23">
      <c r="A383" s="16">
        <f t="shared" ref="A383:A446" si="74">IF(B383=INT(B383),ROW(),"")</f>
        <v>383</v>
      </c>
      <c r="B383" s="15">
        <f t="shared" si="63"/>
        <v>371</v>
      </c>
      <c r="C383" s="18" t="s">
        <v>3293</v>
      </c>
      <c r="D383" s="18" t="s">
        <v>144</v>
      </c>
      <c r="E383" s="305" t="str">
        <f t="shared" si="73"/>
        <v>"m" STD_SUP_2 STD_RIGHT_ARROW "ha"</v>
      </c>
      <c r="F383" s="23" t="s">
        <v>861</v>
      </c>
      <c r="G383" s="25">
        <v>0</v>
      </c>
      <c r="H383" s="25">
        <v>0</v>
      </c>
      <c r="I383" s="92" t="s">
        <v>1</v>
      </c>
      <c r="J383" s="23" t="s">
        <v>1274</v>
      </c>
      <c r="K383" s="24" t="s">
        <v>3630</v>
      </c>
      <c r="L383" s="22" t="s">
        <v>4261</v>
      </c>
      <c r="M383" s="22" t="s">
        <v>4316</v>
      </c>
      <c r="N383" s="22" t="str">
        <f t="shared" si="66"/>
        <v>CAT_FNCT</v>
      </c>
      <c r="O383" s="22"/>
      <c r="P383" s="246" t="s">
        <v>2021</v>
      </c>
      <c r="Q383" s="191"/>
      <c r="R383" s="1"/>
      <c r="S383" s="1" t="str">
        <f t="shared" si="69"/>
        <v/>
      </c>
      <c r="T383" s="1" t="str">
        <f>IF(ISNA(VLOOKUP(P383,'NEW XEQM.c'!D:D,1,0)),"--",VLOOKUP(P383,'NEW XEQM.c'!D:G,3,0))</f>
        <v>--</v>
      </c>
      <c r="U383" s="1" t="s">
        <v>2074</v>
      </c>
      <c r="W383" t="str">
        <f t="shared" si="64"/>
        <v/>
      </c>
    </row>
    <row r="384" spans="1:23">
      <c r="A384" s="16">
        <f t="shared" si="74"/>
        <v>384</v>
      </c>
      <c r="B384" s="15">
        <f t="shared" si="63"/>
        <v>372</v>
      </c>
      <c r="C384" t="s">
        <v>3695</v>
      </c>
      <c r="D384" t="s">
        <v>144</v>
      </c>
      <c r="E384" s="305" t="str">
        <f t="shared" si="73"/>
        <v>"m" STD_u_BREVE STD_RIGHT_ARROW "m" STD_SUP_2</v>
      </c>
      <c r="F384" t="s">
        <v>3716</v>
      </c>
      <c r="G384" s="25">
        <v>0</v>
      </c>
      <c r="H384" s="25">
        <v>0</v>
      </c>
      <c r="I384" s="92" t="s">
        <v>1</v>
      </c>
      <c r="J384" s="23" t="s">
        <v>1274</v>
      </c>
      <c r="K384" s="24" t="s">
        <v>3630</v>
      </c>
      <c r="L384" s="22" t="s">
        <v>4261</v>
      </c>
      <c r="M384" s="22" t="s">
        <v>4316</v>
      </c>
      <c r="N384" s="22" t="str">
        <f t="shared" si="66"/>
        <v>CAT_FNCT</v>
      </c>
      <c r="O384" s="22"/>
      <c r="P384" s="248" t="s">
        <v>3702</v>
      </c>
      <c r="Q384" s="191"/>
      <c r="R384" s="1"/>
      <c r="S384" s="1" t="str">
        <f t="shared" si="69"/>
        <v/>
      </c>
      <c r="T384" s="1" t="str">
        <f>IF(ISNA(VLOOKUP(P384,'NEW XEQM.c'!D:D,1,0)),"--",VLOOKUP(P384,'NEW XEQM.c'!D:G,3,0))</f>
        <v>--</v>
      </c>
      <c r="U384" s="1" t="s">
        <v>2074</v>
      </c>
      <c r="W384" t="str">
        <f t="shared" si="64"/>
        <v/>
      </c>
    </row>
    <row r="385" spans="1:23">
      <c r="A385" s="16">
        <f t="shared" si="74"/>
        <v>385</v>
      </c>
      <c r="B385" s="15">
        <f t="shared" si="63"/>
        <v>373</v>
      </c>
      <c r="C385" t="s">
        <v>3695</v>
      </c>
      <c r="D385" t="s">
        <v>24</v>
      </c>
      <c r="E385" s="305" t="str">
        <f t="shared" si="73"/>
        <v>"m" STD_SUP_2 STD_RIGHT_ARROW "m" STD_u_BREVE</v>
      </c>
      <c r="F385" t="s">
        <v>3717</v>
      </c>
      <c r="G385" s="25">
        <v>0</v>
      </c>
      <c r="H385" s="25">
        <v>0</v>
      </c>
      <c r="I385" s="92" t="s">
        <v>1</v>
      </c>
      <c r="J385" s="23" t="s">
        <v>1274</v>
      </c>
      <c r="K385" s="24" t="s">
        <v>3630</v>
      </c>
      <c r="L385" s="22" t="s">
        <v>4261</v>
      </c>
      <c r="M385" s="22" t="s">
        <v>4316</v>
      </c>
      <c r="N385" s="22" t="str">
        <f t="shared" si="66"/>
        <v>CAT_FNCT</v>
      </c>
      <c r="O385" s="22"/>
      <c r="P385" s="248" t="s">
        <v>3703</v>
      </c>
      <c r="Q385" s="191"/>
      <c r="R385" s="1"/>
      <c r="S385" s="1" t="str">
        <f t="shared" si="69"/>
        <v/>
      </c>
      <c r="T385" s="1" t="str">
        <f>IF(ISNA(VLOOKUP(P385,'NEW XEQM.c'!D:D,1,0)),"--",VLOOKUP(P385,'NEW XEQM.c'!D:G,3,0))</f>
        <v>--</v>
      </c>
      <c r="U385" s="1" t="s">
        <v>2074</v>
      </c>
      <c r="W385" t="str">
        <f t="shared" si="64"/>
        <v/>
      </c>
    </row>
    <row r="386" spans="1:23">
      <c r="A386" s="16">
        <f t="shared" si="74"/>
        <v>386</v>
      </c>
      <c r="B386" s="15">
        <f t="shared" si="63"/>
        <v>374</v>
      </c>
      <c r="C386" t="s">
        <v>3696</v>
      </c>
      <c r="D386" t="s">
        <v>24</v>
      </c>
      <c r="E386" s="305" t="str">
        <f t="shared" si="73"/>
        <v>"l" STD_i_BREVE STD_RIGHT_ARROW "m"</v>
      </c>
      <c r="F386" t="s">
        <v>3718</v>
      </c>
      <c r="G386" s="25">
        <v>0</v>
      </c>
      <c r="H386" s="25">
        <v>0</v>
      </c>
      <c r="I386" s="92" t="s">
        <v>1</v>
      </c>
      <c r="J386" s="23" t="s">
        <v>1274</v>
      </c>
      <c r="K386" s="24" t="s">
        <v>3630</v>
      </c>
      <c r="L386" s="22" t="s">
        <v>4261</v>
      </c>
      <c r="M386" s="22" t="s">
        <v>4316</v>
      </c>
      <c r="N386" s="22" t="str">
        <f t="shared" si="66"/>
        <v>CAT_FNCT</v>
      </c>
      <c r="O386" s="22"/>
      <c r="P386" s="248" t="s">
        <v>3704</v>
      </c>
      <c r="Q386" s="191"/>
      <c r="R386" s="1"/>
      <c r="S386" s="1" t="str">
        <f t="shared" si="69"/>
        <v/>
      </c>
      <c r="T386" s="1" t="str">
        <f>IF(ISNA(VLOOKUP(P386,'NEW XEQM.c'!D:D,1,0)),"--",VLOOKUP(P386,'NEW XEQM.c'!D:G,3,0))</f>
        <v>--</v>
      </c>
      <c r="U386" s="1" t="s">
        <v>2074</v>
      </c>
      <c r="W386" t="str">
        <f t="shared" si="64"/>
        <v/>
      </c>
    </row>
    <row r="387" spans="1:23">
      <c r="A387" s="16">
        <f t="shared" si="74"/>
        <v>387</v>
      </c>
      <c r="B387" s="15">
        <f t="shared" si="63"/>
        <v>375</v>
      </c>
      <c r="C387" t="s">
        <v>3696</v>
      </c>
      <c r="D387" t="s">
        <v>144</v>
      </c>
      <c r="E387" s="305" t="str">
        <f t="shared" si="73"/>
        <v>"m" STD_RIGHT_ARROW "l" STD_i_BREVE</v>
      </c>
      <c r="F387" t="s">
        <v>3719</v>
      </c>
      <c r="G387" s="25">
        <v>0</v>
      </c>
      <c r="H387" s="25">
        <v>0</v>
      </c>
      <c r="I387" s="92" t="s">
        <v>1</v>
      </c>
      <c r="J387" s="23" t="s">
        <v>1274</v>
      </c>
      <c r="K387" s="24" t="s">
        <v>3630</v>
      </c>
      <c r="L387" s="22" t="s">
        <v>4261</v>
      </c>
      <c r="M387" s="22" t="s">
        <v>4316</v>
      </c>
      <c r="N387" s="22" t="str">
        <f t="shared" si="66"/>
        <v>CAT_FNCT</v>
      </c>
      <c r="O387" s="22"/>
      <c r="P387" s="248" t="s">
        <v>3705</v>
      </c>
      <c r="Q387" s="191"/>
      <c r="R387" s="1"/>
      <c r="S387" s="1" t="str">
        <f t="shared" si="69"/>
        <v/>
      </c>
      <c r="T387" s="1" t="str">
        <f>IF(ISNA(VLOOKUP(P387,'NEW XEQM.c'!D:D,1,0)),"--",VLOOKUP(P387,'NEW XEQM.c'!D:G,3,0))</f>
        <v>--</v>
      </c>
      <c r="U387" s="1" t="s">
        <v>2074</v>
      </c>
      <c r="W387" t="str">
        <f t="shared" si="64"/>
        <v/>
      </c>
    </row>
    <row r="388" spans="1:23">
      <c r="A388" s="16">
        <f t="shared" si="74"/>
        <v>388</v>
      </c>
      <c r="B388" s="15">
        <f t="shared" ref="B388:B451" si="75">IF(AND(MID(C388,2,1)&lt;&gt;"/",MID(C388,1,1)="/"),INT(B387)+1,B387+0.01)</f>
        <v>376</v>
      </c>
      <c r="C388" t="s">
        <v>3697</v>
      </c>
      <c r="D388" t="s">
        <v>144</v>
      </c>
      <c r="E388" s="305" t="str">
        <f t="shared" si="73"/>
        <v>"ch" STD_i_BREVE STD_RIGHT_ARROW "m"</v>
      </c>
      <c r="F388" t="s">
        <v>3720</v>
      </c>
      <c r="G388" s="25">
        <v>0</v>
      </c>
      <c r="H388" s="25">
        <v>0</v>
      </c>
      <c r="I388" s="92" t="s">
        <v>1</v>
      </c>
      <c r="J388" s="23" t="s">
        <v>1274</v>
      </c>
      <c r="K388" s="24" t="s">
        <v>3630</v>
      </c>
      <c r="L388" s="22" t="s">
        <v>4261</v>
      </c>
      <c r="M388" s="22" t="s">
        <v>4316</v>
      </c>
      <c r="N388" s="22" t="str">
        <f t="shared" si="66"/>
        <v>CAT_FNCT</v>
      </c>
      <c r="O388" s="22"/>
      <c r="P388" s="248" t="s">
        <v>3706</v>
      </c>
      <c r="Q388" s="191"/>
      <c r="R388" s="1"/>
      <c r="S388" s="1" t="str">
        <f t="shared" si="69"/>
        <v/>
      </c>
      <c r="T388" s="1" t="str">
        <f>IF(ISNA(VLOOKUP(P388,'NEW XEQM.c'!D:D,1,0)),"--",VLOOKUP(P388,'NEW XEQM.c'!D:G,3,0))</f>
        <v>--</v>
      </c>
      <c r="U388" s="1" t="s">
        <v>2074</v>
      </c>
      <c r="W388" t="str">
        <f t="shared" si="64"/>
        <v/>
      </c>
    </row>
    <row r="389" spans="1:23">
      <c r="A389" s="16">
        <f t="shared" si="74"/>
        <v>389</v>
      </c>
      <c r="B389" s="15">
        <f t="shared" si="75"/>
        <v>377</v>
      </c>
      <c r="C389" t="s">
        <v>3697</v>
      </c>
      <c r="D389" t="s">
        <v>24</v>
      </c>
      <c r="E389" s="305" t="str">
        <f t="shared" si="73"/>
        <v>"m" STD_RIGHT_ARROW "ch" STD_i_BREVE</v>
      </c>
      <c r="F389" t="s">
        <v>3721</v>
      </c>
      <c r="G389" s="25">
        <v>0</v>
      </c>
      <c r="H389" s="25">
        <v>0</v>
      </c>
      <c r="I389" s="92" t="s">
        <v>1</v>
      </c>
      <c r="J389" s="23" t="s">
        <v>1274</v>
      </c>
      <c r="K389" s="24" t="s">
        <v>3630</v>
      </c>
      <c r="L389" s="22" t="s">
        <v>4261</v>
      </c>
      <c r="M389" s="22" t="s">
        <v>4316</v>
      </c>
      <c r="N389" s="22" t="str">
        <f t="shared" si="66"/>
        <v>CAT_FNCT</v>
      </c>
      <c r="O389" s="22"/>
      <c r="P389" s="248" t="s">
        <v>3707</v>
      </c>
      <c r="Q389" s="191"/>
      <c r="R389" s="1"/>
      <c r="S389" s="1" t="str">
        <f t="shared" si="69"/>
        <v/>
      </c>
      <c r="T389" s="1" t="str">
        <f>IF(ISNA(VLOOKUP(P389,'NEW XEQM.c'!D:D,1,0)),"--",VLOOKUP(P389,'NEW XEQM.c'!D:G,3,0))</f>
        <v>--</v>
      </c>
      <c r="U389" s="1" t="s">
        <v>2074</v>
      </c>
      <c r="W389" t="str">
        <f t="shared" ref="W389:W452" si="76">SUBSTITUTE(IF(AND(T389="--",FIND("STD",E389),FIND("fn",C389)&gt;0,FIND("ITM_",P389),I389="CAT_FNCT"),E389,""),"""","")</f>
        <v/>
      </c>
    </row>
    <row r="390" spans="1:23">
      <c r="A390" s="16">
        <f t="shared" si="74"/>
        <v>390</v>
      </c>
      <c r="B390" s="15">
        <f t="shared" si="75"/>
        <v>378</v>
      </c>
      <c r="C390" t="s">
        <v>3698</v>
      </c>
      <c r="D390" t="s">
        <v>144</v>
      </c>
      <c r="E390" s="305" t="str">
        <f t="shared" si="73"/>
        <v>"y" STD_i_BREVE "n" STD_RIGHT_ARROW "m"</v>
      </c>
      <c r="F390" t="s">
        <v>3722</v>
      </c>
      <c r="G390" s="25">
        <v>0</v>
      </c>
      <c r="H390" s="25">
        <v>0</v>
      </c>
      <c r="I390" s="92" t="s">
        <v>1</v>
      </c>
      <c r="J390" s="23" t="s">
        <v>1274</v>
      </c>
      <c r="K390" s="24" t="s">
        <v>3630</v>
      </c>
      <c r="L390" s="22" t="s">
        <v>4261</v>
      </c>
      <c r="M390" s="22" t="s">
        <v>4316</v>
      </c>
      <c r="N390" s="22" t="str">
        <f t="shared" si="66"/>
        <v>CAT_FNCT</v>
      </c>
      <c r="O390" s="22"/>
      <c r="P390" s="248" t="s">
        <v>3708</v>
      </c>
      <c r="Q390" s="191"/>
      <c r="R390" s="1"/>
      <c r="S390" s="1" t="str">
        <f t="shared" si="69"/>
        <v/>
      </c>
      <c r="T390" s="1" t="str">
        <f>IF(ISNA(VLOOKUP(P390,'NEW XEQM.c'!D:D,1,0)),"--",VLOOKUP(P390,'NEW XEQM.c'!D:G,3,0))</f>
        <v>--</v>
      </c>
      <c r="U390" s="1" t="s">
        <v>2074</v>
      </c>
      <c r="W390" t="str">
        <f t="shared" si="76"/>
        <v/>
      </c>
    </row>
    <row r="391" spans="1:23">
      <c r="A391" s="16">
        <f t="shared" si="74"/>
        <v>391</v>
      </c>
      <c r="B391" s="15">
        <f t="shared" si="75"/>
        <v>379</v>
      </c>
      <c r="C391" t="s">
        <v>3698</v>
      </c>
      <c r="D391" t="s">
        <v>24</v>
      </c>
      <c r="E391" s="305" t="str">
        <f t="shared" si="73"/>
        <v>"m" STD_RIGHT_ARROW "y" STD_i_BREVE "n"</v>
      </c>
      <c r="F391" t="s">
        <v>3723</v>
      </c>
      <c r="G391" s="25">
        <v>0</v>
      </c>
      <c r="H391" s="25">
        <v>0</v>
      </c>
      <c r="I391" s="92" t="s">
        <v>1</v>
      </c>
      <c r="J391" s="23" t="s">
        <v>1274</v>
      </c>
      <c r="K391" s="24" t="s">
        <v>3630</v>
      </c>
      <c r="L391" s="22" t="s">
        <v>4261</v>
      </c>
      <c r="M391" s="22" t="s">
        <v>4316</v>
      </c>
      <c r="N391" s="22" t="str">
        <f t="shared" si="66"/>
        <v>CAT_FNCT</v>
      </c>
      <c r="O391" s="22"/>
      <c r="P391" s="248" t="s">
        <v>3709</v>
      </c>
      <c r="Q391" s="191"/>
      <c r="R391" s="1"/>
      <c r="S391" s="1" t="str">
        <f t="shared" si="69"/>
        <v/>
      </c>
      <c r="T391" s="1" t="str">
        <f>IF(ISNA(VLOOKUP(P391,'NEW XEQM.c'!D:D,1,0)),"--",VLOOKUP(P391,'NEW XEQM.c'!D:G,3,0))</f>
        <v>--</v>
      </c>
      <c r="U391" s="1" t="s">
        <v>2074</v>
      </c>
      <c r="W391" t="str">
        <f t="shared" si="76"/>
        <v/>
      </c>
    </row>
    <row r="392" spans="1:23">
      <c r="A392" s="16">
        <f t="shared" si="74"/>
        <v>392</v>
      </c>
      <c r="B392" s="15">
        <f t="shared" si="75"/>
        <v>380</v>
      </c>
      <c r="C392" t="s">
        <v>3699</v>
      </c>
      <c r="D392" t="s">
        <v>144</v>
      </c>
      <c r="E392" s="305" t="str">
        <f t="shared" si="73"/>
        <v>"c" STD_u_GRAVE "n" STD_RIGHT_ARROW "m"</v>
      </c>
      <c r="F392" t="s">
        <v>3724</v>
      </c>
      <c r="G392" s="25">
        <v>0</v>
      </c>
      <c r="H392" s="25">
        <v>0</v>
      </c>
      <c r="I392" s="92" t="s">
        <v>1</v>
      </c>
      <c r="J392" s="23" t="s">
        <v>1274</v>
      </c>
      <c r="K392" s="24" t="s">
        <v>3630</v>
      </c>
      <c r="L392" s="22" t="s">
        <v>4261</v>
      </c>
      <c r="M392" s="22" t="s">
        <v>4316</v>
      </c>
      <c r="N392" s="22" t="str">
        <f t="shared" si="66"/>
        <v>CAT_FNCT</v>
      </c>
      <c r="O392" s="22"/>
      <c r="P392" s="248" t="s">
        <v>3710</v>
      </c>
      <c r="Q392" s="191"/>
      <c r="R392" s="1"/>
      <c r="S392" s="1" t="str">
        <f t="shared" ref="S392:S407" si="77">IF(E392=F392,"","NOT EQUAL")</f>
        <v/>
      </c>
      <c r="T392" s="1" t="str">
        <f>IF(ISNA(VLOOKUP(P392,'NEW XEQM.c'!D:D,1,0)),"--",VLOOKUP(P392,'NEW XEQM.c'!D:G,3,0))</f>
        <v>--</v>
      </c>
      <c r="U392" s="1" t="s">
        <v>2074</v>
      </c>
      <c r="W392" t="str">
        <f t="shared" si="76"/>
        <v/>
      </c>
    </row>
    <row r="393" spans="1:23">
      <c r="A393" s="16">
        <f t="shared" si="74"/>
        <v>393</v>
      </c>
      <c r="B393" s="15">
        <f t="shared" si="75"/>
        <v>381</v>
      </c>
      <c r="C393" t="s">
        <v>3699</v>
      </c>
      <c r="D393" t="s">
        <v>24</v>
      </c>
      <c r="E393" s="305" t="str">
        <f t="shared" si="73"/>
        <v>"m" STD_RIGHT_ARROW "c" STD_u_GRAVE "n"</v>
      </c>
      <c r="F393" t="s">
        <v>3725</v>
      </c>
      <c r="G393" s="25">
        <v>0</v>
      </c>
      <c r="H393" s="25">
        <v>0</v>
      </c>
      <c r="I393" s="92" t="s">
        <v>1</v>
      </c>
      <c r="J393" s="23" t="s">
        <v>1274</v>
      </c>
      <c r="K393" s="24" t="s">
        <v>3630</v>
      </c>
      <c r="L393" s="22" t="s">
        <v>4261</v>
      </c>
      <c r="M393" s="22" t="s">
        <v>4316</v>
      </c>
      <c r="N393" s="22" t="str">
        <f t="shared" ref="N393:N403" si="78">IF(AND(C393=C392,D393=D392),"CAT_DUPL","CAT_FNCT")</f>
        <v>CAT_FNCT</v>
      </c>
      <c r="O393" s="22"/>
      <c r="P393" s="248" t="s">
        <v>3711</v>
      </c>
      <c r="Q393" s="191"/>
      <c r="R393" s="1"/>
      <c r="S393" s="1" t="str">
        <f t="shared" si="77"/>
        <v/>
      </c>
      <c r="T393" s="1" t="str">
        <f>IF(ISNA(VLOOKUP(P393,'NEW XEQM.c'!D:D,1,0)),"--",VLOOKUP(P393,'NEW XEQM.c'!D:G,3,0))</f>
        <v>--</v>
      </c>
      <c r="U393" s="1" t="s">
        <v>2074</v>
      </c>
      <c r="W393" t="str">
        <f t="shared" si="76"/>
        <v/>
      </c>
    </row>
    <row r="394" spans="1:23">
      <c r="A394" s="16">
        <f t="shared" si="74"/>
        <v>394</v>
      </c>
      <c r="B394" s="15">
        <f t="shared" si="75"/>
        <v>382</v>
      </c>
      <c r="C394" s="59" t="s">
        <v>3700</v>
      </c>
      <c r="D394" t="s">
        <v>144</v>
      </c>
      <c r="E394" s="305" t="str">
        <f t="shared" si="73"/>
        <v>"zh" STD_a_GRAVE "ng" STD_RIGHT_ARROW "m"</v>
      </c>
      <c r="F394" s="11" t="s">
        <v>6058</v>
      </c>
      <c r="G394" s="25">
        <v>0</v>
      </c>
      <c r="H394" s="25">
        <v>0</v>
      </c>
      <c r="I394" s="92" t="s">
        <v>1</v>
      </c>
      <c r="J394" s="23" t="s">
        <v>1274</v>
      </c>
      <c r="K394" s="24" t="s">
        <v>3630</v>
      </c>
      <c r="L394" s="22" t="s">
        <v>4261</v>
      </c>
      <c r="M394" s="22" t="s">
        <v>4316</v>
      </c>
      <c r="N394" s="22" t="str">
        <f t="shared" si="78"/>
        <v>CAT_FNCT</v>
      </c>
      <c r="O394" s="22"/>
      <c r="P394" s="248" t="s">
        <v>3714</v>
      </c>
      <c r="Q394" s="191"/>
      <c r="R394" s="1"/>
      <c r="S394" s="1" t="str">
        <f t="shared" si="77"/>
        <v>NOT EQUAL</v>
      </c>
      <c r="T394" s="1" t="str">
        <f>IF(ISNA(VLOOKUP(P394,'NEW XEQM.c'!D:D,1,0)),"--",VLOOKUP(P394,'NEW XEQM.c'!D:G,3,0))</f>
        <v>--</v>
      </c>
      <c r="U394" s="1" t="s">
        <v>2074</v>
      </c>
      <c r="W394" t="str">
        <f t="shared" si="76"/>
        <v/>
      </c>
    </row>
    <row r="395" spans="1:23">
      <c r="A395" s="16">
        <f t="shared" si="74"/>
        <v>395</v>
      </c>
      <c r="B395" s="15">
        <f t="shared" si="75"/>
        <v>383</v>
      </c>
      <c r="C395" s="54" t="s">
        <v>3512</v>
      </c>
      <c r="D395" s="54" t="s">
        <v>7</v>
      </c>
      <c r="E395" s="72" t="str">
        <f t="shared" ref="E395" si="79">CHAR(34)&amp;IF(B395&lt;10,"000",IF(B395&lt;100,"00",IF(B395&lt;1000,"0","")))&amp;$B395&amp;CHAR(34)</f>
        <v>"0383"</v>
      </c>
      <c r="F395" s="55" t="str">
        <f t="shared" ref="F395" si="80">E395</f>
        <v>"0383"</v>
      </c>
      <c r="G395" s="100">
        <v>0</v>
      </c>
      <c r="H395" s="100">
        <v>0</v>
      </c>
      <c r="I395" s="95" t="s">
        <v>27</v>
      </c>
      <c r="J395" s="23" t="s">
        <v>1274</v>
      </c>
      <c r="K395" s="57" t="s">
        <v>3526</v>
      </c>
      <c r="L395" s="11" t="s">
        <v>4261</v>
      </c>
      <c r="M395" s="22" t="s">
        <v>4318</v>
      </c>
      <c r="N395" s="22" t="s">
        <v>2074</v>
      </c>
      <c r="O395" s="11"/>
      <c r="P395" s="246" t="str">
        <f t="shared" ref="P395" si="81">"ITM_"&amp;IF(B395&lt;10,"000",IF(B395&lt;100,"00",IF(B395&lt;1000,"0","")))&amp;$B395</f>
        <v>ITM_0383</v>
      </c>
      <c r="Q395" s="191"/>
      <c r="R395" s="1"/>
      <c r="S395" s="1" t="str">
        <f t="shared" si="77"/>
        <v/>
      </c>
      <c r="T395" s="1" t="str">
        <f>IF(ISNA(VLOOKUP(P395,'NEW XEQM.c'!D:D,1,0)),"--",VLOOKUP(P395,'NEW XEQM.c'!D:G,3,0))</f>
        <v>--</v>
      </c>
      <c r="U395" s="1" t="s">
        <v>2074</v>
      </c>
      <c r="W395" t="e">
        <f t="shared" si="76"/>
        <v>#VALUE!</v>
      </c>
    </row>
    <row r="396" spans="1:23">
      <c r="A396" s="16">
        <f t="shared" si="74"/>
        <v>396</v>
      </c>
      <c r="B396" s="15">
        <f t="shared" si="75"/>
        <v>384</v>
      </c>
      <c r="C396" t="s">
        <v>3700</v>
      </c>
      <c r="D396" t="s">
        <v>24</v>
      </c>
      <c r="E396" s="305" t="str">
        <f>SUBSTITUTE(SUBSTITUTE(MID(F396,1,FIND("STD_RIGHT",F396)-1)&amp;"STD_RIGHT_ARROW " &amp; MID(INDEX($F$3:$F$10005,MATCH(B396+IF(C396=C397,1,IF(C396=C398,2,IF(C396=C399,3,IF(C396=C395,-1,IF(C396=C394,-2,IF(C396=C393,-3,0)))))),$B$3:$B$10005,0)),1,-1+FIND("STD_RIGHT",INDEX($F$3:$F$10005,MATCH(B396+IF(C396=C397,1,IF(C396=C398,2,IF(C396=C399,3,IF(C396=C395,-1,IF(C396=C394,-2,IF(C396=C393,-3,0)))))),$B$3:$B$10005,0)))-1),"100km","hkm"),"kWh","U")</f>
        <v>"m" STD_RIGHT_ARROW "zh" STD_a_GRAVE "ng"</v>
      </c>
      <c r="F396" s="200" t="s">
        <v>4834</v>
      </c>
      <c r="G396" s="25">
        <v>0</v>
      </c>
      <c r="H396" s="25">
        <v>0</v>
      </c>
      <c r="I396" s="92" t="s">
        <v>1</v>
      </c>
      <c r="J396" s="23" t="s">
        <v>1274</v>
      </c>
      <c r="K396" s="24" t="s">
        <v>3630</v>
      </c>
      <c r="L396" s="22" t="s">
        <v>4261</v>
      </c>
      <c r="M396" s="22" t="s">
        <v>4316</v>
      </c>
      <c r="N396" s="22" t="str">
        <f t="shared" si="78"/>
        <v>CAT_FNCT</v>
      </c>
      <c r="O396" s="22"/>
      <c r="P396" s="248" t="s">
        <v>3715</v>
      </c>
      <c r="Q396" s="191"/>
      <c r="R396" s="1"/>
      <c r="S396" s="1" t="str">
        <f t="shared" si="77"/>
        <v>NOT EQUAL</v>
      </c>
      <c r="T396" s="1" t="str">
        <f>IF(ISNA(VLOOKUP(P396,'NEW XEQM.c'!D:D,1,0)),"--",VLOOKUP(P396,'NEW XEQM.c'!D:G,3,0))</f>
        <v>--</v>
      </c>
      <c r="U396" s="1" t="s">
        <v>2074</v>
      </c>
      <c r="W396" t="str">
        <f t="shared" si="76"/>
        <v/>
      </c>
    </row>
    <row r="397" spans="1:23">
      <c r="A397" s="16">
        <f t="shared" si="74"/>
        <v>397</v>
      </c>
      <c r="B397" s="15">
        <f t="shared" si="75"/>
        <v>385</v>
      </c>
      <c r="C397" s="54" t="s">
        <v>3512</v>
      </c>
      <c r="D397" s="54" t="s">
        <v>7</v>
      </c>
      <c r="E397" s="72" t="str">
        <f t="shared" ref="E397" si="82">CHAR(34)&amp;IF(B397&lt;10,"000",IF(B397&lt;100,"00",IF(B397&lt;1000,"0","")))&amp;$B397&amp;CHAR(34)</f>
        <v>"0385"</v>
      </c>
      <c r="F397" s="55" t="str">
        <f t="shared" ref="F397" si="83">E397</f>
        <v>"0385"</v>
      </c>
      <c r="G397" s="100">
        <v>0</v>
      </c>
      <c r="H397" s="100">
        <v>0</v>
      </c>
      <c r="I397" s="95" t="s">
        <v>27</v>
      </c>
      <c r="J397" s="23" t="s">
        <v>1274</v>
      </c>
      <c r="K397" s="57" t="s">
        <v>3526</v>
      </c>
      <c r="L397" s="11" t="s">
        <v>4261</v>
      </c>
      <c r="M397" s="22" t="s">
        <v>4318</v>
      </c>
      <c r="N397" s="22" t="s">
        <v>2074</v>
      </c>
      <c r="O397" s="11"/>
      <c r="P397" s="246" t="str">
        <f t="shared" ref="P397" si="84">"ITM_"&amp;IF(B397&lt;10,"000",IF(B397&lt;100,"00",IF(B397&lt;1000,"0","")))&amp;$B397</f>
        <v>ITM_0385</v>
      </c>
      <c r="Q397" s="191"/>
      <c r="R397" s="1"/>
      <c r="S397" s="1" t="str">
        <f t="shared" si="77"/>
        <v/>
      </c>
      <c r="T397" s="1" t="str">
        <f>IF(ISNA(VLOOKUP(P397,'NEW XEQM.c'!D:D,1,0)),"--",VLOOKUP(P397,'NEW XEQM.c'!D:G,3,0))</f>
        <v>--</v>
      </c>
      <c r="U397" s="1" t="s">
        <v>2074</v>
      </c>
      <c r="W397" t="e">
        <f t="shared" si="76"/>
        <v>#VALUE!</v>
      </c>
    </row>
    <row r="398" spans="1:23">
      <c r="A398" s="16">
        <f t="shared" si="74"/>
        <v>398</v>
      </c>
      <c r="B398" s="15">
        <f t="shared" si="75"/>
        <v>386</v>
      </c>
      <c r="C398" t="s">
        <v>3701</v>
      </c>
      <c r="D398" t="s">
        <v>144</v>
      </c>
      <c r="E398" s="305" t="str">
        <f t="shared" ref="E398:E403" si="85">SUBSTITUTE(SUBSTITUTE(MID(F398,1,FIND("STD_RIGHT",F398)-1)&amp;"STD_RIGHT_ARROW " &amp; MID(INDEX($F$3:$F$10005,MATCH(B398+IF(C398=C399,1,IF(C398=C400,2,IF(C398=C401,3,IF(C398=C397,-1,IF(C398=C396,-2,IF(C398=C395,-3,0)))))),$B$3:$B$10005,0)),1,-1+FIND("STD_RIGHT",INDEX($F$3:$F$10005,MATCH(B398+IF(C398=C399,1,IF(C398=C400,2,IF(C398=C401,3,IF(C398=C397,-1,IF(C398=C396,-2,IF(C398=C395,-3,0)))))),$B$3:$B$10005,0)))-1),"100km","hkm"),"kWh","U")</f>
        <v>"f" STD_e_MACRON "n" STD_RIGHT_ARROW "m"</v>
      </c>
      <c r="F398" t="s">
        <v>3726</v>
      </c>
      <c r="G398" s="25">
        <v>0</v>
      </c>
      <c r="H398" s="25">
        <v>0</v>
      </c>
      <c r="I398" s="92" t="s">
        <v>1</v>
      </c>
      <c r="J398" s="23" t="s">
        <v>1274</v>
      </c>
      <c r="K398" s="24" t="s">
        <v>3630</v>
      </c>
      <c r="L398" s="22" t="s">
        <v>4261</v>
      </c>
      <c r="M398" s="22" t="s">
        <v>4316</v>
      </c>
      <c r="N398" s="22" t="str">
        <f t="shared" si="78"/>
        <v>CAT_FNCT</v>
      </c>
      <c r="O398" s="22"/>
      <c r="P398" s="248" t="s">
        <v>3712</v>
      </c>
      <c r="Q398" s="191"/>
      <c r="R398" s="1"/>
      <c r="S398" s="1" t="str">
        <f t="shared" si="77"/>
        <v/>
      </c>
      <c r="T398" s="1" t="str">
        <f>IF(ISNA(VLOOKUP(P398,'NEW XEQM.c'!D:D,1,0)),"--",VLOOKUP(P398,'NEW XEQM.c'!D:G,3,0))</f>
        <v>--</v>
      </c>
      <c r="U398" s="1" t="s">
        <v>2074</v>
      </c>
      <c r="W398" t="str">
        <f t="shared" si="76"/>
        <v/>
      </c>
    </row>
    <row r="399" spans="1:23">
      <c r="A399" s="16">
        <f t="shared" si="74"/>
        <v>399</v>
      </c>
      <c r="B399" s="15">
        <f t="shared" si="75"/>
        <v>387</v>
      </c>
      <c r="C399" t="s">
        <v>3701</v>
      </c>
      <c r="D399" t="s">
        <v>24</v>
      </c>
      <c r="E399" s="305" t="str">
        <f t="shared" si="85"/>
        <v>"m" STD_RIGHT_ARROW "f" STD_e_MACRON "n"</v>
      </c>
      <c r="F399" t="s">
        <v>3727</v>
      </c>
      <c r="G399" s="25">
        <v>0</v>
      </c>
      <c r="H399" s="25">
        <v>0</v>
      </c>
      <c r="I399" s="92" t="s">
        <v>1</v>
      </c>
      <c r="J399" s="23" t="s">
        <v>1274</v>
      </c>
      <c r="K399" s="24" t="s">
        <v>3630</v>
      </c>
      <c r="L399" s="22" t="s">
        <v>4261</v>
      </c>
      <c r="M399" s="22" t="s">
        <v>4316</v>
      </c>
      <c r="N399" s="22" t="str">
        <f t="shared" si="78"/>
        <v>CAT_FNCT</v>
      </c>
      <c r="O399" s="22"/>
      <c r="P399" s="248" t="s">
        <v>3713</v>
      </c>
      <c r="Q399" s="191"/>
      <c r="R399" s="1"/>
      <c r="S399" s="1" t="str">
        <f t="shared" si="77"/>
        <v/>
      </c>
      <c r="T399" s="1" t="str">
        <f>IF(ISNA(VLOOKUP(P399,'NEW XEQM.c'!D:D,1,0)),"--",VLOOKUP(P399,'NEW XEQM.c'!D:G,3,0))</f>
        <v>--</v>
      </c>
      <c r="U399" s="1"/>
      <c r="W399" t="str">
        <f t="shared" si="76"/>
        <v/>
      </c>
    </row>
    <row r="400" spans="1:23">
      <c r="A400" s="16">
        <f t="shared" si="74"/>
        <v>400</v>
      </c>
      <c r="B400" s="15">
        <f t="shared" si="75"/>
        <v>388</v>
      </c>
      <c r="C400" s="18" t="s">
        <v>4843</v>
      </c>
      <c r="D400" s="18" t="s">
        <v>24</v>
      </c>
      <c r="E400" s="305" t="str">
        <f t="shared" si="85"/>
        <v>"mi" STD_SUP_2 STD_RIGHT_ARROW "km" STD_SUP_2</v>
      </c>
      <c r="F400" s="23" t="s">
        <v>4841</v>
      </c>
      <c r="G400" s="25">
        <v>0</v>
      </c>
      <c r="H400" s="25">
        <v>0</v>
      </c>
      <c r="I400" s="92" t="s">
        <v>1</v>
      </c>
      <c r="J400" s="23" t="s">
        <v>1274</v>
      </c>
      <c r="K400" s="24" t="s">
        <v>3630</v>
      </c>
      <c r="L400" s="22" t="s">
        <v>4261</v>
      </c>
      <c r="M400" s="22" t="s">
        <v>4316</v>
      </c>
      <c r="N400" s="22" t="str">
        <f t="shared" si="78"/>
        <v>CAT_FNCT</v>
      </c>
      <c r="O400" s="22"/>
      <c r="P400" s="246" t="s">
        <v>4839</v>
      </c>
      <c r="Q400" s="191"/>
      <c r="R400" s="1"/>
      <c r="S400" s="1" t="str">
        <f t="shared" si="77"/>
        <v/>
      </c>
      <c r="T400" s="1" t="str">
        <f>IF(ISNA(VLOOKUP(P400,'NEW XEQM.c'!D:D,1,0)),"--",VLOOKUP(P400,'NEW XEQM.c'!D:G,3,0))</f>
        <v>--</v>
      </c>
      <c r="U400" s="1" t="s">
        <v>2074</v>
      </c>
      <c r="W400" t="str">
        <f t="shared" si="76"/>
        <v/>
      </c>
    </row>
    <row r="401" spans="1:23">
      <c r="A401" s="16">
        <f t="shared" si="74"/>
        <v>401</v>
      </c>
      <c r="B401" s="15">
        <f t="shared" si="75"/>
        <v>389</v>
      </c>
      <c r="C401" s="18" t="s">
        <v>4843</v>
      </c>
      <c r="D401" s="18" t="s">
        <v>144</v>
      </c>
      <c r="E401" s="305" t="str">
        <f t="shared" si="85"/>
        <v>"km" STD_SUP_2 STD_RIGHT_ARROW "mi" STD_SUP_2</v>
      </c>
      <c r="F401" s="23" t="s">
        <v>4842</v>
      </c>
      <c r="G401" s="25">
        <v>0</v>
      </c>
      <c r="H401" s="25">
        <v>0</v>
      </c>
      <c r="I401" s="92" t="s">
        <v>1</v>
      </c>
      <c r="J401" s="23" t="s">
        <v>1274</v>
      </c>
      <c r="K401" s="24" t="s">
        <v>3630</v>
      </c>
      <c r="L401" s="22" t="s">
        <v>4261</v>
      </c>
      <c r="M401" s="22" t="s">
        <v>4316</v>
      </c>
      <c r="N401" s="22" t="str">
        <f t="shared" si="78"/>
        <v>CAT_FNCT</v>
      </c>
      <c r="O401" s="22"/>
      <c r="P401" s="246" t="s">
        <v>4840</v>
      </c>
      <c r="Q401" s="191"/>
      <c r="R401" s="1"/>
      <c r="S401" s="1" t="str">
        <f t="shared" si="77"/>
        <v/>
      </c>
      <c r="T401" s="1" t="str">
        <f>IF(ISNA(VLOOKUP(P401,'NEW XEQM.c'!D:D,1,0)),"--",VLOOKUP(P401,'NEW XEQM.c'!D:G,3,0))</f>
        <v>--</v>
      </c>
      <c r="U401" s="1" t="s">
        <v>2074</v>
      </c>
      <c r="W401" t="str">
        <f t="shared" si="76"/>
        <v/>
      </c>
    </row>
    <row r="402" spans="1:23">
      <c r="A402" s="16">
        <f t="shared" si="74"/>
        <v>402</v>
      </c>
      <c r="B402" s="15">
        <f t="shared" si="75"/>
        <v>390</v>
      </c>
      <c r="C402" s="18" t="s">
        <v>4846</v>
      </c>
      <c r="D402" s="18" t="s">
        <v>24</v>
      </c>
      <c r="E402" s="305" t="str">
        <f t="shared" si="85"/>
        <v>"nmi" STD_SUP_2 STD_RIGHT_ARROW "km" STD_SUP_2</v>
      </c>
      <c r="F402" s="23" t="s">
        <v>4845</v>
      </c>
      <c r="G402" s="25">
        <v>0</v>
      </c>
      <c r="H402" s="25">
        <v>0</v>
      </c>
      <c r="I402" s="92" t="s">
        <v>1</v>
      </c>
      <c r="J402" s="23" t="s">
        <v>1274</v>
      </c>
      <c r="K402" s="24" t="s">
        <v>3630</v>
      </c>
      <c r="L402" s="22" t="s">
        <v>4261</v>
      </c>
      <c r="M402" s="22" t="s">
        <v>4316</v>
      </c>
      <c r="N402" s="22" t="str">
        <f t="shared" si="78"/>
        <v>CAT_FNCT</v>
      </c>
      <c r="O402" s="22"/>
      <c r="P402" s="246" t="s">
        <v>4847</v>
      </c>
      <c r="Q402" s="191"/>
      <c r="R402" s="1"/>
      <c r="S402" s="1" t="str">
        <f t="shared" si="77"/>
        <v/>
      </c>
      <c r="T402" s="1" t="str">
        <f>IF(ISNA(VLOOKUP(P402,'NEW XEQM.c'!D:D,1,0)),"--",VLOOKUP(P402,'NEW XEQM.c'!D:G,3,0))</f>
        <v>--</v>
      </c>
      <c r="U402" s="1" t="s">
        <v>2074</v>
      </c>
      <c r="W402" t="str">
        <f t="shared" si="76"/>
        <v/>
      </c>
    </row>
    <row r="403" spans="1:23">
      <c r="A403" s="16">
        <f t="shared" si="74"/>
        <v>403</v>
      </c>
      <c r="B403" s="15">
        <f t="shared" si="75"/>
        <v>391</v>
      </c>
      <c r="C403" s="18" t="s">
        <v>4846</v>
      </c>
      <c r="D403" s="18" t="s">
        <v>144</v>
      </c>
      <c r="E403" s="305" t="str">
        <f t="shared" si="85"/>
        <v>"km" STD_SUP_2 STD_RIGHT_ARROW "nmi" STD_SUP_2</v>
      </c>
      <c r="F403" s="23" t="s">
        <v>4844</v>
      </c>
      <c r="G403" s="25">
        <v>0</v>
      </c>
      <c r="H403" s="25">
        <v>0</v>
      </c>
      <c r="I403" s="92" t="s">
        <v>1</v>
      </c>
      <c r="J403" s="23" t="s">
        <v>1274</v>
      </c>
      <c r="K403" s="24" t="s">
        <v>3630</v>
      </c>
      <c r="L403" s="22" t="s">
        <v>4261</v>
      </c>
      <c r="M403" s="22" t="s">
        <v>4316</v>
      </c>
      <c r="N403" s="22" t="str">
        <f t="shared" si="78"/>
        <v>CAT_FNCT</v>
      </c>
      <c r="O403" s="22"/>
      <c r="P403" s="246" t="s">
        <v>4848</v>
      </c>
      <c r="Q403" s="191"/>
      <c r="R403" s="1"/>
      <c r="S403" s="1" t="str">
        <f t="shared" si="77"/>
        <v/>
      </c>
      <c r="T403" s="1" t="str">
        <f>IF(ISNA(VLOOKUP(P403,'NEW XEQM.c'!D:D,1,0)),"--",VLOOKUP(P403,'NEW XEQM.c'!D:G,3,0))</f>
        <v>--</v>
      </c>
      <c r="U403" s="1" t="s">
        <v>2074</v>
      </c>
      <c r="W403" t="str">
        <f t="shared" si="76"/>
        <v/>
      </c>
    </row>
    <row r="404" spans="1:23">
      <c r="A404" s="16">
        <f t="shared" si="74"/>
        <v>404</v>
      </c>
      <c r="B404" s="15">
        <f t="shared" si="75"/>
        <v>392</v>
      </c>
      <c r="C404" s="54" t="s">
        <v>3512</v>
      </c>
      <c r="D404" s="54" t="s">
        <v>7</v>
      </c>
      <c r="E404" s="72" t="str">
        <f>CHAR(34)&amp;IF(B404&lt;10,"000",IF(B404&lt;100,"00",IF(B404&lt;1000,"0","")))&amp;$B404&amp;CHAR(34)</f>
        <v>"0392"</v>
      </c>
      <c r="F404" s="55" t="str">
        <f>E404</f>
        <v>"0392"</v>
      </c>
      <c r="G404" s="100">
        <v>0</v>
      </c>
      <c r="H404" s="100">
        <v>0</v>
      </c>
      <c r="I404" s="95" t="s">
        <v>27</v>
      </c>
      <c r="J404" s="23" t="s">
        <v>1274</v>
      </c>
      <c r="K404" s="57" t="s">
        <v>3526</v>
      </c>
      <c r="L404" s="11" t="s">
        <v>4261</v>
      </c>
      <c r="M404" s="22" t="s">
        <v>4318</v>
      </c>
      <c r="N404" s="22" t="s">
        <v>2074</v>
      </c>
      <c r="O404" s="11"/>
      <c r="P404" s="246" t="str">
        <f>"ITM_"&amp;IF(B404&lt;10,"000",IF(B404&lt;100,"00",IF(B404&lt;1000,"0","")))&amp;$B404</f>
        <v>ITM_0392</v>
      </c>
      <c r="Q404" s="191"/>
      <c r="R404" s="1"/>
      <c r="S404" s="1" t="str">
        <f t="shared" si="77"/>
        <v/>
      </c>
      <c r="T404" s="1" t="str">
        <f>IF(ISNA(VLOOKUP(P404,'NEW XEQM.c'!D:D,1,0)),"--",VLOOKUP(P404,'NEW XEQM.c'!D:G,3,0))</f>
        <v>--</v>
      </c>
      <c r="U404" s="1" t="s">
        <v>2074</v>
      </c>
      <c r="W404" t="e">
        <f t="shared" si="76"/>
        <v>#VALUE!</v>
      </c>
    </row>
    <row r="405" spans="1:23">
      <c r="A405" s="16">
        <f t="shared" si="74"/>
        <v>405</v>
      </c>
      <c r="B405" s="15">
        <f t="shared" si="75"/>
        <v>393</v>
      </c>
      <c r="C405" s="54" t="s">
        <v>3512</v>
      </c>
      <c r="D405" s="54" t="s">
        <v>7</v>
      </c>
      <c r="E405" s="72" t="str">
        <f>CHAR(34)&amp;IF(B405&lt;10,"000",IF(B405&lt;100,"00",IF(B405&lt;1000,"0","")))&amp;$B405&amp;CHAR(34)</f>
        <v>"0393"</v>
      </c>
      <c r="F405" s="55" t="str">
        <f>E405</f>
        <v>"0393"</v>
      </c>
      <c r="G405" s="100">
        <v>0</v>
      </c>
      <c r="H405" s="100">
        <v>0</v>
      </c>
      <c r="I405" s="95" t="s">
        <v>27</v>
      </c>
      <c r="J405" s="23" t="s">
        <v>1274</v>
      </c>
      <c r="K405" s="57" t="s">
        <v>3526</v>
      </c>
      <c r="L405" s="11" t="s">
        <v>4261</v>
      </c>
      <c r="M405" s="22" t="s">
        <v>4318</v>
      </c>
      <c r="N405" s="22" t="s">
        <v>2074</v>
      </c>
      <c r="O405" s="11"/>
      <c r="P405" s="246" t="str">
        <f>"ITM_"&amp;IF(B405&lt;10,"000",IF(B405&lt;100,"00",IF(B405&lt;1000,"0","")))&amp;$B405</f>
        <v>ITM_0393</v>
      </c>
      <c r="Q405" s="191"/>
      <c r="R405" s="1"/>
      <c r="S405" s="1" t="str">
        <f t="shared" si="77"/>
        <v/>
      </c>
      <c r="T405" s="1" t="str">
        <f>IF(ISNA(VLOOKUP(P405,'NEW XEQM.c'!D:D,1,0)),"--",VLOOKUP(P405,'NEW XEQM.c'!D:G,3,0))</f>
        <v>--</v>
      </c>
      <c r="U405" s="1" t="s">
        <v>2074</v>
      </c>
      <c r="W405" t="e">
        <f t="shared" si="76"/>
        <v>#VALUE!</v>
      </c>
    </row>
    <row r="406" spans="1:23">
      <c r="A406" s="16">
        <f t="shared" si="74"/>
        <v>406</v>
      </c>
      <c r="B406" s="15">
        <f t="shared" si="75"/>
        <v>394</v>
      </c>
      <c r="C406" s="54" t="s">
        <v>3512</v>
      </c>
      <c r="D406" s="54" t="s">
        <v>7</v>
      </c>
      <c r="E406" s="72" t="str">
        <f>CHAR(34)&amp;IF(B406&lt;10,"000",IF(B406&lt;100,"00",IF(B406&lt;1000,"0","")))&amp;$B406&amp;CHAR(34)</f>
        <v>"0394"</v>
      </c>
      <c r="F406" s="55" t="str">
        <f>E406</f>
        <v>"0394"</v>
      </c>
      <c r="G406" s="100">
        <v>0</v>
      </c>
      <c r="H406" s="100">
        <v>0</v>
      </c>
      <c r="I406" s="95" t="s">
        <v>27</v>
      </c>
      <c r="J406" s="23" t="s">
        <v>1274</v>
      </c>
      <c r="K406" s="57" t="s">
        <v>3526</v>
      </c>
      <c r="L406" s="11" t="s">
        <v>4261</v>
      </c>
      <c r="M406" s="22" t="s">
        <v>4318</v>
      </c>
      <c r="N406" s="22" t="s">
        <v>2074</v>
      </c>
      <c r="O406" s="11"/>
      <c r="P406" s="246" t="str">
        <f>"ITM_"&amp;IF(B406&lt;10,"000",IF(B406&lt;100,"00",IF(B406&lt;1000,"0","")))&amp;$B406</f>
        <v>ITM_0394</v>
      </c>
      <c r="Q406" s="191"/>
      <c r="R406" s="1"/>
      <c r="S406" s="1" t="str">
        <f t="shared" si="77"/>
        <v/>
      </c>
      <c r="T406" s="1" t="str">
        <f>IF(ISNA(VLOOKUP(P406,'NEW XEQM.c'!D:D,1,0)),"--",VLOOKUP(P406,'NEW XEQM.c'!D:G,3,0))</f>
        <v>--</v>
      </c>
      <c r="U406" s="1" t="s">
        <v>2074</v>
      </c>
      <c r="W406" t="e">
        <f t="shared" si="76"/>
        <v>#VALUE!</v>
      </c>
    </row>
    <row r="407" spans="1:23">
      <c r="A407" s="16">
        <f t="shared" si="74"/>
        <v>407</v>
      </c>
      <c r="B407" s="15">
        <f t="shared" si="75"/>
        <v>395</v>
      </c>
      <c r="C407" s="54" t="s">
        <v>3512</v>
      </c>
      <c r="D407" s="54" t="s">
        <v>7</v>
      </c>
      <c r="E407" s="72" t="str">
        <f>CHAR(34)&amp;IF(B407&lt;10,"000",IF(B407&lt;100,"00",IF(B407&lt;1000,"0","")))&amp;$B407&amp;CHAR(34)</f>
        <v>"0395"</v>
      </c>
      <c r="F407" s="55" t="str">
        <f>E407</f>
        <v>"0395"</v>
      </c>
      <c r="G407" s="100">
        <v>0</v>
      </c>
      <c r="H407" s="100">
        <v>0</v>
      </c>
      <c r="I407" s="95" t="s">
        <v>27</v>
      </c>
      <c r="J407" s="23" t="s">
        <v>1274</v>
      </c>
      <c r="K407" s="57" t="s">
        <v>3526</v>
      </c>
      <c r="L407" s="11" t="s">
        <v>4261</v>
      </c>
      <c r="M407" s="22" t="s">
        <v>4318</v>
      </c>
      <c r="N407" s="22" t="s">
        <v>2074</v>
      </c>
      <c r="O407" s="11"/>
      <c r="P407" s="246" t="str">
        <f>"ITM_"&amp;IF(B407&lt;10,"000",IF(B407&lt;100,"00",IF(B407&lt;1000,"0","")))&amp;$B407</f>
        <v>ITM_0395</v>
      </c>
      <c r="Q407" s="191"/>
      <c r="R407" s="1"/>
      <c r="S407" s="1" t="str">
        <f t="shared" si="77"/>
        <v/>
      </c>
      <c r="T407" s="1" t="str">
        <f>IF(ISNA(VLOOKUP(P407,'NEW XEQM.c'!D:D,1,0)),"--",VLOOKUP(P407,'NEW XEQM.c'!D:G,3,0))</f>
        <v>--</v>
      </c>
      <c r="U407" s="1" t="s">
        <v>2074</v>
      </c>
      <c r="W407" t="e">
        <f t="shared" si="76"/>
        <v>#VALUE!</v>
      </c>
    </row>
    <row r="408" spans="1:23" s="209" customFormat="1">
      <c r="A408" s="16" t="str">
        <f t="shared" si="74"/>
        <v/>
      </c>
      <c r="B408" s="15">
        <f t="shared" si="75"/>
        <v>395.01</v>
      </c>
      <c r="C408" s="17" t="s">
        <v>2074</v>
      </c>
      <c r="D408" s="18"/>
      <c r="E408" s="21"/>
      <c r="F408" s="21"/>
      <c r="G408" s="44"/>
      <c r="H408" s="44"/>
      <c r="I408" s="23"/>
      <c r="J408" s="23"/>
      <c r="K408" s="24"/>
      <c r="L408" s="22"/>
      <c r="M408" s="22"/>
      <c r="N408" s="22" t="s">
        <v>2074</v>
      </c>
      <c r="O408" s="17"/>
      <c r="P408" s="246" t="s">
        <v>2074</v>
      </c>
      <c r="Q408" s="191"/>
      <c r="R408" s="1"/>
      <c r="S408" s="1"/>
      <c r="T408" s="1" t="str">
        <f>IF(ISNA(VLOOKUP(P408,'NEW XEQM.c'!D:D,1,0)),"--",VLOOKUP(P408,'NEW XEQM.c'!D:G,3,0))</f>
        <v>--</v>
      </c>
      <c r="U408" s="1" t="s">
        <v>2074</v>
      </c>
      <c r="W408" t="e">
        <f t="shared" si="76"/>
        <v>#VALUE!</v>
      </c>
    </row>
    <row r="409" spans="1:23" s="209" customFormat="1">
      <c r="A409" s="16" t="str">
        <f t="shared" si="74"/>
        <v/>
      </c>
      <c r="B409" s="15">
        <f t="shared" si="75"/>
        <v>395.02</v>
      </c>
      <c r="C409" s="17" t="s">
        <v>2074</v>
      </c>
      <c r="D409" s="18"/>
      <c r="E409" s="21"/>
      <c r="F409" s="21"/>
      <c r="G409" s="44"/>
      <c r="H409" s="44"/>
      <c r="I409" s="23"/>
      <c r="J409" s="23"/>
      <c r="K409" s="24"/>
      <c r="L409" s="22"/>
      <c r="M409" s="22"/>
      <c r="N409" s="22" t="s">
        <v>2074</v>
      </c>
      <c r="O409" s="17"/>
      <c r="P409" s="246" t="s">
        <v>2074</v>
      </c>
      <c r="Q409" s="191"/>
      <c r="R409" s="1"/>
      <c r="S409" s="1"/>
      <c r="T409" s="1" t="str">
        <f>IF(ISNA(VLOOKUP(P409,'NEW XEQM.c'!D:D,1,0)),"--",VLOOKUP(P409,'NEW XEQM.c'!D:G,3,0))</f>
        <v>--</v>
      </c>
      <c r="U409" s="1" t="s">
        <v>2074</v>
      </c>
      <c r="W409" t="e">
        <f t="shared" si="76"/>
        <v>#VALUE!</v>
      </c>
    </row>
    <row r="410" spans="1:23" s="209" customFormat="1">
      <c r="A410" s="16" t="str">
        <f t="shared" si="74"/>
        <v/>
      </c>
      <c r="B410" s="15">
        <f t="shared" si="75"/>
        <v>395.03</v>
      </c>
      <c r="C410" s="17" t="s">
        <v>3743</v>
      </c>
      <c r="D410" s="18" t="s">
        <v>2576</v>
      </c>
      <c r="E410" s="21"/>
      <c r="F410" s="21"/>
      <c r="G410" s="44"/>
      <c r="H410" s="44"/>
      <c r="I410" s="23"/>
      <c r="J410" s="23"/>
      <c r="K410" s="24"/>
      <c r="L410" s="22"/>
      <c r="M410" s="22"/>
      <c r="N410" s="22" t="s">
        <v>2074</v>
      </c>
      <c r="O410" s="17"/>
      <c r="P410" s="246" t="str">
        <f>C410</f>
        <v>// Flag, bit, rotation, and logical OPs</v>
      </c>
      <c r="Q410" s="191"/>
      <c r="R410" s="1"/>
      <c r="S410" s="1"/>
      <c r="T410" s="1" t="str">
        <f>IF(ISNA(VLOOKUP(P410,'NEW XEQM.c'!D:D,1,0)),"--",VLOOKUP(P410,'NEW XEQM.c'!D:G,3,0))</f>
        <v>--</v>
      </c>
      <c r="U410" s="1" t="s">
        <v>2074</v>
      </c>
      <c r="W410" t="e">
        <f t="shared" si="76"/>
        <v>#VALUE!</v>
      </c>
    </row>
    <row r="411" spans="1:23">
      <c r="A411" s="16">
        <f t="shared" si="74"/>
        <v>411</v>
      </c>
      <c r="B411" s="15">
        <f t="shared" si="75"/>
        <v>396</v>
      </c>
      <c r="C411" s="18" t="s">
        <v>3294</v>
      </c>
      <c r="D411" s="18" t="s">
        <v>2184</v>
      </c>
      <c r="E411" s="23" t="s">
        <v>91</v>
      </c>
      <c r="F411" s="23" t="s">
        <v>91</v>
      </c>
      <c r="G411" s="44">
        <v>0</v>
      </c>
      <c r="H411" s="44">
        <v>99</v>
      </c>
      <c r="I411" s="92" t="s">
        <v>3</v>
      </c>
      <c r="J411" s="23" t="s">
        <v>1274</v>
      </c>
      <c r="K411" s="24" t="s">
        <v>3630</v>
      </c>
      <c r="L411" s="22" t="s">
        <v>4261</v>
      </c>
      <c r="M411" s="22" t="s">
        <v>4323</v>
      </c>
      <c r="N411" s="22" t="s">
        <v>2074</v>
      </c>
      <c r="O411" s="22"/>
      <c r="P411" s="246" t="s">
        <v>1436</v>
      </c>
      <c r="Q411" s="191"/>
      <c r="R411" s="1"/>
      <c r="S411" s="1" t="str">
        <f t="shared" ref="S411:S447" si="86">IF(E411=F411,"","NOT EQUAL")</f>
        <v/>
      </c>
      <c r="T411" s="1" t="str">
        <f>IF(ISNA(VLOOKUP(P411,'NEW XEQM.c'!D:D,1,0)),"--",VLOOKUP(P411,'NEW XEQM.c'!D:G,3,0))</f>
        <v>--</v>
      </c>
      <c r="U411" s="1" t="s">
        <v>2074</v>
      </c>
      <c r="W411" t="e">
        <f t="shared" si="76"/>
        <v>#VALUE!</v>
      </c>
    </row>
    <row r="412" spans="1:23">
      <c r="A412" s="16">
        <f t="shared" si="74"/>
        <v>412</v>
      </c>
      <c r="B412" s="15">
        <f t="shared" si="75"/>
        <v>397</v>
      </c>
      <c r="C412" s="18" t="s">
        <v>3295</v>
      </c>
      <c r="D412" s="18" t="s">
        <v>2184</v>
      </c>
      <c r="E412" s="23" t="s">
        <v>93</v>
      </c>
      <c r="F412" s="23" t="s">
        <v>93</v>
      </c>
      <c r="G412" s="44">
        <v>0</v>
      </c>
      <c r="H412" s="44">
        <v>99</v>
      </c>
      <c r="I412" s="92" t="s">
        <v>3</v>
      </c>
      <c r="J412" s="23" t="s">
        <v>1274</v>
      </c>
      <c r="K412" s="24" t="s">
        <v>3630</v>
      </c>
      <c r="L412" s="22" t="s">
        <v>4261</v>
      </c>
      <c r="M412" s="22" t="s">
        <v>4323</v>
      </c>
      <c r="N412" s="22" t="s">
        <v>2074</v>
      </c>
      <c r="O412" s="22"/>
      <c r="P412" s="246" t="s">
        <v>1438</v>
      </c>
      <c r="Q412" s="191"/>
      <c r="R412" s="1"/>
      <c r="S412" s="1" t="str">
        <f t="shared" si="86"/>
        <v/>
      </c>
      <c r="T412" s="1" t="str">
        <f>IF(ISNA(VLOOKUP(P412,'NEW XEQM.c'!D:D,1,0)),"--",VLOOKUP(P412,'NEW XEQM.c'!D:G,3,0))</f>
        <v>--</v>
      </c>
      <c r="U412" s="1" t="s">
        <v>2074</v>
      </c>
      <c r="W412" t="e">
        <f t="shared" si="76"/>
        <v>#VALUE!</v>
      </c>
    </row>
    <row r="413" spans="1:23">
      <c r="A413" s="16">
        <f t="shared" si="74"/>
        <v>413</v>
      </c>
      <c r="B413" s="15">
        <f t="shared" si="75"/>
        <v>398</v>
      </c>
      <c r="C413" s="18" t="s">
        <v>3296</v>
      </c>
      <c r="D413" s="18" t="s">
        <v>2184</v>
      </c>
      <c r="E413" s="23" t="s">
        <v>92</v>
      </c>
      <c r="F413" s="23" t="s">
        <v>92</v>
      </c>
      <c r="G413" s="44">
        <v>0</v>
      </c>
      <c r="H413" s="44">
        <v>99</v>
      </c>
      <c r="I413" s="92" t="s">
        <v>3</v>
      </c>
      <c r="J413" s="23" t="s">
        <v>1274</v>
      </c>
      <c r="K413" s="24" t="s">
        <v>3630</v>
      </c>
      <c r="L413" s="22" t="s">
        <v>4261</v>
      </c>
      <c r="M413" s="22" t="s">
        <v>4323</v>
      </c>
      <c r="N413" s="22" t="s">
        <v>2074</v>
      </c>
      <c r="O413" s="22"/>
      <c r="P413" s="246" t="s">
        <v>1437</v>
      </c>
      <c r="Q413" s="191"/>
      <c r="R413" s="1"/>
      <c r="S413" s="1" t="str">
        <f t="shared" si="86"/>
        <v/>
      </c>
      <c r="T413" s="1" t="str">
        <f>IF(ISNA(VLOOKUP(P413,'NEW XEQM.c'!D:D,1,0)),"--",VLOOKUP(P413,'NEW XEQM.c'!D:G,3,0))</f>
        <v>--</v>
      </c>
      <c r="U413" s="1" t="s">
        <v>2074</v>
      </c>
      <c r="W413" t="e">
        <f t="shared" si="76"/>
        <v>#VALUE!</v>
      </c>
    </row>
    <row r="414" spans="1:23">
      <c r="A414" s="16">
        <f t="shared" si="74"/>
        <v>414</v>
      </c>
      <c r="B414" s="15">
        <f t="shared" si="75"/>
        <v>399</v>
      </c>
      <c r="C414" s="18" t="s">
        <v>3297</v>
      </c>
      <c r="D414" s="18" t="s">
        <v>2184</v>
      </c>
      <c r="E414" s="23" t="s">
        <v>101</v>
      </c>
      <c r="F414" s="23" t="s">
        <v>101</v>
      </c>
      <c r="G414" s="44">
        <v>0</v>
      </c>
      <c r="H414" s="44">
        <v>99</v>
      </c>
      <c r="I414" s="92" t="s">
        <v>3</v>
      </c>
      <c r="J414" s="23" t="s">
        <v>1274</v>
      </c>
      <c r="K414" s="24" t="s">
        <v>3630</v>
      </c>
      <c r="L414" s="22" t="s">
        <v>4261</v>
      </c>
      <c r="M414" s="22" t="s">
        <v>4323</v>
      </c>
      <c r="N414" s="22" t="s">
        <v>2074</v>
      </c>
      <c r="O414" s="22"/>
      <c r="P414" s="246" t="s">
        <v>1455</v>
      </c>
      <c r="Q414" s="191"/>
      <c r="R414" s="1"/>
      <c r="S414" s="1" t="str">
        <f t="shared" si="86"/>
        <v/>
      </c>
      <c r="T414" s="1" t="str">
        <f>IF(ISNA(VLOOKUP(P414,'NEW XEQM.c'!D:D,1,0)),"--",VLOOKUP(P414,'NEW XEQM.c'!D:G,3,0))</f>
        <v>--</v>
      </c>
      <c r="U414" s="1" t="s">
        <v>2074</v>
      </c>
      <c r="W414" t="e">
        <f t="shared" si="76"/>
        <v>#VALUE!</v>
      </c>
    </row>
    <row r="415" spans="1:23">
      <c r="A415" s="16">
        <f t="shared" si="74"/>
        <v>415</v>
      </c>
      <c r="B415" s="15">
        <f t="shared" si="75"/>
        <v>400</v>
      </c>
      <c r="C415" s="18" t="s">
        <v>3298</v>
      </c>
      <c r="D415" s="18" t="s">
        <v>2184</v>
      </c>
      <c r="E415" s="23" t="s">
        <v>103</v>
      </c>
      <c r="F415" s="23" t="s">
        <v>103</v>
      </c>
      <c r="G415" s="44">
        <v>0</v>
      </c>
      <c r="H415" s="44">
        <v>99</v>
      </c>
      <c r="I415" s="92" t="s">
        <v>3</v>
      </c>
      <c r="J415" s="23" t="s">
        <v>1274</v>
      </c>
      <c r="K415" s="24" t="s">
        <v>3630</v>
      </c>
      <c r="L415" s="22" t="s">
        <v>4261</v>
      </c>
      <c r="M415" s="22" t="s">
        <v>4323</v>
      </c>
      <c r="N415" s="22" t="s">
        <v>2074</v>
      </c>
      <c r="O415" s="22"/>
      <c r="P415" s="246" t="s">
        <v>1457</v>
      </c>
      <c r="Q415" s="191"/>
      <c r="R415" s="1"/>
      <c r="S415" s="1" t="str">
        <f t="shared" si="86"/>
        <v/>
      </c>
      <c r="T415" s="1" t="str">
        <f>IF(ISNA(VLOOKUP(P415,'NEW XEQM.c'!D:D,1,0)),"--",VLOOKUP(P415,'NEW XEQM.c'!D:G,3,0))</f>
        <v>--</v>
      </c>
      <c r="U415" s="1" t="s">
        <v>2074</v>
      </c>
      <c r="W415" t="e">
        <f t="shared" si="76"/>
        <v>#VALUE!</v>
      </c>
    </row>
    <row r="416" spans="1:23">
      <c r="A416" s="16">
        <f t="shared" si="74"/>
        <v>416</v>
      </c>
      <c r="B416" s="15">
        <f t="shared" si="75"/>
        <v>401</v>
      </c>
      <c r="C416" s="18" t="s">
        <v>3299</v>
      </c>
      <c r="D416" s="18" t="s">
        <v>2184</v>
      </c>
      <c r="E416" s="23" t="s">
        <v>102</v>
      </c>
      <c r="F416" s="23" t="s">
        <v>102</v>
      </c>
      <c r="G416" s="44">
        <v>0</v>
      </c>
      <c r="H416" s="44">
        <v>99</v>
      </c>
      <c r="I416" s="92" t="s">
        <v>3</v>
      </c>
      <c r="J416" s="23" t="s">
        <v>1274</v>
      </c>
      <c r="K416" s="24" t="s">
        <v>3630</v>
      </c>
      <c r="L416" s="22" t="s">
        <v>4261</v>
      </c>
      <c r="M416" s="22" t="s">
        <v>4323</v>
      </c>
      <c r="N416" s="22" t="s">
        <v>2074</v>
      </c>
      <c r="O416" s="22"/>
      <c r="P416" s="246" t="s">
        <v>1456</v>
      </c>
      <c r="Q416" s="191"/>
      <c r="R416" s="1"/>
      <c r="S416" s="1" t="str">
        <f t="shared" si="86"/>
        <v/>
      </c>
      <c r="T416" s="1" t="str">
        <f>IF(ISNA(VLOOKUP(P416,'NEW XEQM.c'!D:D,1,0)),"--",VLOOKUP(P416,'NEW XEQM.c'!D:G,3,0))</f>
        <v>--</v>
      </c>
      <c r="U416" s="1" t="s">
        <v>2074</v>
      </c>
      <c r="W416" t="e">
        <f t="shared" si="76"/>
        <v>#VALUE!</v>
      </c>
    </row>
    <row r="417" spans="1:23">
      <c r="A417" s="16">
        <f t="shared" si="74"/>
        <v>417</v>
      </c>
      <c r="B417" s="15">
        <f t="shared" si="75"/>
        <v>402</v>
      </c>
      <c r="C417" s="18" t="s">
        <v>3304</v>
      </c>
      <c r="D417" s="18" t="s">
        <v>7</v>
      </c>
      <c r="E417" s="23" t="s">
        <v>214</v>
      </c>
      <c r="F417" s="23" t="s">
        <v>214</v>
      </c>
      <c r="G417" s="99">
        <v>0</v>
      </c>
      <c r="H417" s="99">
        <v>0</v>
      </c>
      <c r="I417" s="92" t="s">
        <v>3</v>
      </c>
      <c r="J417" s="23" t="s">
        <v>1274</v>
      </c>
      <c r="K417" s="24" t="s">
        <v>3630</v>
      </c>
      <c r="L417" s="22" t="s">
        <v>4261</v>
      </c>
      <c r="M417" s="22" t="s">
        <v>4316</v>
      </c>
      <c r="N417" s="22" t="s">
        <v>2074</v>
      </c>
      <c r="O417" s="22"/>
      <c r="P417" s="246" t="s">
        <v>2986</v>
      </c>
      <c r="Q417" s="191"/>
      <c r="R417" s="1"/>
      <c r="S417" s="1" t="str">
        <f t="shared" si="86"/>
        <v/>
      </c>
      <c r="T417" s="1" t="str">
        <f>IF(ISNA(VLOOKUP(P417,'NEW XEQM.c'!D:D,1,0)),"--",VLOOKUP(P417,'NEW XEQM.c'!D:G,3,0))</f>
        <v>--</v>
      </c>
      <c r="U417" s="1" t="s">
        <v>2440</v>
      </c>
      <c r="W417" t="e">
        <f t="shared" si="76"/>
        <v>#VALUE!</v>
      </c>
    </row>
    <row r="418" spans="1:23">
      <c r="A418" s="16">
        <f t="shared" si="74"/>
        <v>418</v>
      </c>
      <c r="B418" s="15">
        <f t="shared" si="75"/>
        <v>403</v>
      </c>
      <c r="C418" s="18" t="s">
        <v>3305</v>
      </c>
      <c r="D418" s="18" t="s">
        <v>7</v>
      </c>
      <c r="E418" s="23" t="s">
        <v>1107</v>
      </c>
      <c r="F418" s="23" t="s">
        <v>1107</v>
      </c>
      <c r="G418" s="44">
        <v>0</v>
      </c>
      <c r="H418" s="44">
        <v>0</v>
      </c>
      <c r="I418" s="92" t="s">
        <v>3</v>
      </c>
      <c r="J418" s="23" t="s">
        <v>1274</v>
      </c>
      <c r="K418" s="24" t="s">
        <v>3630</v>
      </c>
      <c r="L418" s="22" t="s">
        <v>4261</v>
      </c>
      <c r="M418" s="22" t="s">
        <v>4316</v>
      </c>
      <c r="N418" s="22" t="s">
        <v>2074</v>
      </c>
      <c r="O418" s="22"/>
      <c r="P418" s="246" t="s">
        <v>2987</v>
      </c>
      <c r="Q418" s="191"/>
      <c r="R418" s="1"/>
      <c r="S418" s="1" t="str">
        <f t="shared" si="86"/>
        <v/>
      </c>
      <c r="T418" s="1" t="str">
        <f>IF(ISNA(VLOOKUP(P418,'NEW XEQM.c'!D:D,1,0)),"--",VLOOKUP(P418,'NEW XEQM.c'!D:G,3,0))</f>
        <v>--</v>
      </c>
      <c r="U418" s="1" t="s">
        <v>2440</v>
      </c>
      <c r="W418" t="e">
        <f t="shared" si="76"/>
        <v>#VALUE!</v>
      </c>
    </row>
    <row r="419" spans="1:23">
      <c r="A419" s="16">
        <f t="shared" si="74"/>
        <v>419</v>
      </c>
      <c r="B419" s="15">
        <f t="shared" si="75"/>
        <v>404</v>
      </c>
      <c r="C419" s="18" t="s">
        <v>3306</v>
      </c>
      <c r="D419" s="18" t="s">
        <v>7</v>
      </c>
      <c r="E419" s="23" t="s">
        <v>344</v>
      </c>
      <c r="F419" s="23" t="s">
        <v>344</v>
      </c>
      <c r="G419" s="44">
        <v>0</v>
      </c>
      <c r="H419" s="44">
        <v>0</v>
      </c>
      <c r="I419" s="92" t="s">
        <v>3</v>
      </c>
      <c r="J419" s="23" t="s">
        <v>1274</v>
      </c>
      <c r="K419" s="24" t="s">
        <v>3630</v>
      </c>
      <c r="L419" s="22" t="s">
        <v>4261</v>
      </c>
      <c r="M419" s="22" t="s">
        <v>4316</v>
      </c>
      <c r="N419" s="22" t="s">
        <v>2074</v>
      </c>
      <c r="O419" s="22"/>
      <c r="P419" s="246" t="s">
        <v>2988</v>
      </c>
      <c r="Q419" s="191"/>
      <c r="R419" s="1"/>
      <c r="S419" s="1" t="str">
        <f t="shared" si="86"/>
        <v/>
      </c>
      <c r="T419" s="1" t="str">
        <f>IF(ISNA(VLOOKUP(P419,'NEW XEQM.c'!D:D,1,0)),"--",VLOOKUP(P419,'NEW XEQM.c'!D:G,3,0))</f>
        <v>--</v>
      </c>
      <c r="U419" s="1" t="s">
        <v>2440</v>
      </c>
      <c r="W419" t="e">
        <f t="shared" si="76"/>
        <v>#VALUE!</v>
      </c>
    </row>
    <row r="420" spans="1:23">
      <c r="A420" s="16">
        <f t="shared" si="74"/>
        <v>420</v>
      </c>
      <c r="B420" s="15">
        <f t="shared" si="75"/>
        <v>405</v>
      </c>
      <c r="C420" s="18" t="s">
        <v>3307</v>
      </c>
      <c r="D420" s="18" t="s">
        <v>11</v>
      </c>
      <c r="E420" s="23" t="s">
        <v>971</v>
      </c>
      <c r="F420" s="23" t="s">
        <v>971</v>
      </c>
      <c r="G420" s="44">
        <v>0</v>
      </c>
      <c r="H420" s="44">
        <v>63</v>
      </c>
      <c r="I420" s="92" t="s">
        <v>3</v>
      </c>
      <c r="J420" s="23" t="s">
        <v>1274</v>
      </c>
      <c r="K420" s="24" t="s">
        <v>3630</v>
      </c>
      <c r="L420" s="22" t="s">
        <v>4261</v>
      </c>
      <c r="M420" s="22" t="s">
        <v>4317</v>
      </c>
      <c r="N420" s="22" t="s">
        <v>2074</v>
      </c>
      <c r="O420" s="22"/>
      <c r="P420" s="246" t="s">
        <v>1336</v>
      </c>
      <c r="Q420" s="191"/>
      <c r="R420" s="1"/>
      <c r="S420" s="1" t="str">
        <f t="shared" si="86"/>
        <v/>
      </c>
      <c r="T420" s="1" t="str">
        <f>IF(ISNA(VLOOKUP(P420,'NEW XEQM.c'!D:D,1,0)),"--",VLOOKUP(P420,'NEW XEQM.c'!D:G,3,0))</f>
        <v>--</v>
      </c>
      <c r="U420" s="1" t="s">
        <v>2074</v>
      </c>
      <c r="W420" t="e">
        <f t="shared" si="76"/>
        <v>#VALUE!</v>
      </c>
    </row>
    <row r="421" spans="1:23">
      <c r="A421" s="16">
        <f t="shared" si="74"/>
        <v>421</v>
      </c>
      <c r="B421" s="15">
        <f t="shared" si="75"/>
        <v>406</v>
      </c>
      <c r="C421" s="18" t="s">
        <v>3308</v>
      </c>
      <c r="D421" s="18" t="s">
        <v>11</v>
      </c>
      <c r="E421" s="23" t="s">
        <v>965</v>
      </c>
      <c r="F421" s="23" t="s">
        <v>965</v>
      </c>
      <c r="G421" s="44">
        <v>0</v>
      </c>
      <c r="H421" s="44">
        <v>63</v>
      </c>
      <c r="I421" s="92" t="s">
        <v>3</v>
      </c>
      <c r="J421" s="23" t="s">
        <v>1274</v>
      </c>
      <c r="K421" s="24" t="s">
        <v>3630</v>
      </c>
      <c r="L421" s="22" t="s">
        <v>4261</v>
      </c>
      <c r="M421" s="22" t="s">
        <v>4317</v>
      </c>
      <c r="N421" s="22" t="s">
        <v>2074</v>
      </c>
      <c r="O421" s="22"/>
      <c r="P421" s="246" t="s">
        <v>1324</v>
      </c>
      <c r="Q421" s="191"/>
      <c r="R421" s="1"/>
      <c r="S421" s="1" t="str">
        <f t="shared" si="86"/>
        <v/>
      </c>
      <c r="T421" s="1" t="str">
        <f>IF(ISNA(VLOOKUP(P421,'NEW XEQM.c'!D:D,1,0)),"--",VLOOKUP(P421,'NEW XEQM.c'!D:G,3,0))</f>
        <v>--</v>
      </c>
      <c r="U421" s="1" t="s">
        <v>2074</v>
      </c>
      <c r="W421" t="e">
        <f t="shared" si="76"/>
        <v>#VALUE!</v>
      </c>
    </row>
    <row r="422" spans="1:23">
      <c r="A422" s="16">
        <f t="shared" si="74"/>
        <v>422</v>
      </c>
      <c r="B422" s="15">
        <f t="shared" si="75"/>
        <v>407</v>
      </c>
      <c r="C422" s="18" t="s">
        <v>3309</v>
      </c>
      <c r="D422" s="18" t="s">
        <v>11</v>
      </c>
      <c r="E422" s="23" t="s">
        <v>38</v>
      </c>
      <c r="F422" s="23" t="s">
        <v>38</v>
      </c>
      <c r="G422" s="44">
        <v>0</v>
      </c>
      <c r="H422" s="44">
        <v>63</v>
      </c>
      <c r="I422" s="92" t="s">
        <v>3</v>
      </c>
      <c r="J422" s="23" t="s">
        <v>1274</v>
      </c>
      <c r="K422" s="24" t="s">
        <v>3630</v>
      </c>
      <c r="L422" s="22" t="s">
        <v>4261</v>
      </c>
      <c r="M422" s="22" t="s">
        <v>4317</v>
      </c>
      <c r="N422" s="22" t="s">
        <v>2074</v>
      </c>
      <c r="O422" s="22"/>
      <c r="P422" s="246" t="s">
        <v>1349</v>
      </c>
      <c r="Q422" s="191"/>
      <c r="R422" s="1"/>
      <c r="S422" s="1" t="str">
        <f t="shared" si="86"/>
        <v/>
      </c>
      <c r="T422" s="1" t="str">
        <f>IF(ISNA(VLOOKUP(P422,'NEW XEQM.c'!D:D,1,0)),"--",VLOOKUP(P422,'NEW XEQM.c'!D:G,3,0))</f>
        <v>--</v>
      </c>
      <c r="U422" s="1" t="s">
        <v>2074</v>
      </c>
      <c r="W422" t="e">
        <f t="shared" si="76"/>
        <v>#VALUE!</v>
      </c>
    </row>
    <row r="423" spans="1:23">
      <c r="A423" s="16">
        <f t="shared" si="74"/>
        <v>423</v>
      </c>
      <c r="B423" s="15">
        <f t="shared" si="75"/>
        <v>408</v>
      </c>
      <c r="C423" s="18" t="s">
        <v>3310</v>
      </c>
      <c r="D423" s="18" t="s">
        <v>11</v>
      </c>
      <c r="E423" s="23" t="s">
        <v>276</v>
      </c>
      <c r="F423" s="23" t="s">
        <v>276</v>
      </c>
      <c r="G423" s="44">
        <v>0</v>
      </c>
      <c r="H423" s="44">
        <v>63</v>
      </c>
      <c r="I423" s="92" t="s">
        <v>3</v>
      </c>
      <c r="J423" s="23" t="s">
        <v>1274</v>
      </c>
      <c r="K423" s="24" t="s">
        <v>3630</v>
      </c>
      <c r="L423" s="22" t="s">
        <v>4261</v>
      </c>
      <c r="M423" s="22" t="s">
        <v>4317</v>
      </c>
      <c r="N423" s="22" t="s">
        <v>2074</v>
      </c>
      <c r="O423" s="22"/>
      <c r="P423" s="246" t="s">
        <v>1729</v>
      </c>
      <c r="Q423" s="191"/>
      <c r="R423" s="1"/>
      <c r="S423" s="1" t="str">
        <f t="shared" si="86"/>
        <v/>
      </c>
      <c r="T423" s="1" t="str">
        <f>IF(ISNA(VLOOKUP(P423,'NEW XEQM.c'!D:D,1,0)),"--",VLOOKUP(P423,'NEW XEQM.c'!D:G,3,0))</f>
        <v>--</v>
      </c>
      <c r="U423" s="1" t="s">
        <v>2074</v>
      </c>
      <c r="W423" t="e">
        <f t="shared" si="76"/>
        <v>#VALUE!</v>
      </c>
    </row>
    <row r="424" spans="1:23">
      <c r="A424" s="16">
        <f t="shared" si="74"/>
        <v>424</v>
      </c>
      <c r="B424" s="15">
        <f t="shared" si="75"/>
        <v>409</v>
      </c>
      <c r="C424" s="18" t="s">
        <v>3311</v>
      </c>
      <c r="D424" s="18" t="s">
        <v>11</v>
      </c>
      <c r="E424" s="23" t="s">
        <v>89</v>
      </c>
      <c r="F424" s="23" t="s">
        <v>89</v>
      </c>
      <c r="G424" s="44">
        <v>0</v>
      </c>
      <c r="H424" s="44">
        <v>63</v>
      </c>
      <c r="I424" s="92" t="s">
        <v>3</v>
      </c>
      <c r="J424" s="23" t="s">
        <v>1274</v>
      </c>
      <c r="K424" s="24" t="s">
        <v>3630</v>
      </c>
      <c r="L424" s="22" t="s">
        <v>4261</v>
      </c>
      <c r="M424" s="22" t="s">
        <v>4317</v>
      </c>
      <c r="N424" s="22" t="s">
        <v>2074</v>
      </c>
      <c r="O424" s="22"/>
      <c r="P424" s="246" t="s">
        <v>1433</v>
      </c>
      <c r="Q424" s="191"/>
      <c r="R424" s="1"/>
      <c r="S424" s="1" t="str">
        <f t="shared" si="86"/>
        <v/>
      </c>
      <c r="T424" s="1" t="str">
        <f>IF(ISNA(VLOOKUP(P424,'NEW XEQM.c'!D:D,1,0)),"--",VLOOKUP(P424,'NEW XEQM.c'!D:G,3,0))</f>
        <v>--</v>
      </c>
      <c r="U424" s="1" t="s">
        <v>2074</v>
      </c>
      <c r="W424" t="e">
        <f t="shared" si="76"/>
        <v>#VALUE!</v>
      </c>
    </row>
    <row r="425" spans="1:23">
      <c r="A425" s="16">
        <f t="shared" si="74"/>
        <v>425</v>
      </c>
      <c r="B425" s="15">
        <f t="shared" si="75"/>
        <v>410</v>
      </c>
      <c r="C425" s="18" t="s">
        <v>3312</v>
      </c>
      <c r="D425" s="18" t="s">
        <v>11</v>
      </c>
      <c r="E425" s="23" t="s">
        <v>261</v>
      </c>
      <c r="F425" s="23" t="s">
        <v>261</v>
      </c>
      <c r="G425" s="44">
        <v>0</v>
      </c>
      <c r="H425" s="44">
        <v>63</v>
      </c>
      <c r="I425" s="92" t="s">
        <v>3</v>
      </c>
      <c r="J425" s="23" t="s">
        <v>1274</v>
      </c>
      <c r="K425" s="24" t="s">
        <v>3630</v>
      </c>
      <c r="L425" s="22" t="s">
        <v>4261</v>
      </c>
      <c r="M425" s="22" t="s">
        <v>4317</v>
      </c>
      <c r="N425" s="22" t="s">
        <v>2074</v>
      </c>
      <c r="O425" s="22"/>
      <c r="P425" s="246" t="s">
        <v>1702</v>
      </c>
      <c r="Q425" s="191"/>
      <c r="R425" s="1"/>
      <c r="S425" s="1" t="str">
        <f t="shared" si="86"/>
        <v/>
      </c>
      <c r="T425" s="1" t="str">
        <f>IF(ISNA(VLOOKUP(P425,'NEW XEQM.c'!D:D,1,0)),"--",VLOOKUP(P425,'NEW XEQM.c'!D:G,3,0))</f>
        <v>--</v>
      </c>
      <c r="U425" s="1" t="s">
        <v>2440</v>
      </c>
      <c r="W425" t="e">
        <f t="shared" si="76"/>
        <v>#VALUE!</v>
      </c>
    </row>
    <row r="426" spans="1:23">
      <c r="A426" s="16">
        <f t="shared" si="74"/>
        <v>426</v>
      </c>
      <c r="B426" s="15">
        <f t="shared" si="75"/>
        <v>411</v>
      </c>
      <c r="C426" s="18" t="s">
        <v>3313</v>
      </c>
      <c r="D426" s="18" t="s">
        <v>11</v>
      </c>
      <c r="E426" s="23" t="s">
        <v>1139</v>
      </c>
      <c r="F426" s="23" t="s">
        <v>1139</v>
      </c>
      <c r="G426" s="44">
        <v>0</v>
      </c>
      <c r="H426" s="44">
        <v>63</v>
      </c>
      <c r="I426" s="92" t="s">
        <v>3</v>
      </c>
      <c r="J426" s="23" t="s">
        <v>1274</v>
      </c>
      <c r="K426" s="24" t="s">
        <v>3630</v>
      </c>
      <c r="L426" s="22" t="s">
        <v>4261</v>
      </c>
      <c r="M426" s="22" t="s">
        <v>4317</v>
      </c>
      <c r="N426" s="22" t="s">
        <v>2074</v>
      </c>
      <c r="O426" s="22"/>
      <c r="P426" s="246" t="s">
        <v>1703</v>
      </c>
      <c r="Q426" s="191"/>
      <c r="R426" s="1"/>
      <c r="S426" s="1" t="str">
        <f t="shared" si="86"/>
        <v/>
      </c>
      <c r="T426" s="1" t="str">
        <f>IF(ISNA(VLOOKUP(P426,'NEW XEQM.c'!D:D,1,0)),"--",VLOOKUP(P426,'NEW XEQM.c'!D:G,3,0))</f>
        <v>--</v>
      </c>
      <c r="U426" s="1" t="s">
        <v>2440</v>
      </c>
      <c r="W426" t="e">
        <f t="shared" si="76"/>
        <v>#VALUE!</v>
      </c>
    </row>
    <row r="427" spans="1:23">
      <c r="A427" s="16">
        <f t="shared" si="74"/>
        <v>427</v>
      </c>
      <c r="B427" s="15">
        <f t="shared" si="75"/>
        <v>412</v>
      </c>
      <c r="C427" s="18" t="s">
        <v>3314</v>
      </c>
      <c r="D427" s="18" t="s">
        <v>11</v>
      </c>
      <c r="E427" s="23" t="s">
        <v>264</v>
      </c>
      <c r="F427" s="23" t="s">
        <v>264</v>
      </c>
      <c r="G427" s="44">
        <v>0</v>
      </c>
      <c r="H427" s="44">
        <v>63</v>
      </c>
      <c r="I427" s="92" t="s">
        <v>3</v>
      </c>
      <c r="J427" s="23" t="s">
        <v>1274</v>
      </c>
      <c r="K427" s="24" t="s">
        <v>3630</v>
      </c>
      <c r="L427" s="22" t="s">
        <v>4261</v>
      </c>
      <c r="M427" s="22" t="s">
        <v>4317</v>
      </c>
      <c r="N427" s="22" t="s">
        <v>2074</v>
      </c>
      <c r="O427" s="22"/>
      <c r="P427" s="246" t="s">
        <v>1711</v>
      </c>
      <c r="Q427" s="191"/>
      <c r="R427" s="1"/>
      <c r="S427" s="1" t="str">
        <f t="shared" si="86"/>
        <v/>
      </c>
      <c r="T427" s="1" t="str">
        <f>IF(ISNA(VLOOKUP(P427,'NEW XEQM.c'!D:D,1,0)),"--",VLOOKUP(P427,'NEW XEQM.c'!D:G,3,0))</f>
        <v>--</v>
      </c>
      <c r="U427" s="1" t="s">
        <v>2440</v>
      </c>
      <c r="W427" t="e">
        <f t="shared" si="76"/>
        <v>#VALUE!</v>
      </c>
    </row>
    <row r="428" spans="1:23">
      <c r="A428" s="16">
        <f t="shared" si="74"/>
        <v>428</v>
      </c>
      <c r="B428" s="15">
        <f t="shared" si="75"/>
        <v>413</v>
      </c>
      <c r="C428" s="18" t="s">
        <v>3315</v>
      </c>
      <c r="D428" s="18" t="s">
        <v>11</v>
      </c>
      <c r="E428" s="23" t="s">
        <v>1143</v>
      </c>
      <c r="F428" s="23" t="s">
        <v>1143</v>
      </c>
      <c r="G428" s="44">
        <v>0</v>
      </c>
      <c r="H428" s="44">
        <v>63</v>
      </c>
      <c r="I428" s="92" t="s">
        <v>3</v>
      </c>
      <c r="J428" s="23" t="s">
        <v>1274</v>
      </c>
      <c r="K428" s="24" t="s">
        <v>3630</v>
      </c>
      <c r="L428" s="22" t="s">
        <v>4261</v>
      </c>
      <c r="M428" s="22" t="s">
        <v>4317</v>
      </c>
      <c r="N428" s="22" t="s">
        <v>2074</v>
      </c>
      <c r="O428" s="22"/>
      <c r="P428" s="246" t="s">
        <v>1712</v>
      </c>
      <c r="Q428" s="191"/>
      <c r="R428" s="1"/>
      <c r="S428" s="1" t="str">
        <f t="shared" si="86"/>
        <v/>
      </c>
      <c r="T428" s="1" t="str">
        <f>IF(ISNA(VLOOKUP(P428,'NEW XEQM.c'!D:D,1,0)),"--",VLOOKUP(P428,'NEW XEQM.c'!D:G,3,0))</f>
        <v>--</v>
      </c>
      <c r="U428" s="1" t="s">
        <v>2440</v>
      </c>
      <c r="W428" t="e">
        <f t="shared" si="76"/>
        <v>#VALUE!</v>
      </c>
    </row>
    <row r="429" spans="1:23">
      <c r="A429" s="16">
        <f t="shared" si="74"/>
        <v>429</v>
      </c>
      <c r="B429" s="15">
        <f t="shared" si="75"/>
        <v>414</v>
      </c>
      <c r="C429" s="18" t="s">
        <v>3316</v>
      </c>
      <c r="D429" s="18" t="s">
        <v>11</v>
      </c>
      <c r="E429" s="23" t="s">
        <v>299</v>
      </c>
      <c r="F429" s="23" t="s">
        <v>299</v>
      </c>
      <c r="G429" s="44">
        <v>0</v>
      </c>
      <c r="H429" s="44">
        <v>63</v>
      </c>
      <c r="I429" s="92" t="s">
        <v>3</v>
      </c>
      <c r="J429" s="23" t="s">
        <v>1274</v>
      </c>
      <c r="K429" s="24" t="s">
        <v>3630</v>
      </c>
      <c r="L429" s="22" t="s">
        <v>4261</v>
      </c>
      <c r="M429" s="22" t="s">
        <v>4317</v>
      </c>
      <c r="N429" s="22" t="s">
        <v>2074</v>
      </c>
      <c r="O429" s="22"/>
      <c r="P429" s="246" t="s">
        <v>1755</v>
      </c>
      <c r="Q429" s="191"/>
      <c r="R429" s="1"/>
      <c r="S429" s="1" t="str">
        <f t="shared" si="86"/>
        <v/>
      </c>
      <c r="T429" s="1" t="str">
        <f>IF(ISNA(VLOOKUP(P429,'NEW XEQM.c'!D:D,1,0)),"--",VLOOKUP(P429,'NEW XEQM.c'!D:G,3,0))</f>
        <v>--</v>
      </c>
      <c r="U429" s="1" t="s">
        <v>2440</v>
      </c>
      <c r="W429" t="e">
        <f t="shared" si="76"/>
        <v>#VALUE!</v>
      </c>
    </row>
    <row r="430" spans="1:23">
      <c r="A430" s="16">
        <f t="shared" si="74"/>
        <v>430</v>
      </c>
      <c r="B430" s="15">
        <f t="shared" si="75"/>
        <v>415</v>
      </c>
      <c r="C430" s="18" t="s">
        <v>3317</v>
      </c>
      <c r="D430" s="18" t="s">
        <v>11</v>
      </c>
      <c r="E430" s="23" t="s">
        <v>303</v>
      </c>
      <c r="F430" s="23" t="s">
        <v>303</v>
      </c>
      <c r="G430" s="44">
        <v>0</v>
      </c>
      <c r="H430" s="44">
        <v>63</v>
      </c>
      <c r="I430" s="92" t="s">
        <v>3</v>
      </c>
      <c r="J430" s="23" t="s">
        <v>1274</v>
      </c>
      <c r="K430" s="24" t="s">
        <v>3630</v>
      </c>
      <c r="L430" s="22" t="s">
        <v>4261</v>
      </c>
      <c r="M430" s="22" t="s">
        <v>4317</v>
      </c>
      <c r="N430" s="22" t="s">
        <v>2074</v>
      </c>
      <c r="O430" s="22"/>
      <c r="P430" s="246" t="s">
        <v>1762</v>
      </c>
      <c r="Q430" s="191"/>
      <c r="R430" s="1"/>
      <c r="S430" s="1" t="str">
        <f t="shared" si="86"/>
        <v/>
      </c>
      <c r="T430" s="1" t="str">
        <f>IF(ISNA(VLOOKUP(P430,'NEW XEQM.c'!D:D,1,0)),"--",VLOOKUP(P430,'NEW XEQM.c'!D:G,3,0))</f>
        <v>--</v>
      </c>
      <c r="U430" s="1" t="s">
        <v>2440</v>
      </c>
      <c r="W430" t="e">
        <f t="shared" si="76"/>
        <v>#VALUE!</v>
      </c>
    </row>
    <row r="431" spans="1:23">
      <c r="A431" s="16">
        <f t="shared" si="74"/>
        <v>431</v>
      </c>
      <c r="B431" s="15">
        <f t="shared" si="75"/>
        <v>416</v>
      </c>
      <c r="C431" s="18" t="s">
        <v>3318</v>
      </c>
      <c r="D431" s="18" t="s">
        <v>11</v>
      </c>
      <c r="E431" s="23" t="s">
        <v>962</v>
      </c>
      <c r="F431" s="23" t="s">
        <v>962</v>
      </c>
      <c r="G431" s="44">
        <v>0</v>
      </c>
      <c r="H431" s="44">
        <v>63</v>
      </c>
      <c r="I431" s="92" t="s">
        <v>3</v>
      </c>
      <c r="J431" s="23" t="s">
        <v>1274</v>
      </c>
      <c r="K431" s="24" t="s">
        <v>3630</v>
      </c>
      <c r="L431" s="22" t="s">
        <v>4261</v>
      </c>
      <c r="M431" s="22" t="s">
        <v>4317</v>
      </c>
      <c r="N431" s="22" t="s">
        <v>2074</v>
      </c>
      <c r="O431" s="22"/>
      <c r="P431" s="246" t="s">
        <v>1315</v>
      </c>
      <c r="Q431" s="191"/>
      <c r="R431" s="1"/>
      <c r="S431" s="1" t="str">
        <f t="shared" si="86"/>
        <v/>
      </c>
      <c r="T431" s="1" t="str">
        <f>IF(ISNA(VLOOKUP(P431,'NEW XEQM.c'!D:D,1,0)),"--",VLOOKUP(P431,'NEW XEQM.c'!D:G,3,0))</f>
        <v>--</v>
      </c>
      <c r="U431" s="1" t="s">
        <v>2074</v>
      </c>
      <c r="W431" t="e">
        <f t="shared" si="76"/>
        <v>#VALUE!</v>
      </c>
    </row>
    <row r="432" spans="1:23">
      <c r="A432" s="16">
        <f t="shared" si="74"/>
        <v>432</v>
      </c>
      <c r="B432" s="15">
        <f t="shared" si="75"/>
        <v>417</v>
      </c>
      <c r="C432" s="18" t="s">
        <v>3319</v>
      </c>
      <c r="D432" s="18" t="s">
        <v>7</v>
      </c>
      <c r="E432" s="23" t="s">
        <v>160</v>
      </c>
      <c r="F432" s="23" t="s">
        <v>160</v>
      </c>
      <c r="G432" s="44">
        <v>0</v>
      </c>
      <c r="H432" s="44">
        <v>0</v>
      </c>
      <c r="I432" s="92" t="s">
        <v>3</v>
      </c>
      <c r="J432" s="23" t="s">
        <v>1274</v>
      </c>
      <c r="K432" s="24" t="s">
        <v>3630</v>
      </c>
      <c r="L432" s="22" t="s">
        <v>4261</v>
      </c>
      <c r="M432" s="22" t="s">
        <v>4316</v>
      </c>
      <c r="N432" s="22" t="s">
        <v>2074</v>
      </c>
      <c r="O432" s="22"/>
      <c r="P432" s="246" t="s">
        <v>1545</v>
      </c>
      <c r="Q432" s="191"/>
      <c r="R432" s="1"/>
      <c r="S432" s="1" t="str">
        <f t="shared" si="86"/>
        <v/>
      </c>
      <c r="T432" s="1" t="str">
        <f>IF(ISNA(VLOOKUP(P432,'NEW XEQM.c'!D:D,1,0)),"--",VLOOKUP(P432,'NEW XEQM.c'!D:G,3,0))</f>
        <v>--</v>
      </c>
      <c r="U432" s="1" t="s">
        <v>2074</v>
      </c>
      <c r="W432" t="e">
        <f t="shared" si="76"/>
        <v>#VALUE!</v>
      </c>
    </row>
    <row r="433" spans="1:23">
      <c r="A433" s="16">
        <f t="shared" si="74"/>
        <v>433</v>
      </c>
      <c r="B433" s="15">
        <f t="shared" si="75"/>
        <v>418</v>
      </c>
      <c r="C433" s="18" t="s">
        <v>3320</v>
      </c>
      <c r="D433" s="18" t="s">
        <v>7</v>
      </c>
      <c r="E433" s="23" t="s">
        <v>259</v>
      </c>
      <c r="F433" s="23" t="s">
        <v>259</v>
      </c>
      <c r="G433" s="44">
        <v>0</v>
      </c>
      <c r="H433" s="44">
        <v>0</v>
      </c>
      <c r="I433" s="92" t="s">
        <v>3</v>
      </c>
      <c r="J433" s="23" t="s">
        <v>1274</v>
      </c>
      <c r="K433" s="24" t="s">
        <v>3630</v>
      </c>
      <c r="L433" s="22" t="s">
        <v>4261</v>
      </c>
      <c r="M433" s="22" t="s">
        <v>4316</v>
      </c>
      <c r="N433" s="22" t="s">
        <v>2074</v>
      </c>
      <c r="O433" s="22"/>
      <c r="P433" s="246" t="s">
        <v>1700</v>
      </c>
      <c r="Q433" s="191"/>
      <c r="R433" s="1"/>
      <c r="S433" s="1" t="str">
        <f t="shared" si="86"/>
        <v/>
      </c>
      <c r="T433" s="1" t="str">
        <f>IF(ISNA(VLOOKUP(P433,'NEW XEQM.c'!D:D,1,0)),"--",VLOOKUP(P433,'NEW XEQM.c'!D:G,3,0))</f>
        <v>--</v>
      </c>
      <c r="U433" s="1" t="s">
        <v>2074</v>
      </c>
      <c r="W433" t="e">
        <f t="shared" si="76"/>
        <v>#VALUE!</v>
      </c>
    </row>
    <row r="434" spans="1:23">
      <c r="A434" s="16">
        <f t="shared" si="74"/>
        <v>434</v>
      </c>
      <c r="B434" s="15">
        <f t="shared" si="75"/>
        <v>419</v>
      </c>
      <c r="C434" s="18" t="s">
        <v>3321</v>
      </c>
      <c r="D434" s="18" t="s">
        <v>11</v>
      </c>
      <c r="E434" s="23" t="s">
        <v>1073</v>
      </c>
      <c r="F434" s="23" t="s">
        <v>1073</v>
      </c>
      <c r="G434" s="44">
        <v>0</v>
      </c>
      <c r="H434" s="44">
        <v>64</v>
      </c>
      <c r="I434" s="92" t="s">
        <v>3</v>
      </c>
      <c r="J434" s="23" t="s">
        <v>1274</v>
      </c>
      <c r="K434" s="24" t="s">
        <v>3630</v>
      </c>
      <c r="L434" s="22" t="s">
        <v>4261</v>
      </c>
      <c r="M434" s="22" t="s">
        <v>4317</v>
      </c>
      <c r="N434" s="22" t="s">
        <v>2074</v>
      </c>
      <c r="O434" s="22"/>
      <c r="P434" s="246" t="s">
        <v>1570</v>
      </c>
      <c r="Q434" s="191"/>
      <c r="R434" s="1"/>
      <c r="S434" s="1" t="str">
        <f t="shared" si="86"/>
        <v/>
      </c>
      <c r="T434" s="1" t="str">
        <f>IF(ISNA(VLOOKUP(P434,'NEW XEQM.c'!D:D,1,0)),"--",VLOOKUP(P434,'NEW XEQM.c'!D:G,3,0))</f>
        <v>--</v>
      </c>
      <c r="U434" s="1" t="s">
        <v>2074</v>
      </c>
      <c r="W434" t="e">
        <f t="shared" si="76"/>
        <v>#VALUE!</v>
      </c>
    </row>
    <row r="435" spans="1:23">
      <c r="A435" s="16">
        <f t="shared" si="74"/>
        <v>435</v>
      </c>
      <c r="B435" s="15">
        <f t="shared" si="75"/>
        <v>420</v>
      </c>
      <c r="C435" s="18" t="s">
        <v>3322</v>
      </c>
      <c r="D435" s="18" t="s">
        <v>11</v>
      </c>
      <c r="E435" s="23" t="s">
        <v>1074</v>
      </c>
      <c r="F435" s="23" t="s">
        <v>1074</v>
      </c>
      <c r="G435" s="44">
        <v>0</v>
      </c>
      <c r="H435" s="44">
        <v>64</v>
      </c>
      <c r="I435" s="92" t="s">
        <v>3</v>
      </c>
      <c r="J435" s="23" t="s">
        <v>1274</v>
      </c>
      <c r="K435" s="24" t="s">
        <v>3630</v>
      </c>
      <c r="L435" s="22" t="s">
        <v>4261</v>
      </c>
      <c r="M435" s="22" t="s">
        <v>4317</v>
      </c>
      <c r="N435" s="22" t="s">
        <v>2074</v>
      </c>
      <c r="O435" s="22"/>
      <c r="P435" s="246" t="s">
        <v>1571</v>
      </c>
      <c r="Q435" s="191"/>
      <c r="R435" s="1"/>
      <c r="S435" s="1" t="str">
        <f t="shared" si="86"/>
        <v/>
      </c>
      <c r="T435" s="1" t="str">
        <f>IF(ISNA(VLOOKUP(P435,'NEW XEQM.c'!D:D,1,0)),"--",VLOOKUP(P435,'NEW XEQM.c'!D:G,3,0))</f>
        <v>--</v>
      </c>
      <c r="U435" s="1" t="s">
        <v>2074</v>
      </c>
      <c r="W435" t="e">
        <f t="shared" si="76"/>
        <v>#VALUE!</v>
      </c>
    </row>
    <row r="436" spans="1:23">
      <c r="A436" s="16">
        <f t="shared" si="74"/>
        <v>436</v>
      </c>
      <c r="B436" s="15">
        <f t="shared" si="75"/>
        <v>421</v>
      </c>
      <c r="C436" s="18" t="s">
        <v>3323</v>
      </c>
      <c r="D436" s="18" t="s">
        <v>7</v>
      </c>
      <c r="E436" s="23" t="s">
        <v>180</v>
      </c>
      <c r="F436" s="23" t="s">
        <v>180</v>
      </c>
      <c r="G436" s="44">
        <v>0</v>
      </c>
      <c r="H436" s="44">
        <v>0</v>
      </c>
      <c r="I436" s="92" t="s">
        <v>3</v>
      </c>
      <c r="J436" s="23" t="s">
        <v>1274</v>
      </c>
      <c r="K436" s="24" t="s">
        <v>3630</v>
      </c>
      <c r="L436" s="22" t="s">
        <v>4261</v>
      </c>
      <c r="M436" s="22" t="s">
        <v>4316</v>
      </c>
      <c r="N436" s="22" t="s">
        <v>2074</v>
      </c>
      <c r="O436" s="22"/>
      <c r="P436" s="246" t="s">
        <v>1581</v>
      </c>
      <c r="Q436" s="191"/>
      <c r="R436" s="1"/>
      <c r="S436" s="1" t="str">
        <f t="shared" si="86"/>
        <v/>
      </c>
      <c r="T436" s="1" t="str">
        <f>IF(ISNA(VLOOKUP(P436,'NEW XEQM.c'!D:D,1,0)),"--",VLOOKUP(P436,'NEW XEQM.c'!D:G,3,0))</f>
        <v>--</v>
      </c>
      <c r="U436" s="1" t="s">
        <v>2074</v>
      </c>
      <c r="W436" t="e">
        <f t="shared" si="76"/>
        <v>#VALUE!</v>
      </c>
    </row>
    <row r="437" spans="1:23">
      <c r="A437" s="16">
        <f t="shared" si="74"/>
        <v>437</v>
      </c>
      <c r="B437" s="15">
        <f t="shared" si="75"/>
        <v>422</v>
      </c>
      <c r="C437" s="18" t="s">
        <v>3324</v>
      </c>
      <c r="D437" s="18" t="s">
        <v>7</v>
      </c>
      <c r="E437" s="23" t="s">
        <v>421</v>
      </c>
      <c r="F437" s="32" t="s">
        <v>421</v>
      </c>
      <c r="G437" s="44">
        <v>0</v>
      </c>
      <c r="H437" s="44">
        <v>0</v>
      </c>
      <c r="I437" s="92" t="s">
        <v>3</v>
      </c>
      <c r="J437" s="23" t="s">
        <v>1274</v>
      </c>
      <c r="K437" s="24" t="s">
        <v>3630</v>
      </c>
      <c r="L437" s="22" t="s">
        <v>4261</v>
      </c>
      <c r="M437" s="22" t="s">
        <v>4316</v>
      </c>
      <c r="N437" s="22" t="s">
        <v>2074</v>
      </c>
      <c r="O437" s="22"/>
      <c r="P437" s="246" t="s">
        <v>1971</v>
      </c>
      <c r="Q437" s="191"/>
      <c r="R437" s="1"/>
      <c r="S437" s="1" t="str">
        <f t="shared" si="86"/>
        <v/>
      </c>
      <c r="T437" s="1" t="str">
        <f>IF(ISNA(VLOOKUP(P437,'NEW XEQM.c'!D:D,1,0)),"--",VLOOKUP(P437,'NEW XEQM.c'!D:G,3,0))</f>
        <v>--</v>
      </c>
      <c r="U437" s="1" t="s">
        <v>2440</v>
      </c>
      <c r="W437" t="e">
        <f t="shared" si="76"/>
        <v>#VALUE!</v>
      </c>
    </row>
    <row r="438" spans="1:23">
      <c r="A438" s="16">
        <f t="shared" si="74"/>
        <v>438</v>
      </c>
      <c r="B438" s="15">
        <f t="shared" si="75"/>
        <v>423</v>
      </c>
      <c r="C438" s="18" t="s">
        <v>3325</v>
      </c>
      <c r="D438" s="18" t="s">
        <v>11</v>
      </c>
      <c r="E438" s="33" t="s">
        <v>1148</v>
      </c>
      <c r="F438" s="34" t="s">
        <v>1148</v>
      </c>
      <c r="G438" s="44">
        <v>0</v>
      </c>
      <c r="H438" s="44">
        <v>99</v>
      </c>
      <c r="I438" s="92" t="s">
        <v>3</v>
      </c>
      <c r="J438" s="23" t="s">
        <v>1274</v>
      </c>
      <c r="K438" s="24" t="s">
        <v>3630</v>
      </c>
      <c r="L438" s="22" t="s">
        <v>4261</v>
      </c>
      <c r="M438" s="22" t="s">
        <v>4317</v>
      </c>
      <c r="N438" s="22" t="s">
        <v>2074</v>
      </c>
      <c r="O438" s="22"/>
      <c r="P438" s="246" t="s">
        <v>1733</v>
      </c>
      <c r="Q438" s="191"/>
      <c r="R438" s="1"/>
      <c r="S438" s="1" t="str">
        <f t="shared" si="86"/>
        <v/>
      </c>
      <c r="T438" s="1" t="str">
        <f>IF(ISNA(VLOOKUP(P438,'NEW XEQM.c'!D:D,1,0)),"--",VLOOKUP(P438,'NEW XEQM.c'!D:G,3,0))</f>
        <v>SDL</v>
      </c>
      <c r="U438" s="1" t="s">
        <v>2439</v>
      </c>
      <c r="W438" t="e">
        <f t="shared" si="76"/>
        <v>#VALUE!</v>
      </c>
    </row>
    <row r="439" spans="1:23">
      <c r="A439" s="16">
        <f t="shared" si="74"/>
        <v>439</v>
      </c>
      <c r="B439" s="15">
        <f t="shared" si="75"/>
        <v>424</v>
      </c>
      <c r="C439" s="18" t="s">
        <v>3326</v>
      </c>
      <c r="D439" s="18" t="s">
        <v>11</v>
      </c>
      <c r="E439" s="33" t="s">
        <v>1149</v>
      </c>
      <c r="F439" s="34" t="s">
        <v>1149</v>
      </c>
      <c r="G439" s="44">
        <v>0</v>
      </c>
      <c r="H439" s="44">
        <v>99</v>
      </c>
      <c r="I439" s="92" t="s">
        <v>3</v>
      </c>
      <c r="J439" s="23" t="s">
        <v>1274</v>
      </c>
      <c r="K439" s="24" t="s">
        <v>3630</v>
      </c>
      <c r="L439" s="22" t="s">
        <v>4261</v>
      </c>
      <c r="M439" s="22" t="s">
        <v>4317</v>
      </c>
      <c r="N439" s="22" t="s">
        <v>2074</v>
      </c>
      <c r="O439" s="22"/>
      <c r="P439" s="246" t="s">
        <v>1734</v>
      </c>
      <c r="Q439" s="191"/>
      <c r="R439" s="1"/>
      <c r="S439" s="1" t="str">
        <f t="shared" si="86"/>
        <v/>
      </c>
      <c r="T439" s="1" t="str">
        <f>IF(ISNA(VLOOKUP(P439,'NEW XEQM.c'!D:D,1,0)),"--",VLOOKUP(P439,'NEW XEQM.c'!D:G,3,0))</f>
        <v>SDR</v>
      </c>
      <c r="U439" s="1" t="s">
        <v>2439</v>
      </c>
      <c r="W439" t="e">
        <f t="shared" si="76"/>
        <v>#VALUE!</v>
      </c>
    </row>
    <row r="440" spans="1:23">
      <c r="A440" s="16">
        <f t="shared" si="74"/>
        <v>440</v>
      </c>
      <c r="B440" s="15">
        <f t="shared" si="75"/>
        <v>425</v>
      </c>
      <c r="C440" s="54" t="s">
        <v>3512</v>
      </c>
      <c r="D440" s="54" t="s">
        <v>7</v>
      </c>
      <c r="E440" s="72" t="str">
        <f t="shared" ref="E440:E447" si="87">CHAR(34)&amp;IF(B440&lt;10,"000",IF(B440&lt;100,"00",IF(B440&lt;1000,"0","")))&amp;$B440&amp;CHAR(34)</f>
        <v>"0425"</v>
      </c>
      <c r="F440" s="55" t="str">
        <f t="shared" ref="F440:F447" si="88">E440</f>
        <v>"0425"</v>
      </c>
      <c r="G440" s="100">
        <v>0</v>
      </c>
      <c r="H440" s="100">
        <v>0</v>
      </c>
      <c r="I440" s="95" t="s">
        <v>27</v>
      </c>
      <c r="J440" s="23" t="s">
        <v>1274</v>
      </c>
      <c r="K440" s="57" t="s">
        <v>3526</v>
      </c>
      <c r="L440" s="11" t="s">
        <v>4261</v>
      </c>
      <c r="M440" s="22" t="s">
        <v>4318</v>
      </c>
      <c r="N440" s="22" t="s">
        <v>2074</v>
      </c>
      <c r="O440" s="11"/>
      <c r="P440" s="246" t="str">
        <f t="shared" ref="P440:P447" si="89">"ITM_"&amp;IF(B440&lt;10,"000",IF(B440&lt;100,"00",IF(B440&lt;1000,"0","")))&amp;$B440</f>
        <v>ITM_0425</v>
      </c>
      <c r="Q440" s="191"/>
      <c r="R440" s="1"/>
      <c r="S440" s="1" t="str">
        <f t="shared" si="86"/>
        <v/>
      </c>
      <c r="T440" s="1" t="str">
        <f>IF(ISNA(VLOOKUP(P440,'NEW XEQM.c'!D:D,1,0)),"--",VLOOKUP(P440,'NEW XEQM.c'!D:G,3,0))</f>
        <v>--</v>
      </c>
      <c r="U440" s="1" t="s">
        <v>2074</v>
      </c>
      <c r="W440" t="e">
        <f t="shared" si="76"/>
        <v>#VALUE!</v>
      </c>
    </row>
    <row r="441" spans="1:23">
      <c r="A441" s="16">
        <f t="shared" si="74"/>
        <v>441</v>
      </c>
      <c r="B441" s="15">
        <f t="shared" si="75"/>
        <v>426</v>
      </c>
      <c r="C441" s="54" t="s">
        <v>3512</v>
      </c>
      <c r="D441" s="54" t="s">
        <v>7</v>
      </c>
      <c r="E441" s="72" t="str">
        <f t="shared" si="87"/>
        <v>"0426"</v>
      </c>
      <c r="F441" s="55" t="str">
        <f t="shared" si="88"/>
        <v>"0426"</v>
      </c>
      <c r="G441" s="100">
        <v>0</v>
      </c>
      <c r="H441" s="100">
        <v>0</v>
      </c>
      <c r="I441" s="95" t="s">
        <v>27</v>
      </c>
      <c r="J441" s="23" t="s">
        <v>1274</v>
      </c>
      <c r="K441" s="57" t="s">
        <v>3526</v>
      </c>
      <c r="L441" s="11" t="s">
        <v>4261</v>
      </c>
      <c r="M441" s="22" t="s">
        <v>4318</v>
      </c>
      <c r="N441" s="22" t="s">
        <v>2074</v>
      </c>
      <c r="O441" s="11"/>
      <c r="P441" s="246" t="str">
        <f t="shared" si="89"/>
        <v>ITM_0426</v>
      </c>
      <c r="Q441" s="191"/>
      <c r="R441" s="1"/>
      <c r="S441" s="1" t="str">
        <f t="shared" si="86"/>
        <v/>
      </c>
      <c r="T441" s="1" t="str">
        <f>IF(ISNA(VLOOKUP(P441,'NEW XEQM.c'!D:D,1,0)),"--",VLOOKUP(P441,'NEW XEQM.c'!D:G,3,0))</f>
        <v>--</v>
      </c>
      <c r="U441" s="1" t="s">
        <v>2074</v>
      </c>
      <c r="W441" t="e">
        <f t="shared" si="76"/>
        <v>#VALUE!</v>
      </c>
    </row>
    <row r="442" spans="1:23">
      <c r="A442" s="16">
        <f t="shared" si="74"/>
        <v>442</v>
      </c>
      <c r="B442" s="15">
        <f t="shared" si="75"/>
        <v>427</v>
      </c>
      <c r="C442" s="54" t="s">
        <v>3512</v>
      </c>
      <c r="D442" s="54" t="s">
        <v>7</v>
      </c>
      <c r="E442" s="72" t="str">
        <f t="shared" si="87"/>
        <v>"0427"</v>
      </c>
      <c r="F442" s="55" t="str">
        <f t="shared" si="88"/>
        <v>"0427"</v>
      </c>
      <c r="G442" s="100">
        <v>0</v>
      </c>
      <c r="H442" s="100">
        <v>0</v>
      </c>
      <c r="I442" s="95" t="s">
        <v>27</v>
      </c>
      <c r="J442" s="23" t="s">
        <v>1274</v>
      </c>
      <c r="K442" s="57" t="s">
        <v>3526</v>
      </c>
      <c r="L442" s="11" t="s">
        <v>4261</v>
      </c>
      <c r="M442" s="22" t="s">
        <v>4318</v>
      </c>
      <c r="N442" s="22" t="s">
        <v>2074</v>
      </c>
      <c r="O442" s="11"/>
      <c r="P442" s="246" t="str">
        <f t="shared" si="89"/>
        <v>ITM_0427</v>
      </c>
      <c r="Q442" s="191"/>
      <c r="R442" s="1"/>
      <c r="S442" s="1" t="str">
        <f t="shared" si="86"/>
        <v/>
      </c>
      <c r="T442" s="1" t="str">
        <f>IF(ISNA(VLOOKUP(P442,'NEW XEQM.c'!D:D,1,0)),"--",VLOOKUP(P442,'NEW XEQM.c'!D:G,3,0))</f>
        <v>--</v>
      </c>
      <c r="U442" s="1" t="s">
        <v>2074</v>
      </c>
      <c r="W442" t="e">
        <f t="shared" si="76"/>
        <v>#VALUE!</v>
      </c>
    </row>
    <row r="443" spans="1:23">
      <c r="A443" s="16">
        <f t="shared" si="74"/>
        <v>443</v>
      </c>
      <c r="B443" s="15">
        <f t="shared" si="75"/>
        <v>428</v>
      </c>
      <c r="C443" s="54" t="s">
        <v>3512</v>
      </c>
      <c r="D443" s="54" t="s">
        <v>7</v>
      </c>
      <c r="E443" s="72" t="str">
        <f t="shared" si="87"/>
        <v>"0428"</v>
      </c>
      <c r="F443" s="55" t="str">
        <f t="shared" si="88"/>
        <v>"0428"</v>
      </c>
      <c r="G443" s="100">
        <v>0</v>
      </c>
      <c r="H443" s="100">
        <v>0</v>
      </c>
      <c r="I443" s="95" t="s">
        <v>27</v>
      </c>
      <c r="J443" s="23" t="s">
        <v>1274</v>
      </c>
      <c r="K443" s="57" t="s">
        <v>3526</v>
      </c>
      <c r="L443" s="11" t="s">
        <v>4261</v>
      </c>
      <c r="M443" s="22" t="s">
        <v>4318</v>
      </c>
      <c r="N443" s="22" t="s">
        <v>2074</v>
      </c>
      <c r="O443" s="11"/>
      <c r="P443" s="246" t="str">
        <f t="shared" si="89"/>
        <v>ITM_0428</v>
      </c>
      <c r="Q443" s="191"/>
      <c r="R443" s="1"/>
      <c r="S443" s="1" t="str">
        <f t="shared" si="86"/>
        <v/>
      </c>
      <c r="T443" s="1" t="str">
        <f>IF(ISNA(VLOOKUP(P443,'NEW XEQM.c'!D:D,1,0)),"--",VLOOKUP(P443,'NEW XEQM.c'!D:G,3,0))</f>
        <v>--</v>
      </c>
      <c r="U443" s="1" t="s">
        <v>2074</v>
      </c>
      <c r="W443" t="e">
        <f t="shared" si="76"/>
        <v>#VALUE!</v>
      </c>
    </row>
    <row r="444" spans="1:23">
      <c r="A444" s="16">
        <f t="shared" si="74"/>
        <v>444</v>
      </c>
      <c r="B444" s="15">
        <f t="shared" si="75"/>
        <v>429</v>
      </c>
      <c r="C444" s="54" t="s">
        <v>3512</v>
      </c>
      <c r="D444" s="54" t="s">
        <v>7</v>
      </c>
      <c r="E444" s="72" t="str">
        <f t="shared" si="87"/>
        <v>"0429"</v>
      </c>
      <c r="F444" s="55" t="str">
        <f t="shared" si="88"/>
        <v>"0429"</v>
      </c>
      <c r="G444" s="100">
        <v>0</v>
      </c>
      <c r="H444" s="100">
        <v>0</v>
      </c>
      <c r="I444" s="95" t="s">
        <v>27</v>
      </c>
      <c r="J444" s="23" t="s">
        <v>1274</v>
      </c>
      <c r="K444" s="57" t="s">
        <v>3526</v>
      </c>
      <c r="L444" s="11" t="s">
        <v>4261</v>
      </c>
      <c r="M444" s="22" t="s">
        <v>4318</v>
      </c>
      <c r="N444" s="22" t="s">
        <v>2074</v>
      </c>
      <c r="O444" s="11"/>
      <c r="P444" s="246" t="str">
        <f t="shared" si="89"/>
        <v>ITM_0429</v>
      </c>
      <c r="Q444" s="191"/>
      <c r="R444" s="1"/>
      <c r="S444" s="1" t="str">
        <f t="shared" si="86"/>
        <v/>
      </c>
      <c r="T444" s="1" t="str">
        <f>IF(ISNA(VLOOKUP(P444,'NEW XEQM.c'!D:D,1,0)),"--",VLOOKUP(P444,'NEW XEQM.c'!D:G,3,0))</f>
        <v>--</v>
      </c>
      <c r="U444" s="1" t="s">
        <v>2074</v>
      </c>
      <c r="W444" t="e">
        <f t="shared" si="76"/>
        <v>#VALUE!</v>
      </c>
    </row>
    <row r="445" spans="1:23">
      <c r="A445" s="16">
        <f t="shared" si="74"/>
        <v>445</v>
      </c>
      <c r="B445" s="15">
        <f t="shared" si="75"/>
        <v>430</v>
      </c>
      <c r="C445" s="54" t="s">
        <v>3512</v>
      </c>
      <c r="D445" s="54" t="s">
        <v>7</v>
      </c>
      <c r="E445" s="72" t="str">
        <f t="shared" si="87"/>
        <v>"0430"</v>
      </c>
      <c r="F445" s="55" t="str">
        <f t="shared" si="88"/>
        <v>"0430"</v>
      </c>
      <c r="G445" s="100">
        <v>0</v>
      </c>
      <c r="H445" s="100">
        <v>0</v>
      </c>
      <c r="I445" s="95" t="s">
        <v>27</v>
      </c>
      <c r="J445" s="23" t="s">
        <v>1274</v>
      </c>
      <c r="K445" s="57" t="s">
        <v>3526</v>
      </c>
      <c r="L445" s="11" t="s">
        <v>4261</v>
      </c>
      <c r="M445" s="22" t="s">
        <v>4318</v>
      </c>
      <c r="N445" s="22" t="s">
        <v>2074</v>
      </c>
      <c r="O445" s="11"/>
      <c r="P445" s="246" t="str">
        <f t="shared" si="89"/>
        <v>ITM_0430</v>
      </c>
      <c r="Q445" s="191"/>
      <c r="R445" s="1"/>
      <c r="S445" s="1" t="str">
        <f t="shared" si="86"/>
        <v/>
      </c>
      <c r="T445" s="1" t="str">
        <f>IF(ISNA(VLOOKUP(P445,'NEW XEQM.c'!D:D,1,0)),"--",VLOOKUP(P445,'NEW XEQM.c'!D:G,3,0))</f>
        <v>--</v>
      </c>
      <c r="U445" s="1" t="s">
        <v>2074</v>
      </c>
      <c r="W445" t="e">
        <f t="shared" si="76"/>
        <v>#VALUE!</v>
      </c>
    </row>
    <row r="446" spans="1:23">
      <c r="A446" s="16">
        <f t="shared" si="74"/>
        <v>446</v>
      </c>
      <c r="B446" s="15">
        <f t="shared" si="75"/>
        <v>431</v>
      </c>
      <c r="C446" s="54" t="s">
        <v>3512</v>
      </c>
      <c r="D446" s="54" t="s">
        <v>7</v>
      </c>
      <c r="E446" s="72" t="str">
        <f t="shared" si="87"/>
        <v>"0431"</v>
      </c>
      <c r="F446" s="55" t="str">
        <f t="shared" si="88"/>
        <v>"0431"</v>
      </c>
      <c r="G446" s="100">
        <v>0</v>
      </c>
      <c r="H446" s="100">
        <v>0</v>
      </c>
      <c r="I446" s="95" t="s">
        <v>27</v>
      </c>
      <c r="J446" s="23" t="s">
        <v>1274</v>
      </c>
      <c r="K446" s="57" t="s">
        <v>3526</v>
      </c>
      <c r="L446" s="11" t="s">
        <v>4261</v>
      </c>
      <c r="M446" s="22" t="s">
        <v>4318</v>
      </c>
      <c r="N446" s="22" t="s">
        <v>2074</v>
      </c>
      <c r="O446" s="11"/>
      <c r="P446" s="246" t="str">
        <f t="shared" si="89"/>
        <v>ITM_0431</v>
      </c>
      <c r="Q446" s="191"/>
      <c r="R446" s="1"/>
      <c r="S446" s="1" t="str">
        <f t="shared" si="86"/>
        <v/>
      </c>
      <c r="T446" s="1" t="str">
        <f>IF(ISNA(VLOOKUP(P446,'NEW XEQM.c'!D:D,1,0)),"--",VLOOKUP(P446,'NEW XEQM.c'!D:G,3,0))</f>
        <v>--</v>
      </c>
      <c r="U446" s="1" t="s">
        <v>2074</v>
      </c>
      <c r="W446" t="e">
        <f t="shared" si="76"/>
        <v>#VALUE!</v>
      </c>
    </row>
    <row r="447" spans="1:23">
      <c r="A447" s="16">
        <f t="shared" ref="A447:A510" si="90">IF(B447=INT(B447),ROW(),"")</f>
        <v>447</v>
      </c>
      <c r="B447" s="15">
        <f t="shared" si="75"/>
        <v>432</v>
      </c>
      <c r="C447" s="54" t="s">
        <v>3512</v>
      </c>
      <c r="D447" s="54" t="s">
        <v>7</v>
      </c>
      <c r="E447" s="72" t="str">
        <f t="shared" si="87"/>
        <v>"0432"</v>
      </c>
      <c r="F447" s="55" t="str">
        <f t="shared" si="88"/>
        <v>"0432"</v>
      </c>
      <c r="G447" s="100">
        <v>0</v>
      </c>
      <c r="H447" s="100">
        <v>0</v>
      </c>
      <c r="I447" s="95" t="s">
        <v>27</v>
      </c>
      <c r="J447" s="23" t="s">
        <v>1274</v>
      </c>
      <c r="K447" s="57" t="s">
        <v>3526</v>
      </c>
      <c r="L447" s="11" t="s">
        <v>4261</v>
      </c>
      <c r="M447" s="22" t="s">
        <v>4318</v>
      </c>
      <c r="N447" s="22" t="s">
        <v>2074</v>
      </c>
      <c r="O447" s="11"/>
      <c r="P447" s="246" t="str">
        <f t="shared" si="89"/>
        <v>ITM_0432</v>
      </c>
      <c r="Q447" s="191"/>
      <c r="R447" s="1"/>
      <c r="S447" s="1" t="str">
        <f t="shared" si="86"/>
        <v/>
      </c>
      <c r="T447" s="1" t="str">
        <f>IF(ISNA(VLOOKUP(P447,'NEW XEQM.c'!D:D,1,0)),"--",VLOOKUP(P447,'NEW XEQM.c'!D:G,3,0))</f>
        <v>--</v>
      </c>
      <c r="U447" s="1" t="s">
        <v>2074</v>
      </c>
      <c r="W447" t="e">
        <f t="shared" si="76"/>
        <v>#VALUE!</v>
      </c>
    </row>
    <row r="448" spans="1:23" s="209" customFormat="1">
      <c r="A448" s="16" t="str">
        <f t="shared" si="90"/>
        <v/>
      </c>
      <c r="B448" s="15">
        <f t="shared" si="75"/>
        <v>432.01</v>
      </c>
      <c r="C448" s="17" t="s">
        <v>2074</v>
      </c>
      <c r="D448" s="18"/>
      <c r="E448" s="21"/>
      <c r="F448" s="21"/>
      <c r="G448" s="44"/>
      <c r="H448" s="44"/>
      <c r="I448" s="23"/>
      <c r="J448" s="23"/>
      <c r="K448" s="24"/>
      <c r="L448" s="22"/>
      <c r="M448" s="22"/>
      <c r="N448" s="22" t="s">
        <v>2074</v>
      </c>
      <c r="O448" s="17"/>
      <c r="P448" s="246" t="s">
        <v>2074</v>
      </c>
      <c r="Q448" s="191"/>
      <c r="R448" s="1"/>
      <c r="S448" s="1"/>
      <c r="T448" s="1" t="str">
        <f>IF(ISNA(VLOOKUP(P448,'NEW XEQM.c'!D:D,1,0)),"--",VLOOKUP(P448,'NEW XEQM.c'!D:G,3,0))</f>
        <v>--</v>
      </c>
      <c r="U448" s="1" t="s">
        <v>2074</v>
      </c>
      <c r="W448" t="e">
        <f t="shared" si="76"/>
        <v>#VALUE!</v>
      </c>
    </row>
    <row r="449" spans="1:23" s="209" customFormat="1">
      <c r="A449" s="16" t="str">
        <f t="shared" si="90"/>
        <v/>
      </c>
      <c r="B449" s="15">
        <f t="shared" si="75"/>
        <v>432.02</v>
      </c>
      <c r="C449" s="17" t="s">
        <v>2074</v>
      </c>
      <c r="D449" s="18"/>
      <c r="E449" s="21"/>
      <c r="F449" s="21"/>
      <c r="G449" s="44"/>
      <c r="H449" s="44"/>
      <c r="I449" s="23"/>
      <c r="J449" s="23"/>
      <c r="K449" s="24"/>
      <c r="L449" s="22"/>
      <c r="M449" s="22"/>
      <c r="N449" s="22" t="s">
        <v>2074</v>
      </c>
      <c r="O449" s="17"/>
      <c r="P449" s="246" t="s">
        <v>2074</v>
      </c>
      <c r="Q449" s="191"/>
      <c r="R449" s="1"/>
      <c r="S449" s="1"/>
      <c r="T449" s="1" t="str">
        <f>IF(ISNA(VLOOKUP(P449,'NEW XEQM.c'!D:D,1,0)),"--",VLOOKUP(P449,'NEW XEQM.c'!D:G,3,0))</f>
        <v>--</v>
      </c>
      <c r="U449" s="1" t="s">
        <v>2074</v>
      </c>
      <c r="W449" t="e">
        <f t="shared" si="76"/>
        <v>#VALUE!</v>
      </c>
    </row>
    <row r="450" spans="1:23" s="209" customFormat="1">
      <c r="A450" s="16" t="str">
        <f t="shared" si="90"/>
        <v/>
      </c>
      <c r="B450" s="15">
        <f t="shared" si="75"/>
        <v>432.03</v>
      </c>
      <c r="C450" s="17" t="s">
        <v>2467</v>
      </c>
      <c r="D450" s="18"/>
      <c r="E450" s="21"/>
      <c r="F450" s="21"/>
      <c r="G450" s="44"/>
      <c r="H450" s="44"/>
      <c r="I450" s="23"/>
      <c r="J450" s="23"/>
      <c r="K450" s="24"/>
      <c r="L450" s="22"/>
      <c r="M450" s="22"/>
      <c r="N450" s="22" t="s">
        <v>2074</v>
      </c>
      <c r="O450" s="17"/>
      <c r="P450" s="246" t="s">
        <v>2074</v>
      </c>
      <c r="Q450" s="191"/>
      <c r="R450" s="1"/>
      <c r="S450" s="1"/>
      <c r="T450" s="1" t="str">
        <f>IF(ISNA(VLOOKUP(P450,'NEW XEQM.c'!D:D,1,0)),"--",VLOOKUP(P450,'NEW XEQM.c'!D:G,3,0))</f>
        <v>--</v>
      </c>
      <c r="U450" s="1" t="s">
        <v>2074</v>
      </c>
      <c r="W450" t="e">
        <f t="shared" si="76"/>
        <v>#VALUE!</v>
      </c>
    </row>
    <row r="451" spans="1:23">
      <c r="A451" s="16">
        <f t="shared" si="90"/>
        <v>451</v>
      </c>
      <c r="B451" s="15">
        <f t="shared" si="75"/>
        <v>433</v>
      </c>
      <c r="C451" s="18" t="s">
        <v>3327</v>
      </c>
      <c r="D451" s="18">
        <v>1</v>
      </c>
      <c r="E451" s="90" t="s">
        <v>905</v>
      </c>
      <c r="F451" s="90" t="s">
        <v>905</v>
      </c>
      <c r="G451" s="44">
        <v>0</v>
      </c>
      <c r="H451" s="44">
        <v>0</v>
      </c>
      <c r="I451" s="92" t="s">
        <v>3</v>
      </c>
      <c r="J451" s="23" t="s">
        <v>1276</v>
      </c>
      <c r="K451" s="24" t="s">
        <v>3630</v>
      </c>
      <c r="L451" s="22" t="s">
        <v>4261</v>
      </c>
      <c r="M451" s="22" t="s">
        <v>4316</v>
      </c>
      <c r="N451" s="22" t="s">
        <v>2074</v>
      </c>
      <c r="O451" s="22"/>
      <c r="P451" s="246" t="s">
        <v>940</v>
      </c>
      <c r="Q451" s="191"/>
      <c r="R451" s="1"/>
      <c r="S451" s="1" t="str">
        <f t="shared" ref="S451:S480" si="91">IF(E451=F451,"","NOT EQUAL")</f>
        <v/>
      </c>
      <c r="T451" s="1" t="str">
        <f>IF(ISNA(VLOOKUP(P451,'NEW XEQM.c'!D:D,1,0)),"--",VLOOKUP(P451,'NEW XEQM.c'!D:G,3,0))</f>
        <v>SUM+</v>
      </c>
      <c r="U451" s="1" t="s">
        <v>2444</v>
      </c>
      <c r="W451" t="str">
        <f t="shared" si="76"/>
        <v/>
      </c>
    </row>
    <row r="452" spans="1:23">
      <c r="A452" s="16">
        <f t="shared" si="90"/>
        <v>452</v>
      </c>
      <c r="B452" s="15">
        <f t="shared" ref="B452:B515" si="92">IF(AND(MID(C452,2,1)&lt;&gt;"/",MID(C452,1,1)="/"),INT(B451)+1,B451+0.01)</f>
        <v>434</v>
      </c>
      <c r="C452" s="18" t="s">
        <v>3327</v>
      </c>
      <c r="D452" s="18">
        <v>2</v>
      </c>
      <c r="E452" s="90" t="s">
        <v>1221</v>
      </c>
      <c r="F452" s="90" t="s">
        <v>1221</v>
      </c>
      <c r="G452" s="44">
        <v>0</v>
      </c>
      <c r="H452" s="44">
        <v>0</v>
      </c>
      <c r="I452" s="92" t="s">
        <v>3</v>
      </c>
      <c r="J452" s="23" t="s">
        <v>1276</v>
      </c>
      <c r="K452" s="24" t="s">
        <v>3630</v>
      </c>
      <c r="L452" s="22" t="s">
        <v>4261</v>
      </c>
      <c r="M452" s="22" t="s">
        <v>4316</v>
      </c>
      <c r="N452" s="22" t="s">
        <v>2074</v>
      </c>
      <c r="O452" s="22"/>
      <c r="P452" s="246" t="s">
        <v>1918</v>
      </c>
      <c r="Q452" s="191"/>
      <c r="R452" s="1"/>
      <c r="S452" s="1" t="str">
        <f t="shared" si="91"/>
        <v/>
      </c>
      <c r="T452" s="1" t="str">
        <f>IF(ISNA(VLOOKUP(P452,'NEW XEQM.c'!D:D,1,0)),"--",VLOOKUP(P452,'NEW XEQM.c'!D:G,3,0))</f>
        <v>--</v>
      </c>
      <c r="U452" s="1" t="s">
        <v>2074</v>
      </c>
      <c r="W452" t="str">
        <f t="shared" si="76"/>
        <v>STD_SIGMA -</v>
      </c>
    </row>
    <row r="453" spans="1:23">
      <c r="A453" s="16">
        <f t="shared" si="90"/>
        <v>453</v>
      </c>
      <c r="B453" s="15">
        <f t="shared" si="92"/>
        <v>435</v>
      </c>
      <c r="C453" s="18" t="s">
        <v>3328</v>
      </c>
      <c r="D453" s="18">
        <v>0</v>
      </c>
      <c r="E453" s="90" t="s">
        <v>1111</v>
      </c>
      <c r="F453" s="90" t="s">
        <v>461</v>
      </c>
      <c r="G453" s="44">
        <v>0</v>
      </c>
      <c r="H453" s="44">
        <v>0</v>
      </c>
      <c r="I453" s="92" t="s">
        <v>3</v>
      </c>
      <c r="J453" s="23" t="s">
        <v>1274</v>
      </c>
      <c r="K453" s="24" t="s">
        <v>3630</v>
      </c>
      <c r="L453" s="22" t="s">
        <v>4261</v>
      </c>
      <c r="M453" s="22" t="s">
        <v>4316</v>
      </c>
      <c r="N453" s="22" t="s">
        <v>2074</v>
      </c>
      <c r="O453" s="22"/>
      <c r="P453" s="246" t="s">
        <v>1642</v>
      </c>
      <c r="Q453" s="191"/>
      <c r="R453" s="1"/>
      <c r="S453" s="1" t="str">
        <f t="shared" si="91"/>
        <v>NOT EQUAL</v>
      </c>
      <c r="T453" s="1" t="str">
        <f>IF(ISNA(VLOOKUP(P453,'NEW XEQM.c'!D:D,1,0)),"--",VLOOKUP(P453,'NEW XEQM.c'!D:G,3,0))</f>
        <v>NSUM</v>
      </c>
      <c r="U453" s="1" t="s">
        <v>2444</v>
      </c>
      <c r="W453" t="str">
        <f t="shared" ref="W453:W516" si="93">SUBSTITUTE(IF(AND(T453="--",FIND("STD",E453),FIND("fn",C453)&gt;0,FIND("ITM_",P453),I453="CAT_FNCT"),E453,""),"""","")</f>
        <v/>
      </c>
    </row>
    <row r="454" spans="1:23">
      <c r="A454" s="16">
        <f t="shared" si="90"/>
        <v>454</v>
      </c>
      <c r="B454" s="15">
        <f t="shared" si="92"/>
        <v>436</v>
      </c>
      <c r="C454" s="18" t="s">
        <v>3328</v>
      </c>
      <c r="D454" s="13" t="s">
        <v>3971</v>
      </c>
      <c r="E454" s="90" t="s">
        <v>1216</v>
      </c>
      <c r="F454" s="90" t="s">
        <v>1216</v>
      </c>
      <c r="G454" s="44">
        <v>0</v>
      </c>
      <c r="H454" s="44">
        <v>0</v>
      </c>
      <c r="I454" s="92" t="s">
        <v>3</v>
      </c>
      <c r="J454" s="23" t="s">
        <v>1274</v>
      </c>
      <c r="K454" s="24" t="s">
        <v>3630</v>
      </c>
      <c r="L454" s="22" t="s">
        <v>4261</v>
      </c>
      <c r="M454" s="22" t="s">
        <v>4316</v>
      </c>
      <c r="N454" s="22" t="s">
        <v>2074</v>
      </c>
      <c r="O454" s="22"/>
      <c r="P454" s="246" t="s">
        <v>1910</v>
      </c>
      <c r="Q454" s="191"/>
      <c r="R454" s="1"/>
      <c r="S454" s="1" t="str">
        <f t="shared" si="91"/>
        <v/>
      </c>
      <c r="T454" s="1" t="str">
        <f>IF(ISNA(VLOOKUP(P454,'NEW XEQM.c'!D:D,1,0)),"--",VLOOKUP(P454,'NEW XEQM.c'!D:G,3,0))</f>
        <v>SUMX</v>
      </c>
      <c r="U454" s="1" t="s">
        <v>2444</v>
      </c>
      <c r="W454" t="str">
        <f t="shared" si="93"/>
        <v/>
      </c>
    </row>
    <row r="455" spans="1:23">
      <c r="A455" s="16">
        <f t="shared" si="90"/>
        <v>455</v>
      </c>
      <c r="B455" s="15">
        <f t="shared" si="92"/>
        <v>437</v>
      </c>
      <c r="C455" s="18" t="s">
        <v>3328</v>
      </c>
      <c r="D455" s="13" t="s">
        <v>3972</v>
      </c>
      <c r="E455" s="90" t="s">
        <v>1219</v>
      </c>
      <c r="F455" s="90" t="s">
        <v>1219</v>
      </c>
      <c r="G455" s="44">
        <v>0</v>
      </c>
      <c r="H455" s="44">
        <v>0</v>
      </c>
      <c r="I455" s="92" t="s">
        <v>3</v>
      </c>
      <c r="J455" s="23" t="s">
        <v>1274</v>
      </c>
      <c r="K455" s="24" t="s">
        <v>3630</v>
      </c>
      <c r="L455" s="22" t="s">
        <v>4261</v>
      </c>
      <c r="M455" s="22" t="s">
        <v>4316</v>
      </c>
      <c r="N455" s="22" t="s">
        <v>2074</v>
      </c>
      <c r="O455" s="22"/>
      <c r="P455" s="246" t="s">
        <v>1915</v>
      </c>
      <c r="Q455" s="191"/>
      <c r="R455" s="1"/>
      <c r="S455" s="1" t="str">
        <f t="shared" si="91"/>
        <v/>
      </c>
      <c r="T455" s="1" t="str">
        <f>IF(ISNA(VLOOKUP(P455,'NEW XEQM.c'!D:D,1,0)),"--",VLOOKUP(P455,'NEW XEQM.c'!D:G,3,0))</f>
        <v>SUMY</v>
      </c>
      <c r="U455" s="1" t="s">
        <v>2444</v>
      </c>
      <c r="W455" t="str">
        <f t="shared" si="93"/>
        <v/>
      </c>
    </row>
    <row r="456" spans="1:23">
      <c r="A456" s="16">
        <f t="shared" si="90"/>
        <v>456</v>
      </c>
      <c r="B456" s="15">
        <f t="shared" si="92"/>
        <v>438</v>
      </c>
      <c r="C456" s="18" t="s">
        <v>3328</v>
      </c>
      <c r="D456" s="13" t="s">
        <v>3973</v>
      </c>
      <c r="E456" s="90" t="s">
        <v>1217</v>
      </c>
      <c r="F456" s="90" t="s">
        <v>1217</v>
      </c>
      <c r="G456" s="44">
        <v>0</v>
      </c>
      <c r="H456" s="44">
        <v>0</v>
      </c>
      <c r="I456" s="92" t="s">
        <v>3</v>
      </c>
      <c r="J456" s="23" t="s">
        <v>1274</v>
      </c>
      <c r="K456" s="24" t="s">
        <v>3630</v>
      </c>
      <c r="L456" s="22" t="s">
        <v>4261</v>
      </c>
      <c r="M456" s="22" t="s">
        <v>4316</v>
      </c>
      <c r="N456" s="22" t="s">
        <v>2074</v>
      </c>
      <c r="O456" s="22"/>
      <c r="P456" s="246" t="s">
        <v>1911</v>
      </c>
      <c r="Q456" s="191"/>
      <c r="R456" s="1"/>
      <c r="S456" s="1" t="str">
        <f t="shared" si="91"/>
        <v/>
      </c>
      <c r="T456" s="1" t="str">
        <f>IF(ISNA(VLOOKUP(P456,'NEW XEQM.c'!D:D,1,0)),"--",VLOOKUP(P456,'NEW XEQM.c'!D:G,3,0))</f>
        <v>--</v>
      </c>
      <c r="U456" s="1" t="s">
        <v>2444</v>
      </c>
      <c r="W456" t="str">
        <f t="shared" si="93"/>
        <v>STD_SIGMA x STD_SUP_2</v>
      </c>
    </row>
    <row r="457" spans="1:23">
      <c r="A457" s="16">
        <f t="shared" si="90"/>
        <v>457</v>
      </c>
      <c r="B457" s="15">
        <f t="shared" si="92"/>
        <v>439</v>
      </c>
      <c r="C457" s="18" t="s">
        <v>3328</v>
      </c>
      <c r="D457" s="13" t="s">
        <v>3974</v>
      </c>
      <c r="E457" s="90" t="s">
        <v>1218</v>
      </c>
      <c r="F457" s="90" t="s">
        <v>1218</v>
      </c>
      <c r="G457" s="44">
        <v>0</v>
      </c>
      <c r="H457" s="44">
        <v>0</v>
      </c>
      <c r="I457" s="92" t="s">
        <v>3</v>
      </c>
      <c r="J457" s="23" t="s">
        <v>1274</v>
      </c>
      <c r="K457" s="24" t="s">
        <v>3630</v>
      </c>
      <c r="L457" s="22" t="s">
        <v>4261</v>
      </c>
      <c r="M457" s="22" t="s">
        <v>4316</v>
      </c>
      <c r="N457" s="22" t="s">
        <v>2074</v>
      </c>
      <c r="O457" s="22"/>
      <c r="P457" s="246" t="s">
        <v>1912</v>
      </c>
      <c r="Q457" s="191"/>
      <c r="R457" s="1"/>
      <c r="S457" s="1" t="str">
        <f t="shared" si="91"/>
        <v/>
      </c>
      <c r="T457" s="1" t="str">
        <f>IF(ISNA(VLOOKUP(P457,'NEW XEQM.c'!D:D,1,0)),"--",VLOOKUP(P457,'NEW XEQM.c'!D:G,3,0))</f>
        <v>--</v>
      </c>
      <c r="U457" s="1" t="s">
        <v>2444</v>
      </c>
      <c r="W457" t="str">
        <f t="shared" si="93"/>
        <v>STD_SIGMA x STD_SUP_2 y</v>
      </c>
    </row>
    <row r="458" spans="1:23">
      <c r="A458" s="16">
        <f t="shared" si="90"/>
        <v>458</v>
      </c>
      <c r="B458" s="15">
        <f t="shared" si="92"/>
        <v>440</v>
      </c>
      <c r="C458" s="18" t="s">
        <v>3328</v>
      </c>
      <c r="D458" s="13" t="s">
        <v>3975</v>
      </c>
      <c r="E458" s="90" t="s">
        <v>1220</v>
      </c>
      <c r="F458" s="297" t="s">
        <v>1220</v>
      </c>
      <c r="G458" s="44">
        <v>0</v>
      </c>
      <c r="H458" s="44">
        <v>0</v>
      </c>
      <c r="I458" s="92" t="s">
        <v>3</v>
      </c>
      <c r="J458" s="23" t="s">
        <v>1274</v>
      </c>
      <c r="K458" s="24" t="s">
        <v>3630</v>
      </c>
      <c r="L458" s="22" t="s">
        <v>4261</v>
      </c>
      <c r="M458" s="22" t="s">
        <v>4316</v>
      </c>
      <c r="N458" s="22" t="s">
        <v>2074</v>
      </c>
      <c r="O458" s="22"/>
      <c r="P458" s="246" t="s">
        <v>1916</v>
      </c>
      <c r="Q458" s="191"/>
      <c r="R458" s="1"/>
      <c r="S458" s="1" t="str">
        <f t="shared" si="91"/>
        <v/>
      </c>
      <c r="T458" s="1" t="str">
        <f>IF(ISNA(VLOOKUP(P458,'NEW XEQM.c'!D:D,1,0)),"--",VLOOKUP(P458,'NEW XEQM.c'!D:G,3,0))</f>
        <v>--</v>
      </c>
      <c r="U458" s="1" t="s">
        <v>2444</v>
      </c>
      <c r="W458" t="str">
        <f t="shared" si="93"/>
        <v>STD_SIGMA y STD_SUP_2</v>
      </c>
    </row>
    <row r="459" spans="1:23">
      <c r="A459" s="16">
        <f t="shared" si="90"/>
        <v>459</v>
      </c>
      <c r="B459" s="15">
        <f t="shared" si="92"/>
        <v>441</v>
      </c>
      <c r="C459" s="18" t="s">
        <v>3328</v>
      </c>
      <c r="D459" s="13" t="s">
        <v>3976</v>
      </c>
      <c r="E459" s="298" t="s">
        <v>387</v>
      </c>
      <c r="F459" s="299" t="s">
        <v>387</v>
      </c>
      <c r="G459" s="44">
        <v>0</v>
      </c>
      <c r="H459" s="44">
        <v>0</v>
      </c>
      <c r="I459" s="92" t="s">
        <v>3</v>
      </c>
      <c r="J459" s="23" t="s">
        <v>1274</v>
      </c>
      <c r="K459" s="24" t="s">
        <v>3630</v>
      </c>
      <c r="L459" s="22" t="s">
        <v>4261</v>
      </c>
      <c r="M459" s="22" t="s">
        <v>4316</v>
      </c>
      <c r="N459" s="22" t="s">
        <v>2074</v>
      </c>
      <c r="O459" s="22"/>
      <c r="P459" s="246" t="s">
        <v>1914</v>
      </c>
      <c r="Q459" s="191"/>
      <c r="R459" s="1"/>
      <c r="S459" s="1" t="str">
        <f t="shared" si="91"/>
        <v/>
      </c>
      <c r="T459" s="1" t="str">
        <f>IF(ISNA(VLOOKUP(P459,'NEW XEQM.c'!D:D,1,0)),"--",VLOOKUP(P459,'NEW XEQM.c'!D:G,3,0))</f>
        <v>--</v>
      </c>
      <c r="U459" s="1" t="s">
        <v>2444</v>
      </c>
      <c r="W459" t="str">
        <f t="shared" si="93"/>
        <v>STD_SIGMA xy</v>
      </c>
    </row>
    <row r="460" spans="1:23">
      <c r="A460" s="16">
        <f t="shared" si="90"/>
        <v>460</v>
      </c>
      <c r="B460" s="15">
        <f t="shared" si="92"/>
        <v>442</v>
      </c>
      <c r="C460" s="18" t="s">
        <v>3328</v>
      </c>
      <c r="D460" s="13" t="s">
        <v>3977</v>
      </c>
      <c r="E460" s="302" t="s">
        <v>6008</v>
      </c>
      <c r="F460" s="302" t="s">
        <v>6008</v>
      </c>
      <c r="G460" s="44">
        <v>0</v>
      </c>
      <c r="H460" s="44">
        <v>0</v>
      </c>
      <c r="I460" s="92" t="s">
        <v>3</v>
      </c>
      <c r="J460" s="23" t="s">
        <v>1274</v>
      </c>
      <c r="K460" s="24" t="s">
        <v>3630</v>
      </c>
      <c r="L460" s="22" t="s">
        <v>4261</v>
      </c>
      <c r="M460" s="22" t="s">
        <v>4316</v>
      </c>
      <c r="N460" s="22" t="s">
        <v>2074</v>
      </c>
      <c r="O460" s="22"/>
      <c r="P460" s="246" t="s">
        <v>1908</v>
      </c>
      <c r="Q460" s="191"/>
      <c r="R460" s="1"/>
      <c r="S460" s="1" t="str">
        <f t="shared" si="91"/>
        <v/>
      </c>
      <c r="T460" s="1" t="str">
        <f>IF(ISNA(VLOOKUP(P460,'NEW XEQM.c'!D:D,1,0)),"--",VLOOKUP(P460,'NEW XEQM.c'!D:G,3,0))</f>
        <v>--</v>
      </c>
      <c r="U460" s="1" t="s">
        <v>2444</v>
      </c>
      <c r="W460" t="str">
        <f t="shared" si="93"/>
        <v>STD_SIGMA lnx STD_DOT STD_SPACE_6_PER_EM lny</v>
      </c>
    </row>
    <row r="461" spans="1:23">
      <c r="A461" s="16">
        <f t="shared" si="90"/>
        <v>461</v>
      </c>
      <c r="B461" s="15">
        <f t="shared" si="92"/>
        <v>443</v>
      </c>
      <c r="C461" s="18" t="s">
        <v>3328</v>
      </c>
      <c r="D461" s="13" t="s">
        <v>3978</v>
      </c>
      <c r="E461" s="90" t="s">
        <v>1214</v>
      </c>
      <c r="F461" s="90" t="s">
        <v>1214</v>
      </c>
      <c r="G461" s="44">
        <v>0</v>
      </c>
      <c r="H461" s="44">
        <v>0</v>
      </c>
      <c r="I461" s="92" t="s">
        <v>3</v>
      </c>
      <c r="J461" s="23" t="s">
        <v>1274</v>
      </c>
      <c r="K461" s="24" t="s">
        <v>3630</v>
      </c>
      <c r="L461" s="22" t="s">
        <v>4261</v>
      </c>
      <c r="M461" s="22" t="s">
        <v>4316</v>
      </c>
      <c r="N461" s="22" t="s">
        <v>2074</v>
      </c>
      <c r="O461" s="22"/>
      <c r="P461" s="246" t="s">
        <v>1907</v>
      </c>
      <c r="Q461" s="191"/>
      <c r="R461" s="1"/>
      <c r="S461" s="1" t="str">
        <f t="shared" si="91"/>
        <v/>
      </c>
      <c r="T461" s="1" t="str">
        <f>IF(ISNA(VLOOKUP(P461,'NEW XEQM.c'!D:D,1,0)),"--",VLOOKUP(P461,'NEW XEQM.c'!D:G,3,0))</f>
        <v>--</v>
      </c>
      <c r="U461" s="1" t="s">
        <v>2444</v>
      </c>
      <c r="W461" t="str">
        <f t="shared" si="93"/>
        <v>STD_SIGMA lnx</v>
      </c>
    </row>
    <row r="462" spans="1:23">
      <c r="A462" s="16">
        <f t="shared" si="90"/>
        <v>462</v>
      </c>
      <c r="B462" s="15">
        <f t="shared" si="92"/>
        <v>444</v>
      </c>
      <c r="C462" s="18" t="s">
        <v>3328</v>
      </c>
      <c r="D462" s="13" t="s">
        <v>3979</v>
      </c>
      <c r="E462" s="90" t="s">
        <v>384</v>
      </c>
      <c r="F462" s="90" t="s">
        <v>384</v>
      </c>
      <c r="G462" s="44">
        <v>0</v>
      </c>
      <c r="H462" s="44">
        <v>0</v>
      </c>
      <c r="I462" s="92" t="s">
        <v>3</v>
      </c>
      <c r="J462" s="23" t="s">
        <v>1274</v>
      </c>
      <c r="K462" s="24" t="s">
        <v>3630</v>
      </c>
      <c r="L462" s="22" t="s">
        <v>4261</v>
      </c>
      <c r="M462" s="22" t="s">
        <v>4316</v>
      </c>
      <c r="N462" s="22" t="s">
        <v>2074</v>
      </c>
      <c r="O462" s="22"/>
      <c r="P462" s="246" t="s">
        <v>1905</v>
      </c>
      <c r="Q462" s="191"/>
      <c r="R462" s="1"/>
      <c r="S462" s="1" t="str">
        <f t="shared" si="91"/>
        <v/>
      </c>
      <c r="T462" s="1" t="str">
        <f>IF(ISNA(VLOOKUP(P462,'NEW XEQM.c'!D:D,1,0)),"--",VLOOKUP(P462,'NEW XEQM.c'!D:G,3,0))</f>
        <v>--</v>
      </c>
      <c r="U462" s="1" t="s">
        <v>2444</v>
      </c>
      <c r="W462" t="str">
        <f t="shared" si="93"/>
        <v>STD_SIGMA ln STD_SUP_2 x</v>
      </c>
    </row>
    <row r="463" spans="1:23">
      <c r="A463" s="16">
        <f t="shared" si="90"/>
        <v>463</v>
      </c>
      <c r="B463" s="15">
        <f t="shared" si="92"/>
        <v>445</v>
      </c>
      <c r="C463" s="18" t="s">
        <v>3328</v>
      </c>
      <c r="D463" s="13" t="s">
        <v>3980</v>
      </c>
      <c r="E463" s="300" t="s">
        <v>6009</v>
      </c>
      <c r="F463" s="300" t="s">
        <v>6009</v>
      </c>
      <c r="G463" s="44">
        <v>0</v>
      </c>
      <c r="H463" s="44">
        <v>0</v>
      </c>
      <c r="I463" s="92" t="s">
        <v>3</v>
      </c>
      <c r="J463" s="23" t="s">
        <v>1274</v>
      </c>
      <c r="K463" s="24" t="s">
        <v>3630</v>
      </c>
      <c r="L463" s="22" t="s">
        <v>4261</v>
      </c>
      <c r="M463" s="22" t="s">
        <v>4316</v>
      </c>
      <c r="N463" s="22" t="s">
        <v>2074</v>
      </c>
      <c r="O463" s="22"/>
      <c r="P463" s="246" t="s">
        <v>1917</v>
      </c>
      <c r="Q463" s="191"/>
      <c r="R463" s="1"/>
      <c r="S463" s="1" t="str">
        <f t="shared" si="91"/>
        <v/>
      </c>
      <c r="T463" s="1" t="str">
        <f>IF(ISNA(VLOOKUP(P463,'NEW XEQM.c'!D:D,1,0)),"--",VLOOKUP(P463,'NEW XEQM.c'!D:G,3,0))</f>
        <v>--</v>
      </c>
      <c r="U463" s="1" t="s">
        <v>2444</v>
      </c>
      <c r="W463" t="str">
        <f t="shared" si="93"/>
        <v>STD_SIGMA y STD_DOT STD_SPACE_6_PER_EM lnx</v>
      </c>
    </row>
    <row r="464" spans="1:23">
      <c r="A464" s="16">
        <f t="shared" si="90"/>
        <v>464</v>
      </c>
      <c r="B464" s="15">
        <f t="shared" si="92"/>
        <v>446</v>
      </c>
      <c r="C464" s="18" t="s">
        <v>3328</v>
      </c>
      <c r="D464" s="13" t="s">
        <v>3981</v>
      </c>
      <c r="E464" s="90" t="s">
        <v>386</v>
      </c>
      <c r="F464" s="90" t="s">
        <v>386</v>
      </c>
      <c r="G464" s="44">
        <v>0</v>
      </c>
      <c r="H464" s="44">
        <v>0</v>
      </c>
      <c r="I464" s="92" t="s">
        <v>3</v>
      </c>
      <c r="J464" s="23" t="s">
        <v>1274</v>
      </c>
      <c r="K464" s="24" t="s">
        <v>3630</v>
      </c>
      <c r="L464" s="22" t="s">
        <v>4261</v>
      </c>
      <c r="M464" s="22" t="s">
        <v>4316</v>
      </c>
      <c r="N464" s="22" t="s">
        <v>2074</v>
      </c>
      <c r="O464" s="22"/>
      <c r="P464" s="246" t="s">
        <v>1909</v>
      </c>
      <c r="Q464" s="191"/>
      <c r="R464" s="1"/>
      <c r="S464" s="1" t="str">
        <f t="shared" si="91"/>
        <v/>
      </c>
      <c r="T464" s="1" t="str">
        <f>IF(ISNA(VLOOKUP(P464,'NEW XEQM.c'!D:D,1,0)),"--",VLOOKUP(P464,'NEW XEQM.c'!D:G,3,0))</f>
        <v>--</v>
      </c>
      <c r="U464" s="1" t="s">
        <v>2444</v>
      </c>
      <c r="W464" t="str">
        <f t="shared" si="93"/>
        <v>STD_SIGMA lny</v>
      </c>
    </row>
    <row r="465" spans="1:23">
      <c r="A465" s="16">
        <f t="shared" si="90"/>
        <v>465</v>
      </c>
      <c r="B465" s="15">
        <f t="shared" si="92"/>
        <v>447</v>
      </c>
      <c r="C465" s="18" t="s">
        <v>3328</v>
      </c>
      <c r="D465" s="13" t="s">
        <v>3982</v>
      </c>
      <c r="E465" s="90" t="s">
        <v>385</v>
      </c>
      <c r="F465" s="90" t="s">
        <v>385</v>
      </c>
      <c r="G465" s="44">
        <v>0</v>
      </c>
      <c r="H465" s="44">
        <v>0</v>
      </c>
      <c r="I465" s="92" t="s">
        <v>3</v>
      </c>
      <c r="J465" s="23" t="s">
        <v>1274</v>
      </c>
      <c r="K465" s="24" t="s">
        <v>3630</v>
      </c>
      <c r="L465" s="22" t="s">
        <v>4261</v>
      </c>
      <c r="M465" s="22" t="s">
        <v>4316</v>
      </c>
      <c r="N465" s="22" t="s">
        <v>2074</v>
      </c>
      <c r="O465" s="22"/>
      <c r="P465" s="246" t="s">
        <v>1906</v>
      </c>
      <c r="Q465" s="191"/>
      <c r="R465" s="1"/>
      <c r="S465" s="1" t="str">
        <f t="shared" si="91"/>
        <v/>
      </c>
      <c r="T465" s="1" t="str">
        <f>IF(ISNA(VLOOKUP(P465,'NEW XEQM.c'!D:D,1,0)),"--",VLOOKUP(P465,'NEW XEQM.c'!D:G,3,0))</f>
        <v>--</v>
      </c>
      <c r="U465" s="1" t="s">
        <v>2444</v>
      </c>
      <c r="W465" t="str">
        <f t="shared" si="93"/>
        <v>STD_SIGMA ln STD_SUP_2 y</v>
      </c>
    </row>
    <row r="466" spans="1:23">
      <c r="A466" s="16">
        <f t="shared" si="90"/>
        <v>466</v>
      </c>
      <c r="B466" s="15">
        <f t="shared" si="92"/>
        <v>448</v>
      </c>
      <c r="C466" s="18" t="s">
        <v>3328</v>
      </c>
      <c r="D466" s="13" t="s">
        <v>3983</v>
      </c>
      <c r="E466" s="300" t="s">
        <v>6010</v>
      </c>
      <c r="F466" s="300" t="s">
        <v>6010</v>
      </c>
      <c r="G466" s="44">
        <v>0</v>
      </c>
      <c r="H466" s="44">
        <v>0</v>
      </c>
      <c r="I466" s="92" t="s">
        <v>3</v>
      </c>
      <c r="J466" s="23" t="s">
        <v>1274</v>
      </c>
      <c r="K466" s="24" t="s">
        <v>3630</v>
      </c>
      <c r="L466" s="22" t="s">
        <v>4261</v>
      </c>
      <c r="M466" s="22" t="s">
        <v>4316</v>
      </c>
      <c r="N466" s="22" t="s">
        <v>2074</v>
      </c>
      <c r="O466" s="22"/>
      <c r="P466" s="246" t="s">
        <v>1913</v>
      </c>
      <c r="Q466" s="191"/>
      <c r="R466" s="1"/>
      <c r="S466" s="1" t="str">
        <f t="shared" si="91"/>
        <v/>
      </c>
      <c r="T466" s="1" t="str">
        <f>IF(ISNA(VLOOKUP(P466,'NEW XEQM.c'!D:D,1,0)),"--",VLOOKUP(P466,'NEW XEQM.c'!D:G,3,0))</f>
        <v>--</v>
      </c>
      <c r="U466" s="1" t="s">
        <v>2444</v>
      </c>
      <c r="W466" t="str">
        <f t="shared" si="93"/>
        <v>STD_SIGMA x STD_DOT STD_SPACE_6_PER_EM lny</v>
      </c>
    </row>
    <row r="467" spans="1:23">
      <c r="A467" s="16">
        <f t="shared" si="90"/>
        <v>467</v>
      </c>
      <c r="B467" s="15">
        <f t="shared" si="92"/>
        <v>449</v>
      </c>
      <c r="C467" s="18" t="s">
        <v>3328</v>
      </c>
      <c r="D467" s="301" t="s">
        <v>3984</v>
      </c>
      <c r="E467" s="300" t="s">
        <v>6011</v>
      </c>
      <c r="F467" s="300" t="s">
        <v>6011</v>
      </c>
      <c r="G467" s="25">
        <v>0</v>
      </c>
      <c r="H467" s="25">
        <v>0</v>
      </c>
      <c r="I467" s="92" t="s">
        <v>3</v>
      </c>
      <c r="J467" s="23" t="s">
        <v>1274</v>
      </c>
      <c r="K467" s="24" t="s">
        <v>3630</v>
      </c>
      <c r="L467" s="22" t="s">
        <v>4261</v>
      </c>
      <c r="M467" s="22" t="s">
        <v>4316</v>
      </c>
      <c r="N467" s="22" t="s">
        <v>2074</v>
      </c>
      <c r="O467" s="22"/>
      <c r="P467" s="249" t="s">
        <v>3993</v>
      </c>
      <c r="Q467" s="191"/>
      <c r="R467" s="1"/>
      <c r="S467" s="1" t="str">
        <f t="shared" si="91"/>
        <v/>
      </c>
      <c r="T467" s="1" t="str">
        <f>IF(ISNA(VLOOKUP(P467,'NEW XEQM.c'!D:D,1,0)),"--",VLOOKUP(P467,'NEW XEQM.c'!D:G,3,0))</f>
        <v>--</v>
      </c>
      <c r="U467" s="1" t="s">
        <v>2444</v>
      </c>
      <c r="W467" t="str">
        <f t="shared" si="93"/>
        <v>STD_SIGMA x STD_SUP_2 STD_DOT STD_SPACE_6_PER_EM lny</v>
      </c>
    </row>
    <row r="468" spans="1:23">
      <c r="A468" s="16">
        <f t="shared" si="90"/>
        <v>468</v>
      </c>
      <c r="B468" s="15">
        <f t="shared" si="92"/>
        <v>450</v>
      </c>
      <c r="C468" s="18" t="s">
        <v>3328</v>
      </c>
      <c r="D468" s="13" t="s">
        <v>3970</v>
      </c>
      <c r="E468" s="303" t="s">
        <v>6016</v>
      </c>
      <c r="F468" s="303" t="s">
        <v>6016</v>
      </c>
      <c r="G468" s="25">
        <v>0</v>
      </c>
      <c r="H468" s="25">
        <v>0</v>
      </c>
      <c r="I468" s="92" t="s">
        <v>3</v>
      </c>
      <c r="J468" s="23" t="s">
        <v>1274</v>
      </c>
      <c r="K468" s="24" t="s">
        <v>3630</v>
      </c>
      <c r="L468" s="22" t="s">
        <v>4261</v>
      </c>
      <c r="M468" s="22" t="s">
        <v>4316</v>
      </c>
      <c r="N468" s="22" t="s">
        <v>2074</v>
      </c>
      <c r="O468" s="22"/>
      <c r="P468" s="246" t="s">
        <v>2002</v>
      </c>
      <c r="Q468" s="191"/>
      <c r="R468" s="1"/>
      <c r="S468" s="1" t="str">
        <f t="shared" si="91"/>
        <v/>
      </c>
      <c r="T468" s="1" t="str">
        <f>IF(ISNA(VLOOKUP(P468,'NEW XEQM.c'!D:D,1,0)),"--",VLOOKUP(P468,'NEW XEQM.c'!D:G,3,0))</f>
        <v>--</v>
      </c>
      <c r="U468" s="1" t="s">
        <v>2444</v>
      </c>
      <c r="W468" t="str">
        <f t="shared" si="93"/>
        <v>STD_SIGMA x STD_SUP_MINUS STD_SUP_1 STD_DOT STD_SPACE_6_PER_EM lny</v>
      </c>
    </row>
    <row r="469" spans="1:23">
      <c r="A469" s="16">
        <f t="shared" si="90"/>
        <v>469</v>
      </c>
      <c r="B469" s="15">
        <f t="shared" si="92"/>
        <v>451</v>
      </c>
      <c r="C469" s="18" t="s">
        <v>3328</v>
      </c>
      <c r="D469" s="13" t="s">
        <v>3985</v>
      </c>
      <c r="E469" s="90" t="s">
        <v>6007</v>
      </c>
      <c r="F469" s="90" t="s">
        <v>6007</v>
      </c>
      <c r="G469" s="25">
        <v>0</v>
      </c>
      <c r="H469" s="25">
        <v>0</v>
      </c>
      <c r="I469" s="92" t="s">
        <v>3</v>
      </c>
      <c r="J469" s="23" t="s">
        <v>1274</v>
      </c>
      <c r="K469" s="24" t="s">
        <v>3630</v>
      </c>
      <c r="L469" s="22" t="s">
        <v>4261</v>
      </c>
      <c r="M469" s="22" t="s">
        <v>4316</v>
      </c>
      <c r="N469" s="22" t="s">
        <v>2074</v>
      </c>
      <c r="O469" s="22"/>
      <c r="P469" s="246" t="s">
        <v>2003</v>
      </c>
      <c r="Q469" s="191"/>
      <c r="R469" s="1"/>
      <c r="S469" s="1" t="str">
        <f t="shared" si="91"/>
        <v/>
      </c>
      <c r="T469" s="1" t="str">
        <f>IF(ISNA(VLOOKUP(P469,'NEW XEQM.c'!D:D,1,0)),"--",VLOOKUP(P469,'NEW XEQM.c'!D:G,3,0))</f>
        <v>--</v>
      </c>
      <c r="U469" s="1" t="s">
        <v>2444</v>
      </c>
      <c r="W469" t="str">
        <f t="shared" si="93"/>
        <v>STD_SIGMA x STD_SUP_2 y STD_SUP_MINUS STD_SUP_1</v>
      </c>
    </row>
    <row r="470" spans="1:23">
      <c r="A470" s="16">
        <f t="shared" si="90"/>
        <v>470</v>
      </c>
      <c r="B470" s="15">
        <f t="shared" si="92"/>
        <v>452</v>
      </c>
      <c r="C470" s="18" t="s">
        <v>3328</v>
      </c>
      <c r="D470" s="13" t="s">
        <v>3986</v>
      </c>
      <c r="E470" s="90" t="s">
        <v>6002</v>
      </c>
      <c r="F470" s="90" t="s">
        <v>6002</v>
      </c>
      <c r="G470" s="25">
        <v>0</v>
      </c>
      <c r="H470" s="25">
        <v>0</v>
      </c>
      <c r="I470" s="92" t="s">
        <v>3</v>
      </c>
      <c r="J470" s="23" t="s">
        <v>1274</v>
      </c>
      <c r="K470" s="24" t="s">
        <v>3630</v>
      </c>
      <c r="L470" s="22" t="s">
        <v>4261</v>
      </c>
      <c r="M470" s="22" t="s">
        <v>4316</v>
      </c>
      <c r="N470" s="22" t="s">
        <v>2074</v>
      </c>
      <c r="O470" s="22"/>
      <c r="P470" s="246" t="s">
        <v>2004</v>
      </c>
      <c r="Q470" s="191"/>
      <c r="R470" s="1"/>
      <c r="S470" s="1" t="str">
        <f t="shared" si="91"/>
        <v/>
      </c>
      <c r="T470" s="1" t="str">
        <f>IF(ISNA(VLOOKUP(P470,'NEW XEQM.c'!D:D,1,0)),"--",VLOOKUP(P470,'NEW XEQM.c'!D:G,3,0))</f>
        <v>--</v>
      </c>
      <c r="U470" s="1" t="s">
        <v>2444</v>
      </c>
      <c r="W470" t="str">
        <f t="shared" si="93"/>
        <v>STD_SIGMA x STD_SUP_MINUS STD_SUP_1</v>
      </c>
    </row>
    <row r="471" spans="1:23">
      <c r="A471" s="16">
        <f t="shared" si="90"/>
        <v>471</v>
      </c>
      <c r="B471" s="15">
        <f t="shared" si="92"/>
        <v>453</v>
      </c>
      <c r="C471" s="18" t="s">
        <v>3328</v>
      </c>
      <c r="D471" s="13" t="s">
        <v>3987</v>
      </c>
      <c r="E471" s="90" t="s">
        <v>6003</v>
      </c>
      <c r="F471" s="90" t="s">
        <v>6003</v>
      </c>
      <c r="G471" s="25">
        <v>0</v>
      </c>
      <c r="H471" s="25">
        <v>0</v>
      </c>
      <c r="I471" s="92" t="s">
        <v>3</v>
      </c>
      <c r="J471" s="23" t="s">
        <v>1274</v>
      </c>
      <c r="K471" s="24" t="s">
        <v>3630</v>
      </c>
      <c r="L471" s="22" t="s">
        <v>4261</v>
      </c>
      <c r="M471" s="22" t="s">
        <v>4316</v>
      </c>
      <c r="N471" s="22" t="s">
        <v>2074</v>
      </c>
      <c r="O471" s="22"/>
      <c r="P471" s="246" t="s">
        <v>2005</v>
      </c>
      <c r="Q471" s="191"/>
      <c r="R471" s="1"/>
      <c r="S471" s="1" t="str">
        <f t="shared" si="91"/>
        <v/>
      </c>
      <c r="T471" s="1" t="str">
        <f>IF(ISNA(VLOOKUP(P471,'NEW XEQM.c'!D:D,1,0)),"--",VLOOKUP(P471,'NEW XEQM.c'!D:G,3,0))</f>
        <v>--</v>
      </c>
      <c r="U471" s="1" t="s">
        <v>2444</v>
      </c>
      <c r="W471" t="str">
        <f t="shared" si="93"/>
        <v>STD_SIGMA x STD_SUP_MINUS STD_SUP_2</v>
      </c>
    </row>
    <row r="472" spans="1:23">
      <c r="A472" s="16">
        <f t="shared" si="90"/>
        <v>472</v>
      </c>
      <c r="B472" s="15">
        <f t="shared" si="92"/>
        <v>454</v>
      </c>
      <c r="C472" s="18" t="s">
        <v>3328</v>
      </c>
      <c r="D472" s="13" t="s">
        <v>3988</v>
      </c>
      <c r="E472" s="90" t="s">
        <v>6006</v>
      </c>
      <c r="F472" s="90" t="s">
        <v>6006</v>
      </c>
      <c r="G472" s="25">
        <v>0</v>
      </c>
      <c r="H472" s="25">
        <v>0</v>
      </c>
      <c r="I472" s="92" t="s">
        <v>3</v>
      </c>
      <c r="J472" s="23" t="s">
        <v>1274</v>
      </c>
      <c r="K472" s="24" t="s">
        <v>3630</v>
      </c>
      <c r="L472" s="22" t="s">
        <v>4261</v>
      </c>
      <c r="M472" s="22" t="s">
        <v>4316</v>
      </c>
      <c r="N472" s="22" t="s">
        <v>2074</v>
      </c>
      <c r="O472" s="22"/>
      <c r="P472" s="246" t="s">
        <v>2006</v>
      </c>
      <c r="Q472" s="191"/>
      <c r="R472" s="1"/>
      <c r="S472" s="1" t="str">
        <f t="shared" si="91"/>
        <v/>
      </c>
      <c r="T472" s="1" t="str">
        <f>IF(ISNA(VLOOKUP(P472,'NEW XEQM.c'!D:D,1,0)),"--",VLOOKUP(P472,'NEW XEQM.c'!D:G,3,0))</f>
        <v>--</v>
      </c>
      <c r="U472" s="1" t="s">
        <v>2444</v>
      </c>
      <c r="W472" t="str">
        <f t="shared" si="93"/>
        <v>STD_SIGMA xy STD_SUP_MINUS STD_SUP_1</v>
      </c>
    </row>
    <row r="473" spans="1:23">
      <c r="A473" s="16">
        <f t="shared" si="90"/>
        <v>473</v>
      </c>
      <c r="B473" s="15">
        <f t="shared" si="92"/>
        <v>455</v>
      </c>
      <c r="C473" s="18" t="s">
        <v>3328</v>
      </c>
      <c r="D473" s="13" t="s">
        <v>3989</v>
      </c>
      <c r="E473" s="90" t="s">
        <v>6004</v>
      </c>
      <c r="F473" s="90" t="s">
        <v>6004</v>
      </c>
      <c r="G473" s="25">
        <v>0</v>
      </c>
      <c r="H473" s="25">
        <v>0</v>
      </c>
      <c r="I473" s="92" t="s">
        <v>3</v>
      </c>
      <c r="J473" s="23" t="s">
        <v>1274</v>
      </c>
      <c r="K473" s="24" t="s">
        <v>3630</v>
      </c>
      <c r="L473" s="22" t="s">
        <v>4261</v>
      </c>
      <c r="M473" s="22" t="s">
        <v>4316</v>
      </c>
      <c r="N473" s="22" t="s">
        <v>2074</v>
      </c>
      <c r="O473" s="22"/>
      <c r="P473" s="246" t="s">
        <v>2007</v>
      </c>
      <c r="Q473" s="191"/>
      <c r="R473" s="1"/>
      <c r="S473" s="1" t="str">
        <f t="shared" si="91"/>
        <v/>
      </c>
      <c r="T473" s="1" t="str">
        <f>IF(ISNA(VLOOKUP(P473,'NEW XEQM.c'!D:D,1,0)),"--",VLOOKUP(P473,'NEW XEQM.c'!D:G,3,0))</f>
        <v>--</v>
      </c>
      <c r="U473" s="1" t="s">
        <v>2444</v>
      </c>
      <c r="W473" t="str">
        <f t="shared" si="93"/>
        <v>STD_SIGMA y STD_SUP_MINUS STD_SUP_1</v>
      </c>
    </row>
    <row r="474" spans="1:23">
      <c r="A474" s="16">
        <f t="shared" si="90"/>
        <v>474</v>
      </c>
      <c r="B474" s="15">
        <f t="shared" si="92"/>
        <v>456</v>
      </c>
      <c r="C474" s="18" t="s">
        <v>3328</v>
      </c>
      <c r="D474" s="13" t="s">
        <v>3990</v>
      </c>
      <c r="E474" s="90" t="s">
        <v>6005</v>
      </c>
      <c r="F474" s="90" t="s">
        <v>6005</v>
      </c>
      <c r="G474" s="25">
        <v>0</v>
      </c>
      <c r="H474" s="25">
        <v>0</v>
      </c>
      <c r="I474" s="92" t="s">
        <v>3</v>
      </c>
      <c r="J474" s="23" t="s">
        <v>1274</v>
      </c>
      <c r="K474" s="24" t="s">
        <v>3630</v>
      </c>
      <c r="L474" s="22" t="s">
        <v>4261</v>
      </c>
      <c r="M474" s="22" t="s">
        <v>4316</v>
      </c>
      <c r="N474" s="22" t="s">
        <v>2074</v>
      </c>
      <c r="O474" s="22"/>
      <c r="P474" s="246" t="s">
        <v>2008</v>
      </c>
      <c r="Q474" s="191"/>
      <c r="R474" s="1"/>
      <c r="S474" s="1" t="str">
        <f t="shared" si="91"/>
        <v/>
      </c>
      <c r="T474" s="1" t="str">
        <f>IF(ISNA(VLOOKUP(P474,'NEW XEQM.c'!D:D,1,0)),"--",VLOOKUP(P474,'NEW XEQM.c'!D:G,3,0))</f>
        <v>--</v>
      </c>
      <c r="U474" s="1" t="s">
        <v>2444</v>
      </c>
      <c r="W474" t="str">
        <f t="shared" si="93"/>
        <v>STD_SIGMA y STD_SUP_MINUS STD_SUP_2</v>
      </c>
    </row>
    <row r="475" spans="1:23">
      <c r="A475" s="16">
        <f t="shared" si="90"/>
        <v>475</v>
      </c>
      <c r="B475" s="15">
        <f t="shared" si="92"/>
        <v>457</v>
      </c>
      <c r="C475" s="18" t="s">
        <v>3328</v>
      </c>
      <c r="D475" s="13" t="s">
        <v>3991</v>
      </c>
      <c r="E475" s="90" t="s">
        <v>857</v>
      </c>
      <c r="F475" s="90" t="s">
        <v>857</v>
      </c>
      <c r="G475" s="25">
        <v>0</v>
      </c>
      <c r="H475" s="25">
        <v>0</v>
      </c>
      <c r="I475" s="92" t="s">
        <v>3</v>
      </c>
      <c r="J475" s="23" t="s">
        <v>1274</v>
      </c>
      <c r="K475" s="24" t="s">
        <v>3630</v>
      </c>
      <c r="L475" s="22" t="s">
        <v>4261</v>
      </c>
      <c r="M475" s="22" t="s">
        <v>4316</v>
      </c>
      <c r="N475" s="22" t="s">
        <v>2074</v>
      </c>
      <c r="O475" s="22"/>
      <c r="P475" s="246" t="s">
        <v>2009</v>
      </c>
      <c r="Q475" s="191"/>
      <c r="R475" s="1"/>
      <c r="S475" s="1" t="str">
        <f t="shared" si="91"/>
        <v/>
      </c>
      <c r="T475" s="1" t="str">
        <f>IF(ISNA(VLOOKUP(P475,'NEW XEQM.c'!D:D,1,0)),"--",VLOOKUP(P475,'NEW XEQM.c'!D:G,3,0))</f>
        <v>--</v>
      </c>
      <c r="U475" s="1" t="s">
        <v>2444</v>
      </c>
      <c r="W475" t="str">
        <f t="shared" si="93"/>
        <v>STD_SIGMA x STD_SUP_3</v>
      </c>
    </row>
    <row r="476" spans="1:23">
      <c r="A476" s="16">
        <f t="shared" si="90"/>
        <v>476</v>
      </c>
      <c r="B476" s="15">
        <f t="shared" si="92"/>
        <v>458</v>
      </c>
      <c r="C476" s="18" t="s">
        <v>3328</v>
      </c>
      <c r="D476" s="13" t="s">
        <v>3992</v>
      </c>
      <c r="E476" s="90" t="s">
        <v>858</v>
      </c>
      <c r="F476" s="90" t="s">
        <v>858</v>
      </c>
      <c r="G476" s="25">
        <v>0</v>
      </c>
      <c r="H476" s="25">
        <v>0</v>
      </c>
      <c r="I476" s="92" t="s">
        <v>3</v>
      </c>
      <c r="J476" s="23" t="s">
        <v>1274</v>
      </c>
      <c r="K476" s="24" t="s">
        <v>3630</v>
      </c>
      <c r="L476" s="22" t="s">
        <v>4261</v>
      </c>
      <c r="M476" s="22" t="s">
        <v>4316</v>
      </c>
      <c r="N476" s="22" t="s">
        <v>2074</v>
      </c>
      <c r="O476" s="22"/>
      <c r="P476" s="246" t="s">
        <v>2010</v>
      </c>
      <c r="Q476" s="191"/>
      <c r="R476" s="1"/>
      <c r="S476" s="1" t="str">
        <f t="shared" si="91"/>
        <v/>
      </c>
      <c r="T476" s="1" t="str">
        <f>IF(ISNA(VLOOKUP(P476,'NEW XEQM.c'!D:D,1,0)),"--",VLOOKUP(P476,'NEW XEQM.c'!D:G,3,0))</f>
        <v>--</v>
      </c>
      <c r="U476" s="1" t="s">
        <v>2444</v>
      </c>
      <c r="W476" t="str">
        <f t="shared" si="93"/>
        <v>STD_SIGMA x STD_SUP_4</v>
      </c>
    </row>
    <row r="477" spans="1:23">
      <c r="A477" s="16">
        <f t="shared" si="90"/>
        <v>477</v>
      </c>
      <c r="B477" s="15">
        <f t="shared" si="92"/>
        <v>459</v>
      </c>
      <c r="C477" s="54" t="s">
        <v>3512</v>
      </c>
      <c r="D477" s="54" t="s">
        <v>7</v>
      </c>
      <c r="E477" s="72" t="str">
        <f>CHAR(34)&amp;IF(B477&lt;10,"000",IF(B477&lt;100,"00",IF(B477&lt;1000,"0","")))&amp;$B477&amp;CHAR(34)</f>
        <v>"0459"</v>
      </c>
      <c r="F477" s="55" t="str">
        <f>E477</f>
        <v>"0459"</v>
      </c>
      <c r="G477" s="100">
        <v>0</v>
      </c>
      <c r="H477" s="100">
        <v>0</v>
      </c>
      <c r="I477" s="95" t="s">
        <v>27</v>
      </c>
      <c r="J477" s="23" t="s">
        <v>1274</v>
      </c>
      <c r="K477" s="57" t="s">
        <v>3526</v>
      </c>
      <c r="L477" s="11" t="s">
        <v>4261</v>
      </c>
      <c r="M477" s="22" t="s">
        <v>4318</v>
      </c>
      <c r="N477" s="22" t="s">
        <v>2074</v>
      </c>
      <c r="O477" s="11"/>
      <c r="P477" s="246" t="str">
        <f>"ITM_"&amp;IF(B477&lt;10,"000",IF(B477&lt;100,"00",IF(B477&lt;1000,"0","")))&amp;$B477</f>
        <v>ITM_0459</v>
      </c>
      <c r="Q477" s="191"/>
      <c r="R477" s="1"/>
      <c r="S477" s="1" t="str">
        <f t="shared" si="91"/>
        <v/>
      </c>
      <c r="T477" s="1" t="str">
        <f>IF(ISNA(VLOOKUP(P477,'NEW XEQM.c'!D:D,1,0)),"--",VLOOKUP(P477,'NEW XEQM.c'!D:G,3,0))</f>
        <v>--</v>
      </c>
      <c r="U477" s="1" t="s">
        <v>2074</v>
      </c>
      <c r="W477" t="e">
        <f t="shared" si="93"/>
        <v>#VALUE!</v>
      </c>
    </row>
    <row r="478" spans="1:23">
      <c r="A478" s="16">
        <f t="shared" si="90"/>
        <v>478</v>
      </c>
      <c r="B478" s="15">
        <f t="shared" si="92"/>
        <v>460</v>
      </c>
      <c r="C478" s="54" t="s">
        <v>3512</v>
      </c>
      <c r="D478" s="54" t="s">
        <v>7</v>
      </c>
      <c r="E478" s="72" t="str">
        <f>CHAR(34)&amp;IF(B478&lt;10,"000",IF(B478&lt;100,"00",IF(B478&lt;1000,"0","")))&amp;$B478&amp;CHAR(34)</f>
        <v>"0460"</v>
      </c>
      <c r="F478" s="55" t="str">
        <f>E478</f>
        <v>"0460"</v>
      </c>
      <c r="G478" s="100">
        <v>0</v>
      </c>
      <c r="H478" s="100">
        <v>0</v>
      </c>
      <c r="I478" s="95" t="s">
        <v>27</v>
      </c>
      <c r="J478" s="23" t="s">
        <v>1274</v>
      </c>
      <c r="K478" s="57" t="s">
        <v>3526</v>
      </c>
      <c r="L478" s="11" t="s">
        <v>4261</v>
      </c>
      <c r="M478" s="22" t="s">
        <v>4318</v>
      </c>
      <c r="N478" s="22" t="s">
        <v>2074</v>
      </c>
      <c r="O478" s="11"/>
      <c r="P478" s="246" t="str">
        <f>"ITM_"&amp;IF(B478&lt;10,"000",IF(B478&lt;100,"00",IF(B478&lt;1000,"0","")))&amp;$B478</f>
        <v>ITM_0460</v>
      </c>
      <c r="Q478" s="191"/>
      <c r="R478" s="1"/>
      <c r="S478" s="1" t="str">
        <f t="shared" si="91"/>
        <v/>
      </c>
      <c r="T478" s="1" t="str">
        <f>IF(ISNA(VLOOKUP(P478,'NEW XEQM.c'!D:D,1,0)),"--",VLOOKUP(P478,'NEW XEQM.c'!D:G,3,0))</f>
        <v>--</v>
      </c>
      <c r="U478" s="1" t="s">
        <v>2074</v>
      </c>
      <c r="W478" t="e">
        <f t="shared" si="93"/>
        <v>#VALUE!</v>
      </c>
    </row>
    <row r="479" spans="1:23">
      <c r="A479" s="16">
        <f t="shared" si="90"/>
        <v>479</v>
      </c>
      <c r="B479" s="15">
        <f t="shared" si="92"/>
        <v>461</v>
      </c>
      <c r="C479" s="54" t="s">
        <v>3512</v>
      </c>
      <c r="D479" s="54" t="s">
        <v>7</v>
      </c>
      <c r="E479" s="72" t="str">
        <f>CHAR(34)&amp;IF(B479&lt;10,"000",IF(B479&lt;100,"00",IF(B479&lt;1000,"0","")))&amp;$B479&amp;CHAR(34)</f>
        <v>"0461"</v>
      </c>
      <c r="F479" s="55" t="str">
        <f>E479</f>
        <v>"0461"</v>
      </c>
      <c r="G479" s="100">
        <v>0</v>
      </c>
      <c r="H479" s="100">
        <v>0</v>
      </c>
      <c r="I479" s="95" t="s">
        <v>27</v>
      </c>
      <c r="J479" s="23" t="s">
        <v>1274</v>
      </c>
      <c r="K479" s="57" t="s">
        <v>3526</v>
      </c>
      <c r="L479" s="11" t="s">
        <v>4261</v>
      </c>
      <c r="M479" s="22" t="s">
        <v>4318</v>
      </c>
      <c r="N479" s="22" t="s">
        <v>2074</v>
      </c>
      <c r="O479" s="11"/>
      <c r="P479" s="246" t="str">
        <f>"ITM_"&amp;IF(B479&lt;10,"000",IF(B479&lt;100,"00",IF(B479&lt;1000,"0","")))&amp;$B479</f>
        <v>ITM_0461</v>
      </c>
      <c r="Q479" s="191"/>
      <c r="R479" s="1"/>
      <c r="S479" s="1" t="str">
        <f t="shared" si="91"/>
        <v/>
      </c>
      <c r="T479" s="1" t="str">
        <f>IF(ISNA(VLOOKUP(P479,'NEW XEQM.c'!D:D,1,0)),"--",VLOOKUP(P479,'NEW XEQM.c'!D:G,3,0))</f>
        <v>--</v>
      </c>
      <c r="U479" s="1" t="s">
        <v>2074</v>
      </c>
      <c r="W479" t="e">
        <f t="shared" si="93"/>
        <v>#VALUE!</v>
      </c>
    </row>
    <row r="480" spans="1:23">
      <c r="A480" s="16">
        <f t="shared" si="90"/>
        <v>480</v>
      </c>
      <c r="B480" s="15">
        <f t="shared" si="92"/>
        <v>462</v>
      </c>
      <c r="C480" s="54" t="s">
        <v>3512</v>
      </c>
      <c r="D480" s="54" t="s">
        <v>7</v>
      </c>
      <c r="E480" s="72" t="str">
        <f>CHAR(34)&amp;IF(B480&lt;10,"000",IF(B480&lt;100,"00",IF(B480&lt;1000,"0","")))&amp;$B480&amp;CHAR(34)</f>
        <v>"0462"</v>
      </c>
      <c r="F480" s="55" t="str">
        <f>E480</f>
        <v>"0462"</v>
      </c>
      <c r="G480" s="100">
        <v>0</v>
      </c>
      <c r="H480" s="100">
        <v>0</v>
      </c>
      <c r="I480" s="95" t="s">
        <v>27</v>
      </c>
      <c r="J480" s="23" t="s">
        <v>1274</v>
      </c>
      <c r="K480" s="57" t="s">
        <v>3526</v>
      </c>
      <c r="L480" s="11" t="s">
        <v>4261</v>
      </c>
      <c r="M480" s="22" t="s">
        <v>4318</v>
      </c>
      <c r="N480" s="22" t="s">
        <v>2074</v>
      </c>
      <c r="O480" s="11"/>
      <c r="P480" s="246" t="str">
        <f>"ITM_"&amp;IF(B480&lt;10,"000",IF(B480&lt;100,"00",IF(B480&lt;1000,"0","")))&amp;$B480</f>
        <v>ITM_0462</v>
      </c>
      <c r="Q480" s="191"/>
      <c r="R480" s="1"/>
      <c r="S480" s="1" t="str">
        <f t="shared" si="91"/>
        <v/>
      </c>
      <c r="T480" s="1" t="str">
        <f>IF(ISNA(VLOOKUP(P480,'NEW XEQM.c'!D:D,1,0)),"--",VLOOKUP(P480,'NEW XEQM.c'!D:G,3,0))</f>
        <v>--</v>
      </c>
      <c r="U480" s="1" t="s">
        <v>2074</v>
      </c>
      <c r="W480" t="e">
        <f t="shared" si="93"/>
        <v>#VALUE!</v>
      </c>
    </row>
    <row r="481" spans="1:23" s="209" customFormat="1">
      <c r="A481" s="16" t="str">
        <f t="shared" si="90"/>
        <v/>
      </c>
      <c r="B481" s="15">
        <f t="shared" si="92"/>
        <v>462.01</v>
      </c>
      <c r="C481" s="17" t="s">
        <v>2074</v>
      </c>
      <c r="D481" s="18"/>
      <c r="E481" s="21"/>
      <c r="F481" s="21"/>
      <c r="G481" s="44"/>
      <c r="H481" s="44"/>
      <c r="I481" s="23"/>
      <c r="J481" s="23"/>
      <c r="K481" s="24"/>
      <c r="L481" s="22"/>
      <c r="M481" s="22"/>
      <c r="N481" s="22" t="s">
        <v>2074</v>
      </c>
      <c r="O481" s="17"/>
      <c r="P481" s="246" t="s">
        <v>2074</v>
      </c>
      <c r="Q481" s="191"/>
      <c r="R481" s="1"/>
      <c r="S481" s="1"/>
      <c r="T481" s="1" t="str">
        <f>IF(ISNA(VLOOKUP(P481,'NEW XEQM.c'!D:D,1,0)),"--",VLOOKUP(P481,'NEW XEQM.c'!D:G,3,0))</f>
        <v>--</v>
      </c>
      <c r="U481" s="1" t="s">
        <v>2074</v>
      </c>
      <c r="W481" t="e">
        <f t="shared" si="93"/>
        <v>#VALUE!</v>
      </c>
    </row>
    <row r="482" spans="1:23" s="209" customFormat="1">
      <c r="A482" s="16" t="str">
        <f t="shared" si="90"/>
        <v/>
      </c>
      <c r="B482" s="15">
        <f t="shared" si="92"/>
        <v>462.02</v>
      </c>
      <c r="C482" s="17" t="s">
        <v>2074</v>
      </c>
      <c r="D482" s="18"/>
      <c r="E482" s="21"/>
      <c r="F482" s="21"/>
      <c r="G482" s="44"/>
      <c r="H482" s="44"/>
      <c r="I482" s="23"/>
      <c r="J482" s="23"/>
      <c r="K482" s="24"/>
      <c r="L482" s="22"/>
      <c r="M482" s="22"/>
      <c r="N482" s="22" t="s">
        <v>2074</v>
      </c>
      <c r="O482" s="17"/>
      <c r="P482" s="246" t="s">
        <v>2074</v>
      </c>
      <c r="Q482" s="191"/>
      <c r="R482" s="1"/>
      <c r="S482" s="1"/>
      <c r="T482" s="1" t="str">
        <f>IF(ISNA(VLOOKUP(P482,'NEW XEQM.c'!D:D,1,0)),"--",VLOOKUP(P482,'NEW XEQM.c'!D:G,3,0))</f>
        <v>--</v>
      </c>
      <c r="U482" s="1" t="s">
        <v>2074</v>
      </c>
      <c r="W482" t="e">
        <f t="shared" si="93"/>
        <v>#VALUE!</v>
      </c>
    </row>
    <row r="483" spans="1:23" s="209" customFormat="1">
      <c r="A483" s="16" t="str">
        <f t="shared" si="90"/>
        <v/>
      </c>
      <c r="B483" s="15">
        <f t="shared" si="92"/>
        <v>462.03</v>
      </c>
      <c r="C483" s="17" t="s">
        <v>2466</v>
      </c>
      <c r="D483" s="18"/>
      <c r="E483" s="21"/>
      <c r="F483" s="21"/>
      <c r="G483" s="44"/>
      <c r="H483" s="44"/>
      <c r="I483" s="23"/>
      <c r="J483" s="23"/>
      <c r="K483" s="24"/>
      <c r="L483" s="22"/>
      <c r="M483" s="22"/>
      <c r="N483" s="22" t="s">
        <v>2074</v>
      </c>
      <c r="O483" s="17"/>
      <c r="P483" s="246" t="s">
        <v>2074</v>
      </c>
      <c r="Q483" s="191"/>
      <c r="R483" s="1"/>
      <c r="S483" s="1"/>
      <c r="T483" s="1" t="str">
        <f>IF(ISNA(VLOOKUP(P483,'NEW XEQM.c'!D:D,1,0)),"--",VLOOKUP(P483,'NEW XEQM.c'!D:G,3,0))</f>
        <v>--</v>
      </c>
      <c r="U483" s="1" t="s">
        <v>2074</v>
      </c>
      <c r="W483" t="e">
        <f t="shared" si="93"/>
        <v>#VALUE!</v>
      </c>
    </row>
    <row r="484" spans="1:23">
      <c r="A484" s="16">
        <f t="shared" si="90"/>
        <v>484</v>
      </c>
      <c r="B484" s="15">
        <f t="shared" si="92"/>
        <v>463</v>
      </c>
      <c r="C484" s="18" t="s">
        <v>3329</v>
      </c>
      <c r="D484" s="18" t="s">
        <v>2190</v>
      </c>
      <c r="E484" s="29" t="s">
        <v>2224</v>
      </c>
      <c r="F484" s="29" t="s">
        <v>2224</v>
      </c>
      <c r="G484" s="30">
        <v>0</v>
      </c>
      <c r="H484" s="30">
        <v>0</v>
      </c>
      <c r="I484" s="23" t="s">
        <v>2223</v>
      </c>
      <c r="J484" s="23" t="s">
        <v>1274</v>
      </c>
      <c r="K484" s="24" t="s">
        <v>3526</v>
      </c>
      <c r="L484" s="22" t="s">
        <v>4261</v>
      </c>
      <c r="M484" s="22" t="s">
        <v>4318</v>
      </c>
      <c r="N484" s="22" t="s">
        <v>2074</v>
      </c>
      <c r="O484" s="20" t="s">
        <v>3634</v>
      </c>
      <c r="P484" s="246" t="s">
        <v>2249</v>
      </c>
      <c r="Q484" s="191"/>
      <c r="R484" s="1"/>
      <c r="S484" s="1" t="str">
        <f t="shared" ref="S484:S515" si="94">IF(E484=F484,"","NOT EQUAL")</f>
        <v/>
      </c>
      <c r="T484" s="1" t="str">
        <f>IF(ISNA(VLOOKUP(P484,'NEW XEQM.c'!D:D,1,0)),"--",VLOOKUP(P484,'NEW XEQM.c'!D:G,3,0))</f>
        <v>--</v>
      </c>
      <c r="U484" s="1" t="s">
        <v>2074</v>
      </c>
      <c r="W484" t="e">
        <f t="shared" si="93"/>
        <v>#VALUE!</v>
      </c>
    </row>
    <row r="485" spans="1:23">
      <c r="A485" s="16">
        <f t="shared" si="90"/>
        <v>485</v>
      </c>
      <c r="B485" s="15">
        <f t="shared" si="92"/>
        <v>464</v>
      </c>
      <c r="C485" s="18" t="s">
        <v>3329</v>
      </c>
      <c r="D485" s="18" t="s">
        <v>2191</v>
      </c>
      <c r="E485" s="29" t="s">
        <v>2225</v>
      </c>
      <c r="F485" s="29" t="s">
        <v>2225</v>
      </c>
      <c r="G485" s="30">
        <v>0</v>
      </c>
      <c r="H485" s="30">
        <v>0</v>
      </c>
      <c r="I485" s="23" t="s">
        <v>2223</v>
      </c>
      <c r="J485" s="23" t="s">
        <v>1274</v>
      </c>
      <c r="K485" s="24" t="s">
        <v>3526</v>
      </c>
      <c r="L485" s="22" t="s">
        <v>4261</v>
      </c>
      <c r="M485" s="22" t="s">
        <v>4318</v>
      </c>
      <c r="N485" s="22" t="s">
        <v>2074</v>
      </c>
      <c r="O485" s="20" t="s">
        <v>3633</v>
      </c>
      <c r="P485" s="246" t="s">
        <v>2250</v>
      </c>
      <c r="Q485" s="191"/>
      <c r="R485" s="1"/>
      <c r="S485" s="1" t="str">
        <f t="shared" si="94"/>
        <v/>
      </c>
      <c r="T485" s="1" t="str">
        <f>IF(ISNA(VLOOKUP(P485,'NEW XEQM.c'!D:D,1,0)),"--",VLOOKUP(P485,'NEW XEQM.c'!D:G,3,0))</f>
        <v>--</v>
      </c>
      <c r="U485" s="1" t="s">
        <v>2074</v>
      </c>
      <c r="W485" t="e">
        <f t="shared" si="93"/>
        <v>#VALUE!</v>
      </c>
    </row>
    <row r="486" spans="1:23">
      <c r="A486" s="16">
        <f t="shared" si="90"/>
        <v>486</v>
      </c>
      <c r="B486" s="15">
        <f t="shared" si="92"/>
        <v>465</v>
      </c>
      <c r="C486" s="18" t="s">
        <v>3329</v>
      </c>
      <c r="D486" s="18" t="s">
        <v>2192</v>
      </c>
      <c r="E486" s="29" t="s">
        <v>2226</v>
      </c>
      <c r="F486" s="29" t="s">
        <v>2226</v>
      </c>
      <c r="G486" s="30">
        <v>0</v>
      </c>
      <c r="H486" s="30">
        <v>0</v>
      </c>
      <c r="I486" s="23" t="s">
        <v>2223</v>
      </c>
      <c r="J486" s="23" t="s">
        <v>1274</v>
      </c>
      <c r="K486" s="24" t="s">
        <v>3526</v>
      </c>
      <c r="L486" s="22" t="s">
        <v>4261</v>
      </c>
      <c r="M486" s="22" t="s">
        <v>4318</v>
      </c>
      <c r="N486" s="22" t="s">
        <v>2074</v>
      </c>
      <c r="O486" s="20" t="s">
        <v>2577</v>
      </c>
      <c r="P486" s="246" t="s">
        <v>2251</v>
      </c>
      <c r="Q486" s="191"/>
      <c r="R486" s="1"/>
      <c r="S486" s="1" t="str">
        <f t="shared" si="94"/>
        <v/>
      </c>
      <c r="T486" s="1" t="str">
        <f>IF(ISNA(VLOOKUP(P486,'NEW XEQM.c'!D:D,1,0)),"--",VLOOKUP(P486,'NEW XEQM.c'!D:G,3,0))</f>
        <v>--</v>
      </c>
      <c r="U486" s="1" t="s">
        <v>2074</v>
      </c>
      <c r="W486" t="e">
        <f t="shared" si="93"/>
        <v>#VALUE!</v>
      </c>
    </row>
    <row r="487" spans="1:23">
      <c r="A487" s="16">
        <f t="shared" si="90"/>
        <v>487</v>
      </c>
      <c r="B487" s="15">
        <f t="shared" si="92"/>
        <v>466</v>
      </c>
      <c r="C487" s="18" t="s">
        <v>3329</v>
      </c>
      <c r="D487" s="18" t="s">
        <v>2193</v>
      </c>
      <c r="E487" s="29" t="s">
        <v>2227</v>
      </c>
      <c r="F487" s="29" t="s">
        <v>2227</v>
      </c>
      <c r="G487" s="30">
        <v>0</v>
      </c>
      <c r="H487" s="30">
        <v>0</v>
      </c>
      <c r="I487" s="23" t="s">
        <v>2223</v>
      </c>
      <c r="J487" s="23" t="s">
        <v>1274</v>
      </c>
      <c r="K487" s="24" t="s">
        <v>3526</v>
      </c>
      <c r="L487" s="22" t="s">
        <v>4261</v>
      </c>
      <c r="M487" s="22" t="s">
        <v>4318</v>
      </c>
      <c r="N487" s="22" t="s">
        <v>2074</v>
      </c>
      <c r="O487" s="20" t="s">
        <v>2578</v>
      </c>
      <c r="P487" s="246" t="s">
        <v>2252</v>
      </c>
      <c r="Q487" s="191"/>
      <c r="R487" s="1"/>
      <c r="S487" s="1" t="str">
        <f t="shared" si="94"/>
        <v/>
      </c>
      <c r="T487" s="1" t="str">
        <f>IF(ISNA(VLOOKUP(P487,'NEW XEQM.c'!D:D,1,0)),"--",VLOOKUP(P487,'NEW XEQM.c'!D:G,3,0))</f>
        <v>--</v>
      </c>
      <c r="U487" s="1" t="s">
        <v>2074</v>
      </c>
      <c r="W487" t="e">
        <f t="shared" si="93"/>
        <v>#VALUE!</v>
      </c>
    </row>
    <row r="488" spans="1:23">
      <c r="A488" s="16">
        <f t="shared" si="90"/>
        <v>488</v>
      </c>
      <c r="B488" s="15">
        <f t="shared" si="92"/>
        <v>467</v>
      </c>
      <c r="C488" s="18" t="s">
        <v>3329</v>
      </c>
      <c r="D488" s="18" t="s">
        <v>2194</v>
      </c>
      <c r="E488" s="29" t="s">
        <v>57</v>
      </c>
      <c r="F488" s="29" t="s">
        <v>57</v>
      </c>
      <c r="G488" s="30">
        <v>0</v>
      </c>
      <c r="H488" s="30">
        <v>0</v>
      </c>
      <c r="I488" s="23" t="s">
        <v>2223</v>
      </c>
      <c r="J488" s="23" t="s">
        <v>1274</v>
      </c>
      <c r="K488" s="24" t="s">
        <v>3526</v>
      </c>
      <c r="L488" s="22" t="s">
        <v>4261</v>
      </c>
      <c r="M488" s="22" t="s">
        <v>4318</v>
      </c>
      <c r="N488" s="22" t="s">
        <v>2074</v>
      </c>
      <c r="O488" s="20" t="s">
        <v>2579</v>
      </c>
      <c r="P488" s="246" t="s">
        <v>2253</v>
      </c>
      <c r="Q488" s="191"/>
      <c r="R488" s="1"/>
      <c r="S488" s="1" t="str">
        <f t="shared" si="94"/>
        <v/>
      </c>
      <c r="T488" s="1" t="str">
        <f>IF(ISNA(VLOOKUP(P488,'NEW XEQM.c'!D:D,1,0)),"--",VLOOKUP(P488,'NEW XEQM.c'!D:G,3,0))</f>
        <v>--</v>
      </c>
      <c r="U488" s="1" t="s">
        <v>2074</v>
      </c>
      <c r="W488" t="e">
        <f t="shared" si="93"/>
        <v>#VALUE!</v>
      </c>
    </row>
    <row r="489" spans="1:23">
      <c r="A489" s="16">
        <f t="shared" si="90"/>
        <v>489</v>
      </c>
      <c r="B489" s="15">
        <f t="shared" si="92"/>
        <v>468</v>
      </c>
      <c r="C489" s="18" t="s">
        <v>3329</v>
      </c>
      <c r="D489" s="18" t="s">
        <v>2195</v>
      </c>
      <c r="E489" s="43" t="s">
        <v>5405</v>
      </c>
      <c r="F489" s="43" t="s">
        <v>5405</v>
      </c>
      <c r="G489" s="30">
        <v>0</v>
      </c>
      <c r="H489" s="30">
        <v>0</v>
      </c>
      <c r="I489" s="23" t="s">
        <v>2223</v>
      </c>
      <c r="J489" s="23" t="s">
        <v>1274</v>
      </c>
      <c r="K489" s="24" t="s">
        <v>3526</v>
      </c>
      <c r="L489" s="22" t="s">
        <v>4261</v>
      </c>
      <c r="M489" s="22" t="s">
        <v>4318</v>
      </c>
      <c r="N489" s="22" t="s">
        <v>2074</v>
      </c>
      <c r="O489" s="20" t="s">
        <v>2580</v>
      </c>
      <c r="P489" s="246" t="s">
        <v>2254</v>
      </c>
      <c r="Q489" s="191"/>
      <c r="R489" s="1"/>
      <c r="S489" s="1" t="str">
        <f t="shared" si="94"/>
        <v/>
      </c>
      <c r="T489" s="1" t="str">
        <f>IF(ISNA(VLOOKUP(P489,'NEW XEQM.c'!D:D,1,0)),"--",VLOOKUP(P489,'NEW XEQM.c'!D:G,3,0))</f>
        <v>--</v>
      </c>
      <c r="U489" s="1" t="s">
        <v>2074</v>
      </c>
      <c r="W489" t="e">
        <f t="shared" si="93"/>
        <v>#VALUE!</v>
      </c>
    </row>
    <row r="490" spans="1:23">
      <c r="A490" s="16">
        <f t="shared" si="90"/>
        <v>490</v>
      </c>
      <c r="B490" s="15">
        <f t="shared" si="92"/>
        <v>469</v>
      </c>
      <c r="C490" s="18" t="s">
        <v>3329</v>
      </c>
      <c r="D490" s="18" t="s">
        <v>2305</v>
      </c>
      <c r="E490" s="29" t="s">
        <v>235</v>
      </c>
      <c r="F490" s="29" t="s">
        <v>235</v>
      </c>
      <c r="G490" s="30">
        <v>0</v>
      </c>
      <c r="H490" s="30">
        <v>0</v>
      </c>
      <c r="I490" s="23" t="s">
        <v>2223</v>
      </c>
      <c r="J490" s="23" t="s">
        <v>1274</v>
      </c>
      <c r="K490" s="24" t="s">
        <v>3526</v>
      </c>
      <c r="L490" s="22" t="s">
        <v>4261</v>
      </c>
      <c r="M490" s="22" t="s">
        <v>4318</v>
      </c>
      <c r="N490" s="22" t="s">
        <v>2074</v>
      </c>
      <c r="O490" s="20"/>
      <c r="P490" s="246" t="s">
        <v>2308</v>
      </c>
      <c r="Q490" s="191"/>
      <c r="R490" s="1"/>
      <c r="S490" s="1" t="str">
        <f t="shared" si="94"/>
        <v/>
      </c>
      <c r="T490" s="1" t="str">
        <f>IF(ISNA(VLOOKUP(P490,'NEW XEQM.c'!D:D,1,0)),"--",VLOOKUP(P490,'NEW XEQM.c'!D:G,3,0))</f>
        <v>--</v>
      </c>
      <c r="U490" s="1" t="s">
        <v>2074</v>
      </c>
      <c r="W490" t="e">
        <f t="shared" si="93"/>
        <v>#VALUE!</v>
      </c>
    </row>
    <row r="491" spans="1:23">
      <c r="A491" s="16">
        <f t="shared" si="90"/>
        <v>491</v>
      </c>
      <c r="B491" s="15">
        <f t="shared" si="92"/>
        <v>470</v>
      </c>
      <c r="C491" s="18" t="s">
        <v>3329</v>
      </c>
      <c r="D491" s="18" t="s">
        <v>2196</v>
      </c>
      <c r="E491" s="29" t="s">
        <v>2228</v>
      </c>
      <c r="F491" s="29" t="s">
        <v>2228</v>
      </c>
      <c r="G491" s="30">
        <v>0</v>
      </c>
      <c r="H491" s="30">
        <v>0</v>
      </c>
      <c r="I491" s="23" t="s">
        <v>2223</v>
      </c>
      <c r="J491" s="23" t="s">
        <v>1274</v>
      </c>
      <c r="K491" s="24" t="s">
        <v>3526</v>
      </c>
      <c r="L491" s="22" t="s">
        <v>4261</v>
      </c>
      <c r="M491" s="22" t="s">
        <v>4318</v>
      </c>
      <c r="N491" s="22" t="s">
        <v>2074</v>
      </c>
      <c r="O491" s="20" t="s">
        <v>2581</v>
      </c>
      <c r="P491" s="246" t="s">
        <v>2255</v>
      </c>
      <c r="Q491" s="191"/>
      <c r="R491" s="1"/>
      <c r="S491" s="1" t="str">
        <f t="shared" si="94"/>
        <v/>
      </c>
      <c r="T491" s="1" t="str">
        <f>IF(ISNA(VLOOKUP(P491,'NEW XEQM.c'!D:D,1,0)),"--",VLOOKUP(P491,'NEW XEQM.c'!D:G,3,0))</f>
        <v>--</v>
      </c>
      <c r="U491" s="1" t="s">
        <v>2074</v>
      </c>
      <c r="W491" t="e">
        <f t="shared" si="93"/>
        <v>#VALUE!</v>
      </c>
    </row>
    <row r="492" spans="1:23">
      <c r="A492" s="16">
        <f t="shared" si="90"/>
        <v>492</v>
      </c>
      <c r="B492" s="15">
        <f t="shared" si="92"/>
        <v>471</v>
      </c>
      <c r="C492" s="18" t="s">
        <v>3329</v>
      </c>
      <c r="D492" s="18" t="s">
        <v>2197</v>
      </c>
      <c r="E492" s="29" t="s">
        <v>2229</v>
      </c>
      <c r="F492" s="29" t="s">
        <v>2229</v>
      </c>
      <c r="G492" s="30">
        <v>0</v>
      </c>
      <c r="H492" s="30">
        <v>0</v>
      </c>
      <c r="I492" s="23" t="s">
        <v>2223</v>
      </c>
      <c r="J492" s="23" t="s">
        <v>1274</v>
      </c>
      <c r="K492" s="24" t="s">
        <v>3526</v>
      </c>
      <c r="L492" s="22" t="s">
        <v>4261</v>
      </c>
      <c r="M492" s="22" t="s">
        <v>4318</v>
      </c>
      <c r="N492" s="22" t="s">
        <v>2074</v>
      </c>
      <c r="O492" s="20" t="s">
        <v>2582</v>
      </c>
      <c r="P492" s="246" t="s">
        <v>2256</v>
      </c>
      <c r="Q492" s="191"/>
      <c r="R492" s="1"/>
      <c r="S492" s="1" t="str">
        <f t="shared" si="94"/>
        <v/>
      </c>
      <c r="T492" s="1" t="str">
        <f>IF(ISNA(VLOOKUP(P492,'NEW XEQM.c'!D:D,1,0)),"--",VLOOKUP(P492,'NEW XEQM.c'!D:G,3,0))</f>
        <v>--</v>
      </c>
      <c r="U492" s="1" t="s">
        <v>2074</v>
      </c>
      <c r="W492" t="e">
        <f t="shared" si="93"/>
        <v>#VALUE!</v>
      </c>
    </row>
    <row r="493" spans="1:23">
      <c r="A493" s="16">
        <f t="shared" si="90"/>
        <v>493</v>
      </c>
      <c r="B493" s="15">
        <f t="shared" si="92"/>
        <v>472</v>
      </c>
      <c r="C493" s="18" t="s">
        <v>3329</v>
      </c>
      <c r="D493" s="18" t="s">
        <v>2198</v>
      </c>
      <c r="E493" s="29" t="s">
        <v>69</v>
      </c>
      <c r="F493" s="29" t="s">
        <v>69</v>
      </c>
      <c r="G493" s="30">
        <v>0</v>
      </c>
      <c r="H493" s="30">
        <v>0</v>
      </c>
      <c r="I493" s="23" t="s">
        <v>2223</v>
      </c>
      <c r="J493" s="23" t="s">
        <v>1274</v>
      </c>
      <c r="K493" s="24" t="s">
        <v>3526</v>
      </c>
      <c r="L493" s="22" t="s">
        <v>4261</v>
      </c>
      <c r="M493" s="22" t="s">
        <v>4318</v>
      </c>
      <c r="N493" s="22" t="s">
        <v>2074</v>
      </c>
      <c r="O493" s="20"/>
      <c r="P493" s="246" t="s">
        <v>2257</v>
      </c>
      <c r="Q493" s="191"/>
      <c r="R493" s="1"/>
      <c r="S493" s="1" t="str">
        <f t="shared" si="94"/>
        <v/>
      </c>
      <c r="T493" s="1" t="str">
        <f>IF(ISNA(VLOOKUP(P493,'NEW XEQM.c'!D:D,1,0)),"--",VLOOKUP(P493,'NEW XEQM.c'!D:G,3,0))</f>
        <v>--</v>
      </c>
      <c r="U493" s="1" t="s">
        <v>2074</v>
      </c>
      <c r="W493" t="e">
        <f t="shared" si="93"/>
        <v>#VALUE!</v>
      </c>
    </row>
    <row r="494" spans="1:23">
      <c r="A494" s="16">
        <f t="shared" si="90"/>
        <v>494</v>
      </c>
      <c r="B494" s="15">
        <f t="shared" si="92"/>
        <v>473</v>
      </c>
      <c r="C494" s="18" t="s">
        <v>3329</v>
      </c>
      <c r="D494" s="18" t="s">
        <v>2199</v>
      </c>
      <c r="E494" s="29" t="s">
        <v>70</v>
      </c>
      <c r="F494" s="29" t="s">
        <v>70</v>
      </c>
      <c r="G494" s="30">
        <v>0</v>
      </c>
      <c r="H494" s="30">
        <v>0</v>
      </c>
      <c r="I494" s="23" t="s">
        <v>2223</v>
      </c>
      <c r="J494" s="23" t="s">
        <v>1274</v>
      </c>
      <c r="K494" s="24" t="s">
        <v>3526</v>
      </c>
      <c r="L494" s="22" t="s">
        <v>4261</v>
      </c>
      <c r="M494" s="22" t="s">
        <v>4318</v>
      </c>
      <c r="N494" s="22" t="s">
        <v>2074</v>
      </c>
      <c r="O494" s="20"/>
      <c r="P494" s="246" t="s">
        <v>2258</v>
      </c>
      <c r="Q494" s="191"/>
      <c r="R494" s="1"/>
      <c r="S494" s="1" t="str">
        <f t="shared" si="94"/>
        <v/>
      </c>
      <c r="T494" s="1" t="str">
        <f>IF(ISNA(VLOOKUP(P494,'NEW XEQM.c'!D:D,1,0)),"--",VLOOKUP(P494,'NEW XEQM.c'!D:G,3,0))</f>
        <v>--</v>
      </c>
      <c r="U494" s="1" t="s">
        <v>2074</v>
      </c>
      <c r="W494" t="e">
        <f t="shared" si="93"/>
        <v>#VALUE!</v>
      </c>
    </row>
    <row r="495" spans="1:23">
      <c r="A495" s="16">
        <f t="shared" si="90"/>
        <v>495</v>
      </c>
      <c r="B495" s="15">
        <f t="shared" si="92"/>
        <v>474</v>
      </c>
      <c r="C495" s="18" t="s">
        <v>3329</v>
      </c>
      <c r="D495" s="18" t="s">
        <v>2200</v>
      </c>
      <c r="E495" s="29" t="s">
        <v>2230</v>
      </c>
      <c r="F495" s="29" t="s">
        <v>2230</v>
      </c>
      <c r="G495" s="30">
        <v>0</v>
      </c>
      <c r="H495" s="30">
        <v>0</v>
      </c>
      <c r="I495" s="23" t="s">
        <v>2223</v>
      </c>
      <c r="J495" s="23" t="s">
        <v>1274</v>
      </c>
      <c r="K495" s="24" t="s">
        <v>3526</v>
      </c>
      <c r="L495" s="22" t="s">
        <v>4261</v>
      </c>
      <c r="M495" s="22" t="s">
        <v>4318</v>
      </c>
      <c r="N495" s="22" t="s">
        <v>2074</v>
      </c>
      <c r="O495" s="20"/>
      <c r="P495" s="246" t="s">
        <v>2259</v>
      </c>
      <c r="Q495" s="191"/>
      <c r="R495" s="1"/>
      <c r="S495" s="1" t="str">
        <f t="shared" si="94"/>
        <v/>
      </c>
      <c r="T495" s="1" t="str">
        <f>IF(ISNA(VLOOKUP(P495,'NEW XEQM.c'!D:D,1,0)),"--",VLOOKUP(P495,'NEW XEQM.c'!D:G,3,0))</f>
        <v>--</v>
      </c>
      <c r="U495" s="1" t="s">
        <v>2074</v>
      </c>
      <c r="W495" t="e">
        <f t="shared" si="93"/>
        <v>#VALUE!</v>
      </c>
    </row>
    <row r="496" spans="1:23">
      <c r="A496" s="16">
        <f t="shared" si="90"/>
        <v>496</v>
      </c>
      <c r="B496" s="15">
        <f t="shared" si="92"/>
        <v>475</v>
      </c>
      <c r="C496" s="18" t="s">
        <v>3329</v>
      </c>
      <c r="D496" s="18" t="s">
        <v>2188</v>
      </c>
      <c r="E496" s="29" t="s">
        <v>2231</v>
      </c>
      <c r="F496" s="29" t="s">
        <v>2231</v>
      </c>
      <c r="G496" s="30">
        <v>0</v>
      </c>
      <c r="H496" s="30">
        <v>0</v>
      </c>
      <c r="I496" s="23" t="s">
        <v>2223</v>
      </c>
      <c r="J496" s="23" t="s">
        <v>1274</v>
      </c>
      <c r="K496" s="24" t="s">
        <v>3526</v>
      </c>
      <c r="L496" s="22" t="s">
        <v>4261</v>
      </c>
      <c r="M496" s="22" t="s">
        <v>4318</v>
      </c>
      <c r="N496" s="22" t="s">
        <v>2074</v>
      </c>
      <c r="O496" s="20"/>
      <c r="P496" s="246" t="s">
        <v>2260</v>
      </c>
      <c r="Q496" s="191"/>
      <c r="R496" s="1"/>
      <c r="S496" s="1" t="str">
        <f t="shared" si="94"/>
        <v/>
      </c>
      <c r="T496" s="1" t="str">
        <f>IF(ISNA(VLOOKUP(P496,'NEW XEQM.c'!D:D,1,0)),"--",VLOOKUP(P496,'NEW XEQM.c'!D:G,3,0))</f>
        <v>--</v>
      </c>
      <c r="U496" s="1" t="s">
        <v>2074</v>
      </c>
      <c r="W496" t="e">
        <f t="shared" si="93"/>
        <v>#VALUE!</v>
      </c>
    </row>
    <row r="497" spans="1:23">
      <c r="A497" s="16">
        <f t="shared" si="90"/>
        <v>497</v>
      </c>
      <c r="B497" s="15">
        <f t="shared" si="92"/>
        <v>476</v>
      </c>
      <c r="C497" s="18" t="s">
        <v>3329</v>
      </c>
      <c r="D497" s="18" t="s">
        <v>2201</v>
      </c>
      <c r="E497" s="29" t="s">
        <v>2232</v>
      </c>
      <c r="F497" s="29" t="s">
        <v>2232</v>
      </c>
      <c r="G497" s="30">
        <v>0</v>
      </c>
      <c r="H497" s="30">
        <v>0</v>
      </c>
      <c r="I497" s="23" t="s">
        <v>2223</v>
      </c>
      <c r="J497" s="23" t="s">
        <v>1274</v>
      </c>
      <c r="K497" s="24" t="s">
        <v>3526</v>
      </c>
      <c r="L497" s="22" t="s">
        <v>4261</v>
      </c>
      <c r="M497" s="22" t="s">
        <v>4318</v>
      </c>
      <c r="N497" s="22" t="s">
        <v>2074</v>
      </c>
      <c r="O497" s="20"/>
      <c r="P497" s="246" t="s">
        <v>2261</v>
      </c>
      <c r="Q497" s="191"/>
      <c r="R497" s="1"/>
      <c r="S497" s="1" t="str">
        <f t="shared" si="94"/>
        <v/>
      </c>
      <c r="T497" s="1" t="str">
        <f>IF(ISNA(VLOOKUP(P497,'NEW XEQM.c'!D:D,1,0)),"--",VLOOKUP(P497,'NEW XEQM.c'!D:G,3,0))</f>
        <v>--</v>
      </c>
      <c r="U497" s="1" t="s">
        <v>2074</v>
      </c>
      <c r="W497" t="e">
        <f t="shared" si="93"/>
        <v>#VALUE!</v>
      </c>
    </row>
    <row r="498" spans="1:23">
      <c r="A498" s="16">
        <f t="shared" si="90"/>
        <v>498</v>
      </c>
      <c r="B498" s="15">
        <f t="shared" si="92"/>
        <v>477</v>
      </c>
      <c r="C498" s="18" t="s">
        <v>3329</v>
      </c>
      <c r="D498" s="18" t="s">
        <v>2202</v>
      </c>
      <c r="E498" s="29" t="s">
        <v>849</v>
      </c>
      <c r="F498" s="29" t="s">
        <v>849</v>
      </c>
      <c r="G498" s="30">
        <v>0</v>
      </c>
      <c r="H498" s="30">
        <v>0</v>
      </c>
      <c r="I498" s="23" t="s">
        <v>2223</v>
      </c>
      <c r="J498" s="23" t="s">
        <v>1274</v>
      </c>
      <c r="K498" s="24" t="s">
        <v>3526</v>
      </c>
      <c r="L498" s="22" t="s">
        <v>4261</v>
      </c>
      <c r="M498" s="22" t="s">
        <v>4318</v>
      </c>
      <c r="N498" s="22" t="s">
        <v>2074</v>
      </c>
      <c r="O498" s="20"/>
      <c r="P498" s="246" t="s">
        <v>2262</v>
      </c>
      <c r="Q498" s="191"/>
      <c r="R498" s="1"/>
      <c r="S498" s="1" t="str">
        <f t="shared" si="94"/>
        <v/>
      </c>
      <c r="T498" s="1" t="str">
        <f>IF(ISNA(VLOOKUP(P498,'NEW XEQM.c'!D:D,1,0)),"--",VLOOKUP(P498,'NEW XEQM.c'!D:G,3,0))</f>
        <v>--</v>
      </c>
      <c r="U498" s="1" t="s">
        <v>2074</v>
      </c>
      <c r="W498" t="e">
        <f t="shared" si="93"/>
        <v>#VALUE!</v>
      </c>
    </row>
    <row r="499" spans="1:23">
      <c r="A499" s="16">
        <f t="shared" si="90"/>
        <v>499</v>
      </c>
      <c r="B499" s="15">
        <f t="shared" si="92"/>
        <v>478</v>
      </c>
      <c r="C499" s="18" t="s">
        <v>3329</v>
      </c>
      <c r="D499" s="18" t="s">
        <v>2189</v>
      </c>
      <c r="E499" s="29" t="s">
        <v>2248</v>
      </c>
      <c r="F499" s="37" t="s">
        <v>2248</v>
      </c>
      <c r="G499" s="30">
        <v>0</v>
      </c>
      <c r="H499" s="30">
        <v>0</v>
      </c>
      <c r="I499" s="23" t="s">
        <v>2223</v>
      </c>
      <c r="J499" s="23" t="s">
        <v>1274</v>
      </c>
      <c r="K499" s="24" t="s">
        <v>3526</v>
      </c>
      <c r="L499" s="22" t="s">
        <v>4261</v>
      </c>
      <c r="M499" s="22" t="s">
        <v>4318</v>
      </c>
      <c r="N499" s="22" t="s">
        <v>2074</v>
      </c>
      <c r="O499" s="20"/>
      <c r="P499" s="246" t="s">
        <v>2263</v>
      </c>
      <c r="Q499" s="191"/>
      <c r="R499" s="1"/>
      <c r="S499" s="1" t="str">
        <f t="shared" si="94"/>
        <v/>
      </c>
      <c r="T499" s="1" t="str">
        <f>IF(ISNA(VLOOKUP(P499,'NEW XEQM.c'!D:D,1,0)),"--",VLOOKUP(P499,'NEW XEQM.c'!D:G,3,0))</f>
        <v>--</v>
      </c>
      <c r="U499" s="1" t="s">
        <v>2074</v>
      </c>
      <c r="W499" t="e">
        <f t="shared" si="93"/>
        <v>#VALUE!</v>
      </c>
    </row>
    <row r="500" spans="1:23">
      <c r="A500" s="16">
        <f t="shared" si="90"/>
        <v>500</v>
      </c>
      <c r="B500" s="15">
        <f t="shared" si="92"/>
        <v>479</v>
      </c>
      <c r="C500" s="18" t="s">
        <v>3329</v>
      </c>
      <c r="D500" s="18" t="s">
        <v>2203</v>
      </c>
      <c r="E500" s="35" t="s">
        <v>2233</v>
      </c>
      <c r="F500" s="36" t="s">
        <v>2233</v>
      </c>
      <c r="G500" s="30">
        <v>0</v>
      </c>
      <c r="H500" s="30">
        <v>0</v>
      </c>
      <c r="I500" s="23" t="s">
        <v>2223</v>
      </c>
      <c r="J500" s="23" t="s">
        <v>1274</v>
      </c>
      <c r="K500" s="24" t="s">
        <v>3526</v>
      </c>
      <c r="L500" s="22" t="s">
        <v>4261</v>
      </c>
      <c r="M500" s="22" t="s">
        <v>4318</v>
      </c>
      <c r="N500" s="22" t="s">
        <v>2074</v>
      </c>
      <c r="O500" s="20"/>
      <c r="P500" s="246" t="s">
        <v>2264</v>
      </c>
      <c r="Q500" s="191"/>
      <c r="R500" s="1"/>
      <c r="S500" s="1" t="str">
        <f t="shared" si="94"/>
        <v/>
      </c>
      <c r="T500" s="1" t="str">
        <f>IF(ISNA(VLOOKUP(P500,'NEW XEQM.c'!D:D,1,0)),"--",VLOOKUP(P500,'NEW XEQM.c'!D:G,3,0))</f>
        <v>--</v>
      </c>
      <c r="U500" s="1" t="s">
        <v>2074</v>
      </c>
      <c r="W500" t="e">
        <f t="shared" si="93"/>
        <v>#VALUE!</v>
      </c>
    </row>
    <row r="501" spans="1:23">
      <c r="A501" s="16">
        <f t="shared" si="90"/>
        <v>501</v>
      </c>
      <c r="B501" s="15">
        <f t="shared" si="92"/>
        <v>480</v>
      </c>
      <c r="C501" s="18" t="s">
        <v>3329</v>
      </c>
      <c r="D501" s="18" t="s">
        <v>2204</v>
      </c>
      <c r="E501" s="35" t="s">
        <v>2234</v>
      </c>
      <c r="F501" s="36" t="s">
        <v>2234</v>
      </c>
      <c r="G501" s="30">
        <v>0</v>
      </c>
      <c r="H501" s="30">
        <v>0</v>
      </c>
      <c r="I501" s="23" t="s">
        <v>2223</v>
      </c>
      <c r="J501" s="23" t="s">
        <v>1274</v>
      </c>
      <c r="K501" s="24" t="s">
        <v>3526</v>
      </c>
      <c r="L501" s="22" t="s">
        <v>4261</v>
      </c>
      <c r="M501" s="22" t="s">
        <v>4318</v>
      </c>
      <c r="N501" s="22" t="s">
        <v>2074</v>
      </c>
      <c r="O501" s="20"/>
      <c r="P501" s="246" t="s">
        <v>2265</v>
      </c>
      <c r="Q501" s="191"/>
      <c r="R501" s="1"/>
      <c r="S501" s="1" t="str">
        <f t="shared" si="94"/>
        <v/>
      </c>
      <c r="T501" s="1" t="str">
        <f>IF(ISNA(VLOOKUP(P501,'NEW XEQM.c'!D:D,1,0)),"--",VLOOKUP(P501,'NEW XEQM.c'!D:G,3,0))</f>
        <v>--</v>
      </c>
      <c r="U501" s="1" t="s">
        <v>2074</v>
      </c>
      <c r="W501" t="e">
        <f t="shared" si="93"/>
        <v>#VALUE!</v>
      </c>
    </row>
    <row r="502" spans="1:23">
      <c r="A502" s="16">
        <f t="shared" si="90"/>
        <v>502</v>
      </c>
      <c r="B502" s="15">
        <f t="shared" si="92"/>
        <v>481</v>
      </c>
      <c r="C502" s="18" t="s">
        <v>3329</v>
      </c>
      <c r="D502" s="18" t="s">
        <v>4346</v>
      </c>
      <c r="E502" s="29" t="s">
        <v>4347</v>
      </c>
      <c r="F502" s="29" t="s">
        <v>4347</v>
      </c>
      <c r="G502" s="30">
        <v>0</v>
      </c>
      <c r="H502" s="30">
        <v>0</v>
      </c>
      <c r="I502" s="23" t="s">
        <v>2223</v>
      </c>
      <c r="J502" s="23" t="s">
        <v>1274</v>
      </c>
      <c r="K502" s="24" t="s">
        <v>3526</v>
      </c>
      <c r="L502" s="22" t="s">
        <v>4261</v>
      </c>
      <c r="M502" s="22" t="s">
        <v>4318</v>
      </c>
      <c r="N502" s="22" t="s">
        <v>2074</v>
      </c>
      <c r="O502" s="20"/>
      <c r="P502" s="246" t="s">
        <v>2266</v>
      </c>
      <c r="Q502" s="191"/>
      <c r="R502" s="1"/>
      <c r="S502" s="1" t="str">
        <f t="shared" si="94"/>
        <v/>
      </c>
      <c r="T502" s="1" t="str">
        <f>IF(ISNA(VLOOKUP(P502,'NEW XEQM.c'!D:D,1,0)),"--",VLOOKUP(P502,'NEW XEQM.c'!D:G,3,0))</f>
        <v>--</v>
      </c>
      <c r="U502" s="1" t="s">
        <v>2074</v>
      </c>
      <c r="W502" t="e">
        <f t="shared" si="93"/>
        <v>#VALUE!</v>
      </c>
    </row>
    <row r="503" spans="1:23">
      <c r="A503" s="16">
        <f t="shared" si="90"/>
        <v>503</v>
      </c>
      <c r="B503" s="15">
        <f t="shared" si="92"/>
        <v>482</v>
      </c>
      <c r="C503" s="18" t="s">
        <v>3329</v>
      </c>
      <c r="D503" s="18" t="s">
        <v>2205</v>
      </c>
      <c r="E503" s="29" t="s">
        <v>2235</v>
      </c>
      <c r="F503" s="29" t="s">
        <v>2235</v>
      </c>
      <c r="G503" s="30">
        <v>0</v>
      </c>
      <c r="H503" s="30">
        <v>0</v>
      </c>
      <c r="I503" s="23" t="s">
        <v>2223</v>
      </c>
      <c r="J503" s="23" t="s">
        <v>1274</v>
      </c>
      <c r="K503" s="24" t="s">
        <v>3526</v>
      </c>
      <c r="L503" s="22" t="s">
        <v>4261</v>
      </c>
      <c r="M503" s="22" t="s">
        <v>4318</v>
      </c>
      <c r="N503" s="22" t="s">
        <v>2074</v>
      </c>
      <c r="O503" s="20"/>
      <c r="P503" s="246" t="s">
        <v>2267</v>
      </c>
      <c r="Q503" s="191"/>
      <c r="R503" s="1"/>
      <c r="S503" s="1" t="str">
        <f t="shared" si="94"/>
        <v/>
      </c>
      <c r="T503" s="1" t="str">
        <f>IF(ISNA(VLOOKUP(P503,'NEW XEQM.c'!D:D,1,0)),"--",VLOOKUP(P503,'NEW XEQM.c'!D:G,3,0))</f>
        <v>--</v>
      </c>
      <c r="U503" s="1" t="s">
        <v>2074</v>
      </c>
      <c r="W503" t="e">
        <f t="shared" si="93"/>
        <v>#VALUE!</v>
      </c>
    </row>
    <row r="504" spans="1:23">
      <c r="A504" s="16">
        <f t="shared" si="90"/>
        <v>504</v>
      </c>
      <c r="B504" s="15">
        <f t="shared" si="92"/>
        <v>483</v>
      </c>
      <c r="C504" s="18" t="s">
        <v>3329</v>
      </c>
      <c r="D504" s="18" t="s">
        <v>2187</v>
      </c>
      <c r="E504" s="29" t="s">
        <v>842</v>
      </c>
      <c r="F504" s="29" t="s">
        <v>842</v>
      </c>
      <c r="G504" s="31">
        <v>0</v>
      </c>
      <c r="H504" s="31">
        <v>0</v>
      </c>
      <c r="I504" s="23" t="s">
        <v>2223</v>
      </c>
      <c r="J504" s="23" t="s">
        <v>1274</v>
      </c>
      <c r="K504" s="24" t="s">
        <v>3526</v>
      </c>
      <c r="L504" s="22" t="s">
        <v>4261</v>
      </c>
      <c r="M504" s="22" t="s">
        <v>4318</v>
      </c>
      <c r="N504" s="22" t="s">
        <v>2074</v>
      </c>
      <c r="O504" s="20"/>
      <c r="P504" s="246" t="s">
        <v>2268</v>
      </c>
      <c r="Q504" s="191"/>
      <c r="R504" s="1"/>
      <c r="S504" s="1" t="str">
        <f t="shared" si="94"/>
        <v/>
      </c>
      <c r="T504" s="1" t="str">
        <f>IF(ISNA(VLOOKUP(P504,'NEW XEQM.c'!D:D,1,0)),"--",VLOOKUP(P504,'NEW XEQM.c'!D:G,3,0))</f>
        <v>--</v>
      </c>
      <c r="U504" s="1" t="s">
        <v>2074</v>
      </c>
      <c r="W504" t="e">
        <f t="shared" si="93"/>
        <v>#VALUE!</v>
      </c>
    </row>
    <row r="505" spans="1:23">
      <c r="A505" s="16">
        <f t="shared" si="90"/>
        <v>505</v>
      </c>
      <c r="B505" s="15">
        <f t="shared" si="92"/>
        <v>484</v>
      </c>
      <c r="C505" s="18" t="s">
        <v>3329</v>
      </c>
      <c r="D505" s="18" t="s">
        <v>2206</v>
      </c>
      <c r="E505" s="29" t="s">
        <v>2236</v>
      </c>
      <c r="F505" s="29" t="s">
        <v>2236</v>
      </c>
      <c r="G505" s="30">
        <v>0</v>
      </c>
      <c r="H505" s="30">
        <v>0</v>
      </c>
      <c r="I505" s="23" t="s">
        <v>2223</v>
      </c>
      <c r="J505" s="23" t="s">
        <v>1274</v>
      </c>
      <c r="K505" s="24" t="s">
        <v>3526</v>
      </c>
      <c r="L505" s="22" t="s">
        <v>4261</v>
      </c>
      <c r="M505" s="22" t="s">
        <v>4318</v>
      </c>
      <c r="N505" s="22" t="s">
        <v>2074</v>
      </c>
      <c r="O505" s="20"/>
      <c r="P505" s="246" t="s">
        <v>2269</v>
      </c>
      <c r="Q505" s="191"/>
      <c r="R505" s="1"/>
      <c r="S505" s="1" t="str">
        <f t="shared" si="94"/>
        <v/>
      </c>
      <c r="T505" s="1" t="str">
        <f>IF(ISNA(VLOOKUP(P505,'NEW XEQM.c'!D:D,1,0)),"--",VLOOKUP(P505,'NEW XEQM.c'!D:G,3,0))</f>
        <v>--</v>
      </c>
      <c r="U505" s="1" t="s">
        <v>2074</v>
      </c>
      <c r="W505" t="e">
        <f t="shared" si="93"/>
        <v>#VALUE!</v>
      </c>
    </row>
    <row r="506" spans="1:23">
      <c r="A506" s="16">
        <f t="shared" si="90"/>
        <v>506</v>
      </c>
      <c r="B506" s="15">
        <f t="shared" si="92"/>
        <v>485</v>
      </c>
      <c r="C506" s="18" t="s">
        <v>3329</v>
      </c>
      <c r="D506" s="18" t="s">
        <v>2207</v>
      </c>
      <c r="E506" s="29" t="s">
        <v>300</v>
      </c>
      <c r="F506" s="29" t="s">
        <v>300</v>
      </c>
      <c r="G506" s="30">
        <v>0</v>
      </c>
      <c r="H506" s="30">
        <v>0</v>
      </c>
      <c r="I506" s="23" t="s">
        <v>2223</v>
      </c>
      <c r="J506" s="23" t="s">
        <v>1274</v>
      </c>
      <c r="K506" s="24" t="s">
        <v>3526</v>
      </c>
      <c r="L506" s="22" t="s">
        <v>4261</v>
      </c>
      <c r="M506" s="22" t="s">
        <v>4318</v>
      </c>
      <c r="N506" s="22" t="s">
        <v>2074</v>
      </c>
      <c r="O506" s="20"/>
      <c r="P506" s="246" t="s">
        <v>2270</v>
      </c>
      <c r="Q506" s="191"/>
      <c r="R506" s="1"/>
      <c r="S506" s="1" t="str">
        <f t="shared" si="94"/>
        <v/>
      </c>
      <c r="T506" s="1" t="str">
        <f>IF(ISNA(VLOOKUP(P506,'NEW XEQM.c'!D:D,1,0)),"--",VLOOKUP(P506,'NEW XEQM.c'!D:G,3,0))</f>
        <v>--</v>
      </c>
      <c r="U506" s="1" t="s">
        <v>2074</v>
      </c>
      <c r="W506" t="e">
        <f t="shared" si="93"/>
        <v>#VALUE!</v>
      </c>
    </row>
    <row r="507" spans="1:23">
      <c r="A507" s="16">
        <f t="shared" si="90"/>
        <v>507</v>
      </c>
      <c r="B507" s="15">
        <f t="shared" si="92"/>
        <v>486</v>
      </c>
      <c r="C507" s="18" t="s">
        <v>3329</v>
      </c>
      <c r="D507" s="18" t="s">
        <v>2208</v>
      </c>
      <c r="E507" s="29" t="s">
        <v>2237</v>
      </c>
      <c r="F507" s="29" t="s">
        <v>2237</v>
      </c>
      <c r="G507" s="30">
        <v>0</v>
      </c>
      <c r="H507" s="30">
        <v>0</v>
      </c>
      <c r="I507" s="23" t="s">
        <v>2223</v>
      </c>
      <c r="J507" s="23" t="s">
        <v>1274</v>
      </c>
      <c r="K507" s="24" t="s">
        <v>3526</v>
      </c>
      <c r="L507" s="22" t="s">
        <v>4261</v>
      </c>
      <c r="M507" s="22" t="s">
        <v>4318</v>
      </c>
      <c r="N507" s="22" t="s">
        <v>2074</v>
      </c>
      <c r="O507" s="20"/>
      <c r="P507" s="246" t="s">
        <v>2271</v>
      </c>
      <c r="Q507" s="191"/>
      <c r="R507" s="1"/>
      <c r="S507" s="1" t="str">
        <f t="shared" si="94"/>
        <v/>
      </c>
      <c r="T507" s="1" t="str">
        <f>IF(ISNA(VLOOKUP(P507,'NEW XEQM.c'!D:D,1,0)),"--",VLOOKUP(P507,'NEW XEQM.c'!D:G,3,0))</f>
        <v>--</v>
      </c>
      <c r="U507" s="1" t="s">
        <v>2074</v>
      </c>
      <c r="W507" t="e">
        <f t="shared" si="93"/>
        <v>#VALUE!</v>
      </c>
    </row>
    <row r="508" spans="1:23">
      <c r="A508" s="16">
        <f t="shared" si="90"/>
        <v>508</v>
      </c>
      <c r="B508" s="15">
        <f t="shared" si="92"/>
        <v>487</v>
      </c>
      <c r="C508" s="18" t="s">
        <v>3329</v>
      </c>
      <c r="D508" s="18" t="s">
        <v>2209</v>
      </c>
      <c r="E508" s="29" t="s">
        <v>304</v>
      </c>
      <c r="F508" s="29" t="s">
        <v>304</v>
      </c>
      <c r="G508" s="30">
        <v>0</v>
      </c>
      <c r="H508" s="30">
        <v>0</v>
      </c>
      <c r="I508" s="23" t="s">
        <v>2223</v>
      </c>
      <c r="J508" s="23" t="s">
        <v>1274</v>
      </c>
      <c r="K508" s="24" t="s">
        <v>3526</v>
      </c>
      <c r="L508" s="22" t="s">
        <v>4261</v>
      </c>
      <c r="M508" s="22" t="s">
        <v>4318</v>
      </c>
      <c r="N508" s="22" t="s">
        <v>2074</v>
      </c>
      <c r="O508" s="20"/>
      <c r="P508" s="246" t="s">
        <v>2272</v>
      </c>
      <c r="Q508" s="191"/>
      <c r="R508" s="1"/>
      <c r="S508" s="1" t="str">
        <f t="shared" si="94"/>
        <v/>
      </c>
      <c r="T508" s="1" t="str">
        <f>IF(ISNA(VLOOKUP(P508,'NEW XEQM.c'!D:D,1,0)),"--",VLOOKUP(P508,'NEW XEQM.c'!D:G,3,0))</f>
        <v>--</v>
      </c>
      <c r="U508" s="1" t="s">
        <v>2074</v>
      </c>
      <c r="W508" t="e">
        <f t="shared" si="93"/>
        <v>#VALUE!</v>
      </c>
    </row>
    <row r="509" spans="1:23">
      <c r="A509" s="16">
        <f t="shared" si="90"/>
        <v>509</v>
      </c>
      <c r="B509" s="15">
        <f t="shared" si="92"/>
        <v>488</v>
      </c>
      <c r="C509" s="18" t="s">
        <v>3329</v>
      </c>
      <c r="D509" s="18" t="s">
        <v>2210</v>
      </c>
      <c r="E509" s="29" t="s">
        <v>1125</v>
      </c>
      <c r="F509" s="29" t="s">
        <v>1125</v>
      </c>
      <c r="G509" s="30">
        <v>0</v>
      </c>
      <c r="H509" s="30">
        <v>0</v>
      </c>
      <c r="I509" s="23" t="s">
        <v>2223</v>
      </c>
      <c r="J509" s="23" t="s">
        <v>1274</v>
      </c>
      <c r="K509" s="24" t="s">
        <v>3526</v>
      </c>
      <c r="L509" s="22" t="s">
        <v>4261</v>
      </c>
      <c r="M509" s="22" t="s">
        <v>4318</v>
      </c>
      <c r="N509" s="22" t="s">
        <v>2074</v>
      </c>
      <c r="O509" s="20"/>
      <c r="P509" s="246" t="s">
        <v>2273</v>
      </c>
      <c r="Q509" s="191"/>
      <c r="R509" s="1"/>
      <c r="S509" s="1" t="str">
        <f t="shared" si="94"/>
        <v/>
      </c>
      <c r="T509" s="1" t="str">
        <f>IF(ISNA(VLOOKUP(P509,'NEW XEQM.c'!D:D,1,0)),"--",VLOOKUP(P509,'NEW XEQM.c'!D:G,3,0))</f>
        <v>--</v>
      </c>
      <c r="U509" s="1" t="s">
        <v>2074</v>
      </c>
      <c r="W509" t="e">
        <f t="shared" si="93"/>
        <v>#VALUE!</v>
      </c>
    </row>
    <row r="510" spans="1:23">
      <c r="A510" s="16">
        <f t="shared" si="90"/>
        <v>510</v>
      </c>
      <c r="B510" s="15">
        <f t="shared" si="92"/>
        <v>489</v>
      </c>
      <c r="C510" s="54" t="s">
        <v>3512</v>
      </c>
      <c r="D510" s="54" t="s">
        <v>7</v>
      </c>
      <c r="E510" s="72" t="str">
        <f t="shared" ref="E510" si="95">CHAR(34)&amp;IF(B510&lt;10,"000",IF(B510&lt;100,"00",IF(B510&lt;1000,"0","")))&amp;$B510&amp;CHAR(34)</f>
        <v>"0489"</v>
      </c>
      <c r="F510" s="55" t="str">
        <f t="shared" ref="F510" si="96">E510</f>
        <v>"0489"</v>
      </c>
      <c r="G510" s="100">
        <v>0</v>
      </c>
      <c r="H510" s="100">
        <v>0</v>
      </c>
      <c r="I510" s="95" t="s">
        <v>27</v>
      </c>
      <c r="J510" s="23" t="s">
        <v>1274</v>
      </c>
      <c r="K510" s="57" t="s">
        <v>3526</v>
      </c>
      <c r="L510" s="11" t="s">
        <v>4261</v>
      </c>
      <c r="M510" s="22" t="s">
        <v>4318</v>
      </c>
      <c r="N510" s="22" t="s">
        <v>2074</v>
      </c>
      <c r="O510" s="11"/>
      <c r="P510" s="246" t="str">
        <f t="shared" ref="P510" si="97">"ITM_"&amp;IF(B510&lt;10,"000",IF(B510&lt;100,"00",IF(B510&lt;1000,"0","")))&amp;$B510</f>
        <v>ITM_0489</v>
      </c>
      <c r="Q510" s="191"/>
      <c r="R510" s="1"/>
      <c r="S510" s="1" t="str">
        <f t="shared" si="94"/>
        <v/>
      </c>
      <c r="T510" s="1" t="str">
        <f>IF(ISNA(VLOOKUP(P510,'NEW XEQM.c'!D:D,1,0)),"--",VLOOKUP(P510,'NEW XEQM.c'!D:G,3,0))</f>
        <v>--</v>
      </c>
      <c r="U510" s="1" t="s">
        <v>2074</v>
      </c>
      <c r="W510" t="e">
        <f t="shared" si="93"/>
        <v>#VALUE!</v>
      </c>
    </row>
    <row r="511" spans="1:23">
      <c r="A511" s="16">
        <f t="shared" ref="A511:A574" si="98">IF(B511=INT(B511),ROW(),"")</f>
        <v>511</v>
      </c>
      <c r="B511" s="15">
        <f t="shared" si="92"/>
        <v>490</v>
      </c>
      <c r="C511" s="18" t="s">
        <v>3329</v>
      </c>
      <c r="D511" s="18" t="s">
        <v>2211</v>
      </c>
      <c r="E511" s="29" t="s">
        <v>190</v>
      </c>
      <c r="F511" s="29" t="s">
        <v>190</v>
      </c>
      <c r="G511" s="31">
        <v>0</v>
      </c>
      <c r="H511" s="31">
        <v>0</v>
      </c>
      <c r="I511" s="23" t="s">
        <v>2223</v>
      </c>
      <c r="J511" s="23" t="s">
        <v>1274</v>
      </c>
      <c r="K511" s="24" t="s">
        <v>3526</v>
      </c>
      <c r="L511" s="22" t="s">
        <v>4261</v>
      </c>
      <c r="M511" s="22" t="s">
        <v>4318</v>
      </c>
      <c r="N511" s="22" t="s">
        <v>2074</v>
      </c>
      <c r="O511" s="20"/>
      <c r="P511" s="246" t="s">
        <v>2274</v>
      </c>
      <c r="Q511" s="191"/>
      <c r="R511" s="1"/>
      <c r="S511" s="1" t="str">
        <f t="shared" si="94"/>
        <v/>
      </c>
      <c r="T511" s="1" t="str">
        <f>IF(ISNA(VLOOKUP(P511,'NEW XEQM.c'!D:D,1,0)),"--",VLOOKUP(P511,'NEW XEQM.c'!D:G,3,0))</f>
        <v>--</v>
      </c>
      <c r="U511" s="1" t="s">
        <v>2074</v>
      </c>
      <c r="W511" t="e">
        <f t="shared" si="93"/>
        <v>#VALUE!</v>
      </c>
    </row>
    <row r="512" spans="1:23">
      <c r="A512" s="16">
        <f t="shared" si="98"/>
        <v>512</v>
      </c>
      <c r="B512" s="15">
        <f t="shared" si="92"/>
        <v>491</v>
      </c>
      <c r="C512" s="18" t="s">
        <v>3329</v>
      </c>
      <c r="D512" s="18" t="s">
        <v>2306</v>
      </c>
      <c r="E512" s="29" t="s">
        <v>2307</v>
      </c>
      <c r="F512" s="29" t="s">
        <v>2307</v>
      </c>
      <c r="G512" s="30">
        <v>0</v>
      </c>
      <c r="H512" s="30">
        <v>0</v>
      </c>
      <c r="I512" s="23" t="s">
        <v>2223</v>
      </c>
      <c r="J512" s="23" t="s">
        <v>1274</v>
      </c>
      <c r="K512" s="24" t="s">
        <v>3526</v>
      </c>
      <c r="L512" s="22" t="s">
        <v>4261</v>
      </c>
      <c r="M512" s="22" t="s">
        <v>4318</v>
      </c>
      <c r="N512" s="22" t="s">
        <v>2074</v>
      </c>
      <c r="O512" s="20"/>
      <c r="P512" s="246" t="s">
        <v>2309</v>
      </c>
      <c r="Q512" s="191"/>
      <c r="R512" s="1"/>
      <c r="S512" s="1" t="str">
        <f t="shared" si="94"/>
        <v/>
      </c>
      <c r="T512" s="1" t="str">
        <f>IF(ISNA(VLOOKUP(P512,'NEW XEQM.c'!D:D,1,0)),"--",VLOOKUP(P512,'NEW XEQM.c'!D:G,3,0))</f>
        <v>--</v>
      </c>
      <c r="U512" s="1" t="s">
        <v>2074</v>
      </c>
      <c r="W512" t="e">
        <f t="shared" si="93"/>
        <v>#VALUE!</v>
      </c>
    </row>
    <row r="513" spans="1:23">
      <c r="A513" s="16">
        <f t="shared" si="98"/>
        <v>513</v>
      </c>
      <c r="B513" s="15">
        <f t="shared" si="92"/>
        <v>492</v>
      </c>
      <c r="C513" s="18" t="s">
        <v>3329</v>
      </c>
      <c r="D513" s="18" t="s">
        <v>2212</v>
      </c>
      <c r="E513" s="29" t="s">
        <v>200</v>
      </c>
      <c r="F513" s="29" t="s">
        <v>200</v>
      </c>
      <c r="G513" s="30">
        <v>0</v>
      </c>
      <c r="H513" s="30">
        <v>0</v>
      </c>
      <c r="I513" s="23" t="s">
        <v>2223</v>
      </c>
      <c r="J513" s="23" t="s">
        <v>1274</v>
      </c>
      <c r="K513" s="24" t="s">
        <v>3526</v>
      </c>
      <c r="L513" s="22" t="s">
        <v>4261</v>
      </c>
      <c r="M513" s="22" t="s">
        <v>4318</v>
      </c>
      <c r="N513" s="22" t="s">
        <v>2074</v>
      </c>
      <c r="O513" s="20"/>
      <c r="P513" s="246" t="s">
        <v>2275</v>
      </c>
      <c r="Q513" s="191"/>
      <c r="R513" s="1"/>
      <c r="S513" s="1" t="str">
        <f t="shared" si="94"/>
        <v/>
      </c>
      <c r="T513" s="1" t="str">
        <f>IF(ISNA(VLOOKUP(P513,'NEW XEQM.c'!D:D,1,0)),"--",VLOOKUP(P513,'NEW XEQM.c'!D:G,3,0))</f>
        <v>--</v>
      </c>
      <c r="U513" s="1" t="s">
        <v>2074</v>
      </c>
      <c r="W513" t="e">
        <f t="shared" si="93"/>
        <v>#VALUE!</v>
      </c>
    </row>
    <row r="514" spans="1:23">
      <c r="A514" s="16">
        <f t="shared" si="98"/>
        <v>514</v>
      </c>
      <c r="B514" s="15">
        <f t="shared" si="92"/>
        <v>493</v>
      </c>
      <c r="C514" s="18" t="s">
        <v>3329</v>
      </c>
      <c r="D514" s="18" t="s">
        <v>2213</v>
      </c>
      <c r="E514" s="29" t="s">
        <v>2238</v>
      </c>
      <c r="F514" s="29" t="s">
        <v>2238</v>
      </c>
      <c r="G514" s="30">
        <v>0</v>
      </c>
      <c r="H514" s="30">
        <v>0</v>
      </c>
      <c r="I514" s="23" t="s">
        <v>2223</v>
      </c>
      <c r="J514" s="23" t="s">
        <v>1274</v>
      </c>
      <c r="K514" s="24" t="s">
        <v>3526</v>
      </c>
      <c r="L514" s="22" t="s">
        <v>4261</v>
      </c>
      <c r="M514" s="22" t="s">
        <v>4318</v>
      </c>
      <c r="N514" s="22" t="s">
        <v>2074</v>
      </c>
      <c r="O514" s="20"/>
      <c r="P514" s="246" t="s">
        <v>2276</v>
      </c>
      <c r="Q514" s="191"/>
      <c r="R514" s="1"/>
      <c r="S514" s="1" t="str">
        <f t="shared" si="94"/>
        <v/>
      </c>
      <c r="T514" s="1" t="str">
        <f>IF(ISNA(VLOOKUP(P514,'NEW XEQM.c'!D:D,1,0)),"--",VLOOKUP(P514,'NEW XEQM.c'!D:G,3,0))</f>
        <v>--</v>
      </c>
      <c r="U514" s="1" t="s">
        <v>2074</v>
      </c>
      <c r="W514" t="e">
        <f t="shared" si="93"/>
        <v>#VALUE!</v>
      </c>
    </row>
    <row r="515" spans="1:23">
      <c r="A515" s="16">
        <f t="shared" si="98"/>
        <v>515</v>
      </c>
      <c r="B515" s="15">
        <f t="shared" si="92"/>
        <v>494</v>
      </c>
      <c r="C515" s="18" t="s">
        <v>3329</v>
      </c>
      <c r="D515" s="18" t="s">
        <v>2214</v>
      </c>
      <c r="E515" s="29" t="s">
        <v>2239</v>
      </c>
      <c r="F515" s="29" t="s">
        <v>2239</v>
      </c>
      <c r="G515" s="30">
        <v>0</v>
      </c>
      <c r="H515" s="30">
        <v>0</v>
      </c>
      <c r="I515" s="23" t="s">
        <v>2223</v>
      </c>
      <c r="J515" s="23" t="s">
        <v>1274</v>
      </c>
      <c r="K515" s="24" t="s">
        <v>3526</v>
      </c>
      <c r="L515" s="22" t="s">
        <v>4261</v>
      </c>
      <c r="M515" s="22" t="s">
        <v>4318</v>
      </c>
      <c r="N515" s="22" t="s">
        <v>2074</v>
      </c>
      <c r="O515" s="20"/>
      <c r="P515" s="246" t="s">
        <v>2277</v>
      </c>
      <c r="Q515" s="191"/>
      <c r="R515" s="1"/>
      <c r="S515" s="1" t="str">
        <f t="shared" si="94"/>
        <v/>
      </c>
      <c r="T515" s="1" t="str">
        <f>IF(ISNA(VLOOKUP(P515,'NEW XEQM.c'!D:D,1,0)),"--",VLOOKUP(P515,'NEW XEQM.c'!D:G,3,0))</f>
        <v>--</v>
      </c>
      <c r="U515" s="1" t="s">
        <v>2074</v>
      </c>
      <c r="W515" t="e">
        <f t="shared" si="93"/>
        <v>#VALUE!</v>
      </c>
    </row>
    <row r="516" spans="1:23">
      <c r="A516" s="16">
        <f t="shared" si="98"/>
        <v>516</v>
      </c>
      <c r="B516" s="15">
        <f t="shared" ref="B516:B579" si="99">IF(AND(MID(C516,2,1)&lt;&gt;"/",MID(C516,1,1)="/"),INT(B515)+1,B515+0.01)</f>
        <v>495</v>
      </c>
      <c r="C516" s="18" t="s">
        <v>3329</v>
      </c>
      <c r="D516" s="18" t="s">
        <v>2215</v>
      </c>
      <c r="E516" s="29" t="s">
        <v>2240</v>
      </c>
      <c r="F516" s="29" t="s">
        <v>2240</v>
      </c>
      <c r="G516" s="30">
        <v>0</v>
      </c>
      <c r="H516" s="30">
        <v>0</v>
      </c>
      <c r="I516" s="23" t="s">
        <v>2223</v>
      </c>
      <c r="J516" s="23" t="s">
        <v>1274</v>
      </c>
      <c r="K516" s="24" t="s">
        <v>3526</v>
      </c>
      <c r="L516" s="22" t="s">
        <v>4261</v>
      </c>
      <c r="M516" s="22" t="s">
        <v>4318</v>
      </c>
      <c r="N516" s="22" t="s">
        <v>2074</v>
      </c>
      <c r="O516" s="20"/>
      <c r="P516" s="246" t="s">
        <v>2278</v>
      </c>
      <c r="Q516" s="191"/>
      <c r="R516" s="1"/>
      <c r="S516" s="1" t="str">
        <f t="shared" ref="S516:S547" si="100">IF(E516=F516,"","NOT EQUAL")</f>
        <v/>
      </c>
      <c r="T516" s="1" t="str">
        <f>IF(ISNA(VLOOKUP(P516,'NEW XEQM.c'!D:D,1,0)),"--",VLOOKUP(P516,'NEW XEQM.c'!D:G,3,0))</f>
        <v>--</v>
      </c>
      <c r="U516" s="1" t="s">
        <v>2074</v>
      </c>
      <c r="W516" t="e">
        <f t="shared" si="93"/>
        <v>#VALUE!</v>
      </c>
    </row>
    <row r="517" spans="1:23">
      <c r="A517" s="16">
        <f t="shared" si="98"/>
        <v>517</v>
      </c>
      <c r="B517" s="15">
        <f t="shared" si="99"/>
        <v>496</v>
      </c>
      <c r="C517" s="18" t="s">
        <v>3329</v>
      </c>
      <c r="D517" s="18" t="s">
        <v>2216</v>
      </c>
      <c r="E517" s="29" t="s">
        <v>2241</v>
      </c>
      <c r="F517" s="29" t="s">
        <v>2241</v>
      </c>
      <c r="G517" s="30">
        <v>0</v>
      </c>
      <c r="H517" s="30">
        <v>0</v>
      </c>
      <c r="I517" s="23" t="s">
        <v>2223</v>
      </c>
      <c r="J517" s="23" t="s">
        <v>1274</v>
      </c>
      <c r="K517" s="24" t="s">
        <v>3526</v>
      </c>
      <c r="L517" s="22" t="s">
        <v>4261</v>
      </c>
      <c r="M517" s="22" t="s">
        <v>4318</v>
      </c>
      <c r="N517" s="22" t="s">
        <v>2074</v>
      </c>
      <c r="O517" s="20"/>
      <c r="P517" s="246" t="s">
        <v>2279</v>
      </c>
      <c r="Q517" s="191"/>
      <c r="R517" s="1"/>
      <c r="S517" s="1" t="str">
        <f t="shared" si="100"/>
        <v/>
      </c>
      <c r="T517" s="1" t="str">
        <f>IF(ISNA(VLOOKUP(P517,'NEW XEQM.c'!D:D,1,0)),"--",VLOOKUP(P517,'NEW XEQM.c'!D:G,3,0))</f>
        <v>--</v>
      </c>
      <c r="U517" s="1" t="s">
        <v>2074</v>
      </c>
      <c r="W517" t="e">
        <f t="shared" ref="W517:W580" si="101">SUBSTITUTE(IF(AND(T517="--",FIND("STD",E517),FIND("fn",C517)&gt;0,FIND("ITM_",P517),I517="CAT_FNCT"),E517,""),"""","")</f>
        <v>#VALUE!</v>
      </c>
    </row>
    <row r="518" spans="1:23">
      <c r="A518" s="16">
        <f t="shared" si="98"/>
        <v>518</v>
      </c>
      <c r="B518" s="15">
        <f t="shared" si="99"/>
        <v>497</v>
      </c>
      <c r="C518" s="18" t="s">
        <v>3329</v>
      </c>
      <c r="D518" s="18" t="s">
        <v>2217</v>
      </c>
      <c r="E518" s="29" t="s">
        <v>2242</v>
      </c>
      <c r="F518" s="29" t="s">
        <v>2242</v>
      </c>
      <c r="G518" s="30">
        <v>0</v>
      </c>
      <c r="H518" s="30">
        <v>0</v>
      </c>
      <c r="I518" s="23" t="s">
        <v>2223</v>
      </c>
      <c r="J518" s="23" t="s">
        <v>1274</v>
      </c>
      <c r="K518" s="24" t="s">
        <v>3526</v>
      </c>
      <c r="L518" s="22" t="s">
        <v>4261</v>
      </c>
      <c r="M518" s="22" t="s">
        <v>4318</v>
      </c>
      <c r="N518" s="22" t="s">
        <v>2074</v>
      </c>
      <c r="O518" s="20"/>
      <c r="P518" s="246" t="s">
        <v>2280</v>
      </c>
      <c r="Q518" s="191"/>
      <c r="R518" s="1"/>
      <c r="S518" s="1" t="str">
        <f t="shared" si="100"/>
        <v/>
      </c>
      <c r="T518" s="1" t="str">
        <f>IF(ISNA(VLOOKUP(P518,'NEW XEQM.c'!D:D,1,0)),"--",VLOOKUP(P518,'NEW XEQM.c'!D:G,3,0))</f>
        <v>--</v>
      </c>
      <c r="U518" s="1" t="s">
        <v>2074</v>
      </c>
      <c r="W518" t="e">
        <f t="shared" si="101"/>
        <v>#VALUE!</v>
      </c>
    </row>
    <row r="519" spans="1:23">
      <c r="A519" s="16">
        <f t="shared" si="98"/>
        <v>519</v>
      </c>
      <c r="B519" s="15">
        <f t="shared" si="99"/>
        <v>498</v>
      </c>
      <c r="C519" s="18" t="s">
        <v>3329</v>
      </c>
      <c r="D519" s="18" t="s">
        <v>2218</v>
      </c>
      <c r="E519" s="29" t="s">
        <v>2243</v>
      </c>
      <c r="F519" s="29" t="s">
        <v>2243</v>
      </c>
      <c r="G519" s="30">
        <v>0</v>
      </c>
      <c r="H519" s="30">
        <v>0</v>
      </c>
      <c r="I519" s="23" t="s">
        <v>2223</v>
      </c>
      <c r="J519" s="23" t="s">
        <v>1274</v>
      </c>
      <c r="K519" s="24" t="s">
        <v>3526</v>
      </c>
      <c r="L519" s="22" t="s">
        <v>4261</v>
      </c>
      <c r="M519" s="22" t="s">
        <v>4318</v>
      </c>
      <c r="N519" s="22" t="s">
        <v>2074</v>
      </c>
      <c r="O519" s="20"/>
      <c r="P519" s="246" t="s">
        <v>2281</v>
      </c>
      <c r="Q519" s="191"/>
      <c r="R519" s="1"/>
      <c r="S519" s="1" t="str">
        <f t="shared" si="100"/>
        <v/>
      </c>
      <c r="T519" s="1" t="str">
        <f>IF(ISNA(VLOOKUP(P519,'NEW XEQM.c'!D:D,1,0)),"--",VLOOKUP(P519,'NEW XEQM.c'!D:G,3,0))</f>
        <v>--</v>
      </c>
      <c r="U519" s="1" t="s">
        <v>2074</v>
      </c>
      <c r="W519" t="e">
        <f t="shared" si="101"/>
        <v>#VALUE!</v>
      </c>
    </row>
    <row r="520" spans="1:23">
      <c r="A520" s="16">
        <f t="shared" si="98"/>
        <v>520</v>
      </c>
      <c r="B520" s="15">
        <f t="shared" si="99"/>
        <v>499</v>
      </c>
      <c r="C520" s="18" t="s">
        <v>3329</v>
      </c>
      <c r="D520" s="18" t="s">
        <v>2219</v>
      </c>
      <c r="E520" s="29" t="s">
        <v>2244</v>
      </c>
      <c r="F520" s="29" t="s">
        <v>2244</v>
      </c>
      <c r="G520" s="30">
        <v>0</v>
      </c>
      <c r="H520" s="30">
        <v>0</v>
      </c>
      <c r="I520" s="23" t="s">
        <v>2223</v>
      </c>
      <c r="J520" s="23" t="s">
        <v>1274</v>
      </c>
      <c r="K520" s="24" t="s">
        <v>3526</v>
      </c>
      <c r="L520" s="22" t="s">
        <v>4261</v>
      </c>
      <c r="M520" s="22" t="s">
        <v>4318</v>
      </c>
      <c r="N520" s="22" t="s">
        <v>2074</v>
      </c>
      <c r="O520" s="20"/>
      <c r="P520" s="246" t="s">
        <v>2282</v>
      </c>
      <c r="Q520" s="191"/>
      <c r="R520" s="1"/>
      <c r="S520" s="1" t="str">
        <f t="shared" si="100"/>
        <v/>
      </c>
      <c r="T520" s="1" t="str">
        <f>IF(ISNA(VLOOKUP(P520,'NEW XEQM.c'!D:D,1,0)),"--",VLOOKUP(P520,'NEW XEQM.c'!D:G,3,0))</f>
        <v>--</v>
      </c>
      <c r="U520" s="1" t="s">
        <v>2074</v>
      </c>
      <c r="W520" t="e">
        <f t="shared" si="101"/>
        <v>#VALUE!</v>
      </c>
    </row>
    <row r="521" spans="1:23">
      <c r="A521" s="16">
        <f t="shared" si="98"/>
        <v>521</v>
      </c>
      <c r="B521" s="15">
        <f t="shared" si="99"/>
        <v>500</v>
      </c>
      <c r="C521" s="18" t="s">
        <v>3329</v>
      </c>
      <c r="D521" s="18" t="s">
        <v>2220</v>
      </c>
      <c r="E521" s="29" t="s">
        <v>2245</v>
      </c>
      <c r="F521" s="29" t="s">
        <v>2245</v>
      </c>
      <c r="G521" s="31">
        <v>0</v>
      </c>
      <c r="H521" s="31">
        <v>0</v>
      </c>
      <c r="I521" s="23" t="s">
        <v>2223</v>
      </c>
      <c r="J521" s="23" t="s">
        <v>1274</v>
      </c>
      <c r="K521" s="24" t="s">
        <v>3526</v>
      </c>
      <c r="L521" s="22" t="s">
        <v>4261</v>
      </c>
      <c r="M521" s="22" t="s">
        <v>4318</v>
      </c>
      <c r="N521" s="22" t="s">
        <v>2074</v>
      </c>
      <c r="O521" s="20"/>
      <c r="P521" s="246" t="s">
        <v>2283</v>
      </c>
      <c r="Q521" s="191"/>
      <c r="R521" s="1"/>
      <c r="S521" s="1" t="str">
        <f t="shared" si="100"/>
        <v/>
      </c>
      <c r="T521" s="1" t="str">
        <f>IF(ISNA(VLOOKUP(P521,'NEW XEQM.c'!D:D,1,0)),"--",VLOOKUP(P521,'NEW XEQM.c'!D:G,3,0))</f>
        <v>--</v>
      </c>
      <c r="U521" s="1" t="s">
        <v>2074</v>
      </c>
      <c r="W521" t="e">
        <f t="shared" si="101"/>
        <v>#VALUE!</v>
      </c>
    </row>
    <row r="522" spans="1:23">
      <c r="A522" s="16">
        <f t="shared" si="98"/>
        <v>522</v>
      </c>
      <c r="B522" s="15">
        <f t="shared" si="99"/>
        <v>501</v>
      </c>
      <c r="C522" s="18" t="s">
        <v>3329</v>
      </c>
      <c r="D522" s="18" t="s">
        <v>2221</v>
      </c>
      <c r="E522" s="29" t="s">
        <v>2246</v>
      </c>
      <c r="F522" s="29" t="s">
        <v>2246</v>
      </c>
      <c r="G522" s="30">
        <v>0</v>
      </c>
      <c r="H522" s="30">
        <v>0</v>
      </c>
      <c r="I522" s="23" t="s">
        <v>2223</v>
      </c>
      <c r="J522" s="23" t="s">
        <v>1274</v>
      </c>
      <c r="K522" s="24" t="s">
        <v>3526</v>
      </c>
      <c r="L522" s="22" t="s">
        <v>4261</v>
      </c>
      <c r="M522" s="22" t="s">
        <v>4318</v>
      </c>
      <c r="N522" s="22" t="s">
        <v>2074</v>
      </c>
      <c r="O522" s="20"/>
      <c r="P522" s="246" t="s">
        <v>2284</v>
      </c>
      <c r="Q522" s="191"/>
      <c r="R522" s="1"/>
      <c r="S522" s="1" t="str">
        <f t="shared" si="100"/>
        <v/>
      </c>
      <c r="T522" s="1" t="str">
        <f>IF(ISNA(VLOOKUP(P522,'NEW XEQM.c'!D:D,1,0)),"--",VLOOKUP(P522,'NEW XEQM.c'!D:G,3,0))</f>
        <v>--</v>
      </c>
      <c r="U522" s="1" t="s">
        <v>2074</v>
      </c>
      <c r="W522" t="e">
        <f t="shared" si="101"/>
        <v>#VALUE!</v>
      </c>
    </row>
    <row r="523" spans="1:23">
      <c r="A523" s="16">
        <f t="shared" si="98"/>
        <v>523</v>
      </c>
      <c r="B523" s="15">
        <f t="shared" si="99"/>
        <v>502</v>
      </c>
      <c r="C523" s="18" t="s">
        <v>3329</v>
      </c>
      <c r="D523" s="18" t="s">
        <v>2222</v>
      </c>
      <c r="E523" s="29" t="s">
        <v>2247</v>
      </c>
      <c r="F523" s="29" t="s">
        <v>2247</v>
      </c>
      <c r="G523" s="30">
        <v>0</v>
      </c>
      <c r="H523" s="30">
        <v>0</v>
      </c>
      <c r="I523" s="23" t="s">
        <v>2223</v>
      </c>
      <c r="J523" s="23" t="s">
        <v>1274</v>
      </c>
      <c r="K523" s="24" t="s">
        <v>3526</v>
      </c>
      <c r="L523" s="22" t="s">
        <v>4261</v>
      </c>
      <c r="M523" s="22" t="s">
        <v>4318</v>
      </c>
      <c r="N523" s="22" t="s">
        <v>2074</v>
      </c>
      <c r="O523" s="20"/>
      <c r="P523" s="246" t="s">
        <v>2285</v>
      </c>
      <c r="Q523" s="191"/>
      <c r="R523" s="1"/>
      <c r="S523" s="1" t="str">
        <f t="shared" si="100"/>
        <v/>
      </c>
      <c r="T523" s="1" t="str">
        <f>IF(ISNA(VLOOKUP(P523,'NEW XEQM.c'!D:D,1,0)),"--",VLOOKUP(P523,'NEW XEQM.c'!D:G,3,0))</f>
        <v>--</v>
      </c>
      <c r="U523" s="1" t="s">
        <v>2074</v>
      </c>
      <c r="W523" t="e">
        <f t="shared" si="101"/>
        <v>#VALUE!</v>
      </c>
    </row>
    <row r="524" spans="1:23">
      <c r="A524" s="16">
        <f t="shared" si="98"/>
        <v>524</v>
      </c>
      <c r="B524" s="15">
        <f t="shared" si="99"/>
        <v>503</v>
      </c>
      <c r="C524" s="18" t="s">
        <v>3329</v>
      </c>
      <c r="D524" s="18" t="s">
        <v>2428</v>
      </c>
      <c r="E524" s="29" t="s">
        <v>2429</v>
      </c>
      <c r="F524" s="29" t="s">
        <v>2429</v>
      </c>
      <c r="G524" s="30">
        <v>0</v>
      </c>
      <c r="H524" s="30">
        <v>0</v>
      </c>
      <c r="I524" s="23" t="s">
        <v>2223</v>
      </c>
      <c r="J524" s="23" t="s">
        <v>1274</v>
      </c>
      <c r="K524" s="24" t="s">
        <v>3526</v>
      </c>
      <c r="L524" s="22" t="s">
        <v>4261</v>
      </c>
      <c r="M524" s="22" t="s">
        <v>4318</v>
      </c>
      <c r="N524" s="22" t="s">
        <v>2074</v>
      </c>
      <c r="O524" s="20"/>
      <c r="P524" s="246" t="s">
        <v>2430</v>
      </c>
      <c r="Q524" s="191"/>
      <c r="R524" s="1"/>
      <c r="S524" s="1" t="str">
        <f t="shared" si="100"/>
        <v/>
      </c>
      <c r="T524" s="1" t="str">
        <f>IF(ISNA(VLOOKUP(P524,'NEW XEQM.c'!D:D,1,0)),"--",VLOOKUP(P524,'NEW XEQM.c'!D:G,3,0))</f>
        <v>--</v>
      </c>
      <c r="U524" s="1" t="s">
        <v>2074</v>
      </c>
      <c r="W524" t="e">
        <f t="shared" si="101"/>
        <v>#VALUE!</v>
      </c>
    </row>
    <row r="525" spans="1:23">
      <c r="A525" s="16">
        <f t="shared" si="98"/>
        <v>525</v>
      </c>
      <c r="B525" s="15">
        <f t="shared" si="99"/>
        <v>504</v>
      </c>
      <c r="C525" s="18" t="s">
        <v>3329</v>
      </c>
      <c r="D525" s="18" t="s">
        <v>4238</v>
      </c>
      <c r="E525" s="29" t="s">
        <v>4239</v>
      </c>
      <c r="F525" s="29" t="s">
        <v>4239</v>
      </c>
      <c r="G525" s="30">
        <v>0</v>
      </c>
      <c r="H525" s="30">
        <v>0</v>
      </c>
      <c r="I525" s="23" t="s">
        <v>2223</v>
      </c>
      <c r="J525" s="23" t="s">
        <v>1274</v>
      </c>
      <c r="K525" s="24" t="s">
        <v>3526</v>
      </c>
      <c r="L525" s="22" t="s">
        <v>4261</v>
      </c>
      <c r="M525" s="22" t="s">
        <v>4318</v>
      </c>
      <c r="N525" s="22" t="s">
        <v>2074</v>
      </c>
      <c r="O525" s="20"/>
      <c r="P525" s="246" t="s">
        <v>4247</v>
      </c>
      <c r="Q525" s="191"/>
      <c r="R525" s="1"/>
      <c r="S525" s="1" t="str">
        <f t="shared" si="100"/>
        <v/>
      </c>
      <c r="T525" s="1" t="str">
        <f>IF(ISNA(VLOOKUP(P525,'NEW XEQM.c'!D:D,1,0)),"--",VLOOKUP(P525,'NEW XEQM.c'!D:G,3,0))</f>
        <v>--</v>
      </c>
      <c r="U525" s="1" t="s">
        <v>2074</v>
      </c>
      <c r="W525" t="e">
        <f t="shared" si="101"/>
        <v>#VALUE!</v>
      </c>
    </row>
    <row r="526" spans="1:23">
      <c r="A526" s="16">
        <f t="shared" si="98"/>
        <v>526</v>
      </c>
      <c r="B526" s="15">
        <f t="shared" si="99"/>
        <v>505</v>
      </c>
      <c r="C526" s="18" t="s">
        <v>3329</v>
      </c>
      <c r="D526" s="18" t="s">
        <v>4384</v>
      </c>
      <c r="E526" s="29" t="s">
        <v>4385</v>
      </c>
      <c r="F526" s="29" t="s">
        <v>4385</v>
      </c>
      <c r="G526" s="30">
        <v>0</v>
      </c>
      <c r="H526" s="30">
        <v>0</v>
      </c>
      <c r="I526" s="23" t="s">
        <v>2223</v>
      </c>
      <c r="J526" s="23" t="s">
        <v>1274</v>
      </c>
      <c r="K526" s="24" t="s">
        <v>3526</v>
      </c>
      <c r="L526" s="22" t="s">
        <v>4261</v>
      </c>
      <c r="M526" s="22" t="s">
        <v>4318</v>
      </c>
      <c r="N526" s="22" t="s">
        <v>2074</v>
      </c>
      <c r="O526" s="20"/>
      <c r="P526" s="246" t="s">
        <v>4386</v>
      </c>
      <c r="Q526" s="191"/>
      <c r="R526" s="1"/>
      <c r="S526" s="1" t="str">
        <f t="shared" si="100"/>
        <v/>
      </c>
      <c r="T526" s="1" t="str">
        <f>IF(ISNA(VLOOKUP(P526,'NEW XEQM.c'!D:D,1,0)),"--",VLOOKUP(P526,'NEW XEQM.c'!D:G,3,0))</f>
        <v>--</v>
      </c>
      <c r="U526" s="1" t="s">
        <v>2074</v>
      </c>
      <c r="W526" t="e">
        <f t="shared" si="101"/>
        <v>#VALUE!</v>
      </c>
    </row>
    <row r="527" spans="1:23">
      <c r="A527" s="16">
        <f t="shared" ref="A527" si="102">IF(B527=INT(B527),ROW(),"")</f>
        <v>527</v>
      </c>
      <c r="B527" s="15">
        <f t="shared" si="99"/>
        <v>506</v>
      </c>
      <c r="C527" s="18" t="s">
        <v>3329</v>
      </c>
      <c r="D527" s="18" t="s">
        <v>5039</v>
      </c>
      <c r="E527" s="29" t="s">
        <v>6087</v>
      </c>
      <c r="F527" s="29" t="s">
        <v>6087</v>
      </c>
      <c r="G527" s="30">
        <v>0</v>
      </c>
      <c r="H527" s="30">
        <v>0</v>
      </c>
      <c r="I527" s="23" t="s">
        <v>2223</v>
      </c>
      <c r="J527" s="23" t="s">
        <v>1274</v>
      </c>
      <c r="K527" s="24" t="s">
        <v>3526</v>
      </c>
      <c r="L527" s="22" t="s">
        <v>4261</v>
      </c>
      <c r="M527" s="22" t="s">
        <v>4318</v>
      </c>
      <c r="N527" s="22" t="s">
        <v>2074</v>
      </c>
      <c r="O527" s="20"/>
      <c r="P527" s="246" t="s">
        <v>5041</v>
      </c>
      <c r="Q527" s="191"/>
      <c r="R527" s="1"/>
      <c r="S527" s="1" t="str">
        <f t="shared" ref="S527" si="103">IF(E527=F527,"","NOT EQUAL")</f>
        <v/>
      </c>
      <c r="T527" s="1" t="str">
        <f>IF(ISNA(VLOOKUP(P527,'NEW XEQM.c'!D:D,1,0)),"--",VLOOKUP(P527,'NEW XEQM.c'!D:G,3,0))</f>
        <v>--</v>
      </c>
      <c r="U527" s="1" t="s">
        <v>2074</v>
      </c>
      <c r="W527" t="e">
        <f t="shared" si="101"/>
        <v>#VALUE!</v>
      </c>
    </row>
    <row r="528" spans="1:23">
      <c r="A528" s="16">
        <f t="shared" si="98"/>
        <v>528</v>
      </c>
      <c r="B528" s="15">
        <f t="shared" si="99"/>
        <v>507</v>
      </c>
      <c r="C528" s="18" t="s">
        <v>3329</v>
      </c>
      <c r="D528" s="54" t="s">
        <v>5946</v>
      </c>
      <c r="E528" s="72" t="s">
        <v>5933</v>
      </c>
      <c r="F528" s="72" t="s">
        <v>5933</v>
      </c>
      <c r="G528" s="100">
        <v>0</v>
      </c>
      <c r="H528" s="100">
        <v>0</v>
      </c>
      <c r="I528" s="23" t="s">
        <v>2223</v>
      </c>
      <c r="J528" s="23" t="s">
        <v>1274</v>
      </c>
      <c r="K528" s="24" t="s">
        <v>3526</v>
      </c>
      <c r="L528" s="22" t="s">
        <v>4261</v>
      </c>
      <c r="M528" s="22" t="s">
        <v>4318</v>
      </c>
      <c r="N528" s="22" t="s">
        <v>2074</v>
      </c>
      <c r="O528" s="11"/>
      <c r="P528" s="246" t="s">
        <v>5959</v>
      </c>
      <c r="Q528" s="191"/>
      <c r="R528" s="1"/>
      <c r="S528" s="1" t="str">
        <f t="shared" si="100"/>
        <v/>
      </c>
      <c r="T528" s="1" t="str">
        <f>IF(ISNA(VLOOKUP(P528,'NEW XEQM.c'!D:D,1,0)),"--",VLOOKUP(P528,'NEW XEQM.c'!D:G,3,0))</f>
        <v>--</v>
      </c>
      <c r="U528" s="1" t="s">
        <v>2074</v>
      </c>
      <c r="W528" t="e">
        <f t="shared" si="101"/>
        <v>#VALUE!</v>
      </c>
    </row>
    <row r="529" spans="1:23">
      <c r="A529" s="16">
        <f t="shared" si="98"/>
        <v>529</v>
      </c>
      <c r="B529" s="15">
        <f t="shared" si="99"/>
        <v>508</v>
      </c>
      <c r="C529" s="18" t="s">
        <v>3329</v>
      </c>
      <c r="D529" s="54" t="s">
        <v>5947</v>
      </c>
      <c r="E529" s="72" t="s">
        <v>5934</v>
      </c>
      <c r="F529" s="72" t="s">
        <v>5934</v>
      </c>
      <c r="G529" s="100">
        <v>0</v>
      </c>
      <c r="H529" s="100">
        <v>0</v>
      </c>
      <c r="I529" s="23" t="s">
        <v>2223</v>
      </c>
      <c r="J529" s="23" t="s">
        <v>1274</v>
      </c>
      <c r="K529" s="24" t="s">
        <v>3526</v>
      </c>
      <c r="L529" s="22" t="s">
        <v>4261</v>
      </c>
      <c r="M529" s="22" t="s">
        <v>4318</v>
      </c>
      <c r="N529" s="22" t="s">
        <v>2074</v>
      </c>
      <c r="O529" s="11"/>
      <c r="P529" s="246" t="s">
        <v>5960</v>
      </c>
      <c r="Q529" s="191"/>
      <c r="R529" s="1"/>
      <c r="S529" s="1" t="str">
        <f t="shared" si="100"/>
        <v/>
      </c>
      <c r="T529" s="1" t="str">
        <f>IF(ISNA(VLOOKUP(P529,'NEW XEQM.c'!D:D,1,0)),"--",VLOOKUP(P529,'NEW XEQM.c'!D:G,3,0))</f>
        <v>--</v>
      </c>
      <c r="U529" s="1" t="s">
        <v>2074</v>
      </c>
      <c r="W529" t="e">
        <f t="shared" si="101"/>
        <v>#VALUE!</v>
      </c>
    </row>
    <row r="530" spans="1:23">
      <c r="A530" s="16">
        <f t="shared" si="98"/>
        <v>530</v>
      </c>
      <c r="B530" s="15">
        <f t="shared" si="99"/>
        <v>509</v>
      </c>
      <c r="C530" s="18" t="s">
        <v>3329</v>
      </c>
      <c r="D530" s="54" t="s">
        <v>5948</v>
      </c>
      <c r="E530" s="72" t="s">
        <v>5935</v>
      </c>
      <c r="F530" s="72" t="s">
        <v>5935</v>
      </c>
      <c r="G530" s="100">
        <v>0</v>
      </c>
      <c r="H530" s="100">
        <v>0</v>
      </c>
      <c r="I530" s="23" t="s">
        <v>2223</v>
      </c>
      <c r="J530" s="23" t="s">
        <v>1274</v>
      </c>
      <c r="K530" s="24" t="s">
        <v>3526</v>
      </c>
      <c r="L530" s="22" t="s">
        <v>4261</v>
      </c>
      <c r="M530" s="22" t="s">
        <v>4318</v>
      </c>
      <c r="N530" s="22" t="s">
        <v>2074</v>
      </c>
      <c r="O530" s="11"/>
      <c r="P530" s="246" t="s">
        <v>5961</v>
      </c>
      <c r="Q530" s="191"/>
      <c r="R530" s="1"/>
      <c r="S530" s="1" t="str">
        <f t="shared" si="100"/>
        <v/>
      </c>
      <c r="T530" s="1" t="str">
        <f>IF(ISNA(VLOOKUP(P530,'NEW XEQM.c'!D:D,1,0)),"--",VLOOKUP(P530,'NEW XEQM.c'!D:G,3,0))</f>
        <v>--</v>
      </c>
      <c r="U530" s="1" t="s">
        <v>2074</v>
      </c>
      <c r="W530" t="e">
        <f t="shared" si="101"/>
        <v>#VALUE!</v>
      </c>
    </row>
    <row r="531" spans="1:23">
      <c r="A531" s="16">
        <f t="shared" si="98"/>
        <v>531</v>
      </c>
      <c r="B531" s="15">
        <f t="shared" si="99"/>
        <v>510</v>
      </c>
      <c r="C531" s="18" t="s">
        <v>3329</v>
      </c>
      <c r="D531" s="54" t="s">
        <v>5972</v>
      </c>
      <c r="E531" s="72" t="s">
        <v>5973</v>
      </c>
      <c r="F531" s="72" t="s">
        <v>5973</v>
      </c>
      <c r="G531" s="100">
        <v>0</v>
      </c>
      <c r="H531" s="100">
        <v>0</v>
      </c>
      <c r="I531" s="23" t="s">
        <v>2223</v>
      </c>
      <c r="J531" s="23" t="s">
        <v>1274</v>
      </c>
      <c r="K531" s="24" t="s">
        <v>3526</v>
      </c>
      <c r="L531" s="22" t="s">
        <v>4261</v>
      </c>
      <c r="M531" s="22" t="s">
        <v>4318</v>
      </c>
      <c r="N531" s="22" t="s">
        <v>2074</v>
      </c>
      <c r="O531" s="11"/>
      <c r="P531" s="246" t="s">
        <v>5974</v>
      </c>
      <c r="Q531" s="191"/>
      <c r="R531" s="1"/>
      <c r="S531" s="1" t="str">
        <f t="shared" si="100"/>
        <v/>
      </c>
      <c r="T531" s="1" t="str">
        <f>IF(ISNA(VLOOKUP(P531,'NEW XEQM.c'!D:D,1,0)),"--",VLOOKUP(P531,'NEW XEQM.c'!D:G,3,0))</f>
        <v>--</v>
      </c>
      <c r="U531" s="1" t="s">
        <v>2074</v>
      </c>
      <c r="W531" t="e">
        <f t="shared" si="101"/>
        <v>#VALUE!</v>
      </c>
    </row>
    <row r="532" spans="1:23">
      <c r="A532" s="16">
        <f t="shared" si="98"/>
        <v>532</v>
      </c>
      <c r="B532" s="15">
        <f t="shared" si="99"/>
        <v>511</v>
      </c>
      <c r="C532" s="18" t="s">
        <v>3329</v>
      </c>
      <c r="D532" s="54" t="s">
        <v>5949</v>
      </c>
      <c r="E532" s="72" t="s">
        <v>5936</v>
      </c>
      <c r="F532" s="72" t="s">
        <v>5936</v>
      </c>
      <c r="G532" s="100">
        <v>0</v>
      </c>
      <c r="H532" s="100">
        <v>0</v>
      </c>
      <c r="I532" s="23" t="s">
        <v>2223</v>
      </c>
      <c r="J532" s="23" t="s">
        <v>1274</v>
      </c>
      <c r="K532" s="24" t="s">
        <v>3526</v>
      </c>
      <c r="L532" s="22" t="s">
        <v>4261</v>
      </c>
      <c r="M532" s="22" t="s">
        <v>4318</v>
      </c>
      <c r="N532" s="22" t="s">
        <v>2074</v>
      </c>
      <c r="O532" s="11"/>
      <c r="P532" s="246" t="s">
        <v>5962</v>
      </c>
      <c r="Q532" s="191"/>
      <c r="R532" s="1"/>
      <c r="S532" s="1" t="str">
        <f t="shared" si="100"/>
        <v/>
      </c>
      <c r="T532" s="1" t="str">
        <f>IF(ISNA(VLOOKUP(P532,'NEW XEQM.c'!D:D,1,0)),"--",VLOOKUP(P532,'NEW XEQM.c'!D:G,3,0))</f>
        <v>--</v>
      </c>
      <c r="U532" s="1" t="s">
        <v>2074</v>
      </c>
      <c r="W532" t="e">
        <f t="shared" si="101"/>
        <v>#VALUE!</v>
      </c>
    </row>
    <row r="533" spans="1:23">
      <c r="A533" s="16">
        <f t="shared" si="98"/>
        <v>533</v>
      </c>
      <c r="B533" s="15">
        <f t="shared" si="99"/>
        <v>512</v>
      </c>
      <c r="C533" s="18" t="s">
        <v>3329</v>
      </c>
      <c r="D533" s="54" t="s">
        <v>5950</v>
      </c>
      <c r="E533" s="72" t="s">
        <v>5937</v>
      </c>
      <c r="F533" s="72" t="s">
        <v>5937</v>
      </c>
      <c r="G533" s="100">
        <v>0</v>
      </c>
      <c r="H533" s="100">
        <v>0</v>
      </c>
      <c r="I533" s="23" t="s">
        <v>2223</v>
      </c>
      <c r="J533" s="23" t="s">
        <v>1274</v>
      </c>
      <c r="K533" s="24" t="s">
        <v>3526</v>
      </c>
      <c r="L533" s="22" t="s">
        <v>4261</v>
      </c>
      <c r="M533" s="22" t="s">
        <v>4318</v>
      </c>
      <c r="N533" s="22" t="s">
        <v>2074</v>
      </c>
      <c r="O533" s="11"/>
      <c r="P533" s="246" t="s">
        <v>5963</v>
      </c>
      <c r="Q533" s="191"/>
      <c r="R533" s="1"/>
      <c r="S533" s="1" t="str">
        <f t="shared" si="100"/>
        <v/>
      </c>
      <c r="T533" s="1" t="str">
        <f>IF(ISNA(VLOOKUP(P533,'NEW XEQM.c'!D:D,1,0)),"--",VLOOKUP(P533,'NEW XEQM.c'!D:G,3,0))</f>
        <v>--</v>
      </c>
      <c r="U533" s="1" t="s">
        <v>2074</v>
      </c>
      <c r="W533" t="e">
        <f t="shared" si="101"/>
        <v>#VALUE!</v>
      </c>
    </row>
    <row r="534" spans="1:23">
      <c r="A534" s="16">
        <f t="shared" si="98"/>
        <v>534</v>
      </c>
      <c r="B534" s="15">
        <f t="shared" si="99"/>
        <v>513</v>
      </c>
      <c r="C534" s="18" t="s">
        <v>3329</v>
      </c>
      <c r="D534" s="54" t="s">
        <v>5951</v>
      </c>
      <c r="E534" s="72" t="s">
        <v>5938</v>
      </c>
      <c r="F534" s="72" t="s">
        <v>5938</v>
      </c>
      <c r="G534" s="100">
        <v>0</v>
      </c>
      <c r="H534" s="100">
        <v>0</v>
      </c>
      <c r="I534" s="23" t="s">
        <v>2223</v>
      </c>
      <c r="J534" s="23" t="s">
        <v>1274</v>
      </c>
      <c r="K534" s="24" t="s">
        <v>3526</v>
      </c>
      <c r="L534" s="22" t="s">
        <v>4261</v>
      </c>
      <c r="M534" s="22" t="s">
        <v>4318</v>
      </c>
      <c r="N534" s="22" t="s">
        <v>2074</v>
      </c>
      <c r="O534" s="11"/>
      <c r="P534" s="246" t="s">
        <v>5964</v>
      </c>
      <c r="Q534" s="191"/>
      <c r="R534" s="1"/>
      <c r="S534" s="1" t="str">
        <f t="shared" si="100"/>
        <v/>
      </c>
      <c r="T534" s="1" t="str">
        <f>IF(ISNA(VLOOKUP(P534,'NEW XEQM.c'!D:D,1,0)),"--",VLOOKUP(P534,'NEW XEQM.c'!D:G,3,0))</f>
        <v>--</v>
      </c>
      <c r="U534" s="1" t="s">
        <v>2074</v>
      </c>
      <c r="W534" t="e">
        <f t="shared" si="101"/>
        <v>#VALUE!</v>
      </c>
    </row>
    <row r="535" spans="1:23">
      <c r="A535" s="16">
        <f t="shared" si="98"/>
        <v>535</v>
      </c>
      <c r="B535" s="15">
        <f t="shared" si="99"/>
        <v>514</v>
      </c>
      <c r="C535" s="18" t="s">
        <v>3329</v>
      </c>
      <c r="D535" s="54" t="s">
        <v>5976</v>
      </c>
      <c r="E535" s="72" t="s">
        <v>5975</v>
      </c>
      <c r="F535" s="72" t="s">
        <v>5975</v>
      </c>
      <c r="G535" s="100">
        <v>0</v>
      </c>
      <c r="H535" s="100">
        <v>0</v>
      </c>
      <c r="I535" s="23" t="s">
        <v>2223</v>
      </c>
      <c r="J535" s="23" t="s">
        <v>1274</v>
      </c>
      <c r="K535" s="24" t="s">
        <v>3526</v>
      </c>
      <c r="L535" s="22" t="s">
        <v>4261</v>
      </c>
      <c r="M535" s="22" t="s">
        <v>4318</v>
      </c>
      <c r="N535" s="22" t="s">
        <v>2074</v>
      </c>
      <c r="O535" s="11"/>
      <c r="P535" s="246" t="s">
        <v>5977</v>
      </c>
      <c r="Q535" s="191"/>
      <c r="R535" s="1"/>
      <c r="S535" s="1" t="str">
        <f t="shared" si="100"/>
        <v/>
      </c>
      <c r="T535" s="1" t="str">
        <f>IF(ISNA(VLOOKUP(P535,'NEW XEQM.c'!D:D,1,0)),"--",VLOOKUP(P535,'NEW XEQM.c'!D:G,3,0))</f>
        <v>--</v>
      </c>
      <c r="U535" s="1" t="s">
        <v>2074</v>
      </c>
      <c r="W535" t="e">
        <f t="shared" si="101"/>
        <v>#VALUE!</v>
      </c>
    </row>
    <row r="536" spans="1:23">
      <c r="A536" s="16">
        <f t="shared" si="98"/>
        <v>536</v>
      </c>
      <c r="B536" s="15">
        <f t="shared" si="99"/>
        <v>515</v>
      </c>
      <c r="C536" s="18" t="s">
        <v>3329</v>
      </c>
      <c r="D536" s="54" t="s">
        <v>5952</v>
      </c>
      <c r="E536" s="72" t="s">
        <v>5939</v>
      </c>
      <c r="F536" s="72" t="s">
        <v>5939</v>
      </c>
      <c r="G536" s="100">
        <v>0</v>
      </c>
      <c r="H536" s="100">
        <v>0</v>
      </c>
      <c r="I536" s="23" t="s">
        <v>2223</v>
      </c>
      <c r="J536" s="23" t="s">
        <v>1274</v>
      </c>
      <c r="K536" s="24" t="s">
        <v>3526</v>
      </c>
      <c r="L536" s="22" t="s">
        <v>4261</v>
      </c>
      <c r="M536" s="22" t="s">
        <v>4318</v>
      </c>
      <c r="N536" s="22" t="s">
        <v>2074</v>
      </c>
      <c r="O536" s="11"/>
      <c r="P536" s="246" t="s">
        <v>5965</v>
      </c>
      <c r="Q536" s="191"/>
      <c r="R536" s="1"/>
      <c r="S536" s="1" t="str">
        <f t="shared" si="100"/>
        <v/>
      </c>
      <c r="T536" s="1" t="str">
        <f>IF(ISNA(VLOOKUP(P536,'NEW XEQM.c'!D:D,1,0)),"--",VLOOKUP(P536,'NEW XEQM.c'!D:G,3,0))</f>
        <v>--</v>
      </c>
      <c r="U536" s="1" t="s">
        <v>2074</v>
      </c>
      <c r="W536" t="e">
        <f t="shared" si="101"/>
        <v>#VALUE!</v>
      </c>
    </row>
    <row r="537" spans="1:23">
      <c r="A537" s="16">
        <f t="shared" si="98"/>
        <v>537</v>
      </c>
      <c r="B537" s="15">
        <f t="shared" si="99"/>
        <v>516</v>
      </c>
      <c r="C537" s="18" t="s">
        <v>3329</v>
      </c>
      <c r="D537" s="54" t="s">
        <v>5978</v>
      </c>
      <c r="E537" s="72" t="s">
        <v>5979</v>
      </c>
      <c r="F537" s="72" t="s">
        <v>5979</v>
      </c>
      <c r="G537" s="100">
        <v>0</v>
      </c>
      <c r="H537" s="100">
        <v>0</v>
      </c>
      <c r="I537" s="23" t="s">
        <v>2223</v>
      </c>
      <c r="J537" s="23" t="s">
        <v>1274</v>
      </c>
      <c r="K537" s="24" t="s">
        <v>3526</v>
      </c>
      <c r="L537" s="22" t="s">
        <v>4261</v>
      </c>
      <c r="M537" s="22" t="s">
        <v>4318</v>
      </c>
      <c r="N537" s="22" t="s">
        <v>2074</v>
      </c>
      <c r="O537" s="11"/>
      <c r="P537" s="246" t="s">
        <v>5980</v>
      </c>
      <c r="Q537" s="191"/>
      <c r="R537" s="1"/>
      <c r="S537" s="1" t="str">
        <f t="shared" si="100"/>
        <v/>
      </c>
      <c r="T537" s="1" t="str">
        <f>IF(ISNA(VLOOKUP(P537,'NEW XEQM.c'!D:D,1,0)),"--",VLOOKUP(P537,'NEW XEQM.c'!D:G,3,0))</f>
        <v>--</v>
      </c>
      <c r="U537" s="1" t="s">
        <v>2074</v>
      </c>
      <c r="W537" t="e">
        <f t="shared" si="101"/>
        <v>#VALUE!</v>
      </c>
    </row>
    <row r="538" spans="1:23">
      <c r="A538" s="16">
        <f t="shared" si="98"/>
        <v>538</v>
      </c>
      <c r="B538" s="15">
        <f t="shared" si="99"/>
        <v>517</v>
      </c>
      <c r="C538" s="18" t="s">
        <v>3329</v>
      </c>
      <c r="D538" s="54" t="s">
        <v>5953</v>
      </c>
      <c r="E538" s="72" t="s">
        <v>5940</v>
      </c>
      <c r="F538" s="72" t="s">
        <v>5940</v>
      </c>
      <c r="G538" s="100">
        <v>0</v>
      </c>
      <c r="H538" s="100">
        <v>0</v>
      </c>
      <c r="I538" s="23" t="s">
        <v>2223</v>
      </c>
      <c r="J538" s="23" t="s">
        <v>1274</v>
      </c>
      <c r="K538" s="24" t="s">
        <v>3526</v>
      </c>
      <c r="L538" s="22" t="s">
        <v>4261</v>
      </c>
      <c r="M538" s="22" t="s">
        <v>4318</v>
      </c>
      <c r="N538" s="22" t="s">
        <v>2074</v>
      </c>
      <c r="O538" s="11"/>
      <c r="P538" s="246" t="s">
        <v>5966</v>
      </c>
      <c r="Q538" s="191"/>
      <c r="R538" s="1"/>
      <c r="S538" s="1" t="str">
        <f t="shared" si="100"/>
        <v/>
      </c>
      <c r="T538" s="1" t="str">
        <f>IF(ISNA(VLOOKUP(P538,'NEW XEQM.c'!D:D,1,0)),"--",VLOOKUP(P538,'NEW XEQM.c'!D:G,3,0))</f>
        <v>--</v>
      </c>
      <c r="U538" s="1" t="s">
        <v>2074</v>
      </c>
      <c r="W538" t="e">
        <f t="shared" si="101"/>
        <v>#VALUE!</v>
      </c>
    </row>
    <row r="539" spans="1:23">
      <c r="A539" s="16">
        <f t="shared" si="98"/>
        <v>539</v>
      </c>
      <c r="B539" s="15">
        <f t="shared" si="99"/>
        <v>518</v>
      </c>
      <c r="C539" s="18" t="s">
        <v>3329</v>
      </c>
      <c r="D539" s="54" t="s">
        <v>5954</v>
      </c>
      <c r="E539" s="72" t="s">
        <v>5941</v>
      </c>
      <c r="F539" s="72" t="s">
        <v>5941</v>
      </c>
      <c r="G539" s="100">
        <v>0</v>
      </c>
      <c r="H539" s="100">
        <v>0</v>
      </c>
      <c r="I539" s="23" t="s">
        <v>2223</v>
      </c>
      <c r="J539" s="23" t="s">
        <v>1274</v>
      </c>
      <c r="K539" s="24" t="s">
        <v>3526</v>
      </c>
      <c r="L539" s="22" t="s">
        <v>4261</v>
      </c>
      <c r="M539" s="22" t="s">
        <v>4318</v>
      </c>
      <c r="N539" s="22" t="s">
        <v>2074</v>
      </c>
      <c r="O539" s="11"/>
      <c r="P539" s="246" t="s">
        <v>5967</v>
      </c>
      <c r="Q539" s="191"/>
      <c r="R539" s="1"/>
      <c r="S539" s="1" t="str">
        <f t="shared" si="100"/>
        <v/>
      </c>
      <c r="T539" s="1" t="str">
        <f>IF(ISNA(VLOOKUP(P539,'NEW XEQM.c'!D:D,1,0)),"--",VLOOKUP(P539,'NEW XEQM.c'!D:G,3,0))</f>
        <v>--</v>
      </c>
      <c r="U539" s="1" t="s">
        <v>2074</v>
      </c>
      <c r="W539" t="e">
        <f t="shared" si="101"/>
        <v>#VALUE!</v>
      </c>
    </row>
    <row r="540" spans="1:23">
      <c r="A540" s="16">
        <f t="shared" si="98"/>
        <v>540</v>
      </c>
      <c r="B540" s="15">
        <f t="shared" si="99"/>
        <v>519</v>
      </c>
      <c r="C540" s="18" t="s">
        <v>3329</v>
      </c>
      <c r="D540" s="54" t="s">
        <v>5955</v>
      </c>
      <c r="E540" s="72" t="s">
        <v>5942</v>
      </c>
      <c r="F540" s="72" t="s">
        <v>5942</v>
      </c>
      <c r="G540" s="100">
        <v>0</v>
      </c>
      <c r="H540" s="100">
        <v>0</v>
      </c>
      <c r="I540" s="23" t="s">
        <v>2223</v>
      </c>
      <c r="J540" s="23" t="s">
        <v>1274</v>
      </c>
      <c r="K540" s="24" t="s">
        <v>3526</v>
      </c>
      <c r="L540" s="22" t="s">
        <v>4261</v>
      </c>
      <c r="M540" s="22" t="s">
        <v>4318</v>
      </c>
      <c r="N540" s="22" t="s">
        <v>2074</v>
      </c>
      <c r="O540" s="11"/>
      <c r="P540" s="246" t="s">
        <v>5968</v>
      </c>
      <c r="Q540" s="191"/>
      <c r="R540" s="1"/>
      <c r="S540" s="1" t="str">
        <f t="shared" si="100"/>
        <v/>
      </c>
      <c r="T540" s="1" t="str">
        <f>IF(ISNA(VLOOKUP(P540,'NEW XEQM.c'!D:D,1,0)),"--",VLOOKUP(P540,'NEW XEQM.c'!D:G,3,0))</f>
        <v>--</v>
      </c>
      <c r="U540" s="1" t="s">
        <v>2074</v>
      </c>
      <c r="W540" t="e">
        <f t="shared" si="101"/>
        <v>#VALUE!</v>
      </c>
    </row>
    <row r="541" spans="1:23">
      <c r="A541" s="16">
        <f t="shared" si="98"/>
        <v>541</v>
      </c>
      <c r="B541" s="15">
        <f t="shared" si="99"/>
        <v>520</v>
      </c>
      <c r="C541" s="18" t="s">
        <v>3329</v>
      </c>
      <c r="D541" s="54" t="s">
        <v>5956</v>
      </c>
      <c r="E541" s="72" t="s">
        <v>5943</v>
      </c>
      <c r="F541" s="72" t="s">
        <v>5943</v>
      </c>
      <c r="G541" s="100">
        <v>0</v>
      </c>
      <c r="H541" s="100">
        <v>0</v>
      </c>
      <c r="I541" s="23" t="s">
        <v>2223</v>
      </c>
      <c r="J541" s="23" t="s">
        <v>1274</v>
      </c>
      <c r="K541" s="24" t="s">
        <v>3526</v>
      </c>
      <c r="L541" s="22" t="s">
        <v>4261</v>
      </c>
      <c r="M541" s="22" t="s">
        <v>4318</v>
      </c>
      <c r="N541" s="22" t="s">
        <v>2074</v>
      </c>
      <c r="O541" s="11"/>
      <c r="P541" s="246" t="s">
        <v>5969</v>
      </c>
      <c r="Q541" s="191"/>
      <c r="R541" s="1"/>
      <c r="S541" s="1" t="str">
        <f t="shared" si="100"/>
        <v/>
      </c>
      <c r="T541" s="1" t="str">
        <f>IF(ISNA(VLOOKUP(P541,'NEW XEQM.c'!D:D,1,0)),"--",VLOOKUP(P541,'NEW XEQM.c'!D:G,3,0))</f>
        <v>--</v>
      </c>
      <c r="U541" s="1" t="s">
        <v>2074</v>
      </c>
      <c r="W541" t="e">
        <f t="shared" si="101"/>
        <v>#VALUE!</v>
      </c>
    </row>
    <row r="542" spans="1:23">
      <c r="A542" s="16">
        <f t="shared" si="98"/>
        <v>542</v>
      </c>
      <c r="B542" s="15">
        <f t="shared" si="99"/>
        <v>521</v>
      </c>
      <c r="C542" s="18" t="s">
        <v>3329</v>
      </c>
      <c r="D542" s="54" t="s">
        <v>5957</v>
      </c>
      <c r="E542" s="72" t="s">
        <v>5944</v>
      </c>
      <c r="F542" s="72" t="s">
        <v>5944</v>
      </c>
      <c r="G542" s="100">
        <v>0</v>
      </c>
      <c r="H542" s="100">
        <v>0</v>
      </c>
      <c r="I542" s="23" t="s">
        <v>2223</v>
      </c>
      <c r="J542" s="23" t="s">
        <v>1274</v>
      </c>
      <c r="K542" s="24" t="s">
        <v>3526</v>
      </c>
      <c r="L542" s="22" t="s">
        <v>4261</v>
      </c>
      <c r="M542" s="22" t="s">
        <v>4318</v>
      </c>
      <c r="N542" s="22" t="s">
        <v>2074</v>
      </c>
      <c r="O542" s="11"/>
      <c r="P542" s="246" t="s">
        <v>5970</v>
      </c>
      <c r="Q542" s="191"/>
      <c r="R542" s="1"/>
      <c r="S542" s="1" t="str">
        <f t="shared" si="100"/>
        <v/>
      </c>
      <c r="T542" s="1" t="str">
        <f>IF(ISNA(VLOOKUP(P542,'NEW XEQM.c'!D:D,1,0)),"--",VLOOKUP(P542,'NEW XEQM.c'!D:G,3,0))</f>
        <v>--</v>
      </c>
      <c r="U542" s="1" t="s">
        <v>2074</v>
      </c>
      <c r="W542" t="e">
        <f t="shared" si="101"/>
        <v>#VALUE!</v>
      </c>
    </row>
    <row r="543" spans="1:23">
      <c r="A543" s="16">
        <f t="shared" ref="A543" si="104">IF(B543=INT(B543),ROW(),"")</f>
        <v>543</v>
      </c>
      <c r="B543" s="15">
        <f t="shared" ref="B543" si="105">IF(AND(MID(C543,2,1)&lt;&gt;"/",MID(C543,1,1)="/"),INT(B542)+1,B542+0.01)</f>
        <v>522</v>
      </c>
      <c r="C543" s="18" t="s">
        <v>3329</v>
      </c>
      <c r="D543" s="54" t="s">
        <v>5958</v>
      </c>
      <c r="E543" s="72" t="s">
        <v>5945</v>
      </c>
      <c r="F543" s="72" t="s">
        <v>5945</v>
      </c>
      <c r="G543" s="100">
        <v>0</v>
      </c>
      <c r="H543" s="100">
        <v>0</v>
      </c>
      <c r="I543" s="23" t="s">
        <v>2223</v>
      </c>
      <c r="J543" s="23" t="s">
        <v>1274</v>
      </c>
      <c r="K543" s="24" t="s">
        <v>3526</v>
      </c>
      <c r="L543" s="22" t="s">
        <v>4261</v>
      </c>
      <c r="M543" s="22" t="s">
        <v>4318</v>
      </c>
      <c r="N543" s="22" t="s">
        <v>2074</v>
      </c>
      <c r="O543" s="11"/>
      <c r="P543" s="246" t="s">
        <v>5971</v>
      </c>
      <c r="Q543" s="191"/>
      <c r="R543" s="1"/>
      <c r="S543" s="1" t="str">
        <f t="shared" ref="S543" si="106">IF(E543=F543,"","NOT EQUAL")</f>
        <v/>
      </c>
      <c r="T543" s="1" t="str">
        <f>IF(ISNA(VLOOKUP(P543,'NEW XEQM.c'!D:D,1,0)),"--",VLOOKUP(P543,'NEW XEQM.c'!D:G,3,0))</f>
        <v>--</v>
      </c>
      <c r="U543" s="1" t="s">
        <v>2074</v>
      </c>
      <c r="W543" t="e">
        <f t="shared" ref="W543" si="107">SUBSTITUTE(IF(AND(T543="--",FIND("STD",E543),FIND("fn",C543)&gt;0,FIND("ITM_",P543),I543="CAT_FNCT"),E543,""),"""","")</f>
        <v>#VALUE!</v>
      </c>
    </row>
    <row r="544" spans="1:23">
      <c r="A544" s="16">
        <f t="shared" ref="A544" si="108">IF(B544=INT(B544),ROW(),"")</f>
        <v>544</v>
      </c>
      <c r="B544" s="15">
        <f t="shared" ref="B544" si="109">IF(AND(MID(C544,2,1)&lt;&gt;"/",MID(C544,1,1)="/"),INT(B543)+1,B543+0.01)</f>
        <v>523</v>
      </c>
      <c r="C544" s="18" t="s">
        <v>3329</v>
      </c>
      <c r="D544" s="54" t="s">
        <v>6082</v>
      </c>
      <c r="E544" s="72" t="s">
        <v>6088</v>
      </c>
      <c r="F544" s="72" t="s">
        <v>6088</v>
      </c>
      <c r="G544" s="100">
        <v>0</v>
      </c>
      <c r="H544" s="100">
        <v>0</v>
      </c>
      <c r="I544" s="23" t="s">
        <v>2223</v>
      </c>
      <c r="J544" s="23" t="s">
        <v>1274</v>
      </c>
      <c r="K544" s="24" t="s">
        <v>3526</v>
      </c>
      <c r="L544" s="22" t="s">
        <v>4261</v>
      </c>
      <c r="M544" s="22" t="s">
        <v>4318</v>
      </c>
      <c r="N544" s="22" t="s">
        <v>2074</v>
      </c>
      <c r="O544" s="11"/>
      <c r="P544" s="246" t="s">
        <v>6085</v>
      </c>
      <c r="Q544" s="191"/>
      <c r="R544" s="1"/>
      <c r="S544" s="1" t="str">
        <f t="shared" ref="S544" si="110">IF(E544=F544,"","NOT EQUAL")</f>
        <v/>
      </c>
      <c r="T544" s="1" t="str">
        <f>IF(ISNA(VLOOKUP(P544,'NEW XEQM.c'!D:D,1,0)),"--",VLOOKUP(P544,'NEW XEQM.c'!D:G,3,0))</f>
        <v>--</v>
      </c>
      <c r="U544" s="1" t="s">
        <v>2074</v>
      </c>
      <c r="W544" t="e">
        <f t="shared" ref="W544" si="111">SUBSTITUTE(IF(AND(T544="--",FIND("STD",E544),FIND("fn",C544)&gt;0,FIND("ITM_",P544),I544="CAT_FNCT"),E544,""),"""","")</f>
        <v>#VALUE!</v>
      </c>
    </row>
    <row r="545" spans="1:23">
      <c r="A545" s="16">
        <f t="shared" ref="A545:A546" si="112">IF(B545=INT(B545),ROW(),"")</f>
        <v>545</v>
      </c>
      <c r="B545" s="15">
        <f t="shared" ref="B545:B546" si="113">IF(AND(MID(C545,2,1)&lt;&gt;"/",MID(C545,1,1)="/"),INT(B544)+1,B544+0.01)</f>
        <v>524</v>
      </c>
      <c r="C545" s="54" t="s">
        <v>3512</v>
      </c>
      <c r="D545" s="54" t="s">
        <v>7</v>
      </c>
      <c r="E545" s="72" t="str">
        <f t="shared" ref="E545:E546" si="114">CHAR(34)&amp;IF(B545&lt;10,"000",IF(B545&lt;100,"00",IF(B545&lt;1000,"0","")))&amp;$B545&amp;CHAR(34)</f>
        <v>"0524"</v>
      </c>
      <c r="F545" s="55" t="str">
        <f t="shared" ref="F545:F546" si="115">E545</f>
        <v>"0524"</v>
      </c>
      <c r="G545" s="100">
        <v>0</v>
      </c>
      <c r="H545" s="100">
        <v>0</v>
      </c>
      <c r="I545" s="95" t="s">
        <v>27</v>
      </c>
      <c r="J545" s="23" t="s">
        <v>1274</v>
      </c>
      <c r="K545" s="57" t="s">
        <v>3526</v>
      </c>
      <c r="L545" s="11" t="s">
        <v>4261</v>
      </c>
      <c r="M545" s="22" t="s">
        <v>4318</v>
      </c>
      <c r="N545" s="22" t="s">
        <v>2074</v>
      </c>
      <c r="O545" s="11"/>
      <c r="P545" s="246" t="str">
        <f t="shared" ref="P545:P546" si="116">"ITM_"&amp;IF(B545&lt;10,"000",IF(B545&lt;100,"00",IF(B545&lt;1000,"0","")))&amp;$B545</f>
        <v>ITM_0524</v>
      </c>
      <c r="Q545" s="191"/>
      <c r="R545" s="1"/>
      <c r="S545" s="1" t="str">
        <f t="shared" ref="S545:S546" si="117">IF(E545=F545,"","NOT EQUAL")</f>
        <v/>
      </c>
      <c r="T545" s="1" t="str">
        <f>IF(ISNA(VLOOKUP(P545,'NEW XEQM.c'!D:D,1,0)),"--",VLOOKUP(P545,'NEW XEQM.c'!D:G,3,0))</f>
        <v>--</v>
      </c>
      <c r="U545" s="1" t="s">
        <v>2074</v>
      </c>
      <c r="W545" t="e">
        <f t="shared" ref="W545:W546" si="118">SUBSTITUTE(IF(AND(T545="--",FIND("STD",E545),FIND("fn",C545)&gt;0,FIND("ITM_",P545),I545="CAT_FNCT"),E545,""),"""","")</f>
        <v>#VALUE!</v>
      </c>
    </row>
    <row r="546" spans="1:23">
      <c r="A546" s="16">
        <f t="shared" si="112"/>
        <v>546</v>
      </c>
      <c r="B546" s="15">
        <f t="shared" si="113"/>
        <v>525</v>
      </c>
      <c r="C546" s="54" t="s">
        <v>3512</v>
      </c>
      <c r="D546" s="54" t="s">
        <v>7</v>
      </c>
      <c r="E546" s="72" t="str">
        <f t="shared" si="114"/>
        <v>"0525"</v>
      </c>
      <c r="F546" s="55" t="str">
        <f t="shared" si="115"/>
        <v>"0525"</v>
      </c>
      <c r="G546" s="100">
        <v>0</v>
      </c>
      <c r="H546" s="100">
        <v>0</v>
      </c>
      <c r="I546" s="95" t="s">
        <v>27</v>
      </c>
      <c r="J546" s="23" t="s">
        <v>1274</v>
      </c>
      <c r="K546" s="57" t="s">
        <v>3526</v>
      </c>
      <c r="L546" s="11" t="s">
        <v>4261</v>
      </c>
      <c r="M546" s="22" t="s">
        <v>4318</v>
      </c>
      <c r="N546" s="22" t="s">
        <v>2074</v>
      </c>
      <c r="O546" s="11"/>
      <c r="P546" s="246" t="str">
        <f t="shared" si="116"/>
        <v>ITM_0525</v>
      </c>
      <c r="Q546" s="191"/>
      <c r="R546" s="1"/>
      <c r="S546" s="1" t="str">
        <f t="shared" si="117"/>
        <v/>
      </c>
      <c r="T546" s="1" t="str">
        <f>IF(ISNA(VLOOKUP(P546,'NEW XEQM.c'!D:D,1,0)),"--",VLOOKUP(P546,'NEW XEQM.c'!D:G,3,0))</f>
        <v>--</v>
      </c>
      <c r="U546" s="1" t="s">
        <v>2074</v>
      </c>
      <c r="W546" t="e">
        <f t="shared" si="118"/>
        <v>#VALUE!</v>
      </c>
    </row>
    <row r="547" spans="1:23">
      <c r="A547" s="16">
        <f t="shared" si="98"/>
        <v>547</v>
      </c>
      <c r="B547" s="15">
        <f t="shared" si="99"/>
        <v>526</v>
      </c>
      <c r="C547" s="54" t="s">
        <v>3512</v>
      </c>
      <c r="D547" s="54" t="s">
        <v>7</v>
      </c>
      <c r="E547" s="72" t="str">
        <f t="shared" ref="E547" si="119">CHAR(34)&amp;IF(B547&lt;10,"000",IF(B547&lt;100,"00",IF(B547&lt;1000,"0","")))&amp;$B547&amp;CHAR(34)</f>
        <v>"0526"</v>
      </c>
      <c r="F547" s="55" t="str">
        <f t="shared" ref="F547" si="120">E547</f>
        <v>"0526"</v>
      </c>
      <c r="G547" s="100">
        <v>0</v>
      </c>
      <c r="H547" s="100">
        <v>0</v>
      </c>
      <c r="I547" s="95" t="s">
        <v>27</v>
      </c>
      <c r="J547" s="23" t="s">
        <v>1274</v>
      </c>
      <c r="K547" s="57" t="s">
        <v>3526</v>
      </c>
      <c r="L547" s="11" t="s">
        <v>4261</v>
      </c>
      <c r="M547" s="22" t="s">
        <v>4318</v>
      </c>
      <c r="N547" s="22" t="s">
        <v>2074</v>
      </c>
      <c r="O547" s="11"/>
      <c r="P547" s="246" t="str">
        <f t="shared" ref="P547" si="121">"ITM_"&amp;IF(B547&lt;10,"000",IF(B547&lt;100,"00",IF(B547&lt;1000,"0","")))&amp;$B547</f>
        <v>ITM_0526</v>
      </c>
      <c r="Q547" s="191"/>
      <c r="R547" s="1"/>
      <c r="S547" s="1" t="str">
        <f t="shared" si="100"/>
        <v/>
      </c>
      <c r="T547" s="1" t="str">
        <f>IF(ISNA(VLOOKUP(P547,'NEW XEQM.c'!D:D,1,0)),"--",VLOOKUP(P547,'NEW XEQM.c'!D:G,3,0))</f>
        <v>--</v>
      </c>
      <c r="U547" s="1" t="s">
        <v>2074</v>
      </c>
      <c r="W547" t="e">
        <f t="shared" si="101"/>
        <v>#VALUE!</v>
      </c>
    </row>
    <row r="548" spans="1:23" s="209" customFormat="1">
      <c r="A548" s="16" t="str">
        <f t="shared" si="98"/>
        <v/>
      </c>
      <c r="B548" s="15">
        <f t="shared" si="99"/>
        <v>526.01</v>
      </c>
      <c r="C548" s="17"/>
      <c r="D548" s="18"/>
      <c r="E548" s="21"/>
      <c r="F548" s="21"/>
      <c r="G548" s="44"/>
      <c r="H548" s="44"/>
      <c r="I548" s="23"/>
      <c r="J548" s="23"/>
      <c r="K548" s="24"/>
      <c r="L548" s="22"/>
      <c r="M548" s="22" t="e">
        <v>#N/A</v>
      </c>
      <c r="N548" s="22" t="s">
        <v>2074</v>
      </c>
      <c r="O548" s="17"/>
      <c r="P548" s="246" t="s">
        <v>2074</v>
      </c>
      <c r="Q548" s="191"/>
      <c r="R548" s="1"/>
      <c r="S548" s="1"/>
      <c r="T548" s="1" t="str">
        <f>IF(ISNA(VLOOKUP(P548,'NEW XEQM.c'!D:D,1,0)),"--",VLOOKUP(P548,'NEW XEQM.c'!D:G,3,0))</f>
        <v>--</v>
      </c>
      <c r="U548" s="1" t="s">
        <v>2074</v>
      </c>
      <c r="W548" t="e">
        <f t="shared" si="101"/>
        <v>#VALUE!</v>
      </c>
    </row>
    <row r="549" spans="1:23" s="209" customFormat="1">
      <c r="A549" s="16" t="str">
        <f t="shared" si="98"/>
        <v/>
      </c>
      <c r="B549" s="15">
        <f t="shared" si="99"/>
        <v>526.02</v>
      </c>
      <c r="C549" s="17" t="s">
        <v>2074</v>
      </c>
      <c r="D549" s="18"/>
      <c r="E549" s="21"/>
      <c r="F549" s="21"/>
      <c r="G549" s="44"/>
      <c r="H549" s="44"/>
      <c r="I549" s="23"/>
      <c r="J549" s="23"/>
      <c r="K549" s="24"/>
      <c r="L549" s="22"/>
      <c r="M549" s="22" t="e">
        <v>#N/A</v>
      </c>
      <c r="N549" s="22" t="s">
        <v>2074</v>
      </c>
      <c r="O549" s="17"/>
      <c r="P549" s="246" t="s">
        <v>2074</v>
      </c>
      <c r="Q549" s="191"/>
      <c r="R549" s="1"/>
      <c r="S549" s="1"/>
      <c r="T549" s="1" t="str">
        <f>IF(ISNA(VLOOKUP(P549,'NEW XEQM.c'!D:D,1,0)),"--",VLOOKUP(P549,'NEW XEQM.c'!D:G,3,0))</f>
        <v>--</v>
      </c>
      <c r="U549" s="1" t="s">
        <v>2074</v>
      </c>
      <c r="W549" t="e">
        <f t="shared" si="101"/>
        <v>#VALUE!</v>
      </c>
    </row>
    <row r="550" spans="1:23" s="209" customFormat="1">
      <c r="A550" s="16" t="str">
        <f t="shared" si="98"/>
        <v/>
      </c>
      <c r="B550" s="15">
        <f t="shared" si="99"/>
        <v>526.03</v>
      </c>
      <c r="C550" s="17" t="s">
        <v>2468</v>
      </c>
      <c r="D550" s="18"/>
      <c r="E550" s="21"/>
      <c r="F550" s="21"/>
      <c r="G550" s="44"/>
      <c r="H550" s="44"/>
      <c r="I550" s="23"/>
      <c r="J550" s="23"/>
      <c r="K550" s="24"/>
      <c r="L550" s="22"/>
      <c r="M550" s="22" t="e">
        <v>#N/A</v>
      </c>
      <c r="N550" s="22" t="s">
        <v>2074</v>
      </c>
      <c r="O550" s="17"/>
      <c r="P550" s="246" t="str">
        <f>C550</f>
        <v>// Bufferized items</v>
      </c>
      <c r="Q550" s="191"/>
      <c r="R550" s="1"/>
      <c r="S550" s="1"/>
      <c r="T550" s="1" t="str">
        <f>IF(ISNA(VLOOKUP(P550,'NEW XEQM.c'!D:D,1,0)),"--",VLOOKUP(P550,'NEW XEQM.c'!D:G,3,0))</f>
        <v>--</v>
      </c>
      <c r="U550" s="1" t="s">
        <v>2074</v>
      </c>
      <c r="W550" t="e">
        <f t="shared" si="101"/>
        <v>#VALUE!</v>
      </c>
    </row>
    <row r="551" spans="1:23">
      <c r="A551" s="16">
        <f t="shared" si="98"/>
        <v>551</v>
      </c>
      <c r="B551" s="15">
        <f t="shared" si="99"/>
        <v>527</v>
      </c>
      <c r="C551" s="144" t="s">
        <v>3513</v>
      </c>
      <c r="D551" s="144" t="s">
        <v>927</v>
      </c>
      <c r="E551" s="139" t="s">
        <v>446</v>
      </c>
      <c r="F551" s="139" t="s">
        <v>446</v>
      </c>
      <c r="G551" s="145">
        <v>0</v>
      </c>
      <c r="H551" s="145">
        <v>0</v>
      </c>
      <c r="I551" s="139" t="s">
        <v>2304</v>
      </c>
      <c r="J551" s="139" t="s">
        <v>1275</v>
      </c>
      <c r="K551" s="146" t="s">
        <v>3526</v>
      </c>
      <c r="L551" s="147" t="s">
        <v>4261</v>
      </c>
      <c r="M551" s="147" t="s">
        <v>4318</v>
      </c>
      <c r="N551" s="22" t="s">
        <v>2074</v>
      </c>
      <c r="O551" s="22" t="s">
        <v>2583</v>
      </c>
      <c r="P551" s="246" t="s">
        <v>1975</v>
      </c>
      <c r="Q551" s="191"/>
      <c r="R551" s="1"/>
      <c r="S551" s="1" t="str">
        <f t="shared" ref="S551:S614" si="122">IF(E551=F551,"","NOT EQUAL")</f>
        <v/>
      </c>
      <c r="T551" s="1" t="str">
        <f>IF(ISNA(VLOOKUP(P551,'NEW XEQM.c'!D:D,1,0)),"--",VLOOKUP(P551,'NEW XEQM.c'!D:G,3,0))</f>
        <v>X</v>
      </c>
      <c r="U551" s="1" t="s">
        <v>2452</v>
      </c>
      <c r="W551" t="e">
        <f t="shared" si="101"/>
        <v>#VALUE!</v>
      </c>
    </row>
    <row r="552" spans="1:23">
      <c r="A552" s="16">
        <f t="shared" si="98"/>
        <v>552</v>
      </c>
      <c r="B552" s="15">
        <f t="shared" si="99"/>
        <v>528</v>
      </c>
      <c r="C552" s="144" t="s">
        <v>3513</v>
      </c>
      <c r="D552" s="144" t="s">
        <v>928</v>
      </c>
      <c r="E552" s="139" t="s">
        <v>447</v>
      </c>
      <c r="F552" s="139" t="s">
        <v>447</v>
      </c>
      <c r="G552" s="145">
        <v>0</v>
      </c>
      <c r="H552" s="145">
        <v>0</v>
      </c>
      <c r="I552" s="139" t="s">
        <v>2304</v>
      </c>
      <c r="J552" s="139" t="s">
        <v>1275</v>
      </c>
      <c r="K552" s="146" t="s">
        <v>3526</v>
      </c>
      <c r="L552" s="147" t="s">
        <v>4261</v>
      </c>
      <c r="M552" s="147" t="s">
        <v>4318</v>
      </c>
      <c r="N552" s="22" t="s">
        <v>2074</v>
      </c>
      <c r="O552" s="22" t="s">
        <v>2584</v>
      </c>
      <c r="P552" s="246" t="s">
        <v>1976</v>
      </c>
      <c r="Q552" s="191"/>
      <c r="R552" s="1"/>
      <c r="S552" s="1" t="str">
        <f t="shared" si="122"/>
        <v/>
      </c>
      <c r="T552" s="1" t="str">
        <f>IF(ISNA(VLOOKUP(P552,'NEW XEQM.c'!D:D,1,0)),"--",VLOOKUP(P552,'NEW XEQM.c'!D:G,3,0))</f>
        <v>Y</v>
      </c>
      <c r="U552" s="1" t="s">
        <v>2452</v>
      </c>
      <c r="W552" t="e">
        <f t="shared" si="101"/>
        <v>#VALUE!</v>
      </c>
    </row>
    <row r="553" spans="1:23">
      <c r="A553" s="16">
        <f t="shared" si="98"/>
        <v>553</v>
      </c>
      <c r="B553" s="15">
        <f t="shared" si="99"/>
        <v>529</v>
      </c>
      <c r="C553" s="144" t="s">
        <v>3513</v>
      </c>
      <c r="D553" s="144" t="s">
        <v>929</v>
      </c>
      <c r="E553" s="139" t="s">
        <v>448</v>
      </c>
      <c r="F553" s="139" t="s">
        <v>448</v>
      </c>
      <c r="G553" s="145">
        <v>0</v>
      </c>
      <c r="H553" s="145">
        <v>0</v>
      </c>
      <c r="I553" s="139" t="s">
        <v>2304</v>
      </c>
      <c r="J553" s="139" t="s">
        <v>1275</v>
      </c>
      <c r="K553" s="146" t="s">
        <v>3526</v>
      </c>
      <c r="L553" s="147" t="s">
        <v>4261</v>
      </c>
      <c r="M553" s="147" t="s">
        <v>4318</v>
      </c>
      <c r="N553" s="22" t="s">
        <v>2074</v>
      </c>
      <c r="O553" s="22" t="s">
        <v>2585</v>
      </c>
      <c r="P553" s="246" t="s">
        <v>1977</v>
      </c>
      <c r="Q553" s="191"/>
      <c r="R553" s="1"/>
      <c r="S553" s="1" t="str">
        <f t="shared" si="122"/>
        <v/>
      </c>
      <c r="T553" s="1" t="str">
        <f>IF(ISNA(VLOOKUP(P553,'NEW XEQM.c'!D:D,1,0)),"--",VLOOKUP(P553,'NEW XEQM.c'!D:G,3,0))</f>
        <v>--</v>
      </c>
      <c r="U553" s="1" t="s">
        <v>2452</v>
      </c>
      <c r="W553" t="e">
        <f t="shared" si="101"/>
        <v>#VALUE!</v>
      </c>
    </row>
    <row r="554" spans="1:23">
      <c r="A554" s="16">
        <f t="shared" si="98"/>
        <v>554</v>
      </c>
      <c r="B554" s="15">
        <f t="shared" si="99"/>
        <v>530</v>
      </c>
      <c r="C554" s="144" t="s">
        <v>3513</v>
      </c>
      <c r="D554" s="144" t="s">
        <v>926</v>
      </c>
      <c r="E554" s="139" t="s">
        <v>442</v>
      </c>
      <c r="F554" s="139" t="s">
        <v>442</v>
      </c>
      <c r="G554" s="145">
        <v>0</v>
      </c>
      <c r="H554" s="145">
        <v>0</v>
      </c>
      <c r="I554" s="139" t="s">
        <v>2304</v>
      </c>
      <c r="J554" s="139" t="s">
        <v>1275</v>
      </c>
      <c r="K554" s="146" t="s">
        <v>3526</v>
      </c>
      <c r="L554" s="147" t="s">
        <v>4261</v>
      </c>
      <c r="M554" s="147" t="s">
        <v>4318</v>
      </c>
      <c r="N554" s="22" t="s">
        <v>2074</v>
      </c>
      <c r="O554" s="22" t="s">
        <v>2586</v>
      </c>
      <c r="P554" s="246" t="s">
        <v>1978</v>
      </c>
      <c r="Q554" s="191"/>
      <c r="R554" s="1"/>
      <c r="S554" s="1" t="str">
        <f t="shared" si="122"/>
        <v/>
      </c>
      <c r="T554" s="1" t="str">
        <f>IF(ISNA(VLOOKUP(P554,'NEW XEQM.c'!D:D,1,0)),"--",VLOOKUP(P554,'NEW XEQM.c'!D:G,3,0))</f>
        <v>--</v>
      </c>
      <c r="U554" s="1" t="s">
        <v>2452</v>
      </c>
      <c r="W554" t="e">
        <f t="shared" si="101"/>
        <v>#VALUE!</v>
      </c>
    </row>
    <row r="555" spans="1:23">
      <c r="A555" s="16">
        <f t="shared" si="98"/>
        <v>555</v>
      </c>
      <c r="B555" s="15">
        <f t="shared" si="99"/>
        <v>531</v>
      </c>
      <c r="C555" s="144" t="s">
        <v>3513</v>
      </c>
      <c r="D555" s="144" t="s">
        <v>922</v>
      </c>
      <c r="E555" s="139" t="s">
        <v>313</v>
      </c>
      <c r="F555" s="139" t="s">
        <v>313</v>
      </c>
      <c r="G555" s="145">
        <v>0</v>
      </c>
      <c r="H555" s="145">
        <v>0</v>
      </c>
      <c r="I555" s="139" t="s">
        <v>2304</v>
      </c>
      <c r="J555" s="139" t="s">
        <v>1275</v>
      </c>
      <c r="K555" s="146" t="s">
        <v>3526</v>
      </c>
      <c r="L555" s="147" t="s">
        <v>4261</v>
      </c>
      <c r="M555" s="147" t="s">
        <v>4318</v>
      </c>
      <c r="N555" s="22" t="s">
        <v>2074</v>
      </c>
      <c r="O555" s="22" t="s">
        <v>2587</v>
      </c>
      <c r="P555" s="246" t="s">
        <v>1979</v>
      </c>
      <c r="Q555" s="191"/>
      <c r="R555" s="1"/>
      <c r="S555" s="1" t="str">
        <f t="shared" si="122"/>
        <v/>
      </c>
      <c r="T555" s="1" t="str">
        <f>IF(ISNA(VLOOKUP(P555,'NEW XEQM.c'!D:D,1,0)),"--",VLOOKUP(P555,'NEW XEQM.c'!D:G,3,0))</f>
        <v>--</v>
      </c>
      <c r="U555" s="1" t="s">
        <v>2452</v>
      </c>
      <c r="W555" t="e">
        <f t="shared" si="101"/>
        <v>#VALUE!</v>
      </c>
    </row>
    <row r="556" spans="1:23">
      <c r="A556" s="16">
        <f t="shared" si="98"/>
        <v>556</v>
      </c>
      <c r="B556" s="15">
        <f t="shared" si="99"/>
        <v>532</v>
      </c>
      <c r="C556" s="144" t="s">
        <v>3513</v>
      </c>
      <c r="D556" s="144" t="s">
        <v>923</v>
      </c>
      <c r="E556" s="139" t="s">
        <v>314</v>
      </c>
      <c r="F556" s="139" t="s">
        <v>314</v>
      </c>
      <c r="G556" s="145">
        <v>0</v>
      </c>
      <c r="H556" s="145">
        <v>0</v>
      </c>
      <c r="I556" s="139" t="s">
        <v>2304</v>
      </c>
      <c r="J556" s="139" t="s">
        <v>1275</v>
      </c>
      <c r="K556" s="146" t="s">
        <v>3526</v>
      </c>
      <c r="L556" s="147" t="s">
        <v>4261</v>
      </c>
      <c r="M556" s="147" t="s">
        <v>4318</v>
      </c>
      <c r="N556" s="22" t="s">
        <v>2074</v>
      </c>
      <c r="O556" s="22" t="s">
        <v>2588</v>
      </c>
      <c r="P556" s="246" t="s">
        <v>1980</v>
      </c>
      <c r="Q556" s="191"/>
      <c r="R556" s="1"/>
      <c r="S556" s="1" t="str">
        <f t="shared" si="122"/>
        <v/>
      </c>
      <c r="T556" s="1" t="str">
        <f>IF(ISNA(VLOOKUP(P556,'NEW XEQM.c'!D:D,1,0)),"--",VLOOKUP(P556,'NEW XEQM.c'!D:G,3,0))</f>
        <v>--</v>
      </c>
      <c r="U556" s="1" t="s">
        <v>2452</v>
      </c>
      <c r="W556" t="e">
        <f t="shared" si="101"/>
        <v>#VALUE!</v>
      </c>
    </row>
    <row r="557" spans="1:23">
      <c r="A557" s="16">
        <f t="shared" si="98"/>
        <v>557</v>
      </c>
      <c r="B557" s="15">
        <f t="shared" si="99"/>
        <v>533</v>
      </c>
      <c r="C557" s="144" t="s">
        <v>3513</v>
      </c>
      <c r="D557" s="144" t="s">
        <v>924</v>
      </c>
      <c r="E557" s="139" t="s">
        <v>315</v>
      </c>
      <c r="F557" s="139" t="s">
        <v>315</v>
      </c>
      <c r="G557" s="145">
        <v>0</v>
      </c>
      <c r="H557" s="145">
        <v>0</v>
      </c>
      <c r="I557" s="139" t="s">
        <v>2304</v>
      </c>
      <c r="J557" s="139" t="s">
        <v>1275</v>
      </c>
      <c r="K557" s="146" t="s">
        <v>3526</v>
      </c>
      <c r="L557" s="147" t="s">
        <v>4261</v>
      </c>
      <c r="M557" s="147" t="s">
        <v>4318</v>
      </c>
      <c r="N557" s="22" t="s">
        <v>2074</v>
      </c>
      <c r="O557" s="22" t="s">
        <v>2589</v>
      </c>
      <c r="P557" s="246" t="s">
        <v>1981</v>
      </c>
      <c r="Q557" s="191"/>
      <c r="R557" s="1"/>
      <c r="S557" s="1" t="str">
        <f t="shared" si="122"/>
        <v/>
      </c>
      <c r="T557" s="1" t="str">
        <f>IF(ISNA(VLOOKUP(P557,'NEW XEQM.c'!D:D,1,0)),"--",VLOOKUP(P557,'NEW XEQM.c'!D:G,3,0))</f>
        <v>--</v>
      </c>
      <c r="U557" s="1" t="s">
        <v>2452</v>
      </c>
      <c r="W557" t="e">
        <f t="shared" si="101"/>
        <v>#VALUE!</v>
      </c>
    </row>
    <row r="558" spans="1:23">
      <c r="A558" s="16">
        <f t="shared" si="98"/>
        <v>558</v>
      </c>
      <c r="B558" s="15">
        <f t="shared" si="99"/>
        <v>534</v>
      </c>
      <c r="C558" s="144" t="s">
        <v>3513</v>
      </c>
      <c r="D558" s="144" t="s">
        <v>925</v>
      </c>
      <c r="E558" s="139" t="s">
        <v>316</v>
      </c>
      <c r="F558" s="139" t="s">
        <v>316</v>
      </c>
      <c r="G558" s="145">
        <v>0</v>
      </c>
      <c r="H558" s="145">
        <v>0</v>
      </c>
      <c r="I558" s="139" t="s">
        <v>2304</v>
      </c>
      <c r="J558" s="139" t="s">
        <v>1275</v>
      </c>
      <c r="K558" s="146" t="s">
        <v>3526</v>
      </c>
      <c r="L558" s="147" t="s">
        <v>4261</v>
      </c>
      <c r="M558" s="147" t="s">
        <v>4318</v>
      </c>
      <c r="N558" s="22" t="s">
        <v>2074</v>
      </c>
      <c r="O558" s="22" t="s">
        <v>2590</v>
      </c>
      <c r="P558" s="246" t="s">
        <v>1982</v>
      </c>
      <c r="Q558" s="191"/>
      <c r="R558" s="1"/>
      <c r="S558" s="1" t="str">
        <f t="shared" si="122"/>
        <v/>
      </c>
      <c r="T558" s="1" t="str">
        <f>IF(ISNA(VLOOKUP(P558,'NEW XEQM.c'!D:D,1,0)),"--",VLOOKUP(P558,'NEW XEQM.c'!D:G,3,0))</f>
        <v>--</v>
      </c>
      <c r="U558" s="1" t="s">
        <v>2452</v>
      </c>
      <c r="W558" t="e">
        <f t="shared" si="101"/>
        <v>#VALUE!</v>
      </c>
    </row>
    <row r="559" spans="1:23">
      <c r="A559" s="16">
        <f t="shared" si="98"/>
        <v>559</v>
      </c>
      <c r="B559" s="15">
        <f t="shared" si="99"/>
        <v>535</v>
      </c>
      <c r="C559" s="144" t="s">
        <v>3513</v>
      </c>
      <c r="D559" s="144" t="s">
        <v>918</v>
      </c>
      <c r="E559" s="139" t="s">
        <v>154</v>
      </c>
      <c r="F559" s="139" t="s">
        <v>154</v>
      </c>
      <c r="G559" s="148">
        <v>0</v>
      </c>
      <c r="H559" s="148">
        <v>0</v>
      </c>
      <c r="I559" s="139" t="s">
        <v>2304</v>
      </c>
      <c r="J559" s="139" t="s">
        <v>1275</v>
      </c>
      <c r="K559" s="146" t="s">
        <v>3526</v>
      </c>
      <c r="L559" s="147" t="s">
        <v>4261</v>
      </c>
      <c r="M559" s="147" t="s">
        <v>4318</v>
      </c>
      <c r="N559" s="22" t="s">
        <v>2074</v>
      </c>
      <c r="O559" s="22" t="s">
        <v>2591</v>
      </c>
      <c r="P559" s="246" t="s">
        <v>1983</v>
      </c>
      <c r="Q559" s="191"/>
      <c r="R559" s="1"/>
      <c r="S559" s="1" t="str">
        <f t="shared" si="122"/>
        <v/>
      </c>
      <c r="T559" s="1" t="str">
        <f>IF(ISNA(VLOOKUP(P559,'NEW XEQM.c'!D:D,1,0)),"--",VLOOKUP(P559,'NEW XEQM.c'!D:G,3,0))</f>
        <v>--</v>
      </c>
      <c r="U559" s="1" t="s">
        <v>2452</v>
      </c>
      <c r="W559" t="e">
        <f t="shared" si="101"/>
        <v>#VALUE!</v>
      </c>
    </row>
    <row r="560" spans="1:23">
      <c r="A560" s="16">
        <f t="shared" si="98"/>
        <v>560</v>
      </c>
      <c r="B560" s="15">
        <f t="shared" si="99"/>
        <v>536</v>
      </c>
      <c r="C560" s="144" t="s">
        <v>3513</v>
      </c>
      <c r="D560" s="144" t="s">
        <v>915</v>
      </c>
      <c r="E560" s="139" t="s">
        <v>128</v>
      </c>
      <c r="F560" s="139" t="s">
        <v>128</v>
      </c>
      <c r="G560" s="148">
        <v>0</v>
      </c>
      <c r="H560" s="148">
        <v>0</v>
      </c>
      <c r="I560" s="139" t="s">
        <v>2304</v>
      </c>
      <c r="J560" s="139" t="s">
        <v>1275</v>
      </c>
      <c r="K560" s="146" t="s">
        <v>3526</v>
      </c>
      <c r="L560" s="147" t="s">
        <v>4261</v>
      </c>
      <c r="M560" s="147" t="s">
        <v>4318</v>
      </c>
      <c r="N560" s="22" t="s">
        <v>2074</v>
      </c>
      <c r="O560" s="18" t="s">
        <v>2592</v>
      </c>
      <c r="P560" s="246" t="s">
        <v>1984</v>
      </c>
      <c r="Q560" s="191"/>
      <c r="R560" s="1"/>
      <c r="S560" s="1" t="str">
        <f t="shared" si="122"/>
        <v/>
      </c>
      <c r="T560" s="1" t="str">
        <f>IF(ISNA(VLOOKUP(P560,'NEW XEQM.c'!D:D,1,0)),"--",VLOOKUP(P560,'NEW XEQM.c'!D:G,3,0))</f>
        <v>--</v>
      </c>
      <c r="U560" s="1" t="s">
        <v>2452</v>
      </c>
      <c r="W560" t="e">
        <f t="shared" si="101"/>
        <v>#VALUE!</v>
      </c>
    </row>
    <row r="561" spans="1:23">
      <c r="A561" s="16">
        <f t="shared" si="98"/>
        <v>561</v>
      </c>
      <c r="B561" s="15">
        <f t="shared" si="99"/>
        <v>537</v>
      </c>
      <c r="C561" s="144" t="s">
        <v>3513</v>
      </c>
      <c r="D561" s="144" t="s">
        <v>916</v>
      </c>
      <c r="E561" s="139" t="s">
        <v>139</v>
      </c>
      <c r="F561" s="139" t="s">
        <v>139</v>
      </c>
      <c r="G561" s="148">
        <v>0</v>
      </c>
      <c r="H561" s="148">
        <v>0</v>
      </c>
      <c r="I561" s="139" t="s">
        <v>2304</v>
      </c>
      <c r="J561" s="139" t="s">
        <v>1275</v>
      </c>
      <c r="K561" s="146" t="s">
        <v>3526</v>
      </c>
      <c r="L561" s="147" t="s">
        <v>4261</v>
      </c>
      <c r="M561" s="147" t="s">
        <v>4318</v>
      </c>
      <c r="N561" s="22" t="s">
        <v>2074</v>
      </c>
      <c r="O561" s="18" t="s">
        <v>2593</v>
      </c>
      <c r="P561" s="246" t="s">
        <v>1985</v>
      </c>
      <c r="Q561" s="191"/>
      <c r="R561" s="1"/>
      <c r="S561" s="1" t="str">
        <f t="shared" si="122"/>
        <v/>
      </c>
      <c r="T561" s="1" t="str">
        <f>IF(ISNA(VLOOKUP(P561,'NEW XEQM.c'!D:D,1,0)),"--",VLOOKUP(P561,'NEW XEQM.c'!D:G,3,0))</f>
        <v>--</v>
      </c>
      <c r="U561" s="1" t="s">
        <v>2452</v>
      </c>
      <c r="W561" t="e">
        <f t="shared" si="101"/>
        <v>#VALUE!</v>
      </c>
    </row>
    <row r="562" spans="1:23">
      <c r="A562" s="16">
        <f t="shared" si="98"/>
        <v>562</v>
      </c>
      <c r="B562" s="15">
        <f t="shared" si="99"/>
        <v>538</v>
      </c>
      <c r="C562" s="144" t="s">
        <v>3513</v>
      </c>
      <c r="D562" s="144" t="s">
        <v>917</v>
      </c>
      <c r="E562" s="139" t="s">
        <v>146</v>
      </c>
      <c r="F562" s="139" t="s">
        <v>146</v>
      </c>
      <c r="G562" s="148">
        <v>0</v>
      </c>
      <c r="H562" s="148">
        <v>0</v>
      </c>
      <c r="I562" s="139" t="s">
        <v>2304</v>
      </c>
      <c r="J562" s="139" t="s">
        <v>1275</v>
      </c>
      <c r="K562" s="146" t="s">
        <v>3526</v>
      </c>
      <c r="L562" s="147" t="s">
        <v>4261</v>
      </c>
      <c r="M562" s="147" t="s">
        <v>4318</v>
      </c>
      <c r="N562" s="22" t="s">
        <v>2074</v>
      </c>
      <c r="O562" s="18" t="s">
        <v>2470</v>
      </c>
      <c r="P562" s="246" t="s">
        <v>1986</v>
      </c>
      <c r="Q562" s="191"/>
      <c r="R562" s="1"/>
      <c r="S562" s="1" t="str">
        <f t="shared" si="122"/>
        <v/>
      </c>
      <c r="T562" s="1" t="str">
        <f>IF(ISNA(VLOOKUP(P562,'NEW XEQM.c'!D:D,1,0)),"--",VLOOKUP(P562,'NEW XEQM.c'!D:G,3,0))</f>
        <v>--</v>
      </c>
      <c r="U562" s="1" t="s">
        <v>2452</v>
      </c>
      <c r="W562" t="e">
        <f t="shared" si="101"/>
        <v>#VALUE!</v>
      </c>
    </row>
    <row r="563" spans="1:23">
      <c r="A563" s="16">
        <f t="shared" si="98"/>
        <v>563</v>
      </c>
      <c r="B563" s="15">
        <f t="shared" si="99"/>
        <v>539</v>
      </c>
      <c r="C563" s="144" t="s">
        <v>3513</v>
      </c>
      <c r="D563" s="144" t="s">
        <v>932</v>
      </c>
      <c r="E563" s="139" t="s">
        <v>752</v>
      </c>
      <c r="F563" s="139" t="s">
        <v>752</v>
      </c>
      <c r="G563" s="148">
        <v>0</v>
      </c>
      <c r="H563" s="148">
        <v>0</v>
      </c>
      <c r="I563" s="139" t="s">
        <v>1</v>
      </c>
      <c r="J563" s="139" t="s">
        <v>1275</v>
      </c>
      <c r="K563" s="146" t="s">
        <v>3526</v>
      </c>
      <c r="L563" s="147" t="s">
        <v>4261</v>
      </c>
      <c r="M563" s="147" t="s">
        <v>4318</v>
      </c>
      <c r="N563" s="22" t="s">
        <v>2074</v>
      </c>
      <c r="O563" s="18"/>
      <c r="P563" s="246" t="s">
        <v>932</v>
      </c>
      <c r="Q563" s="191"/>
      <c r="R563" s="1"/>
      <c r="S563" s="1" t="str">
        <f t="shared" si="122"/>
        <v/>
      </c>
      <c r="T563" s="1" t="str">
        <f>IF(ISNA(VLOOKUP(P563,'NEW XEQM.c'!D:D,1,0)),"--",VLOOKUP(P563,'NEW XEQM.c'!D:G,3,0))</f>
        <v>IND&gt;</v>
      </c>
      <c r="U563" s="1" t="s">
        <v>2452</v>
      </c>
      <c r="W563" t="e">
        <f t="shared" si="101"/>
        <v>#VALUE!</v>
      </c>
    </row>
    <row r="564" spans="1:23">
      <c r="A564" s="16">
        <f t="shared" si="98"/>
        <v>564</v>
      </c>
      <c r="B564" s="15">
        <f t="shared" si="99"/>
        <v>540</v>
      </c>
      <c r="C564" s="144" t="s">
        <v>3513</v>
      </c>
      <c r="D564" s="144" t="s">
        <v>2594</v>
      </c>
      <c r="E564" s="140" t="s">
        <v>474</v>
      </c>
      <c r="F564" s="140" t="s">
        <v>424</v>
      </c>
      <c r="G564" s="149">
        <v>0</v>
      </c>
      <c r="H564" s="149">
        <v>0</v>
      </c>
      <c r="I564" s="139" t="s">
        <v>1</v>
      </c>
      <c r="J564" s="139" t="s">
        <v>1275</v>
      </c>
      <c r="K564" s="146" t="s">
        <v>3526</v>
      </c>
      <c r="L564" s="147" t="s">
        <v>4261</v>
      </c>
      <c r="M564" s="147" t="s">
        <v>4318</v>
      </c>
      <c r="N564" s="22" t="s">
        <v>2074</v>
      </c>
      <c r="O564" s="11"/>
      <c r="P564" s="246" t="s">
        <v>2594</v>
      </c>
      <c r="Q564" s="191"/>
      <c r="R564" s="1"/>
      <c r="S564" s="1" t="str">
        <f t="shared" si="122"/>
        <v>NOT EQUAL</v>
      </c>
      <c r="T564" s="1" t="str">
        <f>IF(ISNA(VLOOKUP(P564,'NEW XEQM.c'!D:D,1,0)),"--",VLOOKUP(P564,'NEW XEQM.c'!D:G,3,0))</f>
        <v>--</v>
      </c>
      <c r="U564" s="1" t="s">
        <v>2074</v>
      </c>
      <c r="W564" t="e">
        <f t="shared" si="101"/>
        <v>#VALUE!</v>
      </c>
    </row>
    <row r="565" spans="1:23">
      <c r="A565" s="16">
        <f t="shared" si="98"/>
        <v>565</v>
      </c>
      <c r="B565" s="15">
        <f t="shared" si="99"/>
        <v>541</v>
      </c>
      <c r="C565" s="144" t="s">
        <v>3513</v>
      </c>
      <c r="D565" s="144" t="s">
        <v>2595</v>
      </c>
      <c r="E565" s="140" t="s">
        <v>474</v>
      </c>
      <c r="F565" s="140" t="s">
        <v>425</v>
      </c>
      <c r="G565" s="149">
        <v>0</v>
      </c>
      <c r="H565" s="149">
        <v>0</v>
      </c>
      <c r="I565" s="139" t="s">
        <v>1</v>
      </c>
      <c r="J565" s="139" t="s">
        <v>1275</v>
      </c>
      <c r="K565" s="146" t="s">
        <v>3526</v>
      </c>
      <c r="L565" s="147" t="s">
        <v>4261</v>
      </c>
      <c r="M565" s="147" t="s">
        <v>4318</v>
      </c>
      <c r="N565" s="22" t="s">
        <v>2074</v>
      </c>
      <c r="O565" s="11"/>
      <c r="P565" s="246" t="s">
        <v>2595</v>
      </c>
      <c r="Q565" s="191"/>
      <c r="R565" s="1"/>
      <c r="S565" s="1" t="str">
        <f t="shared" si="122"/>
        <v>NOT EQUAL</v>
      </c>
      <c r="T565" s="1" t="str">
        <f>IF(ISNA(VLOOKUP(P565,'NEW XEQM.c'!D:D,1,0)),"--",VLOOKUP(P565,'NEW XEQM.c'!D:G,3,0))</f>
        <v>--</v>
      </c>
      <c r="U565" s="1" t="s">
        <v>2074</v>
      </c>
      <c r="W565" t="e">
        <f t="shared" si="101"/>
        <v>#VALUE!</v>
      </c>
    </row>
    <row r="566" spans="1:23">
      <c r="A566" s="16">
        <f t="shared" si="98"/>
        <v>566</v>
      </c>
      <c r="B566" s="15">
        <f t="shared" si="99"/>
        <v>542</v>
      </c>
      <c r="C566" s="144" t="s">
        <v>3513</v>
      </c>
      <c r="D566" s="144" t="s">
        <v>2596</v>
      </c>
      <c r="E566" s="140" t="s">
        <v>474</v>
      </c>
      <c r="F566" s="140" t="s">
        <v>426</v>
      </c>
      <c r="G566" s="149">
        <v>0</v>
      </c>
      <c r="H566" s="149">
        <v>0</v>
      </c>
      <c r="I566" s="139" t="s">
        <v>1</v>
      </c>
      <c r="J566" s="139" t="s">
        <v>1275</v>
      </c>
      <c r="K566" s="146" t="s">
        <v>3526</v>
      </c>
      <c r="L566" s="147" t="s">
        <v>4261</v>
      </c>
      <c r="M566" s="147" t="s">
        <v>4318</v>
      </c>
      <c r="N566" s="22" t="s">
        <v>2074</v>
      </c>
      <c r="O566" s="11"/>
      <c r="P566" s="246" t="s">
        <v>2596</v>
      </c>
      <c r="Q566" s="191"/>
      <c r="R566" s="1"/>
      <c r="S566" s="1" t="str">
        <f t="shared" si="122"/>
        <v>NOT EQUAL</v>
      </c>
      <c r="T566" s="1" t="str">
        <f>IF(ISNA(VLOOKUP(P566,'NEW XEQM.c'!D:D,1,0)),"--",VLOOKUP(P566,'NEW XEQM.c'!D:G,3,0))</f>
        <v>--</v>
      </c>
      <c r="U566" s="1" t="s">
        <v>2074</v>
      </c>
      <c r="W566" t="e">
        <f t="shared" si="101"/>
        <v>#VALUE!</v>
      </c>
    </row>
    <row r="567" spans="1:23">
      <c r="A567" s="16">
        <f t="shared" si="98"/>
        <v>567</v>
      </c>
      <c r="B567" s="15">
        <f t="shared" si="99"/>
        <v>543</v>
      </c>
      <c r="C567" s="144" t="s">
        <v>3513</v>
      </c>
      <c r="D567" s="144" t="s">
        <v>2597</v>
      </c>
      <c r="E567" s="140" t="s">
        <v>474</v>
      </c>
      <c r="F567" s="140" t="s">
        <v>427</v>
      </c>
      <c r="G567" s="149">
        <v>0</v>
      </c>
      <c r="H567" s="149">
        <v>0</v>
      </c>
      <c r="I567" s="139" t="s">
        <v>1</v>
      </c>
      <c r="J567" s="139" t="s">
        <v>1275</v>
      </c>
      <c r="K567" s="146" t="s">
        <v>3526</v>
      </c>
      <c r="L567" s="147" t="s">
        <v>4261</v>
      </c>
      <c r="M567" s="147" t="s">
        <v>4318</v>
      </c>
      <c r="N567" s="22" t="s">
        <v>2074</v>
      </c>
      <c r="O567" s="11"/>
      <c r="P567" s="246" t="s">
        <v>2597</v>
      </c>
      <c r="Q567" s="191"/>
      <c r="R567" s="1"/>
      <c r="S567" s="1" t="str">
        <f t="shared" si="122"/>
        <v>NOT EQUAL</v>
      </c>
      <c r="T567" s="1" t="str">
        <f>IF(ISNA(VLOOKUP(P567,'NEW XEQM.c'!D:D,1,0)),"--",VLOOKUP(P567,'NEW XEQM.c'!D:G,3,0))</f>
        <v>--</v>
      </c>
      <c r="U567" s="1" t="s">
        <v>2074</v>
      </c>
      <c r="W567" t="e">
        <f t="shared" si="101"/>
        <v>#VALUE!</v>
      </c>
    </row>
    <row r="568" spans="1:23">
      <c r="A568" s="16">
        <f t="shared" si="98"/>
        <v>568</v>
      </c>
      <c r="B568" s="15">
        <f t="shared" si="99"/>
        <v>544</v>
      </c>
      <c r="C568" s="144" t="s">
        <v>3513</v>
      </c>
      <c r="D568" s="144" t="s">
        <v>2598</v>
      </c>
      <c r="E568" s="140" t="s">
        <v>474</v>
      </c>
      <c r="F568" s="140" t="s">
        <v>428</v>
      </c>
      <c r="G568" s="149">
        <v>0</v>
      </c>
      <c r="H568" s="149">
        <v>0</v>
      </c>
      <c r="I568" s="139" t="s">
        <v>1</v>
      </c>
      <c r="J568" s="139" t="s">
        <v>1275</v>
      </c>
      <c r="K568" s="146" t="s">
        <v>3526</v>
      </c>
      <c r="L568" s="147" t="s">
        <v>4261</v>
      </c>
      <c r="M568" s="147" t="s">
        <v>4318</v>
      </c>
      <c r="N568" s="22" t="s">
        <v>2074</v>
      </c>
      <c r="O568" s="11"/>
      <c r="P568" s="246" t="s">
        <v>2598</v>
      </c>
      <c r="Q568" s="191"/>
      <c r="R568" s="1"/>
      <c r="S568" s="1" t="str">
        <f t="shared" si="122"/>
        <v>NOT EQUAL</v>
      </c>
      <c r="T568" s="1" t="str">
        <f>IF(ISNA(VLOOKUP(P568,'NEW XEQM.c'!D:D,1,0)),"--",VLOOKUP(P568,'NEW XEQM.c'!D:G,3,0))</f>
        <v>--</v>
      </c>
      <c r="U568" s="1" t="s">
        <v>2074</v>
      </c>
      <c r="W568" t="e">
        <f t="shared" si="101"/>
        <v>#VALUE!</v>
      </c>
    </row>
    <row r="569" spans="1:23">
      <c r="A569" s="16">
        <f t="shared" si="98"/>
        <v>569</v>
      </c>
      <c r="B569" s="15">
        <f t="shared" si="99"/>
        <v>545</v>
      </c>
      <c r="C569" s="144" t="s">
        <v>3513</v>
      </c>
      <c r="D569" s="144" t="s">
        <v>2599</v>
      </c>
      <c r="E569" s="140" t="s">
        <v>474</v>
      </c>
      <c r="F569" s="140" t="s">
        <v>429</v>
      </c>
      <c r="G569" s="149">
        <v>0</v>
      </c>
      <c r="H569" s="149">
        <v>0</v>
      </c>
      <c r="I569" s="139" t="s">
        <v>1</v>
      </c>
      <c r="J569" s="139" t="s">
        <v>1275</v>
      </c>
      <c r="K569" s="146" t="s">
        <v>3526</v>
      </c>
      <c r="L569" s="147" t="s">
        <v>4261</v>
      </c>
      <c r="M569" s="147" t="s">
        <v>4318</v>
      </c>
      <c r="N569" s="22" t="s">
        <v>2074</v>
      </c>
      <c r="O569" s="11"/>
      <c r="P569" s="246" t="s">
        <v>2599</v>
      </c>
      <c r="Q569" s="191"/>
      <c r="R569" s="1"/>
      <c r="S569" s="1" t="str">
        <f t="shared" si="122"/>
        <v>NOT EQUAL</v>
      </c>
      <c r="T569" s="1" t="str">
        <f>IF(ISNA(VLOOKUP(P569,'NEW XEQM.c'!D:D,1,0)),"--",VLOOKUP(P569,'NEW XEQM.c'!D:G,3,0))</f>
        <v>--</v>
      </c>
      <c r="U569" s="1" t="s">
        <v>2074</v>
      </c>
      <c r="W569" t="e">
        <f t="shared" si="101"/>
        <v>#VALUE!</v>
      </c>
    </row>
    <row r="570" spans="1:23">
      <c r="A570" s="16">
        <f t="shared" si="98"/>
        <v>570</v>
      </c>
      <c r="B570" s="15">
        <f t="shared" si="99"/>
        <v>546</v>
      </c>
      <c r="C570" s="144" t="s">
        <v>3513</v>
      </c>
      <c r="D570" s="144" t="s">
        <v>2600</v>
      </c>
      <c r="E570" s="140" t="s">
        <v>474</v>
      </c>
      <c r="F570" s="140" t="s">
        <v>430</v>
      </c>
      <c r="G570" s="149">
        <v>0</v>
      </c>
      <c r="H570" s="149">
        <v>0</v>
      </c>
      <c r="I570" s="139" t="s">
        <v>1</v>
      </c>
      <c r="J570" s="139" t="s">
        <v>1275</v>
      </c>
      <c r="K570" s="146" t="s">
        <v>3526</v>
      </c>
      <c r="L570" s="147" t="s">
        <v>4261</v>
      </c>
      <c r="M570" s="147" t="s">
        <v>4318</v>
      </c>
      <c r="N570" s="22" t="s">
        <v>2074</v>
      </c>
      <c r="O570" s="11"/>
      <c r="P570" s="246" t="s">
        <v>2600</v>
      </c>
      <c r="Q570" s="191"/>
      <c r="R570" s="1"/>
      <c r="S570" s="1" t="str">
        <f t="shared" si="122"/>
        <v>NOT EQUAL</v>
      </c>
      <c r="T570" s="1" t="str">
        <f>IF(ISNA(VLOOKUP(P570,'NEW XEQM.c'!D:D,1,0)),"--",VLOOKUP(P570,'NEW XEQM.c'!D:G,3,0))</f>
        <v>--</v>
      </c>
      <c r="U570" s="1" t="s">
        <v>2074</v>
      </c>
      <c r="W570" t="e">
        <f t="shared" si="101"/>
        <v>#VALUE!</v>
      </c>
    </row>
    <row r="571" spans="1:23">
      <c r="A571" s="16">
        <f t="shared" si="98"/>
        <v>571</v>
      </c>
      <c r="B571" s="15">
        <f t="shared" si="99"/>
        <v>547</v>
      </c>
      <c r="C571" s="144" t="s">
        <v>3513</v>
      </c>
      <c r="D571" s="144" t="s">
        <v>2601</v>
      </c>
      <c r="E571" s="140" t="s">
        <v>474</v>
      </c>
      <c r="F571" s="140" t="s">
        <v>431</v>
      </c>
      <c r="G571" s="149">
        <v>0</v>
      </c>
      <c r="H571" s="149">
        <v>0</v>
      </c>
      <c r="I571" s="139" t="s">
        <v>1</v>
      </c>
      <c r="J571" s="139" t="s">
        <v>1275</v>
      </c>
      <c r="K571" s="146" t="s">
        <v>3526</v>
      </c>
      <c r="L571" s="147" t="s">
        <v>4261</v>
      </c>
      <c r="M571" s="147" t="s">
        <v>4318</v>
      </c>
      <c r="N571" s="22" t="s">
        <v>2074</v>
      </c>
      <c r="O571" s="11"/>
      <c r="P571" s="246" t="s">
        <v>2601</v>
      </c>
      <c r="Q571" s="191"/>
      <c r="R571" s="1"/>
      <c r="S571" s="1" t="str">
        <f t="shared" si="122"/>
        <v>NOT EQUAL</v>
      </c>
      <c r="T571" s="1" t="str">
        <f>IF(ISNA(VLOOKUP(P571,'NEW XEQM.c'!D:D,1,0)),"--",VLOOKUP(P571,'NEW XEQM.c'!D:G,3,0))</f>
        <v>--</v>
      </c>
      <c r="U571" s="1" t="s">
        <v>2074</v>
      </c>
      <c r="W571" t="e">
        <f t="shared" si="101"/>
        <v>#VALUE!</v>
      </c>
    </row>
    <row r="572" spans="1:23">
      <c r="A572" s="16">
        <f t="shared" si="98"/>
        <v>572</v>
      </c>
      <c r="B572" s="15">
        <f t="shared" si="99"/>
        <v>548</v>
      </c>
      <c r="C572" s="144" t="s">
        <v>3513</v>
      </c>
      <c r="D572" s="144" t="s">
        <v>2602</v>
      </c>
      <c r="E572" s="139" t="s">
        <v>474</v>
      </c>
      <c r="F572" s="139" t="s">
        <v>432</v>
      </c>
      <c r="G572" s="148">
        <v>0</v>
      </c>
      <c r="H572" s="148">
        <v>0</v>
      </c>
      <c r="I572" s="139" t="s">
        <v>1</v>
      </c>
      <c r="J572" s="139" t="s">
        <v>1275</v>
      </c>
      <c r="K572" s="146" t="s">
        <v>3526</v>
      </c>
      <c r="L572" s="147" t="s">
        <v>4261</v>
      </c>
      <c r="M572" s="147" t="s">
        <v>4318</v>
      </c>
      <c r="N572" s="22" t="s">
        <v>2074</v>
      </c>
      <c r="O572" s="22"/>
      <c r="P572" s="246" t="s">
        <v>2602</v>
      </c>
      <c r="Q572" s="191"/>
      <c r="R572" s="1"/>
      <c r="S572" s="1" t="str">
        <f t="shared" si="122"/>
        <v>NOT EQUAL</v>
      </c>
      <c r="T572" s="1" t="str">
        <f>IF(ISNA(VLOOKUP(P572,'NEW XEQM.c'!D:D,1,0)),"--",VLOOKUP(P572,'NEW XEQM.c'!D:G,3,0))</f>
        <v>--</v>
      </c>
      <c r="U572" s="1" t="s">
        <v>2074</v>
      </c>
      <c r="W572" t="e">
        <f t="shared" si="101"/>
        <v>#VALUE!</v>
      </c>
    </row>
    <row r="573" spans="1:23">
      <c r="A573" s="16">
        <f t="shared" si="98"/>
        <v>573</v>
      </c>
      <c r="B573" s="15">
        <f t="shared" si="99"/>
        <v>549</v>
      </c>
      <c r="C573" s="144" t="s">
        <v>3513</v>
      </c>
      <c r="D573" s="144" t="s">
        <v>2603</v>
      </c>
      <c r="E573" s="139" t="s">
        <v>474</v>
      </c>
      <c r="F573" s="139" t="s">
        <v>433</v>
      </c>
      <c r="G573" s="150">
        <v>0</v>
      </c>
      <c r="H573" s="150">
        <v>0</v>
      </c>
      <c r="I573" s="139" t="s">
        <v>1</v>
      </c>
      <c r="J573" s="139" t="s">
        <v>1275</v>
      </c>
      <c r="K573" s="146" t="s">
        <v>3526</v>
      </c>
      <c r="L573" s="147" t="s">
        <v>4261</v>
      </c>
      <c r="M573" s="147" t="s">
        <v>4318</v>
      </c>
      <c r="N573" s="22" t="s">
        <v>2074</v>
      </c>
      <c r="O573" s="22"/>
      <c r="P573" s="246" t="s">
        <v>2603</v>
      </c>
      <c r="Q573" s="191"/>
      <c r="R573" s="1"/>
      <c r="S573" s="1" t="str">
        <f t="shared" si="122"/>
        <v>NOT EQUAL</v>
      </c>
      <c r="T573" s="1" t="str">
        <f>IF(ISNA(VLOOKUP(P573,'NEW XEQM.c'!D:D,1,0)),"--",VLOOKUP(P573,'NEW XEQM.c'!D:G,3,0))</f>
        <v>--</v>
      </c>
      <c r="U573" s="1" t="s">
        <v>2074</v>
      </c>
      <c r="W573" t="e">
        <f t="shared" si="101"/>
        <v>#VALUE!</v>
      </c>
    </row>
    <row r="574" spans="1:23">
      <c r="A574" s="16">
        <f t="shared" si="98"/>
        <v>574</v>
      </c>
      <c r="B574" s="15">
        <f t="shared" si="99"/>
        <v>550</v>
      </c>
      <c r="C574" s="144" t="s">
        <v>3513</v>
      </c>
      <c r="D574" s="144" t="s">
        <v>2604</v>
      </c>
      <c r="E574" s="139" t="s">
        <v>313</v>
      </c>
      <c r="F574" s="139" t="s">
        <v>313</v>
      </c>
      <c r="G574" s="148">
        <v>0</v>
      </c>
      <c r="H574" s="148">
        <v>0</v>
      </c>
      <c r="I574" s="139" t="s">
        <v>2302</v>
      </c>
      <c r="J574" s="139" t="s">
        <v>1275</v>
      </c>
      <c r="K574" s="146" t="s">
        <v>3526</v>
      </c>
      <c r="L574" s="147" t="s">
        <v>4261</v>
      </c>
      <c r="M574" s="147" t="s">
        <v>4318</v>
      </c>
      <c r="N574" s="22" t="s">
        <v>2074</v>
      </c>
      <c r="O574" s="22"/>
      <c r="P574" s="246" t="s">
        <v>2604</v>
      </c>
      <c r="Q574" s="191"/>
      <c r="R574" s="1"/>
      <c r="S574" s="1" t="str">
        <f t="shared" si="122"/>
        <v/>
      </c>
      <c r="T574" s="1" t="str">
        <f>IF(ISNA(VLOOKUP(P574,'NEW XEQM.c'!D:D,1,0)),"--",VLOOKUP(P574,'NEW XEQM.c'!D:G,3,0))</f>
        <v>--</v>
      </c>
      <c r="U574" s="1" t="s">
        <v>2074</v>
      </c>
      <c r="W574" t="e">
        <f t="shared" si="101"/>
        <v>#VALUE!</v>
      </c>
    </row>
    <row r="575" spans="1:23">
      <c r="A575" s="16">
        <f t="shared" ref="A575:A638" si="123">IF(B575=INT(B575),ROW(),"")</f>
        <v>575</v>
      </c>
      <c r="B575" s="15">
        <f t="shared" si="99"/>
        <v>551</v>
      </c>
      <c r="C575" s="144" t="s">
        <v>3513</v>
      </c>
      <c r="D575" s="144" t="s">
        <v>2605</v>
      </c>
      <c r="E575" s="139" t="s">
        <v>314</v>
      </c>
      <c r="F575" s="139" t="s">
        <v>314</v>
      </c>
      <c r="G575" s="148">
        <v>0</v>
      </c>
      <c r="H575" s="148">
        <v>0</v>
      </c>
      <c r="I575" s="139" t="s">
        <v>2302</v>
      </c>
      <c r="J575" s="139" t="s">
        <v>1275</v>
      </c>
      <c r="K575" s="146" t="s">
        <v>3526</v>
      </c>
      <c r="L575" s="147" t="s">
        <v>4261</v>
      </c>
      <c r="M575" s="147" t="s">
        <v>4318</v>
      </c>
      <c r="N575" s="22" t="s">
        <v>2074</v>
      </c>
      <c r="O575" s="22"/>
      <c r="P575" s="246" t="s">
        <v>2605</v>
      </c>
      <c r="Q575" s="191"/>
      <c r="R575" s="1"/>
      <c r="S575" s="1" t="str">
        <f t="shared" si="122"/>
        <v/>
      </c>
      <c r="T575" s="1" t="str">
        <f>IF(ISNA(VLOOKUP(P575,'NEW XEQM.c'!D:D,1,0)),"--",VLOOKUP(P575,'NEW XEQM.c'!D:G,3,0))</f>
        <v>--</v>
      </c>
      <c r="U575" s="1" t="s">
        <v>2074</v>
      </c>
      <c r="W575" t="e">
        <f t="shared" si="101"/>
        <v>#VALUE!</v>
      </c>
    </row>
    <row r="576" spans="1:23">
      <c r="A576" s="16">
        <f t="shared" si="123"/>
        <v>576</v>
      </c>
      <c r="B576" s="15">
        <f t="shared" si="99"/>
        <v>552</v>
      </c>
      <c r="C576" s="144" t="s">
        <v>3513</v>
      </c>
      <c r="D576" s="144" t="s">
        <v>2606</v>
      </c>
      <c r="E576" s="139" t="s">
        <v>315</v>
      </c>
      <c r="F576" s="139" t="s">
        <v>315</v>
      </c>
      <c r="G576" s="148">
        <v>0</v>
      </c>
      <c r="H576" s="148">
        <v>0</v>
      </c>
      <c r="I576" s="139" t="s">
        <v>2302</v>
      </c>
      <c r="J576" s="139" t="s">
        <v>1275</v>
      </c>
      <c r="K576" s="146" t="s">
        <v>3526</v>
      </c>
      <c r="L576" s="147" t="s">
        <v>4261</v>
      </c>
      <c r="M576" s="147" t="s">
        <v>4318</v>
      </c>
      <c r="N576" s="22" t="s">
        <v>2074</v>
      </c>
      <c r="O576" s="22"/>
      <c r="P576" s="246" t="s">
        <v>2606</v>
      </c>
      <c r="Q576" s="191"/>
      <c r="R576" s="1"/>
      <c r="S576" s="1" t="str">
        <f t="shared" si="122"/>
        <v/>
      </c>
      <c r="T576" s="1" t="str">
        <f>IF(ISNA(VLOOKUP(P576,'NEW XEQM.c'!D:D,1,0)),"--",VLOOKUP(P576,'NEW XEQM.c'!D:G,3,0))</f>
        <v>--</v>
      </c>
      <c r="U576" s="1" t="s">
        <v>2074</v>
      </c>
      <c r="W576" t="e">
        <f t="shared" si="101"/>
        <v>#VALUE!</v>
      </c>
    </row>
    <row r="577" spans="1:23">
      <c r="A577" s="16">
        <f t="shared" si="123"/>
        <v>577</v>
      </c>
      <c r="B577" s="15">
        <f t="shared" si="99"/>
        <v>553</v>
      </c>
      <c r="C577" s="144" t="s">
        <v>3513</v>
      </c>
      <c r="D577" s="144" t="s">
        <v>2607</v>
      </c>
      <c r="E577" s="139" t="s">
        <v>316</v>
      </c>
      <c r="F577" s="139" t="s">
        <v>316</v>
      </c>
      <c r="G577" s="148">
        <v>0</v>
      </c>
      <c r="H577" s="148">
        <v>0</v>
      </c>
      <c r="I577" s="139" t="s">
        <v>2302</v>
      </c>
      <c r="J577" s="139" t="s">
        <v>1275</v>
      </c>
      <c r="K577" s="146" t="s">
        <v>3526</v>
      </c>
      <c r="L577" s="147" t="s">
        <v>4261</v>
      </c>
      <c r="M577" s="147" t="s">
        <v>4318</v>
      </c>
      <c r="N577" s="22" t="s">
        <v>2074</v>
      </c>
      <c r="O577" s="22"/>
      <c r="P577" s="246" t="s">
        <v>2607</v>
      </c>
      <c r="Q577" s="191"/>
      <c r="R577" s="1"/>
      <c r="S577" s="1" t="str">
        <f t="shared" si="122"/>
        <v/>
      </c>
      <c r="T577" s="1" t="str">
        <f>IF(ISNA(VLOOKUP(P577,'NEW XEQM.c'!D:D,1,0)),"--",VLOOKUP(P577,'NEW XEQM.c'!D:G,3,0))</f>
        <v>--</v>
      </c>
      <c r="U577" s="1" t="s">
        <v>2074</v>
      </c>
      <c r="W577" t="e">
        <f t="shared" si="101"/>
        <v>#VALUE!</v>
      </c>
    </row>
    <row r="578" spans="1:23">
      <c r="A578" s="16">
        <f t="shared" si="123"/>
        <v>578</v>
      </c>
      <c r="B578" s="15">
        <f t="shared" si="99"/>
        <v>554</v>
      </c>
      <c r="C578" s="144" t="s">
        <v>3513</v>
      </c>
      <c r="D578" s="144" t="s">
        <v>2608</v>
      </c>
      <c r="E578" s="139" t="s">
        <v>434</v>
      </c>
      <c r="F578" s="139" t="s">
        <v>434</v>
      </c>
      <c r="G578" s="148">
        <v>0</v>
      </c>
      <c r="H578" s="148">
        <v>0</v>
      </c>
      <c r="I578" s="139" t="s">
        <v>2302</v>
      </c>
      <c r="J578" s="139" t="s">
        <v>1275</v>
      </c>
      <c r="K578" s="146" t="s">
        <v>3526</v>
      </c>
      <c r="L578" s="147" t="s">
        <v>4261</v>
      </c>
      <c r="M578" s="147" t="s">
        <v>4318</v>
      </c>
      <c r="N578" s="22" t="s">
        <v>2074</v>
      </c>
      <c r="O578" s="22"/>
      <c r="P578" s="246" t="s">
        <v>2608</v>
      </c>
      <c r="Q578" s="191"/>
      <c r="R578" s="1"/>
      <c r="S578" s="1" t="str">
        <f t="shared" si="122"/>
        <v/>
      </c>
      <c r="T578" s="1" t="str">
        <f>IF(ISNA(VLOOKUP(P578,'NEW XEQM.c'!D:D,1,0)),"--",VLOOKUP(P578,'NEW XEQM.c'!D:G,3,0))</f>
        <v>--</v>
      </c>
      <c r="U578" s="1" t="s">
        <v>2074</v>
      </c>
      <c r="W578" t="e">
        <f t="shared" si="101"/>
        <v>#VALUE!</v>
      </c>
    </row>
    <row r="579" spans="1:23">
      <c r="A579" s="16">
        <f t="shared" si="123"/>
        <v>579</v>
      </c>
      <c r="B579" s="15">
        <f t="shared" si="99"/>
        <v>555</v>
      </c>
      <c r="C579" s="144" t="s">
        <v>3513</v>
      </c>
      <c r="D579" s="144" t="s">
        <v>2609</v>
      </c>
      <c r="E579" s="139" t="s">
        <v>88</v>
      </c>
      <c r="F579" s="139" t="s">
        <v>88</v>
      </c>
      <c r="G579" s="148">
        <v>0</v>
      </c>
      <c r="H579" s="148">
        <v>0</v>
      </c>
      <c r="I579" s="139" t="s">
        <v>2302</v>
      </c>
      <c r="J579" s="139" t="s">
        <v>1275</v>
      </c>
      <c r="K579" s="146" t="s">
        <v>3526</v>
      </c>
      <c r="L579" s="147" t="s">
        <v>4261</v>
      </c>
      <c r="M579" s="147" t="s">
        <v>4318</v>
      </c>
      <c r="N579" s="22" t="s">
        <v>2074</v>
      </c>
      <c r="O579" s="22"/>
      <c r="P579" s="246" t="s">
        <v>2609</v>
      </c>
      <c r="Q579" s="191"/>
      <c r="R579" s="1"/>
      <c r="S579" s="1" t="str">
        <f t="shared" si="122"/>
        <v/>
      </c>
      <c r="T579" s="1" t="str">
        <f>IF(ISNA(VLOOKUP(P579,'NEW XEQM.c'!D:D,1,0)),"--",VLOOKUP(P579,'NEW XEQM.c'!D:G,3,0))</f>
        <v>--</v>
      </c>
      <c r="U579" s="1" t="s">
        <v>2074</v>
      </c>
      <c r="W579" t="e">
        <f t="shared" si="101"/>
        <v>#VALUE!</v>
      </c>
    </row>
    <row r="580" spans="1:23">
      <c r="A580" s="16">
        <f t="shared" si="123"/>
        <v>580</v>
      </c>
      <c r="B580" s="15">
        <f t="shared" ref="B580:B643" si="124">IF(AND(MID(C580,2,1)&lt;&gt;"/",MID(C580,1,1)="/"),INT(B579)+1,B579+0.01)</f>
        <v>556</v>
      </c>
      <c r="C580" s="144" t="s">
        <v>3513</v>
      </c>
      <c r="D580" s="144" t="s">
        <v>2610</v>
      </c>
      <c r="E580" s="139" t="s">
        <v>112</v>
      </c>
      <c r="F580" s="139" t="s">
        <v>112</v>
      </c>
      <c r="G580" s="148">
        <v>0</v>
      </c>
      <c r="H580" s="148">
        <v>0</v>
      </c>
      <c r="I580" s="139" t="s">
        <v>2302</v>
      </c>
      <c r="J580" s="139" t="s">
        <v>1275</v>
      </c>
      <c r="K580" s="146" t="s">
        <v>3526</v>
      </c>
      <c r="L580" s="147" t="s">
        <v>4261</v>
      </c>
      <c r="M580" s="147" t="s">
        <v>4318</v>
      </c>
      <c r="N580" s="22" t="s">
        <v>2074</v>
      </c>
      <c r="O580" s="22"/>
      <c r="P580" s="246" t="s">
        <v>2610</v>
      </c>
      <c r="Q580" s="191"/>
      <c r="R580" s="1"/>
      <c r="S580" s="1" t="str">
        <f t="shared" si="122"/>
        <v/>
      </c>
      <c r="T580" s="1" t="str">
        <f>IF(ISNA(VLOOKUP(P580,'NEW XEQM.c'!D:D,1,0)),"--",VLOOKUP(P580,'NEW XEQM.c'!D:G,3,0))</f>
        <v>--</v>
      </c>
      <c r="U580" s="1" t="s">
        <v>2074</v>
      </c>
      <c r="W580" t="e">
        <f t="shared" si="101"/>
        <v>#VALUE!</v>
      </c>
    </row>
    <row r="581" spans="1:23">
      <c r="A581" s="16">
        <f t="shared" si="123"/>
        <v>581</v>
      </c>
      <c r="B581" s="15">
        <f t="shared" si="124"/>
        <v>557</v>
      </c>
      <c r="C581" s="144" t="s">
        <v>3513</v>
      </c>
      <c r="D581" s="144" t="s">
        <v>2611</v>
      </c>
      <c r="E581" s="139" t="s">
        <v>435</v>
      </c>
      <c r="F581" s="139" t="s">
        <v>435</v>
      </c>
      <c r="G581" s="148">
        <v>0</v>
      </c>
      <c r="H581" s="148">
        <v>0</v>
      </c>
      <c r="I581" s="139" t="s">
        <v>2302</v>
      </c>
      <c r="J581" s="139" t="s">
        <v>1275</v>
      </c>
      <c r="K581" s="146" t="s">
        <v>3526</v>
      </c>
      <c r="L581" s="147" t="s">
        <v>4261</v>
      </c>
      <c r="M581" s="147" t="s">
        <v>4318</v>
      </c>
      <c r="N581" s="22" t="s">
        <v>2074</v>
      </c>
      <c r="O581" s="22"/>
      <c r="P581" s="246" t="s">
        <v>2611</v>
      </c>
      <c r="Q581" s="191"/>
      <c r="R581" s="1"/>
      <c r="S581" s="1" t="str">
        <f t="shared" si="122"/>
        <v/>
      </c>
      <c r="T581" s="1" t="str">
        <f>IF(ISNA(VLOOKUP(P581,'NEW XEQM.c'!D:D,1,0)),"--",VLOOKUP(P581,'NEW XEQM.c'!D:G,3,0))</f>
        <v>--</v>
      </c>
      <c r="U581" s="1" t="s">
        <v>2074</v>
      </c>
      <c r="W581" t="e">
        <f t="shared" ref="W581:W644" si="125">SUBSTITUTE(IF(AND(T581="--",FIND("STD",E581),FIND("fn",C581)&gt;0,FIND("ITM_",P581),I581="CAT_FNCT"),E581,""),"""","")</f>
        <v>#VALUE!</v>
      </c>
    </row>
    <row r="582" spans="1:23">
      <c r="A582" s="16">
        <f t="shared" si="123"/>
        <v>582</v>
      </c>
      <c r="B582" s="15">
        <f t="shared" si="124"/>
        <v>558</v>
      </c>
      <c r="C582" s="144" t="s">
        <v>3513</v>
      </c>
      <c r="D582" s="144" t="s">
        <v>2612</v>
      </c>
      <c r="E582" s="139" t="s">
        <v>128</v>
      </c>
      <c r="F582" s="139" t="s">
        <v>128</v>
      </c>
      <c r="G582" s="148">
        <v>0</v>
      </c>
      <c r="H582" s="148">
        <v>0</v>
      </c>
      <c r="I582" s="139" t="s">
        <v>2302</v>
      </c>
      <c r="J582" s="139" t="s">
        <v>1275</v>
      </c>
      <c r="K582" s="146" t="s">
        <v>3526</v>
      </c>
      <c r="L582" s="147" t="s">
        <v>4261</v>
      </c>
      <c r="M582" s="147" t="s">
        <v>4318</v>
      </c>
      <c r="N582" s="22" t="s">
        <v>2074</v>
      </c>
      <c r="O582" s="22"/>
      <c r="P582" s="246" t="s">
        <v>2612</v>
      </c>
      <c r="Q582" s="191"/>
      <c r="R582" s="1"/>
      <c r="S582" s="1" t="str">
        <f t="shared" si="122"/>
        <v/>
      </c>
      <c r="T582" s="1" t="str">
        <f>IF(ISNA(VLOOKUP(P582,'NEW XEQM.c'!D:D,1,0)),"--",VLOOKUP(P582,'NEW XEQM.c'!D:G,3,0))</f>
        <v>--</v>
      </c>
      <c r="U582" s="1" t="s">
        <v>2074</v>
      </c>
      <c r="W582" t="e">
        <f t="shared" si="125"/>
        <v>#VALUE!</v>
      </c>
    </row>
    <row r="583" spans="1:23">
      <c r="A583" s="16">
        <f t="shared" si="123"/>
        <v>583</v>
      </c>
      <c r="B583" s="15">
        <f t="shared" si="124"/>
        <v>559</v>
      </c>
      <c r="C583" s="144" t="s">
        <v>3513</v>
      </c>
      <c r="D583" s="144" t="s">
        <v>2613</v>
      </c>
      <c r="E583" s="139" t="s">
        <v>139</v>
      </c>
      <c r="F583" s="139" t="s">
        <v>139</v>
      </c>
      <c r="G583" s="148">
        <v>0</v>
      </c>
      <c r="H583" s="148">
        <v>0</v>
      </c>
      <c r="I583" s="139" t="s">
        <v>2302</v>
      </c>
      <c r="J583" s="139" t="s">
        <v>1275</v>
      </c>
      <c r="K583" s="146" t="s">
        <v>3526</v>
      </c>
      <c r="L583" s="147" t="s">
        <v>4261</v>
      </c>
      <c r="M583" s="147" t="s">
        <v>4318</v>
      </c>
      <c r="N583" s="22" t="s">
        <v>2074</v>
      </c>
      <c r="O583" s="22"/>
      <c r="P583" s="246" t="s">
        <v>2613</v>
      </c>
      <c r="Q583" s="191"/>
      <c r="R583" s="1"/>
      <c r="S583" s="1" t="str">
        <f t="shared" si="122"/>
        <v/>
      </c>
      <c r="T583" s="1" t="str">
        <f>IF(ISNA(VLOOKUP(P583,'NEW XEQM.c'!D:D,1,0)),"--",VLOOKUP(P583,'NEW XEQM.c'!D:G,3,0))</f>
        <v>--</v>
      </c>
      <c r="U583" s="1" t="s">
        <v>2074</v>
      </c>
      <c r="W583" t="e">
        <f t="shared" si="125"/>
        <v>#VALUE!</v>
      </c>
    </row>
    <row r="584" spans="1:23">
      <c r="A584" s="16">
        <f t="shared" si="123"/>
        <v>584</v>
      </c>
      <c r="B584" s="15">
        <f t="shared" si="124"/>
        <v>560</v>
      </c>
      <c r="C584" s="144" t="s">
        <v>3513</v>
      </c>
      <c r="D584" s="144" t="s">
        <v>2614</v>
      </c>
      <c r="E584" s="139" t="s">
        <v>146</v>
      </c>
      <c r="F584" s="139" t="s">
        <v>146</v>
      </c>
      <c r="G584" s="148">
        <v>0</v>
      </c>
      <c r="H584" s="148">
        <v>0</v>
      </c>
      <c r="I584" s="139" t="s">
        <v>2302</v>
      </c>
      <c r="J584" s="139" t="s">
        <v>1275</v>
      </c>
      <c r="K584" s="146" t="s">
        <v>3526</v>
      </c>
      <c r="L584" s="147" t="s">
        <v>4261</v>
      </c>
      <c r="M584" s="147" t="s">
        <v>4318</v>
      </c>
      <c r="N584" s="22" t="s">
        <v>2074</v>
      </c>
      <c r="O584" s="22"/>
      <c r="P584" s="246" t="s">
        <v>2614</v>
      </c>
      <c r="Q584" s="191"/>
      <c r="R584" s="1"/>
      <c r="S584" s="1" t="str">
        <f t="shared" si="122"/>
        <v/>
      </c>
      <c r="T584" s="1" t="str">
        <f>IF(ISNA(VLOOKUP(P584,'NEW XEQM.c'!D:D,1,0)),"--",VLOOKUP(P584,'NEW XEQM.c'!D:G,3,0))</f>
        <v>--</v>
      </c>
      <c r="U584" s="1" t="s">
        <v>2074</v>
      </c>
      <c r="W584" t="e">
        <f t="shared" si="125"/>
        <v>#VALUE!</v>
      </c>
    </row>
    <row r="585" spans="1:23">
      <c r="A585" s="16">
        <f t="shared" si="123"/>
        <v>585</v>
      </c>
      <c r="B585" s="15">
        <f t="shared" si="124"/>
        <v>561</v>
      </c>
      <c r="C585" s="144" t="s">
        <v>3513</v>
      </c>
      <c r="D585" s="144" t="s">
        <v>2615</v>
      </c>
      <c r="E585" s="139" t="s">
        <v>154</v>
      </c>
      <c r="F585" s="139" t="s">
        <v>154</v>
      </c>
      <c r="G585" s="148">
        <v>0</v>
      </c>
      <c r="H585" s="148">
        <v>0</v>
      </c>
      <c r="I585" s="139" t="s">
        <v>2302</v>
      </c>
      <c r="J585" s="139" t="s">
        <v>1275</v>
      </c>
      <c r="K585" s="146" t="s">
        <v>3526</v>
      </c>
      <c r="L585" s="147" t="s">
        <v>4261</v>
      </c>
      <c r="M585" s="147" t="s">
        <v>4318</v>
      </c>
      <c r="N585" s="22" t="s">
        <v>2074</v>
      </c>
      <c r="O585" s="22"/>
      <c r="P585" s="246" t="s">
        <v>2615</v>
      </c>
      <c r="Q585" s="191"/>
      <c r="R585" s="1"/>
      <c r="S585" s="1" t="str">
        <f t="shared" si="122"/>
        <v/>
      </c>
      <c r="T585" s="1" t="str">
        <f>IF(ISNA(VLOOKUP(P585,'NEW XEQM.c'!D:D,1,0)),"--",VLOOKUP(P585,'NEW XEQM.c'!D:G,3,0))</f>
        <v>--</v>
      </c>
      <c r="U585" s="1" t="s">
        <v>2074</v>
      </c>
      <c r="W585" t="e">
        <f t="shared" si="125"/>
        <v>#VALUE!</v>
      </c>
    </row>
    <row r="586" spans="1:23">
      <c r="A586" s="16">
        <f t="shared" si="123"/>
        <v>586</v>
      </c>
      <c r="B586" s="15">
        <f t="shared" si="124"/>
        <v>562</v>
      </c>
      <c r="C586" s="144" t="s">
        <v>3513</v>
      </c>
      <c r="D586" s="144" t="s">
        <v>2616</v>
      </c>
      <c r="E586" s="139" t="s">
        <v>436</v>
      </c>
      <c r="F586" s="139" t="s">
        <v>436</v>
      </c>
      <c r="G586" s="148">
        <v>0</v>
      </c>
      <c r="H586" s="148">
        <v>0</v>
      </c>
      <c r="I586" s="139" t="s">
        <v>2302</v>
      </c>
      <c r="J586" s="139" t="s">
        <v>1275</v>
      </c>
      <c r="K586" s="146" t="s">
        <v>3526</v>
      </c>
      <c r="L586" s="147" t="s">
        <v>4261</v>
      </c>
      <c r="M586" s="147" t="s">
        <v>4318</v>
      </c>
      <c r="N586" s="22" t="s">
        <v>2074</v>
      </c>
      <c r="O586" s="22"/>
      <c r="P586" s="246" t="s">
        <v>2616</v>
      </c>
      <c r="Q586" s="191"/>
      <c r="R586" s="1"/>
      <c r="S586" s="1" t="str">
        <f t="shared" si="122"/>
        <v/>
      </c>
      <c r="T586" s="1" t="str">
        <f>IF(ISNA(VLOOKUP(P586,'NEW XEQM.c'!D:D,1,0)),"--",VLOOKUP(P586,'NEW XEQM.c'!D:G,3,0))</f>
        <v>--</v>
      </c>
      <c r="U586" s="1" t="s">
        <v>2074</v>
      </c>
      <c r="W586" t="e">
        <f t="shared" si="125"/>
        <v>#VALUE!</v>
      </c>
    </row>
    <row r="587" spans="1:23">
      <c r="A587" s="16">
        <f t="shared" si="123"/>
        <v>587</v>
      </c>
      <c r="B587" s="15">
        <f t="shared" si="124"/>
        <v>563</v>
      </c>
      <c r="C587" s="144" t="s">
        <v>3513</v>
      </c>
      <c r="D587" s="144" t="s">
        <v>2617</v>
      </c>
      <c r="E587" s="139" t="s">
        <v>437</v>
      </c>
      <c r="F587" s="139" t="s">
        <v>437</v>
      </c>
      <c r="G587" s="148">
        <v>0</v>
      </c>
      <c r="H587" s="148">
        <v>0</v>
      </c>
      <c r="I587" s="139" t="s">
        <v>2302</v>
      </c>
      <c r="J587" s="139" t="s">
        <v>1275</v>
      </c>
      <c r="K587" s="146" t="s">
        <v>3526</v>
      </c>
      <c r="L587" s="147" t="s">
        <v>4261</v>
      </c>
      <c r="M587" s="147" t="s">
        <v>4318</v>
      </c>
      <c r="N587" s="22" t="s">
        <v>2074</v>
      </c>
      <c r="O587" s="22"/>
      <c r="P587" s="246" t="s">
        <v>2617</v>
      </c>
      <c r="Q587" s="191"/>
      <c r="R587" s="1"/>
      <c r="S587" s="1" t="str">
        <f t="shared" si="122"/>
        <v/>
      </c>
      <c r="T587" s="1" t="str">
        <f>IF(ISNA(VLOOKUP(P587,'NEW XEQM.c'!D:D,1,0)),"--",VLOOKUP(P587,'NEW XEQM.c'!D:G,3,0))</f>
        <v>--</v>
      </c>
      <c r="U587" s="1" t="s">
        <v>2074</v>
      </c>
      <c r="W587" t="e">
        <f t="shared" si="125"/>
        <v>#VALUE!</v>
      </c>
    </row>
    <row r="588" spans="1:23">
      <c r="A588" s="16">
        <f t="shared" si="123"/>
        <v>588</v>
      </c>
      <c r="B588" s="15">
        <f t="shared" si="124"/>
        <v>564</v>
      </c>
      <c r="C588" s="144" t="s">
        <v>3513</v>
      </c>
      <c r="D588" s="144" t="s">
        <v>2618</v>
      </c>
      <c r="E588" s="139" t="s">
        <v>438</v>
      </c>
      <c r="F588" s="139" t="s">
        <v>438</v>
      </c>
      <c r="G588" s="148">
        <v>0</v>
      </c>
      <c r="H588" s="148">
        <v>0</v>
      </c>
      <c r="I588" s="139" t="s">
        <v>2302</v>
      </c>
      <c r="J588" s="139" t="s">
        <v>1275</v>
      </c>
      <c r="K588" s="146" t="s">
        <v>3526</v>
      </c>
      <c r="L588" s="147" t="s">
        <v>4261</v>
      </c>
      <c r="M588" s="147" t="s">
        <v>4318</v>
      </c>
      <c r="N588" s="22" t="s">
        <v>2074</v>
      </c>
      <c r="O588" s="22"/>
      <c r="P588" s="246" t="s">
        <v>2618</v>
      </c>
      <c r="Q588" s="191"/>
      <c r="R588" s="1"/>
      <c r="S588" s="1" t="str">
        <f t="shared" si="122"/>
        <v/>
      </c>
      <c r="T588" s="1" t="str">
        <f>IF(ISNA(VLOOKUP(P588,'NEW XEQM.c'!D:D,1,0)),"--",VLOOKUP(P588,'NEW XEQM.c'!D:G,3,0))</f>
        <v>--</v>
      </c>
      <c r="U588" s="1" t="s">
        <v>2074</v>
      </c>
      <c r="W588" t="e">
        <f t="shared" si="125"/>
        <v>#VALUE!</v>
      </c>
    </row>
    <row r="589" spans="1:23">
      <c r="A589" s="16">
        <f t="shared" si="123"/>
        <v>589</v>
      </c>
      <c r="B589" s="15">
        <f t="shared" si="124"/>
        <v>565</v>
      </c>
      <c r="C589" s="144" t="s">
        <v>3513</v>
      </c>
      <c r="D589" s="144" t="s">
        <v>2619</v>
      </c>
      <c r="E589" s="139" t="s">
        <v>439</v>
      </c>
      <c r="F589" s="139" t="s">
        <v>439</v>
      </c>
      <c r="G589" s="148">
        <v>0</v>
      </c>
      <c r="H589" s="148">
        <v>0</v>
      </c>
      <c r="I589" s="139" t="s">
        <v>2302</v>
      </c>
      <c r="J589" s="139" t="s">
        <v>1275</v>
      </c>
      <c r="K589" s="146" t="s">
        <v>3526</v>
      </c>
      <c r="L589" s="147" t="s">
        <v>4261</v>
      </c>
      <c r="M589" s="147" t="s">
        <v>4318</v>
      </c>
      <c r="N589" s="22" t="s">
        <v>2074</v>
      </c>
      <c r="O589" s="22"/>
      <c r="P589" s="246" t="s">
        <v>2619</v>
      </c>
      <c r="Q589" s="191"/>
      <c r="R589" s="1"/>
      <c r="S589" s="1" t="str">
        <f t="shared" si="122"/>
        <v/>
      </c>
      <c r="T589" s="1" t="str">
        <f>IF(ISNA(VLOOKUP(P589,'NEW XEQM.c'!D:D,1,0)),"--",VLOOKUP(P589,'NEW XEQM.c'!D:G,3,0))</f>
        <v>--</v>
      </c>
      <c r="U589" s="1" t="s">
        <v>2074</v>
      </c>
      <c r="W589" t="e">
        <f t="shared" si="125"/>
        <v>#VALUE!</v>
      </c>
    </row>
    <row r="590" spans="1:23">
      <c r="A590" s="16">
        <f t="shared" si="123"/>
        <v>590</v>
      </c>
      <c r="B590" s="15">
        <f t="shared" si="124"/>
        <v>566</v>
      </c>
      <c r="C590" s="144" t="s">
        <v>3513</v>
      </c>
      <c r="D590" s="144" t="s">
        <v>2620</v>
      </c>
      <c r="E590" s="139" t="s">
        <v>440</v>
      </c>
      <c r="F590" s="139" t="s">
        <v>440</v>
      </c>
      <c r="G590" s="148">
        <v>0</v>
      </c>
      <c r="H590" s="148">
        <v>0</v>
      </c>
      <c r="I590" s="139" t="s">
        <v>2302</v>
      </c>
      <c r="J590" s="139" t="s">
        <v>1275</v>
      </c>
      <c r="K590" s="146" t="s">
        <v>3526</v>
      </c>
      <c r="L590" s="147" t="s">
        <v>4261</v>
      </c>
      <c r="M590" s="147" t="s">
        <v>4318</v>
      </c>
      <c r="N590" s="22" t="s">
        <v>2074</v>
      </c>
      <c r="O590" s="22"/>
      <c r="P590" s="246" t="s">
        <v>2620</v>
      </c>
      <c r="Q590" s="191"/>
      <c r="R590" s="1"/>
      <c r="S590" s="1" t="str">
        <f t="shared" si="122"/>
        <v/>
      </c>
      <c r="T590" s="1" t="str">
        <f>IF(ISNA(VLOOKUP(P590,'NEW XEQM.c'!D:D,1,0)),"--",VLOOKUP(P590,'NEW XEQM.c'!D:G,3,0))</f>
        <v>--</v>
      </c>
      <c r="U590" s="1" t="s">
        <v>2074</v>
      </c>
      <c r="W590" t="e">
        <f t="shared" si="125"/>
        <v>#VALUE!</v>
      </c>
    </row>
    <row r="591" spans="1:23">
      <c r="A591" s="16">
        <f t="shared" si="123"/>
        <v>591</v>
      </c>
      <c r="B591" s="15">
        <f t="shared" si="124"/>
        <v>567</v>
      </c>
      <c r="C591" s="144" t="s">
        <v>3513</v>
      </c>
      <c r="D591" s="144" t="s">
        <v>2621</v>
      </c>
      <c r="E591" s="139" t="s">
        <v>244</v>
      </c>
      <c r="F591" s="139" t="s">
        <v>244</v>
      </c>
      <c r="G591" s="148">
        <v>0</v>
      </c>
      <c r="H591" s="148">
        <v>0</v>
      </c>
      <c r="I591" s="139" t="s">
        <v>2302</v>
      </c>
      <c r="J591" s="139" t="s">
        <v>1275</v>
      </c>
      <c r="K591" s="146" t="s">
        <v>3526</v>
      </c>
      <c r="L591" s="147" t="s">
        <v>4261</v>
      </c>
      <c r="M591" s="147" t="s">
        <v>4318</v>
      </c>
      <c r="N591" s="22" t="s">
        <v>2074</v>
      </c>
      <c r="O591" s="22"/>
      <c r="P591" s="246" t="s">
        <v>2621</v>
      </c>
      <c r="Q591" s="191"/>
      <c r="R591" s="1"/>
      <c r="S591" s="1" t="str">
        <f t="shared" si="122"/>
        <v/>
      </c>
      <c r="T591" s="1" t="str">
        <f>IF(ISNA(VLOOKUP(P591,'NEW XEQM.c'!D:D,1,0)),"--",VLOOKUP(P591,'NEW XEQM.c'!D:G,3,0))</f>
        <v>--</v>
      </c>
      <c r="U591" s="1" t="s">
        <v>2074</v>
      </c>
      <c r="W591" t="e">
        <f t="shared" si="125"/>
        <v>#VALUE!</v>
      </c>
    </row>
    <row r="592" spans="1:23">
      <c r="A592" s="16">
        <f t="shared" si="123"/>
        <v>592</v>
      </c>
      <c r="B592" s="15">
        <f t="shared" si="124"/>
        <v>568</v>
      </c>
      <c r="C592" s="144" t="s">
        <v>3513</v>
      </c>
      <c r="D592" s="144" t="s">
        <v>1726</v>
      </c>
      <c r="E592" s="139" t="s">
        <v>441</v>
      </c>
      <c r="F592" s="139" t="s">
        <v>441</v>
      </c>
      <c r="G592" s="148">
        <v>0</v>
      </c>
      <c r="H592" s="148">
        <v>0</v>
      </c>
      <c r="I592" s="139" t="s">
        <v>2302</v>
      </c>
      <c r="J592" s="139" t="s">
        <v>1275</v>
      </c>
      <c r="K592" s="146" t="s">
        <v>3526</v>
      </c>
      <c r="L592" s="147" t="s">
        <v>4261</v>
      </c>
      <c r="M592" s="147" t="s">
        <v>4318</v>
      </c>
      <c r="N592" s="22" t="s">
        <v>2074</v>
      </c>
      <c r="O592" s="22"/>
      <c r="P592" s="246" t="s">
        <v>1726</v>
      </c>
      <c r="Q592" s="191"/>
      <c r="R592" s="1"/>
      <c r="S592" s="1" t="str">
        <f t="shared" si="122"/>
        <v/>
      </c>
      <c r="T592" s="1" t="str">
        <f>IF(ISNA(VLOOKUP(P592,'NEW XEQM.c'!D:D,1,0)),"--",VLOOKUP(P592,'NEW XEQM.c'!D:G,3,0))</f>
        <v>--</v>
      </c>
      <c r="U592" s="1" t="s">
        <v>2074</v>
      </c>
      <c r="W592" t="e">
        <f t="shared" si="125"/>
        <v>#VALUE!</v>
      </c>
    </row>
    <row r="593" spans="1:23">
      <c r="A593" s="16">
        <f t="shared" si="123"/>
        <v>593</v>
      </c>
      <c r="B593" s="15">
        <f t="shared" si="124"/>
        <v>569</v>
      </c>
      <c r="C593" s="144" t="s">
        <v>3513</v>
      </c>
      <c r="D593" s="144" t="s">
        <v>2622</v>
      </c>
      <c r="E593" s="139" t="s">
        <v>442</v>
      </c>
      <c r="F593" s="139" t="s">
        <v>442</v>
      </c>
      <c r="G593" s="148">
        <v>0</v>
      </c>
      <c r="H593" s="148">
        <v>0</v>
      </c>
      <c r="I593" s="139" t="s">
        <v>2302</v>
      </c>
      <c r="J593" s="139" t="s">
        <v>1275</v>
      </c>
      <c r="K593" s="146" t="s">
        <v>3526</v>
      </c>
      <c r="L593" s="147" t="s">
        <v>4261</v>
      </c>
      <c r="M593" s="147" t="s">
        <v>4318</v>
      </c>
      <c r="N593" s="22" t="s">
        <v>2074</v>
      </c>
      <c r="O593" s="22"/>
      <c r="P593" s="246" t="s">
        <v>2622</v>
      </c>
      <c r="Q593" s="191"/>
      <c r="R593" s="1"/>
      <c r="S593" s="1" t="str">
        <f t="shared" si="122"/>
        <v/>
      </c>
      <c r="T593" s="1" t="str">
        <f>IF(ISNA(VLOOKUP(P593,'NEW XEQM.c'!D:D,1,0)),"--",VLOOKUP(P593,'NEW XEQM.c'!D:G,3,0))</f>
        <v>--</v>
      </c>
      <c r="U593" s="1" t="s">
        <v>2074</v>
      </c>
      <c r="W593" t="e">
        <f t="shared" si="125"/>
        <v>#VALUE!</v>
      </c>
    </row>
    <row r="594" spans="1:23">
      <c r="A594" s="16">
        <f t="shared" si="123"/>
        <v>594</v>
      </c>
      <c r="B594" s="15">
        <f t="shared" si="124"/>
        <v>570</v>
      </c>
      <c r="C594" s="144" t="s">
        <v>3513</v>
      </c>
      <c r="D594" s="144" t="s">
        <v>2623</v>
      </c>
      <c r="E594" s="139" t="s">
        <v>443</v>
      </c>
      <c r="F594" s="139" t="s">
        <v>443</v>
      </c>
      <c r="G594" s="148">
        <v>0</v>
      </c>
      <c r="H594" s="148">
        <v>0</v>
      </c>
      <c r="I594" s="139" t="s">
        <v>2302</v>
      </c>
      <c r="J594" s="139" t="s">
        <v>1275</v>
      </c>
      <c r="K594" s="146" t="s">
        <v>3526</v>
      </c>
      <c r="L594" s="147" t="s">
        <v>4261</v>
      </c>
      <c r="M594" s="147" t="s">
        <v>4318</v>
      </c>
      <c r="N594" s="22" t="s">
        <v>2074</v>
      </c>
      <c r="O594" s="22"/>
      <c r="P594" s="246" t="s">
        <v>2623</v>
      </c>
      <c r="Q594" s="191"/>
      <c r="R594" s="1"/>
      <c r="S594" s="1" t="str">
        <f t="shared" si="122"/>
        <v/>
      </c>
      <c r="T594" s="1" t="str">
        <f>IF(ISNA(VLOOKUP(P594,'NEW XEQM.c'!D:D,1,0)),"--",VLOOKUP(P594,'NEW XEQM.c'!D:G,3,0))</f>
        <v>--</v>
      </c>
      <c r="U594" s="1" t="s">
        <v>2074</v>
      </c>
      <c r="W594" t="e">
        <f t="shared" si="125"/>
        <v>#VALUE!</v>
      </c>
    </row>
    <row r="595" spans="1:23">
      <c r="A595" s="16">
        <f t="shared" si="123"/>
        <v>595</v>
      </c>
      <c r="B595" s="15">
        <f t="shared" si="124"/>
        <v>571</v>
      </c>
      <c r="C595" s="144" t="s">
        <v>3513</v>
      </c>
      <c r="D595" s="144" t="s">
        <v>2624</v>
      </c>
      <c r="E595" s="139" t="s">
        <v>444</v>
      </c>
      <c r="F595" s="139" t="s">
        <v>444</v>
      </c>
      <c r="G595" s="148">
        <v>0</v>
      </c>
      <c r="H595" s="148">
        <v>0</v>
      </c>
      <c r="I595" s="139" t="s">
        <v>2302</v>
      </c>
      <c r="J595" s="139" t="s">
        <v>1275</v>
      </c>
      <c r="K595" s="146" t="s">
        <v>3526</v>
      </c>
      <c r="L595" s="147" t="s">
        <v>4261</v>
      </c>
      <c r="M595" s="147" t="s">
        <v>4318</v>
      </c>
      <c r="N595" s="22" t="s">
        <v>2074</v>
      </c>
      <c r="O595" s="22"/>
      <c r="P595" s="246" t="s">
        <v>2624</v>
      </c>
      <c r="Q595" s="191"/>
      <c r="R595" s="1"/>
      <c r="S595" s="1" t="str">
        <f t="shared" si="122"/>
        <v/>
      </c>
      <c r="T595" s="1" t="str">
        <f>IF(ISNA(VLOOKUP(P595,'NEW XEQM.c'!D:D,1,0)),"--",VLOOKUP(P595,'NEW XEQM.c'!D:G,3,0))</f>
        <v>--</v>
      </c>
      <c r="U595" s="1" t="s">
        <v>2074</v>
      </c>
      <c r="W595" t="e">
        <f t="shared" si="125"/>
        <v>#VALUE!</v>
      </c>
    </row>
    <row r="596" spans="1:23">
      <c r="A596" s="16">
        <f t="shared" si="123"/>
        <v>596</v>
      </c>
      <c r="B596" s="15">
        <f t="shared" si="124"/>
        <v>572</v>
      </c>
      <c r="C596" s="144" t="s">
        <v>3513</v>
      </c>
      <c r="D596" s="144" t="s">
        <v>2625</v>
      </c>
      <c r="E596" s="139" t="s">
        <v>445</v>
      </c>
      <c r="F596" s="139" t="s">
        <v>445</v>
      </c>
      <c r="G596" s="148">
        <v>0</v>
      </c>
      <c r="H596" s="148">
        <v>0</v>
      </c>
      <c r="I596" s="139" t="s">
        <v>2302</v>
      </c>
      <c r="J596" s="139" t="s">
        <v>1275</v>
      </c>
      <c r="K596" s="146" t="s">
        <v>3526</v>
      </c>
      <c r="L596" s="147" t="s">
        <v>4261</v>
      </c>
      <c r="M596" s="147" t="s">
        <v>4318</v>
      </c>
      <c r="N596" s="22" t="s">
        <v>2074</v>
      </c>
      <c r="O596" s="22"/>
      <c r="P596" s="246" t="s">
        <v>2625</v>
      </c>
      <c r="Q596" s="191"/>
      <c r="R596" s="1"/>
      <c r="S596" s="1" t="str">
        <f t="shared" si="122"/>
        <v/>
      </c>
      <c r="T596" s="1" t="str">
        <f>IF(ISNA(VLOOKUP(P596,'NEW XEQM.c'!D:D,1,0)),"--",VLOOKUP(P596,'NEW XEQM.c'!D:G,3,0))</f>
        <v>--</v>
      </c>
      <c r="U596" s="1" t="s">
        <v>2074</v>
      </c>
      <c r="W596" t="e">
        <f t="shared" si="125"/>
        <v>#VALUE!</v>
      </c>
    </row>
    <row r="597" spans="1:23">
      <c r="A597" s="16">
        <f t="shared" si="123"/>
        <v>597</v>
      </c>
      <c r="B597" s="15">
        <f t="shared" si="124"/>
        <v>573</v>
      </c>
      <c r="C597" s="144" t="s">
        <v>3513</v>
      </c>
      <c r="D597" s="144" t="s">
        <v>2626</v>
      </c>
      <c r="E597" s="139" t="s">
        <v>446</v>
      </c>
      <c r="F597" s="139" t="s">
        <v>446</v>
      </c>
      <c r="G597" s="148">
        <v>0</v>
      </c>
      <c r="H597" s="148">
        <v>0</v>
      </c>
      <c r="I597" s="139" t="s">
        <v>2302</v>
      </c>
      <c r="J597" s="139" t="s">
        <v>1275</v>
      </c>
      <c r="K597" s="146" t="s">
        <v>3526</v>
      </c>
      <c r="L597" s="147" t="s">
        <v>4261</v>
      </c>
      <c r="M597" s="147" t="s">
        <v>4318</v>
      </c>
      <c r="N597" s="22" t="s">
        <v>2074</v>
      </c>
      <c r="O597" s="22"/>
      <c r="P597" s="246" t="s">
        <v>2626</v>
      </c>
      <c r="Q597" s="191"/>
      <c r="R597" s="1"/>
      <c r="S597" s="1" t="str">
        <f t="shared" si="122"/>
        <v/>
      </c>
      <c r="T597" s="1" t="str">
        <f>IF(ISNA(VLOOKUP(P597,'NEW XEQM.c'!D:D,1,0)),"--",VLOOKUP(P597,'NEW XEQM.c'!D:G,3,0))</f>
        <v>--</v>
      </c>
      <c r="U597" s="1" t="s">
        <v>2074</v>
      </c>
      <c r="W597" t="e">
        <f t="shared" si="125"/>
        <v>#VALUE!</v>
      </c>
    </row>
    <row r="598" spans="1:23">
      <c r="A598" s="16">
        <f t="shared" si="123"/>
        <v>598</v>
      </c>
      <c r="B598" s="15">
        <f t="shared" si="124"/>
        <v>574</v>
      </c>
      <c r="C598" s="144" t="s">
        <v>3513</v>
      </c>
      <c r="D598" s="144" t="s">
        <v>2627</v>
      </c>
      <c r="E598" s="139" t="s">
        <v>447</v>
      </c>
      <c r="F598" s="139" t="s">
        <v>447</v>
      </c>
      <c r="G598" s="148">
        <v>0</v>
      </c>
      <c r="H598" s="148">
        <v>0</v>
      </c>
      <c r="I598" s="139" t="s">
        <v>2302</v>
      </c>
      <c r="J598" s="139" t="s">
        <v>1275</v>
      </c>
      <c r="K598" s="146" t="s">
        <v>3526</v>
      </c>
      <c r="L598" s="147" t="s">
        <v>4261</v>
      </c>
      <c r="M598" s="147" t="s">
        <v>4318</v>
      </c>
      <c r="N598" s="22" t="s">
        <v>2074</v>
      </c>
      <c r="O598" s="22"/>
      <c r="P598" s="246" t="s">
        <v>2627</v>
      </c>
      <c r="Q598" s="191"/>
      <c r="R598" s="1"/>
      <c r="S598" s="1" t="str">
        <f t="shared" si="122"/>
        <v/>
      </c>
      <c r="T598" s="1" t="str">
        <f>IF(ISNA(VLOOKUP(P598,'NEW XEQM.c'!D:D,1,0)),"--",VLOOKUP(P598,'NEW XEQM.c'!D:G,3,0))</f>
        <v>--</v>
      </c>
      <c r="U598" s="1" t="s">
        <v>2074</v>
      </c>
      <c r="W598" t="e">
        <f t="shared" si="125"/>
        <v>#VALUE!</v>
      </c>
    </row>
    <row r="599" spans="1:23">
      <c r="A599" s="16">
        <f t="shared" si="123"/>
        <v>599</v>
      </c>
      <c r="B599" s="15">
        <f t="shared" si="124"/>
        <v>575</v>
      </c>
      <c r="C599" s="144" t="s">
        <v>3513</v>
      </c>
      <c r="D599" s="144" t="s">
        <v>2628</v>
      </c>
      <c r="E599" s="139" t="s">
        <v>448</v>
      </c>
      <c r="F599" s="139" t="s">
        <v>448</v>
      </c>
      <c r="G599" s="148">
        <v>0</v>
      </c>
      <c r="H599" s="148">
        <v>0</v>
      </c>
      <c r="I599" s="139" t="s">
        <v>2302</v>
      </c>
      <c r="J599" s="139" t="s">
        <v>1275</v>
      </c>
      <c r="K599" s="146" t="s">
        <v>3526</v>
      </c>
      <c r="L599" s="147" t="s">
        <v>4261</v>
      </c>
      <c r="M599" s="147" t="s">
        <v>4318</v>
      </c>
      <c r="N599" s="22" t="s">
        <v>2074</v>
      </c>
      <c r="O599" s="22"/>
      <c r="P599" s="246" t="s">
        <v>2628</v>
      </c>
      <c r="Q599" s="191"/>
      <c r="R599" s="1"/>
      <c r="S599" s="1" t="str">
        <f t="shared" si="122"/>
        <v/>
      </c>
      <c r="T599" s="1" t="str">
        <f>IF(ISNA(VLOOKUP(P599,'NEW XEQM.c'!D:D,1,0)),"--",VLOOKUP(P599,'NEW XEQM.c'!D:G,3,0))</f>
        <v>--</v>
      </c>
      <c r="U599" s="1" t="s">
        <v>2074</v>
      </c>
      <c r="W599" t="e">
        <f t="shared" si="125"/>
        <v>#VALUE!</v>
      </c>
    </row>
    <row r="600" spans="1:23">
      <c r="A600" s="16">
        <f t="shared" si="123"/>
        <v>600</v>
      </c>
      <c r="B600" s="15">
        <f t="shared" si="124"/>
        <v>576</v>
      </c>
      <c r="C600" s="144" t="s">
        <v>3513</v>
      </c>
      <c r="D600" s="144" t="s">
        <v>2629</v>
      </c>
      <c r="E600" s="139" t="s">
        <v>449</v>
      </c>
      <c r="F600" s="139" t="s">
        <v>449</v>
      </c>
      <c r="G600" s="148">
        <v>0</v>
      </c>
      <c r="H600" s="148">
        <v>0</v>
      </c>
      <c r="I600" s="139" t="s">
        <v>2303</v>
      </c>
      <c r="J600" s="139" t="s">
        <v>1275</v>
      </c>
      <c r="K600" s="146" t="s">
        <v>3526</v>
      </c>
      <c r="L600" s="147" t="s">
        <v>4261</v>
      </c>
      <c r="M600" s="147" t="s">
        <v>4318</v>
      </c>
      <c r="N600" s="22" t="s">
        <v>2074</v>
      </c>
      <c r="O600" s="22"/>
      <c r="P600" s="246" t="s">
        <v>2629</v>
      </c>
      <c r="Q600" s="191"/>
      <c r="R600" s="1"/>
      <c r="S600" s="1" t="str">
        <f t="shared" si="122"/>
        <v/>
      </c>
      <c r="T600" s="1" t="str">
        <f>IF(ISNA(VLOOKUP(P600,'NEW XEQM.c'!D:D,1,0)),"--",VLOOKUP(P600,'NEW XEQM.c'!D:G,3,0))</f>
        <v>--</v>
      </c>
      <c r="U600" s="1" t="s">
        <v>2074</v>
      </c>
      <c r="W600" t="e">
        <f t="shared" si="125"/>
        <v>#VALUE!</v>
      </c>
    </row>
    <row r="601" spans="1:23">
      <c r="A601" s="16">
        <f t="shared" si="123"/>
        <v>601</v>
      </c>
      <c r="B601" s="15">
        <f t="shared" si="124"/>
        <v>577</v>
      </c>
      <c r="C601" s="144" t="s">
        <v>3513</v>
      </c>
      <c r="D601" s="144" t="s">
        <v>2630</v>
      </c>
      <c r="E601" s="139" t="s">
        <v>450</v>
      </c>
      <c r="F601" s="139" t="s">
        <v>450</v>
      </c>
      <c r="G601" s="148">
        <v>0</v>
      </c>
      <c r="H601" s="148">
        <v>0</v>
      </c>
      <c r="I601" s="139" t="s">
        <v>2303</v>
      </c>
      <c r="J601" s="139" t="s">
        <v>1275</v>
      </c>
      <c r="K601" s="146" t="s">
        <v>3526</v>
      </c>
      <c r="L601" s="147" t="s">
        <v>4261</v>
      </c>
      <c r="M601" s="147" t="s">
        <v>4318</v>
      </c>
      <c r="N601" s="22" t="s">
        <v>2074</v>
      </c>
      <c r="O601" s="22"/>
      <c r="P601" s="246" t="s">
        <v>2630</v>
      </c>
      <c r="Q601" s="191"/>
      <c r="R601" s="1"/>
      <c r="S601" s="1" t="str">
        <f t="shared" si="122"/>
        <v/>
      </c>
      <c r="T601" s="1" t="str">
        <f>IF(ISNA(VLOOKUP(P601,'NEW XEQM.c'!D:D,1,0)),"--",VLOOKUP(P601,'NEW XEQM.c'!D:G,3,0))</f>
        <v>--</v>
      </c>
      <c r="U601" s="1" t="s">
        <v>2074</v>
      </c>
      <c r="W601" t="e">
        <f t="shared" si="125"/>
        <v>#VALUE!</v>
      </c>
    </row>
    <row r="602" spans="1:23">
      <c r="A602" s="16">
        <f t="shared" si="123"/>
        <v>602</v>
      </c>
      <c r="B602" s="15">
        <f t="shared" si="124"/>
        <v>578</v>
      </c>
      <c r="C602" s="144" t="s">
        <v>3513</v>
      </c>
      <c r="D602" s="144" t="s">
        <v>2631</v>
      </c>
      <c r="E602" s="139" t="s">
        <v>451</v>
      </c>
      <c r="F602" s="139" t="s">
        <v>451</v>
      </c>
      <c r="G602" s="148">
        <v>0</v>
      </c>
      <c r="H602" s="148">
        <v>0</v>
      </c>
      <c r="I602" s="139" t="s">
        <v>2303</v>
      </c>
      <c r="J602" s="139" t="s">
        <v>1275</v>
      </c>
      <c r="K602" s="146" t="s">
        <v>3526</v>
      </c>
      <c r="L602" s="147" t="s">
        <v>4261</v>
      </c>
      <c r="M602" s="147" t="s">
        <v>4318</v>
      </c>
      <c r="N602" s="22" t="s">
        <v>2074</v>
      </c>
      <c r="O602" s="22"/>
      <c r="P602" s="246" t="s">
        <v>2631</v>
      </c>
      <c r="Q602" s="191"/>
      <c r="R602" s="1"/>
      <c r="S602" s="1" t="str">
        <f t="shared" si="122"/>
        <v/>
      </c>
      <c r="T602" s="1" t="str">
        <f>IF(ISNA(VLOOKUP(P602,'NEW XEQM.c'!D:D,1,0)),"--",VLOOKUP(P602,'NEW XEQM.c'!D:G,3,0))</f>
        <v>--</v>
      </c>
      <c r="U602" s="1" t="s">
        <v>2074</v>
      </c>
      <c r="W602" t="e">
        <f t="shared" si="125"/>
        <v>#VALUE!</v>
      </c>
    </row>
    <row r="603" spans="1:23">
      <c r="A603" s="16">
        <f t="shared" si="123"/>
        <v>603</v>
      </c>
      <c r="B603" s="15">
        <f t="shared" si="124"/>
        <v>579</v>
      </c>
      <c r="C603" s="144" t="s">
        <v>3513</v>
      </c>
      <c r="D603" s="144" t="s">
        <v>2632</v>
      </c>
      <c r="E603" s="139" t="s">
        <v>452</v>
      </c>
      <c r="F603" s="139" t="s">
        <v>452</v>
      </c>
      <c r="G603" s="148">
        <v>0</v>
      </c>
      <c r="H603" s="148">
        <v>0</v>
      </c>
      <c r="I603" s="139" t="s">
        <v>2303</v>
      </c>
      <c r="J603" s="139" t="s">
        <v>1275</v>
      </c>
      <c r="K603" s="146" t="s">
        <v>3526</v>
      </c>
      <c r="L603" s="147" t="s">
        <v>4261</v>
      </c>
      <c r="M603" s="147" t="s">
        <v>4318</v>
      </c>
      <c r="N603" s="22" t="s">
        <v>2074</v>
      </c>
      <c r="O603" s="22"/>
      <c r="P603" s="246" t="s">
        <v>2632</v>
      </c>
      <c r="Q603" s="191"/>
      <c r="R603" s="1"/>
      <c r="S603" s="1" t="str">
        <f t="shared" si="122"/>
        <v/>
      </c>
      <c r="T603" s="1" t="str">
        <f>IF(ISNA(VLOOKUP(P603,'NEW XEQM.c'!D:D,1,0)),"--",VLOOKUP(P603,'NEW XEQM.c'!D:G,3,0))</f>
        <v>--</v>
      </c>
      <c r="U603" s="1" t="s">
        <v>2074</v>
      </c>
      <c r="W603" t="e">
        <f t="shared" si="125"/>
        <v>#VALUE!</v>
      </c>
    </row>
    <row r="604" spans="1:23">
      <c r="A604" s="16">
        <f t="shared" si="123"/>
        <v>604</v>
      </c>
      <c r="B604" s="15">
        <f t="shared" si="124"/>
        <v>580</v>
      </c>
      <c r="C604" s="144" t="s">
        <v>3513</v>
      </c>
      <c r="D604" s="144" t="s">
        <v>2633</v>
      </c>
      <c r="E604" s="139" t="s">
        <v>453</v>
      </c>
      <c r="F604" s="139" t="s">
        <v>453</v>
      </c>
      <c r="G604" s="148">
        <v>0</v>
      </c>
      <c r="H604" s="148">
        <v>0</v>
      </c>
      <c r="I604" s="139" t="s">
        <v>2303</v>
      </c>
      <c r="J604" s="139" t="s">
        <v>1275</v>
      </c>
      <c r="K604" s="146" t="s">
        <v>3526</v>
      </c>
      <c r="L604" s="147" t="s">
        <v>4261</v>
      </c>
      <c r="M604" s="147" t="s">
        <v>4318</v>
      </c>
      <c r="N604" s="22" t="s">
        <v>2074</v>
      </c>
      <c r="O604" s="22"/>
      <c r="P604" s="246" t="s">
        <v>2633</v>
      </c>
      <c r="Q604" s="191"/>
      <c r="R604" s="1"/>
      <c r="S604" s="1" t="str">
        <f t="shared" si="122"/>
        <v/>
      </c>
      <c r="T604" s="1" t="str">
        <f>IF(ISNA(VLOOKUP(P604,'NEW XEQM.c'!D:D,1,0)),"--",VLOOKUP(P604,'NEW XEQM.c'!D:G,3,0))</f>
        <v>--</v>
      </c>
      <c r="U604" s="1" t="s">
        <v>2074</v>
      </c>
      <c r="W604" t="e">
        <f t="shared" si="125"/>
        <v>#VALUE!</v>
      </c>
    </row>
    <row r="605" spans="1:23">
      <c r="A605" s="16">
        <f t="shared" si="123"/>
        <v>605</v>
      </c>
      <c r="B605" s="15">
        <f t="shared" si="124"/>
        <v>581</v>
      </c>
      <c r="C605" s="144" t="s">
        <v>3513</v>
      </c>
      <c r="D605" s="144" t="s">
        <v>2634</v>
      </c>
      <c r="E605" s="139" t="s">
        <v>454</v>
      </c>
      <c r="F605" s="139" t="s">
        <v>454</v>
      </c>
      <c r="G605" s="148">
        <v>0</v>
      </c>
      <c r="H605" s="148">
        <v>0</v>
      </c>
      <c r="I605" s="139" t="s">
        <v>2303</v>
      </c>
      <c r="J605" s="139" t="s">
        <v>1275</v>
      </c>
      <c r="K605" s="146" t="s">
        <v>3526</v>
      </c>
      <c r="L605" s="147" t="s">
        <v>4261</v>
      </c>
      <c r="M605" s="147" t="s">
        <v>4318</v>
      </c>
      <c r="N605" s="22" t="s">
        <v>2074</v>
      </c>
      <c r="O605" s="22"/>
      <c r="P605" s="246" t="s">
        <v>2634</v>
      </c>
      <c r="Q605" s="191"/>
      <c r="R605" s="1"/>
      <c r="S605" s="1" t="str">
        <f t="shared" si="122"/>
        <v/>
      </c>
      <c r="T605" s="1" t="str">
        <f>IF(ISNA(VLOOKUP(P605,'NEW XEQM.c'!D:D,1,0)),"--",VLOOKUP(P605,'NEW XEQM.c'!D:G,3,0))</f>
        <v>--</v>
      </c>
      <c r="U605" s="1" t="s">
        <v>2074</v>
      </c>
      <c r="W605" t="e">
        <f t="shared" si="125"/>
        <v>#VALUE!</v>
      </c>
    </row>
    <row r="606" spans="1:23">
      <c r="A606" s="16">
        <f t="shared" si="123"/>
        <v>606</v>
      </c>
      <c r="B606" s="15">
        <f t="shared" si="124"/>
        <v>582</v>
      </c>
      <c r="C606" s="144" t="s">
        <v>3513</v>
      </c>
      <c r="D606" s="144" t="s">
        <v>2635</v>
      </c>
      <c r="E606" s="139" t="s">
        <v>455</v>
      </c>
      <c r="F606" s="139" t="s">
        <v>455</v>
      </c>
      <c r="G606" s="148">
        <v>0</v>
      </c>
      <c r="H606" s="148">
        <v>0</v>
      </c>
      <c r="I606" s="139" t="s">
        <v>2303</v>
      </c>
      <c r="J606" s="139" t="s">
        <v>1275</v>
      </c>
      <c r="K606" s="146" t="s">
        <v>3526</v>
      </c>
      <c r="L606" s="147" t="s">
        <v>4261</v>
      </c>
      <c r="M606" s="147" t="s">
        <v>4318</v>
      </c>
      <c r="N606" s="22" t="s">
        <v>2074</v>
      </c>
      <c r="O606" s="22"/>
      <c r="P606" s="246" t="s">
        <v>2635</v>
      </c>
      <c r="Q606" s="191"/>
      <c r="R606" s="1"/>
      <c r="S606" s="1" t="str">
        <f t="shared" si="122"/>
        <v/>
      </c>
      <c r="T606" s="1" t="str">
        <f>IF(ISNA(VLOOKUP(P606,'NEW XEQM.c'!D:D,1,0)),"--",VLOOKUP(P606,'NEW XEQM.c'!D:G,3,0))</f>
        <v>--</v>
      </c>
      <c r="U606" s="1" t="s">
        <v>2074</v>
      </c>
      <c r="W606" t="e">
        <f t="shared" si="125"/>
        <v>#VALUE!</v>
      </c>
    </row>
    <row r="607" spans="1:23">
      <c r="A607" s="16">
        <f t="shared" si="123"/>
        <v>607</v>
      </c>
      <c r="B607" s="15">
        <f t="shared" si="124"/>
        <v>583</v>
      </c>
      <c r="C607" s="144" t="s">
        <v>3513</v>
      </c>
      <c r="D607" s="144" t="s">
        <v>2636</v>
      </c>
      <c r="E607" s="139" t="s">
        <v>456</v>
      </c>
      <c r="F607" s="139" t="s">
        <v>456</v>
      </c>
      <c r="G607" s="148">
        <v>0</v>
      </c>
      <c r="H607" s="148">
        <v>0</v>
      </c>
      <c r="I607" s="139" t="s">
        <v>2303</v>
      </c>
      <c r="J607" s="139" t="s">
        <v>1275</v>
      </c>
      <c r="K607" s="146" t="s">
        <v>3526</v>
      </c>
      <c r="L607" s="147" t="s">
        <v>4261</v>
      </c>
      <c r="M607" s="147" t="s">
        <v>4318</v>
      </c>
      <c r="N607" s="22" t="s">
        <v>2074</v>
      </c>
      <c r="O607" s="22"/>
      <c r="P607" s="246" t="s">
        <v>2636</v>
      </c>
      <c r="Q607" s="191"/>
      <c r="R607" s="1"/>
      <c r="S607" s="1" t="str">
        <f t="shared" si="122"/>
        <v/>
      </c>
      <c r="T607" s="1" t="str">
        <f>IF(ISNA(VLOOKUP(P607,'NEW XEQM.c'!D:D,1,0)),"--",VLOOKUP(P607,'NEW XEQM.c'!D:G,3,0))</f>
        <v>--</v>
      </c>
      <c r="U607" s="1" t="s">
        <v>2074</v>
      </c>
      <c r="W607" t="e">
        <f t="shared" si="125"/>
        <v>#VALUE!</v>
      </c>
    </row>
    <row r="608" spans="1:23">
      <c r="A608" s="16">
        <f t="shared" si="123"/>
        <v>608</v>
      </c>
      <c r="B608" s="15">
        <f t="shared" si="124"/>
        <v>584</v>
      </c>
      <c r="C608" s="144" t="s">
        <v>3513</v>
      </c>
      <c r="D608" s="144" t="s">
        <v>2637</v>
      </c>
      <c r="E608" s="139" t="s">
        <v>457</v>
      </c>
      <c r="F608" s="139" t="s">
        <v>457</v>
      </c>
      <c r="G608" s="148">
        <v>0</v>
      </c>
      <c r="H608" s="148">
        <v>0</v>
      </c>
      <c r="I608" s="139" t="s">
        <v>2303</v>
      </c>
      <c r="J608" s="139" t="s">
        <v>1275</v>
      </c>
      <c r="K608" s="146" t="s">
        <v>3526</v>
      </c>
      <c r="L608" s="147" t="s">
        <v>4261</v>
      </c>
      <c r="M608" s="147" t="s">
        <v>4318</v>
      </c>
      <c r="N608" s="22" t="s">
        <v>2074</v>
      </c>
      <c r="O608" s="22"/>
      <c r="P608" s="246" t="s">
        <v>2637</v>
      </c>
      <c r="Q608" s="191"/>
      <c r="R608" s="1"/>
      <c r="S608" s="1" t="str">
        <f t="shared" si="122"/>
        <v/>
      </c>
      <c r="T608" s="1" t="str">
        <f>IF(ISNA(VLOOKUP(P608,'NEW XEQM.c'!D:D,1,0)),"--",VLOOKUP(P608,'NEW XEQM.c'!D:G,3,0))</f>
        <v>--</v>
      </c>
      <c r="U608" s="1" t="s">
        <v>2074</v>
      </c>
      <c r="W608" t="e">
        <f t="shared" si="125"/>
        <v>#VALUE!</v>
      </c>
    </row>
    <row r="609" spans="1:23">
      <c r="A609" s="16">
        <f t="shared" si="123"/>
        <v>609</v>
      </c>
      <c r="B609" s="15">
        <f t="shared" si="124"/>
        <v>585</v>
      </c>
      <c r="C609" s="144" t="s">
        <v>3513</v>
      </c>
      <c r="D609" s="144" t="s">
        <v>2638</v>
      </c>
      <c r="E609" s="139" t="s">
        <v>458</v>
      </c>
      <c r="F609" s="139" t="s">
        <v>458</v>
      </c>
      <c r="G609" s="148">
        <v>0</v>
      </c>
      <c r="H609" s="148">
        <v>0</v>
      </c>
      <c r="I609" s="139" t="s">
        <v>2303</v>
      </c>
      <c r="J609" s="139" t="s">
        <v>1275</v>
      </c>
      <c r="K609" s="146" t="s">
        <v>3526</v>
      </c>
      <c r="L609" s="147" t="s">
        <v>4261</v>
      </c>
      <c r="M609" s="147" t="s">
        <v>4318</v>
      </c>
      <c r="N609" s="22" t="s">
        <v>2074</v>
      </c>
      <c r="O609" s="22"/>
      <c r="P609" s="246" t="s">
        <v>2638</v>
      </c>
      <c r="Q609" s="191"/>
      <c r="R609" s="1"/>
      <c r="S609" s="1" t="str">
        <f t="shared" si="122"/>
        <v/>
      </c>
      <c r="T609" s="1" t="str">
        <f>IF(ISNA(VLOOKUP(P609,'NEW XEQM.c'!D:D,1,0)),"--",VLOOKUP(P609,'NEW XEQM.c'!D:G,3,0))</f>
        <v>--</v>
      </c>
      <c r="U609" s="1" t="s">
        <v>2074</v>
      </c>
      <c r="W609" t="e">
        <f t="shared" si="125"/>
        <v>#VALUE!</v>
      </c>
    </row>
    <row r="610" spans="1:23">
      <c r="A610" s="16">
        <f t="shared" si="123"/>
        <v>610</v>
      </c>
      <c r="B610" s="15">
        <f t="shared" si="124"/>
        <v>586</v>
      </c>
      <c r="C610" s="144" t="s">
        <v>3513</v>
      </c>
      <c r="D610" s="144" t="s">
        <v>2639</v>
      </c>
      <c r="E610" s="139" t="s">
        <v>147</v>
      </c>
      <c r="F610" s="139" t="s">
        <v>147</v>
      </c>
      <c r="G610" s="148">
        <v>0</v>
      </c>
      <c r="H610" s="148">
        <v>0</v>
      </c>
      <c r="I610" s="139" t="s">
        <v>2303</v>
      </c>
      <c r="J610" s="139" t="s">
        <v>1275</v>
      </c>
      <c r="K610" s="146" t="s">
        <v>3526</v>
      </c>
      <c r="L610" s="147" t="s">
        <v>4261</v>
      </c>
      <c r="M610" s="147" t="s">
        <v>4318</v>
      </c>
      <c r="N610" s="22" t="s">
        <v>2074</v>
      </c>
      <c r="O610" s="22"/>
      <c r="P610" s="246" t="s">
        <v>2639</v>
      </c>
      <c r="Q610" s="191"/>
      <c r="R610" s="1"/>
      <c r="S610" s="1" t="str">
        <f t="shared" si="122"/>
        <v/>
      </c>
      <c r="T610" s="1" t="str">
        <f>IF(ISNA(VLOOKUP(P610,'NEW XEQM.c'!D:D,1,0)),"--",VLOOKUP(P610,'NEW XEQM.c'!D:G,3,0))</f>
        <v>--</v>
      </c>
      <c r="U610" s="1" t="s">
        <v>2074</v>
      </c>
      <c r="W610" t="e">
        <f t="shared" si="125"/>
        <v>#VALUE!</v>
      </c>
    </row>
    <row r="611" spans="1:23">
      <c r="A611" s="16">
        <f t="shared" si="123"/>
        <v>611</v>
      </c>
      <c r="B611" s="15">
        <f t="shared" si="124"/>
        <v>587</v>
      </c>
      <c r="C611" s="144" t="s">
        <v>3513</v>
      </c>
      <c r="D611" s="144" t="s">
        <v>2640</v>
      </c>
      <c r="E611" s="139" t="s">
        <v>459</v>
      </c>
      <c r="F611" s="139" t="s">
        <v>459</v>
      </c>
      <c r="G611" s="148">
        <v>0</v>
      </c>
      <c r="H611" s="148">
        <v>0</v>
      </c>
      <c r="I611" s="139" t="s">
        <v>2303</v>
      </c>
      <c r="J611" s="139" t="s">
        <v>1275</v>
      </c>
      <c r="K611" s="146" t="s">
        <v>3526</v>
      </c>
      <c r="L611" s="147" t="s">
        <v>4261</v>
      </c>
      <c r="M611" s="147" t="s">
        <v>4318</v>
      </c>
      <c r="N611" s="22" t="s">
        <v>2074</v>
      </c>
      <c r="O611" s="22"/>
      <c r="P611" s="246" t="s">
        <v>2640</v>
      </c>
      <c r="Q611" s="191"/>
      <c r="R611" s="1"/>
      <c r="S611" s="1" t="str">
        <f t="shared" si="122"/>
        <v/>
      </c>
      <c r="T611" s="1" t="str">
        <f>IF(ISNA(VLOOKUP(P611,'NEW XEQM.c'!D:D,1,0)),"--",VLOOKUP(P611,'NEW XEQM.c'!D:G,3,0))</f>
        <v>--</v>
      </c>
      <c r="U611" s="1" t="s">
        <v>2074</v>
      </c>
      <c r="W611" t="e">
        <f t="shared" si="125"/>
        <v>#VALUE!</v>
      </c>
    </row>
    <row r="612" spans="1:23">
      <c r="A612" s="16">
        <f t="shared" si="123"/>
        <v>612</v>
      </c>
      <c r="B612" s="15">
        <f t="shared" si="124"/>
        <v>588</v>
      </c>
      <c r="C612" s="144" t="s">
        <v>3513</v>
      </c>
      <c r="D612" s="144" t="s">
        <v>2641</v>
      </c>
      <c r="E612" s="139" t="s">
        <v>460</v>
      </c>
      <c r="F612" s="139" t="s">
        <v>460</v>
      </c>
      <c r="G612" s="148">
        <v>0</v>
      </c>
      <c r="H612" s="148">
        <v>0</v>
      </c>
      <c r="I612" s="139" t="s">
        <v>2303</v>
      </c>
      <c r="J612" s="139" t="s">
        <v>1275</v>
      </c>
      <c r="K612" s="146" t="s">
        <v>3526</v>
      </c>
      <c r="L612" s="147" t="s">
        <v>4261</v>
      </c>
      <c r="M612" s="147" t="s">
        <v>4318</v>
      </c>
      <c r="N612" s="22" t="s">
        <v>2074</v>
      </c>
      <c r="O612" s="22"/>
      <c r="P612" s="246" t="s">
        <v>2641</v>
      </c>
      <c r="Q612" s="191"/>
      <c r="R612" s="1"/>
      <c r="S612" s="1" t="str">
        <f t="shared" si="122"/>
        <v/>
      </c>
      <c r="T612" s="1" t="str">
        <f>IF(ISNA(VLOOKUP(P612,'NEW XEQM.c'!D:D,1,0)),"--",VLOOKUP(P612,'NEW XEQM.c'!D:G,3,0))</f>
        <v>--</v>
      </c>
      <c r="U612" s="1" t="s">
        <v>2074</v>
      </c>
      <c r="W612" t="e">
        <f t="shared" si="125"/>
        <v>#VALUE!</v>
      </c>
    </row>
    <row r="613" spans="1:23">
      <c r="A613" s="16">
        <f t="shared" si="123"/>
        <v>613</v>
      </c>
      <c r="B613" s="15">
        <f t="shared" si="124"/>
        <v>589</v>
      </c>
      <c r="C613" s="144" t="s">
        <v>3513</v>
      </c>
      <c r="D613" s="144" t="s">
        <v>2642</v>
      </c>
      <c r="E613" s="139" t="s">
        <v>461</v>
      </c>
      <c r="F613" s="139" t="s">
        <v>461</v>
      </c>
      <c r="G613" s="150">
        <v>0</v>
      </c>
      <c r="H613" s="150">
        <v>0</v>
      </c>
      <c r="I613" s="139" t="s">
        <v>2303</v>
      </c>
      <c r="J613" s="139" t="s">
        <v>1275</v>
      </c>
      <c r="K613" s="146" t="s">
        <v>3526</v>
      </c>
      <c r="L613" s="147" t="s">
        <v>4261</v>
      </c>
      <c r="M613" s="147" t="s">
        <v>4318</v>
      </c>
      <c r="N613" s="22" t="s">
        <v>2074</v>
      </c>
      <c r="O613" s="22"/>
      <c r="P613" s="246" t="s">
        <v>2642</v>
      </c>
      <c r="Q613" s="191"/>
      <c r="R613" s="1"/>
      <c r="S613" s="1" t="str">
        <f t="shared" si="122"/>
        <v/>
      </c>
      <c r="T613" s="1" t="str">
        <f>IF(ISNA(VLOOKUP(P613,'NEW XEQM.c'!D:D,1,0)),"--",VLOOKUP(P613,'NEW XEQM.c'!D:G,3,0))</f>
        <v>--</v>
      </c>
      <c r="U613" s="1" t="s">
        <v>2074</v>
      </c>
      <c r="W613" t="e">
        <f t="shared" si="125"/>
        <v>#VALUE!</v>
      </c>
    </row>
    <row r="614" spans="1:23">
      <c r="A614" s="16">
        <f t="shared" si="123"/>
        <v>614</v>
      </c>
      <c r="B614" s="15">
        <f t="shared" si="124"/>
        <v>590</v>
      </c>
      <c r="C614" s="144" t="s">
        <v>3513</v>
      </c>
      <c r="D614" s="144" t="s">
        <v>2643</v>
      </c>
      <c r="E614" s="139" t="s">
        <v>462</v>
      </c>
      <c r="F614" s="139" t="s">
        <v>462</v>
      </c>
      <c r="G614" s="148">
        <v>0</v>
      </c>
      <c r="H614" s="148">
        <v>0</v>
      </c>
      <c r="I614" s="139" t="s">
        <v>2303</v>
      </c>
      <c r="J614" s="139" t="s">
        <v>1275</v>
      </c>
      <c r="K614" s="146" t="s">
        <v>3526</v>
      </c>
      <c r="L614" s="147" t="s">
        <v>4261</v>
      </c>
      <c r="M614" s="147" t="s">
        <v>4318</v>
      </c>
      <c r="N614" s="22" t="s">
        <v>2074</v>
      </c>
      <c r="O614" s="22"/>
      <c r="P614" s="246" t="s">
        <v>2643</v>
      </c>
      <c r="Q614" s="191"/>
      <c r="R614" s="1"/>
      <c r="S614" s="1" t="str">
        <f t="shared" si="122"/>
        <v/>
      </c>
      <c r="T614" s="1" t="str">
        <f>IF(ISNA(VLOOKUP(P614,'NEW XEQM.c'!D:D,1,0)),"--",VLOOKUP(P614,'NEW XEQM.c'!D:G,3,0))</f>
        <v>--</v>
      </c>
      <c r="U614" s="1" t="s">
        <v>2074</v>
      </c>
      <c r="W614" t="e">
        <f t="shared" si="125"/>
        <v>#VALUE!</v>
      </c>
    </row>
    <row r="615" spans="1:23">
      <c r="A615" s="16">
        <f t="shared" si="123"/>
        <v>615</v>
      </c>
      <c r="B615" s="15">
        <f t="shared" si="124"/>
        <v>591</v>
      </c>
      <c r="C615" s="144" t="s">
        <v>3513</v>
      </c>
      <c r="D615" s="144" t="s">
        <v>2644</v>
      </c>
      <c r="E615" s="139" t="s">
        <v>463</v>
      </c>
      <c r="F615" s="139" t="s">
        <v>463</v>
      </c>
      <c r="G615" s="148">
        <v>0</v>
      </c>
      <c r="H615" s="148">
        <v>0</v>
      </c>
      <c r="I615" s="139" t="s">
        <v>2303</v>
      </c>
      <c r="J615" s="139" t="s">
        <v>1275</v>
      </c>
      <c r="K615" s="146" t="s">
        <v>3526</v>
      </c>
      <c r="L615" s="147" t="s">
        <v>4261</v>
      </c>
      <c r="M615" s="147" t="s">
        <v>4318</v>
      </c>
      <c r="N615" s="22" t="s">
        <v>2074</v>
      </c>
      <c r="O615" s="22"/>
      <c r="P615" s="246" t="s">
        <v>2644</v>
      </c>
      <c r="Q615" s="191"/>
      <c r="R615" s="1"/>
      <c r="S615" s="1" t="str">
        <f t="shared" ref="S615:S678" si="126">IF(E615=F615,"","NOT EQUAL")</f>
        <v/>
      </c>
      <c r="T615" s="1" t="str">
        <f>IF(ISNA(VLOOKUP(P615,'NEW XEQM.c'!D:D,1,0)),"--",VLOOKUP(P615,'NEW XEQM.c'!D:G,3,0))</f>
        <v>--</v>
      </c>
      <c r="U615" s="1" t="s">
        <v>2074</v>
      </c>
      <c r="W615" t="e">
        <f t="shared" si="125"/>
        <v>#VALUE!</v>
      </c>
    </row>
    <row r="616" spans="1:23">
      <c r="A616" s="16">
        <f t="shared" si="123"/>
        <v>616</v>
      </c>
      <c r="B616" s="15">
        <f t="shared" si="124"/>
        <v>592</v>
      </c>
      <c r="C616" s="144" t="s">
        <v>3513</v>
      </c>
      <c r="D616" s="144" t="s">
        <v>2645</v>
      </c>
      <c r="E616" s="139" t="s">
        <v>464</v>
      </c>
      <c r="F616" s="139" t="s">
        <v>464</v>
      </c>
      <c r="G616" s="148">
        <v>0</v>
      </c>
      <c r="H616" s="148">
        <v>0</v>
      </c>
      <c r="I616" s="139" t="s">
        <v>2303</v>
      </c>
      <c r="J616" s="139" t="s">
        <v>1275</v>
      </c>
      <c r="K616" s="146" t="s">
        <v>3526</v>
      </c>
      <c r="L616" s="147" t="s">
        <v>4261</v>
      </c>
      <c r="M616" s="147" t="s">
        <v>4318</v>
      </c>
      <c r="N616" s="22" t="s">
        <v>2074</v>
      </c>
      <c r="O616" s="22"/>
      <c r="P616" s="246" t="s">
        <v>2645</v>
      </c>
      <c r="Q616" s="191"/>
      <c r="R616" s="1"/>
      <c r="S616" s="1" t="str">
        <f t="shared" si="126"/>
        <v/>
      </c>
      <c r="T616" s="1" t="str">
        <f>IF(ISNA(VLOOKUP(P616,'NEW XEQM.c'!D:D,1,0)),"--",VLOOKUP(P616,'NEW XEQM.c'!D:G,3,0))</f>
        <v>--</v>
      </c>
      <c r="U616" s="1" t="s">
        <v>2074</v>
      </c>
      <c r="W616" t="e">
        <f t="shared" si="125"/>
        <v>#VALUE!</v>
      </c>
    </row>
    <row r="617" spans="1:23">
      <c r="A617" s="16">
        <f t="shared" si="123"/>
        <v>617</v>
      </c>
      <c r="B617" s="15">
        <f t="shared" si="124"/>
        <v>593</v>
      </c>
      <c r="C617" s="144" t="s">
        <v>3513</v>
      </c>
      <c r="D617" s="144" t="s">
        <v>2646</v>
      </c>
      <c r="E617" s="139" t="s">
        <v>55</v>
      </c>
      <c r="F617" s="139" t="s">
        <v>55</v>
      </c>
      <c r="G617" s="148">
        <v>0</v>
      </c>
      <c r="H617" s="148">
        <v>0</v>
      </c>
      <c r="I617" s="139" t="s">
        <v>2303</v>
      </c>
      <c r="J617" s="139" t="s">
        <v>1275</v>
      </c>
      <c r="K617" s="146" t="s">
        <v>3526</v>
      </c>
      <c r="L617" s="147" t="s">
        <v>4261</v>
      </c>
      <c r="M617" s="147" t="s">
        <v>4318</v>
      </c>
      <c r="N617" s="22" t="s">
        <v>2074</v>
      </c>
      <c r="O617" s="22"/>
      <c r="P617" s="246" t="s">
        <v>2646</v>
      </c>
      <c r="Q617" s="191"/>
      <c r="R617" s="1"/>
      <c r="S617" s="1" t="str">
        <f t="shared" si="126"/>
        <v/>
      </c>
      <c r="T617" s="1" t="str">
        <f>IF(ISNA(VLOOKUP(P617,'NEW XEQM.c'!D:D,1,0)),"--",VLOOKUP(P617,'NEW XEQM.c'!D:G,3,0))</f>
        <v>--</v>
      </c>
      <c r="U617" s="1" t="s">
        <v>2074</v>
      </c>
      <c r="W617" t="e">
        <f t="shared" si="125"/>
        <v>#VALUE!</v>
      </c>
    </row>
    <row r="618" spans="1:23">
      <c r="A618" s="16">
        <f t="shared" si="123"/>
        <v>618</v>
      </c>
      <c r="B618" s="15">
        <f t="shared" si="124"/>
        <v>594</v>
      </c>
      <c r="C618" s="144" t="s">
        <v>3513</v>
      </c>
      <c r="D618" s="144" t="s">
        <v>2647</v>
      </c>
      <c r="E618" s="139" t="s">
        <v>465</v>
      </c>
      <c r="F618" s="139" t="s">
        <v>465</v>
      </c>
      <c r="G618" s="148">
        <v>0</v>
      </c>
      <c r="H618" s="148">
        <v>0</v>
      </c>
      <c r="I618" s="139" t="s">
        <v>2303</v>
      </c>
      <c r="J618" s="139" t="s">
        <v>1275</v>
      </c>
      <c r="K618" s="146" t="s">
        <v>3526</v>
      </c>
      <c r="L618" s="147" t="s">
        <v>4261</v>
      </c>
      <c r="M618" s="147" t="s">
        <v>4318</v>
      </c>
      <c r="N618" s="22" t="s">
        <v>2074</v>
      </c>
      <c r="O618" s="22"/>
      <c r="P618" s="246" t="s">
        <v>2647</v>
      </c>
      <c r="Q618" s="191"/>
      <c r="R618" s="1"/>
      <c r="S618" s="1" t="str">
        <f t="shared" si="126"/>
        <v/>
      </c>
      <c r="T618" s="1" t="str">
        <f>IF(ISNA(VLOOKUP(P618,'NEW XEQM.c'!D:D,1,0)),"--",VLOOKUP(P618,'NEW XEQM.c'!D:G,3,0))</f>
        <v>--</v>
      </c>
      <c r="U618" s="1" t="s">
        <v>2074</v>
      </c>
      <c r="W618" t="e">
        <f t="shared" si="125"/>
        <v>#VALUE!</v>
      </c>
    </row>
    <row r="619" spans="1:23">
      <c r="A619" s="16">
        <f t="shared" si="123"/>
        <v>619</v>
      </c>
      <c r="B619" s="15">
        <f t="shared" si="124"/>
        <v>595</v>
      </c>
      <c r="C619" s="144" t="s">
        <v>3513</v>
      </c>
      <c r="D619" s="144" t="s">
        <v>2648</v>
      </c>
      <c r="E619" s="139" t="s">
        <v>466</v>
      </c>
      <c r="F619" s="139" t="s">
        <v>466</v>
      </c>
      <c r="G619" s="148">
        <v>0</v>
      </c>
      <c r="H619" s="148">
        <v>0</v>
      </c>
      <c r="I619" s="139" t="s">
        <v>2303</v>
      </c>
      <c r="J619" s="139" t="s">
        <v>1275</v>
      </c>
      <c r="K619" s="146" t="s">
        <v>3526</v>
      </c>
      <c r="L619" s="147" t="s">
        <v>4261</v>
      </c>
      <c r="M619" s="147" t="s">
        <v>4318</v>
      </c>
      <c r="N619" s="22" t="s">
        <v>2074</v>
      </c>
      <c r="O619" s="22"/>
      <c r="P619" s="246" t="s">
        <v>2648</v>
      </c>
      <c r="Q619" s="191"/>
      <c r="R619" s="1"/>
      <c r="S619" s="1" t="str">
        <f t="shared" si="126"/>
        <v/>
      </c>
      <c r="T619" s="1" t="str">
        <f>IF(ISNA(VLOOKUP(P619,'NEW XEQM.c'!D:D,1,0)),"--",VLOOKUP(P619,'NEW XEQM.c'!D:G,3,0))</f>
        <v>--</v>
      </c>
      <c r="U619" s="1" t="s">
        <v>2074</v>
      </c>
      <c r="W619" t="e">
        <f t="shared" si="125"/>
        <v>#VALUE!</v>
      </c>
    </row>
    <row r="620" spans="1:23">
      <c r="A620" s="16">
        <f t="shared" si="123"/>
        <v>620</v>
      </c>
      <c r="B620" s="15">
        <f t="shared" si="124"/>
        <v>596</v>
      </c>
      <c r="C620" s="144" t="s">
        <v>3513</v>
      </c>
      <c r="D620" s="144" t="s">
        <v>2649</v>
      </c>
      <c r="E620" s="139" t="s">
        <v>467</v>
      </c>
      <c r="F620" s="139" t="s">
        <v>467</v>
      </c>
      <c r="G620" s="148">
        <v>0</v>
      </c>
      <c r="H620" s="148">
        <v>0</v>
      </c>
      <c r="I620" s="139" t="s">
        <v>2303</v>
      </c>
      <c r="J620" s="139" t="s">
        <v>1275</v>
      </c>
      <c r="K620" s="146" t="s">
        <v>3526</v>
      </c>
      <c r="L620" s="147" t="s">
        <v>4261</v>
      </c>
      <c r="M620" s="147" t="s">
        <v>4318</v>
      </c>
      <c r="N620" s="22" t="s">
        <v>2074</v>
      </c>
      <c r="O620" s="22"/>
      <c r="P620" s="246" t="s">
        <v>2649</v>
      </c>
      <c r="Q620" s="191"/>
      <c r="R620" s="1"/>
      <c r="S620" s="1" t="str">
        <f t="shared" si="126"/>
        <v/>
      </c>
      <c r="T620" s="1" t="str">
        <f>IF(ISNA(VLOOKUP(P620,'NEW XEQM.c'!D:D,1,0)),"--",VLOOKUP(P620,'NEW XEQM.c'!D:G,3,0))</f>
        <v>--</v>
      </c>
      <c r="U620" s="1" t="s">
        <v>2074</v>
      </c>
      <c r="W620" t="e">
        <f t="shared" si="125"/>
        <v>#VALUE!</v>
      </c>
    </row>
    <row r="621" spans="1:23">
      <c r="A621" s="16">
        <f t="shared" si="123"/>
        <v>621</v>
      </c>
      <c r="B621" s="15">
        <f t="shared" si="124"/>
        <v>597</v>
      </c>
      <c r="C621" s="144" t="s">
        <v>3513</v>
      </c>
      <c r="D621" s="144" t="s">
        <v>2650</v>
      </c>
      <c r="E621" s="139" t="s">
        <v>468</v>
      </c>
      <c r="F621" s="139" t="s">
        <v>468</v>
      </c>
      <c r="G621" s="148">
        <v>0</v>
      </c>
      <c r="H621" s="148">
        <v>0</v>
      </c>
      <c r="I621" s="139" t="s">
        <v>2303</v>
      </c>
      <c r="J621" s="139" t="s">
        <v>1275</v>
      </c>
      <c r="K621" s="146" t="s">
        <v>3526</v>
      </c>
      <c r="L621" s="147" t="s">
        <v>4261</v>
      </c>
      <c r="M621" s="147" t="s">
        <v>4318</v>
      </c>
      <c r="N621" s="22" t="s">
        <v>2074</v>
      </c>
      <c r="O621" s="22"/>
      <c r="P621" s="246" t="s">
        <v>2650</v>
      </c>
      <c r="Q621" s="191"/>
      <c r="R621" s="1"/>
      <c r="S621" s="1" t="str">
        <f t="shared" si="126"/>
        <v/>
      </c>
      <c r="T621" s="1" t="str">
        <f>IF(ISNA(VLOOKUP(P621,'NEW XEQM.c'!D:D,1,0)),"--",VLOOKUP(P621,'NEW XEQM.c'!D:G,3,0))</f>
        <v>--</v>
      </c>
      <c r="U621" s="1" t="s">
        <v>2074</v>
      </c>
      <c r="W621" t="e">
        <f t="shared" si="125"/>
        <v>#VALUE!</v>
      </c>
    </row>
    <row r="622" spans="1:23">
      <c r="A622" s="16">
        <f t="shared" si="123"/>
        <v>622</v>
      </c>
      <c r="B622" s="15">
        <f t="shared" si="124"/>
        <v>598</v>
      </c>
      <c r="C622" s="144" t="s">
        <v>3513</v>
      </c>
      <c r="D622" s="144" t="s">
        <v>2651</v>
      </c>
      <c r="E622" s="139" t="s">
        <v>469</v>
      </c>
      <c r="F622" s="139" t="s">
        <v>469</v>
      </c>
      <c r="G622" s="148">
        <v>0</v>
      </c>
      <c r="H622" s="148">
        <v>0</v>
      </c>
      <c r="I622" s="139" t="s">
        <v>2303</v>
      </c>
      <c r="J622" s="139" t="s">
        <v>1275</v>
      </c>
      <c r="K622" s="146" t="s">
        <v>3526</v>
      </c>
      <c r="L622" s="147" t="s">
        <v>4261</v>
      </c>
      <c r="M622" s="147" t="s">
        <v>4318</v>
      </c>
      <c r="N622" s="22" t="s">
        <v>2074</v>
      </c>
      <c r="O622" s="22"/>
      <c r="P622" s="246" t="s">
        <v>2651</v>
      </c>
      <c r="Q622" s="191"/>
      <c r="R622" s="1"/>
      <c r="S622" s="1" t="str">
        <f t="shared" si="126"/>
        <v/>
      </c>
      <c r="T622" s="1" t="str">
        <f>IF(ISNA(VLOOKUP(P622,'NEW XEQM.c'!D:D,1,0)),"--",VLOOKUP(P622,'NEW XEQM.c'!D:G,3,0))</f>
        <v>--</v>
      </c>
      <c r="U622" s="1" t="s">
        <v>2074</v>
      </c>
      <c r="W622" t="e">
        <f t="shared" si="125"/>
        <v>#VALUE!</v>
      </c>
    </row>
    <row r="623" spans="1:23">
      <c r="A623" s="16">
        <f t="shared" si="123"/>
        <v>623</v>
      </c>
      <c r="B623" s="15">
        <f t="shared" si="124"/>
        <v>599</v>
      </c>
      <c r="C623" s="144" t="s">
        <v>3513</v>
      </c>
      <c r="D623" s="144" t="s">
        <v>2652</v>
      </c>
      <c r="E623" s="139" t="s">
        <v>470</v>
      </c>
      <c r="F623" s="139" t="s">
        <v>470</v>
      </c>
      <c r="G623" s="148">
        <v>0</v>
      </c>
      <c r="H623" s="148">
        <v>0</v>
      </c>
      <c r="I623" s="139" t="s">
        <v>2303</v>
      </c>
      <c r="J623" s="139" t="s">
        <v>1275</v>
      </c>
      <c r="K623" s="146" t="s">
        <v>3526</v>
      </c>
      <c r="L623" s="147" t="s">
        <v>4261</v>
      </c>
      <c r="M623" s="147" t="s">
        <v>4318</v>
      </c>
      <c r="N623" s="22" t="s">
        <v>2074</v>
      </c>
      <c r="O623" s="22"/>
      <c r="P623" s="246" t="s">
        <v>2652</v>
      </c>
      <c r="Q623" s="191"/>
      <c r="R623" s="1"/>
      <c r="S623" s="1" t="str">
        <f t="shared" si="126"/>
        <v/>
      </c>
      <c r="T623" s="1" t="str">
        <f>IF(ISNA(VLOOKUP(P623,'NEW XEQM.c'!D:D,1,0)),"--",VLOOKUP(P623,'NEW XEQM.c'!D:G,3,0))</f>
        <v>--</v>
      </c>
      <c r="U623" s="1" t="s">
        <v>2074</v>
      </c>
      <c r="W623" t="e">
        <f t="shared" si="125"/>
        <v>#VALUE!</v>
      </c>
    </row>
    <row r="624" spans="1:23">
      <c r="A624" s="16">
        <f t="shared" si="123"/>
        <v>624</v>
      </c>
      <c r="B624" s="15">
        <f t="shared" si="124"/>
        <v>600</v>
      </c>
      <c r="C624" s="144" t="s">
        <v>3513</v>
      </c>
      <c r="D624" s="144" t="s">
        <v>2653</v>
      </c>
      <c r="E624" s="139" t="s">
        <v>471</v>
      </c>
      <c r="F624" s="139" t="s">
        <v>471</v>
      </c>
      <c r="G624" s="148">
        <v>0</v>
      </c>
      <c r="H624" s="148">
        <v>0</v>
      </c>
      <c r="I624" s="139" t="s">
        <v>2303</v>
      </c>
      <c r="J624" s="139" t="s">
        <v>1275</v>
      </c>
      <c r="K624" s="146" t="s">
        <v>3526</v>
      </c>
      <c r="L624" s="147" t="s">
        <v>4261</v>
      </c>
      <c r="M624" s="147" t="s">
        <v>4318</v>
      </c>
      <c r="N624" s="22" t="s">
        <v>2074</v>
      </c>
      <c r="O624" s="22"/>
      <c r="P624" s="246" t="s">
        <v>2653</v>
      </c>
      <c r="Q624" s="191"/>
      <c r="R624" s="1"/>
      <c r="S624" s="1" t="str">
        <f t="shared" si="126"/>
        <v/>
      </c>
      <c r="T624" s="1" t="str">
        <f>IF(ISNA(VLOOKUP(P624,'NEW XEQM.c'!D:D,1,0)),"--",VLOOKUP(P624,'NEW XEQM.c'!D:G,3,0))</f>
        <v>--</v>
      </c>
      <c r="U624" s="1" t="s">
        <v>2074</v>
      </c>
      <c r="W624" t="e">
        <f t="shared" si="125"/>
        <v>#VALUE!</v>
      </c>
    </row>
    <row r="625" spans="1:23">
      <c r="A625" s="16">
        <f t="shared" si="123"/>
        <v>625</v>
      </c>
      <c r="B625" s="15">
        <f t="shared" si="124"/>
        <v>601</v>
      </c>
      <c r="C625" s="144" t="s">
        <v>3513</v>
      </c>
      <c r="D625" s="144" t="s">
        <v>2654</v>
      </c>
      <c r="E625" s="139" t="s">
        <v>472</v>
      </c>
      <c r="F625" s="139" t="s">
        <v>472</v>
      </c>
      <c r="G625" s="148">
        <v>0</v>
      </c>
      <c r="H625" s="148">
        <v>0</v>
      </c>
      <c r="I625" s="139" t="s">
        <v>2303</v>
      </c>
      <c r="J625" s="139" t="s">
        <v>1275</v>
      </c>
      <c r="K625" s="146" t="s">
        <v>3526</v>
      </c>
      <c r="L625" s="147" t="s">
        <v>4261</v>
      </c>
      <c r="M625" s="147" t="s">
        <v>4318</v>
      </c>
      <c r="N625" s="22" t="s">
        <v>2074</v>
      </c>
      <c r="O625" s="22"/>
      <c r="P625" s="246" t="s">
        <v>2654</v>
      </c>
      <c r="Q625" s="191"/>
      <c r="R625" s="1"/>
      <c r="S625" s="1" t="str">
        <f t="shared" si="126"/>
        <v/>
      </c>
      <c r="T625" s="1" t="str">
        <f>IF(ISNA(VLOOKUP(P625,'NEW XEQM.c'!D:D,1,0)),"--",VLOOKUP(P625,'NEW XEQM.c'!D:G,3,0))</f>
        <v>--</v>
      </c>
      <c r="U625" s="1" t="s">
        <v>2074</v>
      </c>
      <c r="W625" t="e">
        <f t="shared" si="125"/>
        <v>#VALUE!</v>
      </c>
    </row>
    <row r="626" spans="1:23">
      <c r="A626" s="16">
        <f t="shared" si="123"/>
        <v>626</v>
      </c>
      <c r="B626" s="15">
        <f t="shared" si="124"/>
        <v>602</v>
      </c>
      <c r="C626" s="144" t="s">
        <v>3513</v>
      </c>
      <c r="D626" s="144" t="s">
        <v>2655</v>
      </c>
      <c r="E626" s="139" t="s">
        <v>474</v>
      </c>
      <c r="F626" s="139" t="s">
        <v>473</v>
      </c>
      <c r="G626" s="148">
        <v>0</v>
      </c>
      <c r="H626" s="148">
        <v>0</v>
      </c>
      <c r="I626" s="139" t="s">
        <v>1</v>
      </c>
      <c r="J626" s="139" t="s">
        <v>1275</v>
      </c>
      <c r="K626" s="146" t="s">
        <v>3526</v>
      </c>
      <c r="L626" s="147" t="s">
        <v>4261</v>
      </c>
      <c r="M626" s="147" t="s">
        <v>4318</v>
      </c>
      <c r="N626" s="22" t="s">
        <v>2074</v>
      </c>
      <c r="O626" s="22"/>
      <c r="P626" s="246" t="s">
        <v>2655</v>
      </c>
      <c r="Q626" s="191"/>
      <c r="R626" s="1"/>
      <c r="S626" s="1" t="str">
        <f t="shared" si="126"/>
        <v>NOT EQUAL</v>
      </c>
      <c r="T626" s="1" t="str">
        <f>IF(ISNA(VLOOKUP(P626,'NEW XEQM.c'!D:D,1,0)),"--",VLOOKUP(P626,'NEW XEQM.c'!D:G,3,0))</f>
        <v>--</v>
      </c>
      <c r="U626" s="1" t="s">
        <v>2074</v>
      </c>
      <c r="W626" t="e">
        <f t="shared" si="125"/>
        <v>#VALUE!</v>
      </c>
    </row>
    <row r="627" spans="1:23">
      <c r="A627" s="16">
        <f t="shared" si="123"/>
        <v>627</v>
      </c>
      <c r="B627" s="15">
        <f t="shared" si="124"/>
        <v>603</v>
      </c>
      <c r="C627" s="144" t="s">
        <v>3513</v>
      </c>
      <c r="D627" s="144" t="s">
        <v>2656</v>
      </c>
      <c r="E627" s="139" t="s">
        <v>474</v>
      </c>
      <c r="F627" s="139" t="s">
        <v>475</v>
      </c>
      <c r="G627" s="148">
        <v>0</v>
      </c>
      <c r="H627" s="148">
        <v>0</v>
      </c>
      <c r="I627" s="139" t="s">
        <v>1</v>
      </c>
      <c r="J627" s="139" t="s">
        <v>1275</v>
      </c>
      <c r="K627" s="146" t="s">
        <v>3526</v>
      </c>
      <c r="L627" s="147" t="s">
        <v>4261</v>
      </c>
      <c r="M627" s="147" t="s">
        <v>4318</v>
      </c>
      <c r="N627" s="22" t="s">
        <v>2074</v>
      </c>
      <c r="O627" s="22"/>
      <c r="P627" s="246" t="s">
        <v>2656</v>
      </c>
      <c r="Q627" s="191"/>
      <c r="R627" s="1"/>
      <c r="S627" s="1" t="str">
        <f t="shared" si="126"/>
        <v>NOT EQUAL</v>
      </c>
      <c r="T627" s="1" t="str">
        <f>IF(ISNA(VLOOKUP(P627,'NEW XEQM.c'!D:D,1,0)),"--",VLOOKUP(P627,'NEW XEQM.c'!D:G,3,0))</f>
        <v>--</v>
      </c>
      <c r="U627" s="1" t="s">
        <v>2074</v>
      </c>
      <c r="W627" t="e">
        <f t="shared" si="125"/>
        <v>#VALUE!</v>
      </c>
    </row>
    <row r="628" spans="1:23">
      <c r="A628" s="16">
        <f t="shared" si="123"/>
        <v>628</v>
      </c>
      <c r="B628" s="15">
        <f t="shared" si="124"/>
        <v>604</v>
      </c>
      <c r="C628" s="144" t="s">
        <v>3513</v>
      </c>
      <c r="D628" s="144" t="s">
        <v>2657</v>
      </c>
      <c r="E628" s="139" t="s">
        <v>474</v>
      </c>
      <c r="F628" s="139" t="s">
        <v>476</v>
      </c>
      <c r="G628" s="148">
        <v>0</v>
      </c>
      <c r="H628" s="148">
        <v>0</v>
      </c>
      <c r="I628" s="139" t="s">
        <v>1</v>
      </c>
      <c r="J628" s="139" t="s">
        <v>1275</v>
      </c>
      <c r="K628" s="146" t="s">
        <v>3526</v>
      </c>
      <c r="L628" s="147" t="s">
        <v>4261</v>
      </c>
      <c r="M628" s="147" t="s">
        <v>4318</v>
      </c>
      <c r="N628" s="22" t="s">
        <v>2074</v>
      </c>
      <c r="O628" s="22"/>
      <c r="P628" s="246" t="s">
        <v>2657</v>
      </c>
      <c r="Q628" s="191"/>
      <c r="R628" s="1"/>
      <c r="S628" s="1" t="str">
        <f t="shared" si="126"/>
        <v>NOT EQUAL</v>
      </c>
      <c r="T628" s="1" t="str">
        <f>IF(ISNA(VLOOKUP(P628,'NEW XEQM.c'!D:D,1,0)),"--",VLOOKUP(P628,'NEW XEQM.c'!D:G,3,0))</f>
        <v>--</v>
      </c>
      <c r="U628" s="1" t="s">
        <v>2074</v>
      </c>
      <c r="W628" t="e">
        <f t="shared" si="125"/>
        <v>#VALUE!</v>
      </c>
    </row>
    <row r="629" spans="1:23">
      <c r="A629" s="16">
        <f t="shared" si="123"/>
        <v>629</v>
      </c>
      <c r="B629" s="15">
        <f t="shared" si="124"/>
        <v>605</v>
      </c>
      <c r="C629" s="144" t="s">
        <v>3513</v>
      </c>
      <c r="D629" s="144" t="s">
        <v>2658</v>
      </c>
      <c r="E629" s="139" t="s">
        <v>474</v>
      </c>
      <c r="F629" s="139" t="s">
        <v>477</v>
      </c>
      <c r="G629" s="148">
        <v>0</v>
      </c>
      <c r="H629" s="148">
        <v>0</v>
      </c>
      <c r="I629" s="139" t="s">
        <v>1</v>
      </c>
      <c r="J629" s="139" t="s">
        <v>1275</v>
      </c>
      <c r="K629" s="146" t="s">
        <v>3526</v>
      </c>
      <c r="L629" s="147" t="s">
        <v>4261</v>
      </c>
      <c r="M629" s="147" t="s">
        <v>4318</v>
      </c>
      <c r="N629" s="22" t="s">
        <v>2074</v>
      </c>
      <c r="O629" s="22"/>
      <c r="P629" s="246" t="s">
        <v>2658</v>
      </c>
      <c r="Q629" s="191"/>
      <c r="R629" s="1"/>
      <c r="S629" s="1" t="str">
        <f t="shared" si="126"/>
        <v>NOT EQUAL</v>
      </c>
      <c r="T629" s="1" t="str">
        <f>IF(ISNA(VLOOKUP(P629,'NEW XEQM.c'!D:D,1,0)),"--",VLOOKUP(P629,'NEW XEQM.c'!D:G,3,0))</f>
        <v>--</v>
      </c>
      <c r="U629" s="1" t="s">
        <v>2074</v>
      </c>
      <c r="W629" t="e">
        <f t="shared" si="125"/>
        <v>#VALUE!</v>
      </c>
    </row>
    <row r="630" spans="1:23">
      <c r="A630" s="16">
        <f t="shared" si="123"/>
        <v>630</v>
      </c>
      <c r="B630" s="15">
        <f t="shared" si="124"/>
        <v>606</v>
      </c>
      <c r="C630" s="144" t="s">
        <v>3513</v>
      </c>
      <c r="D630" s="144" t="s">
        <v>2659</v>
      </c>
      <c r="E630" s="139" t="s">
        <v>474</v>
      </c>
      <c r="F630" s="139" t="s">
        <v>478</v>
      </c>
      <c r="G630" s="148">
        <v>0</v>
      </c>
      <c r="H630" s="148">
        <v>0</v>
      </c>
      <c r="I630" s="139" t="s">
        <v>1</v>
      </c>
      <c r="J630" s="139" t="s">
        <v>1275</v>
      </c>
      <c r="K630" s="146" t="s">
        <v>3526</v>
      </c>
      <c r="L630" s="147" t="s">
        <v>4261</v>
      </c>
      <c r="M630" s="147" t="s">
        <v>4318</v>
      </c>
      <c r="N630" s="22" t="s">
        <v>2074</v>
      </c>
      <c r="O630" s="22"/>
      <c r="P630" s="246" t="s">
        <v>2659</v>
      </c>
      <c r="Q630" s="191"/>
      <c r="R630" s="1"/>
      <c r="S630" s="1" t="str">
        <f t="shared" si="126"/>
        <v>NOT EQUAL</v>
      </c>
      <c r="T630" s="1" t="str">
        <f>IF(ISNA(VLOOKUP(P630,'NEW XEQM.c'!D:D,1,0)),"--",VLOOKUP(P630,'NEW XEQM.c'!D:G,3,0))</f>
        <v>--</v>
      </c>
      <c r="U630" s="1" t="s">
        <v>2074</v>
      </c>
      <c r="W630" t="e">
        <f t="shared" si="125"/>
        <v>#VALUE!</v>
      </c>
    </row>
    <row r="631" spans="1:23">
      <c r="A631" s="16">
        <f t="shared" si="123"/>
        <v>631</v>
      </c>
      <c r="B631" s="15">
        <f t="shared" si="124"/>
        <v>607</v>
      </c>
      <c r="C631" s="144" t="s">
        <v>3513</v>
      </c>
      <c r="D631" s="144" t="s">
        <v>2660</v>
      </c>
      <c r="E631" s="139" t="s">
        <v>474</v>
      </c>
      <c r="F631" s="139" t="s">
        <v>479</v>
      </c>
      <c r="G631" s="148">
        <v>0</v>
      </c>
      <c r="H631" s="148">
        <v>0</v>
      </c>
      <c r="I631" s="139" t="s">
        <v>1</v>
      </c>
      <c r="J631" s="139" t="s">
        <v>1275</v>
      </c>
      <c r="K631" s="146" t="s">
        <v>3526</v>
      </c>
      <c r="L631" s="147" t="s">
        <v>4261</v>
      </c>
      <c r="M631" s="147" t="s">
        <v>4318</v>
      </c>
      <c r="N631" s="22" t="s">
        <v>2074</v>
      </c>
      <c r="O631" s="22"/>
      <c r="P631" s="246" t="s">
        <v>2660</v>
      </c>
      <c r="Q631" s="191"/>
      <c r="R631" s="1"/>
      <c r="S631" s="1" t="str">
        <f t="shared" si="126"/>
        <v>NOT EQUAL</v>
      </c>
      <c r="T631" s="1" t="str">
        <f>IF(ISNA(VLOOKUP(P631,'NEW XEQM.c'!D:D,1,0)),"--",VLOOKUP(P631,'NEW XEQM.c'!D:G,3,0))</f>
        <v>--</v>
      </c>
      <c r="U631" s="1" t="s">
        <v>2074</v>
      </c>
      <c r="W631" t="e">
        <f t="shared" si="125"/>
        <v>#VALUE!</v>
      </c>
    </row>
    <row r="632" spans="1:23">
      <c r="A632" s="16">
        <f t="shared" si="123"/>
        <v>632</v>
      </c>
      <c r="B632" s="15">
        <f t="shared" si="124"/>
        <v>608</v>
      </c>
      <c r="C632" s="144" t="s">
        <v>3513</v>
      </c>
      <c r="D632" s="144" t="s">
        <v>2661</v>
      </c>
      <c r="E632" s="139" t="s">
        <v>474</v>
      </c>
      <c r="F632" s="139" t="s">
        <v>480</v>
      </c>
      <c r="G632" s="148">
        <v>0</v>
      </c>
      <c r="H632" s="148">
        <v>0</v>
      </c>
      <c r="I632" s="139" t="s">
        <v>1</v>
      </c>
      <c r="J632" s="139" t="s">
        <v>1275</v>
      </c>
      <c r="K632" s="146" t="s">
        <v>3526</v>
      </c>
      <c r="L632" s="147" t="s">
        <v>4261</v>
      </c>
      <c r="M632" s="147" t="s">
        <v>4318</v>
      </c>
      <c r="N632" s="22" t="s">
        <v>2074</v>
      </c>
      <c r="O632" s="22"/>
      <c r="P632" s="246" t="s">
        <v>2661</v>
      </c>
      <c r="Q632" s="191"/>
      <c r="R632" s="1"/>
      <c r="S632" s="1" t="str">
        <f t="shared" si="126"/>
        <v>NOT EQUAL</v>
      </c>
      <c r="T632" s="1" t="str">
        <f>IF(ISNA(VLOOKUP(P632,'NEW XEQM.c'!D:D,1,0)),"--",VLOOKUP(P632,'NEW XEQM.c'!D:G,3,0))</f>
        <v>--</v>
      </c>
      <c r="U632" s="1" t="s">
        <v>2074</v>
      </c>
      <c r="W632" t="e">
        <f t="shared" si="125"/>
        <v>#VALUE!</v>
      </c>
    </row>
    <row r="633" spans="1:23">
      <c r="A633" s="16">
        <f t="shared" si="123"/>
        <v>633</v>
      </c>
      <c r="B633" s="15">
        <f t="shared" si="124"/>
        <v>609</v>
      </c>
      <c r="C633" s="144" t="s">
        <v>3513</v>
      </c>
      <c r="D633" s="144" t="s">
        <v>2662</v>
      </c>
      <c r="E633" s="139" t="s">
        <v>474</v>
      </c>
      <c r="F633" s="139" t="s">
        <v>481</v>
      </c>
      <c r="G633" s="148">
        <v>0</v>
      </c>
      <c r="H633" s="148">
        <v>0</v>
      </c>
      <c r="I633" s="139" t="s">
        <v>1</v>
      </c>
      <c r="J633" s="139" t="s">
        <v>1275</v>
      </c>
      <c r="K633" s="146" t="s">
        <v>3526</v>
      </c>
      <c r="L633" s="147" t="s">
        <v>4261</v>
      </c>
      <c r="M633" s="147" t="s">
        <v>4318</v>
      </c>
      <c r="N633" s="22" t="s">
        <v>2074</v>
      </c>
      <c r="O633" s="22"/>
      <c r="P633" s="246" t="s">
        <v>2662</v>
      </c>
      <c r="Q633" s="191"/>
      <c r="R633" s="1"/>
      <c r="S633" s="1" t="str">
        <f t="shared" si="126"/>
        <v>NOT EQUAL</v>
      </c>
      <c r="T633" s="1" t="str">
        <f>IF(ISNA(VLOOKUP(P633,'NEW XEQM.c'!D:D,1,0)),"--",VLOOKUP(P633,'NEW XEQM.c'!D:G,3,0))</f>
        <v>--</v>
      </c>
      <c r="U633" s="1" t="s">
        <v>2074</v>
      </c>
      <c r="W633" t="e">
        <f t="shared" si="125"/>
        <v>#VALUE!</v>
      </c>
    </row>
    <row r="634" spans="1:23">
      <c r="A634" s="16">
        <f t="shared" si="123"/>
        <v>634</v>
      </c>
      <c r="B634" s="15">
        <f t="shared" si="124"/>
        <v>610</v>
      </c>
      <c r="C634" s="144" t="s">
        <v>3513</v>
      </c>
      <c r="D634" s="144" t="s">
        <v>2663</v>
      </c>
      <c r="E634" s="139" t="s">
        <v>474</v>
      </c>
      <c r="F634" s="139" t="s">
        <v>482</v>
      </c>
      <c r="G634" s="148">
        <v>0</v>
      </c>
      <c r="H634" s="148">
        <v>0</v>
      </c>
      <c r="I634" s="139" t="s">
        <v>1</v>
      </c>
      <c r="J634" s="139" t="s">
        <v>1275</v>
      </c>
      <c r="K634" s="146" t="s">
        <v>3526</v>
      </c>
      <c r="L634" s="147" t="s">
        <v>4261</v>
      </c>
      <c r="M634" s="147" t="s">
        <v>4318</v>
      </c>
      <c r="N634" s="22" t="s">
        <v>2074</v>
      </c>
      <c r="O634" s="22"/>
      <c r="P634" s="246" t="s">
        <v>2663</v>
      </c>
      <c r="Q634" s="191"/>
      <c r="R634" s="1"/>
      <c r="S634" s="1" t="str">
        <f t="shared" si="126"/>
        <v>NOT EQUAL</v>
      </c>
      <c r="T634" s="1" t="str">
        <f>IF(ISNA(VLOOKUP(P634,'NEW XEQM.c'!D:D,1,0)),"--",VLOOKUP(P634,'NEW XEQM.c'!D:G,3,0))</f>
        <v>--</v>
      </c>
      <c r="U634" s="1" t="s">
        <v>2074</v>
      </c>
      <c r="W634" t="e">
        <f t="shared" si="125"/>
        <v>#VALUE!</v>
      </c>
    </row>
    <row r="635" spans="1:23">
      <c r="A635" s="16">
        <f t="shared" si="123"/>
        <v>635</v>
      </c>
      <c r="B635" s="15">
        <f t="shared" si="124"/>
        <v>611</v>
      </c>
      <c r="C635" s="144" t="s">
        <v>3513</v>
      </c>
      <c r="D635" s="144" t="s">
        <v>2664</v>
      </c>
      <c r="E635" s="139" t="s">
        <v>474</v>
      </c>
      <c r="F635" s="140" t="s">
        <v>483</v>
      </c>
      <c r="G635" s="149">
        <v>0</v>
      </c>
      <c r="H635" s="149">
        <v>0</v>
      </c>
      <c r="I635" s="139" t="s">
        <v>1</v>
      </c>
      <c r="J635" s="139" t="s">
        <v>1275</v>
      </c>
      <c r="K635" s="146" t="s">
        <v>3526</v>
      </c>
      <c r="L635" s="147" t="s">
        <v>4261</v>
      </c>
      <c r="M635" s="147" t="s">
        <v>4318</v>
      </c>
      <c r="N635" s="22" t="s">
        <v>2074</v>
      </c>
      <c r="O635" s="11"/>
      <c r="P635" s="246" t="s">
        <v>2664</v>
      </c>
      <c r="Q635" s="191"/>
      <c r="R635" s="1"/>
      <c r="S635" s="1" t="str">
        <f t="shared" si="126"/>
        <v>NOT EQUAL</v>
      </c>
      <c r="T635" s="1" t="str">
        <f>IF(ISNA(VLOOKUP(P635,'NEW XEQM.c'!D:D,1,0)),"--",VLOOKUP(P635,'NEW XEQM.c'!D:G,3,0))</f>
        <v>--</v>
      </c>
      <c r="U635" s="1" t="s">
        <v>2074</v>
      </c>
      <c r="W635" t="e">
        <f t="shared" si="125"/>
        <v>#VALUE!</v>
      </c>
    </row>
    <row r="636" spans="1:23">
      <c r="A636" s="16">
        <f t="shared" si="123"/>
        <v>636</v>
      </c>
      <c r="B636" s="15">
        <f t="shared" si="124"/>
        <v>612</v>
      </c>
      <c r="C636" s="144" t="s">
        <v>3513</v>
      </c>
      <c r="D636" s="144" t="s">
        <v>2665</v>
      </c>
      <c r="E636" s="139" t="s">
        <v>474</v>
      </c>
      <c r="F636" s="139" t="s">
        <v>484</v>
      </c>
      <c r="G636" s="148">
        <v>0</v>
      </c>
      <c r="H636" s="148">
        <v>0</v>
      </c>
      <c r="I636" s="139" t="s">
        <v>1</v>
      </c>
      <c r="J636" s="139" t="s">
        <v>1275</v>
      </c>
      <c r="K636" s="146" t="s">
        <v>3526</v>
      </c>
      <c r="L636" s="147" t="s">
        <v>4261</v>
      </c>
      <c r="M636" s="147" t="s">
        <v>4318</v>
      </c>
      <c r="N636" s="22" t="s">
        <v>2074</v>
      </c>
      <c r="O636" s="22"/>
      <c r="P636" s="246" t="s">
        <v>2665</v>
      </c>
      <c r="Q636" s="191"/>
      <c r="R636" s="1"/>
      <c r="S636" s="1" t="str">
        <f t="shared" si="126"/>
        <v>NOT EQUAL</v>
      </c>
      <c r="T636" s="1" t="str">
        <f>IF(ISNA(VLOOKUP(P636,'NEW XEQM.c'!D:D,1,0)),"--",VLOOKUP(P636,'NEW XEQM.c'!D:G,3,0))</f>
        <v>--</v>
      </c>
      <c r="U636" s="1" t="s">
        <v>2074</v>
      </c>
      <c r="W636" t="e">
        <f t="shared" si="125"/>
        <v>#VALUE!</v>
      </c>
    </row>
    <row r="637" spans="1:23">
      <c r="A637" s="16">
        <f t="shared" si="123"/>
        <v>637</v>
      </c>
      <c r="B637" s="15">
        <f t="shared" si="124"/>
        <v>613</v>
      </c>
      <c r="C637" s="144" t="s">
        <v>3513</v>
      </c>
      <c r="D637" s="144" t="s">
        <v>2666</v>
      </c>
      <c r="E637" s="139" t="s">
        <v>474</v>
      </c>
      <c r="F637" s="139" t="s">
        <v>485</v>
      </c>
      <c r="G637" s="148">
        <v>0</v>
      </c>
      <c r="H637" s="148">
        <v>0</v>
      </c>
      <c r="I637" s="139" t="s">
        <v>1</v>
      </c>
      <c r="J637" s="139" t="s">
        <v>1275</v>
      </c>
      <c r="K637" s="146" t="s">
        <v>3526</v>
      </c>
      <c r="L637" s="147" t="s">
        <v>4261</v>
      </c>
      <c r="M637" s="147" t="s">
        <v>4318</v>
      </c>
      <c r="N637" s="22" t="s">
        <v>2074</v>
      </c>
      <c r="O637" s="22"/>
      <c r="P637" s="246" t="s">
        <v>2666</v>
      </c>
      <c r="Q637" s="191"/>
      <c r="R637" s="1"/>
      <c r="S637" s="1" t="str">
        <f t="shared" si="126"/>
        <v>NOT EQUAL</v>
      </c>
      <c r="T637" s="1" t="str">
        <f>IF(ISNA(VLOOKUP(P637,'NEW XEQM.c'!D:D,1,0)),"--",VLOOKUP(P637,'NEW XEQM.c'!D:G,3,0))</f>
        <v>--</v>
      </c>
      <c r="U637" s="1" t="s">
        <v>2074</v>
      </c>
      <c r="W637" t="e">
        <f t="shared" si="125"/>
        <v>#VALUE!</v>
      </c>
    </row>
    <row r="638" spans="1:23">
      <c r="A638" s="16">
        <f t="shared" si="123"/>
        <v>638</v>
      </c>
      <c r="B638" s="15">
        <f t="shared" si="124"/>
        <v>614</v>
      </c>
      <c r="C638" s="144" t="s">
        <v>3513</v>
      </c>
      <c r="D638" s="144" t="s">
        <v>2667</v>
      </c>
      <c r="E638" s="139" t="s">
        <v>474</v>
      </c>
      <c r="F638" s="139" t="s">
        <v>486</v>
      </c>
      <c r="G638" s="148">
        <v>0</v>
      </c>
      <c r="H638" s="148">
        <v>0</v>
      </c>
      <c r="I638" s="139" t="s">
        <v>1</v>
      </c>
      <c r="J638" s="139" t="s">
        <v>1275</v>
      </c>
      <c r="K638" s="146" t="s">
        <v>3526</v>
      </c>
      <c r="L638" s="147" t="s">
        <v>4261</v>
      </c>
      <c r="M638" s="147" t="s">
        <v>4318</v>
      </c>
      <c r="N638" s="22" t="s">
        <v>2074</v>
      </c>
      <c r="O638" s="22"/>
      <c r="P638" s="246" t="s">
        <v>2667</v>
      </c>
      <c r="Q638" s="191"/>
      <c r="R638" s="1"/>
      <c r="S638" s="1" t="str">
        <f t="shared" si="126"/>
        <v>NOT EQUAL</v>
      </c>
      <c r="T638" s="1" t="str">
        <f>IF(ISNA(VLOOKUP(P638,'NEW XEQM.c'!D:D,1,0)),"--",VLOOKUP(P638,'NEW XEQM.c'!D:G,3,0))</f>
        <v>--</v>
      </c>
      <c r="U638" s="1" t="s">
        <v>2074</v>
      </c>
      <c r="W638" t="e">
        <f t="shared" si="125"/>
        <v>#VALUE!</v>
      </c>
    </row>
    <row r="639" spans="1:23">
      <c r="A639" s="16">
        <f t="shared" ref="A639:A702" si="127">IF(B639=INT(B639),ROW(),"")</f>
        <v>639</v>
      </c>
      <c r="B639" s="15">
        <f t="shared" si="124"/>
        <v>615</v>
      </c>
      <c r="C639" s="144" t="s">
        <v>3513</v>
      </c>
      <c r="D639" s="144" t="s">
        <v>2668</v>
      </c>
      <c r="E639" s="139" t="s">
        <v>474</v>
      </c>
      <c r="F639" s="139" t="s">
        <v>487</v>
      </c>
      <c r="G639" s="148">
        <v>0</v>
      </c>
      <c r="H639" s="148">
        <v>0</v>
      </c>
      <c r="I639" s="139" t="s">
        <v>1</v>
      </c>
      <c r="J639" s="139" t="s">
        <v>1275</v>
      </c>
      <c r="K639" s="146" t="s">
        <v>3526</v>
      </c>
      <c r="L639" s="147" t="s">
        <v>4261</v>
      </c>
      <c r="M639" s="147" t="s">
        <v>4318</v>
      </c>
      <c r="N639" s="22" t="s">
        <v>2074</v>
      </c>
      <c r="O639" s="22"/>
      <c r="P639" s="246" t="s">
        <v>2668</v>
      </c>
      <c r="Q639" s="191"/>
      <c r="R639" s="1"/>
      <c r="S639" s="1" t="str">
        <f t="shared" si="126"/>
        <v>NOT EQUAL</v>
      </c>
      <c r="T639" s="1" t="str">
        <f>IF(ISNA(VLOOKUP(P639,'NEW XEQM.c'!D:D,1,0)),"--",VLOOKUP(P639,'NEW XEQM.c'!D:G,3,0))</f>
        <v>--</v>
      </c>
      <c r="U639" s="1" t="s">
        <v>2074</v>
      </c>
      <c r="W639" t="e">
        <f t="shared" si="125"/>
        <v>#VALUE!</v>
      </c>
    </row>
    <row r="640" spans="1:23">
      <c r="A640" s="16">
        <f t="shared" si="127"/>
        <v>640</v>
      </c>
      <c r="B640" s="15">
        <f t="shared" si="124"/>
        <v>616</v>
      </c>
      <c r="C640" s="144" t="s">
        <v>3513</v>
      </c>
      <c r="D640" s="144" t="s">
        <v>2669</v>
      </c>
      <c r="E640" s="139" t="s">
        <v>474</v>
      </c>
      <c r="F640" s="140" t="s">
        <v>488</v>
      </c>
      <c r="G640" s="149">
        <v>0</v>
      </c>
      <c r="H640" s="149">
        <v>0</v>
      </c>
      <c r="I640" s="139" t="s">
        <v>1</v>
      </c>
      <c r="J640" s="139" t="s">
        <v>1275</v>
      </c>
      <c r="K640" s="146" t="s">
        <v>3526</v>
      </c>
      <c r="L640" s="147" t="s">
        <v>4261</v>
      </c>
      <c r="M640" s="147" t="s">
        <v>4318</v>
      </c>
      <c r="N640" s="22" t="s">
        <v>2074</v>
      </c>
      <c r="O640" s="11"/>
      <c r="P640" s="246" t="s">
        <v>2669</v>
      </c>
      <c r="Q640" s="191"/>
      <c r="R640" s="1"/>
      <c r="S640" s="1" t="str">
        <f t="shared" si="126"/>
        <v>NOT EQUAL</v>
      </c>
      <c r="T640" s="1" t="str">
        <f>IF(ISNA(VLOOKUP(P640,'NEW XEQM.c'!D:D,1,0)),"--",VLOOKUP(P640,'NEW XEQM.c'!D:G,3,0))</f>
        <v>--</v>
      </c>
      <c r="U640" s="1" t="s">
        <v>2074</v>
      </c>
      <c r="W640" t="e">
        <f t="shared" si="125"/>
        <v>#VALUE!</v>
      </c>
    </row>
    <row r="641" spans="1:23">
      <c r="A641" s="16">
        <f t="shared" si="127"/>
        <v>641</v>
      </c>
      <c r="B641" s="15">
        <f t="shared" si="124"/>
        <v>617</v>
      </c>
      <c r="C641" s="144" t="s">
        <v>3513</v>
      </c>
      <c r="D641" s="144" t="s">
        <v>2670</v>
      </c>
      <c r="E641" s="139" t="s">
        <v>474</v>
      </c>
      <c r="F641" s="139" t="s">
        <v>489</v>
      </c>
      <c r="G641" s="148">
        <v>0</v>
      </c>
      <c r="H641" s="148">
        <v>0</v>
      </c>
      <c r="I641" s="139" t="s">
        <v>1</v>
      </c>
      <c r="J641" s="139" t="s">
        <v>1275</v>
      </c>
      <c r="K641" s="146" t="s">
        <v>3526</v>
      </c>
      <c r="L641" s="147" t="s">
        <v>4261</v>
      </c>
      <c r="M641" s="147" t="s">
        <v>4318</v>
      </c>
      <c r="N641" s="22" t="s">
        <v>2074</v>
      </c>
      <c r="O641" s="22"/>
      <c r="P641" s="246" t="s">
        <v>2670</v>
      </c>
      <c r="Q641" s="191"/>
      <c r="R641" s="1"/>
      <c r="S641" s="1" t="str">
        <f t="shared" si="126"/>
        <v>NOT EQUAL</v>
      </c>
      <c r="T641" s="1" t="str">
        <f>IF(ISNA(VLOOKUP(P641,'NEW XEQM.c'!D:D,1,0)),"--",VLOOKUP(P641,'NEW XEQM.c'!D:G,3,0))</f>
        <v>--</v>
      </c>
      <c r="U641" s="1" t="s">
        <v>2074</v>
      </c>
      <c r="W641" t="e">
        <f t="shared" si="125"/>
        <v>#VALUE!</v>
      </c>
    </row>
    <row r="642" spans="1:23">
      <c r="A642" s="16">
        <f t="shared" si="127"/>
        <v>642</v>
      </c>
      <c r="B642" s="15">
        <f t="shared" si="124"/>
        <v>618</v>
      </c>
      <c r="C642" s="144" t="s">
        <v>3513</v>
      </c>
      <c r="D642" s="144" t="s">
        <v>1900</v>
      </c>
      <c r="E642" s="139" t="s">
        <v>474</v>
      </c>
      <c r="F642" s="139" t="s">
        <v>490</v>
      </c>
      <c r="G642" s="150">
        <v>0</v>
      </c>
      <c r="H642" s="150">
        <v>0</v>
      </c>
      <c r="I642" s="139" t="s">
        <v>1</v>
      </c>
      <c r="J642" s="139" t="s">
        <v>1275</v>
      </c>
      <c r="K642" s="146" t="s">
        <v>3526</v>
      </c>
      <c r="L642" s="147" t="s">
        <v>4261</v>
      </c>
      <c r="M642" s="147" t="s">
        <v>4318</v>
      </c>
      <c r="N642" s="22" t="s">
        <v>2074</v>
      </c>
      <c r="O642" s="22"/>
      <c r="P642" s="246" t="s">
        <v>1900</v>
      </c>
      <c r="Q642" s="191"/>
      <c r="R642" s="1"/>
      <c r="S642" s="1" t="str">
        <f t="shared" si="126"/>
        <v>NOT EQUAL</v>
      </c>
      <c r="T642" s="1" t="str">
        <f>IF(ISNA(VLOOKUP(P642,'NEW XEQM.c'!D:D,1,0)),"--",VLOOKUP(P642,'NEW XEQM.c'!D:G,3,0))</f>
        <v>--</v>
      </c>
      <c r="U642" s="1" t="s">
        <v>2074</v>
      </c>
      <c r="W642" t="e">
        <f t="shared" si="125"/>
        <v>#VALUE!</v>
      </c>
    </row>
    <row r="643" spans="1:23">
      <c r="A643" s="16">
        <f t="shared" si="127"/>
        <v>643</v>
      </c>
      <c r="B643" s="15">
        <f t="shared" si="124"/>
        <v>619</v>
      </c>
      <c r="C643" s="144" t="s">
        <v>3513</v>
      </c>
      <c r="D643" s="144" t="s">
        <v>2671</v>
      </c>
      <c r="E643" s="139" t="s">
        <v>474</v>
      </c>
      <c r="F643" s="140" t="s">
        <v>491</v>
      </c>
      <c r="G643" s="149">
        <v>0</v>
      </c>
      <c r="H643" s="149">
        <v>0</v>
      </c>
      <c r="I643" s="139" t="s">
        <v>1</v>
      </c>
      <c r="J643" s="139" t="s">
        <v>1275</v>
      </c>
      <c r="K643" s="146" t="s">
        <v>3526</v>
      </c>
      <c r="L643" s="147" t="s">
        <v>4261</v>
      </c>
      <c r="M643" s="147" t="s">
        <v>4318</v>
      </c>
      <c r="N643" s="22" t="s">
        <v>2074</v>
      </c>
      <c r="O643" s="11"/>
      <c r="P643" s="246" t="s">
        <v>2671</v>
      </c>
      <c r="Q643" s="191"/>
      <c r="R643" s="1"/>
      <c r="S643" s="1" t="str">
        <f t="shared" si="126"/>
        <v>NOT EQUAL</v>
      </c>
      <c r="T643" s="1" t="str">
        <f>IF(ISNA(VLOOKUP(P643,'NEW XEQM.c'!D:D,1,0)),"--",VLOOKUP(P643,'NEW XEQM.c'!D:G,3,0))</f>
        <v>--</v>
      </c>
      <c r="U643" s="1" t="s">
        <v>2074</v>
      </c>
      <c r="W643" t="e">
        <f t="shared" si="125"/>
        <v>#VALUE!</v>
      </c>
    </row>
    <row r="644" spans="1:23">
      <c r="A644" s="16">
        <f t="shared" si="127"/>
        <v>644</v>
      </c>
      <c r="B644" s="15">
        <f t="shared" ref="B644:B707" si="128">IF(AND(MID(C644,2,1)&lt;&gt;"/",MID(C644,1,1)="/"),INT(B643)+1,B643+0.01)</f>
        <v>620</v>
      </c>
      <c r="C644" s="144" t="s">
        <v>3513</v>
      </c>
      <c r="D644" s="144" t="s">
        <v>1902</v>
      </c>
      <c r="E644" s="139" t="s">
        <v>474</v>
      </c>
      <c r="F644" s="139" t="s">
        <v>492</v>
      </c>
      <c r="G644" s="148">
        <v>0</v>
      </c>
      <c r="H644" s="148">
        <v>0</v>
      </c>
      <c r="I644" s="139" t="s">
        <v>1</v>
      </c>
      <c r="J644" s="139" t="s">
        <v>1275</v>
      </c>
      <c r="K644" s="146" t="s">
        <v>3526</v>
      </c>
      <c r="L644" s="147" t="s">
        <v>4261</v>
      </c>
      <c r="M644" s="147" t="s">
        <v>4318</v>
      </c>
      <c r="N644" s="22" t="s">
        <v>2074</v>
      </c>
      <c r="O644" s="22"/>
      <c r="P644" s="246" t="s">
        <v>1902</v>
      </c>
      <c r="Q644" s="191"/>
      <c r="R644" s="1"/>
      <c r="S644" s="1" t="str">
        <f t="shared" si="126"/>
        <v>NOT EQUAL</v>
      </c>
      <c r="T644" s="1" t="str">
        <f>IF(ISNA(VLOOKUP(P644,'NEW XEQM.c'!D:D,1,0)),"--",VLOOKUP(P644,'NEW XEQM.c'!D:G,3,0))</f>
        <v>--</v>
      </c>
      <c r="U644" s="1" t="s">
        <v>2074</v>
      </c>
      <c r="W644" t="e">
        <f t="shared" si="125"/>
        <v>#VALUE!</v>
      </c>
    </row>
    <row r="645" spans="1:23">
      <c r="A645" s="16">
        <f t="shared" si="127"/>
        <v>645</v>
      </c>
      <c r="B645" s="15">
        <f t="shared" si="128"/>
        <v>621</v>
      </c>
      <c r="C645" s="144" t="s">
        <v>3513</v>
      </c>
      <c r="D645" s="144" t="s">
        <v>2672</v>
      </c>
      <c r="E645" s="139" t="s">
        <v>474</v>
      </c>
      <c r="F645" s="139" t="s">
        <v>493</v>
      </c>
      <c r="G645" s="148">
        <v>0</v>
      </c>
      <c r="H645" s="148">
        <v>0</v>
      </c>
      <c r="I645" s="139" t="s">
        <v>1</v>
      </c>
      <c r="J645" s="139" t="s">
        <v>1275</v>
      </c>
      <c r="K645" s="146" t="s">
        <v>3526</v>
      </c>
      <c r="L645" s="147" t="s">
        <v>4261</v>
      </c>
      <c r="M645" s="147" t="s">
        <v>4318</v>
      </c>
      <c r="N645" s="22" t="s">
        <v>2074</v>
      </c>
      <c r="O645" s="22"/>
      <c r="P645" s="246" t="s">
        <v>2672</v>
      </c>
      <c r="Q645" s="191"/>
      <c r="R645" s="1"/>
      <c r="S645" s="1" t="str">
        <f t="shared" si="126"/>
        <v>NOT EQUAL</v>
      </c>
      <c r="T645" s="1" t="str">
        <f>IF(ISNA(VLOOKUP(P645,'NEW XEQM.c'!D:D,1,0)),"--",VLOOKUP(P645,'NEW XEQM.c'!D:G,3,0))</f>
        <v>--</v>
      </c>
      <c r="U645" s="1" t="s">
        <v>2074</v>
      </c>
      <c r="W645" t="e">
        <f t="shared" ref="W645:W708" si="129">SUBSTITUTE(IF(AND(T645="--",FIND("STD",E645),FIND("fn",C645)&gt;0,FIND("ITM_",P645),I645="CAT_FNCT"),E645,""),"""","")</f>
        <v>#VALUE!</v>
      </c>
    </row>
    <row r="646" spans="1:23">
      <c r="A646" s="16">
        <f t="shared" si="127"/>
        <v>646</v>
      </c>
      <c r="B646" s="15">
        <f t="shared" si="128"/>
        <v>622</v>
      </c>
      <c r="C646" s="144" t="s">
        <v>3513</v>
      </c>
      <c r="D646" s="144" t="s">
        <v>2673</v>
      </c>
      <c r="E646" s="139" t="s">
        <v>474</v>
      </c>
      <c r="F646" s="140" t="s">
        <v>494</v>
      </c>
      <c r="G646" s="149">
        <v>0</v>
      </c>
      <c r="H646" s="149">
        <v>0</v>
      </c>
      <c r="I646" s="139" t="s">
        <v>1</v>
      </c>
      <c r="J646" s="139" t="s">
        <v>1275</v>
      </c>
      <c r="K646" s="146" t="s">
        <v>3526</v>
      </c>
      <c r="L646" s="147" t="s">
        <v>4261</v>
      </c>
      <c r="M646" s="147" t="s">
        <v>4318</v>
      </c>
      <c r="N646" s="22" t="s">
        <v>2074</v>
      </c>
      <c r="O646" s="11"/>
      <c r="P646" s="246" t="s">
        <v>2673</v>
      </c>
      <c r="Q646" s="191"/>
      <c r="R646" s="1"/>
      <c r="S646" s="1" t="str">
        <f t="shared" si="126"/>
        <v>NOT EQUAL</v>
      </c>
      <c r="T646" s="1" t="str">
        <f>IF(ISNA(VLOOKUP(P646,'NEW XEQM.c'!D:D,1,0)),"--",VLOOKUP(P646,'NEW XEQM.c'!D:G,3,0))</f>
        <v>--</v>
      </c>
      <c r="U646" s="1" t="s">
        <v>2074</v>
      </c>
      <c r="W646" t="e">
        <f t="shared" si="129"/>
        <v>#VALUE!</v>
      </c>
    </row>
    <row r="647" spans="1:23">
      <c r="A647" s="16">
        <f t="shared" si="127"/>
        <v>647</v>
      </c>
      <c r="B647" s="15">
        <f t="shared" si="128"/>
        <v>623</v>
      </c>
      <c r="C647" s="144" t="s">
        <v>3513</v>
      </c>
      <c r="D647" s="144" t="s">
        <v>2674</v>
      </c>
      <c r="E647" s="139" t="s">
        <v>474</v>
      </c>
      <c r="F647" s="140" t="s">
        <v>495</v>
      </c>
      <c r="G647" s="149">
        <v>0</v>
      </c>
      <c r="H647" s="149">
        <v>0</v>
      </c>
      <c r="I647" s="139" t="s">
        <v>1</v>
      </c>
      <c r="J647" s="139" t="s">
        <v>1275</v>
      </c>
      <c r="K647" s="146" t="s">
        <v>3526</v>
      </c>
      <c r="L647" s="147" t="s">
        <v>4261</v>
      </c>
      <c r="M647" s="147" t="s">
        <v>4318</v>
      </c>
      <c r="N647" s="22" t="s">
        <v>2074</v>
      </c>
      <c r="O647" s="11"/>
      <c r="P647" s="246" t="s">
        <v>2674</v>
      </c>
      <c r="Q647" s="191"/>
      <c r="R647" s="1"/>
      <c r="S647" s="1" t="str">
        <f t="shared" si="126"/>
        <v>NOT EQUAL</v>
      </c>
      <c r="T647" s="1" t="str">
        <f>IF(ISNA(VLOOKUP(P647,'NEW XEQM.c'!D:D,1,0)),"--",VLOOKUP(P647,'NEW XEQM.c'!D:G,3,0))</f>
        <v>--</v>
      </c>
      <c r="U647" s="1" t="s">
        <v>2074</v>
      </c>
      <c r="W647" t="e">
        <f t="shared" si="129"/>
        <v>#VALUE!</v>
      </c>
    </row>
    <row r="648" spans="1:23">
      <c r="A648" s="16">
        <f t="shared" si="127"/>
        <v>648</v>
      </c>
      <c r="B648" s="15">
        <f t="shared" si="128"/>
        <v>624</v>
      </c>
      <c r="C648" s="144" t="s">
        <v>3513</v>
      </c>
      <c r="D648" s="144" t="s">
        <v>2675</v>
      </c>
      <c r="E648" s="139" t="s">
        <v>474</v>
      </c>
      <c r="F648" s="139" t="s">
        <v>388</v>
      </c>
      <c r="G648" s="148">
        <v>0</v>
      </c>
      <c r="H648" s="148">
        <v>0</v>
      </c>
      <c r="I648" s="139" t="s">
        <v>1</v>
      </c>
      <c r="J648" s="139" t="s">
        <v>1275</v>
      </c>
      <c r="K648" s="146" t="s">
        <v>3526</v>
      </c>
      <c r="L648" s="147" t="s">
        <v>4261</v>
      </c>
      <c r="M648" s="147" t="s">
        <v>4318</v>
      </c>
      <c r="N648" s="22" t="s">
        <v>2074</v>
      </c>
      <c r="O648" s="22"/>
      <c r="P648" s="246" t="s">
        <v>2675</v>
      </c>
      <c r="Q648" s="191"/>
      <c r="R648" s="1"/>
      <c r="S648" s="1" t="str">
        <f t="shared" si="126"/>
        <v>NOT EQUAL</v>
      </c>
      <c r="T648" s="1" t="str">
        <f>IF(ISNA(VLOOKUP(P648,'NEW XEQM.c'!D:D,1,0)),"--",VLOOKUP(P648,'NEW XEQM.c'!D:G,3,0))</f>
        <v>--</v>
      </c>
      <c r="U648" s="1" t="s">
        <v>2074</v>
      </c>
      <c r="W648" t="e">
        <f t="shared" si="129"/>
        <v>#VALUE!</v>
      </c>
    </row>
    <row r="649" spans="1:23">
      <c r="A649" s="16">
        <f t="shared" si="127"/>
        <v>649</v>
      </c>
      <c r="B649" s="15">
        <f t="shared" si="128"/>
        <v>625</v>
      </c>
      <c r="C649" s="144" t="s">
        <v>3513</v>
      </c>
      <c r="D649" s="144" t="s">
        <v>2676</v>
      </c>
      <c r="E649" s="139" t="s">
        <v>474</v>
      </c>
      <c r="F649" s="139" t="s">
        <v>496</v>
      </c>
      <c r="G649" s="148">
        <v>0</v>
      </c>
      <c r="H649" s="148">
        <v>0</v>
      </c>
      <c r="I649" s="139" t="s">
        <v>1</v>
      </c>
      <c r="J649" s="139" t="s">
        <v>1275</v>
      </c>
      <c r="K649" s="146" t="s">
        <v>3526</v>
      </c>
      <c r="L649" s="147" t="s">
        <v>4261</v>
      </c>
      <c r="M649" s="147" t="s">
        <v>4318</v>
      </c>
      <c r="N649" s="22" t="s">
        <v>2074</v>
      </c>
      <c r="O649" s="22"/>
      <c r="P649" s="246" t="s">
        <v>2676</v>
      </c>
      <c r="Q649" s="191"/>
      <c r="R649" s="1"/>
      <c r="S649" s="1" t="str">
        <f t="shared" si="126"/>
        <v>NOT EQUAL</v>
      </c>
      <c r="T649" s="1" t="str">
        <f>IF(ISNA(VLOOKUP(P649,'NEW XEQM.c'!D:D,1,0)),"--",VLOOKUP(P649,'NEW XEQM.c'!D:G,3,0))</f>
        <v>--</v>
      </c>
      <c r="U649" s="1" t="s">
        <v>2074</v>
      </c>
      <c r="W649" t="e">
        <f t="shared" si="129"/>
        <v>#VALUE!</v>
      </c>
    </row>
    <row r="650" spans="1:23">
      <c r="A650" s="16">
        <f t="shared" si="127"/>
        <v>650</v>
      </c>
      <c r="B650" s="15">
        <f t="shared" si="128"/>
        <v>626</v>
      </c>
      <c r="C650" s="144" t="s">
        <v>3513</v>
      </c>
      <c r="D650" s="144" t="s">
        <v>2677</v>
      </c>
      <c r="E650" s="139" t="s">
        <v>474</v>
      </c>
      <c r="F650" s="139" t="s">
        <v>497</v>
      </c>
      <c r="G650" s="148">
        <v>0</v>
      </c>
      <c r="H650" s="148">
        <v>0</v>
      </c>
      <c r="I650" s="139" t="s">
        <v>1</v>
      </c>
      <c r="J650" s="139" t="s">
        <v>1275</v>
      </c>
      <c r="K650" s="146" t="s">
        <v>3526</v>
      </c>
      <c r="L650" s="147" t="s">
        <v>4261</v>
      </c>
      <c r="M650" s="147" t="s">
        <v>4318</v>
      </c>
      <c r="N650" s="22" t="s">
        <v>2074</v>
      </c>
      <c r="O650" s="22"/>
      <c r="P650" s="246" t="s">
        <v>2677</v>
      </c>
      <c r="Q650" s="191"/>
      <c r="R650" s="1"/>
      <c r="S650" s="1" t="str">
        <f t="shared" si="126"/>
        <v>NOT EQUAL</v>
      </c>
      <c r="T650" s="1" t="str">
        <f>IF(ISNA(VLOOKUP(P650,'NEW XEQM.c'!D:D,1,0)),"--",VLOOKUP(P650,'NEW XEQM.c'!D:G,3,0))</f>
        <v>--</v>
      </c>
      <c r="U650" s="1" t="s">
        <v>2074</v>
      </c>
      <c r="W650" t="e">
        <f t="shared" si="129"/>
        <v>#VALUE!</v>
      </c>
    </row>
    <row r="651" spans="1:23">
      <c r="A651" s="16">
        <f t="shared" si="127"/>
        <v>651</v>
      </c>
      <c r="B651" s="15">
        <f t="shared" si="128"/>
        <v>627</v>
      </c>
      <c r="C651" s="144" t="s">
        <v>3513</v>
      </c>
      <c r="D651" s="144" t="s">
        <v>2678</v>
      </c>
      <c r="E651" s="139" t="s">
        <v>474</v>
      </c>
      <c r="F651" s="139" t="s">
        <v>498</v>
      </c>
      <c r="G651" s="148">
        <v>0</v>
      </c>
      <c r="H651" s="148">
        <v>0</v>
      </c>
      <c r="I651" s="139" t="s">
        <v>1</v>
      </c>
      <c r="J651" s="139" t="s">
        <v>1275</v>
      </c>
      <c r="K651" s="146" t="s">
        <v>3526</v>
      </c>
      <c r="L651" s="147" t="s">
        <v>4261</v>
      </c>
      <c r="M651" s="147" t="s">
        <v>4318</v>
      </c>
      <c r="N651" s="22" t="s">
        <v>2074</v>
      </c>
      <c r="O651" s="22"/>
      <c r="P651" s="246" t="s">
        <v>2678</v>
      </c>
      <c r="Q651" s="191"/>
      <c r="R651" s="1"/>
      <c r="S651" s="1" t="str">
        <f t="shared" si="126"/>
        <v>NOT EQUAL</v>
      </c>
      <c r="T651" s="1" t="str">
        <f>IF(ISNA(VLOOKUP(P651,'NEW XEQM.c'!D:D,1,0)),"--",VLOOKUP(P651,'NEW XEQM.c'!D:G,3,0))</f>
        <v>--</v>
      </c>
      <c r="U651" s="1" t="s">
        <v>2074</v>
      </c>
      <c r="W651" t="e">
        <f t="shared" si="129"/>
        <v>#VALUE!</v>
      </c>
    </row>
    <row r="652" spans="1:23">
      <c r="A652" s="16">
        <f t="shared" si="127"/>
        <v>652</v>
      </c>
      <c r="B652" s="15">
        <f t="shared" si="128"/>
        <v>628</v>
      </c>
      <c r="C652" s="144" t="s">
        <v>3513</v>
      </c>
      <c r="D652" s="144" t="s">
        <v>2679</v>
      </c>
      <c r="E652" s="139" t="s">
        <v>474</v>
      </c>
      <c r="F652" s="139" t="s">
        <v>0</v>
      </c>
      <c r="G652" s="148">
        <v>0</v>
      </c>
      <c r="H652" s="148">
        <v>0</v>
      </c>
      <c r="I652" s="139" t="s">
        <v>1</v>
      </c>
      <c r="J652" s="139" t="s">
        <v>1275</v>
      </c>
      <c r="K652" s="146" t="s">
        <v>3526</v>
      </c>
      <c r="L652" s="147" t="s">
        <v>4261</v>
      </c>
      <c r="M652" s="147" t="s">
        <v>4318</v>
      </c>
      <c r="N652" s="22" t="s">
        <v>2074</v>
      </c>
      <c r="O652" s="22"/>
      <c r="P652" s="246" t="s">
        <v>2679</v>
      </c>
      <c r="Q652" s="191"/>
      <c r="R652" s="1"/>
      <c r="S652" s="1" t="str">
        <f t="shared" si="126"/>
        <v>NOT EQUAL</v>
      </c>
      <c r="T652" s="1" t="str">
        <f>IF(ISNA(VLOOKUP(P652,'NEW XEQM.c'!D:D,1,0)),"--",VLOOKUP(P652,'NEW XEQM.c'!D:G,3,0))</f>
        <v>--</v>
      </c>
      <c r="U652" s="1" t="s">
        <v>2074</v>
      </c>
      <c r="W652" t="e">
        <f t="shared" si="129"/>
        <v>#VALUE!</v>
      </c>
    </row>
    <row r="653" spans="1:23">
      <c r="A653" s="16">
        <f t="shared" si="127"/>
        <v>653</v>
      </c>
      <c r="B653" s="15">
        <f t="shared" si="128"/>
        <v>629</v>
      </c>
      <c r="C653" s="144" t="s">
        <v>3513</v>
      </c>
      <c r="D653" s="144" t="s">
        <v>2681</v>
      </c>
      <c r="E653" s="139" t="s">
        <v>474</v>
      </c>
      <c r="F653" s="139" t="s">
        <v>500</v>
      </c>
      <c r="G653" s="150">
        <v>0</v>
      </c>
      <c r="H653" s="150">
        <v>0</v>
      </c>
      <c r="I653" s="139" t="s">
        <v>1</v>
      </c>
      <c r="J653" s="139" t="s">
        <v>1275</v>
      </c>
      <c r="K653" s="146" t="s">
        <v>3526</v>
      </c>
      <c r="L653" s="147" t="s">
        <v>4261</v>
      </c>
      <c r="M653" s="147" t="s">
        <v>4318</v>
      </c>
      <c r="N653" s="22" t="s">
        <v>2074</v>
      </c>
      <c r="O653" s="22"/>
      <c r="P653" s="246" t="s">
        <v>2681</v>
      </c>
      <c r="Q653" s="191"/>
      <c r="R653" s="1"/>
      <c r="S653" s="1" t="str">
        <f t="shared" si="126"/>
        <v>NOT EQUAL</v>
      </c>
      <c r="T653" s="1" t="str">
        <f>IF(ISNA(VLOOKUP(P653,'NEW XEQM.c'!D:D,1,0)),"--",VLOOKUP(P653,'NEW XEQM.c'!D:G,3,0))</f>
        <v>--</v>
      </c>
      <c r="U653" s="1" t="s">
        <v>2074</v>
      </c>
      <c r="W653" t="e">
        <f t="shared" si="129"/>
        <v>#VALUE!</v>
      </c>
    </row>
    <row r="654" spans="1:23">
      <c r="A654" s="16">
        <f t="shared" si="127"/>
        <v>654</v>
      </c>
      <c r="B654" s="15">
        <f t="shared" si="128"/>
        <v>630</v>
      </c>
      <c r="C654" s="144" t="s">
        <v>3513</v>
      </c>
      <c r="D654" s="144" t="s">
        <v>2682</v>
      </c>
      <c r="E654" s="139" t="s">
        <v>474</v>
      </c>
      <c r="F654" s="140" t="s">
        <v>366</v>
      </c>
      <c r="G654" s="149">
        <v>0</v>
      </c>
      <c r="H654" s="149">
        <v>0</v>
      </c>
      <c r="I654" s="139" t="s">
        <v>1</v>
      </c>
      <c r="J654" s="139" t="s">
        <v>1275</v>
      </c>
      <c r="K654" s="146" t="s">
        <v>3526</v>
      </c>
      <c r="L654" s="147" t="s">
        <v>4261</v>
      </c>
      <c r="M654" s="147" t="s">
        <v>4318</v>
      </c>
      <c r="N654" s="22" t="s">
        <v>2074</v>
      </c>
      <c r="O654" s="11"/>
      <c r="P654" s="246" t="s">
        <v>2682</v>
      </c>
      <c r="Q654" s="191"/>
      <c r="R654" s="1"/>
      <c r="S654" s="1" t="str">
        <f t="shared" si="126"/>
        <v>NOT EQUAL</v>
      </c>
      <c r="T654" s="1" t="str">
        <f>IF(ISNA(VLOOKUP(P654,'NEW XEQM.c'!D:D,1,0)),"--",VLOOKUP(P654,'NEW XEQM.c'!D:G,3,0))</f>
        <v>--</v>
      </c>
      <c r="U654" s="1" t="s">
        <v>2074</v>
      </c>
      <c r="W654" t="e">
        <f t="shared" si="129"/>
        <v>#VALUE!</v>
      </c>
    </row>
    <row r="655" spans="1:23">
      <c r="A655" s="16">
        <f t="shared" si="127"/>
        <v>655</v>
      </c>
      <c r="B655" s="15">
        <f t="shared" si="128"/>
        <v>631</v>
      </c>
      <c r="C655" s="144" t="s">
        <v>3513</v>
      </c>
      <c r="D655" s="144" t="s">
        <v>2683</v>
      </c>
      <c r="E655" s="139" t="s">
        <v>474</v>
      </c>
      <c r="F655" s="139" t="s">
        <v>501</v>
      </c>
      <c r="G655" s="148">
        <v>0</v>
      </c>
      <c r="H655" s="148">
        <v>0</v>
      </c>
      <c r="I655" s="139" t="s">
        <v>1</v>
      </c>
      <c r="J655" s="139" t="s">
        <v>1275</v>
      </c>
      <c r="K655" s="146" t="s">
        <v>3526</v>
      </c>
      <c r="L655" s="147" t="s">
        <v>4261</v>
      </c>
      <c r="M655" s="147" t="s">
        <v>4318</v>
      </c>
      <c r="N655" s="22" t="s">
        <v>2074</v>
      </c>
      <c r="O655" s="22"/>
      <c r="P655" s="246" t="s">
        <v>2683</v>
      </c>
      <c r="Q655" s="191"/>
      <c r="R655" s="1"/>
      <c r="S655" s="1" t="str">
        <f t="shared" si="126"/>
        <v>NOT EQUAL</v>
      </c>
      <c r="T655" s="1" t="str">
        <f>IF(ISNA(VLOOKUP(P655,'NEW XEQM.c'!D:D,1,0)),"--",VLOOKUP(P655,'NEW XEQM.c'!D:G,3,0))</f>
        <v>--</v>
      </c>
      <c r="U655" s="1" t="s">
        <v>2074</v>
      </c>
      <c r="W655" t="e">
        <f t="shared" si="129"/>
        <v>#VALUE!</v>
      </c>
    </row>
    <row r="656" spans="1:23">
      <c r="A656" s="16">
        <f t="shared" si="127"/>
        <v>656</v>
      </c>
      <c r="B656" s="15">
        <f t="shared" si="128"/>
        <v>632</v>
      </c>
      <c r="C656" s="144" t="s">
        <v>3513</v>
      </c>
      <c r="D656" s="144" t="s">
        <v>1886</v>
      </c>
      <c r="E656" s="139" t="s">
        <v>474</v>
      </c>
      <c r="F656" s="139" t="s">
        <v>502</v>
      </c>
      <c r="G656" s="148">
        <v>0</v>
      </c>
      <c r="H656" s="148">
        <v>0</v>
      </c>
      <c r="I656" s="139" t="s">
        <v>1</v>
      </c>
      <c r="J656" s="139" t="s">
        <v>1275</v>
      </c>
      <c r="K656" s="146" t="s">
        <v>3526</v>
      </c>
      <c r="L656" s="147" t="s">
        <v>4261</v>
      </c>
      <c r="M656" s="147" t="s">
        <v>4318</v>
      </c>
      <c r="N656" s="22" t="s">
        <v>2074</v>
      </c>
      <c r="O656" s="22"/>
      <c r="P656" s="246" t="s">
        <v>1886</v>
      </c>
      <c r="Q656" s="191"/>
      <c r="R656" s="1"/>
      <c r="S656" s="1" t="str">
        <f t="shared" si="126"/>
        <v>NOT EQUAL</v>
      </c>
      <c r="T656" s="1" t="str">
        <f>IF(ISNA(VLOOKUP(P656,'NEW XEQM.c'!D:D,1,0)),"--",VLOOKUP(P656,'NEW XEQM.c'!D:G,3,0))</f>
        <v>--</v>
      </c>
      <c r="U656" s="1" t="s">
        <v>2074</v>
      </c>
      <c r="W656" t="e">
        <f t="shared" si="129"/>
        <v>#VALUE!</v>
      </c>
    </row>
    <row r="657" spans="1:23">
      <c r="A657" s="16">
        <f t="shared" si="127"/>
        <v>657</v>
      </c>
      <c r="B657" s="15">
        <f t="shared" si="128"/>
        <v>633</v>
      </c>
      <c r="C657" s="144" t="s">
        <v>3513</v>
      </c>
      <c r="D657" s="144" t="s">
        <v>2685</v>
      </c>
      <c r="E657" s="139" t="s">
        <v>474</v>
      </c>
      <c r="F657" s="140" t="s">
        <v>504</v>
      </c>
      <c r="G657" s="149">
        <v>0</v>
      </c>
      <c r="H657" s="149">
        <v>0</v>
      </c>
      <c r="I657" s="139" t="s">
        <v>1</v>
      </c>
      <c r="J657" s="139" t="s">
        <v>1275</v>
      </c>
      <c r="K657" s="146" t="s">
        <v>3526</v>
      </c>
      <c r="L657" s="147" t="s">
        <v>4261</v>
      </c>
      <c r="M657" s="147" t="s">
        <v>4318</v>
      </c>
      <c r="N657" s="22" t="s">
        <v>2074</v>
      </c>
      <c r="O657" s="11"/>
      <c r="P657" s="246" t="s">
        <v>2685</v>
      </c>
      <c r="Q657" s="191"/>
      <c r="R657" s="1"/>
      <c r="S657" s="1" t="str">
        <f t="shared" si="126"/>
        <v>NOT EQUAL</v>
      </c>
      <c r="T657" s="1" t="str">
        <f>IF(ISNA(VLOOKUP(P657,'NEW XEQM.c'!D:D,1,0)),"--",VLOOKUP(P657,'NEW XEQM.c'!D:G,3,0))</f>
        <v>--</v>
      </c>
      <c r="U657" s="1" t="s">
        <v>2074</v>
      </c>
      <c r="W657" t="e">
        <f t="shared" si="129"/>
        <v>#VALUE!</v>
      </c>
    </row>
    <row r="658" spans="1:23">
      <c r="A658" s="16">
        <f t="shared" si="127"/>
        <v>658</v>
      </c>
      <c r="B658" s="15">
        <f t="shared" si="128"/>
        <v>634</v>
      </c>
      <c r="C658" s="144" t="s">
        <v>3513</v>
      </c>
      <c r="D658" s="144" t="s">
        <v>2686</v>
      </c>
      <c r="E658" s="139" t="s">
        <v>474</v>
      </c>
      <c r="F658" s="139" t="s">
        <v>505</v>
      </c>
      <c r="G658" s="148">
        <v>0</v>
      </c>
      <c r="H658" s="148">
        <v>0</v>
      </c>
      <c r="I658" s="139" t="s">
        <v>1</v>
      </c>
      <c r="J658" s="139" t="s">
        <v>1275</v>
      </c>
      <c r="K658" s="146" t="s">
        <v>3526</v>
      </c>
      <c r="L658" s="147" t="s">
        <v>4261</v>
      </c>
      <c r="M658" s="147" t="s">
        <v>4318</v>
      </c>
      <c r="N658" s="22" t="s">
        <v>2074</v>
      </c>
      <c r="O658" s="22"/>
      <c r="P658" s="246" t="s">
        <v>2686</v>
      </c>
      <c r="Q658" s="191"/>
      <c r="R658" s="1"/>
      <c r="S658" s="1" t="str">
        <f t="shared" si="126"/>
        <v>NOT EQUAL</v>
      </c>
      <c r="T658" s="1" t="str">
        <f>IF(ISNA(VLOOKUP(P658,'NEW XEQM.c'!D:D,1,0)),"--",VLOOKUP(P658,'NEW XEQM.c'!D:G,3,0))</f>
        <v>--</v>
      </c>
      <c r="U658" s="1" t="s">
        <v>2074</v>
      </c>
      <c r="W658" t="e">
        <f t="shared" si="129"/>
        <v>#VALUE!</v>
      </c>
    </row>
    <row r="659" spans="1:23">
      <c r="A659" s="16">
        <f t="shared" si="127"/>
        <v>659</v>
      </c>
      <c r="B659" s="15">
        <f t="shared" si="128"/>
        <v>635</v>
      </c>
      <c r="C659" s="144" t="s">
        <v>3513</v>
      </c>
      <c r="D659" s="144" t="s">
        <v>2688</v>
      </c>
      <c r="E659" s="139" t="s">
        <v>474</v>
      </c>
      <c r="F659" s="140" t="s">
        <v>507</v>
      </c>
      <c r="G659" s="149">
        <v>0</v>
      </c>
      <c r="H659" s="149">
        <v>0</v>
      </c>
      <c r="I659" s="139" t="s">
        <v>1</v>
      </c>
      <c r="J659" s="139" t="s">
        <v>1275</v>
      </c>
      <c r="K659" s="146" t="s">
        <v>3526</v>
      </c>
      <c r="L659" s="147" t="s">
        <v>4261</v>
      </c>
      <c r="M659" s="147" t="s">
        <v>4318</v>
      </c>
      <c r="N659" s="22" t="s">
        <v>2074</v>
      </c>
      <c r="O659" s="11"/>
      <c r="P659" s="246" t="s">
        <v>2688</v>
      </c>
      <c r="Q659" s="191"/>
      <c r="R659" s="1"/>
      <c r="S659" s="1" t="str">
        <f t="shared" si="126"/>
        <v>NOT EQUAL</v>
      </c>
      <c r="T659" s="1" t="str">
        <f>IF(ISNA(VLOOKUP(P659,'NEW XEQM.c'!D:D,1,0)),"--",VLOOKUP(P659,'NEW XEQM.c'!D:G,3,0))</f>
        <v>--</v>
      </c>
      <c r="U659" s="1" t="s">
        <v>2074</v>
      </c>
      <c r="W659" t="e">
        <f t="shared" si="129"/>
        <v>#VALUE!</v>
      </c>
    </row>
    <row r="660" spans="1:23">
      <c r="A660" s="16">
        <f t="shared" si="127"/>
        <v>660</v>
      </c>
      <c r="B660" s="15">
        <f t="shared" si="128"/>
        <v>636</v>
      </c>
      <c r="C660" s="144" t="s">
        <v>3513</v>
      </c>
      <c r="D660" s="144" t="s">
        <v>2689</v>
      </c>
      <c r="E660" s="139" t="s">
        <v>474</v>
      </c>
      <c r="F660" s="139" t="s">
        <v>508</v>
      </c>
      <c r="G660" s="148">
        <v>0</v>
      </c>
      <c r="H660" s="148">
        <v>0</v>
      </c>
      <c r="I660" s="139" t="s">
        <v>1</v>
      </c>
      <c r="J660" s="139" t="s">
        <v>1275</v>
      </c>
      <c r="K660" s="146" t="s">
        <v>3526</v>
      </c>
      <c r="L660" s="147" t="s">
        <v>4261</v>
      </c>
      <c r="M660" s="147" t="s">
        <v>4318</v>
      </c>
      <c r="N660" s="22" t="s">
        <v>2074</v>
      </c>
      <c r="O660" s="22"/>
      <c r="P660" s="246" t="s">
        <v>2689</v>
      </c>
      <c r="Q660" s="191"/>
      <c r="R660" s="1"/>
      <c r="S660" s="1" t="str">
        <f t="shared" si="126"/>
        <v>NOT EQUAL</v>
      </c>
      <c r="T660" s="1" t="str">
        <f>IF(ISNA(VLOOKUP(P660,'NEW XEQM.c'!D:D,1,0)),"--",VLOOKUP(P660,'NEW XEQM.c'!D:G,3,0))</f>
        <v>--</v>
      </c>
      <c r="U660" s="1" t="s">
        <v>2074</v>
      </c>
      <c r="W660" t="e">
        <f t="shared" si="129"/>
        <v>#VALUE!</v>
      </c>
    </row>
    <row r="661" spans="1:23">
      <c r="A661" s="16">
        <f t="shared" si="127"/>
        <v>661</v>
      </c>
      <c r="B661" s="15">
        <f t="shared" si="128"/>
        <v>637</v>
      </c>
      <c r="C661" s="144" t="s">
        <v>3513</v>
      </c>
      <c r="D661" s="144" t="s">
        <v>2692</v>
      </c>
      <c r="E661" s="139" t="s">
        <v>474</v>
      </c>
      <c r="F661" s="139" t="s">
        <v>511</v>
      </c>
      <c r="G661" s="148">
        <v>0</v>
      </c>
      <c r="H661" s="148">
        <v>0</v>
      </c>
      <c r="I661" s="139" t="s">
        <v>1</v>
      </c>
      <c r="J661" s="139" t="s">
        <v>1275</v>
      </c>
      <c r="K661" s="146" t="s">
        <v>3526</v>
      </c>
      <c r="L661" s="147" t="s">
        <v>4261</v>
      </c>
      <c r="M661" s="147" t="s">
        <v>4318</v>
      </c>
      <c r="N661" s="22" t="s">
        <v>2074</v>
      </c>
      <c r="O661" s="22"/>
      <c r="P661" s="246" t="s">
        <v>2692</v>
      </c>
      <c r="Q661" s="191"/>
      <c r="R661" s="1"/>
      <c r="S661" s="1" t="str">
        <f t="shared" si="126"/>
        <v>NOT EQUAL</v>
      </c>
      <c r="T661" s="1" t="str">
        <f>IF(ISNA(VLOOKUP(P661,'NEW XEQM.c'!D:D,1,0)),"--",VLOOKUP(P661,'NEW XEQM.c'!D:G,3,0))</f>
        <v>--</v>
      </c>
      <c r="U661" s="1" t="s">
        <v>2074</v>
      </c>
      <c r="W661" t="e">
        <f t="shared" si="129"/>
        <v>#VALUE!</v>
      </c>
    </row>
    <row r="662" spans="1:23">
      <c r="A662" s="16">
        <f t="shared" si="127"/>
        <v>662</v>
      </c>
      <c r="B662" s="15">
        <f t="shared" si="128"/>
        <v>638</v>
      </c>
      <c r="C662" s="144" t="s">
        <v>3513</v>
      </c>
      <c r="D662" s="144" t="s">
        <v>2693</v>
      </c>
      <c r="E662" s="139" t="s">
        <v>474</v>
      </c>
      <c r="F662" s="139" t="s">
        <v>512</v>
      </c>
      <c r="G662" s="148">
        <v>0</v>
      </c>
      <c r="H662" s="148">
        <v>0</v>
      </c>
      <c r="I662" s="139" t="s">
        <v>1</v>
      </c>
      <c r="J662" s="139" t="s">
        <v>1275</v>
      </c>
      <c r="K662" s="146" t="s">
        <v>3526</v>
      </c>
      <c r="L662" s="147" t="s">
        <v>4261</v>
      </c>
      <c r="M662" s="147" t="s">
        <v>4318</v>
      </c>
      <c r="N662" s="22" t="s">
        <v>2074</v>
      </c>
      <c r="O662" s="22"/>
      <c r="P662" s="246" t="s">
        <v>2693</v>
      </c>
      <c r="Q662" s="191"/>
      <c r="R662" s="1"/>
      <c r="S662" s="1" t="str">
        <f t="shared" si="126"/>
        <v>NOT EQUAL</v>
      </c>
      <c r="T662" s="1" t="str">
        <f>IF(ISNA(VLOOKUP(P662,'NEW XEQM.c'!D:D,1,0)),"--",VLOOKUP(P662,'NEW XEQM.c'!D:G,3,0))</f>
        <v>--</v>
      </c>
      <c r="U662" s="1" t="s">
        <v>2074</v>
      </c>
      <c r="W662" t="e">
        <f t="shared" si="129"/>
        <v>#VALUE!</v>
      </c>
    </row>
    <row r="663" spans="1:23">
      <c r="A663" s="16">
        <f t="shared" si="127"/>
        <v>663</v>
      </c>
      <c r="B663" s="15">
        <f t="shared" si="128"/>
        <v>639</v>
      </c>
      <c r="C663" s="144" t="s">
        <v>3513</v>
      </c>
      <c r="D663" s="144" t="s">
        <v>2694</v>
      </c>
      <c r="E663" s="139" t="s">
        <v>474</v>
      </c>
      <c r="F663" s="139" t="s">
        <v>513</v>
      </c>
      <c r="G663" s="148">
        <v>0</v>
      </c>
      <c r="H663" s="148">
        <v>0</v>
      </c>
      <c r="I663" s="139" t="s">
        <v>1</v>
      </c>
      <c r="J663" s="139" t="s">
        <v>1275</v>
      </c>
      <c r="K663" s="146" t="s">
        <v>3526</v>
      </c>
      <c r="L663" s="147" t="s">
        <v>4261</v>
      </c>
      <c r="M663" s="147" t="s">
        <v>4318</v>
      </c>
      <c r="N663" s="22" t="s">
        <v>2074</v>
      </c>
      <c r="O663" s="22"/>
      <c r="P663" s="246" t="s">
        <v>2694</v>
      </c>
      <c r="Q663" s="191"/>
      <c r="R663" s="1"/>
      <c r="S663" s="1" t="str">
        <f t="shared" si="126"/>
        <v>NOT EQUAL</v>
      </c>
      <c r="T663" s="1" t="str">
        <f>IF(ISNA(VLOOKUP(P663,'NEW XEQM.c'!D:D,1,0)),"--",VLOOKUP(P663,'NEW XEQM.c'!D:G,3,0))</f>
        <v>--</v>
      </c>
      <c r="U663" s="1" t="s">
        <v>2074</v>
      </c>
      <c r="W663" t="e">
        <f t="shared" si="129"/>
        <v>#VALUE!</v>
      </c>
    </row>
    <row r="664" spans="1:23">
      <c r="A664" s="16">
        <f t="shared" si="127"/>
        <v>664</v>
      </c>
      <c r="B664" s="15">
        <f t="shared" si="128"/>
        <v>640</v>
      </c>
      <c r="C664" s="144" t="s">
        <v>3513</v>
      </c>
      <c r="D664" s="144" t="s">
        <v>2695</v>
      </c>
      <c r="E664" s="139" t="s">
        <v>474</v>
      </c>
      <c r="F664" s="140" t="s">
        <v>514</v>
      </c>
      <c r="G664" s="149">
        <v>0</v>
      </c>
      <c r="H664" s="149">
        <v>0</v>
      </c>
      <c r="I664" s="139" t="s">
        <v>1</v>
      </c>
      <c r="J664" s="139" t="s">
        <v>1275</v>
      </c>
      <c r="K664" s="146" t="s">
        <v>3526</v>
      </c>
      <c r="L664" s="147" t="s">
        <v>4261</v>
      </c>
      <c r="M664" s="147" t="s">
        <v>4318</v>
      </c>
      <c r="N664" s="22" t="s">
        <v>2074</v>
      </c>
      <c r="O664" s="11"/>
      <c r="P664" s="246" t="s">
        <v>2695</v>
      </c>
      <c r="Q664" s="191"/>
      <c r="R664" s="1"/>
      <c r="S664" s="1" t="str">
        <f t="shared" si="126"/>
        <v>NOT EQUAL</v>
      </c>
      <c r="T664" s="1" t="str">
        <f>IF(ISNA(VLOOKUP(P664,'NEW XEQM.c'!D:D,1,0)),"--",VLOOKUP(P664,'NEW XEQM.c'!D:G,3,0))</f>
        <v>--</v>
      </c>
      <c r="U664" s="1" t="s">
        <v>2074</v>
      </c>
      <c r="W664" t="e">
        <f t="shared" si="129"/>
        <v>#VALUE!</v>
      </c>
    </row>
    <row r="665" spans="1:23">
      <c r="A665" s="16">
        <f t="shared" si="127"/>
        <v>665</v>
      </c>
      <c r="B665" s="15">
        <f t="shared" si="128"/>
        <v>641</v>
      </c>
      <c r="C665" s="144" t="s">
        <v>3513</v>
      </c>
      <c r="D665" s="144" t="s">
        <v>2696</v>
      </c>
      <c r="E665" s="139" t="s">
        <v>474</v>
      </c>
      <c r="F665" s="139" t="s">
        <v>515</v>
      </c>
      <c r="G665" s="148">
        <v>0</v>
      </c>
      <c r="H665" s="148">
        <v>0</v>
      </c>
      <c r="I665" s="139" t="s">
        <v>1</v>
      </c>
      <c r="J665" s="139" t="s">
        <v>1275</v>
      </c>
      <c r="K665" s="146" t="s">
        <v>3526</v>
      </c>
      <c r="L665" s="147" t="s">
        <v>4261</v>
      </c>
      <c r="M665" s="147" t="s">
        <v>4318</v>
      </c>
      <c r="N665" s="22" t="s">
        <v>2074</v>
      </c>
      <c r="O665" s="22"/>
      <c r="P665" s="246" t="s">
        <v>2696</v>
      </c>
      <c r="Q665" s="191"/>
      <c r="R665" s="1"/>
      <c r="S665" s="1" t="str">
        <f t="shared" si="126"/>
        <v>NOT EQUAL</v>
      </c>
      <c r="T665" s="1" t="str">
        <f>IF(ISNA(VLOOKUP(P665,'NEW XEQM.c'!D:D,1,0)),"--",VLOOKUP(P665,'NEW XEQM.c'!D:G,3,0))</f>
        <v>--</v>
      </c>
      <c r="U665" s="1" t="s">
        <v>2074</v>
      </c>
      <c r="W665" t="e">
        <f t="shared" si="129"/>
        <v>#VALUE!</v>
      </c>
    </row>
    <row r="666" spans="1:23">
      <c r="A666" s="16">
        <f t="shared" si="127"/>
        <v>666</v>
      </c>
      <c r="B666" s="15">
        <f t="shared" si="128"/>
        <v>642</v>
      </c>
      <c r="C666" s="144" t="s">
        <v>3513</v>
      </c>
      <c r="D666" s="144" t="s">
        <v>2697</v>
      </c>
      <c r="E666" s="139" t="s">
        <v>474</v>
      </c>
      <c r="F666" s="139" t="s">
        <v>516</v>
      </c>
      <c r="G666" s="148">
        <v>0</v>
      </c>
      <c r="H666" s="148">
        <v>0</v>
      </c>
      <c r="I666" s="139" t="s">
        <v>1</v>
      </c>
      <c r="J666" s="139" t="s">
        <v>1275</v>
      </c>
      <c r="K666" s="146" t="s">
        <v>3526</v>
      </c>
      <c r="L666" s="147" t="s">
        <v>4261</v>
      </c>
      <c r="M666" s="147" t="s">
        <v>4318</v>
      </c>
      <c r="N666" s="22" t="s">
        <v>2074</v>
      </c>
      <c r="O666" s="22"/>
      <c r="P666" s="246" t="s">
        <v>2697</v>
      </c>
      <c r="Q666" s="191"/>
      <c r="R666" s="1"/>
      <c r="S666" s="1" t="str">
        <f t="shared" si="126"/>
        <v>NOT EQUAL</v>
      </c>
      <c r="T666" s="1" t="str">
        <f>IF(ISNA(VLOOKUP(P666,'NEW XEQM.c'!D:D,1,0)),"--",VLOOKUP(P666,'NEW XEQM.c'!D:G,3,0))</f>
        <v>--</v>
      </c>
      <c r="U666" s="1" t="s">
        <v>2074</v>
      </c>
      <c r="W666" t="e">
        <f t="shared" si="129"/>
        <v>#VALUE!</v>
      </c>
    </row>
    <row r="667" spans="1:23">
      <c r="A667" s="16">
        <f t="shared" si="127"/>
        <v>667</v>
      </c>
      <c r="B667" s="15">
        <f t="shared" si="128"/>
        <v>643</v>
      </c>
      <c r="C667" s="144" t="s">
        <v>3513</v>
      </c>
      <c r="D667" s="144" t="s">
        <v>2698</v>
      </c>
      <c r="E667" s="139" t="s">
        <v>474</v>
      </c>
      <c r="F667" s="139" t="s">
        <v>517</v>
      </c>
      <c r="G667" s="148">
        <v>0</v>
      </c>
      <c r="H667" s="148">
        <v>0</v>
      </c>
      <c r="I667" s="139" t="s">
        <v>1</v>
      </c>
      <c r="J667" s="139" t="s">
        <v>1275</v>
      </c>
      <c r="K667" s="146" t="s">
        <v>3526</v>
      </c>
      <c r="L667" s="147" t="s">
        <v>4261</v>
      </c>
      <c r="M667" s="147" t="s">
        <v>4318</v>
      </c>
      <c r="N667" s="22" t="s">
        <v>2074</v>
      </c>
      <c r="O667" s="22"/>
      <c r="P667" s="246" t="s">
        <v>2698</v>
      </c>
      <c r="Q667" s="191"/>
      <c r="R667" s="1"/>
      <c r="S667" s="1" t="str">
        <f t="shared" si="126"/>
        <v>NOT EQUAL</v>
      </c>
      <c r="T667" s="1" t="str">
        <f>IF(ISNA(VLOOKUP(P667,'NEW XEQM.c'!D:D,1,0)),"--",VLOOKUP(P667,'NEW XEQM.c'!D:G,3,0))</f>
        <v>--</v>
      </c>
      <c r="U667" s="1" t="s">
        <v>2074</v>
      </c>
      <c r="W667" t="e">
        <f t="shared" si="129"/>
        <v>#VALUE!</v>
      </c>
    </row>
    <row r="668" spans="1:23">
      <c r="A668" s="16">
        <f t="shared" si="127"/>
        <v>668</v>
      </c>
      <c r="B668" s="15">
        <f t="shared" si="128"/>
        <v>644</v>
      </c>
      <c r="C668" s="144" t="s">
        <v>3513</v>
      </c>
      <c r="D668" s="144" t="s">
        <v>1901</v>
      </c>
      <c r="E668" s="139" t="s">
        <v>474</v>
      </c>
      <c r="F668" s="139" t="s">
        <v>382</v>
      </c>
      <c r="G668" s="148">
        <v>0</v>
      </c>
      <c r="H668" s="148">
        <v>0</v>
      </c>
      <c r="I668" s="139" t="s">
        <v>1</v>
      </c>
      <c r="J668" s="139" t="s">
        <v>1275</v>
      </c>
      <c r="K668" s="146" t="s">
        <v>3526</v>
      </c>
      <c r="L668" s="147" t="s">
        <v>4261</v>
      </c>
      <c r="M668" s="147" t="s">
        <v>4318</v>
      </c>
      <c r="N668" s="22" t="s">
        <v>2074</v>
      </c>
      <c r="O668" s="22"/>
      <c r="P668" s="246" t="s">
        <v>1901</v>
      </c>
      <c r="Q668" s="191"/>
      <c r="R668" s="1"/>
      <c r="S668" s="1" t="str">
        <f t="shared" si="126"/>
        <v>NOT EQUAL</v>
      </c>
      <c r="T668" s="1" t="str">
        <f>IF(ISNA(VLOOKUP(P668,'NEW XEQM.c'!D:D,1,0)),"--",VLOOKUP(P668,'NEW XEQM.c'!D:G,3,0))</f>
        <v>--</v>
      </c>
      <c r="U668" s="1" t="s">
        <v>2074</v>
      </c>
      <c r="W668" t="e">
        <f t="shared" si="129"/>
        <v>#VALUE!</v>
      </c>
    </row>
    <row r="669" spans="1:23">
      <c r="A669" s="16">
        <f t="shared" si="127"/>
        <v>669</v>
      </c>
      <c r="B669" s="15">
        <f t="shared" si="128"/>
        <v>645</v>
      </c>
      <c r="C669" s="144" t="s">
        <v>3513</v>
      </c>
      <c r="D669" s="144" t="s">
        <v>2700</v>
      </c>
      <c r="E669" s="139" t="s">
        <v>474</v>
      </c>
      <c r="F669" s="139" t="s">
        <v>519</v>
      </c>
      <c r="G669" s="148">
        <v>0</v>
      </c>
      <c r="H669" s="148">
        <v>0</v>
      </c>
      <c r="I669" s="139" t="s">
        <v>1</v>
      </c>
      <c r="J669" s="139" t="s">
        <v>1275</v>
      </c>
      <c r="K669" s="146" t="s">
        <v>3526</v>
      </c>
      <c r="L669" s="147" t="s">
        <v>4261</v>
      </c>
      <c r="M669" s="147" t="s">
        <v>4318</v>
      </c>
      <c r="N669" s="22" t="s">
        <v>2074</v>
      </c>
      <c r="O669" s="22"/>
      <c r="P669" s="246" t="s">
        <v>2700</v>
      </c>
      <c r="Q669" s="191"/>
      <c r="R669" s="1"/>
      <c r="S669" s="1" t="str">
        <f t="shared" si="126"/>
        <v>NOT EQUAL</v>
      </c>
      <c r="T669" s="1" t="str">
        <f>IF(ISNA(VLOOKUP(P669,'NEW XEQM.c'!D:D,1,0)),"--",VLOOKUP(P669,'NEW XEQM.c'!D:G,3,0))</f>
        <v>--</v>
      </c>
      <c r="U669" s="1" t="s">
        <v>2074</v>
      </c>
      <c r="W669" t="e">
        <f t="shared" si="129"/>
        <v>#VALUE!</v>
      </c>
    </row>
    <row r="670" spans="1:23">
      <c r="A670" s="16">
        <f t="shared" si="127"/>
        <v>670</v>
      </c>
      <c r="B670" s="15">
        <f t="shared" si="128"/>
        <v>646</v>
      </c>
      <c r="C670" s="144" t="s">
        <v>3513</v>
      </c>
      <c r="D670" s="144" t="s">
        <v>1903</v>
      </c>
      <c r="E670" s="139" t="s">
        <v>474</v>
      </c>
      <c r="F670" s="139" t="s">
        <v>520</v>
      </c>
      <c r="G670" s="148">
        <v>0</v>
      </c>
      <c r="H670" s="148">
        <v>0</v>
      </c>
      <c r="I670" s="139" t="s">
        <v>1</v>
      </c>
      <c r="J670" s="139" t="s">
        <v>1275</v>
      </c>
      <c r="K670" s="146" t="s">
        <v>3526</v>
      </c>
      <c r="L670" s="147" t="s">
        <v>4261</v>
      </c>
      <c r="M670" s="147" t="s">
        <v>4318</v>
      </c>
      <c r="N670" s="22" t="s">
        <v>2074</v>
      </c>
      <c r="O670" s="22"/>
      <c r="P670" s="246" t="s">
        <v>1903</v>
      </c>
      <c r="Q670" s="191"/>
      <c r="R670" s="1"/>
      <c r="S670" s="1" t="str">
        <f t="shared" si="126"/>
        <v>NOT EQUAL</v>
      </c>
      <c r="T670" s="1" t="str">
        <f>IF(ISNA(VLOOKUP(P670,'NEW XEQM.c'!D:D,1,0)),"--",VLOOKUP(P670,'NEW XEQM.c'!D:G,3,0))</f>
        <v>--</v>
      </c>
      <c r="U670" s="1" t="s">
        <v>2074</v>
      </c>
      <c r="W670" t="e">
        <f t="shared" si="129"/>
        <v>#VALUE!</v>
      </c>
    </row>
    <row r="671" spans="1:23">
      <c r="A671" s="16">
        <f t="shared" si="127"/>
        <v>671</v>
      </c>
      <c r="B671" s="15">
        <f t="shared" si="128"/>
        <v>647</v>
      </c>
      <c r="C671" s="144" t="s">
        <v>3513</v>
      </c>
      <c r="D671" s="144" t="s">
        <v>2702</v>
      </c>
      <c r="E671" s="139" t="s">
        <v>474</v>
      </c>
      <c r="F671" s="139" t="s">
        <v>522</v>
      </c>
      <c r="G671" s="148">
        <v>0</v>
      </c>
      <c r="H671" s="148">
        <v>0</v>
      </c>
      <c r="I671" s="139" t="s">
        <v>1</v>
      </c>
      <c r="J671" s="139" t="s">
        <v>1275</v>
      </c>
      <c r="K671" s="146" t="s">
        <v>3526</v>
      </c>
      <c r="L671" s="147" t="s">
        <v>4261</v>
      </c>
      <c r="M671" s="147" t="s">
        <v>4318</v>
      </c>
      <c r="N671" s="22" t="s">
        <v>2074</v>
      </c>
      <c r="O671" s="22"/>
      <c r="P671" s="246" t="s">
        <v>2702</v>
      </c>
      <c r="Q671" s="191"/>
      <c r="R671" s="1"/>
      <c r="S671" s="1" t="str">
        <f t="shared" si="126"/>
        <v>NOT EQUAL</v>
      </c>
      <c r="T671" s="1" t="str">
        <f>IF(ISNA(VLOOKUP(P671,'NEW XEQM.c'!D:D,1,0)),"--",VLOOKUP(P671,'NEW XEQM.c'!D:G,3,0))</f>
        <v>--</v>
      </c>
      <c r="U671" s="1" t="s">
        <v>2074</v>
      </c>
      <c r="W671" t="e">
        <f t="shared" si="129"/>
        <v>#VALUE!</v>
      </c>
    </row>
    <row r="672" spans="1:23">
      <c r="A672" s="16">
        <f t="shared" si="127"/>
        <v>672</v>
      </c>
      <c r="B672" s="15">
        <f t="shared" si="128"/>
        <v>648</v>
      </c>
      <c r="C672" s="144" t="s">
        <v>3513</v>
      </c>
      <c r="D672" s="144" t="s">
        <v>2703</v>
      </c>
      <c r="E672" s="139" t="s">
        <v>474</v>
      </c>
      <c r="F672" s="139" t="s">
        <v>523</v>
      </c>
      <c r="G672" s="148">
        <v>0</v>
      </c>
      <c r="H672" s="148">
        <v>0</v>
      </c>
      <c r="I672" s="139" t="s">
        <v>1</v>
      </c>
      <c r="J672" s="139" t="s">
        <v>1275</v>
      </c>
      <c r="K672" s="146" t="s">
        <v>3526</v>
      </c>
      <c r="L672" s="147" t="s">
        <v>4261</v>
      </c>
      <c r="M672" s="147" t="s">
        <v>4318</v>
      </c>
      <c r="N672" s="22" t="s">
        <v>2074</v>
      </c>
      <c r="O672" s="22"/>
      <c r="P672" s="246" t="s">
        <v>2703</v>
      </c>
      <c r="Q672" s="191"/>
      <c r="R672" s="1"/>
      <c r="S672" s="1" t="str">
        <f t="shared" si="126"/>
        <v>NOT EQUAL</v>
      </c>
      <c r="T672" s="1" t="str">
        <f>IF(ISNA(VLOOKUP(P672,'NEW XEQM.c'!D:D,1,0)),"--",VLOOKUP(P672,'NEW XEQM.c'!D:G,3,0))</f>
        <v>--</v>
      </c>
      <c r="U672" s="1" t="s">
        <v>2074</v>
      </c>
      <c r="W672" t="e">
        <f t="shared" si="129"/>
        <v>#VALUE!</v>
      </c>
    </row>
    <row r="673" spans="1:23">
      <c r="A673" s="16">
        <f t="shared" si="127"/>
        <v>673</v>
      </c>
      <c r="B673" s="15">
        <f t="shared" si="128"/>
        <v>649</v>
      </c>
      <c r="C673" s="144" t="s">
        <v>3513</v>
      </c>
      <c r="D673" s="144" t="s">
        <v>2705</v>
      </c>
      <c r="E673" s="139" t="s">
        <v>474</v>
      </c>
      <c r="F673" s="139" t="s">
        <v>525</v>
      </c>
      <c r="G673" s="148">
        <v>0</v>
      </c>
      <c r="H673" s="148">
        <v>0</v>
      </c>
      <c r="I673" s="139" t="s">
        <v>1</v>
      </c>
      <c r="J673" s="139" t="s">
        <v>1275</v>
      </c>
      <c r="K673" s="146" t="s">
        <v>3526</v>
      </c>
      <c r="L673" s="147" t="s">
        <v>4261</v>
      </c>
      <c r="M673" s="147" t="s">
        <v>4318</v>
      </c>
      <c r="N673" s="22" t="s">
        <v>2074</v>
      </c>
      <c r="O673" s="22"/>
      <c r="P673" s="246" t="s">
        <v>2705</v>
      </c>
      <c r="Q673" s="191"/>
      <c r="R673" s="1"/>
      <c r="S673" s="1" t="str">
        <f t="shared" si="126"/>
        <v>NOT EQUAL</v>
      </c>
      <c r="T673" s="1" t="str">
        <f>IF(ISNA(VLOOKUP(P673,'NEW XEQM.c'!D:D,1,0)),"--",VLOOKUP(P673,'NEW XEQM.c'!D:G,3,0))</f>
        <v>--</v>
      </c>
      <c r="U673" s="1" t="s">
        <v>2074</v>
      </c>
      <c r="W673" t="e">
        <f t="shared" si="129"/>
        <v>#VALUE!</v>
      </c>
    </row>
    <row r="674" spans="1:23">
      <c r="A674" s="16">
        <f t="shared" si="127"/>
        <v>674</v>
      </c>
      <c r="B674" s="15">
        <f t="shared" si="128"/>
        <v>650</v>
      </c>
      <c r="C674" s="144" t="s">
        <v>3513</v>
      </c>
      <c r="D674" s="144" t="s">
        <v>2707</v>
      </c>
      <c r="E674" s="139" t="s">
        <v>474</v>
      </c>
      <c r="F674" s="139" t="s">
        <v>527</v>
      </c>
      <c r="G674" s="148">
        <v>0</v>
      </c>
      <c r="H674" s="148">
        <v>0</v>
      </c>
      <c r="I674" s="139" t="s">
        <v>1</v>
      </c>
      <c r="J674" s="139" t="s">
        <v>1275</v>
      </c>
      <c r="K674" s="146" t="s">
        <v>3526</v>
      </c>
      <c r="L674" s="147" t="s">
        <v>4261</v>
      </c>
      <c r="M674" s="147" t="s">
        <v>4318</v>
      </c>
      <c r="N674" s="22" t="s">
        <v>2074</v>
      </c>
      <c r="O674" s="22"/>
      <c r="P674" s="246" t="s">
        <v>2707</v>
      </c>
      <c r="Q674" s="191"/>
      <c r="R674" s="1"/>
      <c r="S674" s="1" t="str">
        <f t="shared" si="126"/>
        <v>NOT EQUAL</v>
      </c>
      <c r="T674" s="1" t="str">
        <f>IF(ISNA(VLOOKUP(P674,'NEW XEQM.c'!D:D,1,0)),"--",VLOOKUP(P674,'NEW XEQM.c'!D:G,3,0))</f>
        <v>--</v>
      </c>
      <c r="U674" s="1" t="s">
        <v>2074</v>
      </c>
      <c r="W674" t="e">
        <f t="shared" si="129"/>
        <v>#VALUE!</v>
      </c>
    </row>
    <row r="675" spans="1:23">
      <c r="A675" s="16">
        <f t="shared" si="127"/>
        <v>675</v>
      </c>
      <c r="B675" s="15">
        <f t="shared" si="128"/>
        <v>651</v>
      </c>
      <c r="C675" s="144" t="s">
        <v>3513</v>
      </c>
      <c r="D675" s="144" t="s">
        <v>2708</v>
      </c>
      <c r="E675" s="139" t="s">
        <v>474</v>
      </c>
      <c r="F675" s="139" t="s">
        <v>528</v>
      </c>
      <c r="G675" s="148">
        <v>0</v>
      </c>
      <c r="H675" s="148">
        <v>0</v>
      </c>
      <c r="I675" s="139" t="s">
        <v>1</v>
      </c>
      <c r="J675" s="139" t="s">
        <v>1275</v>
      </c>
      <c r="K675" s="146" t="s">
        <v>3526</v>
      </c>
      <c r="L675" s="147" t="s">
        <v>4261</v>
      </c>
      <c r="M675" s="147" t="s">
        <v>4318</v>
      </c>
      <c r="N675" s="22" t="s">
        <v>2074</v>
      </c>
      <c r="O675" s="22"/>
      <c r="P675" s="246" t="s">
        <v>2708</v>
      </c>
      <c r="Q675" s="191"/>
      <c r="R675" s="1"/>
      <c r="S675" s="1" t="str">
        <f t="shared" si="126"/>
        <v>NOT EQUAL</v>
      </c>
      <c r="T675" s="1" t="str">
        <f>IF(ISNA(VLOOKUP(P675,'NEW XEQM.c'!D:D,1,0)),"--",VLOOKUP(P675,'NEW XEQM.c'!D:G,3,0))</f>
        <v>--</v>
      </c>
      <c r="U675" s="1" t="s">
        <v>2074</v>
      </c>
      <c r="W675" t="e">
        <f t="shared" si="129"/>
        <v>#VALUE!</v>
      </c>
    </row>
    <row r="676" spans="1:23">
      <c r="A676" s="16">
        <f t="shared" si="127"/>
        <v>676</v>
      </c>
      <c r="B676" s="15">
        <f t="shared" si="128"/>
        <v>652</v>
      </c>
      <c r="C676" s="144" t="s">
        <v>3513</v>
      </c>
      <c r="D676" s="144" t="s">
        <v>2709</v>
      </c>
      <c r="E676" s="139" t="s">
        <v>474</v>
      </c>
      <c r="F676" s="139" t="s">
        <v>529</v>
      </c>
      <c r="G676" s="148">
        <v>0</v>
      </c>
      <c r="H676" s="148">
        <v>0</v>
      </c>
      <c r="I676" s="139" t="s">
        <v>1</v>
      </c>
      <c r="J676" s="139" t="s">
        <v>1275</v>
      </c>
      <c r="K676" s="146" t="s">
        <v>3526</v>
      </c>
      <c r="L676" s="147" t="s">
        <v>4261</v>
      </c>
      <c r="M676" s="147" t="s">
        <v>4318</v>
      </c>
      <c r="N676" s="22" t="s">
        <v>2074</v>
      </c>
      <c r="O676" s="22"/>
      <c r="P676" s="246" t="s">
        <v>2709</v>
      </c>
      <c r="Q676" s="191"/>
      <c r="R676" s="1"/>
      <c r="S676" s="1" t="str">
        <f t="shared" si="126"/>
        <v>NOT EQUAL</v>
      </c>
      <c r="T676" s="1" t="str">
        <f>IF(ISNA(VLOOKUP(P676,'NEW XEQM.c'!D:D,1,0)),"--",VLOOKUP(P676,'NEW XEQM.c'!D:G,3,0))</f>
        <v>--</v>
      </c>
      <c r="U676" s="1" t="s">
        <v>2074</v>
      </c>
      <c r="W676" t="e">
        <f t="shared" si="129"/>
        <v>#VALUE!</v>
      </c>
    </row>
    <row r="677" spans="1:23">
      <c r="A677" s="16">
        <f t="shared" si="127"/>
        <v>677</v>
      </c>
      <c r="B677" s="15">
        <f t="shared" si="128"/>
        <v>653</v>
      </c>
      <c r="C677" s="144" t="s">
        <v>3513</v>
      </c>
      <c r="D677" s="144" t="s">
        <v>2710</v>
      </c>
      <c r="E677" s="139" t="s">
        <v>474</v>
      </c>
      <c r="F677" s="139" t="s">
        <v>389</v>
      </c>
      <c r="G677" s="148">
        <v>0</v>
      </c>
      <c r="H677" s="148">
        <v>0</v>
      </c>
      <c r="I677" s="139" t="s">
        <v>1</v>
      </c>
      <c r="J677" s="139" t="s">
        <v>1275</v>
      </c>
      <c r="K677" s="146" t="s">
        <v>3526</v>
      </c>
      <c r="L677" s="147" t="s">
        <v>4261</v>
      </c>
      <c r="M677" s="147" t="s">
        <v>4318</v>
      </c>
      <c r="N677" s="22" t="s">
        <v>2074</v>
      </c>
      <c r="O677" s="22"/>
      <c r="P677" s="246" t="s">
        <v>2710</v>
      </c>
      <c r="Q677" s="191"/>
      <c r="R677" s="1"/>
      <c r="S677" s="1" t="str">
        <f t="shared" si="126"/>
        <v>NOT EQUAL</v>
      </c>
      <c r="T677" s="1" t="str">
        <f>IF(ISNA(VLOOKUP(P677,'NEW XEQM.c'!D:D,1,0)),"--",VLOOKUP(P677,'NEW XEQM.c'!D:G,3,0))</f>
        <v>--</v>
      </c>
      <c r="U677" s="1" t="s">
        <v>2074</v>
      </c>
      <c r="W677" t="e">
        <f t="shared" si="129"/>
        <v>#VALUE!</v>
      </c>
    </row>
    <row r="678" spans="1:23" s="76" customFormat="1">
      <c r="A678" s="161">
        <f t="shared" si="127"/>
        <v>678</v>
      </c>
      <c r="B678" s="15">
        <f t="shared" si="128"/>
        <v>654</v>
      </c>
      <c r="C678" s="162" t="s">
        <v>3513</v>
      </c>
      <c r="D678" s="162" t="s">
        <v>2680</v>
      </c>
      <c r="E678" s="163" t="s">
        <v>474</v>
      </c>
      <c r="F678" s="163" t="s">
        <v>499</v>
      </c>
      <c r="G678" s="164">
        <v>0</v>
      </c>
      <c r="H678" s="164">
        <v>0</v>
      </c>
      <c r="I678" s="163" t="s">
        <v>1</v>
      </c>
      <c r="J678" s="163" t="s">
        <v>1275</v>
      </c>
      <c r="K678" s="165" t="s">
        <v>3526</v>
      </c>
      <c r="L678" s="166" t="s">
        <v>4261</v>
      </c>
      <c r="M678" s="166" t="s">
        <v>4318</v>
      </c>
      <c r="N678" s="22" t="s">
        <v>2074</v>
      </c>
      <c r="O678" s="167"/>
      <c r="P678" s="250" t="s">
        <v>2680</v>
      </c>
      <c r="Q678" s="191"/>
      <c r="R678" s="1"/>
      <c r="S678" s="1" t="str">
        <f t="shared" si="126"/>
        <v>NOT EQUAL</v>
      </c>
      <c r="T678" s="1" t="str">
        <f>IF(ISNA(VLOOKUP(P678,'NEW XEQM.c'!D:D,1,0)),"--",VLOOKUP(P678,'NEW XEQM.c'!D:G,3,0))</f>
        <v>--</v>
      </c>
      <c r="U678" s="238" t="s">
        <v>2074</v>
      </c>
      <c r="W678" t="e">
        <f t="shared" si="129"/>
        <v>#VALUE!</v>
      </c>
    </row>
    <row r="679" spans="1:23" s="74" customFormat="1">
      <c r="A679" s="152">
        <f t="shared" si="127"/>
        <v>679</v>
      </c>
      <c r="B679" s="15">
        <f t="shared" si="128"/>
        <v>655</v>
      </c>
      <c r="C679" s="153" t="s">
        <v>3513</v>
      </c>
      <c r="D679" s="153" t="s">
        <v>2684</v>
      </c>
      <c r="E679" s="154" t="s">
        <v>474</v>
      </c>
      <c r="F679" s="154" t="s">
        <v>503</v>
      </c>
      <c r="G679" s="155">
        <v>0</v>
      </c>
      <c r="H679" s="155">
        <v>0</v>
      </c>
      <c r="I679" s="154" t="s">
        <v>1</v>
      </c>
      <c r="J679" s="154" t="s">
        <v>1275</v>
      </c>
      <c r="K679" s="156" t="s">
        <v>3526</v>
      </c>
      <c r="L679" s="157" t="s">
        <v>4261</v>
      </c>
      <c r="M679" s="157" t="s">
        <v>4318</v>
      </c>
      <c r="N679" s="22" t="s">
        <v>2074</v>
      </c>
      <c r="O679" s="158"/>
      <c r="P679" s="249" t="s">
        <v>2684</v>
      </c>
      <c r="Q679" s="191"/>
      <c r="R679" s="1"/>
      <c r="S679" s="1" t="str">
        <f t="shared" ref="S679:S742" si="130">IF(E679=F679,"","NOT EQUAL")</f>
        <v>NOT EQUAL</v>
      </c>
      <c r="T679" s="1" t="str">
        <f>IF(ISNA(VLOOKUP(P679,'NEW XEQM.c'!D:D,1,0)),"--",VLOOKUP(P679,'NEW XEQM.c'!D:G,3,0))</f>
        <v>--</v>
      </c>
      <c r="U679" s="239" t="s">
        <v>2074</v>
      </c>
      <c r="W679" t="e">
        <f t="shared" si="129"/>
        <v>#VALUE!</v>
      </c>
    </row>
    <row r="680" spans="1:23" s="74" customFormat="1">
      <c r="A680" s="152">
        <f t="shared" si="127"/>
        <v>680</v>
      </c>
      <c r="B680" s="15">
        <f t="shared" si="128"/>
        <v>656</v>
      </c>
      <c r="C680" s="153" t="s">
        <v>3513</v>
      </c>
      <c r="D680" s="153" t="s">
        <v>2687</v>
      </c>
      <c r="E680" s="154" t="s">
        <v>474</v>
      </c>
      <c r="F680" s="154" t="s">
        <v>506</v>
      </c>
      <c r="G680" s="155">
        <v>0</v>
      </c>
      <c r="H680" s="155">
        <v>0</v>
      </c>
      <c r="I680" s="154" t="s">
        <v>1</v>
      </c>
      <c r="J680" s="154" t="s">
        <v>1275</v>
      </c>
      <c r="K680" s="156" t="s">
        <v>3526</v>
      </c>
      <c r="L680" s="157" t="s">
        <v>4261</v>
      </c>
      <c r="M680" s="157" t="s">
        <v>4318</v>
      </c>
      <c r="N680" s="22" t="s">
        <v>2074</v>
      </c>
      <c r="O680" s="158"/>
      <c r="P680" s="249" t="s">
        <v>2687</v>
      </c>
      <c r="Q680" s="191"/>
      <c r="R680" s="1"/>
      <c r="S680" s="1" t="str">
        <f t="shared" si="130"/>
        <v>NOT EQUAL</v>
      </c>
      <c r="T680" s="1" t="str">
        <f>IF(ISNA(VLOOKUP(P680,'NEW XEQM.c'!D:D,1,0)),"--",VLOOKUP(P680,'NEW XEQM.c'!D:G,3,0))</f>
        <v>--</v>
      </c>
      <c r="U680" s="239" t="s">
        <v>2074</v>
      </c>
      <c r="W680" t="e">
        <f t="shared" si="129"/>
        <v>#VALUE!</v>
      </c>
    </row>
    <row r="681" spans="1:23" s="74" customFormat="1">
      <c r="A681" s="152">
        <f t="shared" si="127"/>
        <v>681</v>
      </c>
      <c r="B681" s="15">
        <f t="shared" si="128"/>
        <v>657</v>
      </c>
      <c r="C681" s="153" t="s">
        <v>3513</v>
      </c>
      <c r="D681" s="153" t="s">
        <v>2690</v>
      </c>
      <c r="E681" s="154" t="s">
        <v>474</v>
      </c>
      <c r="F681" s="156" t="s">
        <v>509</v>
      </c>
      <c r="G681" s="159">
        <v>0</v>
      </c>
      <c r="H681" s="159">
        <v>0</v>
      </c>
      <c r="I681" s="154" t="s">
        <v>1</v>
      </c>
      <c r="J681" s="154" t="s">
        <v>1275</v>
      </c>
      <c r="K681" s="156" t="s">
        <v>3526</v>
      </c>
      <c r="L681" s="157" t="s">
        <v>4261</v>
      </c>
      <c r="M681" s="157" t="s">
        <v>4318</v>
      </c>
      <c r="N681" s="22" t="s">
        <v>2074</v>
      </c>
      <c r="O681" s="160"/>
      <c r="P681" s="249" t="s">
        <v>2690</v>
      </c>
      <c r="Q681" s="191"/>
      <c r="R681" s="1"/>
      <c r="S681" s="1" t="str">
        <f t="shared" si="130"/>
        <v>NOT EQUAL</v>
      </c>
      <c r="T681" s="1" t="str">
        <f>IF(ISNA(VLOOKUP(P681,'NEW XEQM.c'!D:D,1,0)),"--",VLOOKUP(P681,'NEW XEQM.c'!D:G,3,0))</f>
        <v>--</v>
      </c>
      <c r="U681" s="239" t="s">
        <v>2074</v>
      </c>
      <c r="W681" t="e">
        <f t="shared" si="129"/>
        <v>#VALUE!</v>
      </c>
    </row>
    <row r="682" spans="1:23" s="74" customFormat="1">
      <c r="A682" s="152">
        <f t="shared" si="127"/>
        <v>682</v>
      </c>
      <c r="B682" s="15">
        <f t="shared" si="128"/>
        <v>658</v>
      </c>
      <c r="C682" s="153" t="s">
        <v>3513</v>
      </c>
      <c r="D682" s="153" t="s">
        <v>2691</v>
      </c>
      <c r="E682" s="154" t="s">
        <v>474</v>
      </c>
      <c r="F682" s="154" t="s">
        <v>510</v>
      </c>
      <c r="G682" s="155">
        <v>0</v>
      </c>
      <c r="H682" s="155">
        <v>0</v>
      </c>
      <c r="I682" s="154" t="s">
        <v>1</v>
      </c>
      <c r="J682" s="154" t="s">
        <v>1275</v>
      </c>
      <c r="K682" s="156" t="s">
        <v>3526</v>
      </c>
      <c r="L682" s="157" t="s">
        <v>4261</v>
      </c>
      <c r="M682" s="157" t="s">
        <v>4318</v>
      </c>
      <c r="N682" s="22" t="s">
        <v>2074</v>
      </c>
      <c r="O682" s="158"/>
      <c r="P682" s="249" t="s">
        <v>2691</v>
      </c>
      <c r="Q682" s="191"/>
      <c r="R682" s="1"/>
      <c r="S682" s="1" t="str">
        <f t="shared" si="130"/>
        <v>NOT EQUAL</v>
      </c>
      <c r="T682" s="1" t="str">
        <f>IF(ISNA(VLOOKUP(P682,'NEW XEQM.c'!D:D,1,0)),"--",VLOOKUP(P682,'NEW XEQM.c'!D:G,3,0))</f>
        <v>--</v>
      </c>
      <c r="U682" s="239" t="s">
        <v>2074</v>
      </c>
      <c r="W682" t="e">
        <f t="shared" si="129"/>
        <v>#VALUE!</v>
      </c>
    </row>
    <row r="683" spans="1:23" s="74" customFormat="1">
      <c r="A683" s="152">
        <f t="shared" si="127"/>
        <v>683</v>
      </c>
      <c r="B683" s="15">
        <f t="shared" si="128"/>
        <v>659</v>
      </c>
      <c r="C683" s="153" t="s">
        <v>3513</v>
      </c>
      <c r="D683" s="153" t="s">
        <v>2699</v>
      </c>
      <c r="E683" s="154" t="s">
        <v>474</v>
      </c>
      <c r="F683" s="154" t="s">
        <v>518</v>
      </c>
      <c r="G683" s="155">
        <v>0</v>
      </c>
      <c r="H683" s="155">
        <v>0</v>
      </c>
      <c r="I683" s="154" t="s">
        <v>1</v>
      </c>
      <c r="J683" s="154" t="s">
        <v>1275</v>
      </c>
      <c r="K683" s="156" t="s">
        <v>3526</v>
      </c>
      <c r="L683" s="157" t="s">
        <v>4261</v>
      </c>
      <c r="M683" s="157" t="s">
        <v>4318</v>
      </c>
      <c r="N683" s="22" t="s">
        <v>2074</v>
      </c>
      <c r="O683" s="158"/>
      <c r="P683" s="249" t="s">
        <v>2699</v>
      </c>
      <c r="Q683" s="191"/>
      <c r="R683" s="1"/>
      <c r="S683" s="1" t="str">
        <f t="shared" si="130"/>
        <v>NOT EQUAL</v>
      </c>
      <c r="T683" s="1" t="str">
        <f>IF(ISNA(VLOOKUP(P683,'NEW XEQM.c'!D:D,1,0)),"--",VLOOKUP(P683,'NEW XEQM.c'!D:G,3,0))</f>
        <v>--</v>
      </c>
      <c r="U683" s="239" t="s">
        <v>2074</v>
      </c>
      <c r="W683" t="e">
        <f t="shared" si="129"/>
        <v>#VALUE!</v>
      </c>
    </row>
    <row r="684" spans="1:23" s="74" customFormat="1">
      <c r="A684" s="152">
        <f t="shared" si="127"/>
        <v>684</v>
      </c>
      <c r="B684" s="15">
        <f t="shared" si="128"/>
        <v>660</v>
      </c>
      <c r="C684" s="153" t="s">
        <v>3513</v>
      </c>
      <c r="D684" s="153" t="s">
        <v>2701</v>
      </c>
      <c r="E684" s="154" t="s">
        <v>474</v>
      </c>
      <c r="F684" s="154" t="s">
        <v>521</v>
      </c>
      <c r="G684" s="155">
        <v>0</v>
      </c>
      <c r="H684" s="155">
        <v>0</v>
      </c>
      <c r="I684" s="154" t="s">
        <v>1</v>
      </c>
      <c r="J684" s="154" t="s">
        <v>1275</v>
      </c>
      <c r="K684" s="156" t="s">
        <v>3526</v>
      </c>
      <c r="L684" s="157" t="s">
        <v>4261</v>
      </c>
      <c r="M684" s="157" t="s">
        <v>4318</v>
      </c>
      <c r="N684" s="22" t="s">
        <v>2074</v>
      </c>
      <c r="O684" s="158"/>
      <c r="P684" s="249" t="s">
        <v>2701</v>
      </c>
      <c r="Q684" s="191"/>
      <c r="R684" s="1"/>
      <c r="S684" s="1" t="str">
        <f t="shared" si="130"/>
        <v>NOT EQUAL</v>
      </c>
      <c r="T684" s="1" t="str">
        <f>IF(ISNA(VLOOKUP(P684,'NEW XEQM.c'!D:D,1,0)),"--",VLOOKUP(P684,'NEW XEQM.c'!D:G,3,0))</f>
        <v>--</v>
      </c>
      <c r="U684" s="239" t="s">
        <v>2074</v>
      </c>
      <c r="W684" t="e">
        <f t="shared" si="129"/>
        <v>#VALUE!</v>
      </c>
    </row>
    <row r="685" spans="1:23" s="74" customFormat="1">
      <c r="A685" s="152">
        <f t="shared" si="127"/>
        <v>685</v>
      </c>
      <c r="B685" s="15">
        <f t="shared" si="128"/>
        <v>661</v>
      </c>
      <c r="C685" s="153" t="s">
        <v>3513</v>
      </c>
      <c r="D685" s="153" t="s">
        <v>2704</v>
      </c>
      <c r="E685" s="154" t="s">
        <v>474</v>
      </c>
      <c r="F685" s="154" t="s">
        <v>524</v>
      </c>
      <c r="G685" s="155">
        <v>0</v>
      </c>
      <c r="H685" s="155">
        <v>0</v>
      </c>
      <c r="I685" s="154" t="s">
        <v>1</v>
      </c>
      <c r="J685" s="154" t="s">
        <v>1275</v>
      </c>
      <c r="K685" s="156" t="s">
        <v>3526</v>
      </c>
      <c r="L685" s="157" t="s">
        <v>4261</v>
      </c>
      <c r="M685" s="157" t="s">
        <v>4318</v>
      </c>
      <c r="N685" s="22" t="s">
        <v>2074</v>
      </c>
      <c r="O685" s="158"/>
      <c r="P685" s="249" t="s">
        <v>2704</v>
      </c>
      <c r="Q685" s="191"/>
      <c r="R685" s="1"/>
      <c r="S685" s="1" t="str">
        <f t="shared" si="130"/>
        <v>NOT EQUAL</v>
      </c>
      <c r="T685" s="1" t="str">
        <f>IF(ISNA(VLOOKUP(P685,'NEW XEQM.c'!D:D,1,0)),"--",VLOOKUP(P685,'NEW XEQM.c'!D:G,3,0))</f>
        <v>--</v>
      </c>
      <c r="U685" s="239" t="s">
        <v>2074</v>
      </c>
      <c r="W685" t="e">
        <f t="shared" si="129"/>
        <v>#VALUE!</v>
      </c>
    </row>
    <row r="686" spans="1:23" s="74" customFormat="1">
      <c r="A686" s="152">
        <f t="shared" si="127"/>
        <v>686</v>
      </c>
      <c r="B686" s="15">
        <f t="shared" si="128"/>
        <v>662</v>
      </c>
      <c r="C686" s="153" t="s">
        <v>3513</v>
      </c>
      <c r="D686" s="153" t="s">
        <v>2706</v>
      </c>
      <c r="E686" s="154" t="s">
        <v>474</v>
      </c>
      <c r="F686" s="154" t="s">
        <v>526</v>
      </c>
      <c r="G686" s="155">
        <v>0</v>
      </c>
      <c r="H686" s="155">
        <v>0</v>
      </c>
      <c r="I686" s="154" t="s">
        <v>1</v>
      </c>
      <c r="J686" s="154" t="s">
        <v>1275</v>
      </c>
      <c r="K686" s="156" t="s">
        <v>3526</v>
      </c>
      <c r="L686" s="157" t="s">
        <v>4261</v>
      </c>
      <c r="M686" s="157" t="s">
        <v>4318</v>
      </c>
      <c r="N686" s="22" t="s">
        <v>2074</v>
      </c>
      <c r="O686" s="158"/>
      <c r="P686" s="249" t="s">
        <v>2706</v>
      </c>
      <c r="Q686" s="191"/>
      <c r="R686" s="1"/>
      <c r="S686" s="1" t="str">
        <f t="shared" si="130"/>
        <v>NOT EQUAL</v>
      </c>
      <c r="T686" s="1" t="str">
        <f>IF(ISNA(VLOOKUP(P686,'NEW XEQM.c'!D:D,1,0)),"--",VLOOKUP(P686,'NEW XEQM.c'!D:G,3,0))</f>
        <v>--</v>
      </c>
      <c r="U686" s="239" t="s">
        <v>2074</v>
      </c>
      <c r="W686" t="e">
        <f t="shared" si="129"/>
        <v>#VALUE!</v>
      </c>
    </row>
    <row r="687" spans="1:23" s="74" customFormat="1">
      <c r="A687" s="152">
        <f t="shared" si="127"/>
        <v>687</v>
      </c>
      <c r="B687" s="15">
        <f t="shared" si="128"/>
        <v>663</v>
      </c>
      <c r="C687" s="153" t="s">
        <v>3513</v>
      </c>
      <c r="D687" s="153" t="s">
        <v>2711</v>
      </c>
      <c r="E687" s="154" t="s">
        <v>474</v>
      </c>
      <c r="F687" s="154" t="s">
        <v>530</v>
      </c>
      <c r="G687" s="155">
        <v>0</v>
      </c>
      <c r="H687" s="155">
        <v>0</v>
      </c>
      <c r="I687" s="154" t="s">
        <v>1</v>
      </c>
      <c r="J687" s="154" t="s">
        <v>1275</v>
      </c>
      <c r="K687" s="156" t="s">
        <v>3526</v>
      </c>
      <c r="L687" s="157" t="s">
        <v>4261</v>
      </c>
      <c r="M687" s="157" t="s">
        <v>4318</v>
      </c>
      <c r="N687" s="22" t="s">
        <v>2074</v>
      </c>
      <c r="O687" s="158"/>
      <c r="P687" s="249" t="s">
        <v>2711</v>
      </c>
      <c r="Q687" s="191"/>
      <c r="R687" s="1"/>
      <c r="S687" s="1" t="str">
        <f t="shared" si="130"/>
        <v>NOT EQUAL</v>
      </c>
      <c r="T687" s="1" t="str">
        <f>IF(ISNA(VLOOKUP(P687,'NEW XEQM.c'!D:D,1,0)),"--",VLOOKUP(P687,'NEW XEQM.c'!D:G,3,0))</f>
        <v>--</v>
      </c>
      <c r="U687" s="239" t="s">
        <v>2074</v>
      </c>
      <c r="W687" t="e">
        <f t="shared" si="129"/>
        <v>#VALUE!</v>
      </c>
    </row>
    <row r="688" spans="1:23">
      <c r="A688" s="16">
        <f t="shared" si="127"/>
        <v>688</v>
      </c>
      <c r="B688" s="15">
        <f t="shared" si="128"/>
        <v>664</v>
      </c>
      <c r="C688" s="144" t="s">
        <v>3513</v>
      </c>
      <c r="D688" s="144" t="s">
        <v>2712</v>
      </c>
      <c r="E688" s="139" t="s">
        <v>531</v>
      </c>
      <c r="F688" s="139" t="s">
        <v>531</v>
      </c>
      <c r="G688" s="148">
        <v>0</v>
      </c>
      <c r="H688" s="148">
        <v>0</v>
      </c>
      <c r="I688" s="139" t="s">
        <v>2302</v>
      </c>
      <c r="J688" s="139" t="s">
        <v>1275</v>
      </c>
      <c r="K688" s="146" t="s">
        <v>3526</v>
      </c>
      <c r="L688" s="147" t="s">
        <v>4261</v>
      </c>
      <c r="M688" s="147" t="s">
        <v>4318</v>
      </c>
      <c r="N688" s="22" t="s">
        <v>2074</v>
      </c>
      <c r="O688" s="22"/>
      <c r="P688" s="246" t="s">
        <v>2712</v>
      </c>
      <c r="Q688" s="191"/>
      <c r="R688" s="1"/>
      <c r="S688" s="1" t="str">
        <f t="shared" si="130"/>
        <v/>
      </c>
      <c r="T688" s="1" t="str">
        <f>IF(ISNA(VLOOKUP(P688,'NEW XEQM.c'!D:D,1,0)),"--",VLOOKUP(P688,'NEW XEQM.c'!D:G,3,0))</f>
        <v>--</v>
      </c>
      <c r="U688" s="1" t="s">
        <v>2074</v>
      </c>
      <c r="W688" t="e">
        <f t="shared" si="129"/>
        <v>#VALUE!</v>
      </c>
    </row>
    <row r="689" spans="1:23">
      <c r="A689" s="16">
        <f t="shared" si="127"/>
        <v>689</v>
      </c>
      <c r="B689" s="15">
        <f t="shared" si="128"/>
        <v>665</v>
      </c>
      <c r="C689" s="144" t="s">
        <v>3513</v>
      </c>
      <c r="D689" s="144" t="s">
        <v>2713</v>
      </c>
      <c r="E689" s="139" t="s">
        <v>532</v>
      </c>
      <c r="F689" s="139" t="s">
        <v>532</v>
      </c>
      <c r="G689" s="148">
        <v>0</v>
      </c>
      <c r="H689" s="148">
        <v>0</v>
      </c>
      <c r="I689" s="139" t="s">
        <v>2302</v>
      </c>
      <c r="J689" s="139" t="s">
        <v>1275</v>
      </c>
      <c r="K689" s="146" t="s">
        <v>3526</v>
      </c>
      <c r="L689" s="147" t="s">
        <v>4261</v>
      </c>
      <c r="M689" s="147" t="s">
        <v>4318</v>
      </c>
      <c r="N689" s="22" t="s">
        <v>2074</v>
      </c>
      <c r="O689" s="22"/>
      <c r="P689" s="246" t="s">
        <v>2713</v>
      </c>
      <c r="Q689" s="191"/>
      <c r="R689" s="1"/>
      <c r="S689" s="1" t="str">
        <f t="shared" si="130"/>
        <v/>
      </c>
      <c r="T689" s="1" t="str">
        <f>IF(ISNA(VLOOKUP(P689,'NEW XEQM.c'!D:D,1,0)),"--",VLOOKUP(P689,'NEW XEQM.c'!D:G,3,0))</f>
        <v>--</v>
      </c>
      <c r="U689" s="1" t="s">
        <v>2074</v>
      </c>
      <c r="W689" t="e">
        <f t="shared" si="129"/>
        <v>#VALUE!</v>
      </c>
    </row>
    <row r="690" spans="1:23">
      <c r="A690" s="16">
        <f t="shared" si="127"/>
        <v>690</v>
      </c>
      <c r="B690" s="15">
        <f t="shared" si="128"/>
        <v>666</v>
      </c>
      <c r="C690" s="144" t="s">
        <v>3513</v>
      </c>
      <c r="D690" s="144" t="s">
        <v>2714</v>
      </c>
      <c r="E690" s="139" t="s">
        <v>533</v>
      </c>
      <c r="F690" s="139" t="s">
        <v>533</v>
      </c>
      <c r="G690" s="148">
        <v>0</v>
      </c>
      <c r="H690" s="148">
        <v>0</v>
      </c>
      <c r="I690" s="139" t="s">
        <v>2302</v>
      </c>
      <c r="J690" s="139" t="s">
        <v>1275</v>
      </c>
      <c r="K690" s="146" t="s">
        <v>3526</v>
      </c>
      <c r="L690" s="147" t="s">
        <v>4261</v>
      </c>
      <c r="M690" s="147" t="s">
        <v>4318</v>
      </c>
      <c r="N690" s="22" t="s">
        <v>2074</v>
      </c>
      <c r="O690" s="22"/>
      <c r="P690" s="246" t="s">
        <v>2714</v>
      </c>
      <c r="Q690" s="191"/>
      <c r="R690" s="1"/>
      <c r="S690" s="1" t="str">
        <f t="shared" si="130"/>
        <v/>
      </c>
      <c r="T690" s="1" t="str">
        <f>IF(ISNA(VLOOKUP(P690,'NEW XEQM.c'!D:D,1,0)),"--",VLOOKUP(P690,'NEW XEQM.c'!D:G,3,0))</f>
        <v>--</v>
      </c>
      <c r="U690" s="1" t="s">
        <v>2074</v>
      </c>
      <c r="W690" t="e">
        <f t="shared" si="129"/>
        <v>#VALUE!</v>
      </c>
    </row>
    <row r="691" spans="1:23">
      <c r="A691" s="16">
        <f t="shared" si="127"/>
        <v>691</v>
      </c>
      <c r="B691" s="15">
        <f t="shared" si="128"/>
        <v>667</v>
      </c>
      <c r="C691" s="144" t="s">
        <v>3513</v>
      </c>
      <c r="D691" s="144" t="s">
        <v>2715</v>
      </c>
      <c r="E691" s="139" t="s">
        <v>534</v>
      </c>
      <c r="F691" s="139" t="s">
        <v>534</v>
      </c>
      <c r="G691" s="148">
        <v>0</v>
      </c>
      <c r="H691" s="148">
        <v>0</v>
      </c>
      <c r="I691" s="139" t="s">
        <v>2302</v>
      </c>
      <c r="J691" s="139" t="s">
        <v>1275</v>
      </c>
      <c r="K691" s="146" t="s">
        <v>3526</v>
      </c>
      <c r="L691" s="147" t="s">
        <v>4261</v>
      </c>
      <c r="M691" s="147" t="s">
        <v>4318</v>
      </c>
      <c r="N691" s="22" t="s">
        <v>2074</v>
      </c>
      <c r="O691" s="22"/>
      <c r="P691" s="246" t="s">
        <v>2715</v>
      </c>
      <c r="Q691" s="191"/>
      <c r="R691" s="1"/>
      <c r="S691" s="1" t="str">
        <f t="shared" si="130"/>
        <v/>
      </c>
      <c r="T691" s="1" t="str">
        <f>IF(ISNA(VLOOKUP(P691,'NEW XEQM.c'!D:D,1,0)),"--",VLOOKUP(P691,'NEW XEQM.c'!D:G,3,0))</f>
        <v>--</v>
      </c>
      <c r="U691" s="1" t="s">
        <v>2074</v>
      </c>
      <c r="W691" t="e">
        <f t="shared" si="129"/>
        <v>#VALUE!</v>
      </c>
    </row>
    <row r="692" spans="1:23">
      <c r="A692" s="16">
        <f t="shared" si="127"/>
        <v>692</v>
      </c>
      <c r="B692" s="15">
        <f t="shared" si="128"/>
        <v>668</v>
      </c>
      <c r="C692" s="144" t="s">
        <v>3513</v>
      </c>
      <c r="D692" s="144" t="s">
        <v>2716</v>
      </c>
      <c r="E692" s="139" t="s">
        <v>535</v>
      </c>
      <c r="F692" s="139" t="s">
        <v>535</v>
      </c>
      <c r="G692" s="148">
        <v>0</v>
      </c>
      <c r="H692" s="148">
        <v>0</v>
      </c>
      <c r="I692" s="139" t="s">
        <v>2302</v>
      </c>
      <c r="J692" s="139" t="s">
        <v>1275</v>
      </c>
      <c r="K692" s="146" t="s">
        <v>3526</v>
      </c>
      <c r="L692" s="147" t="s">
        <v>4261</v>
      </c>
      <c r="M692" s="147" t="s">
        <v>4318</v>
      </c>
      <c r="N692" s="22" t="s">
        <v>2074</v>
      </c>
      <c r="O692" s="22"/>
      <c r="P692" s="246" t="s">
        <v>2716</v>
      </c>
      <c r="Q692" s="191"/>
      <c r="R692" s="1"/>
      <c r="S692" s="1" t="str">
        <f t="shared" si="130"/>
        <v/>
      </c>
      <c r="T692" s="1" t="str">
        <f>IF(ISNA(VLOOKUP(P692,'NEW XEQM.c'!D:D,1,0)),"--",VLOOKUP(P692,'NEW XEQM.c'!D:G,3,0))</f>
        <v>--</v>
      </c>
      <c r="U692" s="1" t="s">
        <v>2074</v>
      </c>
      <c r="W692" t="e">
        <f t="shared" si="129"/>
        <v>#VALUE!</v>
      </c>
    </row>
    <row r="693" spans="1:23">
      <c r="A693" s="16">
        <f t="shared" si="127"/>
        <v>693</v>
      </c>
      <c r="B693" s="15">
        <f t="shared" si="128"/>
        <v>669</v>
      </c>
      <c r="C693" s="144" t="s">
        <v>3513</v>
      </c>
      <c r="D693" s="144" t="s">
        <v>2717</v>
      </c>
      <c r="E693" s="139" t="s">
        <v>536</v>
      </c>
      <c r="F693" s="139" t="s">
        <v>536</v>
      </c>
      <c r="G693" s="148">
        <v>0</v>
      </c>
      <c r="H693" s="148">
        <v>0</v>
      </c>
      <c r="I693" s="139" t="s">
        <v>2302</v>
      </c>
      <c r="J693" s="139" t="s">
        <v>1275</v>
      </c>
      <c r="K693" s="146" t="s">
        <v>3526</v>
      </c>
      <c r="L693" s="147" t="s">
        <v>4261</v>
      </c>
      <c r="M693" s="147" t="s">
        <v>4318</v>
      </c>
      <c r="N693" s="22" t="s">
        <v>2074</v>
      </c>
      <c r="O693" s="22"/>
      <c r="P693" s="246" t="s">
        <v>2717</v>
      </c>
      <c r="Q693" s="191"/>
      <c r="R693" s="1"/>
      <c r="S693" s="1" t="str">
        <f t="shared" si="130"/>
        <v/>
      </c>
      <c r="T693" s="1" t="str">
        <f>IF(ISNA(VLOOKUP(P693,'NEW XEQM.c'!D:D,1,0)),"--",VLOOKUP(P693,'NEW XEQM.c'!D:G,3,0))</f>
        <v>--</v>
      </c>
      <c r="U693" s="1" t="s">
        <v>2074</v>
      </c>
      <c r="W693" t="e">
        <f t="shared" si="129"/>
        <v>#VALUE!</v>
      </c>
    </row>
    <row r="694" spans="1:23">
      <c r="A694" s="16">
        <f t="shared" si="127"/>
        <v>694</v>
      </c>
      <c r="B694" s="15">
        <f t="shared" si="128"/>
        <v>670</v>
      </c>
      <c r="C694" s="144" t="s">
        <v>3513</v>
      </c>
      <c r="D694" s="144" t="s">
        <v>2718</v>
      </c>
      <c r="E694" s="139" t="s">
        <v>537</v>
      </c>
      <c r="F694" s="139" t="s">
        <v>537</v>
      </c>
      <c r="G694" s="148">
        <v>0</v>
      </c>
      <c r="H694" s="148">
        <v>0</v>
      </c>
      <c r="I694" s="139" t="s">
        <v>2302</v>
      </c>
      <c r="J694" s="139" t="s">
        <v>1275</v>
      </c>
      <c r="K694" s="146" t="s">
        <v>3526</v>
      </c>
      <c r="L694" s="147" t="s">
        <v>4261</v>
      </c>
      <c r="M694" s="147" t="s">
        <v>4318</v>
      </c>
      <c r="N694" s="22" t="s">
        <v>2074</v>
      </c>
      <c r="O694" s="22"/>
      <c r="P694" s="246" t="s">
        <v>2718</v>
      </c>
      <c r="Q694" s="191"/>
      <c r="R694" s="1"/>
      <c r="S694" s="1" t="str">
        <f t="shared" si="130"/>
        <v/>
      </c>
      <c r="T694" s="1" t="str">
        <f>IF(ISNA(VLOOKUP(P694,'NEW XEQM.c'!D:D,1,0)),"--",VLOOKUP(P694,'NEW XEQM.c'!D:G,3,0))</f>
        <v>--</v>
      </c>
      <c r="U694" s="1" t="s">
        <v>2074</v>
      </c>
      <c r="W694" t="e">
        <f t="shared" si="129"/>
        <v>#VALUE!</v>
      </c>
    </row>
    <row r="695" spans="1:23">
      <c r="A695" s="16">
        <f t="shared" si="127"/>
        <v>695</v>
      </c>
      <c r="B695" s="15">
        <f t="shared" si="128"/>
        <v>671</v>
      </c>
      <c r="C695" s="144" t="s">
        <v>3513</v>
      </c>
      <c r="D695" s="144" t="s">
        <v>2719</v>
      </c>
      <c r="E695" s="139" t="s">
        <v>538</v>
      </c>
      <c r="F695" s="139" t="s">
        <v>538</v>
      </c>
      <c r="G695" s="148">
        <v>0</v>
      </c>
      <c r="H695" s="148">
        <v>0</v>
      </c>
      <c r="I695" s="139" t="s">
        <v>2302</v>
      </c>
      <c r="J695" s="139" t="s">
        <v>1275</v>
      </c>
      <c r="K695" s="146" t="s">
        <v>3526</v>
      </c>
      <c r="L695" s="147" t="s">
        <v>4261</v>
      </c>
      <c r="M695" s="147" t="s">
        <v>4318</v>
      </c>
      <c r="N695" s="22" t="s">
        <v>2074</v>
      </c>
      <c r="O695" s="22"/>
      <c r="P695" s="246" t="s">
        <v>2719</v>
      </c>
      <c r="Q695" s="191"/>
      <c r="R695" s="1"/>
      <c r="S695" s="1" t="str">
        <f t="shared" si="130"/>
        <v/>
      </c>
      <c r="T695" s="1" t="str">
        <f>IF(ISNA(VLOOKUP(P695,'NEW XEQM.c'!D:D,1,0)),"--",VLOOKUP(P695,'NEW XEQM.c'!D:G,3,0))</f>
        <v>--</v>
      </c>
      <c r="U695" s="1" t="s">
        <v>2074</v>
      </c>
      <c r="W695" t="e">
        <f t="shared" si="129"/>
        <v>#VALUE!</v>
      </c>
    </row>
    <row r="696" spans="1:23">
      <c r="A696" s="16">
        <f t="shared" si="127"/>
        <v>696</v>
      </c>
      <c r="B696" s="15">
        <f t="shared" si="128"/>
        <v>672</v>
      </c>
      <c r="C696" s="144" t="s">
        <v>3513</v>
      </c>
      <c r="D696" s="144" t="s">
        <v>2720</v>
      </c>
      <c r="E696" s="139" t="s">
        <v>539</v>
      </c>
      <c r="F696" s="139" t="s">
        <v>539</v>
      </c>
      <c r="G696" s="148">
        <v>0</v>
      </c>
      <c r="H696" s="148">
        <v>0</v>
      </c>
      <c r="I696" s="139" t="s">
        <v>2302</v>
      </c>
      <c r="J696" s="139" t="s">
        <v>1275</v>
      </c>
      <c r="K696" s="146" t="s">
        <v>3526</v>
      </c>
      <c r="L696" s="147" t="s">
        <v>4261</v>
      </c>
      <c r="M696" s="147" t="s">
        <v>4318</v>
      </c>
      <c r="N696" s="22" t="s">
        <v>2074</v>
      </c>
      <c r="O696" s="22"/>
      <c r="P696" s="246" t="s">
        <v>2720</v>
      </c>
      <c r="Q696" s="191"/>
      <c r="R696" s="1"/>
      <c r="S696" s="1" t="str">
        <f t="shared" si="130"/>
        <v/>
      </c>
      <c r="T696" s="1" t="str">
        <f>IF(ISNA(VLOOKUP(P696,'NEW XEQM.c'!D:D,1,0)),"--",VLOOKUP(P696,'NEW XEQM.c'!D:G,3,0))</f>
        <v>--</v>
      </c>
      <c r="U696" s="1" t="s">
        <v>2074</v>
      </c>
      <c r="W696" t="e">
        <f t="shared" si="129"/>
        <v>#VALUE!</v>
      </c>
    </row>
    <row r="697" spans="1:23">
      <c r="A697" s="16">
        <f t="shared" si="127"/>
        <v>697</v>
      </c>
      <c r="B697" s="15">
        <f t="shared" si="128"/>
        <v>673</v>
      </c>
      <c r="C697" s="144" t="s">
        <v>3513</v>
      </c>
      <c r="D697" s="144" t="s">
        <v>2721</v>
      </c>
      <c r="E697" s="139" t="s">
        <v>540</v>
      </c>
      <c r="F697" s="139" t="s">
        <v>540</v>
      </c>
      <c r="G697" s="148">
        <v>0</v>
      </c>
      <c r="H697" s="148">
        <v>0</v>
      </c>
      <c r="I697" s="139" t="s">
        <v>2302</v>
      </c>
      <c r="J697" s="139" t="s">
        <v>1275</v>
      </c>
      <c r="K697" s="146" t="s">
        <v>3526</v>
      </c>
      <c r="L697" s="147" t="s">
        <v>4261</v>
      </c>
      <c r="M697" s="147" t="s">
        <v>4318</v>
      </c>
      <c r="N697" s="22" t="s">
        <v>2074</v>
      </c>
      <c r="O697" s="22"/>
      <c r="P697" s="246" t="s">
        <v>2721</v>
      </c>
      <c r="Q697" s="191"/>
      <c r="R697" s="1"/>
      <c r="S697" s="1" t="str">
        <f t="shared" si="130"/>
        <v/>
      </c>
      <c r="T697" s="1" t="str">
        <f>IF(ISNA(VLOOKUP(P697,'NEW XEQM.c'!D:D,1,0)),"--",VLOOKUP(P697,'NEW XEQM.c'!D:G,3,0))</f>
        <v>--</v>
      </c>
      <c r="U697" s="1" t="s">
        <v>2074</v>
      </c>
      <c r="W697" t="e">
        <f t="shared" si="129"/>
        <v>#VALUE!</v>
      </c>
    </row>
    <row r="698" spans="1:23">
      <c r="A698" s="16">
        <f t="shared" si="127"/>
        <v>698</v>
      </c>
      <c r="B698" s="15">
        <f t="shared" si="128"/>
        <v>674</v>
      </c>
      <c r="C698" s="144" t="s">
        <v>3513</v>
      </c>
      <c r="D698" s="144" t="s">
        <v>2722</v>
      </c>
      <c r="E698" s="139" t="s">
        <v>541</v>
      </c>
      <c r="F698" s="139" t="s">
        <v>541</v>
      </c>
      <c r="G698" s="148">
        <v>0</v>
      </c>
      <c r="H698" s="148">
        <v>0</v>
      </c>
      <c r="I698" s="139" t="s">
        <v>2302</v>
      </c>
      <c r="J698" s="139" t="s">
        <v>1275</v>
      </c>
      <c r="K698" s="146" t="s">
        <v>3526</v>
      </c>
      <c r="L698" s="147" t="s">
        <v>4261</v>
      </c>
      <c r="M698" s="147" t="s">
        <v>4318</v>
      </c>
      <c r="N698" s="22" t="s">
        <v>2074</v>
      </c>
      <c r="O698" s="22"/>
      <c r="P698" s="246" t="s">
        <v>2722</v>
      </c>
      <c r="Q698" s="191"/>
      <c r="R698" s="1"/>
      <c r="S698" s="1" t="str">
        <f t="shared" si="130"/>
        <v/>
      </c>
      <c r="T698" s="1" t="str">
        <f>IF(ISNA(VLOOKUP(P698,'NEW XEQM.c'!D:D,1,0)),"--",VLOOKUP(P698,'NEW XEQM.c'!D:G,3,0))</f>
        <v>--</v>
      </c>
      <c r="U698" s="1" t="s">
        <v>2074</v>
      </c>
      <c r="W698" t="e">
        <f t="shared" si="129"/>
        <v>#VALUE!</v>
      </c>
    </row>
    <row r="699" spans="1:23">
      <c r="A699" s="16">
        <f t="shared" si="127"/>
        <v>699</v>
      </c>
      <c r="B699" s="15">
        <f t="shared" si="128"/>
        <v>675</v>
      </c>
      <c r="C699" s="144" t="s">
        <v>3513</v>
      </c>
      <c r="D699" s="144" t="s">
        <v>2723</v>
      </c>
      <c r="E699" s="139" t="s">
        <v>542</v>
      </c>
      <c r="F699" s="139" t="s">
        <v>542</v>
      </c>
      <c r="G699" s="148">
        <v>0</v>
      </c>
      <c r="H699" s="148">
        <v>0</v>
      </c>
      <c r="I699" s="139" t="s">
        <v>2302</v>
      </c>
      <c r="J699" s="139" t="s">
        <v>1275</v>
      </c>
      <c r="K699" s="146" t="s">
        <v>3526</v>
      </c>
      <c r="L699" s="147" t="s">
        <v>4261</v>
      </c>
      <c r="M699" s="147" t="s">
        <v>4318</v>
      </c>
      <c r="N699" s="22" t="s">
        <v>2074</v>
      </c>
      <c r="O699" s="22"/>
      <c r="P699" s="246" t="s">
        <v>2723</v>
      </c>
      <c r="Q699" s="191"/>
      <c r="R699" s="1"/>
      <c r="S699" s="1" t="str">
        <f t="shared" si="130"/>
        <v/>
      </c>
      <c r="T699" s="1" t="str">
        <f>IF(ISNA(VLOOKUP(P699,'NEW XEQM.c'!D:D,1,0)),"--",VLOOKUP(P699,'NEW XEQM.c'!D:G,3,0))</f>
        <v>--</v>
      </c>
      <c r="U699" s="1" t="s">
        <v>2074</v>
      </c>
      <c r="W699" t="e">
        <f t="shared" si="129"/>
        <v>#VALUE!</v>
      </c>
    </row>
    <row r="700" spans="1:23">
      <c r="A700" s="16">
        <f t="shared" si="127"/>
        <v>700</v>
      </c>
      <c r="B700" s="15">
        <f t="shared" si="128"/>
        <v>676</v>
      </c>
      <c r="C700" s="144" t="s">
        <v>3513</v>
      </c>
      <c r="D700" s="144" t="s">
        <v>2724</v>
      </c>
      <c r="E700" s="139" t="s">
        <v>543</v>
      </c>
      <c r="F700" s="139" t="s">
        <v>543</v>
      </c>
      <c r="G700" s="148">
        <v>0</v>
      </c>
      <c r="H700" s="148">
        <v>0</v>
      </c>
      <c r="I700" s="139" t="s">
        <v>2302</v>
      </c>
      <c r="J700" s="139" t="s">
        <v>1275</v>
      </c>
      <c r="K700" s="146" t="s">
        <v>3526</v>
      </c>
      <c r="L700" s="147" t="s">
        <v>4261</v>
      </c>
      <c r="M700" s="147" t="s">
        <v>4318</v>
      </c>
      <c r="N700" s="22" t="s">
        <v>2074</v>
      </c>
      <c r="O700" s="22"/>
      <c r="P700" s="246" t="s">
        <v>2724</v>
      </c>
      <c r="Q700" s="191"/>
      <c r="R700" s="1"/>
      <c r="S700" s="1" t="str">
        <f t="shared" si="130"/>
        <v/>
      </c>
      <c r="T700" s="1" t="str">
        <f>IF(ISNA(VLOOKUP(P700,'NEW XEQM.c'!D:D,1,0)),"--",VLOOKUP(P700,'NEW XEQM.c'!D:G,3,0))</f>
        <v>--</v>
      </c>
      <c r="U700" s="1" t="s">
        <v>2074</v>
      </c>
      <c r="W700" t="e">
        <f t="shared" si="129"/>
        <v>#VALUE!</v>
      </c>
    </row>
    <row r="701" spans="1:23">
      <c r="A701" s="16">
        <f t="shared" si="127"/>
        <v>701</v>
      </c>
      <c r="B701" s="15">
        <f t="shared" si="128"/>
        <v>677</v>
      </c>
      <c r="C701" s="144" t="s">
        <v>3513</v>
      </c>
      <c r="D701" s="144" t="s">
        <v>2725</v>
      </c>
      <c r="E701" s="139" t="s">
        <v>544</v>
      </c>
      <c r="F701" s="139" t="s">
        <v>544</v>
      </c>
      <c r="G701" s="148">
        <v>0</v>
      </c>
      <c r="H701" s="148">
        <v>0</v>
      </c>
      <c r="I701" s="139" t="s">
        <v>2302</v>
      </c>
      <c r="J701" s="139" t="s">
        <v>1275</v>
      </c>
      <c r="K701" s="146" t="s">
        <v>3526</v>
      </c>
      <c r="L701" s="147" t="s">
        <v>4261</v>
      </c>
      <c r="M701" s="147" t="s">
        <v>4318</v>
      </c>
      <c r="N701" s="22" t="s">
        <v>2074</v>
      </c>
      <c r="O701" s="22"/>
      <c r="P701" s="246" t="s">
        <v>2725</v>
      </c>
      <c r="Q701" s="191"/>
      <c r="R701" s="1"/>
      <c r="S701" s="1" t="str">
        <f t="shared" si="130"/>
        <v/>
      </c>
      <c r="T701" s="1" t="str">
        <f>IF(ISNA(VLOOKUP(P701,'NEW XEQM.c'!D:D,1,0)),"--",VLOOKUP(P701,'NEW XEQM.c'!D:G,3,0))</f>
        <v>--</v>
      </c>
      <c r="U701" s="1" t="s">
        <v>2074</v>
      </c>
      <c r="W701" t="e">
        <f t="shared" si="129"/>
        <v>#VALUE!</v>
      </c>
    </row>
    <row r="702" spans="1:23">
      <c r="A702" s="16">
        <f t="shared" si="127"/>
        <v>702</v>
      </c>
      <c r="B702" s="15">
        <f t="shared" si="128"/>
        <v>678</v>
      </c>
      <c r="C702" s="144" t="s">
        <v>3513</v>
      </c>
      <c r="D702" s="144" t="s">
        <v>2726</v>
      </c>
      <c r="E702" s="139" t="s">
        <v>545</v>
      </c>
      <c r="F702" s="139" t="s">
        <v>545</v>
      </c>
      <c r="G702" s="148">
        <v>0</v>
      </c>
      <c r="H702" s="148">
        <v>0</v>
      </c>
      <c r="I702" s="139" t="s">
        <v>2302</v>
      </c>
      <c r="J702" s="139" t="s">
        <v>1275</v>
      </c>
      <c r="K702" s="146" t="s">
        <v>3526</v>
      </c>
      <c r="L702" s="147" t="s">
        <v>4261</v>
      </c>
      <c r="M702" s="147" t="s">
        <v>4318</v>
      </c>
      <c r="N702" s="22" t="s">
        <v>2074</v>
      </c>
      <c r="O702" s="22"/>
      <c r="P702" s="246" t="s">
        <v>2726</v>
      </c>
      <c r="Q702" s="191"/>
      <c r="R702" s="1"/>
      <c r="S702" s="1" t="str">
        <f t="shared" si="130"/>
        <v/>
      </c>
      <c r="T702" s="1" t="str">
        <f>IF(ISNA(VLOOKUP(P702,'NEW XEQM.c'!D:D,1,0)),"--",VLOOKUP(P702,'NEW XEQM.c'!D:G,3,0))</f>
        <v>--</v>
      </c>
      <c r="U702" s="1" t="s">
        <v>2074</v>
      </c>
      <c r="W702" t="e">
        <f t="shared" si="129"/>
        <v>#VALUE!</v>
      </c>
    </row>
    <row r="703" spans="1:23">
      <c r="A703" s="16">
        <f t="shared" ref="A703:A766" si="131">IF(B703=INT(B703),ROW(),"")</f>
        <v>703</v>
      </c>
      <c r="B703" s="15">
        <f t="shared" si="128"/>
        <v>679</v>
      </c>
      <c r="C703" s="144" t="s">
        <v>3513</v>
      </c>
      <c r="D703" s="144" t="s">
        <v>2727</v>
      </c>
      <c r="E703" s="139" t="s">
        <v>546</v>
      </c>
      <c r="F703" s="139" t="s">
        <v>546</v>
      </c>
      <c r="G703" s="148">
        <v>0</v>
      </c>
      <c r="H703" s="148">
        <v>0</v>
      </c>
      <c r="I703" s="139" t="s">
        <v>2302</v>
      </c>
      <c r="J703" s="139" t="s">
        <v>1275</v>
      </c>
      <c r="K703" s="146" t="s">
        <v>3526</v>
      </c>
      <c r="L703" s="147" t="s">
        <v>4261</v>
      </c>
      <c r="M703" s="147" t="s">
        <v>4318</v>
      </c>
      <c r="N703" s="22" t="s">
        <v>2074</v>
      </c>
      <c r="O703" s="22"/>
      <c r="P703" s="246" t="s">
        <v>2727</v>
      </c>
      <c r="Q703" s="191"/>
      <c r="R703" s="1"/>
      <c r="S703" s="1" t="str">
        <f t="shared" si="130"/>
        <v/>
      </c>
      <c r="T703" s="1" t="str">
        <f>IF(ISNA(VLOOKUP(P703,'NEW XEQM.c'!D:D,1,0)),"--",VLOOKUP(P703,'NEW XEQM.c'!D:G,3,0))</f>
        <v>--</v>
      </c>
      <c r="U703" s="1" t="s">
        <v>2074</v>
      </c>
      <c r="W703" t="e">
        <f t="shared" si="129"/>
        <v>#VALUE!</v>
      </c>
    </row>
    <row r="704" spans="1:23">
      <c r="A704" s="16">
        <f t="shared" si="131"/>
        <v>704</v>
      </c>
      <c r="B704" s="15">
        <f t="shared" si="128"/>
        <v>680</v>
      </c>
      <c r="C704" s="144" t="s">
        <v>3513</v>
      </c>
      <c r="D704" s="144" t="s">
        <v>2728</v>
      </c>
      <c r="E704" s="139" t="s">
        <v>547</v>
      </c>
      <c r="F704" s="139" t="s">
        <v>547</v>
      </c>
      <c r="G704" s="148">
        <v>0</v>
      </c>
      <c r="H704" s="148">
        <v>0</v>
      </c>
      <c r="I704" s="139" t="s">
        <v>2302</v>
      </c>
      <c r="J704" s="139" t="s">
        <v>1275</v>
      </c>
      <c r="K704" s="146" t="s">
        <v>3526</v>
      </c>
      <c r="L704" s="147" t="s">
        <v>4261</v>
      </c>
      <c r="M704" s="147" t="s">
        <v>4318</v>
      </c>
      <c r="N704" s="22" t="s">
        <v>2074</v>
      </c>
      <c r="O704" s="22"/>
      <c r="P704" s="246" t="s">
        <v>2728</v>
      </c>
      <c r="Q704" s="191"/>
      <c r="R704" s="1"/>
      <c r="S704" s="1" t="str">
        <f t="shared" si="130"/>
        <v/>
      </c>
      <c r="T704" s="1" t="str">
        <f>IF(ISNA(VLOOKUP(P704,'NEW XEQM.c'!D:D,1,0)),"--",VLOOKUP(P704,'NEW XEQM.c'!D:G,3,0))</f>
        <v>--</v>
      </c>
      <c r="U704" s="1" t="s">
        <v>2074</v>
      </c>
      <c r="W704" t="e">
        <f t="shared" si="129"/>
        <v>#VALUE!</v>
      </c>
    </row>
    <row r="705" spans="1:23">
      <c r="A705" s="16">
        <f t="shared" si="131"/>
        <v>705</v>
      </c>
      <c r="B705" s="15">
        <f t="shared" si="128"/>
        <v>681</v>
      </c>
      <c r="C705" s="144" t="s">
        <v>3513</v>
      </c>
      <c r="D705" s="144" t="s">
        <v>2729</v>
      </c>
      <c r="E705" s="139" t="s">
        <v>548</v>
      </c>
      <c r="F705" s="139" t="s">
        <v>548</v>
      </c>
      <c r="G705" s="148">
        <v>0</v>
      </c>
      <c r="H705" s="148">
        <v>0</v>
      </c>
      <c r="I705" s="139" t="s">
        <v>2302</v>
      </c>
      <c r="J705" s="139" t="s">
        <v>1275</v>
      </c>
      <c r="K705" s="146" t="s">
        <v>3526</v>
      </c>
      <c r="L705" s="147" t="s">
        <v>4261</v>
      </c>
      <c r="M705" s="147" t="s">
        <v>4318</v>
      </c>
      <c r="N705" s="22" t="s">
        <v>2074</v>
      </c>
      <c r="O705" s="22"/>
      <c r="P705" s="246" t="s">
        <v>2729</v>
      </c>
      <c r="Q705" s="191"/>
      <c r="R705" s="1"/>
      <c r="S705" s="1" t="str">
        <f t="shared" si="130"/>
        <v/>
      </c>
      <c r="T705" s="1" t="str">
        <f>IF(ISNA(VLOOKUP(P705,'NEW XEQM.c'!D:D,1,0)),"--",VLOOKUP(P705,'NEW XEQM.c'!D:G,3,0))</f>
        <v>--</v>
      </c>
      <c r="U705" s="1" t="s">
        <v>2074</v>
      </c>
      <c r="W705" t="e">
        <f t="shared" si="129"/>
        <v>#VALUE!</v>
      </c>
    </row>
    <row r="706" spans="1:23">
      <c r="A706" s="16">
        <f t="shared" si="131"/>
        <v>706</v>
      </c>
      <c r="B706" s="15">
        <f t="shared" si="128"/>
        <v>682</v>
      </c>
      <c r="C706" s="144" t="s">
        <v>3513</v>
      </c>
      <c r="D706" s="144" t="s">
        <v>2730</v>
      </c>
      <c r="E706" s="140" t="s">
        <v>549</v>
      </c>
      <c r="F706" s="140" t="s">
        <v>549</v>
      </c>
      <c r="G706" s="149">
        <v>0</v>
      </c>
      <c r="H706" s="149">
        <v>0</v>
      </c>
      <c r="I706" s="139" t="s">
        <v>2302</v>
      </c>
      <c r="J706" s="139" t="s">
        <v>1275</v>
      </c>
      <c r="K706" s="146" t="s">
        <v>3526</v>
      </c>
      <c r="L706" s="147" t="s">
        <v>4261</v>
      </c>
      <c r="M706" s="147" t="s">
        <v>4318</v>
      </c>
      <c r="N706" s="22" t="s">
        <v>2074</v>
      </c>
      <c r="O706" s="11"/>
      <c r="P706" s="246" t="s">
        <v>2730</v>
      </c>
      <c r="Q706" s="191"/>
      <c r="R706" s="1"/>
      <c r="S706" s="1" t="str">
        <f t="shared" si="130"/>
        <v/>
      </c>
      <c r="T706" s="1" t="str">
        <f>IF(ISNA(VLOOKUP(P706,'NEW XEQM.c'!D:D,1,0)),"--",VLOOKUP(P706,'NEW XEQM.c'!D:G,3,0))</f>
        <v>--</v>
      </c>
      <c r="U706" s="1" t="s">
        <v>2074</v>
      </c>
      <c r="W706" t="e">
        <f t="shared" si="129"/>
        <v>#VALUE!</v>
      </c>
    </row>
    <row r="707" spans="1:23">
      <c r="A707" s="16">
        <f t="shared" si="131"/>
        <v>707</v>
      </c>
      <c r="B707" s="15">
        <f t="shared" si="128"/>
        <v>683</v>
      </c>
      <c r="C707" s="144" t="s">
        <v>3513</v>
      </c>
      <c r="D707" s="144" t="s">
        <v>2731</v>
      </c>
      <c r="E707" s="140" t="s">
        <v>550</v>
      </c>
      <c r="F707" s="140" t="s">
        <v>550</v>
      </c>
      <c r="G707" s="149">
        <v>0</v>
      </c>
      <c r="H707" s="149">
        <v>0</v>
      </c>
      <c r="I707" s="139" t="s">
        <v>2302</v>
      </c>
      <c r="J707" s="139" t="s">
        <v>1275</v>
      </c>
      <c r="K707" s="146" t="s">
        <v>3526</v>
      </c>
      <c r="L707" s="147" t="s">
        <v>4261</v>
      </c>
      <c r="M707" s="147" t="s">
        <v>4318</v>
      </c>
      <c r="N707" s="22" t="s">
        <v>2074</v>
      </c>
      <c r="O707" s="11"/>
      <c r="P707" s="246" t="s">
        <v>2731</v>
      </c>
      <c r="Q707" s="191"/>
      <c r="R707" s="1"/>
      <c r="S707" s="1" t="str">
        <f t="shared" si="130"/>
        <v/>
      </c>
      <c r="T707" s="1" t="str">
        <f>IF(ISNA(VLOOKUP(P707,'NEW XEQM.c'!D:D,1,0)),"--",VLOOKUP(P707,'NEW XEQM.c'!D:G,3,0))</f>
        <v>--</v>
      </c>
      <c r="U707" s="1" t="s">
        <v>2074</v>
      </c>
      <c r="W707" t="e">
        <f t="shared" si="129"/>
        <v>#VALUE!</v>
      </c>
    </row>
    <row r="708" spans="1:23">
      <c r="A708" s="16">
        <f t="shared" si="131"/>
        <v>708</v>
      </c>
      <c r="B708" s="15">
        <f t="shared" ref="B708:B771" si="132">IF(AND(MID(C708,2,1)&lt;&gt;"/",MID(C708,1,1)="/"),INT(B707)+1,B707+0.01)</f>
        <v>684</v>
      </c>
      <c r="C708" s="144" t="s">
        <v>3513</v>
      </c>
      <c r="D708" s="144" t="s">
        <v>2732</v>
      </c>
      <c r="E708" s="140" t="s">
        <v>551</v>
      </c>
      <c r="F708" s="140" t="s">
        <v>551</v>
      </c>
      <c r="G708" s="149">
        <v>0</v>
      </c>
      <c r="H708" s="149">
        <v>0</v>
      </c>
      <c r="I708" s="139" t="s">
        <v>2302</v>
      </c>
      <c r="J708" s="139" t="s">
        <v>1275</v>
      </c>
      <c r="K708" s="146" t="s">
        <v>3526</v>
      </c>
      <c r="L708" s="147" t="s">
        <v>4261</v>
      </c>
      <c r="M708" s="147" t="s">
        <v>4318</v>
      </c>
      <c r="N708" s="22" t="s">
        <v>2074</v>
      </c>
      <c r="O708" s="11"/>
      <c r="P708" s="246" t="s">
        <v>2732</v>
      </c>
      <c r="Q708" s="191"/>
      <c r="R708" s="1"/>
      <c r="S708" s="1" t="str">
        <f t="shared" si="130"/>
        <v/>
      </c>
      <c r="T708" s="1" t="str">
        <f>IF(ISNA(VLOOKUP(P708,'NEW XEQM.c'!D:D,1,0)),"--",VLOOKUP(P708,'NEW XEQM.c'!D:G,3,0))</f>
        <v>--</v>
      </c>
      <c r="U708" s="1" t="s">
        <v>2074</v>
      </c>
      <c r="W708" t="e">
        <f t="shared" si="129"/>
        <v>#VALUE!</v>
      </c>
    </row>
    <row r="709" spans="1:23">
      <c r="A709" s="16">
        <f t="shared" si="131"/>
        <v>709</v>
      </c>
      <c r="B709" s="15">
        <f t="shared" si="132"/>
        <v>685</v>
      </c>
      <c r="C709" s="144" t="s">
        <v>3513</v>
      </c>
      <c r="D709" s="144" t="s">
        <v>2733</v>
      </c>
      <c r="E709" s="140" t="s">
        <v>552</v>
      </c>
      <c r="F709" s="140" t="s">
        <v>552</v>
      </c>
      <c r="G709" s="149">
        <v>0</v>
      </c>
      <c r="H709" s="149">
        <v>0</v>
      </c>
      <c r="I709" s="139" t="s">
        <v>2302</v>
      </c>
      <c r="J709" s="139" t="s">
        <v>1275</v>
      </c>
      <c r="K709" s="146" t="s">
        <v>3526</v>
      </c>
      <c r="L709" s="147" t="s">
        <v>4261</v>
      </c>
      <c r="M709" s="147" t="s">
        <v>4318</v>
      </c>
      <c r="N709" s="22" t="s">
        <v>2074</v>
      </c>
      <c r="O709" s="11"/>
      <c r="P709" s="246" t="s">
        <v>2733</v>
      </c>
      <c r="Q709" s="191"/>
      <c r="R709" s="1"/>
      <c r="S709" s="1" t="str">
        <f t="shared" si="130"/>
        <v/>
      </c>
      <c r="T709" s="1" t="str">
        <f>IF(ISNA(VLOOKUP(P709,'NEW XEQM.c'!D:D,1,0)),"--",VLOOKUP(P709,'NEW XEQM.c'!D:G,3,0))</f>
        <v>--</v>
      </c>
      <c r="U709" s="1" t="s">
        <v>2074</v>
      </c>
      <c r="W709" t="e">
        <f t="shared" ref="W709:W772" si="133">SUBSTITUTE(IF(AND(T709="--",FIND("STD",E709),FIND("fn",C709)&gt;0,FIND("ITM_",P709),I709="CAT_FNCT"),E709,""),"""","")</f>
        <v>#VALUE!</v>
      </c>
    </row>
    <row r="710" spans="1:23">
      <c r="A710" s="16">
        <f t="shared" si="131"/>
        <v>710</v>
      </c>
      <c r="B710" s="15">
        <f t="shared" si="132"/>
        <v>686</v>
      </c>
      <c r="C710" s="144" t="s">
        <v>3513</v>
      </c>
      <c r="D710" s="144" t="s">
        <v>2734</v>
      </c>
      <c r="E710" s="140" t="s">
        <v>553</v>
      </c>
      <c r="F710" s="140" t="s">
        <v>553</v>
      </c>
      <c r="G710" s="149">
        <v>0</v>
      </c>
      <c r="H710" s="149">
        <v>0</v>
      </c>
      <c r="I710" s="139" t="s">
        <v>2302</v>
      </c>
      <c r="J710" s="139" t="s">
        <v>1275</v>
      </c>
      <c r="K710" s="146" t="s">
        <v>3526</v>
      </c>
      <c r="L710" s="147" t="s">
        <v>4261</v>
      </c>
      <c r="M710" s="147" t="s">
        <v>4318</v>
      </c>
      <c r="N710" s="22" t="s">
        <v>2074</v>
      </c>
      <c r="O710" s="11"/>
      <c r="P710" s="246" t="s">
        <v>2734</v>
      </c>
      <c r="Q710" s="191"/>
      <c r="R710" s="1"/>
      <c r="S710" s="1" t="str">
        <f t="shared" si="130"/>
        <v/>
      </c>
      <c r="T710" s="1" t="str">
        <f>IF(ISNA(VLOOKUP(P710,'NEW XEQM.c'!D:D,1,0)),"--",VLOOKUP(P710,'NEW XEQM.c'!D:G,3,0))</f>
        <v>--</v>
      </c>
      <c r="U710" s="1" t="s">
        <v>2074</v>
      </c>
      <c r="W710" t="e">
        <f t="shared" si="133"/>
        <v>#VALUE!</v>
      </c>
    </row>
    <row r="711" spans="1:23">
      <c r="A711" s="16">
        <f t="shared" si="131"/>
        <v>711</v>
      </c>
      <c r="B711" s="15">
        <f t="shared" si="132"/>
        <v>687</v>
      </c>
      <c r="C711" s="144" t="s">
        <v>3513</v>
      </c>
      <c r="D711" s="144" t="s">
        <v>2735</v>
      </c>
      <c r="E711" s="140" t="s">
        <v>554</v>
      </c>
      <c r="F711" s="140" t="s">
        <v>554</v>
      </c>
      <c r="G711" s="149">
        <v>0</v>
      </c>
      <c r="H711" s="149">
        <v>0</v>
      </c>
      <c r="I711" s="139" t="s">
        <v>2302</v>
      </c>
      <c r="J711" s="139" t="s">
        <v>1275</v>
      </c>
      <c r="K711" s="146" t="s">
        <v>3526</v>
      </c>
      <c r="L711" s="147" t="s">
        <v>4261</v>
      </c>
      <c r="M711" s="147" t="s">
        <v>4318</v>
      </c>
      <c r="N711" s="22" t="s">
        <v>2074</v>
      </c>
      <c r="O711" s="11"/>
      <c r="P711" s="246" t="s">
        <v>2735</v>
      </c>
      <c r="Q711" s="191"/>
      <c r="R711" s="1"/>
      <c r="S711" s="1" t="str">
        <f t="shared" si="130"/>
        <v/>
      </c>
      <c r="T711" s="1" t="str">
        <f>IF(ISNA(VLOOKUP(P711,'NEW XEQM.c'!D:D,1,0)),"--",VLOOKUP(P711,'NEW XEQM.c'!D:G,3,0))</f>
        <v>--</v>
      </c>
      <c r="U711" s="1" t="s">
        <v>2074</v>
      </c>
      <c r="W711" t="e">
        <f t="shared" si="133"/>
        <v>#VALUE!</v>
      </c>
    </row>
    <row r="712" spans="1:23">
      <c r="A712" s="16">
        <f t="shared" si="131"/>
        <v>712</v>
      </c>
      <c r="B712" s="15">
        <f t="shared" si="132"/>
        <v>688</v>
      </c>
      <c r="C712" s="144" t="s">
        <v>3513</v>
      </c>
      <c r="D712" s="144" t="s">
        <v>2736</v>
      </c>
      <c r="E712" s="139" t="s">
        <v>555</v>
      </c>
      <c r="F712" s="139" t="s">
        <v>555</v>
      </c>
      <c r="G712" s="148">
        <v>0</v>
      </c>
      <c r="H712" s="148">
        <v>0</v>
      </c>
      <c r="I712" s="139" t="s">
        <v>2302</v>
      </c>
      <c r="J712" s="139" t="s">
        <v>1275</v>
      </c>
      <c r="K712" s="146" t="s">
        <v>3526</v>
      </c>
      <c r="L712" s="147" t="s">
        <v>4261</v>
      </c>
      <c r="M712" s="147" t="s">
        <v>4318</v>
      </c>
      <c r="N712" s="22" t="s">
        <v>2074</v>
      </c>
      <c r="O712" s="22"/>
      <c r="P712" s="246" t="s">
        <v>2736</v>
      </c>
      <c r="Q712" s="191"/>
      <c r="R712" s="1"/>
      <c r="S712" s="1" t="str">
        <f t="shared" si="130"/>
        <v/>
      </c>
      <c r="T712" s="1" t="str">
        <f>IF(ISNA(VLOOKUP(P712,'NEW XEQM.c'!D:D,1,0)),"--",VLOOKUP(P712,'NEW XEQM.c'!D:G,3,0))</f>
        <v>--</v>
      </c>
      <c r="U712" s="1" t="s">
        <v>2074</v>
      </c>
      <c r="W712" t="e">
        <f t="shared" si="133"/>
        <v>#VALUE!</v>
      </c>
    </row>
    <row r="713" spans="1:23">
      <c r="A713" s="16">
        <f t="shared" si="131"/>
        <v>713</v>
      </c>
      <c r="B713" s="15">
        <f t="shared" si="132"/>
        <v>689</v>
      </c>
      <c r="C713" s="144" t="s">
        <v>3513</v>
      </c>
      <c r="D713" s="144" t="s">
        <v>2737</v>
      </c>
      <c r="E713" s="139" t="s">
        <v>556</v>
      </c>
      <c r="F713" s="139" t="s">
        <v>556</v>
      </c>
      <c r="G713" s="148">
        <v>0</v>
      </c>
      <c r="H713" s="148">
        <v>0</v>
      </c>
      <c r="I713" s="139" t="s">
        <v>2302</v>
      </c>
      <c r="J713" s="139" t="s">
        <v>1275</v>
      </c>
      <c r="K713" s="146" t="s">
        <v>3526</v>
      </c>
      <c r="L713" s="147" t="s">
        <v>4261</v>
      </c>
      <c r="M713" s="147" t="s">
        <v>4318</v>
      </c>
      <c r="N713" s="22" t="s">
        <v>2074</v>
      </c>
      <c r="O713" s="22"/>
      <c r="P713" s="246" t="s">
        <v>2737</v>
      </c>
      <c r="Q713" s="191"/>
      <c r="R713" s="1"/>
      <c r="S713" s="1" t="str">
        <f t="shared" si="130"/>
        <v/>
      </c>
      <c r="T713" s="1" t="str">
        <f>IF(ISNA(VLOOKUP(P713,'NEW XEQM.c'!D:D,1,0)),"--",VLOOKUP(P713,'NEW XEQM.c'!D:G,3,0))</f>
        <v>--</v>
      </c>
      <c r="U713" s="1" t="s">
        <v>2074</v>
      </c>
      <c r="W713" t="e">
        <f t="shared" si="133"/>
        <v>#VALUE!</v>
      </c>
    </row>
    <row r="714" spans="1:23">
      <c r="A714" s="16">
        <f t="shared" si="131"/>
        <v>714</v>
      </c>
      <c r="B714" s="15">
        <f t="shared" si="132"/>
        <v>690</v>
      </c>
      <c r="C714" s="144" t="s">
        <v>3513</v>
      </c>
      <c r="D714" s="144" t="s">
        <v>2738</v>
      </c>
      <c r="E714" s="139" t="s">
        <v>557</v>
      </c>
      <c r="F714" s="139" t="s">
        <v>557</v>
      </c>
      <c r="G714" s="148">
        <v>0</v>
      </c>
      <c r="H714" s="148">
        <v>0</v>
      </c>
      <c r="I714" s="139" t="s">
        <v>2302</v>
      </c>
      <c r="J714" s="139" t="s">
        <v>1275</v>
      </c>
      <c r="K714" s="146" t="s">
        <v>3526</v>
      </c>
      <c r="L714" s="147" t="s">
        <v>4261</v>
      </c>
      <c r="M714" s="147" t="s">
        <v>4318</v>
      </c>
      <c r="N714" s="22" t="s">
        <v>2074</v>
      </c>
      <c r="O714" s="22"/>
      <c r="P714" s="246" t="s">
        <v>2738</v>
      </c>
      <c r="Q714" s="191"/>
      <c r="R714" s="1"/>
      <c r="S714" s="1" t="str">
        <f t="shared" si="130"/>
        <v/>
      </c>
      <c r="T714" s="1" t="str">
        <f>IF(ISNA(VLOOKUP(P714,'NEW XEQM.c'!D:D,1,0)),"--",VLOOKUP(P714,'NEW XEQM.c'!D:G,3,0))</f>
        <v>--</v>
      </c>
      <c r="U714" s="1" t="s">
        <v>2074</v>
      </c>
      <c r="W714" t="e">
        <f t="shared" si="133"/>
        <v>#VALUE!</v>
      </c>
    </row>
    <row r="715" spans="1:23">
      <c r="A715" s="16">
        <f t="shared" si="131"/>
        <v>715</v>
      </c>
      <c r="B715" s="15">
        <f t="shared" si="132"/>
        <v>691</v>
      </c>
      <c r="C715" s="144" t="s">
        <v>3513</v>
      </c>
      <c r="D715" s="144" t="s">
        <v>2739</v>
      </c>
      <c r="E715" s="139" t="s">
        <v>558</v>
      </c>
      <c r="F715" s="139" t="s">
        <v>558</v>
      </c>
      <c r="G715" s="148">
        <v>0</v>
      </c>
      <c r="H715" s="148">
        <v>0</v>
      </c>
      <c r="I715" s="139" t="s">
        <v>2302</v>
      </c>
      <c r="J715" s="139" t="s">
        <v>1275</v>
      </c>
      <c r="K715" s="146" t="s">
        <v>3526</v>
      </c>
      <c r="L715" s="147" t="s">
        <v>4261</v>
      </c>
      <c r="M715" s="147" t="s">
        <v>4318</v>
      </c>
      <c r="N715" s="22" t="s">
        <v>2074</v>
      </c>
      <c r="O715" s="22"/>
      <c r="P715" s="246" t="s">
        <v>2739</v>
      </c>
      <c r="Q715" s="191"/>
      <c r="R715" s="1"/>
      <c r="S715" s="1" t="str">
        <f t="shared" si="130"/>
        <v/>
      </c>
      <c r="T715" s="1" t="str">
        <f>IF(ISNA(VLOOKUP(P715,'NEW XEQM.c'!D:D,1,0)),"--",VLOOKUP(P715,'NEW XEQM.c'!D:G,3,0))</f>
        <v>--</v>
      </c>
      <c r="U715" s="1" t="s">
        <v>2074</v>
      </c>
      <c r="W715" t="e">
        <f t="shared" si="133"/>
        <v>#VALUE!</v>
      </c>
    </row>
    <row r="716" spans="1:23">
      <c r="A716" s="16">
        <f t="shared" si="131"/>
        <v>716</v>
      </c>
      <c r="B716" s="15">
        <f t="shared" si="132"/>
        <v>692</v>
      </c>
      <c r="C716" s="144" t="s">
        <v>3513</v>
      </c>
      <c r="D716" s="144" t="s">
        <v>2740</v>
      </c>
      <c r="E716" s="139" t="s">
        <v>559</v>
      </c>
      <c r="F716" s="139" t="s">
        <v>559</v>
      </c>
      <c r="G716" s="148">
        <v>0</v>
      </c>
      <c r="H716" s="148">
        <v>0</v>
      </c>
      <c r="I716" s="139" t="s">
        <v>2302</v>
      </c>
      <c r="J716" s="139" t="s">
        <v>1275</v>
      </c>
      <c r="K716" s="146" t="s">
        <v>3526</v>
      </c>
      <c r="L716" s="147" t="s">
        <v>4261</v>
      </c>
      <c r="M716" s="147" t="s">
        <v>4318</v>
      </c>
      <c r="N716" s="22" t="s">
        <v>2074</v>
      </c>
      <c r="O716" s="22"/>
      <c r="P716" s="246" t="s">
        <v>2740</v>
      </c>
      <c r="Q716" s="191"/>
      <c r="R716" s="1"/>
      <c r="S716" s="1" t="str">
        <f t="shared" si="130"/>
        <v/>
      </c>
      <c r="T716" s="1" t="str">
        <f>IF(ISNA(VLOOKUP(P716,'NEW XEQM.c'!D:D,1,0)),"--",VLOOKUP(P716,'NEW XEQM.c'!D:G,3,0))</f>
        <v>--</v>
      </c>
      <c r="U716" s="1" t="s">
        <v>2074</v>
      </c>
      <c r="W716" t="e">
        <f t="shared" si="133"/>
        <v>#VALUE!</v>
      </c>
    </row>
    <row r="717" spans="1:23">
      <c r="A717" s="16">
        <f t="shared" si="131"/>
        <v>717</v>
      </c>
      <c r="B717" s="15">
        <f t="shared" si="132"/>
        <v>693</v>
      </c>
      <c r="C717" s="144" t="s">
        <v>3513</v>
      </c>
      <c r="D717" s="144" t="s">
        <v>2741</v>
      </c>
      <c r="E717" s="139" t="s">
        <v>560</v>
      </c>
      <c r="F717" s="139" t="s">
        <v>560</v>
      </c>
      <c r="G717" s="148">
        <v>0</v>
      </c>
      <c r="H717" s="148">
        <v>0</v>
      </c>
      <c r="I717" s="139" t="s">
        <v>2302</v>
      </c>
      <c r="J717" s="139" t="s">
        <v>1275</v>
      </c>
      <c r="K717" s="146" t="s">
        <v>3526</v>
      </c>
      <c r="L717" s="147" t="s">
        <v>4261</v>
      </c>
      <c r="M717" s="147" t="s">
        <v>4318</v>
      </c>
      <c r="N717" s="22" t="s">
        <v>2074</v>
      </c>
      <c r="O717" s="22"/>
      <c r="P717" s="246" t="s">
        <v>2741</v>
      </c>
      <c r="Q717" s="191"/>
      <c r="R717" s="1"/>
      <c r="S717" s="1" t="str">
        <f t="shared" si="130"/>
        <v/>
      </c>
      <c r="T717" s="1" t="str">
        <f>IF(ISNA(VLOOKUP(P717,'NEW XEQM.c'!D:D,1,0)),"--",VLOOKUP(P717,'NEW XEQM.c'!D:G,3,0))</f>
        <v>--</v>
      </c>
      <c r="U717" s="1" t="s">
        <v>2074</v>
      </c>
      <c r="W717" t="e">
        <f t="shared" si="133"/>
        <v>#VALUE!</v>
      </c>
    </row>
    <row r="718" spans="1:23">
      <c r="A718" s="16">
        <f t="shared" si="131"/>
        <v>718</v>
      </c>
      <c r="B718" s="15">
        <f t="shared" si="132"/>
        <v>694</v>
      </c>
      <c r="C718" s="144" t="s">
        <v>3513</v>
      </c>
      <c r="D718" s="144" t="s">
        <v>2742</v>
      </c>
      <c r="E718" s="139" t="s">
        <v>561</v>
      </c>
      <c r="F718" s="139" t="s">
        <v>561</v>
      </c>
      <c r="G718" s="148">
        <v>0</v>
      </c>
      <c r="H718" s="148">
        <v>0</v>
      </c>
      <c r="I718" s="139" t="s">
        <v>2302</v>
      </c>
      <c r="J718" s="139" t="s">
        <v>1275</v>
      </c>
      <c r="K718" s="146" t="s">
        <v>3526</v>
      </c>
      <c r="L718" s="147" t="s">
        <v>4261</v>
      </c>
      <c r="M718" s="147" t="s">
        <v>4318</v>
      </c>
      <c r="N718" s="22" t="s">
        <v>2074</v>
      </c>
      <c r="O718" s="22"/>
      <c r="P718" s="246" t="s">
        <v>2742</v>
      </c>
      <c r="Q718" s="191"/>
      <c r="R718" s="1"/>
      <c r="S718" s="1" t="str">
        <f t="shared" si="130"/>
        <v/>
      </c>
      <c r="T718" s="1" t="str">
        <f>IF(ISNA(VLOOKUP(P718,'NEW XEQM.c'!D:D,1,0)),"--",VLOOKUP(P718,'NEW XEQM.c'!D:G,3,0))</f>
        <v>--</v>
      </c>
      <c r="U718" s="1" t="s">
        <v>2074</v>
      </c>
      <c r="W718" t="e">
        <f t="shared" si="133"/>
        <v>#VALUE!</v>
      </c>
    </row>
    <row r="719" spans="1:23">
      <c r="A719" s="16">
        <f t="shared" si="131"/>
        <v>719</v>
      </c>
      <c r="B719" s="15">
        <f t="shared" si="132"/>
        <v>695</v>
      </c>
      <c r="C719" s="144" t="s">
        <v>3513</v>
      </c>
      <c r="D719" s="144" t="s">
        <v>2743</v>
      </c>
      <c r="E719" s="139" t="s">
        <v>128</v>
      </c>
      <c r="F719" s="139" t="s">
        <v>128</v>
      </c>
      <c r="G719" s="148">
        <v>0</v>
      </c>
      <c r="H719" s="148">
        <v>0</v>
      </c>
      <c r="I719" s="139" t="s">
        <v>1</v>
      </c>
      <c r="J719" s="139" t="s">
        <v>1275</v>
      </c>
      <c r="K719" s="146" t="s">
        <v>3526</v>
      </c>
      <c r="L719" s="147" t="s">
        <v>4261</v>
      </c>
      <c r="M719" s="147" t="s">
        <v>4318</v>
      </c>
      <c r="N719" s="22" t="s">
        <v>2074</v>
      </c>
      <c r="O719" s="22"/>
      <c r="P719" s="246" t="s">
        <v>2743</v>
      </c>
      <c r="Q719" s="191"/>
      <c r="R719" s="1"/>
      <c r="S719" s="1" t="str">
        <f t="shared" si="130"/>
        <v/>
      </c>
      <c r="T719" s="1" t="str">
        <f>IF(ISNA(VLOOKUP(P719,'NEW XEQM.c'!D:D,1,0)),"--",VLOOKUP(P719,'NEW XEQM.c'!D:G,3,0))</f>
        <v>--</v>
      </c>
      <c r="U719" s="1" t="s">
        <v>2074</v>
      </c>
      <c r="W719" t="e">
        <f t="shared" si="133"/>
        <v>#VALUE!</v>
      </c>
    </row>
    <row r="720" spans="1:23">
      <c r="A720" s="16">
        <f t="shared" si="131"/>
        <v>720</v>
      </c>
      <c r="B720" s="15">
        <f t="shared" si="132"/>
        <v>696</v>
      </c>
      <c r="C720" s="144" t="s">
        <v>3513</v>
      </c>
      <c r="D720" s="144" t="s">
        <v>2744</v>
      </c>
      <c r="E720" s="139" t="s">
        <v>562</v>
      </c>
      <c r="F720" s="139" t="s">
        <v>562</v>
      </c>
      <c r="G720" s="148">
        <v>0</v>
      </c>
      <c r="H720" s="148">
        <v>0</v>
      </c>
      <c r="I720" s="139" t="s">
        <v>2302</v>
      </c>
      <c r="J720" s="139" t="s">
        <v>1275</v>
      </c>
      <c r="K720" s="146" t="s">
        <v>3526</v>
      </c>
      <c r="L720" s="147" t="s">
        <v>4261</v>
      </c>
      <c r="M720" s="147" t="s">
        <v>4318</v>
      </c>
      <c r="N720" s="22" t="s">
        <v>2074</v>
      </c>
      <c r="O720" s="22"/>
      <c r="P720" s="246" t="s">
        <v>2744</v>
      </c>
      <c r="Q720" s="191"/>
      <c r="R720" s="1"/>
      <c r="S720" s="1" t="str">
        <f t="shared" si="130"/>
        <v/>
      </c>
      <c r="T720" s="1" t="str">
        <f>IF(ISNA(VLOOKUP(P720,'NEW XEQM.c'!D:D,1,0)),"--",VLOOKUP(P720,'NEW XEQM.c'!D:G,3,0))</f>
        <v>--</v>
      </c>
      <c r="U720" s="1" t="s">
        <v>2074</v>
      </c>
      <c r="W720" t="e">
        <f t="shared" si="133"/>
        <v>#VALUE!</v>
      </c>
    </row>
    <row r="721" spans="1:23">
      <c r="A721" s="16">
        <f t="shared" si="131"/>
        <v>721</v>
      </c>
      <c r="B721" s="15">
        <f t="shared" si="132"/>
        <v>697</v>
      </c>
      <c r="C721" s="144" t="s">
        <v>3513</v>
      </c>
      <c r="D721" s="144" t="s">
        <v>2745</v>
      </c>
      <c r="E721" s="139" t="s">
        <v>563</v>
      </c>
      <c r="F721" s="139" t="s">
        <v>563</v>
      </c>
      <c r="G721" s="148">
        <v>0</v>
      </c>
      <c r="H721" s="148">
        <v>0</v>
      </c>
      <c r="I721" s="139" t="s">
        <v>2302</v>
      </c>
      <c r="J721" s="139" t="s">
        <v>1275</v>
      </c>
      <c r="K721" s="146" t="s">
        <v>3526</v>
      </c>
      <c r="L721" s="147" t="s">
        <v>4261</v>
      </c>
      <c r="M721" s="147" t="s">
        <v>4318</v>
      </c>
      <c r="N721" s="22" t="s">
        <v>2074</v>
      </c>
      <c r="O721" s="22"/>
      <c r="P721" s="246" t="s">
        <v>2745</v>
      </c>
      <c r="Q721" s="191"/>
      <c r="R721" s="1"/>
      <c r="S721" s="1" t="str">
        <f t="shared" si="130"/>
        <v/>
      </c>
      <c r="T721" s="1" t="str">
        <f>IF(ISNA(VLOOKUP(P721,'NEW XEQM.c'!D:D,1,0)),"--",VLOOKUP(P721,'NEW XEQM.c'!D:G,3,0))</f>
        <v>--</v>
      </c>
      <c r="U721" s="1" t="s">
        <v>2074</v>
      </c>
      <c r="W721" t="e">
        <f t="shared" si="133"/>
        <v>#VALUE!</v>
      </c>
    </row>
    <row r="722" spans="1:23">
      <c r="A722" s="16">
        <f t="shared" si="131"/>
        <v>722</v>
      </c>
      <c r="B722" s="15">
        <f t="shared" si="132"/>
        <v>698</v>
      </c>
      <c r="C722" s="144" t="s">
        <v>3513</v>
      </c>
      <c r="D722" s="144" t="s">
        <v>2746</v>
      </c>
      <c r="E722" s="139" t="s">
        <v>564</v>
      </c>
      <c r="F722" s="139" t="s">
        <v>564</v>
      </c>
      <c r="G722" s="148">
        <v>0</v>
      </c>
      <c r="H722" s="148">
        <v>0</v>
      </c>
      <c r="I722" s="139" t="s">
        <v>2302</v>
      </c>
      <c r="J722" s="139" t="s">
        <v>1275</v>
      </c>
      <c r="K722" s="146" t="s">
        <v>3526</v>
      </c>
      <c r="L722" s="147" t="s">
        <v>4261</v>
      </c>
      <c r="M722" s="147" t="s">
        <v>4318</v>
      </c>
      <c r="N722" s="22" t="s">
        <v>2074</v>
      </c>
      <c r="O722" s="22"/>
      <c r="P722" s="246" t="s">
        <v>2746</v>
      </c>
      <c r="Q722" s="191"/>
      <c r="R722" s="1"/>
      <c r="S722" s="1" t="str">
        <f t="shared" si="130"/>
        <v/>
      </c>
      <c r="T722" s="1" t="str">
        <f>IF(ISNA(VLOOKUP(P722,'NEW XEQM.c'!D:D,1,0)),"--",VLOOKUP(P722,'NEW XEQM.c'!D:G,3,0))</f>
        <v>--</v>
      </c>
      <c r="U722" s="1" t="s">
        <v>2074</v>
      </c>
      <c r="W722" t="e">
        <f t="shared" si="133"/>
        <v>#VALUE!</v>
      </c>
    </row>
    <row r="723" spans="1:23">
      <c r="A723" s="16">
        <f t="shared" si="131"/>
        <v>723</v>
      </c>
      <c r="B723" s="15">
        <f t="shared" si="132"/>
        <v>699</v>
      </c>
      <c r="C723" s="144" t="s">
        <v>3513</v>
      </c>
      <c r="D723" s="144" t="s">
        <v>2747</v>
      </c>
      <c r="E723" s="139" t="s">
        <v>565</v>
      </c>
      <c r="F723" s="139" t="s">
        <v>565</v>
      </c>
      <c r="G723" s="148">
        <v>0</v>
      </c>
      <c r="H723" s="148">
        <v>0</v>
      </c>
      <c r="I723" s="139" t="s">
        <v>2302</v>
      </c>
      <c r="J723" s="139" t="s">
        <v>1275</v>
      </c>
      <c r="K723" s="146" t="s">
        <v>3526</v>
      </c>
      <c r="L723" s="147" t="s">
        <v>4261</v>
      </c>
      <c r="M723" s="147" t="s">
        <v>4318</v>
      </c>
      <c r="N723" s="22" t="s">
        <v>2074</v>
      </c>
      <c r="O723" s="22"/>
      <c r="P723" s="246" t="s">
        <v>2747</v>
      </c>
      <c r="Q723" s="191"/>
      <c r="R723" s="1"/>
      <c r="S723" s="1" t="str">
        <f t="shared" si="130"/>
        <v/>
      </c>
      <c r="T723" s="1" t="str">
        <f>IF(ISNA(VLOOKUP(P723,'NEW XEQM.c'!D:D,1,0)),"--",VLOOKUP(P723,'NEW XEQM.c'!D:G,3,0))</f>
        <v>--</v>
      </c>
      <c r="U723" s="1" t="s">
        <v>2074</v>
      </c>
      <c r="W723" t="e">
        <f t="shared" si="133"/>
        <v>#VALUE!</v>
      </c>
    </row>
    <row r="724" spans="1:23">
      <c r="A724" s="16">
        <f t="shared" si="131"/>
        <v>724</v>
      </c>
      <c r="B724" s="15">
        <f t="shared" si="132"/>
        <v>700</v>
      </c>
      <c r="C724" s="144" t="s">
        <v>3513</v>
      </c>
      <c r="D724" s="144" t="s">
        <v>2748</v>
      </c>
      <c r="E724" s="139" t="s">
        <v>566</v>
      </c>
      <c r="F724" s="139" t="s">
        <v>566</v>
      </c>
      <c r="G724" s="148">
        <v>0</v>
      </c>
      <c r="H724" s="148">
        <v>0</v>
      </c>
      <c r="I724" s="139" t="s">
        <v>2302</v>
      </c>
      <c r="J724" s="139" t="s">
        <v>1275</v>
      </c>
      <c r="K724" s="146" t="s">
        <v>3526</v>
      </c>
      <c r="L724" s="147" t="s">
        <v>4261</v>
      </c>
      <c r="M724" s="147" t="s">
        <v>4318</v>
      </c>
      <c r="N724" s="22" t="s">
        <v>2074</v>
      </c>
      <c r="O724" s="22"/>
      <c r="P724" s="246" t="s">
        <v>2748</v>
      </c>
      <c r="Q724" s="191"/>
      <c r="R724" s="1"/>
      <c r="S724" s="1" t="str">
        <f t="shared" si="130"/>
        <v/>
      </c>
      <c r="T724" s="1" t="str">
        <f>IF(ISNA(VLOOKUP(P724,'NEW XEQM.c'!D:D,1,0)),"--",VLOOKUP(P724,'NEW XEQM.c'!D:G,3,0))</f>
        <v>--</v>
      </c>
      <c r="U724" s="1" t="s">
        <v>2074</v>
      </c>
      <c r="W724" t="e">
        <f t="shared" si="133"/>
        <v>#VALUE!</v>
      </c>
    </row>
    <row r="725" spans="1:23">
      <c r="A725" s="16">
        <f t="shared" si="131"/>
        <v>725</v>
      </c>
      <c r="B725" s="15">
        <f t="shared" si="132"/>
        <v>701</v>
      </c>
      <c r="C725" s="144" t="s">
        <v>3513</v>
      </c>
      <c r="D725" s="144" t="s">
        <v>2749</v>
      </c>
      <c r="E725" s="139" t="s">
        <v>567</v>
      </c>
      <c r="F725" s="139" t="s">
        <v>567</v>
      </c>
      <c r="G725" s="148">
        <v>0</v>
      </c>
      <c r="H725" s="148">
        <v>0</v>
      </c>
      <c r="I725" s="139" t="s">
        <v>2302</v>
      </c>
      <c r="J725" s="139" t="s">
        <v>1275</v>
      </c>
      <c r="K725" s="146" t="s">
        <v>3526</v>
      </c>
      <c r="L725" s="147" t="s">
        <v>4261</v>
      </c>
      <c r="M725" s="147" t="s">
        <v>4318</v>
      </c>
      <c r="N725" s="22" t="s">
        <v>2074</v>
      </c>
      <c r="O725" s="22"/>
      <c r="P725" s="246" t="s">
        <v>2749</v>
      </c>
      <c r="Q725" s="191"/>
      <c r="R725" s="1"/>
      <c r="S725" s="1" t="str">
        <f t="shared" si="130"/>
        <v/>
      </c>
      <c r="T725" s="1" t="str">
        <f>IF(ISNA(VLOOKUP(P725,'NEW XEQM.c'!D:D,1,0)),"--",VLOOKUP(P725,'NEW XEQM.c'!D:G,3,0))</f>
        <v>--</v>
      </c>
      <c r="U725" s="1" t="s">
        <v>2074</v>
      </c>
      <c r="W725" t="e">
        <f t="shared" si="133"/>
        <v>#VALUE!</v>
      </c>
    </row>
    <row r="726" spans="1:23">
      <c r="A726" s="16">
        <f t="shared" si="131"/>
        <v>726</v>
      </c>
      <c r="B726" s="15">
        <f t="shared" si="132"/>
        <v>702</v>
      </c>
      <c r="C726" s="144" t="s">
        <v>3513</v>
      </c>
      <c r="D726" s="144" t="s">
        <v>2750</v>
      </c>
      <c r="E726" s="139" t="s">
        <v>568</v>
      </c>
      <c r="F726" s="139" t="s">
        <v>568</v>
      </c>
      <c r="G726" s="148">
        <v>0</v>
      </c>
      <c r="H726" s="148">
        <v>0</v>
      </c>
      <c r="I726" s="139" t="s">
        <v>2302</v>
      </c>
      <c r="J726" s="139" t="s">
        <v>1275</v>
      </c>
      <c r="K726" s="146" t="s">
        <v>3526</v>
      </c>
      <c r="L726" s="147" t="s">
        <v>4261</v>
      </c>
      <c r="M726" s="147" t="s">
        <v>4318</v>
      </c>
      <c r="N726" s="22" t="s">
        <v>2074</v>
      </c>
      <c r="O726" s="22"/>
      <c r="P726" s="246" t="s">
        <v>2750</v>
      </c>
      <c r="Q726" s="191"/>
      <c r="R726" s="1"/>
      <c r="S726" s="1" t="str">
        <f t="shared" si="130"/>
        <v/>
      </c>
      <c r="T726" s="1" t="str">
        <f>IF(ISNA(VLOOKUP(P726,'NEW XEQM.c'!D:D,1,0)),"--",VLOOKUP(P726,'NEW XEQM.c'!D:G,3,0))</f>
        <v>--</v>
      </c>
      <c r="U726" s="1" t="s">
        <v>2074</v>
      </c>
      <c r="W726" t="e">
        <f t="shared" si="133"/>
        <v>#VALUE!</v>
      </c>
    </row>
    <row r="727" spans="1:23">
      <c r="A727" s="16">
        <f t="shared" si="131"/>
        <v>727</v>
      </c>
      <c r="B727" s="15">
        <f t="shared" si="132"/>
        <v>703</v>
      </c>
      <c r="C727" s="144" t="s">
        <v>3513</v>
      </c>
      <c r="D727" s="144" t="s">
        <v>2751</v>
      </c>
      <c r="E727" s="139" t="s">
        <v>569</v>
      </c>
      <c r="F727" s="139" t="s">
        <v>569</v>
      </c>
      <c r="G727" s="148">
        <v>0</v>
      </c>
      <c r="H727" s="148">
        <v>0</v>
      </c>
      <c r="I727" s="139" t="s">
        <v>2302</v>
      </c>
      <c r="J727" s="139" t="s">
        <v>1275</v>
      </c>
      <c r="K727" s="146" t="s">
        <v>3526</v>
      </c>
      <c r="L727" s="147" t="s">
        <v>4261</v>
      </c>
      <c r="M727" s="147" t="s">
        <v>4318</v>
      </c>
      <c r="N727" s="22" t="s">
        <v>2074</v>
      </c>
      <c r="O727" s="22"/>
      <c r="P727" s="246" t="s">
        <v>2751</v>
      </c>
      <c r="Q727" s="191"/>
      <c r="R727" s="1"/>
      <c r="S727" s="1" t="str">
        <f t="shared" si="130"/>
        <v/>
      </c>
      <c r="T727" s="1" t="str">
        <f>IF(ISNA(VLOOKUP(P727,'NEW XEQM.c'!D:D,1,0)),"--",VLOOKUP(P727,'NEW XEQM.c'!D:G,3,0))</f>
        <v>--</v>
      </c>
      <c r="U727" s="1" t="s">
        <v>2074</v>
      </c>
      <c r="W727" t="e">
        <f t="shared" si="133"/>
        <v>#VALUE!</v>
      </c>
    </row>
    <row r="728" spans="1:23">
      <c r="A728" s="16">
        <f t="shared" si="131"/>
        <v>728</v>
      </c>
      <c r="B728" s="15">
        <f t="shared" si="132"/>
        <v>704</v>
      </c>
      <c r="C728" s="144" t="s">
        <v>3513</v>
      </c>
      <c r="D728" s="144" t="s">
        <v>2752</v>
      </c>
      <c r="E728" s="139" t="s">
        <v>570</v>
      </c>
      <c r="F728" s="139" t="s">
        <v>570</v>
      </c>
      <c r="G728" s="148">
        <v>0</v>
      </c>
      <c r="H728" s="148">
        <v>0</v>
      </c>
      <c r="I728" s="139" t="s">
        <v>2302</v>
      </c>
      <c r="J728" s="139" t="s">
        <v>1275</v>
      </c>
      <c r="K728" s="146" t="s">
        <v>3526</v>
      </c>
      <c r="L728" s="147" t="s">
        <v>4261</v>
      </c>
      <c r="M728" s="147" t="s">
        <v>4318</v>
      </c>
      <c r="N728" s="22" t="s">
        <v>2074</v>
      </c>
      <c r="O728" s="22"/>
      <c r="P728" s="246" t="s">
        <v>2752</v>
      </c>
      <c r="Q728" s="191"/>
      <c r="R728" s="1"/>
      <c r="S728" s="1" t="str">
        <f t="shared" si="130"/>
        <v/>
      </c>
      <c r="T728" s="1" t="str">
        <f>IF(ISNA(VLOOKUP(P728,'NEW XEQM.c'!D:D,1,0)),"--",VLOOKUP(P728,'NEW XEQM.c'!D:G,3,0))</f>
        <v>--</v>
      </c>
      <c r="U728" s="1" t="s">
        <v>2074</v>
      </c>
      <c r="W728" t="e">
        <f t="shared" si="133"/>
        <v>#VALUE!</v>
      </c>
    </row>
    <row r="729" spans="1:23">
      <c r="A729" s="16">
        <f t="shared" si="131"/>
        <v>729</v>
      </c>
      <c r="B729" s="15">
        <f t="shared" si="132"/>
        <v>705</v>
      </c>
      <c r="C729" s="144" t="s">
        <v>3513</v>
      </c>
      <c r="D729" s="144" t="s">
        <v>2753</v>
      </c>
      <c r="E729" s="139" t="s">
        <v>571</v>
      </c>
      <c r="F729" s="139" t="s">
        <v>571</v>
      </c>
      <c r="G729" s="148">
        <v>0</v>
      </c>
      <c r="H729" s="148">
        <v>0</v>
      </c>
      <c r="I729" s="139" t="s">
        <v>2302</v>
      </c>
      <c r="J729" s="139" t="s">
        <v>1275</v>
      </c>
      <c r="K729" s="146" t="s">
        <v>3526</v>
      </c>
      <c r="L729" s="147" t="s">
        <v>4261</v>
      </c>
      <c r="M729" s="147" t="s">
        <v>4318</v>
      </c>
      <c r="N729" s="22" t="s">
        <v>2074</v>
      </c>
      <c r="O729" s="22"/>
      <c r="P729" s="246" t="s">
        <v>2753</v>
      </c>
      <c r="Q729" s="191"/>
      <c r="R729" s="1"/>
      <c r="S729" s="1" t="str">
        <f t="shared" si="130"/>
        <v/>
      </c>
      <c r="T729" s="1" t="str">
        <f>IF(ISNA(VLOOKUP(P729,'NEW XEQM.c'!D:D,1,0)),"--",VLOOKUP(P729,'NEW XEQM.c'!D:G,3,0))</f>
        <v>--</v>
      </c>
      <c r="U729" s="1" t="s">
        <v>2074</v>
      </c>
      <c r="W729" t="e">
        <f t="shared" si="133"/>
        <v>#VALUE!</v>
      </c>
    </row>
    <row r="730" spans="1:23">
      <c r="A730" s="16">
        <f t="shared" si="131"/>
        <v>730</v>
      </c>
      <c r="B730" s="15">
        <f t="shared" si="132"/>
        <v>706</v>
      </c>
      <c r="C730" s="144" t="s">
        <v>3513</v>
      </c>
      <c r="D730" s="144" t="s">
        <v>2754</v>
      </c>
      <c r="E730" s="139" t="s">
        <v>572</v>
      </c>
      <c r="F730" s="139" t="s">
        <v>572</v>
      </c>
      <c r="G730" s="148">
        <v>0</v>
      </c>
      <c r="H730" s="148">
        <v>0</v>
      </c>
      <c r="I730" s="139" t="s">
        <v>2302</v>
      </c>
      <c r="J730" s="139" t="s">
        <v>1275</v>
      </c>
      <c r="K730" s="146" t="s">
        <v>3526</v>
      </c>
      <c r="L730" s="147" t="s">
        <v>4261</v>
      </c>
      <c r="M730" s="147" t="s">
        <v>4318</v>
      </c>
      <c r="N730" s="22" t="s">
        <v>2074</v>
      </c>
      <c r="O730" s="22"/>
      <c r="P730" s="246" t="s">
        <v>2754</v>
      </c>
      <c r="Q730" s="191"/>
      <c r="R730" s="1"/>
      <c r="S730" s="1" t="str">
        <f t="shared" si="130"/>
        <v/>
      </c>
      <c r="T730" s="1" t="str">
        <f>IF(ISNA(VLOOKUP(P730,'NEW XEQM.c'!D:D,1,0)),"--",VLOOKUP(P730,'NEW XEQM.c'!D:G,3,0))</f>
        <v>--</v>
      </c>
      <c r="U730" s="1" t="s">
        <v>2074</v>
      </c>
      <c r="W730" t="e">
        <f t="shared" si="133"/>
        <v>#VALUE!</v>
      </c>
    </row>
    <row r="731" spans="1:23">
      <c r="A731" s="16">
        <f t="shared" si="131"/>
        <v>731</v>
      </c>
      <c r="B731" s="15">
        <f t="shared" si="132"/>
        <v>707</v>
      </c>
      <c r="C731" s="144" t="s">
        <v>3513</v>
      </c>
      <c r="D731" s="144" t="s">
        <v>2755</v>
      </c>
      <c r="E731" s="139" t="s">
        <v>573</v>
      </c>
      <c r="F731" s="139" t="s">
        <v>573</v>
      </c>
      <c r="G731" s="148">
        <v>0</v>
      </c>
      <c r="H731" s="148">
        <v>0</v>
      </c>
      <c r="I731" s="139" t="s">
        <v>2302</v>
      </c>
      <c r="J731" s="139" t="s">
        <v>1275</v>
      </c>
      <c r="K731" s="146" t="s">
        <v>3526</v>
      </c>
      <c r="L731" s="147" t="s">
        <v>4261</v>
      </c>
      <c r="M731" s="147" t="s">
        <v>4318</v>
      </c>
      <c r="N731" s="22" t="s">
        <v>2074</v>
      </c>
      <c r="O731" s="22"/>
      <c r="P731" s="246" t="s">
        <v>2755</v>
      </c>
      <c r="Q731" s="191"/>
      <c r="R731" s="1"/>
      <c r="S731" s="1" t="str">
        <f t="shared" si="130"/>
        <v/>
      </c>
      <c r="T731" s="1" t="str">
        <f>IF(ISNA(VLOOKUP(P731,'NEW XEQM.c'!D:D,1,0)),"--",VLOOKUP(P731,'NEW XEQM.c'!D:G,3,0))</f>
        <v>--</v>
      </c>
      <c r="U731" s="1" t="s">
        <v>2074</v>
      </c>
      <c r="W731" t="e">
        <f t="shared" si="133"/>
        <v>#VALUE!</v>
      </c>
    </row>
    <row r="732" spans="1:23">
      <c r="A732" s="16">
        <f t="shared" si="131"/>
        <v>732</v>
      </c>
      <c r="B732" s="15">
        <f t="shared" si="132"/>
        <v>708</v>
      </c>
      <c r="C732" s="144" t="s">
        <v>3513</v>
      </c>
      <c r="D732" s="144" t="s">
        <v>2756</v>
      </c>
      <c r="E732" s="139" t="s">
        <v>574</v>
      </c>
      <c r="F732" s="139" t="s">
        <v>574</v>
      </c>
      <c r="G732" s="148">
        <v>0</v>
      </c>
      <c r="H732" s="148">
        <v>0</v>
      </c>
      <c r="I732" s="139" t="s">
        <v>2302</v>
      </c>
      <c r="J732" s="139" t="s">
        <v>1275</v>
      </c>
      <c r="K732" s="146" t="s">
        <v>3526</v>
      </c>
      <c r="L732" s="151" t="s">
        <v>4261</v>
      </c>
      <c r="M732" s="147" t="s">
        <v>4318</v>
      </c>
      <c r="N732" s="22" t="s">
        <v>2074</v>
      </c>
      <c r="O732" s="27"/>
      <c r="P732" s="246" t="s">
        <v>2756</v>
      </c>
      <c r="Q732" s="191"/>
      <c r="R732" s="1"/>
      <c r="S732" s="1" t="str">
        <f t="shared" si="130"/>
        <v/>
      </c>
      <c r="T732" s="1" t="str">
        <f>IF(ISNA(VLOOKUP(P732,'NEW XEQM.c'!D:D,1,0)),"--",VLOOKUP(P732,'NEW XEQM.c'!D:G,3,0))</f>
        <v>--</v>
      </c>
      <c r="U732" s="1" t="s">
        <v>2074</v>
      </c>
      <c r="W732" t="e">
        <f t="shared" si="133"/>
        <v>#VALUE!</v>
      </c>
    </row>
    <row r="733" spans="1:23">
      <c r="A733" s="16">
        <f t="shared" si="131"/>
        <v>733</v>
      </c>
      <c r="B733" s="15">
        <f t="shared" si="132"/>
        <v>709</v>
      </c>
      <c r="C733" s="144" t="s">
        <v>3513</v>
      </c>
      <c r="D733" s="144" t="s">
        <v>2757</v>
      </c>
      <c r="E733" s="139" t="s">
        <v>575</v>
      </c>
      <c r="F733" s="139" t="s">
        <v>575</v>
      </c>
      <c r="G733" s="148">
        <v>0</v>
      </c>
      <c r="H733" s="148">
        <v>0</v>
      </c>
      <c r="I733" s="139" t="s">
        <v>2302</v>
      </c>
      <c r="J733" s="139" t="s">
        <v>1275</v>
      </c>
      <c r="K733" s="146" t="s">
        <v>3526</v>
      </c>
      <c r="L733" s="147" t="s">
        <v>4261</v>
      </c>
      <c r="M733" s="147" t="s">
        <v>4318</v>
      </c>
      <c r="N733" s="22" t="s">
        <v>2074</v>
      </c>
      <c r="O733" s="22"/>
      <c r="P733" s="246" t="s">
        <v>2757</v>
      </c>
      <c r="Q733" s="191"/>
      <c r="R733" s="1"/>
      <c r="S733" s="1" t="str">
        <f t="shared" si="130"/>
        <v/>
      </c>
      <c r="T733" s="1" t="str">
        <f>IF(ISNA(VLOOKUP(P733,'NEW XEQM.c'!D:D,1,0)),"--",VLOOKUP(P733,'NEW XEQM.c'!D:G,3,0))</f>
        <v>--</v>
      </c>
      <c r="U733" s="1" t="s">
        <v>2074</v>
      </c>
      <c r="W733" t="e">
        <f t="shared" si="133"/>
        <v>#VALUE!</v>
      </c>
    </row>
    <row r="734" spans="1:23">
      <c r="A734" s="16">
        <f t="shared" si="131"/>
        <v>734</v>
      </c>
      <c r="B734" s="15">
        <f t="shared" si="132"/>
        <v>710</v>
      </c>
      <c r="C734" s="144" t="s">
        <v>3513</v>
      </c>
      <c r="D734" s="144" t="s">
        <v>2758</v>
      </c>
      <c r="E734" s="139" t="s">
        <v>576</v>
      </c>
      <c r="F734" s="139" t="s">
        <v>576</v>
      </c>
      <c r="G734" s="148">
        <v>0</v>
      </c>
      <c r="H734" s="148">
        <v>0</v>
      </c>
      <c r="I734" s="139" t="s">
        <v>2302</v>
      </c>
      <c r="J734" s="139" t="s">
        <v>1275</v>
      </c>
      <c r="K734" s="146" t="s">
        <v>3526</v>
      </c>
      <c r="L734" s="147" t="s">
        <v>4261</v>
      </c>
      <c r="M734" s="147" t="s">
        <v>4318</v>
      </c>
      <c r="N734" s="22" t="s">
        <v>2074</v>
      </c>
      <c r="O734" s="22"/>
      <c r="P734" s="246" t="s">
        <v>2758</v>
      </c>
      <c r="Q734" s="191"/>
      <c r="R734" s="1"/>
      <c r="S734" s="1" t="str">
        <f t="shared" si="130"/>
        <v/>
      </c>
      <c r="T734" s="1" t="str">
        <f>IF(ISNA(VLOOKUP(P734,'NEW XEQM.c'!D:D,1,0)),"--",VLOOKUP(P734,'NEW XEQM.c'!D:G,3,0))</f>
        <v>--</v>
      </c>
      <c r="U734" s="1" t="s">
        <v>2074</v>
      </c>
      <c r="W734" t="e">
        <f t="shared" si="133"/>
        <v>#VALUE!</v>
      </c>
    </row>
    <row r="735" spans="1:23">
      <c r="A735" s="16">
        <f t="shared" si="131"/>
        <v>735</v>
      </c>
      <c r="B735" s="15">
        <f t="shared" si="132"/>
        <v>711</v>
      </c>
      <c r="C735" s="144" t="s">
        <v>3513</v>
      </c>
      <c r="D735" s="144" t="s">
        <v>2759</v>
      </c>
      <c r="E735" s="140" t="s">
        <v>646</v>
      </c>
      <c r="F735" s="140" t="s">
        <v>646</v>
      </c>
      <c r="G735" s="149">
        <v>0</v>
      </c>
      <c r="H735" s="149">
        <v>0</v>
      </c>
      <c r="I735" s="139" t="s">
        <v>2302</v>
      </c>
      <c r="J735" s="139" t="s">
        <v>1275</v>
      </c>
      <c r="K735" s="146" t="s">
        <v>3526</v>
      </c>
      <c r="L735" s="147" t="s">
        <v>4261</v>
      </c>
      <c r="M735" s="147" t="s">
        <v>4318</v>
      </c>
      <c r="N735" s="22" t="s">
        <v>2074</v>
      </c>
      <c r="O735" s="11"/>
      <c r="P735" s="246" t="s">
        <v>2759</v>
      </c>
      <c r="Q735" s="191"/>
      <c r="R735" s="1"/>
      <c r="S735" s="1" t="str">
        <f t="shared" si="130"/>
        <v/>
      </c>
      <c r="T735" s="1" t="str">
        <f>IF(ISNA(VLOOKUP(P735,'NEW XEQM.c'!D:D,1,0)),"--",VLOOKUP(P735,'NEW XEQM.c'!D:G,3,0))</f>
        <v>--</v>
      </c>
      <c r="U735" s="1" t="s">
        <v>2074</v>
      </c>
      <c r="W735" t="e">
        <f t="shared" si="133"/>
        <v>#VALUE!</v>
      </c>
    </row>
    <row r="736" spans="1:23">
      <c r="A736" s="16">
        <f t="shared" si="131"/>
        <v>736</v>
      </c>
      <c r="B736" s="15">
        <f t="shared" si="132"/>
        <v>712</v>
      </c>
      <c r="C736" s="144" t="s">
        <v>3513</v>
      </c>
      <c r="D736" s="144" t="s">
        <v>2760</v>
      </c>
      <c r="E736" s="139" t="s">
        <v>577</v>
      </c>
      <c r="F736" s="139" t="s">
        <v>577</v>
      </c>
      <c r="G736" s="148">
        <v>0</v>
      </c>
      <c r="H736" s="148">
        <v>0</v>
      </c>
      <c r="I736" s="139" t="s">
        <v>2302</v>
      </c>
      <c r="J736" s="139" t="s">
        <v>1275</v>
      </c>
      <c r="K736" s="146" t="s">
        <v>3526</v>
      </c>
      <c r="L736" s="147" t="s">
        <v>4261</v>
      </c>
      <c r="M736" s="147" t="s">
        <v>4318</v>
      </c>
      <c r="N736" s="22" t="s">
        <v>2074</v>
      </c>
      <c r="O736" s="22"/>
      <c r="P736" s="246" t="s">
        <v>2760</v>
      </c>
      <c r="Q736" s="191"/>
      <c r="R736" s="1"/>
      <c r="S736" s="1" t="str">
        <f t="shared" si="130"/>
        <v/>
      </c>
      <c r="T736" s="1" t="str">
        <f>IF(ISNA(VLOOKUP(P736,'NEW XEQM.c'!D:D,1,0)),"--",VLOOKUP(P736,'NEW XEQM.c'!D:G,3,0))</f>
        <v>--</v>
      </c>
      <c r="U736" s="1" t="s">
        <v>2074</v>
      </c>
      <c r="W736" t="e">
        <f t="shared" si="133"/>
        <v>#VALUE!</v>
      </c>
    </row>
    <row r="737" spans="1:23">
      <c r="A737" s="16">
        <f t="shared" si="131"/>
        <v>737</v>
      </c>
      <c r="B737" s="15">
        <f t="shared" si="132"/>
        <v>713</v>
      </c>
      <c r="C737" s="144" t="s">
        <v>3513</v>
      </c>
      <c r="D737" s="144" t="s">
        <v>2761</v>
      </c>
      <c r="E737" s="139" t="s">
        <v>578</v>
      </c>
      <c r="F737" s="141" t="s">
        <v>578</v>
      </c>
      <c r="G737" s="148">
        <v>0</v>
      </c>
      <c r="H737" s="148">
        <v>0</v>
      </c>
      <c r="I737" s="139" t="s">
        <v>2302</v>
      </c>
      <c r="J737" s="139" t="s">
        <v>1275</v>
      </c>
      <c r="K737" s="146" t="s">
        <v>3526</v>
      </c>
      <c r="L737" s="147" t="s">
        <v>4261</v>
      </c>
      <c r="M737" s="147" t="s">
        <v>4318</v>
      </c>
      <c r="N737" s="22" t="s">
        <v>2074</v>
      </c>
      <c r="O737" s="22"/>
      <c r="P737" s="246" t="s">
        <v>2761</v>
      </c>
      <c r="Q737" s="191"/>
      <c r="R737" s="1"/>
      <c r="S737" s="1" t="str">
        <f t="shared" si="130"/>
        <v/>
      </c>
      <c r="T737" s="1" t="str">
        <f>IF(ISNA(VLOOKUP(P737,'NEW XEQM.c'!D:D,1,0)),"--",VLOOKUP(P737,'NEW XEQM.c'!D:G,3,0))</f>
        <v>--</v>
      </c>
      <c r="U737" s="1" t="s">
        <v>2074</v>
      </c>
      <c r="W737" t="e">
        <f t="shared" si="133"/>
        <v>#VALUE!</v>
      </c>
    </row>
    <row r="738" spans="1:23">
      <c r="A738" s="16">
        <f t="shared" si="131"/>
        <v>738</v>
      </c>
      <c r="B738" s="15">
        <f t="shared" si="132"/>
        <v>714</v>
      </c>
      <c r="C738" s="144" t="s">
        <v>3513</v>
      </c>
      <c r="D738" s="144" t="s">
        <v>2762</v>
      </c>
      <c r="E738" s="142" t="s">
        <v>579</v>
      </c>
      <c r="F738" s="143" t="s">
        <v>579</v>
      </c>
      <c r="G738" s="148">
        <v>0</v>
      </c>
      <c r="H738" s="148">
        <v>0</v>
      </c>
      <c r="I738" s="139" t="s">
        <v>2302</v>
      </c>
      <c r="J738" s="139" t="s">
        <v>1275</v>
      </c>
      <c r="K738" s="146" t="s">
        <v>3526</v>
      </c>
      <c r="L738" s="147" t="s">
        <v>4261</v>
      </c>
      <c r="M738" s="147" t="s">
        <v>4318</v>
      </c>
      <c r="N738" s="22" t="s">
        <v>2074</v>
      </c>
      <c r="O738" s="22"/>
      <c r="P738" s="246" t="s">
        <v>2762</v>
      </c>
      <c r="Q738" s="191"/>
      <c r="R738" s="1"/>
      <c r="S738" s="1" t="str">
        <f t="shared" si="130"/>
        <v/>
      </c>
      <c r="T738" s="1" t="str">
        <f>IF(ISNA(VLOOKUP(P738,'NEW XEQM.c'!D:D,1,0)),"--",VLOOKUP(P738,'NEW XEQM.c'!D:G,3,0))</f>
        <v>--</v>
      </c>
      <c r="U738" s="1" t="s">
        <v>2074</v>
      </c>
      <c r="W738" t="e">
        <f t="shared" si="133"/>
        <v>#VALUE!</v>
      </c>
    </row>
    <row r="739" spans="1:23">
      <c r="A739" s="16">
        <f t="shared" si="131"/>
        <v>739</v>
      </c>
      <c r="B739" s="15">
        <f t="shared" si="132"/>
        <v>715</v>
      </c>
      <c r="C739" s="144" t="s">
        <v>3513</v>
      </c>
      <c r="D739" s="144" t="s">
        <v>2763</v>
      </c>
      <c r="E739" s="142" t="s">
        <v>580</v>
      </c>
      <c r="F739" s="143" t="s">
        <v>580</v>
      </c>
      <c r="G739" s="148">
        <v>0</v>
      </c>
      <c r="H739" s="148">
        <v>0</v>
      </c>
      <c r="I739" s="139" t="s">
        <v>2302</v>
      </c>
      <c r="J739" s="139" t="s">
        <v>1275</v>
      </c>
      <c r="K739" s="146" t="s">
        <v>3526</v>
      </c>
      <c r="L739" s="147" t="s">
        <v>4261</v>
      </c>
      <c r="M739" s="147" t="s">
        <v>4318</v>
      </c>
      <c r="N739" s="22" t="s">
        <v>2074</v>
      </c>
      <c r="O739" s="22"/>
      <c r="P739" s="246" t="s">
        <v>2763</v>
      </c>
      <c r="Q739" s="191"/>
      <c r="R739" s="1"/>
      <c r="S739" s="1" t="str">
        <f t="shared" si="130"/>
        <v/>
      </c>
      <c r="T739" s="1" t="str">
        <f>IF(ISNA(VLOOKUP(P739,'NEW XEQM.c'!D:D,1,0)),"--",VLOOKUP(P739,'NEW XEQM.c'!D:G,3,0))</f>
        <v>--</v>
      </c>
      <c r="U739" s="1" t="s">
        <v>2074</v>
      </c>
      <c r="W739" t="e">
        <f t="shared" si="133"/>
        <v>#VALUE!</v>
      </c>
    </row>
    <row r="740" spans="1:23">
      <c r="A740" s="16">
        <f t="shared" si="131"/>
        <v>740</v>
      </c>
      <c r="B740" s="15">
        <f t="shared" si="132"/>
        <v>716</v>
      </c>
      <c r="C740" s="144" t="s">
        <v>3513</v>
      </c>
      <c r="D740" s="144" t="s">
        <v>2764</v>
      </c>
      <c r="E740" s="139" t="s">
        <v>581</v>
      </c>
      <c r="F740" s="139" t="s">
        <v>581</v>
      </c>
      <c r="G740" s="148">
        <v>0</v>
      </c>
      <c r="H740" s="148">
        <v>0</v>
      </c>
      <c r="I740" s="139" t="s">
        <v>2302</v>
      </c>
      <c r="J740" s="139" t="s">
        <v>1275</v>
      </c>
      <c r="K740" s="146" t="s">
        <v>3526</v>
      </c>
      <c r="L740" s="147" t="s">
        <v>4261</v>
      </c>
      <c r="M740" s="147" t="s">
        <v>4318</v>
      </c>
      <c r="N740" s="22" t="s">
        <v>2074</v>
      </c>
      <c r="O740" s="22"/>
      <c r="P740" s="246" t="s">
        <v>2764</v>
      </c>
      <c r="Q740" s="191"/>
      <c r="R740" s="1"/>
      <c r="S740" s="1" t="str">
        <f t="shared" si="130"/>
        <v/>
      </c>
      <c r="T740" s="1" t="str">
        <f>IF(ISNA(VLOOKUP(P740,'NEW XEQM.c'!D:D,1,0)),"--",VLOOKUP(P740,'NEW XEQM.c'!D:G,3,0))</f>
        <v>--</v>
      </c>
      <c r="U740" s="1" t="s">
        <v>2074</v>
      </c>
      <c r="W740" t="e">
        <f t="shared" si="133"/>
        <v>#VALUE!</v>
      </c>
    </row>
    <row r="741" spans="1:23">
      <c r="A741" s="16">
        <f t="shared" si="131"/>
        <v>741</v>
      </c>
      <c r="B741" s="15">
        <f t="shared" si="132"/>
        <v>717</v>
      </c>
      <c r="C741" s="144" t="s">
        <v>3513</v>
      </c>
      <c r="D741" s="144" t="s">
        <v>2765</v>
      </c>
      <c r="E741" s="139" t="s">
        <v>582</v>
      </c>
      <c r="F741" s="139" t="s">
        <v>582</v>
      </c>
      <c r="G741" s="148">
        <v>0</v>
      </c>
      <c r="H741" s="148">
        <v>0</v>
      </c>
      <c r="I741" s="139" t="s">
        <v>2302</v>
      </c>
      <c r="J741" s="139" t="s">
        <v>1275</v>
      </c>
      <c r="K741" s="146" t="s">
        <v>3526</v>
      </c>
      <c r="L741" s="147" t="s">
        <v>4261</v>
      </c>
      <c r="M741" s="147" t="s">
        <v>4318</v>
      </c>
      <c r="N741" s="22" t="s">
        <v>2074</v>
      </c>
      <c r="O741" s="22"/>
      <c r="P741" s="246" t="s">
        <v>2765</v>
      </c>
      <c r="Q741" s="191"/>
      <c r="R741" s="1"/>
      <c r="S741" s="1" t="str">
        <f t="shared" si="130"/>
        <v/>
      </c>
      <c r="T741" s="1" t="str">
        <f>IF(ISNA(VLOOKUP(P741,'NEW XEQM.c'!D:D,1,0)),"--",VLOOKUP(P741,'NEW XEQM.c'!D:G,3,0))</f>
        <v>--</v>
      </c>
      <c r="U741" s="1" t="s">
        <v>2074</v>
      </c>
      <c r="W741" t="e">
        <f t="shared" si="133"/>
        <v>#VALUE!</v>
      </c>
    </row>
    <row r="742" spans="1:23">
      <c r="A742" s="16">
        <f t="shared" si="131"/>
        <v>742</v>
      </c>
      <c r="B742" s="15">
        <f t="shared" si="132"/>
        <v>718</v>
      </c>
      <c r="C742" s="144" t="s">
        <v>3513</v>
      </c>
      <c r="D742" s="144" t="s">
        <v>2766</v>
      </c>
      <c r="E742" s="139" t="s">
        <v>583</v>
      </c>
      <c r="F742" s="139" t="s">
        <v>583</v>
      </c>
      <c r="G742" s="148">
        <v>0</v>
      </c>
      <c r="H742" s="148">
        <v>0</v>
      </c>
      <c r="I742" s="139" t="s">
        <v>2302</v>
      </c>
      <c r="J742" s="139" t="s">
        <v>1275</v>
      </c>
      <c r="K742" s="146" t="s">
        <v>3526</v>
      </c>
      <c r="L742" s="147" t="s">
        <v>4261</v>
      </c>
      <c r="M742" s="147" t="s">
        <v>4318</v>
      </c>
      <c r="N742" s="22" t="s">
        <v>2074</v>
      </c>
      <c r="O742" s="22"/>
      <c r="P742" s="246" t="s">
        <v>2766</v>
      </c>
      <c r="Q742" s="191"/>
      <c r="R742" s="1"/>
      <c r="S742" s="1" t="str">
        <f t="shared" si="130"/>
        <v/>
      </c>
      <c r="T742" s="1" t="str">
        <f>IF(ISNA(VLOOKUP(P742,'NEW XEQM.c'!D:D,1,0)),"--",VLOOKUP(P742,'NEW XEQM.c'!D:G,3,0))</f>
        <v>--</v>
      </c>
      <c r="U742" s="1" t="s">
        <v>2074</v>
      </c>
      <c r="W742" t="e">
        <f t="shared" si="133"/>
        <v>#VALUE!</v>
      </c>
    </row>
    <row r="743" spans="1:23">
      <c r="A743" s="16">
        <f t="shared" si="131"/>
        <v>743</v>
      </c>
      <c r="B743" s="15">
        <f t="shared" si="132"/>
        <v>719</v>
      </c>
      <c r="C743" s="144" t="s">
        <v>3513</v>
      </c>
      <c r="D743" s="144" t="s">
        <v>2767</v>
      </c>
      <c r="E743" s="139" t="s">
        <v>584</v>
      </c>
      <c r="F743" s="139" t="s">
        <v>584</v>
      </c>
      <c r="G743" s="148">
        <v>0</v>
      </c>
      <c r="H743" s="148">
        <v>0</v>
      </c>
      <c r="I743" s="139" t="s">
        <v>2302</v>
      </c>
      <c r="J743" s="139" t="s">
        <v>1275</v>
      </c>
      <c r="K743" s="146" t="s">
        <v>3526</v>
      </c>
      <c r="L743" s="147" t="s">
        <v>4261</v>
      </c>
      <c r="M743" s="147" t="s">
        <v>4318</v>
      </c>
      <c r="N743" s="22" t="s">
        <v>2074</v>
      </c>
      <c r="O743" s="22"/>
      <c r="P743" s="246" t="s">
        <v>2767</v>
      </c>
      <c r="Q743" s="191"/>
      <c r="R743" s="1"/>
      <c r="S743" s="1" t="str">
        <f t="shared" ref="S743:S806" si="134">IF(E743=F743,"","NOT EQUAL")</f>
        <v/>
      </c>
      <c r="T743" s="1" t="str">
        <f>IF(ISNA(VLOOKUP(P743,'NEW XEQM.c'!D:D,1,0)),"--",VLOOKUP(P743,'NEW XEQM.c'!D:G,3,0))</f>
        <v>--</v>
      </c>
      <c r="U743" s="1" t="s">
        <v>2074</v>
      </c>
      <c r="W743" t="e">
        <f t="shared" si="133"/>
        <v>#VALUE!</v>
      </c>
    </row>
    <row r="744" spans="1:23">
      <c r="A744" s="16">
        <f t="shared" si="131"/>
        <v>744</v>
      </c>
      <c r="B744" s="15">
        <f t="shared" si="132"/>
        <v>720</v>
      </c>
      <c r="C744" s="144" t="s">
        <v>3513</v>
      </c>
      <c r="D744" s="144" t="s">
        <v>2768</v>
      </c>
      <c r="E744" s="139" t="s">
        <v>585</v>
      </c>
      <c r="F744" s="139" t="s">
        <v>585</v>
      </c>
      <c r="G744" s="148">
        <v>0</v>
      </c>
      <c r="H744" s="148">
        <v>0</v>
      </c>
      <c r="I744" s="139" t="s">
        <v>2302</v>
      </c>
      <c r="J744" s="139" t="s">
        <v>1275</v>
      </c>
      <c r="K744" s="146" t="s">
        <v>3526</v>
      </c>
      <c r="L744" s="147" t="s">
        <v>4261</v>
      </c>
      <c r="M744" s="147" t="s">
        <v>4318</v>
      </c>
      <c r="N744" s="22" t="s">
        <v>2074</v>
      </c>
      <c r="O744" s="22"/>
      <c r="P744" s="246" t="s">
        <v>2768</v>
      </c>
      <c r="Q744" s="191"/>
      <c r="R744" s="1"/>
      <c r="S744" s="1" t="str">
        <f t="shared" si="134"/>
        <v/>
      </c>
      <c r="T744" s="1" t="str">
        <f>IF(ISNA(VLOOKUP(P744,'NEW XEQM.c'!D:D,1,0)),"--",VLOOKUP(P744,'NEW XEQM.c'!D:G,3,0))</f>
        <v>--</v>
      </c>
      <c r="U744" s="1" t="s">
        <v>2074</v>
      </c>
      <c r="W744" t="e">
        <f t="shared" si="133"/>
        <v>#VALUE!</v>
      </c>
    </row>
    <row r="745" spans="1:23">
      <c r="A745" s="16">
        <f t="shared" si="131"/>
        <v>745</v>
      </c>
      <c r="B745" s="15">
        <f t="shared" si="132"/>
        <v>721</v>
      </c>
      <c r="C745" s="144" t="s">
        <v>3513</v>
      </c>
      <c r="D745" s="144" t="s">
        <v>2769</v>
      </c>
      <c r="E745" s="139" t="s">
        <v>586</v>
      </c>
      <c r="F745" s="139" t="s">
        <v>586</v>
      </c>
      <c r="G745" s="148">
        <v>0</v>
      </c>
      <c r="H745" s="148">
        <v>0</v>
      </c>
      <c r="I745" s="139" t="s">
        <v>2302</v>
      </c>
      <c r="J745" s="139" t="s">
        <v>1275</v>
      </c>
      <c r="K745" s="146" t="s">
        <v>3526</v>
      </c>
      <c r="L745" s="147" t="s">
        <v>4261</v>
      </c>
      <c r="M745" s="147" t="s">
        <v>4318</v>
      </c>
      <c r="N745" s="22" t="s">
        <v>2074</v>
      </c>
      <c r="O745" s="22"/>
      <c r="P745" s="246" t="s">
        <v>2769</v>
      </c>
      <c r="Q745" s="191"/>
      <c r="R745" s="1"/>
      <c r="S745" s="1" t="str">
        <f t="shared" si="134"/>
        <v/>
      </c>
      <c r="T745" s="1" t="str">
        <f>IF(ISNA(VLOOKUP(P745,'NEW XEQM.c'!D:D,1,0)),"--",VLOOKUP(P745,'NEW XEQM.c'!D:G,3,0))</f>
        <v>--</v>
      </c>
      <c r="U745" s="1" t="s">
        <v>2074</v>
      </c>
      <c r="W745" t="e">
        <f t="shared" si="133"/>
        <v>#VALUE!</v>
      </c>
    </row>
    <row r="746" spans="1:23">
      <c r="A746" s="16">
        <f t="shared" si="131"/>
        <v>746</v>
      </c>
      <c r="B746" s="15">
        <f t="shared" si="132"/>
        <v>722</v>
      </c>
      <c r="C746" s="144" t="s">
        <v>3513</v>
      </c>
      <c r="D746" s="144" t="s">
        <v>2770</v>
      </c>
      <c r="E746" s="139" t="s">
        <v>587</v>
      </c>
      <c r="F746" s="139" t="s">
        <v>587</v>
      </c>
      <c r="G746" s="148">
        <v>0</v>
      </c>
      <c r="H746" s="148">
        <v>0</v>
      </c>
      <c r="I746" s="139" t="s">
        <v>2302</v>
      </c>
      <c r="J746" s="139" t="s">
        <v>1275</v>
      </c>
      <c r="K746" s="146" t="s">
        <v>3526</v>
      </c>
      <c r="L746" s="147" t="s">
        <v>4261</v>
      </c>
      <c r="M746" s="147" t="s">
        <v>4318</v>
      </c>
      <c r="N746" s="22" t="s">
        <v>2074</v>
      </c>
      <c r="O746" s="22"/>
      <c r="P746" s="246" t="s">
        <v>2770</v>
      </c>
      <c r="Q746" s="191"/>
      <c r="R746" s="1"/>
      <c r="S746" s="1" t="str">
        <f t="shared" si="134"/>
        <v/>
      </c>
      <c r="T746" s="1" t="str">
        <f>IF(ISNA(VLOOKUP(P746,'NEW XEQM.c'!D:D,1,0)),"--",VLOOKUP(P746,'NEW XEQM.c'!D:G,3,0))</f>
        <v>--</v>
      </c>
      <c r="U746" s="1" t="s">
        <v>2074</v>
      </c>
      <c r="W746" t="e">
        <f t="shared" si="133"/>
        <v>#VALUE!</v>
      </c>
    </row>
    <row r="747" spans="1:23">
      <c r="A747" s="16">
        <f t="shared" si="131"/>
        <v>747</v>
      </c>
      <c r="B747" s="15">
        <f t="shared" si="132"/>
        <v>723</v>
      </c>
      <c r="C747" s="144" t="s">
        <v>3513</v>
      </c>
      <c r="D747" s="144" t="s">
        <v>2771</v>
      </c>
      <c r="E747" s="139" t="s">
        <v>588</v>
      </c>
      <c r="F747" s="139" t="s">
        <v>588</v>
      </c>
      <c r="G747" s="148">
        <v>0</v>
      </c>
      <c r="H747" s="148">
        <v>0</v>
      </c>
      <c r="I747" s="139" t="s">
        <v>2302</v>
      </c>
      <c r="J747" s="139" t="s">
        <v>1275</v>
      </c>
      <c r="K747" s="146" t="s">
        <v>3526</v>
      </c>
      <c r="L747" s="147" t="s">
        <v>4261</v>
      </c>
      <c r="M747" s="147" t="s">
        <v>4318</v>
      </c>
      <c r="N747" s="22" t="s">
        <v>2074</v>
      </c>
      <c r="O747" s="22"/>
      <c r="P747" s="246" t="s">
        <v>2771</v>
      </c>
      <c r="Q747" s="191"/>
      <c r="R747" s="1"/>
      <c r="S747" s="1" t="str">
        <f t="shared" si="134"/>
        <v/>
      </c>
      <c r="T747" s="1" t="str">
        <f>IF(ISNA(VLOOKUP(P747,'NEW XEQM.c'!D:D,1,0)),"--",VLOOKUP(P747,'NEW XEQM.c'!D:G,3,0))</f>
        <v>--</v>
      </c>
      <c r="U747" s="1" t="s">
        <v>2074</v>
      </c>
      <c r="W747" t="e">
        <f t="shared" si="133"/>
        <v>#VALUE!</v>
      </c>
    </row>
    <row r="748" spans="1:23">
      <c r="A748" s="16">
        <f t="shared" si="131"/>
        <v>748</v>
      </c>
      <c r="B748" s="15">
        <f t="shared" si="132"/>
        <v>724</v>
      </c>
      <c r="C748" s="144" t="s">
        <v>3513</v>
      </c>
      <c r="D748" s="144" t="s">
        <v>2772</v>
      </c>
      <c r="E748" s="139" t="s">
        <v>589</v>
      </c>
      <c r="F748" s="139" t="s">
        <v>589</v>
      </c>
      <c r="G748" s="148">
        <v>0</v>
      </c>
      <c r="H748" s="148">
        <v>0</v>
      </c>
      <c r="I748" s="139" t="s">
        <v>2302</v>
      </c>
      <c r="J748" s="139" t="s">
        <v>1275</v>
      </c>
      <c r="K748" s="146" t="s">
        <v>3526</v>
      </c>
      <c r="L748" s="147" t="s">
        <v>4261</v>
      </c>
      <c r="M748" s="147" t="s">
        <v>4318</v>
      </c>
      <c r="N748" s="22" t="s">
        <v>2074</v>
      </c>
      <c r="O748" s="22"/>
      <c r="P748" s="246" t="s">
        <v>2772</v>
      </c>
      <c r="Q748" s="191"/>
      <c r="R748" s="1"/>
      <c r="S748" s="1" t="str">
        <f t="shared" si="134"/>
        <v/>
      </c>
      <c r="T748" s="1" t="str">
        <f>IF(ISNA(VLOOKUP(P748,'NEW XEQM.c'!D:D,1,0)),"--",VLOOKUP(P748,'NEW XEQM.c'!D:G,3,0))</f>
        <v>--</v>
      </c>
      <c r="U748" s="1" t="s">
        <v>2074</v>
      </c>
      <c r="W748" t="e">
        <f t="shared" si="133"/>
        <v>#VALUE!</v>
      </c>
    </row>
    <row r="749" spans="1:23">
      <c r="A749" s="16">
        <f t="shared" si="131"/>
        <v>749</v>
      </c>
      <c r="B749" s="15">
        <f t="shared" si="132"/>
        <v>725</v>
      </c>
      <c r="C749" s="144" t="s">
        <v>3513</v>
      </c>
      <c r="D749" s="144" t="s">
        <v>2773</v>
      </c>
      <c r="E749" s="139" t="s">
        <v>590</v>
      </c>
      <c r="F749" s="139" t="s">
        <v>590</v>
      </c>
      <c r="G749" s="148">
        <v>0</v>
      </c>
      <c r="H749" s="148">
        <v>0</v>
      </c>
      <c r="I749" s="139" t="s">
        <v>2302</v>
      </c>
      <c r="J749" s="139" t="s">
        <v>1275</v>
      </c>
      <c r="K749" s="146" t="s">
        <v>3526</v>
      </c>
      <c r="L749" s="147" t="s">
        <v>4261</v>
      </c>
      <c r="M749" s="147" t="s">
        <v>4318</v>
      </c>
      <c r="N749" s="22" t="s">
        <v>2074</v>
      </c>
      <c r="O749" s="22"/>
      <c r="P749" s="246" t="s">
        <v>2773</v>
      </c>
      <c r="Q749" s="191"/>
      <c r="R749" s="1"/>
      <c r="S749" s="1" t="str">
        <f t="shared" si="134"/>
        <v/>
      </c>
      <c r="T749" s="1" t="str">
        <f>IF(ISNA(VLOOKUP(P749,'NEW XEQM.c'!D:D,1,0)),"--",VLOOKUP(P749,'NEW XEQM.c'!D:G,3,0))</f>
        <v>--</v>
      </c>
      <c r="U749" s="1" t="s">
        <v>2074</v>
      </c>
      <c r="W749" t="e">
        <f t="shared" si="133"/>
        <v>#VALUE!</v>
      </c>
    </row>
    <row r="750" spans="1:23">
      <c r="A750" s="16">
        <f t="shared" si="131"/>
        <v>750</v>
      </c>
      <c r="B750" s="15">
        <f t="shared" si="132"/>
        <v>726</v>
      </c>
      <c r="C750" s="144" t="s">
        <v>3513</v>
      </c>
      <c r="D750" s="144" t="s">
        <v>2774</v>
      </c>
      <c r="E750" s="139" t="s">
        <v>591</v>
      </c>
      <c r="F750" s="139" t="s">
        <v>591</v>
      </c>
      <c r="G750" s="148">
        <v>0</v>
      </c>
      <c r="H750" s="148">
        <v>0</v>
      </c>
      <c r="I750" s="139" t="s">
        <v>2302</v>
      </c>
      <c r="J750" s="139" t="s">
        <v>1275</v>
      </c>
      <c r="K750" s="146" t="s">
        <v>3526</v>
      </c>
      <c r="L750" s="147" t="s">
        <v>4261</v>
      </c>
      <c r="M750" s="147" t="s">
        <v>4318</v>
      </c>
      <c r="N750" s="22" t="s">
        <v>2074</v>
      </c>
      <c r="O750" s="22"/>
      <c r="P750" s="246" t="s">
        <v>2774</v>
      </c>
      <c r="Q750" s="191"/>
      <c r="R750" s="1"/>
      <c r="S750" s="1" t="str">
        <f t="shared" si="134"/>
        <v/>
      </c>
      <c r="T750" s="1" t="str">
        <f>IF(ISNA(VLOOKUP(P750,'NEW XEQM.c'!D:D,1,0)),"--",VLOOKUP(P750,'NEW XEQM.c'!D:G,3,0))</f>
        <v>--</v>
      </c>
      <c r="U750" s="1" t="s">
        <v>2074</v>
      </c>
      <c r="W750" t="e">
        <f t="shared" si="133"/>
        <v>#VALUE!</v>
      </c>
    </row>
    <row r="751" spans="1:23">
      <c r="A751" s="16">
        <f t="shared" si="131"/>
        <v>751</v>
      </c>
      <c r="B751" s="15">
        <f t="shared" si="132"/>
        <v>727</v>
      </c>
      <c r="C751" s="144" t="s">
        <v>3513</v>
      </c>
      <c r="D751" s="144" t="s">
        <v>2775</v>
      </c>
      <c r="E751" s="139" t="s">
        <v>592</v>
      </c>
      <c r="F751" s="139" t="s">
        <v>592</v>
      </c>
      <c r="G751" s="148">
        <v>0</v>
      </c>
      <c r="H751" s="148">
        <v>0</v>
      </c>
      <c r="I751" s="139" t="s">
        <v>2302</v>
      </c>
      <c r="J751" s="139" t="s">
        <v>1275</v>
      </c>
      <c r="K751" s="146" t="s">
        <v>3526</v>
      </c>
      <c r="L751" s="147" t="s">
        <v>4261</v>
      </c>
      <c r="M751" s="147" t="s">
        <v>4318</v>
      </c>
      <c r="N751" s="22" t="s">
        <v>2074</v>
      </c>
      <c r="O751" s="22"/>
      <c r="P751" s="246" t="s">
        <v>2775</v>
      </c>
      <c r="Q751" s="191"/>
      <c r="R751" s="1"/>
      <c r="S751" s="1" t="str">
        <f t="shared" si="134"/>
        <v/>
      </c>
      <c r="T751" s="1" t="str">
        <f>IF(ISNA(VLOOKUP(P751,'NEW XEQM.c'!D:D,1,0)),"--",VLOOKUP(P751,'NEW XEQM.c'!D:G,3,0))</f>
        <v>--</v>
      </c>
      <c r="U751" s="1" t="s">
        <v>2074</v>
      </c>
      <c r="W751" t="e">
        <f t="shared" si="133"/>
        <v>#VALUE!</v>
      </c>
    </row>
    <row r="752" spans="1:23">
      <c r="A752" s="16">
        <f t="shared" si="131"/>
        <v>752</v>
      </c>
      <c r="B752" s="15">
        <f t="shared" si="132"/>
        <v>728</v>
      </c>
      <c r="C752" s="144" t="s">
        <v>3513</v>
      </c>
      <c r="D752" s="144" t="s">
        <v>2776</v>
      </c>
      <c r="E752" s="139" t="s">
        <v>593</v>
      </c>
      <c r="F752" s="139" t="s">
        <v>593</v>
      </c>
      <c r="G752" s="148">
        <v>0</v>
      </c>
      <c r="H752" s="148">
        <v>0</v>
      </c>
      <c r="I752" s="139" t="s">
        <v>2302</v>
      </c>
      <c r="J752" s="139" t="s">
        <v>1275</v>
      </c>
      <c r="K752" s="146" t="s">
        <v>3526</v>
      </c>
      <c r="L752" s="147" t="s">
        <v>4261</v>
      </c>
      <c r="M752" s="147" t="s">
        <v>4318</v>
      </c>
      <c r="N752" s="22" t="s">
        <v>2074</v>
      </c>
      <c r="O752" s="22"/>
      <c r="P752" s="246" t="s">
        <v>2776</v>
      </c>
      <c r="Q752" s="191"/>
      <c r="R752" s="1"/>
      <c r="S752" s="1" t="str">
        <f t="shared" si="134"/>
        <v/>
      </c>
      <c r="T752" s="1" t="str">
        <f>IF(ISNA(VLOOKUP(P752,'NEW XEQM.c'!D:D,1,0)),"--",VLOOKUP(P752,'NEW XEQM.c'!D:G,3,0))</f>
        <v>--</v>
      </c>
      <c r="U752" s="1" t="s">
        <v>2074</v>
      </c>
      <c r="W752" t="e">
        <f t="shared" si="133"/>
        <v>#VALUE!</v>
      </c>
    </row>
    <row r="753" spans="1:23">
      <c r="A753" s="16">
        <f t="shared" si="131"/>
        <v>753</v>
      </c>
      <c r="B753" s="15">
        <f t="shared" si="132"/>
        <v>729</v>
      </c>
      <c r="C753" s="144" t="s">
        <v>3513</v>
      </c>
      <c r="D753" s="144" t="s">
        <v>2777</v>
      </c>
      <c r="E753" s="139" t="s">
        <v>594</v>
      </c>
      <c r="F753" s="139" t="s">
        <v>594</v>
      </c>
      <c r="G753" s="148">
        <v>0</v>
      </c>
      <c r="H753" s="148">
        <v>0</v>
      </c>
      <c r="I753" s="139" t="s">
        <v>2302</v>
      </c>
      <c r="J753" s="139" t="s">
        <v>1275</v>
      </c>
      <c r="K753" s="146" t="s">
        <v>3526</v>
      </c>
      <c r="L753" s="147" t="s">
        <v>4261</v>
      </c>
      <c r="M753" s="147" t="s">
        <v>4318</v>
      </c>
      <c r="N753" s="22" t="s">
        <v>2074</v>
      </c>
      <c r="O753" s="22"/>
      <c r="P753" s="246" t="s">
        <v>2777</v>
      </c>
      <c r="Q753" s="191"/>
      <c r="R753" s="1"/>
      <c r="S753" s="1" t="str">
        <f t="shared" si="134"/>
        <v/>
      </c>
      <c r="T753" s="1" t="str">
        <f>IF(ISNA(VLOOKUP(P753,'NEW XEQM.c'!D:D,1,0)),"--",VLOOKUP(P753,'NEW XEQM.c'!D:G,3,0))</f>
        <v>--</v>
      </c>
      <c r="U753" s="1" t="s">
        <v>2074</v>
      </c>
      <c r="W753" t="e">
        <f t="shared" si="133"/>
        <v>#VALUE!</v>
      </c>
    </row>
    <row r="754" spans="1:23">
      <c r="A754" s="16">
        <f t="shared" si="131"/>
        <v>754</v>
      </c>
      <c r="B754" s="15">
        <f t="shared" si="132"/>
        <v>730</v>
      </c>
      <c r="C754" s="144" t="s">
        <v>3513</v>
      </c>
      <c r="D754" s="144" t="s">
        <v>2778</v>
      </c>
      <c r="E754" s="139" t="s">
        <v>595</v>
      </c>
      <c r="F754" s="139" t="s">
        <v>595</v>
      </c>
      <c r="G754" s="148">
        <v>0</v>
      </c>
      <c r="H754" s="148">
        <v>0</v>
      </c>
      <c r="I754" s="139" t="s">
        <v>2302</v>
      </c>
      <c r="J754" s="139" t="s">
        <v>1275</v>
      </c>
      <c r="K754" s="146" t="s">
        <v>3526</v>
      </c>
      <c r="L754" s="147" t="s">
        <v>4261</v>
      </c>
      <c r="M754" s="147" t="s">
        <v>4318</v>
      </c>
      <c r="N754" s="22" t="s">
        <v>2074</v>
      </c>
      <c r="O754" s="22"/>
      <c r="P754" s="246" t="s">
        <v>2778</v>
      </c>
      <c r="Q754" s="191"/>
      <c r="R754" s="1"/>
      <c r="S754" s="1" t="str">
        <f t="shared" si="134"/>
        <v/>
      </c>
      <c r="T754" s="1" t="str">
        <f>IF(ISNA(VLOOKUP(P754,'NEW XEQM.c'!D:D,1,0)),"--",VLOOKUP(P754,'NEW XEQM.c'!D:G,3,0))</f>
        <v>--</v>
      </c>
      <c r="U754" s="1" t="s">
        <v>2074</v>
      </c>
      <c r="W754" t="e">
        <f t="shared" si="133"/>
        <v>#VALUE!</v>
      </c>
    </row>
    <row r="755" spans="1:23">
      <c r="A755" s="16">
        <f t="shared" si="131"/>
        <v>755</v>
      </c>
      <c r="B755" s="15">
        <f t="shared" si="132"/>
        <v>731</v>
      </c>
      <c r="C755" s="144" t="s">
        <v>3513</v>
      </c>
      <c r="D755" s="144" t="s">
        <v>2779</v>
      </c>
      <c r="E755" s="139" t="s">
        <v>596</v>
      </c>
      <c r="F755" s="139" t="s">
        <v>596</v>
      </c>
      <c r="G755" s="148">
        <v>0</v>
      </c>
      <c r="H755" s="148">
        <v>0</v>
      </c>
      <c r="I755" s="139" t="s">
        <v>2302</v>
      </c>
      <c r="J755" s="139" t="s">
        <v>1275</v>
      </c>
      <c r="K755" s="146" t="s">
        <v>3526</v>
      </c>
      <c r="L755" s="147" t="s">
        <v>4261</v>
      </c>
      <c r="M755" s="147" t="s">
        <v>4318</v>
      </c>
      <c r="N755" s="22" t="s">
        <v>2074</v>
      </c>
      <c r="O755" s="22"/>
      <c r="P755" s="246" t="s">
        <v>2779</v>
      </c>
      <c r="Q755" s="191"/>
      <c r="R755" s="1"/>
      <c r="S755" s="1" t="str">
        <f t="shared" si="134"/>
        <v/>
      </c>
      <c r="T755" s="1" t="str">
        <f>IF(ISNA(VLOOKUP(P755,'NEW XEQM.c'!D:D,1,0)),"--",VLOOKUP(P755,'NEW XEQM.c'!D:G,3,0))</f>
        <v>--</v>
      </c>
      <c r="U755" s="1" t="s">
        <v>2074</v>
      </c>
      <c r="W755" t="e">
        <f t="shared" si="133"/>
        <v>#VALUE!</v>
      </c>
    </row>
    <row r="756" spans="1:23">
      <c r="A756" s="16">
        <f t="shared" si="131"/>
        <v>756</v>
      </c>
      <c r="B756" s="15">
        <f t="shared" si="132"/>
        <v>732</v>
      </c>
      <c r="C756" s="144" t="s">
        <v>3513</v>
      </c>
      <c r="D756" s="144" t="s">
        <v>2780</v>
      </c>
      <c r="E756" s="139" t="s">
        <v>597</v>
      </c>
      <c r="F756" s="139" t="s">
        <v>597</v>
      </c>
      <c r="G756" s="148">
        <v>0</v>
      </c>
      <c r="H756" s="148">
        <v>0</v>
      </c>
      <c r="I756" s="139" t="s">
        <v>2303</v>
      </c>
      <c r="J756" s="139" t="s">
        <v>1275</v>
      </c>
      <c r="K756" s="146" t="s">
        <v>3526</v>
      </c>
      <c r="L756" s="147" t="s">
        <v>4261</v>
      </c>
      <c r="M756" s="147" t="s">
        <v>4318</v>
      </c>
      <c r="N756" s="22" t="s">
        <v>2074</v>
      </c>
      <c r="O756" s="22"/>
      <c r="P756" s="246" t="s">
        <v>2780</v>
      </c>
      <c r="Q756" s="191"/>
      <c r="R756" s="1"/>
      <c r="S756" s="1" t="str">
        <f t="shared" si="134"/>
        <v/>
      </c>
      <c r="T756" s="1" t="str">
        <f>IF(ISNA(VLOOKUP(P756,'NEW XEQM.c'!D:D,1,0)),"--",VLOOKUP(P756,'NEW XEQM.c'!D:G,3,0))</f>
        <v>--</v>
      </c>
      <c r="U756" s="1" t="s">
        <v>2074</v>
      </c>
      <c r="W756" t="e">
        <f t="shared" si="133"/>
        <v>#VALUE!</v>
      </c>
    </row>
    <row r="757" spans="1:23">
      <c r="A757" s="16">
        <f t="shared" si="131"/>
        <v>757</v>
      </c>
      <c r="B757" s="15">
        <f t="shared" si="132"/>
        <v>733</v>
      </c>
      <c r="C757" s="144" t="s">
        <v>3513</v>
      </c>
      <c r="D757" s="144" t="s">
        <v>2781</v>
      </c>
      <c r="E757" s="139" t="s">
        <v>598</v>
      </c>
      <c r="F757" s="139" t="s">
        <v>598</v>
      </c>
      <c r="G757" s="148">
        <v>0</v>
      </c>
      <c r="H757" s="148">
        <v>0</v>
      </c>
      <c r="I757" s="139" t="s">
        <v>2303</v>
      </c>
      <c r="J757" s="139" t="s">
        <v>1275</v>
      </c>
      <c r="K757" s="146" t="s">
        <v>3526</v>
      </c>
      <c r="L757" s="147" t="s">
        <v>4261</v>
      </c>
      <c r="M757" s="147" t="s">
        <v>4318</v>
      </c>
      <c r="N757" s="22" t="s">
        <v>2074</v>
      </c>
      <c r="O757" s="22"/>
      <c r="P757" s="246" t="s">
        <v>2781</v>
      </c>
      <c r="Q757" s="191"/>
      <c r="R757" s="1"/>
      <c r="S757" s="1" t="str">
        <f t="shared" si="134"/>
        <v/>
      </c>
      <c r="T757" s="1" t="str">
        <f>IF(ISNA(VLOOKUP(P757,'NEW XEQM.c'!D:D,1,0)),"--",VLOOKUP(P757,'NEW XEQM.c'!D:G,3,0))</f>
        <v>--</v>
      </c>
      <c r="U757" s="1" t="s">
        <v>2074</v>
      </c>
      <c r="W757" t="e">
        <f t="shared" si="133"/>
        <v>#VALUE!</v>
      </c>
    </row>
    <row r="758" spans="1:23">
      <c r="A758" s="16">
        <f t="shared" si="131"/>
        <v>758</v>
      </c>
      <c r="B758" s="15">
        <f t="shared" si="132"/>
        <v>734</v>
      </c>
      <c r="C758" s="144" t="s">
        <v>3513</v>
      </c>
      <c r="D758" s="144" t="s">
        <v>2782</v>
      </c>
      <c r="E758" s="139" t="s">
        <v>599</v>
      </c>
      <c r="F758" s="139" t="s">
        <v>599</v>
      </c>
      <c r="G758" s="148">
        <v>0</v>
      </c>
      <c r="H758" s="148">
        <v>0</v>
      </c>
      <c r="I758" s="139" t="s">
        <v>2303</v>
      </c>
      <c r="J758" s="139" t="s">
        <v>1275</v>
      </c>
      <c r="K758" s="146" t="s">
        <v>3526</v>
      </c>
      <c r="L758" s="147" t="s">
        <v>4261</v>
      </c>
      <c r="M758" s="147" t="s">
        <v>4318</v>
      </c>
      <c r="N758" s="22" t="s">
        <v>2074</v>
      </c>
      <c r="O758" s="22"/>
      <c r="P758" s="246" t="s">
        <v>2782</v>
      </c>
      <c r="Q758" s="191"/>
      <c r="R758" s="1"/>
      <c r="S758" s="1" t="str">
        <f t="shared" si="134"/>
        <v/>
      </c>
      <c r="T758" s="1" t="str">
        <f>IF(ISNA(VLOOKUP(P758,'NEW XEQM.c'!D:D,1,0)),"--",VLOOKUP(P758,'NEW XEQM.c'!D:G,3,0))</f>
        <v>--</v>
      </c>
      <c r="U758" s="1" t="s">
        <v>2074</v>
      </c>
      <c r="W758" t="e">
        <f t="shared" si="133"/>
        <v>#VALUE!</v>
      </c>
    </row>
    <row r="759" spans="1:23">
      <c r="A759" s="16">
        <f t="shared" si="131"/>
        <v>759</v>
      </c>
      <c r="B759" s="15">
        <f t="shared" si="132"/>
        <v>735</v>
      </c>
      <c r="C759" s="144" t="s">
        <v>3513</v>
      </c>
      <c r="D759" s="144" t="s">
        <v>2783</v>
      </c>
      <c r="E759" s="139" t="s">
        <v>600</v>
      </c>
      <c r="F759" s="139" t="s">
        <v>600</v>
      </c>
      <c r="G759" s="148">
        <v>0</v>
      </c>
      <c r="H759" s="148">
        <v>0</v>
      </c>
      <c r="I759" s="139" t="s">
        <v>2303</v>
      </c>
      <c r="J759" s="139" t="s">
        <v>1275</v>
      </c>
      <c r="K759" s="146" t="s">
        <v>3526</v>
      </c>
      <c r="L759" s="147" t="s">
        <v>4261</v>
      </c>
      <c r="M759" s="147" t="s">
        <v>4318</v>
      </c>
      <c r="N759" s="22" t="s">
        <v>2074</v>
      </c>
      <c r="O759" s="22"/>
      <c r="P759" s="246" t="s">
        <v>2783</v>
      </c>
      <c r="Q759" s="191"/>
      <c r="R759" s="1"/>
      <c r="S759" s="1" t="str">
        <f t="shared" si="134"/>
        <v/>
      </c>
      <c r="T759" s="1" t="str">
        <f>IF(ISNA(VLOOKUP(P759,'NEW XEQM.c'!D:D,1,0)),"--",VLOOKUP(P759,'NEW XEQM.c'!D:G,3,0))</f>
        <v>--</v>
      </c>
      <c r="U759" s="1" t="s">
        <v>2074</v>
      </c>
      <c r="W759" t="e">
        <f t="shared" si="133"/>
        <v>#VALUE!</v>
      </c>
    </row>
    <row r="760" spans="1:23">
      <c r="A760" s="16">
        <f t="shared" si="131"/>
        <v>760</v>
      </c>
      <c r="B760" s="15">
        <f t="shared" si="132"/>
        <v>736</v>
      </c>
      <c r="C760" s="144" t="s">
        <v>3513</v>
      </c>
      <c r="D760" s="144" t="s">
        <v>2784</v>
      </c>
      <c r="E760" s="140" t="s">
        <v>601</v>
      </c>
      <c r="F760" s="140" t="s">
        <v>601</v>
      </c>
      <c r="G760" s="149">
        <v>0</v>
      </c>
      <c r="H760" s="149">
        <v>0</v>
      </c>
      <c r="I760" s="139" t="s">
        <v>2303</v>
      </c>
      <c r="J760" s="139" t="s">
        <v>1275</v>
      </c>
      <c r="K760" s="146" t="s">
        <v>3526</v>
      </c>
      <c r="L760" s="147" t="s">
        <v>4261</v>
      </c>
      <c r="M760" s="147" t="s">
        <v>4318</v>
      </c>
      <c r="N760" s="22" t="s">
        <v>2074</v>
      </c>
      <c r="O760" s="11"/>
      <c r="P760" s="246" t="s">
        <v>2784</v>
      </c>
      <c r="Q760" s="191"/>
      <c r="R760" s="1"/>
      <c r="S760" s="1" t="str">
        <f t="shared" si="134"/>
        <v/>
      </c>
      <c r="T760" s="1" t="str">
        <f>IF(ISNA(VLOOKUP(P760,'NEW XEQM.c'!D:D,1,0)),"--",VLOOKUP(P760,'NEW XEQM.c'!D:G,3,0))</f>
        <v>--</v>
      </c>
      <c r="U760" s="1" t="s">
        <v>2074</v>
      </c>
      <c r="W760" t="e">
        <f t="shared" si="133"/>
        <v>#VALUE!</v>
      </c>
    </row>
    <row r="761" spans="1:23">
      <c r="A761" s="16">
        <f t="shared" si="131"/>
        <v>761</v>
      </c>
      <c r="B761" s="15">
        <f t="shared" si="132"/>
        <v>737</v>
      </c>
      <c r="C761" s="144" t="s">
        <v>3513</v>
      </c>
      <c r="D761" s="144" t="s">
        <v>2785</v>
      </c>
      <c r="E761" s="140" t="s">
        <v>602</v>
      </c>
      <c r="F761" s="140" t="s">
        <v>602</v>
      </c>
      <c r="G761" s="149">
        <v>0</v>
      </c>
      <c r="H761" s="149">
        <v>0</v>
      </c>
      <c r="I761" s="139" t="s">
        <v>2303</v>
      </c>
      <c r="J761" s="139" t="s">
        <v>1275</v>
      </c>
      <c r="K761" s="146" t="s">
        <v>3526</v>
      </c>
      <c r="L761" s="147" t="s">
        <v>4261</v>
      </c>
      <c r="M761" s="147" t="s">
        <v>4318</v>
      </c>
      <c r="N761" s="22" t="s">
        <v>2074</v>
      </c>
      <c r="O761" s="11"/>
      <c r="P761" s="246" t="s">
        <v>2785</v>
      </c>
      <c r="Q761" s="191"/>
      <c r="R761" s="1"/>
      <c r="S761" s="1" t="str">
        <f t="shared" si="134"/>
        <v/>
      </c>
      <c r="T761" s="1" t="str">
        <f>IF(ISNA(VLOOKUP(P761,'NEW XEQM.c'!D:D,1,0)),"--",VLOOKUP(P761,'NEW XEQM.c'!D:G,3,0))</f>
        <v>--</v>
      </c>
      <c r="U761" s="1" t="s">
        <v>2074</v>
      </c>
      <c r="W761" t="e">
        <f t="shared" si="133"/>
        <v>#VALUE!</v>
      </c>
    </row>
    <row r="762" spans="1:23">
      <c r="A762" s="16">
        <f t="shared" si="131"/>
        <v>762</v>
      </c>
      <c r="B762" s="15">
        <f t="shared" si="132"/>
        <v>738</v>
      </c>
      <c r="C762" s="144" t="s">
        <v>3513</v>
      </c>
      <c r="D762" s="144" t="s">
        <v>2786</v>
      </c>
      <c r="E762" s="139" t="s">
        <v>603</v>
      </c>
      <c r="F762" s="139" t="s">
        <v>603</v>
      </c>
      <c r="G762" s="148">
        <v>0</v>
      </c>
      <c r="H762" s="148">
        <v>0</v>
      </c>
      <c r="I762" s="139" t="s">
        <v>2303</v>
      </c>
      <c r="J762" s="139" t="s">
        <v>1275</v>
      </c>
      <c r="K762" s="146" t="s">
        <v>3526</v>
      </c>
      <c r="L762" s="147" t="s">
        <v>4261</v>
      </c>
      <c r="M762" s="147" t="s">
        <v>4318</v>
      </c>
      <c r="N762" s="22" t="s">
        <v>2074</v>
      </c>
      <c r="O762" s="22"/>
      <c r="P762" s="246" t="s">
        <v>2786</v>
      </c>
      <c r="Q762" s="191"/>
      <c r="R762" s="1"/>
      <c r="S762" s="1" t="str">
        <f t="shared" si="134"/>
        <v/>
      </c>
      <c r="T762" s="1" t="str">
        <f>IF(ISNA(VLOOKUP(P762,'NEW XEQM.c'!D:D,1,0)),"--",VLOOKUP(P762,'NEW XEQM.c'!D:G,3,0))</f>
        <v>--</v>
      </c>
      <c r="U762" s="1" t="s">
        <v>2074</v>
      </c>
      <c r="W762" t="e">
        <f t="shared" si="133"/>
        <v>#VALUE!</v>
      </c>
    </row>
    <row r="763" spans="1:23">
      <c r="A763" s="16">
        <f t="shared" si="131"/>
        <v>763</v>
      </c>
      <c r="B763" s="15">
        <f t="shared" si="132"/>
        <v>739</v>
      </c>
      <c r="C763" s="144" t="s">
        <v>3513</v>
      </c>
      <c r="D763" s="144" t="s">
        <v>2787</v>
      </c>
      <c r="E763" s="139" t="s">
        <v>604</v>
      </c>
      <c r="F763" s="139" t="s">
        <v>604</v>
      </c>
      <c r="G763" s="148">
        <v>0</v>
      </c>
      <c r="H763" s="148">
        <v>0</v>
      </c>
      <c r="I763" s="139" t="s">
        <v>2303</v>
      </c>
      <c r="J763" s="139" t="s">
        <v>1275</v>
      </c>
      <c r="K763" s="146" t="s">
        <v>3526</v>
      </c>
      <c r="L763" s="147" t="s">
        <v>4261</v>
      </c>
      <c r="M763" s="147" t="s">
        <v>4318</v>
      </c>
      <c r="N763" s="22" t="s">
        <v>2074</v>
      </c>
      <c r="O763" s="22"/>
      <c r="P763" s="246" t="s">
        <v>2787</v>
      </c>
      <c r="Q763" s="191"/>
      <c r="R763" s="1"/>
      <c r="S763" s="1" t="str">
        <f t="shared" si="134"/>
        <v/>
      </c>
      <c r="T763" s="1" t="str">
        <f>IF(ISNA(VLOOKUP(P763,'NEW XEQM.c'!D:D,1,0)),"--",VLOOKUP(P763,'NEW XEQM.c'!D:G,3,0))</f>
        <v>--</v>
      </c>
      <c r="U763" s="1" t="s">
        <v>2074</v>
      </c>
      <c r="W763" t="e">
        <f t="shared" si="133"/>
        <v>#VALUE!</v>
      </c>
    </row>
    <row r="764" spans="1:23">
      <c r="A764" s="16">
        <f t="shared" si="131"/>
        <v>764</v>
      </c>
      <c r="B764" s="15">
        <f t="shared" si="132"/>
        <v>740</v>
      </c>
      <c r="C764" s="144" t="s">
        <v>3513</v>
      </c>
      <c r="D764" s="144" t="s">
        <v>2788</v>
      </c>
      <c r="E764" s="139" t="s">
        <v>605</v>
      </c>
      <c r="F764" s="139" t="s">
        <v>605</v>
      </c>
      <c r="G764" s="148">
        <v>0</v>
      </c>
      <c r="H764" s="148">
        <v>0</v>
      </c>
      <c r="I764" s="139" t="s">
        <v>2303</v>
      </c>
      <c r="J764" s="139" t="s">
        <v>1275</v>
      </c>
      <c r="K764" s="146" t="s">
        <v>3526</v>
      </c>
      <c r="L764" s="147" t="s">
        <v>4261</v>
      </c>
      <c r="M764" s="147" t="s">
        <v>4318</v>
      </c>
      <c r="N764" s="22" t="s">
        <v>2074</v>
      </c>
      <c r="O764" s="22"/>
      <c r="P764" s="246" t="s">
        <v>2788</v>
      </c>
      <c r="Q764" s="191"/>
      <c r="R764" s="1"/>
      <c r="S764" s="1" t="str">
        <f t="shared" si="134"/>
        <v/>
      </c>
      <c r="T764" s="1" t="str">
        <f>IF(ISNA(VLOOKUP(P764,'NEW XEQM.c'!D:D,1,0)),"--",VLOOKUP(P764,'NEW XEQM.c'!D:G,3,0))</f>
        <v>--</v>
      </c>
      <c r="U764" s="1" t="s">
        <v>2074</v>
      </c>
      <c r="W764" t="e">
        <f t="shared" si="133"/>
        <v>#VALUE!</v>
      </c>
    </row>
    <row r="765" spans="1:23">
      <c r="A765" s="16">
        <f t="shared" si="131"/>
        <v>765</v>
      </c>
      <c r="B765" s="15">
        <f t="shared" si="132"/>
        <v>741</v>
      </c>
      <c r="C765" s="144" t="s">
        <v>3513</v>
      </c>
      <c r="D765" s="144" t="s">
        <v>2789</v>
      </c>
      <c r="E765" s="139" t="s">
        <v>606</v>
      </c>
      <c r="F765" s="139" t="s">
        <v>606</v>
      </c>
      <c r="G765" s="148">
        <v>0</v>
      </c>
      <c r="H765" s="148">
        <v>0</v>
      </c>
      <c r="I765" s="139" t="s">
        <v>2303</v>
      </c>
      <c r="J765" s="139" t="s">
        <v>1275</v>
      </c>
      <c r="K765" s="146" t="s">
        <v>3526</v>
      </c>
      <c r="L765" s="147" t="s">
        <v>4261</v>
      </c>
      <c r="M765" s="147" t="s">
        <v>4318</v>
      </c>
      <c r="N765" s="22" t="s">
        <v>2074</v>
      </c>
      <c r="O765" s="22"/>
      <c r="P765" s="246" t="s">
        <v>2789</v>
      </c>
      <c r="Q765" s="191"/>
      <c r="R765" s="1"/>
      <c r="S765" s="1" t="str">
        <f t="shared" si="134"/>
        <v/>
      </c>
      <c r="T765" s="1" t="str">
        <f>IF(ISNA(VLOOKUP(P765,'NEW XEQM.c'!D:D,1,0)),"--",VLOOKUP(P765,'NEW XEQM.c'!D:G,3,0))</f>
        <v>--</v>
      </c>
      <c r="U765" s="1" t="s">
        <v>2074</v>
      </c>
      <c r="W765" t="e">
        <f t="shared" si="133"/>
        <v>#VALUE!</v>
      </c>
    </row>
    <row r="766" spans="1:23">
      <c r="A766" s="16">
        <f t="shared" si="131"/>
        <v>766</v>
      </c>
      <c r="B766" s="15">
        <f t="shared" si="132"/>
        <v>742</v>
      </c>
      <c r="C766" s="144" t="s">
        <v>3513</v>
      </c>
      <c r="D766" s="144" t="s">
        <v>2790</v>
      </c>
      <c r="E766" s="139" t="s">
        <v>607</v>
      </c>
      <c r="F766" s="139" t="s">
        <v>607</v>
      </c>
      <c r="G766" s="148">
        <v>0</v>
      </c>
      <c r="H766" s="148">
        <v>0</v>
      </c>
      <c r="I766" s="139" t="s">
        <v>2303</v>
      </c>
      <c r="J766" s="139" t="s">
        <v>1275</v>
      </c>
      <c r="K766" s="146" t="s">
        <v>3526</v>
      </c>
      <c r="L766" s="147" t="s">
        <v>4261</v>
      </c>
      <c r="M766" s="147" t="s">
        <v>4318</v>
      </c>
      <c r="N766" s="22" t="s">
        <v>2074</v>
      </c>
      <c r="O766" s="22"/>
      <c r="P766" s="246" t="s">
        <v>2790</v>
      </c>
      <c r="Q766" s="191"/>
      <c r="R766" s="1"/>
      <c r="S766" s="1" t="str">
        <f t="shared" si="134"/>
        <v/>
      </c>
      <c r="T766" s="1" t="str">
        <f>IF(ISNA(VLOOKUP(P766,'NEW XEQM.c'!D:D,1,0)),"--",VLOOKUP(P766,'NEW XEQM.c'!D:G,3,0))</f>
        <v>--</v>
      </c>
      <c r="U766" s="1" t="s">
        <v>2074</v>
      </c>
      <c r="W766" t="e">
        <f t="shared" si="133"/>
        <v>#VALUE!</v>
      </c>
    </row>
    <row r="767" spans="1:23">
      <c r="A767" s="16">
        <f t="shared" ref="A767:A830" si="135">IF(B767=INT(B767),ROW(),"")</f>
        <v>767</v>
      </c>
      <c r="B767" s="15">
        <f t="shared" si="132"/>
        <v>743</v>
      </c>
      <c r="C767" s="144" t="s">
        <v>3513</v>
      </c>
      <c r="D767" s="144" t="s">
        <v>2791</v>
      </c>
      <c r="E767" s="139" t="s">
        <v>608</v>
      </c>
      <c r="F767" s="139" t="s">
        <v>608</v>
      </c>
      <c r="G767" s="148">
        <v>0</v>
      </c>
      <c r="H767" s="148">
        <v>0</v>
      </c>
      <c r="I767" s="139" t="s">
        <v>2303</v>
      </c>
      <c r="J767" s="139" t="s">
        <v>1275</v>
      </c>
      <c r="K767" s="146" t="s">
        <v>3526</v>
      </c>
      <c r="L767" s="147" t="s">
        <v>4261</v>
      </c>
      <c r="M767" s="147" t="s">
        <v>4318</v>
      </c>
      <c r="N767" s="22" t="s">
        <v>2074</v>
      </c>
      <c r="O767" s="22"/>
      <c r="P767" s="246" t="s">
        <v>2791</v>
      </c>
      <c r="Q767" s="191"/>
      <c r="R767" s="1"/>
      <c r="S767" s="1" t="str">
        <f t="shared" si="134"/>
        <v/>
      </c>
      <c r="T767" s="1" t="str">
        <f>IF(ISNA(VLOOKUP(P767,'NEW XEQM.c'!D:D,1,0)),"--",VLOOKUP(P767,'NEW XEQM.c'!D:G,3,0))</f>
        <v>--</v>
      </c>
      <c r="U767" s="1" t="s">
        <v>2074</v>
      </c>
      <c r="W767" t="e">
        <f t="shared" si="133"/>
        <v>#VALUE!</v>
      </c>
    </row>
    <row r="768" spans="1:23">
      <c r="A768" s="16">
        <f t="shared" si="135"/>
        <v>768</v>
      </c>
      <c r="B768" s="15">
        <f t="shared" si="132"/>
        <v>744</v>
      </c>
      <c r="C768" s="144" t="s">
        <v>3513</v>
      </c>
      <c r="D768" s="144" t="s">
        <v>2792</v>
      </c>
      <c r="E768" s="139" t="s">
        <v>609</v>
      </c>
      <c r="F768" s="139" t="s">
        <v>609</v>
      </c>
      <c r="G768" s="148">
        <v>0</v>
      </c>
      <c r="H768" s="148">
        <v>0</v>
      </c>
      <c r="I768" s="139" t="s">
        <v>2303</v>
      </c>
      <c r="J768" s="139" t="s">
        <v>1275</v>
      </c>
      <c r="K768" s="146" t="s">
        <v>3526</v>
      </c>
      <c r="L768" s="147" t="s">
        <v>4261</v>
      </c>
      <c r="M768" s="147" t="s">
        <v>4318</v>
      </c>
      <c r="N768" s="22" t="s">
        <v>2074</v>
      </c>
      <c r="O768" s="22"/>
      <c r="P768" s="246" t="s">
        <v>2792</v>
      </c>
      <c r="Q768" s="191"/>
      <c r="R768" s="1"/>
      <c r="S768" s="1" t="str">
        <f t="shared" si="134"/>
        <v/>
      </c>
      <c r="T768" s="1" t="str">
        <f>IF(ISNA(VLOOKUP(P768,'NEW XEQM.c'!D:D,1,0)),"--",VLOOKUP(P768,'NEW XEQM.c'!D:G,3,0))</f>
        <v>--</v>
      </c>
      <c r="U768" s="1" t="s">
        <v>2074</v>
      </c>
      <c r="W768" t="e">
        <f t="shared" si="133"/>
        <v>#VALUE!</v>
      </c>
    </row>
    <row r="769" spans="1:23">
      <c r="A769" s="16">
        <f t="shared" si="135"/>
        <v>769</v>
      </c>
      <c r="B769" s="15">
        <f t="shared" si="132"/>
        <v>745</v>
      </c>
      <c r="C769" s="144" t="s">
        <v>3513</v>
      </c>
      <c r="D769" s="144" t="s">
        <v>2793</v>
      </c>
      <c r="E769" s="139" t="s">
        <v>610</v>
      </c>
      <c r="F769" s="139" t="s">
        <v>610</v>
      </c>
      <c r="G769" s="148">
        <v>0</v>
      </c>
      <c r="H769" s="148">
        <v>0</v>
      </c>
      <c r="I769" s="139" t="s">
        <v>2303</v>
      </c>
      <c r="J769" s="139" t="s">
        <v>1275</v>
      </c>
      <c r="K769" s="146" t="s">
        <v>3526</v>
      </c>
      <c r="L769" s="147" t="s">
        <v>4261</v>
      </c>
      <c r="M769" s="147" t="s">
        <v>4318</v>
      </c>
      <c r="N769" s="22" t="s">
        <v>2074</v>
      </c>
      <c r="O769" s="22"/>
      <c r="P769" s="246" t="s">
        <v>2793</v>
      </c>
      <c r="Q769" s="191"/>
      <c r="R769" s="1"/>
      <c r="S769" s="1" t="str">
        <f t="shared" si="134"/>
        <v/>
      </c>
      <c r="T769" s="1" t="str">
        <f>IF(ISNA(VLOOKUP(P769,'NEW XEQM.c'!D:D,1,0)),"--",VLOOKUP(P769,'NEW XEQM.c'!D:G,3,0))</f>
        <v>--</v>
      </c>
      <c r="U769" s="1" t="s">
        <v>2074</v>
      </c>
      <c r="W769" t="e">
        <f t="shared" si="133"/>
        <v>#VALUE!</v>
      </c>
    </row>
    <row r="770" spans="1:23">
      <c r="A770" s="16">
        <f t="shared" si="135"/>
        <v>770</v>
      </c>
      <c r="B770" s="15">
        <f t="shared" si="132"/>
        <v>746</v>
      </c>
      <c r="C770" s="144" t="s">
        <v>3513</v>
      </c>
      <c r="D770" s="144" t="s">
        <v>2794</v>
      </c>
      <c r="E770" s="139" t="s">
        <v>611</v>
      </c>
      <c r="F770" s="139" t="s">
        <v>611</v>
      </c>
      <c r="G770" s="148">
        <v>0</v>
      </c>
      <c r="H770" s="148">
        <v>0</v>
      </c>
      <c r="I770" s="139" t="s">
        <v>2303</v>
      </c>
      <c r="J770" s="139" t="s">
        <v>1275</v>
      </c>
      <c r="K770" s="146" t="s">
        <v>3526</v>
      </c>
      <c r="L770" s="147" t="s">
        <v>4261</v>
      </c>
      <c r="M770" s="147" t="s">
        <v>4318</v>
      </c>
      <c r="N770" s="22" t="s">
        <v>2074</v>
      </c>
      <c r="O770" s="22"/>
      <c r="P770" s="246" t="s">
        <v>2794</v>
      </c>
      <c r="Q770" s="191"/>
      <c r="R770" s="1"/>
      <c r="S770" s="1" t="str">
        <f t="shared" si="134"/>
        <v/>
      </c>
      <c r="T770" s="1" t="str">
        <f>IF(ISNA(VLOOKUP(P770,'NEW XEQM.c'!D:D,1,0)),"--",VLOOKUP(P770,'NEW XEQM.c'!D:G,3,0))</f>
        <v>--</v>
      </c>
      <c r="U770" s="1" t="s">
        <v>2074</v>
      </c>
      <c r="W770" t="e">
        <f t="shared" si="133"/>
        <v>#VALUE!</v>
      </c>
    </row>
    <row r="771" spans="1:23">
      <c r="A771" s="16">
        <f t="shared" si="135"/>
        <v>771</v>
      </c>
      <c r="B771" s="15">
        <f t="shared" si="132"/>
        <v>747</v>
      </c>
      <c r="C771" s="144" t="s">
        <v>3513</v>
      </c>
      <c r="D771" s="144" t="s">
        <v>2795</v>
      </c>
      <c r="E771" s="139" t="s">
        <v>612</v>
      </c>
      <c r="F771" s="139" t="s">
        <v>612</v>
      </c>
      <c r="G771" s="148">
        <v>0</v>
      </c>
      <c r="H771" s="148">
        <v>0</v>
      </c>
      <c r="I771" s="139" t="s">
        <v>2303</v>
      </c>
      <c r="J771" s="139" t="s">
        <v>1275</v>
      </c>
      <c r="K771" s="146" t="s">
        <v>3526</v>
      </c>
      <c r="L771" s="147" t="s">
        <v>4261</v>
      </c>
      <c r="M771" s="147" t="s">
        <v>4318</v>
      </c>
      <c r="N771" s="22" t="s">
        <v>2074</v>
      </c>
      <c r="O771" s="22"/>
      <c r="P771" s="246" t="s">
        <v>2795</v>
      </c>
      <c r="Q771" s="191"/>
      <c r="R771" s="1"/>
      <c r="S771" s="1" t="str">
        <f t="shared" si="134"/>
        <v/>
      </c>
      <c r="T771" s="1" t="str">
        <f>IF(ISNA(VLOOKUP(P771,'NEW XEQM.c'!D:D,1,0)),"--",VLOOKUP(P771,'NEW XEQM.c'!D:G,3,0))</f>
        <v>--</v>
      </c>
      <c r="U771" s="1" t="s">
        <v>2074</v>
      </c>
      <c r="W771" t="e">
        <f t="shared" si="133"/>
        <v>#VALUE!</v>
      </c>
    </row>
    <row r="772" spans="1:23">
      <c r="A772" s="16">
        <f t="shared" si="135"/>
        <v>772</v>
      </c>
      <c r="B772" s="15">
        <f t="shared" ref="B772:B835" si="136">IF(AND(MID(C772,2,1)&lt;&gt;"/",MID(C772,1,1)="/"),INT(B771)+1,B771+0.01)</f>
        <v>748</v>
      </c>
      <c r="C772" s="144" t="s">
        <v>3513</v>
      </c>
      <c r="D772" s="144" t="s">
        <v>2796</v>
      </c>
      <c r="E772" s="139" t="s">
        <v>613</v>
      </c>
      <c r="F772" s="139" t="s">
        <v>613</v>
      </c>
      <c r="G772" s="148">
        <v>0</v>
      </c>
      <c r="H772" s="148">
        <v>0</v>
      </c>
      <c r="I772" s="139" t="s">
        <v>2303</v>
      </c>
      <c r="J772" s="139" t="s">
        <v>1275</v>
      </c>
      <c r="K772" s="146" t="s">
        <v>3526</v>
      </c>
      <c r="L772" s="147" t="s">
        <v>4261</v>
      </c>
      <c r="M772" s="147" t="s">
        <v>4318</v>
      </c>
      <c r="N772" s="22" t="s">
        <v>2074</v>
      </c>
      <c r="O772" s="22"/>
      <c r="P772" s="246" t="s">
        <v>2796</v>
      </c>
      <c r="Q772" s="191"/>
      <c r="R772" s="1"/>
      <c r="S772" s="1" t="str">
        <f t="shared" si="134"/>
        <v/>
      </c>
      <c r="T772" s="1" t="str">
        <f>IF(ISNA(VLOOKUP(P772,'NEW XEQM.c'!D:D,1,0)),"--",VLOOKUP(P772,'NEW XEQM.c'!D:G,3,0))</f>
        <v>--</v>
      </c>
      <c r="U772" s="1" t="s">
        <v>2074</v>
      </c>
      <c r="W772" t="e">
        <f t="shared" si="133"/>
        <v>#VALUE!</v>
      </c>
    </row>
    <row r="773" spans="1:23">
      <c r="A773" s="16">
        <f t="shared" si="135"/>
        <v>773</v>
      </c>
      <c r="B773" s="15">
        <f t="shared" si="136"/>
        <v>749</v>
      </c>
      <c r="C773" s="144" t="s">
        <v>3513</v>
      </c>
      <c r="D773" s="144" t="s">
        <v>2797</v>
      </c>
      <c r="E773" s="139" t="s">
        <v>614</v>
      </c>
      <c r="F773" s="139" t="s">
        <v>614</v>
      </c>
      <c r="G773" s="148">
        <v>0</v>
      </c>
      <c r="H773" s="148">
        <v>0</v>
      </c>
      <c r="I773" s="139" t="s">
        <v>2303</v>
      </c>
      <c r="J773" s="139" t="s">
        <v>1275</v>
      </c>
      <c r="K773" s="146" t="s">
        <v>3526</v>
      </c>
      <c r="L773" s="147" t="s">
        <v>4261</v>
      </c>
      <c r="M773" s="147" t="s">
        <v>4318</v>
      </c>
      <c r="N773" s="22" t="s">
        <v>2074</v>
      </c>
      <c r="O773" s="22"/>
      <c r="P773" s="246" t="s">
        <v>2797</v>
      </c>
      <c r="Q773" s="191"/>
      <c r="R773" s="1"/>
      <c r="S773" s="1" t="str">
        <f t="shared" si="134"/>
        <v/>
      </c>
      <c r="T773" s="1" t="str">
        <f>IF(ISNA(VLOOKUP(P773,'NEW XEQM.c'!D:D,1,0)),"--",VLOOKUP(P773,'NEW XEQM.c'!D:G,3,0))</f>
        <v>--</v>
      </c>
      <c r="U773" s="1" t="s">
        <v>2074</v>
      </c>
      <c r="W773" t="e">
        <f t="shared" ref="W773:W836" si="137">SUBSTITUTE(IF(AND(T773="--",FIND("STD",E773),FIND("fn",C773)&gt;0,FIND("ITM_",P773),I773="CAT_FNCT"),E773,""),"""","")</f>
        <v>#VALUE!</v>
      </c>
    </row>
    <row r="774" spans="1:23">
      <c r="A774" s="16">
        <f t="shared" si="135"/>
        <v>774</v>
      </c>
      <c r="B774" s="15">
        <f t="shared" si="136"/>
        <v>750</v>
      </c>
      <c r="C774" s="144" t="s">
        <v>3513</v>
      </c>
      <c r="D774" s="144" t="s">
        <v>2798</v>
      </c>
      <c r="E774" s="139" t="s">
        <v>615</v>
      </c>
      <c r="F774" s="139" t="s">
        <v>615</v>
      </c>
      <c r="G774" s="148">
        <v>0</v>
      </c>
      <c r="H774" s="148">
        <v>0</v>
      </c>
      <c r="I774" s="139" t="s">
        <v>2303</v>
      </c>
      <c r="J774" s="139" t="s">
        <v>1275</v>
      </c>
      <c r="K774" s="146" t="s">
        <v>3526</v>
      </c>
      <c r="L774" s="147" t="s">
        <v>4261</v>
      </c>
      <c r="M774" s="147" t="s">
        <v>4318</v>
      </c>
      <c r="N774" s="22" t="s">
        <v>2074</v>
      </c>
      <c r="O774" s="22"/>
      <c r="P774" s="246" t="s">
        <v>2798</v>
      </c>
      <c r="Q774" s="191"/>
      <c r="R774" s="1"/>
      <c r="S774" s="1" t="str">
        <f t="shared" si="134"/>
        <v/>
      </c>
      <c r="T774" s="1" t="str">
        <f>IF(ISNA(VLOOKUP(P774,'NEW XEQM.c'!D:D,1,0)),"--",VLOOKUP(P774,'NEW XEQM.c'!D:G,3,0))</f>
        <v>--</v>
      </c>
      <c r="U774" s="1" t="s">
        <v>2074</v>
      </c>
      <c r="W774" t="e">
        <f t="shared" si="137"/>
        <v>#VALUE!</v>
      </c>
    </row>
    <row r="775" spans="1:23">
      <c r="A775" s="16">
        <f t="shared" si="135"/>
        <v>775</v>
      </c>
      <c r="B775" s="15">
        <f t="shared" si="136"/>
        <v>751</v>
      </c>
      <c r="C775" s="144" t="s">
        <v>3513</v>
      </c>
      <c r="D775" s="144" t="s">
        <v>2799</v>
      </c>
      <c r="E775" s="139" t="s">
        <v>616</v>
      </c>
      <c r="F775" s="139" t="s">
        <v>616</v>
      </c>
      <c r="G775" s="148">
        <v>0</v>
      </c>
      <c r="H775" s="148">
        <v>0</v>
      </c>
      <c r="I775" s="139" t="s">
        <v>2303</v>
      </c>
      <c r="J775" s="139" t="s">
        <v>1275</v>
      </c>
      <c r="K775" s="146" t="s">
        <v>3526</v>
      </c>
      <c r="L775" s="147" t="s">
        <v>4261</v>
      </c>
      <c r="M775" s="147" t="s">
        <v>4318</v>
      </c>
      <c r="N775" s="22" t="s">
        <v>2074</v>
      </c>
      <c r="O775" s="22"/>
      <c r="P775" s="246" t="s">
        <v>2799</v>
      </c>
      <c r="Q775" s="191"/>
      <c r="R775" s="1"/>
      <c r="S775" s="1" t="str">
        <f t="shared" si="134"/>
        <v/>
      </c>
      <c r="T775" s="1" t="str">
        <f>IF(ISNA(VLOOKUP(P775,'NEW XEQM.c'!D:D,1,0)),"--",VLOOKUP(P775,'NEW XEQM.c'!D:G,3,0))</f>
        <v>--</v>
      </c>
      <c r="U775" s="1" t="s">
        <v>2074</v>
      </c>
      <c r="W775" t="e">
        <f t="shared" si="137"/>
        <v>#VALUE!</v>
      </c>
    </row>
    <row r="776" spans="1:23">
      <c r="A776" s="16">
        <f t="shared" si="135"/>
        <v>776</v>
      </c>
      <c r="B776" s="15">
        <f t="shared" si="136"/>
        <v>752</v>
      </c>
      <c r="C776" s="144" t="s">
        <v>3513</v>
      </c>
      <c r="D776" s="144" t="s">
        <v>2800</v>
      </c>
      <c r="E776" s="139" t="s">
        <v>617</v>
      </c>
      <c r="F776" s="139" t="s">
        <v>617</v>
      </c>
      <c r="G776" s="148">
        <v>0</v>
      </c>
      <c r="H776" s="148">
        <v>0</v>
      </c>
      <c r="I776" s="139" t="s">
        <v>2303</v>
      </c>
      <c r="J776" s="139" t="s">
        <v>1275</v>
      </c>
      <c r="K776" s="146" t="s">
        <v>3526</v>
      </c>
      <c r="L776" s="147" t="s">
        <v>4261</v>
      </c>
      <c r="M776" s="147" t="s">
        <v>4318</v>
      </c>
      <c r="N776" s="22" t="s">
        <v>2074</v>
      </c>
      <c r="O776" s="22"/>
      <c r="P776" s="246" t="s">
        <v>2800</v>
      </c>
      <c r="Q776" s="191"/>
      <c r="R776" s="1"/>
      <c r="S776" s="1" t="str">
        <f t="shared" si="134"/>
        <v/>
      </c>
      <c r="T776" s="1" t="str">
        <f>IF(ISNA(VLOOKUP(P776,'NEW XEQM.c'!D:D,1,0)),"--",VLOOKUP(P776,'NEW XEQM.c'!D:G,3,0))</f>
        <v>--</v>
      </c>
      <c r="U776" s="1" t="s">
        <v>2074</v>
      </c>
      <c r="W776" t="e">
        <f t="shared" si="137"/>
        <v>#VALUE!</v>
      </c>
    </row>
    <row r="777" spans="1:23">
      <c r="A777" s="16">
        <f t="shared" si="135"/>
        <v>777</v>
      </c>
      <c r="B777" s="15">
        <f t="shared" si="136"/>
        <v>753</v>
      </c>
      <c r="C777" s="144" t="s">
        <v>3513</v>
      </c>
      <c r="D777" s="144" t="s">
        <v>2801</v>
      </c>
      <c r="E777" s="140" t="s">
        <v>618</v>
      </c>
      <c r="F777" s="140" t="s">
        <v>618</v>
      </c>
      <c r="G777" s="149">
        <v>0</v>
      </c>
      <c r="H777" s="149">
        <v>0</v>
      </c>
      <c r="I777" s="139" t="s">
        <v>2303</v>
      </c>
      <c r="J777" s="139" t="s">
        <v>1275</v>
      </c>
      <c r="K777" s="146" t="s">
        <v>3526</v>
      </c>
      <c r="L777" s="147" t="s">
        <v>4261</v>
      </c>
      <c r="M777" s="147" t="s">
        <v>4318</v>
      </c>
      <c r="N777" s="22" t="s">
        <v>2074</v>
      </c>
      <c r="O777" s="11"/>
      <c r="P777" s="246" t="s">
        <v>2801</v>
      </c>
      <c r="Q777" s="191"/>
      <c r="R777" s="1"/>
      <c r="S777" s="1" t="str">
        <f t="shared" si="134"/>
        <v/>
      </c>
      <c r="T777" s="1" t="str">
        <f>IF(ISNA(VLOOKUP(P777,'NEW XEQM.c'!D:D,1,0)),"--",VLOOKUP(P777,'NEW XEQM.c'!D:G,3,0))</f>
        <v>--</v>
      </c>
      <c r="U777" s="1" t="s">
        <v>2074</v>
      </c>
      <c r="W777" t="e">
        <f t="shared" si="137"/>
        <v>#VALUE!</v>
      </c>
    </row>
    <row r="778" spans="1:23">
      <c r="A778" s="16">
        <f t="shared" si="135"/>
        <v>778</v>
      </c>
      <c r="B778" s="15">
        <f t="shared" si="136"/>
        <v>754</v>
      </c>
      <c r="C778" s="144" t="s">
        <v>3513</v>
      </c>
      <c r="D778" s="144" t="s">
        <v>2802</v>
      </c>
      <c r="E778" s="140" t="s">
        <v>619</v>
      </c>
      <c r="F778" s="140" t="s">
        <v>619</v>
      </c>
      <c r="G778" s="149">
        <v>0</v>
      </c>
      <c r="H778" s="149">
        <v>0</v>
      </c>
      <c r="I778" s="139" t="s">
        <v>2303</v>
      </c>
      <c r="J778" s="139" t="s">
        <v>1275</v>
      </c>
      <c r="K778" s="146" t="s">
        <v>3526</v>
      </c>
      <c r="L778" s="147" t="s">
        <v>4261</v>
      </c>
      <c r="M778" s="147" t="s">
        <v>4318</v>
      </c>
      <c r="N778" s="22" t="s">
        <v>2074</v>
      </c>
      <c r="O778" s="11"/>
      <c r="P778" s="246" t="s">
        <v>2802</v>
      </c>
      <c r="Q778" s="191"/>
      <c r="R778" s="1"/>
      <c r="S778" s="1" t="str">
        <f t="shared" si="134"/>
        <v/>
      </c>
      <c r="T778" s="1" t="str">
        <f>IF(ISNA(VLOOKUP(P778,'NEW XEQM.c'!D:D,1,0)),"--",VLOOKUP(P778,'NEW XEQM.c'!D:G,3,0))</f>
        <v>--</v>
      </c>
      <c r="U778" s="1" t="s">
        <v>2074</v>
      </c>
      <c r="W778" t="e">
        <f t="shared" si="137"/>
        <v>#VALUE!</v>
      </c>
    </row>
    <row r="779" spans="1:23">
      <c r="A779" s="16">
        <f t="shared" si="135"/>
        <v>779</v>
      </c>
      <c r="B779" s="15">
        <f t="shared" si="136"/>
        <v>755</v>
      </c>
      <c r="C779" s="144" t="s">
        <v>3513</v>
      </c>
      <c r="D779" s="144" t="s">
        <v>2803</v>
      </c>
      <c r="E779" s="140" t="s">
        <v>474</v>
      </c>
      <c r="F779" s="140" t="s">
        <v>620</v>
      </c>
      <c r="G779" s="149">
        <v>0</v>
      </c>
      <c r="H779" s="149">
        <v>0</v>
      </c>
      <c r="I779" s="139" t="s">
        <v>1</v>
      </c>
      <c r="J779" s="139" t="s">
        <v>1275</v>
      </c>
      <c r="K779" s="146" t="s">
        <v>3526</v>
      </c>
      <c r="L779" s="147" t="s">
        <v>4261</v>
      </c>
      <c r="M779" s="147" t="s">
        <v>4318</v>
      </c>
      <c r="N779" s="22" t="s">
        <v>2074</v>
      </c>
      <c r="O779" s="11"/>
      <c r="P779" s="246" t="s">
        <v>2803</v>
      </c>
      <c r="Q779" s="191"/>
      <c r="R779" s="1"/>
      <c r="S779" s="1" t="str">
        <f t="shared" si="134"/>
        <v>NOT EQUAL</v>
      </c>
      <c r="T779" s="1" t="str">
        <f>IF(ISNA(VLOOKUP(P779,'NEW XEQM.c'!D:D,1,0)),"--",VLOOKUP(P779,'NEW XEQM.c'!D:G,3,0))</f>
        <v>--</v>
      </c>
      <c r="U779" s="1" t="s">
        <v>2074</v>
      </c>
      <c r="W779" t="e">
        <f t="shared" si="137"/>
        <v>#VALUE!</v>
      </c>
    </row>
    <row r="780" spans="1:23">
      <c r="A780" s="16">
        <f t="shared" si="135"/>
        <v>780</v>
      </c>
      <c r="B780" s="15">
        <f t="shared" si="136"/>
        <v>756</v>
      </c>
      <c r="C780" s="144" t="s">
        <v>3513</v>
      </c>
      <c r="D780" s="144" t="s">
        <v>2804</v>
      </c>
      <c r="E780" s="139" t="s">
        <v>621</v>
      </c>
      <c r="F780" s="139" t="s">
        <v>621</v>
      </c>
      <c r="G780" s="148">
        <v>0</v>
      </c>
      <c r="H780" s="148">
        <v>0</v>
      </c>
      <c r="I780" s="139" t="s">
        <v>2303</v>
      </c>
      <c r="J780" s="139" t="s">
        <v>1275</v>
      </c>
      <c r="K780" s="146" t="s">
        <v>3526</v>
      </c>
      <c r="L780" s="147" t="s">
        <v>4261</v>
      </c>
      <c r="M780" s="147" t="s">
        <v>4318</v>
      </c>
      <c r="N780" s="22" t="s">
        <v>2074</v>
      </c>
      <c r="O780" s="22"/>
      <c r="P780" s="246" t="s">
        <v>2804</v>
      </c>
      <c r="Q780" s="191"/>
      <c r="R780" s="1"/>
      <c r="S780" s="1" t="str">
        <f t="shared" si="134"/>
        <v/>
      </c>
      <c r="T780" s="1" t="str">
        <f>IF(ISNA(VLOOKUP(P780,'NEW XEQM.c'!D:D,1,0)),"--",VLOOKUP(P780,'NEW XEQM.c'!D:G,3,0))</f>
        <v>--</v>
      </c>
      <c r="U780" s="1" t="s">
        <v>2074</v>
      </c>
      <c r="W780" t="e">
        <f t="shared" si="137"/>
        <v>#VALUE!</v>
      </c>
    </row>
    <row r="781" spans="1:23">
      <c r="A781" s="16">
        <f t="shared" si="135"/>
        <v>781</v>
      </c>
      <c r="B781" s="15">
        <f t="shared" si="136"/>
        <v>757</v>
      </c>
      <c r="C781" s="144" t="s">
        <v>3513</v>
      </c>
      <c r="D781" s="144" t="s">
        <v>2805</v>
      </c>
      <c r="E781" s="139" t="s">
        <v>622</v>
      </c>
      <c r="F781" s="139" t="s">
        <v>622</v>
      </c>
      <c r="G781" s="148">
        <v>0</v>
      </c>
      <c r="H781" s="148">
        <v>0</v>
      </c>
      <c r="I781" s="139" t="s">
        <v>2303</v>
      </c>
      <c r="J781" s="139" t="s">
        <v>1275</v>
      </c>
      <c r="K781" s="146" t="s">
        <v>3526</v>
      </c>
      <c r="L781" s="147" t="s">
        <v>4261</v>
      </c>
      <c r="M781" s="147" t="s">
        <v>4318</v>
      </c>
      <c r="N781" s="22" t="s">
        <v>2074</v>
      </c>
      <c r="O781" s="22"/>
      <c r="P781" s="246" t="s">
        <v>2805</v>
      </c>
      <c r="Q781" s="191"/>
      <c r="R781" s="1"/>
      <c r="S781" s="1" t="str">
        <f t="shared" si="134"/>
        <v/>
      </c>
      <c r="T781" s="1" t="str">
        <f>IF(ISNA(VLOOKUP(P781,'NEW XEQM.c'!D:D,1,0)),"--",VLOOKUP(P781,'NEW XEQM.c'!D:G,3,0))</f>
        <v>--</v>
      </c>
      <c r="U781" s="1" t="s">
        <v>2074</v>
      </c>
      <c r="W781" t="e">
        <f t="shared" si="137"/>
        <v>#VALUE!</v>
      </c>
    </row>
    <row r="782" spans="1:23">
      <c r="A782" s="16">
        <f t="shared" si="135"/>
        <v>782</v>
      </c>
      <c r="B782" s="15">
        <f t="shared" si="136"/>
        <v>758</v>
      </c>
      <c r="C782" s="144" t="s">
        <v>3513</v>
      </c>
      <c r="D782" s="144" t="s">
        <v>2806</v>
      </c>
      <c r="E782" s="139" t="s">
        <v>623</v>
      </c>
      <c r="F782" s="139" t="s">
        <v>623</v>
      </c>
      <c r="G782" s="148">
        <v>0</v>
      </c>
      <c r="H782" s="148">
        <v>0</v>
      </c>
      <c r="I782" s="139" t="s">
        <v>2303</v>
      </c>
      <c r="J782" s="139" t="s">
        <v>1275</v>
      </c>
      <c r="K782" s="146" t="s">
        <v>3526</v>
      </c>
      <c r="L782" s="147" t="s">
        <v>4261</v>
      </c>
      <c r="M782" s="147" t="s">
        <v>4318</v>
      </c>
      <c r="N782" s="22" t="s">
        <v>2074</v>
      </c>
      <c r="O782" s="22"/>
      <c r="P782" s="246" t="s">
        <v>2806</v>
      </c>
      <c r="Q782" s="191"/>
      <c r="R782" s="1"/>
      <c r="S782" s="1" t="str">
        <f t="shared" si="134"/>
        <v/>
      </c>
      <c r="T782" s="1" t="str">
        <f>IF(ISNA(VLOOKUP(P782,'NEW XEQM.c'!D:D,1,0)),"--",VLOOKUP(P782,'NEW XEQM.c'!D:G,3,0))</f>
        <v>--</v>
      </c>
      <c r="U782" s="1" t="s">
        <v>2074</v>
      </c>
      <c r="W782" t="e">
        <f t="shared" si="137"/>
        <v>#VALUE!</v>
      </c>
    </row>
    <row r="783" spans="1:23">
      <c r="A783" s="16">
        <f t="shared" si="135"/>
        <v>783</v>
      </c>
      <c r="B783" s="15">
        <f t="shared" si="136"/>
        <v>759</v>
      </c>
      <c r="C783" s="144" t="s">
        <v>3513</v>
      </c>
      <c r="D783" s="144" t="s">
        <v>2807</v>
      </c>
      <c r="E783" s="139" t="s">
        <v>624</v>
      </c>
      <c r="F783" s="139" t="s">
        <v>624</v>
      </c>
      <c r="G783" s="148">
        <v>0</v>
      </c>
      <c r="H783" s="148">
        <v>0</v>
      </c>
      <c r="I783" s="139" t="s">
        <v>2303</v>
      </c>
      <c r="J783" s="139" t="s">
        <v>1275</v>
      </c>
      <c r="K783" s="146" t="s">
        <v>3526</v>
      </c>
      <c r="L783" s="147" t="s">
        <v>4261</v>
      </c>
      <c r="M783" s="147" t="s">
        <v>4318</v>
      </c>
      <c r="N783" s="22" t="s">
        <v>2074</v>
      </c>
      <c r="O783" s="22"/>
      <c r="P783" s="246" t="s">
        <v>2807</v>
      </c>
      <c r="Q783" s="191"/>
      <c r="R783" s="1"/>
      <c r="S783" s="1" t="str">
        <f t="shared" si="134"/>
        <v/>
      </c>
      <c r="T783" s="1" t="str">
        <f>IF(ISNA(VLOOKUP(P783,'NEW XEQM.c'!D:D,1,0)),"--",VLOOKUP(P783,'NEW XEQM.c'!D:G,3,0))</f>
        <v>--</v>
      </c>
      <c r="U783" s="1" t="s">
        <v>2074</v>
      </c>
      <c r="W783" t="e">
        <f t="shared" si="137"/>
        <v>#VALUE!</v>
      </c>
    </row>
    <row r="784" spans="1:23">
      <c r="A784" s="16">
        <f t="shared" si="135"/>
        <v>784</v>
      </c>
      <c r="B784" s="15">
        <f t="shared" si="136"/>
        <v>760</v>
      </c>
      <c r="C784" s="144" t="s">
        <v>3513</v>
      </c>
      <c r="D784" s="144" t="s">
        <v>2808</v>
      </c>
      <c r="E784" s="139" t="s">
        <v>625</v>
      </c>
      <c r="F784" s="139" t="s">
        <v>625</v>
      </c>
      <c r="G784" s="148">
        <v>0</v>
      </c>
      <c r="H784" s="148">
        <v>0</v>
      </c>
      <c r="I784" s="139" t="s">
        <v>2303</v>
      </c>
      <c r="J784" s="139" t="s">
        <v>1275</v>
      </c>
      <c r="K784" s="146" t="s">
        <v>3526</v>
      </c>
      <c r="L784" s="147" t="s">
        <v>4261</v>
      </c>
      <c r="M784" s="147" t="s">
        <v>4318</v>
      </c>
      <c r="N784" s="22" t="s">
        <v>2074</v>
      </c>
      <c r="O784" s="22"/>
      <c r="P784" s="246" t="s">
        <v>2808</v>
      </c>
      <c r="Q784" s="191"/>
      <c r="R784" s="1"/>
      <c r="S784" s="1" t="str">
        <f t="shared" si="134"/>
        <v/>
      </c>
      <c r="T784" s="1" t="str">
        <f>IF(ISNA(VLOOKUP(P784,'NEW XEQM.c'!D:D,1,0)),"--",VLOOKUP(P784,'NEW XEQM.c'!D:G,3,0))</f>
        <v>--</v>
      </c>
      <c r="U784" s="1" t="s">
        <v>2074</v>
      </c>
      <c r="W784" t="e">
        <f t="shared" si="137"/>
        <v>#VALUE!</v>
      </c>
    </row>
    <row r="785" spans="1:23">
      <c r="A785" s="16">
        <f t="shared" si="135"/>
        <v>785</v>
      </c>
      <c r="B785" s="15">
        <f t="shared" si="136"/>
        <v>761</v>
      </c>
      <c r="C785" s="144" t="s">
        <v>3513</v>
      </c>
      <c r="D785" s="144" t="s">
        <v>2809</v>
      </c>
      <c r="E785" s="139" t="s">
        <v>626</v>
      </c>
      <c r="F785" s="139" t="s">
        <v>626</v>
      </c>
      <c r="G785" s="148">
        <v>0</v>
      </c>
      <c r="H785" s="148">
        <v>0</v>
      </c>
      <c r="I785" s="139" t="s">
        <v>2303</v>
      </c>
      <c r="J785" s="139" t="s">
        <v>1275</v>
      </c>
      <c r="K785" s="146" t="s">
        <v>3526</v>
      </c>
      <c r="L785" s="147" t="s">
        <v>4261</v>
      </c>
      <c r="M785" s="147" t="s">
        <v>4318</v>
      </c>
      <c r="N785" s="22" t="s">
        <v>2074</v>
      </c>
      <c r="O785" s="22"/>
      <c r="P785" s="246" t="s">
        <v>2809</v>
      </c>
      <c r="Q785" s="191"/>
      <c r="R785" s="1"/>
      <c r="S785" s="1" t="str">
        <f t="shared" si="134"/>
        <v/>
      </c>
      <c r="T785" s="1" t="str">
        <f>IF(ISNA(VLOOKUP(P785,'NEW XEQM.c'!D:D,1,0)),"--",VLOOKUP(P785,'NEW XEQM.c'!D:G,3,0))</f>
        <v>--</v>
      </c>
      <c r="U785" s="1" t="s">
        <v>2074</v>
      </c>
      <c r="W785" t="e">
        <f t="shared" si="137"/>
        <v>#VALUE!</v>
      </c>
    </row>
    <row r="786" spans="1:23">
      <c r="A786" s="16">
        <f t="shared" si="135"/>
        <v>786</v>
      </c>
      <c r="B786" s="15">
        <f t="shared" si="136"/>
        <v>762</v>
      </c>
      <c r="C786" s="144" t="s">
        <v>3513</v>
      </c>
      <c r="D786" s="144" t="s">
        <v>2810</v>
      </c>
      <c r="E786" s="140" t="s">
        <v>627</v>
      </c>
      <c r="F786" s="140" t="s">
        <v>627</v>
      </c>
      <c r="G786" s="149">
        <v>0</v>
      </c>
      <c r="H786" s="149">
        <v>0</v>
      </c>
      <c r="I786" s="139" t="s">
        <v>2303</v>
      </c>
      <c r="J786" s="139" t="s">
        <v>1275</v>
      </c>
      <c r="K786" s="146" t="s">
        <v>3526</v>
      </c>
      <c r="L786" s="147" t="s">
        <v>4261</v>
      </c>
      <c r="M786" s="147" t="s">
        <v>4318</v>
      </c>
      <c r="N786" s="22" t="s">
        <v>2074</v>
      </c>
      <c r="O786" s="11"/>
      <c r="P786" s="246" t="s">
        <v>2810</v>
      </c>
      <c r="Q786" s="191"/>
      <c r="R786" s="1"/>
      <c r="S786" s="1" t="str">
        <f t="shared" si="134"/>
        <v/>
      </c>
      <c r="T786" s="1" t="str">
        <f>IF(ISNA(VLOOKUP(P786,'NEW XEQM.c'!D:D,1,0)),"--",VLOOKUP(P786,'NEW XEQM.c'!D:G,3,0))</f>
        <v>--</v>
      </c>
      <c r="U786" s="1" t="s">
        <v>2074</v>
      </c>
      <c r="W786" t="e">
        <f t="shared" si="137"/>
        <v>#VALUE!</v>
      </c>
    </row>
    <row r="787" spans="1:23">
      <c r="A787" s="16">
        <f t="shared" si="135"/>
        <v>787</v>
      </c>
      <c r="B787" s="15">
        <f t="shared" si="136"/>
        <v>763</v>
      </c>
      <c r="C787" s="144" t="s">
        <v>3513</v>
      </c>
      <c r="D787" s="144" t="s">
        <v>2811</v>
      </c>
      <c r="E787" s="140" t="s">
        <v>457</v>
      </c>
      <c r="F787" s="140" t="s">
        <v>457</v>
      </c>
      <c r="G787" s="149">
        <v>0</v>
      </c>
      <c r="H787" s="149">
        <v>0</v>
      </c>
      <c r="I787" s="139" t="s">
        <v>1</v>
      </c>
      <c r="J787" s="139" t="s">
        <v>1275</v>
      </c>
      <c r="K787" s="146" t="s">
        <v>3526</v>
      </c>
      <c r="L787" s="147" t="s">
        <v>4261</v>
      </c>
      <c r="M787" s="147" t="s">
        <v>4318</v>
      </c>
      <c r="N787" s="22" t="s">
        <v>2074</v>
      </c>
      <c r="O787" s="11"/>
      <c r="P787" s="246" t="s">
        <v>2811</v>
      </c>
      <c r="Q787" s="191"/>
      <c r="R787" s="1"/>
      <c r="S787" s="1" t="str">
        <f t="shared" si="134"/>
        <v/>
      </c>
      <c r="T787" s="1" t="str">
        <f>IF(ISNA(VLOOKUP(P787,'NEW XEQM.c'!D:D,1,0)),"--",VLOOKUP(P787,'NEW XEQM.c'!D:G,3,0))</f>
        <v>--</v>
      </c>
      <c r="U787" s="1" t="s">
        <v>2074</v>
      </c>
      <c r="W787" t="e">
        <f t="shared" si="137"/>
        <v>#VALUE!</v>
      </c>
    </row>
    <row r="788" spans="1:23">
      <c r="A788" s="16">
        <f t="shared" si="135"/>
        <v>788</v>
      </c>
      <c r="B788" s="15">
        <f t="shared" si="136"/>
        <v>764</v>
      </c>
      <c r="C788" s="144" t="s">
        <v>3513</v>
      </c>
      <c r="D788" s="144" t="s">
        <v>2812</v>
      </c>
      <c r="E788" s="140" t="s">
        <v>628</v>
      </c>
      <c r="F788" s="140" t="s">
        <v>628</v>
      </c>
      <c r="G788" s="149">
        <v>0</v>
      </c>
      <c r="H788" s="149">
        <v>0</v>
      </c>
      <c r="I788" s="139" t="s">
        <v>2303</v>
      </c>
      <c r="J788" s="139" t="s">
        <v>1275</v>
      </c>
      <c r="K788" s="146" t="s">
        <v>3526</v>
      </c>
      <c r="L788" s="147" t="s">
        <v>4261</v>
      </c>
      <c r="M788" s="147" t="s">
        <v>4318</v>
      </c>
      <c r="N788" s="22" t="s">
        <v>2074</v>
      </c>
      <c r="O788" s="11"/>
      <c r="P788" s="246" t="s">
        <v>2812</v>
      </c>
      <c r="Q788" s="191"/>
      <c r="R788" s="1"/>
      <c r="S788" s="1" t="str">
        <f t="shared" si="134"/>
        <v/>
      </c>
      <c r="T788" s="1" t="str">
        <f>IF(ISNA(VLOOKUP(P788,'NEW XEQM.c'!D:D,1,0)),"--",VLOOKUP(P788,'NEW XEQM.c'!D:G,3,0))</f>
        <v>--</v>
      </c>
      <c r="U788" s="1" t="s">
        <v>2074</v>
      </c>
      <c r="W788" t="e">
        <f t="shared" si="137"/>
        <v>#VALUE!</v>
      </c>
    </row>
    <row r="789" spans="1:23">
      <c r="A789" s="16">
        <f t="shared" si="135"/>
        <v>789</v>
      </c>
      <c r="B789" s="15">
        <f t="shared" si="136"/>
        <v>765</v>
      </c>
      <c r="C789" s="144" t="s">
        <v>3513</v>
      </c>
      <c r="D789" s="144" t="s">
        <v>2813</v>
      </c>
      <c r="E789" s="140" t="s">
        <v>629</v>
      </c>
      <c r="F789" s="140" t="s">
        <v>629</v>
      </c>
      <c r="G789" s="149">
        <v>0</v>
      </c>
      <c r="H789" s="149">
        <v>0</v>
      </c>
      <c r="I789" s="139" t="s">
        <v>2303</v>
      </c>
      <c r="J789" s="139" t="s">
        <v>1275</v>
      </c>
      <c r="K789" s="146" t="s">
        <v>3526</v>
      </c>
      <c r="L789" s="147" t="s">
        <v>4261</v>
      </c>
      <c r="M789" s="147" t="s">
        <v>4318</v>
      </c>
      <c r="N789" s="22" t="s">
        <v>2074</v>
      </c>
      <c r="O789" s="11"/>
      <c r="P789" s="246" t="s">
        <v>2813</v>
      </c>
      <c r="Q789" s="191"/>
      <c r="R789" s="1"/>
      <c r="S789" s="1" t="str">
        <f t="shared" si="134"/>
        <v/>
      </c>
      <c r="T789" s="1" t="str">
        <f>IF(ISNA(VLOOKUP(P789,'NEW XEQM.c'!D:D,1,0)),"--",VLOOKUP(P789,'NEW XEQM.c'!D:G,3,0))</f>
        <v>--</v>
      </c>
      <c r="U789" s="1" t="s">
        <v>2074</v>
      </c>
      <c r="W789" t="e">
        <f t="shared" si="137"/>
        <v>#VALUE!</v>
      </c>
    </row>
    <row r="790" spans="1:23">
      <c r="A790" s="16">
        <f t="shared" si="135"/>
        <v>790</v>
      </c>
      <c r="B790" s="15">
        <f t="shared" si="136"/>
        <v>766</v>
      </c>
      <c r="C790" s="144" t="s">
        <v>3513</v>
      </c>
      <c r="D790" s="144" t="s">
        <v>2814</v>
      </c>
      <c r="E790" s="140" t="s">
        <v>630</v>
      </c>
      <c r="F790" s="140" t="s">
        <v>630</v>
      </c>
      <c r="G790" s="149">
        <v>0</v>
      </c>
      <c r="H790" s="149">
        <v>0</v>
      </c>
      <c r="I790" s="139" t="s">
        <v>2303</v>
      </c>
      <c r="J790" s="139" t="s">
        <v>1275</v>
      </c>
      <c r="K790" s="146" t="s">
        <v>3526</v>
      </c>
      <c r="L790" s="147" t="s">
        <v>4261</v>
      </c>
      <c r="M790" s="147" t="s">
        <v>4318</v>
      </c>
      <c r="N790" s="22" t="s">
        <v>2074</v>
      </c>
      <c r="O790" s="11"/>
      <c r="P790" s="246" t="s">
        <v>2814</v>
      </c>
      <c r="Q790" s="191"/>
      <c r="R790" s="1"/>
      <c r="S790" s="1" t="str">
        <f t="shared" si="134"/>
        <v/>
      </c>
      <c r="T790" s="1" t="str">
        <f>IF(ISNA(VLOOKUP(P790,'NEW XEQM.c'!D:D,1,0)),"--",VLOOKUP(P790,'NEW XEQM.c'!D:G,3,0))</f>
        <v>--</v>
      </c>
      <c r="U790" s="1" t="s">
        <v>2074</v>
      </c>
      <c r="W790" t="e">
        <f t="shared" si="137"/>
        <v>#VALUE!</v>
      </c>
    </row>
    <row r="791" spans="1:23">
      <c r="A791" s="16">
        <f t="shared" si="135"/>
        <v>791</v>
      </c>
      <c r="B791" s="15">
        <f t="shared" si="136"/>
        <v>767</v>
      </c>
      <c r="C791" s="144" t="s">
        <v>3513</v>
      </c>
      <c r="D791" s="144" t="s">
        <v>2815</v>
      </c>
      <c r="E791" s="140" t="s">
        <v>631</v>
      </c>
      <c r="F791" s="140" t="s">
        <v>631</v>
      </c>
      <c r="G791" s="149">
        <v>0</v>
      </c>
      <c r="H791" s="149">
        <v>0</v>
      </c>
      <c r="I791" s="139" t="s">
        <v>2303</v>
      </c>
      <c r="J791" s="139" t="s">
        <v>1275</v>
      </c>
      <c r="K791" s="146" t="s">
        <v>3526</v>
      </c>
      <c r="L791" s="147" t="s">
        <v>4261</v>
      </c>
      <c r="M791" s="147" t="s">
        <v>4318</v>
      </c>
      <c r="N791" s="22" t="s">
        <v>2074</v>
      </c>
      <c r="O791" s="11"/>
      <c r="P791" s="246" t="s">
        <v>2815</v>
      </c>
      <c r="Q791" s="191"/>
      <c r="R791" s="1"/>
      <c r="S791" s="1" t="str">
        <f t="shared" si="134"/>
        <v/>
      </c>
      <c r="T791" s="1" t="str">
        <f>IF(ISNA(VLOOKUP(P791,'NEW XEQM.c'!D:D,1,0)),"--",VLOOKUP(P791,'NEW XEQM.c'!D:G,3,0))</f>
        <v>--</v>
      </c>
      <c r="U791" s="1" t="s">
        <v>2074</v>
      </c>
      <c r="W791" t="e">
        <f t="shared" si="137"/>
        <v>#VALUE!</v>
      </c>
    </row>
    <row r="792" spans="1:23">
      <c r="A792" s="16">
        <f t="shared" si="135"/>
        <v>792</v>
      </c>
      <c r="B792" s="15">
        <f t="shared" si="136"/>
        <v>768</v>
      </c>
      <c r="C792" s="144" t="s">
        <v>3513</v>
      </c>
      <c r="D792" s="144" t="s">
        <v>2816</v>
      </c>
      <c r="E792" s="139" t="s">
        <v>632</v>
      </c>
      <c r="F792" s="139" t="s">
        <v>632</v>
      </c>
      <c r="G792" s="148">
        <v>0</v>
      </c>
      <c r="H792" s="148">
        <v>0</v>
      </c>
      <c r="I792" s="139" t="s">
        <v>2303</v>
      </c>
      <c r="J792" s="139" t="s">
        <v>1275</v>
      </c>
      <c r="K792" s="146" t="s">
        <v>3526</v>
      </c>
      <c r="L792" s="147" t="s">
        <v>4261</v>
      </c>
      <c r="M792" s="147" t="s">
        <v>4318</v>
      </c>
      <c r="N792" s="22" t="s">
        <v>2074</v>
      </c>
      <c r="O792" s="22"/>
      <c r="P792" s="246" t="s">
        <v>2816</v>
      </c>
      <c r="Q792" s="191"/>
      <c r="R792" s="1"/>
      <c r="S792" s="1" t="str">
        <f t="shared" si="134"/>
        <v/>
      </c>
      <c r="T792" s="1" t="str">
        <f>IF(ISNA(VLOOKUP(P792,'NEW XEQM.c'!D:D,1,0)),"--",VLOOKUP(P792,'NEW XEQM.c'!D:G,3,0))</f>
        <v>--</v>
      </c>
      <c r="U792" s="1" t="s">
        <v>2074</v>
      </c>
      <c r="W792" t="e">
        <f t="shared" si="137"/>
        <v>#VALUE!</v>
      </c>
    </row>
    <row r="793" spans="1:23">
      <c r="A793" s="16">
        <f t="shared" si="135"/>
        <v>793</v>
      </c>
      <c r="B793" s="15">
        <f t="shared" si="136"/>
        <v>769</v>
      </c>
      <c r="C793" s="144" t="s">
        <v>3513</v>
      </c>
      <c r="D793" s="144" t="s">
        <v>2817</v>
      </c>
      <c r="E793" s="139" t="s">
        <v>633</v>
      </c>
      <c r="F793" s="139" t="s">
        <v>633</v>
      </c>
      <c r="G793" s="148">
        <v>0</v>
      </c>
      <c r="H793" s="148">
        <v>0</v>
      </c>
      <c r="I793" s="139" t="s">
        <v>2303</v>
      </c>
      <c r="J793" s="139" t="s">
        <v>1275</v>
      </c>
      <c r="K793" s="146" t="s">
        <v>3526</v>
      </c>
      <c r="L793" s="147" t="s">
        <v>4261</v>
      </c>
      <c r="M793" s="147" t="s">
        <v>4318</v>
      </c>
      <c r="N793" s="22" t="s">
        <v>2074</v>
      </c>
      <c r="O793" s="22"/>
      <c r="P793" s="246" t="s">
        <v>2817</v>
      </c>
      <c r="Q793" s="191"/>
      <c r="R793" s="1"/>
      <c r="S793" s="1" t="str">
        <f t="shared" si="134"/>
        <v/>
      </c>
      <c r="T793" s="1" t="str">
        <f>IF(ISNA(VLOOKUP(P793,'NEW XEQM.c'!D:D,1,0)),"--",VLOOKUP(P793,'NEW XEQM.c'!D:G,3,0))</f>
        <v>--</v>
      </c>
      <c r="U793" s="1" t="s">
        <v>2074</v>
      </c>
      <c r="W793" t="e">
        <f t="shared" si="137"/>
        <v>#VALUE!</v>
      </c>
    </row>
    <row r="794" spans="1:23">
      <c r="A794" s="16">
        <f t="shared" si="135"/>
        <v>794</v>
      </c>
      <c r="B794" s="15">
        <f t="shared" si="136"/>
        <v>770</v>
      </c>
      <c r="C794" s="144" t="s">
        <v>3513</v>
      </c>
      <c r="D794" s="144" t="s">
        <v>2818</v>
      </c>
      <c r="E794" s="139" t="s">
        <v>634</v>
      </c>
      <c r="F794" s="139" t="s">
        <v>634</v>
      </c>
      <c r="G794" s="148">
        <v>0</v>
      </c>
      <c r="H794" s="148">
        <v>0</v>
      </c>
      <c r="I794" s="139" t="s">
        <v>2303</v>
      </c>
      <c r="J794" s="139" t="s">
        <v>1275</v>
      </c>
      <c r="K794" s="146" t="s">
        <v>3526</v>
      </c>
      <c r="L794" s="147" t="s">
        <v>4261</v>
      </c>
      <c r="M794" s="147" t="s">
        <v>4318</v>
      </c>
      <c r="N794" s="22" t="s">
        <v>2074</v>
      </c>
      <c r="O794" s="22"/>
      <c r="P794" s="246" t="s">
        <v>2818</v>
      </c>
      <c r="Q794" s="191"/>
      <c r="R794" s="1"/>
      <c r="S794" s="1" t="str">
        <f t="shared" si="134"/>
        <v/>
      </c>
      <c r="T794" s="1" t="str">
        <f>IF(ISNA(VLOOKUP(P794,'NEW XEQM.c'!D:D,1,0)),"--",VLOOKUP(P794,'NEW XEQM.c'!D:G,3,0))</f>
        <v>--</v>
      </c>
      <c r="U794" s="1" t="s">
        <v>2074</v>
      </c>
      <c r="W794" t="e">
        <f t="shared" si="137"/>
        <v>#VALUE!</v>
      </c>
    </row>
    <row r="795" spans="1:23">
      <c r="A795" s="16">
        <f t="shared" si="135"/>
        <v>795</v>
      </c>
      <c r="B795" s="15">
        <f t="shared" si="136"/>
        <v>771</v>
      </c>
      <c r="C795" s="144" t="s">
        <v>3513</v>
      </c>
      <c r="D795" s="144" t="s">
        <v>2819</v>
      </c>
      <c r="E795" s="139" t="s">
        <v>635</v>
      </c>
      <c r="F795" s="139" t="s">
        <v>635</v>
      </c>
      <c r="G795" s="148">
        <v>0</v>
      </c>
      <c r="H795" s="148">
        <v>0</v>
      </c>
      <c r="I795" s="139" t="s">
        <v>2303</v>
      </c>
      <c r="J795" s="139" t="s">
        <v>1275</v>
      </c>
      <c r="K795" s="146" t="s">
        <v>3526</v>
      </c>
      <c r="L795" s="147" t="s">
        <v>4261</v>
      </c>
      <c r="M795" s="147" t="s">
        <v>4318</v>
      </c>
      <c r="N795" s="22" t="s">
        <v>2074</v>
      </c>
      <c r="O795" s="22"/>
      <c r="P795" s="246" t="s">
        <v>2819</v>
      </c>
      <c r="Q795" s="191"/>
      <c r="R795" s="1"/>
      <c r="S795" s="1" t="str">
        <f t="shared" si="134"/>
        <v/>
      </c>
      <c r="T795" s="1" t="str">
        <f>IF(ISNA(VLOOKUP(P795,'NEW XEQM.c'!D:D,1,0)),"--",VLOOKUP(P795,'NEW XEQM.c'!D:G,3,0))</f>
        <v>--</v>
      </c>
      <c r="U795" s="1" t="s">
        <v>2074</v>
      </c>
      <c r="W795" t="e">
        <f t="shared" si="137"/>
        <v>#VALUE!</v>
      </c>
    </row>
    <row r="796" spans="1:23">
      <c r="A796" s="16">
        <f t="shared" si="135"/>
        <v>796</v>
      </c>
      <c r="B796" s="15">
        <f t="shared" si="136"/>
        <v>772</v>
      </c>
      <c r="C796" s="144" t="s">
        <v>3513</v>
      </c>
      <c r="D796" s="144" t="s">
        <v>2820</v>
      </c>
      <c r="E796" s="139" t="s">
        <v>636</v>
      </c>
      <c r="F796" s="139" t="s">
        <v>636</v>
      </c>
      <c r="G796" s="148">
        <v>0</v>
      </c>
      <c r="H796" s="148">
        <v>0</v>
      </c>
      <c r="I796" s="139" t="s">
        <v>2303</v>
      </c>
      <c r="J796" s="139" t="s">
        <v>1275</v>
      </c>
      <c r="K796" s="146" t="s">
        <v>3526</v>
      </c>
      <c r="L796" s="147" t="s">
        <v>4261</v>
      </c>
      <c r="M796" s="147" t="s">
        <v>4318</v>
      </c>
      <c r="N796" s="22" t="s">
        <v>2074</v>
      </c>
      <c r="O796" s="22"/>
      <c r="P796" s="246" t="s">
        <v>2820</v>
      </c>
      <c r="Q796" s="191"/>
      <c r="R796" s="1"/>
      <c r="S796" s="1" t="str">
        <f t="shared" si="134"/>
        <v/>
      </c>
      <c r="T796" s="1" t="str">
        <f>IF(ISNA(VLOOKUP(P796,'NEW XEQM.c'!D:D,1,0)),"--",VLOOKUP(P796,'NEW XEQM.c'!D:G,3,0))</f>
        <v>--</v>
      </c>
      <c r="U796" s="1" t="s">
        <v>2074</v>
      </c>
      <c r="W796" t="e">
        <f t="shared" si="137"/>
        <v>#VALUE!</v>
      </c>
    </row>
    <row r="797" spans="1:23">
      <c r="A797" s="16">
        <f t="shared" si="135"/>
        <v>797</v>
      </c>
      <c r="B797" s="15">
        <f t="shared" si="136"/>
        <v>773</v>
      </c>
      <c r="C797" s="144" t="s">
        <v>3513</v>
      </c>
      <c r="D797" s="144" t="s">
        <v>2821</v>
      </c>
      <c r="E797" s="139" t="s">
        <v>637</v>
      </c>
      <c r="F797" s="139" t="s">
        <v>637</v>
      </c>
      <c r="G797" s="148">
        <v>0</v>
      </c>
      <c r="H797" s="148">
        <v>0</v>
      </c>
      <c r="I797" s="139" t="s">
        <v>2303</v>
      </c>
      <c r="J797" s="139" t="s">
        <v>1275</v>
      </c>
      <c r="K797" s="146" t="s">
        <v>3526</v>
      </c>
      <c r="L797" s="147" t="s">
        <v>4261</v>
      </c>
      <c r="M797" s="147" t="s">
        <v>4318</v>
      </c>
      <c r="N797" s="22" t="s">
        <v>2074</v>
      </c>
      <c r="O797" s="22"/>
      <c r="P797" s="246" t="s">
        <v>2821</v>
      </c>
      <c r="Q797" s="191"/>
      <c r="R797" s="1"/>
      <c r="S797" s="1" t="str">
        <f t="shared" si="134"/>
        <v/>
      </c>
      <c r="T797" s="1" t="str">
        <f>IF(ISNA(VLOOKUP(P797,'NEW XEQM.c'!D:D,1,0)),"--",VLOOKUP(P797,'NEW XEQM.c'!D:G,3,0))</f>
        <v>--</v>
      </c>
      <c r="U797" s="1" t="s">
        <v>2074</v>
      </c>
      <c r="W797" t="e">
        <f t="shared" si="137"/>
        <v>#VALUE!</v>
      </c>
    </row>
    <row r="798" spans="1:23">
      <c r="A798" s="16">
        <f t="shared" si="135"/>
        <v>798</v>
      </c>
      <c r="B798" s="15">
        <f t="shared" si="136"/>
        <v>774</v>
      </c>
      <c r="C798" s="144" t="s">
        <v>3513</v>
      </c>
      <c r="D798" s="144" t="s">
        <v>2822</v>
      </c>
      <c r="E798" s="139" t="s">
        <v>638</v>
      </c>
      <c r="F798" s="139" t="s">
        <v>638</v>
      </c>
      <c r="G798" s="148">
        <v>0</v>
      </c>
      <c r="H798" s="148">
        <v>0</v>
      </c>
      <c r="I798" s="139" t="s">
        <v>2303</v>
      </c>
      <c r="J798" s="139" t="s">
        <v>1275</v>
      </c>
      <c r="K798" s="146" t="s">
        <v>3526</v>
      </c>
      <c r="L798" s="147" t="s">
        <v>4261</v>
      </c>
      <c r="M798" s="147" t="s">
        <v>4318</v>
      </c>
      <c r="N798" s="22" t="s">
        <v>2074</v>
      </c>
      <c r="O798" s="22"/>
      <c r="P798" s="246" t="s">
        <v>2822</v>
      </c>
      <c r="Q798" s="191"/>
      <c r="R798" s="1"/>
      <c r="S798" s="1" t="str">
        <f t="shared" si="134"/>
        <v/>
      </c>
      <c r="T798" s="1" t="str">
        <f>IF(ISNA(VLOOKUP(P798,'NEW XEQM.c'!D:D,1,0)),"--",VLOOKUP(P798,'NEW XEQM.c'!D:G,3,0))</f>
        <v>--</v>
      </c>
      <c r="U798" s="1" t="s">
        <v>2074</v>
      </c>
      <c r="W798" t="e">
        <f t="shared" si="137"/>
        <v>#VALUE!</v>
      </c>
    </row>
    <row r="799" spans="1:23">
      <c r="A799" s="16">
        <f t="shared" si="135"/>
        <v>799</v>
      </c>
      <c r="B799" s="15">
        <f t="shared" si="136"/>
        <v>775</v>
      </c>
      <c r="C799" s="144" t="s">
        <v>3513</v>
      </c>
      <c r="D799" s="144" t="s">
        <v>2823</v>
      </c>
      <c r="E799" s="139" t="s">
        <v>639</v>
      </c>
      <c r="F799" s="139" t="s">
        <v>639</v>
      </c>
      <c r="G799" s="148">
        <v>0</v>
      </c>
      <c r="H799" s="148">
        <v>0</v>
      </c>
      <c r="I799" s="139" t="s">
        <v>2303</v>
      </c>
      <c r="J799" s="139" t="s">
        <v>1275</v>
      </c>
      <c r="K799" s="146" t="s">
        <v>3526</v>
      </c>
      <c r="L799" s="147" t="s">
        <v>4261</v>
      </c>
      <c r="M799" s="147" t="s">
        <v>4318</v>
      </c>
      <c r="N799" s="22" t="s">
        <v>2074</v>
      </c>
      <c r="O799" s="22"/>
      <c r="P799" s="246" t="s">
        <v>2823</v>
      </c>
      <c r="Q799" s="191"/>
      <c r="R799" s="1"/>
      <c r="S799" s="1" t="str">
        <f t="shared" si="134"/>
        <v/>
      </c>
      <c r="T799" s="1" t="str">
        <f>IF(ISNA(VLOOKUP(P799,'NEW XEQM.c'!D:D,1,0)),"--",VLOOKUP(P799,'NEW XEQM.c'!D:G,3,0))</f>
        <v>--</v>
      </c>
      <c r="U799" s="1" t="s">
        <v>2074</v>
      </c>
      <c r="W799" t="e">
        <f t="shared" si="137"/>
        <v>#VALUE!</v>
      </c>
    </row>
    <row r="800" spans="1:23">
      <c r="A800" s="16">
        <f t="shared" si="135"/>
        <v>800</v>
      </c>
      <c r="B800" s="15">
        <f t="shared" si="136"/>
        <v>776</v>
      </c>
      <c r="C800" s="144" t="s">
        <v>3513</v>
      </c>
      <c r="D800" s="144" t="s">
        <v>2824</v>
      </c>
      <c r="E800" s="139" t="s">
        <v>640</v>
      </c>
      <c r="F800" s="139" t="s">
        <v>640</v>
      </c>
      <c r="G800" s="148">
        <v>0</v>
      </c>
      <c r="H800" s="148">
        <v>0</v>
      </c>
      <c r="I800" s="139" t="s">
        <v>2303</v>
      </c>
      <c r="J800" s="139" t="s">
        <v>1275</v>
      </c>
      <c r="K800" s="146" t="s">
        <v>3526</v>
      </c>
      <c r="L800" s="147" t="s">
        <v>4261</v>
      </c>
      <c r="M800" s="147" t="s">
        <v>4318</v>
      </c>
      <c r="N800" s="22" t="s">
        <v>2074</v>
      </c>
      <c r="O800" s="22"/>
      <c r="P800" s="246" t="s">
        <v>2824</v>
      </c>
      <c r="Q800" s="191"/>
      <c r="R800" s="1"/>
      <c r="S800" s="1" t="str">
        <f t="shared" si="134"/>
        <v/>
      </c>
      <c r="T800" s="1" t="str">
        <f>IF(ISNA(VLOOKUP(P800,'NEW XEQM.c'!D:D,1,0)),"--",VLOOKUP(P800,'NEW XEQM.c'!D:G,3,0))</f>
        <v>--</v>
      </c>
      <c r="U800" s="1" t="s">
        <v>2074</v>
      </c>
      <c r="W800" t="e">
        <f t="shared" si="137"/>
        <v>#VALUE!</v>
      </c>
    </row>
    <row r="801" spans="1:23">
      <c r="A801" s="16">
        <f t="shared" si="135"/>
        <v>801</v>
      </c>
      <c r="B801" s="15">
        <f t="shared" si="136"/>
        <v>777</v>
      </c>
      <c r="C801" s="144" t="s">
        <v>3513</v>
      </c>
      <c r="D801" s="144" t="s">
        <v>2825</v>
      </c>
      <c r="E801" s="139" t="s">
        <v>641</v>
      </c>
      <c r="F801" s="139" t="s">
        <v>641</v>
      </c>
      <c r="G801" s="148">
        <v>0</v>
      </c>
      <c r="H801" s="148">
        <v>0</v>
      </c>
      <c r="I801" s="139" t="s">
        <v>2303</v>
      </c>
      <c r="J801" s="139" t="s">
        <v>1275</v>
      </c>
      <c r="K801" s="146" t="s">
        <v>3526</v>
      </c>
      <c r="L801" s="147" t="s">
        <v>4261</v>
      </c>
      <c r="M801" s="147" t="s">
        <v>4318</v>
      </c>
      <c r="N801" s="22" t="s">
        <v>2074</v>
      </c>
      <c r="O801" s="22"/>
      <c r="P801" s="246" t="s">
        <v>2825</v>
      </c>
      <c r="Q801" s="191"/>
      <c r="R801" s="1"/>
      <c r="S801" s="1" t="str">
        <f t="shared" si="134"/>
        <v/>
      </c>
      <c r="T801" s="1" t="str">
        <f>IF(ISNA(VLOOKUP(P801,'NEW XEQM.c'!D:D,1,0)),"--",VLOOKUP(P801,'NEW XEQM.c'!D:G,3,0))</f>
        <v>--</v>
      </c>
      <c r="U801" s="1" t="s">
        <v>2074</v>
      </c>
      <c r="W801" t="e">
        <f t="shared" si="137"/>
        <v>#VALUE!</v>
      </c>
    </row>
    <row r="802" spans="1:23">
      <c r="A802" s="16">
        <f t="shared" si="135"/>
        <v>802</v>
      </c>
      <c r="B802" s="15">
        <f t="shared" si="136"/>
        <v>778</v>
      </c>
      <c r="C802" s="144" t="s">
        <v>3513</v>
      </c>
      <c r="D802" s="144" t="s">
        <v>2826</v>
      </c>
      <c r="E802" s="139" t="s">
        <v>642</v>
      </c>
      <c r="F802" s="139" t="s">
        <v>642</v>
      </c>
      <c r="G802" s="150">
        <v>0</v>
      </c>
      <c r="H802" s="150">
        <v>0</v>
      </c>
      <c r="I802" s="139" t="s">
        <v>2303</v>
      </c>
      <c r="J802" s="139" t="s">
        <v>1275</v>
      </c>
      <c r="K802" s="146" t="s">
        <v>3526</v>
      </c>
      <c r="L802" s="147" t="s">
        <v>4261</v>
      </c>
      <c r="M802" s="147" t="s">
        <v>4318</v>
      </c>
      <c r="N802" s="22" t="s">
        <v>2074</v>
      </c>
      <c r="O802" s="22"/>
      <c r="P802" s="246" t="s">
        <v>2826</v>
      </c>
      <c r="Q802" s="191"/>
      <c r="R802" s="1"/>
      <c r="S802" s="1" t="str">
        <f t="shared" si="134"/>
        <v/>
      </c>
      <c r="T802" s="1" t="str">
        <f>IF(ISNA(VLOOKUP(P802,'NEW XEQM.c'!D:D,1,0)),"--",VLOOKUP(P802,'NEW XEQM.c'!D:G,3,0))</f>
        <v>--</v>
      </c>
      <c r="U802" s="1" t="s">
        <v>2074</v>
      </c>
      <c r="W802" t="e">
        <f t="shared" si="137"/>
        <v>#VALUE!</v>
      </c>
    </row>
    <row r="803" spans="1:23">
      <c r="A803" s="16">
        <f t="shared" si="135"/>
        <v>803</v>
      </c>
      <c r="B803" s="15">
        <f t="shared" si="136"/>
        <v>779</v>
      </c>
      <c r="C803" s="144" t="s">
        <v>3513</v>
      </c>
      <c r="D803" s="144" t="s">
        <v>2827</v>
      </c>
      <c r="E803" s="139" t="s">
        <v>643</v>
      </c>
      <c r="F803" s="139" t="s">
        <v>643</v>
      </c>
      <c r="G803" s="150">
        <v>0</v>
      </c>
      <c r="H803" s="150">
        <v>0</v>
      </c>
      <c r="I803" s="139" t="s">
        <v>2303</v>
      </c>
      <c r="J803" s="139" t="s">
        <v>1275</v>
      </c>
      <c r="K803" s="146" t="s">
        <v>3526</v>
      </c>
      <c r="L803" s="147" t="s">
        <v>4261</v>
      </c>
      <c r="M803" s="147" t="s">
        <v>4318</v>
      </c>
      <c r="N803" s="22" t="s">
        <v>2074</v>
      </c>
      <c r="O803" s="22"/>
      <c r="P803" s="246" t="s">
        <v>2827</v>
      </c>
      <c r="Q803" s="191"/>
      <c r="R803" s="1"/>
      <c r="S803" s="1" t="str">
        <f t="shared" si="134"/>
        <v/>
      </c>
      <c r="T803" s="1" t="str">
        <f>IF(ISNA(VLOOKUP(P803,'NEW XEQM.c'!D:D,1,0)),"--",VLOOKUP(P803,'NEW XEQM.c'!D:G,3,0))</f>
        <v>--</v>
      </c>
      <c r="U803" s="1" t="s">
        <v>2074</v>
      </c>
      <c r="W803" t="e">
        <f t="shared" si="137"/>
        <v>#VALUE!</v>
      </c>
    </row>
    <row r="804" spans="1:23">
      <c r="A804" s="16">
        <f t="shared" si="135"/>
        <v>804</v>
      </c>
      <c r="B804" s="15">
        <f t="shared" si="136"/>
        <v>780</v>
      </c>
      <c r="C804" s="144" t="s">
        <v>3513</v>
      </c>
      <c r="D804" s="144" t="s">
        <v>2828</v>
      </c>
      <c r="E804" s="139" t="s">
        <v>644</v>
      </c>
      <c r="F804" s="139" t="s">
        <v>644</v>
      </c>
      <c r="G804" s="148">
        <v>0</v>
      </c>
      <c r="H804" s="148">
        <v>0</v>
      </c>
      <c r="I804" s="139" t="s">
        <v>2303</v>
      </c>
      <c r="J804" s="139" t="s">
        <v>1275</v>
      </c>
      <c r="K804" s="146" t="s">
        <v>3526</v>
      </c>
      <c r="L804" s="147" t="s">
        <v>4261</v>
      </c>
      <c r="M804" s="147" t="s">
        <v>4318</v>
      </c>
      <c r="N804" s="22" t="s">
        <v>2074</v>
      </c>
      <c r="O804" s="22"/>
      <c r="P804" s="246" t="s">
        <v>2828</v>
      </c>
      <c r="Q804" s="191"/>
      <c r="R804" s="1"/>
      <c r="S804" s="1" t="str">
        <f t="shared" si="134"/>
        <v/>
      </c>
      <c r="T804" s="1" t="str">
        <f>IF(ISNA(VLOOKUP(P804,'NEW XEQM.c'!D:D,1,0)),"--",VLOOKUP(P804,'NEW XEQM.c'!D:G,3,0))</f>
        <v>--</v>
      </c>
      <c r="U804" s="1" t="s">
        <v>2074</v>
      </c>
      <c r="W804" t="e">
        <f t="shared" si="137"/>
        <v>#VALUE!</v>
      </c>
    </row>
    <row r="805" spans="1:23">
      <c r="A805" s="16">
        <f t="shared" si="135"/>
        <v>805</v>
      </c>
      <c r="B805" s="15">
        <f t="shared" si="136"/>
        <v>781</v>
      </c>
      <c r="C805" s="144" t="s">
        <v>3513</v>
      </c>
      <c r="D805" s="144" t="s">
        <v>2829</v>
      </c>
      <c r="E805" s="139" t="s">
        <v>645</v>
      </c>
      <c r="F805" s="139" t="s">
        <v>645</v>
      </c>
      <c r="G805" s="148">
        <v>0</v>
      </c>
      <c r="H805" s="148">
        <v>0</v>
      </c>
      <c r="I805" s="139" t="s">
        <v>2303</v>
      </c>
      <c r="J805" s="139" t="s">
        <v>1275</v>
      </c>
      <c r="K805" s="146" t="s">
        <v>3526</v>
      </c>
      <c r="L805" s="147" t="s">
        <v>4261</v>
      </c>
      <c r="M805" s="147" t="s">
        <v>4318</v>
      </c>
      <c r="N805" s="22" t="s">
        <v>2074</v>
      </c>
      <c r="O805" s="22"/>
      <c r="P805" s="246" t="s">
        <v>2829</v>
      </c>
      <c r="Q805" s="191"/>
      <c r="R805" s="1"/>
      <c r="S805" s="1" t="str">
        <f t="shared" si="134"/>
        <v/>
      </c>
      <c r="T805" s="1" t="str">
        <f>IF(ISNA(VLOOKUP(P805,'NEW XEQM.c'!D:D,1,0)),"--",VLOOKUP(P805,'NEW XEQM.c'!D:G,3,0))</f>
        <v>--</v>
      </c>
      <c r="U805" s="1" t="s">
        <v>2074</v>
      </c>
      <c r="W805" t="e">
        <f t="shared" si="137"/>
        <v>#VALUE!</v>
      </c>
    </row>
    <row r="806" spans="1:23">
      <c r="A806" s="16">
        <f t="shared" si="135"/>
        <v>806</v>
      </c>
      <c r="B806" s="15">
        <f t="shared" si="136"/>
        <v>782</v>
      </c>
      <c r="C806" s="144" t="s">
        <v>3513</v>
      </c>
      <c r="D806" s="144" t="s">
        <v>2830</v>
      </c>
      <c r="E806" s="139" t="s">
        <v>646</v>
      </c>
      <c r="F806" s="139" t="s">
        <v>646</v>
      </c>
      <c r="G806" s="148">
        <v>0</v>
      </c>
      <c r="H806" s="148">
        <v>0</v>
      </c>
      <c r="I806" s="139" t="s">
        <v>2303</v>
      </c>
      <c r="J806" s="139" t="s">
        <v>1275</v>
      </c>
      <c r="K806" s="146" t="s">
        <v>3526</v>
      </c>
      <c r="L806" s="147" t="s">
        <v>4261</v>
      </c>
      <c r="M806" s="147" t="s">
        <v>4318</v>
      </c>
      <c r="N806" s="22" t="s">
        <v>2074</v>
      </c>
      <c r="O806" s="22"/>
      <c r="P806" s="246" t="s">
        <v>2830</v>
      </c>
      <c r="Q806" s="191"/>
      <c r="R806" s="1"/>
      <c r="S806" s="1" t="str">
        <f t="shared" si="134"/>
        <v/>
      </c>
      <c r="T806" s="1" t="str">
        <f>IF(ISNA(VLOOKUP(P806,'NEW XEQM.c'!D:D,1,0)),"--",VLOOKUP(P806,'NEW XEQM.c'!D:G,3,0))</f>
        <v>--</v>
      </c>
      <c r="U806" s="1" t="s">
        <v>2074</v>
      </c>
      <c r="W806" t="e">
        <f t="shared" si="137"/>
        <v>#VALUE!</v>
      </c>
    </row>
    <row r="807" spans="1:23">
      <c r="A807" s="16">
        <f t="shared" si="135"/>
        <v>807</v>
      </c>
      <c r="B807" s="15">
        <f t="shared" si="136"/>
        <v>783</v>
      </c>
      <c r="C807" s="144" t="s">
        <v>3513</v>
      </c>
      <c r="D807" s="144" t="s">
        <v>2831</v>
      </c>
      <c r="E807" s="139" t="s">
        <v>647</v>
      </c>
      <c r="F807" s="139" t="s">
        <v>647</v>
      </c>
      <c r="G807" s="148">
        <v>0</v>
      </c>
      <c r="H807" s="148">
        <v>0</v>
      </c>
      <c r="I807" s="139" t="s">
        <v>2303</v>
      </c>
      <c r="J807" s="139" t="s">
        <v>1275</v>
      </c>
      <c r="K807" s="146" t="s">
        <v>3526</v>
      </c>
      <c r="L807" s="147" t="s">
        <v>4261</v>
      </c>
      <c r="M807" s="147" t="s">
        <v>4318</v>
      </c>
      <c r="N807" s="22" t="s">
        <v>2074</v>
      </c>
      <c r="O807" s="22"/>
      <c r="P807" s="246" t="s">
        <v>2831</v>
      </c>
      <c r="Q807" s="191"/>
      <c r="R807" s="1"/>
      <c r="S807" s="1" t="str">
        <f t="shared" ref="S807:S870" si="138">IF(E807=F807,"","NOT EQUAL")</f>
        <v/>
      </c>
      <c r="T807" s="1" t="str">
        <f>IF(ISNA(VLOOKUP(P807,'NEW XEQM.c'!D:D,1,0)),"--",VLOOKUP(P807,'NEW XEQM.c'!D:G,3,0))</f>
        <v>--</v>
      </c>
      <c r="U807" s="1" t="s">
        <v>2074</v>
      </c>
      <c r="W807" t="e">
        <f t="shared" si="137"/>
        <v>#VALUE!</v>
      </c>
    </row>
    <row r="808" spans="1:23">
      <c r="A808" s="16">
        <f t="shared" si="135"/>
        <v>808</v>
      </c>
      <c r="B808" s="15">
        <f t="shared" si="136"/>
        <v>784</v>
      </c>
      <c r="C808" s="144" t="s">
        <v>3513</v>
      </c>
      <c r="D808" s="144" t="s">
        <v>2832</v>
      </c>
      <c r="E808" s="139" t="s">
        <v>648</v>
      </c>
      <c r="F808" s="139" t="s">
        <v>648</v>
      </c>
      <c r="G808" s="148">
        <v>0</v>
      </c>
      <c r="H808" s="148">
        <v>0</v>
      </c>
      <c r="I808" s="139" t="s">
        <v>2303</v>
      </c>
      <c r="J808" s="139" t="s">
        <v>1275</v>
      </c>
      <c r="K808" s="146" t="s">
        <v>3526</v>
      </c>
      <c r="L808" s="147" t="s">
        <v>4261</v>
      </c>
      <c r="M808" s="147" t="s">
        <v>4318</v>
      </c>
      <c r="N808" s="22" t="s">
        <v>2074</v>
      </c>
      <c r="O808" s="22"/>
      <c r="P808" s="246" t="s">
        <v>2832</v>
      </c>
      <c r="Q808" s="191"/>
      <c r="R808" s="1"/>
      <c r="S808" s="1" t="str">
        <f t="shared" si="138"/>
        <v/>
      </c>
      <c r="T808" s="1" t="str">
        <f>IF(ISNA(VLOOKUP(P808,'NEW XEQM.c'!D:D,1,0)),"--",VLOOKUP(P808,'NEW XEQM.c'!D:G,3,0))</f>
        <v>--</v>
      </c>
      <c r="U808" s="1" t="s">
        <v>2074</v>
      </c>
      <c r="W808" t="e">
        <f t="shared" si="137"/>
        <v>#VALUE!</v>
      </c>
    </row>
    <row r="809" spans="1:23">
      <c r="A809" s="16">
        <f t="shared" si="135"/>
        <v>809</v>
      </c>
      <c r="B809" s="15">
        <f t="shared" si="136"/>
        <v>785</v>
      </c>
      <c r="C809" s="144" t="s">
        <v>3513</v>
      </c>
      <c r="D809" s="144" t="s">
        <v>2833</v>
      </c>
      <c r="E809" s="139" t="s">
        <v>649</v>
      </c>
      <c r="F809" s="139" t="s">
        <v>649</v>
      </c>
      <c r="G809" s="148">
        <v>0</v>
      </c>
      <c r="H809" s="148">
        <v>0</v>
      </c>
      <c r="I809" s="139" t="s">
        <v>2303</v>
      </c>
      <c r="J809" s="139" t="s">
        <v>1275</v>
      </c>
      <c r="K809" s="146" t="s">
        <v>3526</v>
      </c>
      <c r="L809" s="147" t="s">
        <v>4261</v>
      </c>
      <c r="M809" s="147" t="s">
        <v>4318</v>
      </c>
      <c r="N809" s="22" t="s">
        <v>2074</v>
      </c>
      <c r="O809" s="22"/>
      <c r="P809" s="246" t="s">
        <v>2833</v>
      </c>
      <c r="Q809" s="191"/>
      <c r="R809" s="1"/>
      <c r="S809" s="1" t="str">
        <f t="shared" si="138"/>
        <v/>
      </c>
      <c r="T809" s="1" t="str">
        <f>IF(ISNA(VLOOKUP(P809,'NEW XEQM.c'!D:D,1,0)),"--",VLOOKUP(P809,'NEW XEQM.c'!D:G,3,0))</f>
        <v>--</v>
      </c>
      <c r="U809" s="1" t="s">
        <v>2074</v>
      </c>
      <c r="W809" t="e">
        <f t="shared" si="137"/>
        <v>#VALUE!</v>
      </c>
    </row>
    <row r="810" spans="1:23">
      <c r="A810" s="16">
        <f t="shared" si="135"/>
        <v>810</v>
      </c>
      <c r="B810" s="15">
        <f t="shared" si="136"/>
        <v>786</v>
      </c>
      <c r="C810" s="144" t="s">
        <v>3513</v>
      </c>
      <c r="D810" s="144" t="s">
        <v>2834</v>
      </c>
      <c r="E810" s="139" t="s">
        <v>650</v>
      </c>
      <c r="F810" s="139" t="s">
        <v>650</v>
      </c>
      <c r="G810" s="148">
        <v>0</v>
      </c>
      <c r="H810" s="148">
        <v>0</v>
      </c>
      <c r="I810" s="139" t="s">
        <v>2303</v>
      </c>
      <c r="J810" s="139" t="s">
        <v>1275</v>
      </c>
      <c r="K810" s="146" t="s">
        <v>3526</v>
      </c>
      <c r="L810" s="147" t="s">
        <v>4261</v>
      </c>
      <c r="M810" s="147" t="s">
        <v>4318</v>
      </c>
      <c r="N810" s="22" t="s">
        <v>2074</v>
      </c>
      <c r="O810" s="22"/>
      <c r="P810" s="246" t="s">
        <v>2834</v>
      </c>
      <c r="Q810" s="191"/>
      <c r="R810" s="1"/>
      <c r="S810" s="1" t="str">
        <f t="shared" si="138"/>
        <v/>
      </c>
      <c r="T810" s="1" t="str">
        <f>IF(ISNA(VLOOKUP(P810,'NEW XEQM.c'!D:D,1,0)),"--",VLOOKUP(P810,'NEW XEQM.c'!D:G,3,0))</f>
        <v>--</v>
      </c>
      <c r="U810" s="1" t="s">
        <v>2074</v>
      </c>
      <c r="W810" t="e">
        <f t="shared" si="137"/>
        <v>#VALUE!</v>
      </c>
    </row>
    <row r="811" spans="1:23">
      <c r="A811" s="16">
        <f t="shared" si="135"/>
        <v>811</v>
      </c>
      <c r="B811" s="15">
        <f t="shared" si="136"/>
        <v>787</v>
      </c>
      <c r="C811" s="144" t="s">
        <v>3513</v>
      </c>
      <c r="D811" s="144" t="s">
        <v>2835</v>
      </c>
      <c r="E811" s="139" t="s">
        <v>651</v>
      </c>
      <c r="F811" s="139" t="s">
        <v>651</v>
      </c>
      <c r="G811" s="148">
        <v>0</v>
      </c>
      <c r="H811" s="148">
        <v>0</v>
      </c>
      <c r="I811" s="139" t="s">
        <v>2303</v>
      </c>
      <c r="J811" s="139" t="s">
        <v>1275</v>
      </c>
      <c r="K811" s="146" t="s">
        <v>3526</v>
      </c>
      <c r="L811" s="147" t="s">
        <v>4261</v>
      </c>
      <c r="M811" s="147" t="s">
        <v>4318</v>
      </c>
      <c r="N811" s="22" t="s">
        <v>2074</v>
      </c>
      <c r="O811" s="22"/>
      <c r="P811" s="246" t="s">
        <v>2835</v>
      </c>
      <c r="Q811" s="191"/>
      <c r="R811" s="1"/>
      <c r="S811" s="1" t="str">
        <f t="shared" si="138"/>
        <v/>
      </c>
      <c r="T811" s="1" t="str">
        <f>IF(ISNA(VLOOKUP(P811,'NEW XEQM.c'!D:D,1,0)),"--",VLOOKUP(P811,'NEW XEQM.c'!D:G,3,0))</f>
        <v>--</v>
      </c>
      <c r="U811" s="1" t="s">
        <v>2074</v>
      </c>
      <c r="W811" t="e">
        <f t="shared" si="137"/>
        <v>#VALUE!</v>
      </c>
    </row>
    <row r="812" spans="1:23">
      <c r="A812" s="16">
        <f t="shared" si="135"/>
        <v>812</v>
      </c>
      <c r="B812" s="15">
        <f t="shared" si="136"/>
        <v>788</v>
      </c>
      <c r="C812" s="144" t="s">
        <v>3513</v>
      </c>
      <c r="D812" s="144" t="s">
        <v>2836</v>
      </c>
      <c r="E812" s="139" t="s">
        <v>652</v>
      </c>
      <c r="F812" s="139" t="s">
        <v>652</v>
      </c>
      <c r="G812" s="148">
        <v>0</v>
      </c>
      <c r="H812" s="148">
        <v>0</v>
      </c>
      <c r="I812" s="139" t="s">
        <v>2303</v>
      </c>
      <c r="J812" s="139" t="s">
        <v>1275</v>
      </c>
      <c r="K812" s="146" t="s">
        <v>3526</v>
      </c>
      <c r="L812" s="147" t="s">
        <v>4261</v>
      </c>
      <c r="M812" s="147" t="s">
        <v>4318</v>
      </c>
      <c r="N812" s="22" t="s">
        <v>2074</v>
      </c>
      <c r="O812" s="22"/>
      <c r="P812" s="246" t="s">
        <v>2836</v>
      </c>
      <c r="Q812" s="191"/>
      <c r="R812" s="1"/>
      <c r="S812" s="1" t="str">
        <f t="shared" si="138"/>
        <v/>
      </c>
      <c r="T812" s="1" t="str">
        <f>IF(ISNA(VLOOKUP(P812,'NEW XEQM.c'!D:D,1,0)),"--",VLOOKUP(P812,'NEW XEQM.c'!D:G,3,0))</f>
        <v>--</v>
      </c>
      <c r="U812" s="1" t="s">
        <v>2074</v>
      </c>
      <c r="W812" t="e">
        <f t="shared" si="137"/>
        <v>#VALUE!</v>
      </c>
    </row>
    <row r="813" spans="1:23">
      <c r="A813" s="16">
        <f t="shared" si="135"/>
        <v>813</v>
      </c>
      <c r="B813" s="15">
        <f t="shared" si="136"/>
        <v>789</v>
      </c>
      <c r="C813" s="144" t="s">
        <v>3513</v>
      </c>
      <c r="D813" s="144" t="s">
        <v>2837</v>
      </c>
      <c r="E813" s="139" t="s">
        <v>653</v>
      </c>
      <c r="F813" s="139" t="s">
        <v>653</v>
      </c>
      <c r="G813" s="148">
        <v>0</v>
      </c>
      <c r="H813" s="148">
        <v>0</v>
      </c>
      <c r="I813" s="139" t="s">
        <v>2303</v>
      </c>
      <c r="J813" s="139" t="s">
        <v>1275</v>
      </c>
      <c r="K813" s="146" t="s">
        <v>3526</v>
      </c>
      <c r="L813" s="147" t="s">
        <v>4261</v>
      </c>
      <c r="M813" s="147" t="s">
        <v>4318</v>
      </c>
      <c r="N813" s="22" t="s">
        <v>2074</v>
      </c>
      <c r="O813" s="22"/>
      <c r="P813" s="246" t="s">
        <v>2837</v>
      </c>
      <c r="Q813" s="191"/>
      <c r="R813" s="1"/>
      <c r="S813" s="1" t="str">
        <f t="shared" si="138"/>
        <v/>
      </c>
      <c r="T813" s="1" t="str">
        <f>IF(ISNA(VLOOKUP(P813,'NEW XEQM.c'!D:D,1,0)),"--",VLOOKUP(P813,'NEW XEQM.c'!D:G,3,0))</f>
        <v>--</v>
      </c>
      <c r="U813" s="1" t="s">
        <v>2074</v>
      </c>
      <c r="W813" t="e">
        <f t="shared" si="137"/>
        <v>#VALUE!</v>
      </c>
    </row>
    <row r="814" spans="1:23">
      <c r="A814" s="16">
        <f t="shared" si="135"/>
        <v>814</v>
      </c>
      <c r="B814" s="15">
        <f t="shared" si="136"/>
        <v>790</v>
      </c>
      <c r="C814" s="144" t="s">
        <v>3513</v>
      </c>
      <c r="D814" s="144" t="s">
        <v>2838</v>
      </c>
      <c r="E814" s="139" t="s">
        <v>654</v>
      </c>
      <c r="F814" s="139" t="s">
        <v>654</v>
      </c>
      <c r="G814" s="148">
        <v>0</v>
      </c>
      <c r="H814" s="148">
        <v>0</v>
      </c>
      <c r="I814" s="139" t="s">
        <v>2303</v>
      </c>
      <c r="J814" s="139" t="s">
        <v>1275</v>
      </c>
      <c r="K814" s="146" t="s">
        <v>3526</v>
      </c>
      <c r="L814" s="147" t="s">
        <v>4261</v>
      </c>
      <c r="M814" s="147" t="s">
        <v>4318</v>
      </c>
      <c r="N814" s="22" t="s">
        <v>2074</v>
      </c>
      <c r="O814" s="22"/>
      <c r="P814" s="246" t="s">
        <v>2838</v>
      </c>
      <c r="Q814" s="191"/>
      <c r="R814" s="1"/>
      <c r="S814" s="1" t="str">
        <f t="shared" si="138"/>
        <v/>
      </c>
      <c r="T814" s="1" t="str">
        <f>IF(ISNA(VLOOKUP(P814,'NEW XEQM.c'!D:D,1,0)),"--",VLOOKUP(P814,'NEW XEQM.c'!D:G,3,0))</f>
        <v>--</v>
      </c>
      <c r="U814" s="1" t="s">
        <v>2074</v>
      </c>
      <c r="W814" t="e">
        <f t="shared" si="137"/>
        <v>#VALUE!</v>
      </c>
    </row>
    <row r="815" spans="1:23">
      <c r="A815" s="16">
        <f t="shared" si="135"/>
        <v>815</v>
      </c>
      <c r="B815" s="15">
        <f t="shared" si="136"/>
        <v>791</v>
      </c>
      <c r="C815" s="144" t="s">
        <v>3513</v>
      </c>
      <c r="D815" s="144" t="s">
        <v>2839</v>
      </c>
      <c r="E815" s="139" t="s">
        <v>655</v>
      </c>
      <c r="F815" s="139" t="s">
        <v>655</v>
      </c>
      <c r="G815" s="148">
        <v>0</v>
      </c>
      <c r="H815" s="148">
        <v>0</v>
      </c>
      <c r="I815" s="139" t="s">
        <v>2303</v>
      </c>
      <c r="J815" s="139" t="s">
        <v>1275</v>
      </c>
      <c r="K815" s="146" t="s">
        <v>3526</v>
      </c>
      <c r="L815" s="147" t="s">
        <v>4261</v>
      </c>
      <c r="M815" s="147" t="s">
        <v>4318</v>
      </c>
      <c r="N815" s="22" t="s">
        <v>2074</v>
      </c>
      <c r="O815" s="22"/>
      <c r="P815" s="246" t="s">
        <v>2839</v>
      </c>
      <c r="Q815" s="191"/>
      <c r="R815" s="1"/>
      <c r="S815" s="1" t="str">
        <f t="shared" si="138"/>
        <v/>
      </c>
      <c r="T815" s="1" t="str">
        <f>IF(ISNA(VLOOKUP(P815,'NEW XEQM.c'!D:D,1,0)),"--",VLOOKUP(P815,'NEW XEQM.c'!D:G,3,0))</f>
        <v>--</v>
      </c>
      <c r="U815" s="1" t="s">
        <v>2074</v>
      </c>
      <c r="W815" t="e">
        <f t="shared" si="137"/>
        <v>#VALUE!</v>
      </c>
    </row>
    <row r="816" spans="1:23">
      <c r="A816" s="16">
        <f t="shared" si="135"/>
        <v>816</v>
      </c>
      <c r="B816" s="15">
        <f t="shared" si="136"/>
        <v>792</v>
      </c>
      <c r="C816" s="144" t="s">
        <v>3513</v>
      </c>
      <c r="D816" s="144" t="s">
        <v>2840</v>
      </c>
      <c r="E816" s="139" t="s">
        <v>656</v>
      </c>
      <c r="F816" s="139" t="s">
        <v>656</v>
      </c>
      <c r="G816" s="148">
        <v>0</v>
      </c>
      <c r="H816" s="148">
        <v>0</v>
      </c>
      <c r="I816" s="139" t="s">
        <v>2303</v>
      </c>
      <c r="J816" s="139" t="s">
        <v>1275</v>
      </c>
      <c r="K816" s="146" t="s">
        <v>3526</v>
      </c>
      <c r="L816" s="147" t="s">
        <v>4261</v>
      </c>
      <c r="M816" s="147" t="s">
        <v>4318</v>
      </c>
      <c r="N816" s="22" t="s">
        <v>2074</v>
      </c>
      <c r="O816" s="22"/>
      <c r="P816" s="246" t="s">
        <v>2840</v>
      </c>
      <c r="Q816" s="191"/>
      <c r="R816" s="1"/>
      <c r="S816" s="1" t="str">
        <f t="shared" si="138"/>
        <v/>
      </c>
      <c r="T816" s="1" t="str">
        <f>IF(ISNA(VLOOKUP(P816,'NEW XEQM.c'!D:D,1,0)),"--",VLOOKUP(P816,'NEW XEQM.c'!D:G,3,0))</f>
        <v>--</v>
      </c>
      <c r="U816" s="1" t="s">
        <v>2074</v>
      </c>
      <c r="W816" t="e">
        <f t="shared" si="137"/>
        <v>#VALUE!</v>
      </c>
    </row>
    <row r="817" spans="1:23">
      <c r="A817" s="16">
        <f t="shared" si="135"/>
        <v>817</v>
      </c>
      <c r="B817" s="15">
        <f t="shared" si="136"/>
        <v>793</v>
      </c>
      <c r="C817" s="144" t="s">
        <v>3513</v>
      </c>
      <c r="D817" s="144" t="s">
        <v>2841</v>
      </c>
      <c r="E817" s="139" t="s">
        <v>657</v>
      </c>
      <c r="F817" s="139" t="s">
        <v>657</v>
      </c>
      <c r="G817" s="148">
        <v>0</v>
      </c>
      <c r="H817" s="148">
        <v>0</v>
      </c>
      <c r="I817" s="139" t="s">
        <v>2303</v>
      </c>
      <c r="J817" s="139" t="s">
        <v>1275</v>
      </c>
      <c r="K817" s="146" t="s">
        <v>3526</v>
      </c>
      <c r="L817" s="147" t="s">
        <v>4261</v>
      </c>
      <c r="M817" s="147" t="s">
        <v>4318</v>
      </c>
      <c r="N817" s="22" t="s">
        <v>2074</v>
      </c>
      <c r="O817" s="22"/>
      <c r="P817" s="246" t="s">
        <v>2841</v>
      </c>
      <c r="Q817" s="191"/>
      <c r="R817" s="1"/>
      <c r="S817" s="1" t="str">
        <f t="shared" si="138"/>
        <v/>
      </c>
      <c r="T817" s="1" t="str">
        <f>IF(ISNA(VLOOKUP(P817,'NEW XEQM.c'!D:D,1,0)),"--",VLOOKUP(P817,'NEW XEQM.c'!D:G,3,0))</f>
        <v>--</v>
      </c>
      <c r="U817" s="1" t="s">
        <v>2074</v>
      </c>
      <c r="W817" t="e">
        <f t="shared" si="137"/>
        <v>#VALUE!</v>
      </c>
    </row>
    <row r="818" spans="1:23">
      <c r="A818" s="16">
        <f t="shared" si="135"/>
        <v>818</v>
      </c>
      <c r="B818" s="15">
        <f t="shared" si="136"/>
        <v>794</v>
      </c>
      <c r="C818" s="144" t="s">
        <v>3513</v>
      </c>
      <c r="D818" s="144" t="s">
        <v>2842</v>
      </c>
      <c r="E818" s="139" t="s">
        <v>658</v>
      </c>
      <c r="F818" s="139" t="s">
        <v>658</v>
      </c>
      <c r="G818" s="148">
        <v>0</v>
      </c>
      <c r="H818" s="148">
        <v>0</v>
      </c>
      <c r="I818" s="139" t="s">
        <v>2303</v>
      </c>
      <c r="J818" s="139" t="s">
        <v>1275</v>
      </c>
      <c r="K818" s="146" t="s">
        <v>3526</v>
      </c>
      <c r="L818" s="147" t="s">
        <v>4261</v>
      </c>
      <c r="M818" s="147" t="s">
        <v>4318</v>
      </c>
      <c r="N818" s="22" t="s">
        <v>2074</v>
      </c>
      <c r="O818" s="22"/>
      <c r="P818" s="246" t="s">
        <v>2842</v>
      </c>
      <c r="Q818" s="191"/>
      <c r="R818" s="1"/>
      <c r="S818" s="1" t="str">
        <f t="shared" si="138"/>
        <v/>
      </c>
      <c r="T818" s="1" t="str">
        <f>IF(ISNA(VLOOKUP(P818,'NEW XEQM.c'!D:D,1,0)),"--",VLOOKUP(P818,'NEW XEQM.c'!D:G,3,0))</f>
        <v>--</v>
      </c>
      <c r="U818" s="1" t="s">
        <v>2074</v>
      </c>
      <c r="W818" t="e">
        <f t="shared" si="137"/>
        <v>#VALUE!</v>
      </c>
    </row>
    <row r="819" spans="1:23">
      <c r="A819" s="16">
        <f t="shared" si="135"/>
        <v>819</v>
      </c>
      <c r="B819" s="15">
        <f t="shared" si="136"/>
        <v>795</v>
      </c>
      <c r="C819" s="144" t="s">
        <v>3513</v>
      </c>
      <c r="D819" s="144" t="s">
        <v>2843</v>
      </c>
      <c r="E819" s="139" t="s">
        <v>659</v>
      </c>
      <c r="F819" s="139" t="s">
        <v>659</v>
      </c>
      <c r="G819" s="148">
        <v>0</v>
      </c>
      <c r="H819" s="148">
        <v>0</v>
      </c>
      <c r="I819" s="139" t="s">
        <v>2303</v>
      </c>
      <c r="J819" s="139" t="s">
        <v>1275</v>
      </c>
      <c r="K819" s="146" t="s">
        <v>3526</v>
      </c>
      <c r="L819" s="147" t="s">
        <v>4261</v>
      </c>
      <c r="M819" s="147" t="s">
        <v>4318</v>
      </c>
      <c r="N819" s="22" t="s">
        <v>2074</v>
      </c>
      <c r="O819" s="22"/>
      <c r="P819" s="246" t="s">
        <v>2843</v>
      </c>
      <c r="Q819" s="191"/>
      <c r="R819" s="1"/>
      <c r="S819" s="1" t="str">
        <f t="shared" si="138"/>
        <v/>
      </c>
      <c r="T819" s="1" t="str">
        <f>IF(ISNA(VLOOKUP(P819,'NEW XEQM.c'!D:D,1,0)),"--",VLOOKUP(P819,'NEW XEQM.c'!D:G,3,0))</f>
        <v>--</v>
      </c>
      <c r="U819" s="1" t="s">
        <v>2074</v>
      </c>
      <c r="W819" t="e">
        <f t="shared" si="137"/>
        <v>#VALUE!</v>
      </c>
    </row>
    <row r="820" spans="1:23">
      <c r="A820" s="16">
        <f t="shared" si="135"/>
        <v>820</v>
      </c>
      <c r="B820" s="15">
        <f t="shared" si="136"/>
        <v>796</v>
      </c>
      <c r="C820" s="144" t="s">
        <v>3513</v>
      </c>
      <c r="D820" s="144" t="s">
        <v>2844</v>
      </c>
      <c r="E820" s="139" t="s">
        <v>660</v>
      </c>
      <c r="F820" s="139" t="s">
        <v>660</v>
      </c>
      <c r="G820" s="148">
        <v>0</v>
      </c>
      <c r="H820" s="148">
        <v>0</v>
      </c>
      <c r="I820" s="139" t="s">
        <v>2303</v>
      </c>
      <c r="J820" s="139" t="s">
        <v>1275</v>
      </c>
      <c r="K820" s="146" t="s">
        <v>3526</v>
      </c>
      <c r="L820" s="147" t="s">
        <v>4261</v>
      </c>
      <c r="M820" s="147" t="s">
        <v>4318</v>
      </c>
      <c r="N820" s="22" t="s">
        <v>2074</v>
      </c>
      <c r="O820" s="22"/>
      <c r="P820" s="246" t="s">
        <v>2844</v>
      </c>
      <c r="Q820" s="191"/>
      <c r="R820" s="1"/>
      <c r="S820" s="1" t="str">
        <f t="shared" si="138"/>
        <v/>
      </c>
      <c r="T820" s="1" t="str">
        <f>IF(ISNA(VLOOKUP(P820,'NEW XEQM.c'!D:D,1,0)),"--",VLOOKUP(P820,'NEW XEQM.c'!D:G,3,0))</f>
        <v>--</v>
      </c>
      <c r="U820" s="1" t="s">
        <v>2074</v>
      </c>
      <c r="W820" t="e">
        <f t="shared" si="137"/>
        <v>#VALUE!</v>
      </c>
    </row>
    <row r="821" spans="1:23">
      <c r="A821" s="16">
        <f t="shared" si="135"/>
        <v>821</v>
      </c>
      <c r="B821" s="15">
        <f t="shared" si="136"/>
        <v>797</v>
      </c>
      <c r="C821" s="144" t="s">
        <v>3513</v>
      </c>
      <c r="D821" s="144" t="s">
        <v>2845</v>
      </c>
      <c r="E821" s="139" t="s">
        <v>474</v>
      </c>
      <c r="F821" s="139" t="s">
        <v>661</v>
      </c>
      <c r="G821" s="148">
        <v>0</v>
      </c>
      <c r="H821" s="148">
        <v>0</v>
      </c>
      <c r="I821" s="139" t="s">
        <v>1</v>
      </c>
      <c r="J821" s="139" t="s">
        <v>1275</v>
      </c>
      <c r="K821" s="146" t="s">
        <v>3526</v>
      </c>
      <c r="L821" s="147" t="s">
        <v>4261</v>
      </c>
      <c r="M821" s="147" t="s">
        <v>4318</v>
      </c>
      <c r="N821" s="22" t="s">
        <v>2074</v>
      </c>
      <c r="O821" s="22"/>
      <c r="P821" s="246" t="s">
        <v>2845</v>
      </c>
      <c r="Q821" s="191"/>
      <c r="R821" s="1"/>
      <c r="S821" s="1" t="str">
        <f t="shared" si="138"/>
        <v>NOT EQUAL</v>
      </c>
      <c r="T821" s="1" t="str">
        <f>IF(ISNA(VLOOKUP(P821,'NEW XEQM.c'!D:D,1,0)),"--",VLOOKUP(P821,'NEW XEQM.c'!D:G,3,0))</f>
        <v>--</v>
      </c>
      <c r="U821" s="1" t="s">
        <v>2074</v>
      </c>
      <c r="W821" t="e">
        <f t="shared" si="137"/>
        <v>#VALUE!</v>
      </c>
    </row>
    <row r="822" spans="1:23">
      <c r="A822" s="16">
        <f t="shared" si="135"/>
        <v>822</v>
      </c>
      <c r="B822" s="15">
        <f t="shared" si="136"/>
        <v>798</v>
      </c>
      <c r="C822" s="144" t="s">
        <v>3513</v>
      </c>
      <c r="D822" s="144" t="s">
        <v>2846</v>
      </c>
      <c r="E822" s="139" t="s">
        <v>474</v>
      </c>
      <c r="F822" s="139" t="s">
        <v>345</v>
      </c>
      <c r="G822" s="148">
        <v>0</v>
      </c>
      <c r="H822" s="148">
        <v>0</v>
      </c>
      <c r="I822" s="139" t="s">
        <v>1</v>
      </c>
      <c r="J822" s="139" t="s">
        <v>1275</v>
      </c>
      <c r="K822" s="146" t="s">
        <v>3526</v>
      </c>
      <c r="L822" s="147" t="s">
        <v>4261</v>
      </c>
      <c r="M822" s="147" t="s">
        <v>4318</v>
      </c>
      <c r="N822" s="22" t="s">
        <v>2074</v>
      </c>
      <c r="O822" s="22"/>
      <c r="P822" s="246" t="s">
        <v>2846</v>
      </c>
      <c r="Q822" s="191"/>
      <c r="R822" s="1"/>
      <c r="S822" s="1" t="str">
        <f t="shared" si="138"/>
        <v>NOT EQUAL</v>
      </c>
      <c r="T822" s="1" t="str">
        <f>IF(ISNA(VLOOKUP(P822,'NEW XEQM.c'!D:D,1,0)),"--",VLOOKUP(P822,'NEW XEQM.c'!D:G,3,0))</f>
        <v>--</v>
      </c>
      <c r="U822" s="1" t="s">
        <v>2074</v>
      </c>
      <c r="W822" t="e">
        <f t="shared" si="137"/>
        <v>#VALUE!</v>
      </c>
    </row>
    <row r="823" spans="1:23">
      <c r="A823" s="16">
        <f t="shared" si="135"/>
        <v>823</v>
      </c>
      <c r="B823" s="15">
        <f t="shared" si="136"/>
        <v>799</v>
      </c>
      <c r="C823" s="144" t="s">
        <v>3513</v>
      </c>
      <c r="D823" s="144" t="s">
        <v>2847</v>
      </c>
      <c r="E823" s="139" t="s">
        <v>474</v>
      </c>
      <c r="F823" s="139" t="s">
        <v>662</v>
      </c>
      <c r="G823" s="148">
        <v>0</v>
      </c>
      <c r="H823" s="148">
        <v>0</v>
      </c>
      <c r="I823" s="139" t="s">
        <v>1</v>
      </c>
      <c r="J823" s="139" t="s">
        <v>1275</v>
      </c>
      <c r="K823" s="146" t="s">
        <v>3526</v>
      </c>
      <c r="L823" s="147" t="s">
        <v>4261</v>
      </c>
      <c r="M823" s="147" t="s">
        <v>4318</v>
      </c>
      <c r="N823" s="22" t="s">
        <v>2074</v>
      </c>
      <c r="O823" s="22"/>
      <c r="P823" s="246" t="s">
        <v>2847</v>
      </c>
      <c r="Q823" s="191"/>
      <c r="R823" s="1"/>
      <c r="S823" s="1" t="str">
        <f t="shared" si="138"/>
        <v>NOT EQUAL</v>
      </c>
      <c r="T823" s="1" t="str">
        <f>IF(ISNA(VLOOKUP(P823,'NEW XEQM.c'!D:D,1,0)),"--",VLOOKUP(P823,'NEW XEQM.c'!D:G,3,0))</f>
        <v>--</v>
      </c>
      <c r="U823" s="1" t="s">
        <v>2074</v>
      </c>
      <c r="W823" t="e">
        <f t="shared" si="137"/>
        <v>#VALUE!</v>
      </c>
    </row>
    <row r="824" spans="1:23">
      <c r="A824" s="16">
        <f t="shared" si="135"/>
        <v>824</v>
      </c>
      <c r="B824" s="15">
        <f t="shared" si="136"/>
        <v>800</v>
      </c>
      <c r="C824" s="144" t="s">
        <v>3513</v>
      </c>
      <c r="D824" s="144" t="s">
        <v>2848</v>
      </c>
      <c r="E824" s="139" t="s">
        <v>357</v>
      </c>
      <c r="F824" s="139" t="s">
        <v>357</v>
      </c>
      <c r="G824" s="148">
        <v>0</v>
      </c>
      <c r="H824" s="148">
        <v>0</v>
      </c>
      <c r="I824" s="139" t="s">
        <v>2303</v>
      </c>
      <c r="J824" s="139" t="s">
        <v>1275</v>
      </c>
      <c r="K824" s="146" t="s">
        <v>3526</v>
      </c>
      <c r="L824" s="147" t="s">
        <v>4261</v>
      </c>
      <c r="M824" s="147" t="s">
        <v>4318</v>
      </c>
      <c r="N824" s="22" t="s">
        <v>2074</v>
      </c>
      <c r="O824" s="22"/>
      <c r="P824" s="246" t="s">
        <v>2848</v>
      </c>
      <c r="Q824" s="191"/>
      <c r="R824" s="1"/>
      <c r="S824" s="1" t="str">
        <f t="shared" si="138"/>
        <v/>
      </c>
      <c r="T824" s="1" t="str">
        <f>IF(ISNA(VLOOKUP(P824,'NEW XEQM.c'!D:D,1,0)),"--",VLOOKUP(P824,'NEW XEQM.c'!D:G,3,0))</f>
        <v>--</v>
      </c>
      <c r="U824" s="1" t="s">
        <v>2074</v>
      </c>
      <c r="W824" t="e">
        <f t="shared" si="137"/>
        <v>#VALUE!</v>
      </c>
    </row>
    <row r="825" spans="1:23">
      <c r="A825" s="16">
        <f t="shared" si="135"/>
        <v>825</v>
      </c>
      <c r="B825" s="15">
        <f t="shared" si="136"/>
        <v>801</v>
      </c>
      <c r="C825" s="144" t="s">
        <v>3513</v>
      </c>
      <c r="D825" s="144" t="s">
        <v>2849</v>
      </c>
      <c r="E825" s="139" t="s">
        <v>663</v>
      </c>
      <c r="F825" s="139" t="s">
        <v>663</v>
      </c>
      <c r="G825" s="148">
        <v>0</v>
      </c>
      <c r="H825" s="148">
        <v>0</v>
      </c>
      <c r="I825" s="139" t="s">
        <v>2303</v>
      </c>
      <c r="J825" s="139" t="s">
        <v>1275</v>
      </c>
      <c r="K825" s="146" t="s">
        <v>3526</v>
      </c>
      <c r="L825" s="147" t="s">
        <v>4261</v>
      </c>
      <c r="M825" s="147" t="s">
        <v>4318</v>
      </c>
      <c r="N825" s="22" t="s">
        <v>2074</v>
      </c>
      <c r="O825" s="22"/>
      <c r="P825" s="246" t="s">
        <v>2849</v>
      </c>
      <c r="Q825" s="191"/>
      <c r="R825" s="1"/>
      <c r="S825" s="1" t="str">
        <f t="shared" si="138"/>
        <v/>
      </c>
      <c r="T825" s="1" t="str">
        <f>IF(ISNA(VLOOKUP(P825,'NEW XEQM.c'!D:D,1,0)),"--",VLOOKUP(P825,'NEW XEQM.c'!D:G,3,0))</f>
        <v>--</v>
      </c>
      <c r="U825" s="1" t="s">
        <v>2074</v>
      </c>
      <c r="W825" t="e">
        <f t="shared" si="137"/>
        <v>#VALUE!</v>
      </c>
    </row>
    <row r="826" spans="1:23">
      <c r="A826" s="16">
        <f t="shared" si="135"/>
        <v>826</v>
      </c>
      <c r="B826" s="15">
        <f t="shared" si="136"/>
        <v>802</v>
      </c>
      <c r="C826" s="144" t="s">
        <v>3513</v>
      </c>
      <c r="D826" s="144" t="s">
        <v>2850</v>
      </c>
      <c r="E826" s="139" t="s">
        <v>664</v>
      </c>
      <c r="F826" s="139" t="s">
        <v>664</v>
      </c>
      <c r="G826" s="148">
        <v>0</v>
      </c>
      <c r="H826" s="148">
        <v>0</v>
      </c>
      <c r="I826" s="139" t="s">
        <v>2303</v>
      </c>
      <c r="J826" s="139" t="s">
        <v>1275</v>
      </c>
      <c r="K826" s="146" t="s">
        <v>3526</v>
      </c>
      <c r="L826" s="147" t="s">
        <v>4261</v>
      </c>
      <c r="M826" s="147" t="s">
        <v>4318</v>
      </c>
      <c r="N826" s="22" t="s">
        <v>2074</v>
      </c>
      <c r="O826" s="22"/>
      <c r="P826" s="246" t="s">
        <v>2850</v>
      </c>
      <c r="Q826" s="191"/>
      <c r="R826" s="1"/>
      <c r="S826" s="1" t="str">
        <f t="shared" si="138"/>
        <v/>
      </c>
      <c r="T826" s="1" t="str">
        <f>IF(ISNA(VLOOKUP(P826,'NEW XEQM.c'!D:D,1,0)),"--",VLOOKUP(P826,'NEW XEQM.c'!D:G,3,0))</f>
        <v>--</v>
      </c>
      <c r="U826" s="1" t="s">
        <v>2074</v>
      </c>
      <c r="W826" t="e">
        <f t="shared" si="137"/>
        <v>#VALUE!</v>
      </c>
    </row>
    <row r="827" spans="1:23">
      <c r="A827" s="16">
        <f t="shared" si="135"/>
        <v>827</v>
      </c>
      <c r="B827" s="15">
        <f t="shared" si="136"/>
        <v>803</v>
      </c>
      <c r="C827" s="144" t="s">
        <v>3513</v>
      </c>
      <c r="D827" s="144" t="s">
        <v>2851</v>
      </c>
      <c r="E827" s="139" t="s">
        <v>665</v>
      </c>
      <c r="F827" s="139" t="s">
        <v>665</v>
      </c>
      <c r="G827" s="148">
        <v>0</v>
      </c>
      <c r="H827" s="148">
        <v>0</v>
      </c>
      <c r="I827" s="139" t="s">
        <v>2303</v>
      </c>
      <c r="J827" s="139" t="s">
        <v>1275</v>
      </c>
      <c r="K827" s="146" t="s">
        <v>3526</v>
      </c>
      <c r="L827" s="147" t="s">
        <v>4261</v>
      </c>
      <c r="M827" s="147" t="s">
        <v>4318</v>
      </c>
      <c r="N827" s="22" t="s">
        <v>2074</v>
      </c>
      <c r="O827" s="22"/>
      <c r="P827" s="246" t="s">
        <v>2851</v>
      </c>
      <c r="Q827" s="191"/>
      <c r="R827" s="1"/>
      <c r="S827" s="1" t="str">
        <f t="shared" si="138"/>
        <v/>
      </c>
      <c r="T827" s="1" t="str">
        <f>IF(ISNA(VLOOKUP(P827,'NEW XEQM.c'!D:D,1,0)),"--",VLOOKUP(P827,'NEW XEQM.c'!D:G,3,0))</f>
        <v>--</v>
      </c>
      <c r="U827" s="1" t="s">
        <v>2074</v>
      </c>
      <c r="W827" t="e">
        <f t="shared" si="137"/>
        <v>#VALUE!</v>
      </c>
    </row>
    <row r="828" spans="1:23">
      <c r="A828" s="16">
        <f t="shared" si="135"/>
        <v>828</v>
      </c>
      <c r="B828" s="15">
        <f t="shared" si="136"/>
        <v>804</v>
      </c>
      <c r="C828" s="144" t="s">
        <v>3513</v>
      </c>
      <c r="D828" s="144" t="s">
        <v>2852</v>
      </c>
      <c r="E828" s="139" t="s">
        <v>666</v>
      </c>
      <c r="F828" s="139" t="s">
        <v>666</v>
      </c>
      <c r="G828" s="148">
        <v>0</v>
      </c>
      <c r="H828" s="148">
        <v>0</v>
      </c>
      <c r="I828" s="139" t="s">
        <v>2303</v>
      </c>
      <c r="J828" s="139" t="s">
        <v>1275</v>
      </c>
      <c r="K828" s="146" t="s">
        <v>3526</v>
      </c>
      <c r="L828" s="147" t="s">
        <v>4261</v>
      </c>
      <c r="M828" s="147" t="s">
        <v>4318</v>
      </c>
      <c r="N828" s="22" t="s">
        <v>2074</v>
      </c>
      <c r="O828" s="22"/>
      <c r="P828" s="246" t="s">
        <v>2852</v>
      </c>
      <c r="Q828" s="191"/>
      <c r="R828" s="1"/>
      <c r="S828" s="1" t="str">
        <f t="shared" si="138"/>
        <v/>
      </c>
      <c r="T828" s="1" t="str">
        <f>IF(ISNA(VLOOKUP(P828,'NEW XEQM.c'!D:D,1,0)),"--",VLOOKUP(P828,'NEW XEQM.c'!D:G,3,0))</f>
        <v>--</v>
      </c>
      <c r="U828" s="1" t="s">
        <v>2074</v>
      </c>
      <c r="W828" t="e">
        <f t="shared" si="137"/>
        <v>#VALUE!</v>
      </c>
    </row>
    <row r="829" spans="1:23">
      <c r="A829" s="16">
        <f t="shared" si="135"/>
        <v>829</v>
      </c>
      <c r="B829" s="15">
        <f t="shared" si="136"/>
        <v>805</v>
      </c>
      <c r="C829" s="144" t="s">
        <v>3513</v>
      </c>
      <c r="D829" s="144" t="s">
        <v>2853</v>
      </c>
      <c r="E829" s="139" t="s">
        <v>667</v>
      </c>
      <c r="F829" s="139" t="s">
        <v>667</v>
      </c>
      <c r="G829" s="148">
        <v>0</v>
      </c>
      <c r="H829" s="148">
        <v>0</v>
      </c>
      <c r="I829" s="139" t="s">
        <v>2303</v>
      </c>
      <c r="J829" s="139" t="s">
        <v>1275</v>
      </c>
      <c r="K829" s="146" t="s">
        <v>3526</v>
      </c>
      <c r="L829" s="147" t="s">
        <v>4261</v>
      </c>
      <c r="M829" s="147" t="s">
        <v>4318</v>
      </c>
      <c r="N829" s="22" t="s">
        <v>2074</v>
      </c>
      <c r="O829" s="22"/>
      <c r="P829" s="246" t="s">
        <v>2853</v>
      </c>
      <c r="Q829" s="191"/>
      <c r="R829" s="1"/>
      <c r="S829" s="1" t="str">
        <f t="shared" si="138"/>
        <v/>
      </c>
      <c r="T829" s="1" t="str">
        <f>IF(ISNA(VLOOKUP(P829,'NEW XEQM.c'!D:D,1,0)),"--",VLOOKUP(P829,'NEW XEQM.c'!D:G,3,0))</f>
        <v>--</v>
      </c>
      <c r="U829" s="1" t="s">
        <v>2074</v>
      </c>
      <c r="W829" t="e">
        <f t="shared" si="137"/>
        <v>#VALUE!</v>
      </c>
    </row>
    <row r="830" spans="1:23">
      <c r="A830" s="16">
        <f t="shared" si="135"/>
        <v>830</v>
      </c>
      <c r="B830" s="15">
        <f t="shared" si="136"/>
        <v>806</v>
      </c>
      <c r="C830" s="144" t="s">
        <v>3513</v>
      </c>
      <c r="D830" s="144" t="s">
        <v>2862</v>
      </c>
      <c r="E830" s="139" t="s">
        <v>474</v>
      </c>
      <c r="F830" s="139" t="s">
        <v>669</v>
      </c>
      <c r="G830" s="148">
        <v>0</v>
      </c>
      <c r="H830" s="148">
        <v>0</v>
      </c>
      <c r="I830" s="139" t="s">
        <v>1</v>
      </c>
      <c r="J830" s="139" t="s">
        <v>1275</v>
      </c>
      <c r="K830" s="146" t="s">
        <v>3526</v>
      </c>
      <c r="L830" s="147" t="s">
        <v>4261</v>
      </c>
      <c r="M830" s="147" t="s">
        <v>4318</v>
      </c>
      <c r="N830" s="22" t="s">
        <v>2074</v>
      </c>
      <c r="O830" s="22"/>
      <c r="P830" s="246" t="s">
        <v>2862</v>
      </c>
      <c r="Q830" s="191"/>
      <c r="R830" s="1"/>
      <c r="S830" s="1" t="str">
        <f t="shared" si="138"/>
        <v>NOT EQUAL</v>
      </c>
      <c r="T830" s="1" t="str">
        <f>IF(ISNA(VLOOKUP(P830,'NEW XEQM.c'!D:D,1,0)),"--",VLOOKUP(P830,'NEW XEQM.c'!D:G,3,0))</f>
        <v>--</v>
      </c>
      <c r="U830" s="1" t="s">
        <v>2074</v>
      </c>
      <c r="W830" t="e">
        <f t="shared" si="137"/>
        <v>#VALUE!</v>
      </c>
    </row>
    <row r="831" spans="1:23">
      <c r="A831" s="16">
        <f t="shared" ref="A831:A894" si="139">IF(B831=INT(B831),ROW(),"")</f>
        <v>831</v>
      </c>
      <c r="B831" s="15">
        <f t="shared" si="136"/>
        <v>807</v>
      </c>
      <c r="C831" s="144" t="s">
        <v>3513</v>
      </c>
      <c r="D831" s="144" t="s">
        <v>2863</v>
      </c>
      <c r="E831" s="139" t="s">
        <v>474</v>
      </c>
      <c r="F831" s="139" t="s">
        <v>670</v>
      </c>
      <c r="G831" s="148">
        <v>0</v>
      </c>
      <c r="H831" s="148">
        <v>0</v>
      </c>
      <c r="I831" s="139" t="s">
        <v>1</v>
      </c>
      <c r="J831" s="139" t="s">
        <v>1275</v>
      </c>
      <c r="K831" s="146" t="s">
        <v>3526</v>
      </c>
      <c r="L831" s="147" t="s">
        <v>4261</v>
      </c>
      <c r="M831" s="147" t="s">
        <v>4318</v>
      </c>
      <c r="N831" s="22" t="s">
        <v>2074</v>
      </c>
      <c r="O831" s="22"/>
      <c r="P831" s="246" t="s">
        <v>2863</v>
      </c>
      <c r="Q831" s="191"/>
      <c r="R831" s="1"/>
      <c r="S831" s="1" t="str">
        <f t="shared" si="138"/>
        <v>NOT EQUAL</v>
      </c>
      <c r="T831" s="1" t="str">
        <f>IF(ISNA(VLOOKUP(P831,'NEW XEQM.c'!D:D,1,0)),"--",VLOOKUP(P831,'NEW XEQM.c'!D:G,3,0))</f>
        <v>--</v>
      </c>
      <c r="U831" s="1" t="s">
        <v>2074</v>
      </c>
      <c r="W831" t="e">
        <f t="shared" si="137"/>
        <v>#VALUE!</v>
      </c>
    </row>
    <row r="832" spans="1:23">
      <c r="A832" s="16">
        <f t="shared" si="139"/>
        <v>832</v>
      </c>
      <c r="B832" s="15">
        <f t="shared" si="136"/>
        <v>808</v>
      </c>
      <c r="C832" s="144" t="s">
        <v>3513</v>
      </c>
      <c r="D832" s="144" t="s">
        <v>2864</v>
      </c>
      <c r="E832" s="139" t="s">
        <v>474</v>
      </c>
      <c r="F832" s="139" t="s">
        <v>671</v>
      </c>
      <c r="G832" s="148">
        <v>0</v>
      </c>
      <c r="H832" s="148">
        <v>0</v>
      </c>
      <c r="I832" s="139" t="s">
        <v>1</v>
      </c>
      <c r="J832" s="139" t="s">
        <v>1275</v>
      </c>
      <c r="K832" s="146" t="s">
        <v>3526</v>
      </c>
      <c r="L832" s="147" t="s">
        <v>4261</v>
      </c>
      <c r="M832" s="147" t="s">
        <v>4318</v>
      </c>
      <c r="N832" s="22" t="s">
        <v>2074</v>
      </c>
      <c r="O832" s="22"/>
      <c r="P832" s="246" t="s">
        <v>2864</v>
      </c>
      <c r="Q832" s="191"/>
      <c r="R832" s="1"/>
      <c r="S832" s="1" t="str">
        <f t="shared" si="138"/>
        <v>NOT EQUAL</v>
      </c>
      <c r="T832" s="1" t="str">
        <f>IF(ISNA(VLOOKUP(P832,'NEW XEQM.c'!D:D,1,0)),"--",VLOOKUP(P832,'NEW XEQM.c'!D:G,3,0))</f>
        <v>--</v>
      </c>
      <c r="U832" s="1" t="s">
        <v>2074</v>
      </c>
      <c r="W832" t="e">
        <f t="shared" si="137"/>
        <v>#VALUE!</v>
      </c>
    </row>
    <row r="833" spans="1:23">
      <c r="A833" s="16">
        <f t="shared" si="139"/>
        <v>833</v>
      </c>
      <c r="B833" s="15">
        <f t="shared" si="136"/>
        <v>809</v>
      </c>
      <c r="C833" s="144" t="s">
        <v>3513</v>
      </c>
      <c r="D833" s="144" t="s">
        <v>2865</v>
      </c>
      <c r="E833" s="139" t="s">
        <v>474</v>
      </c>
      <c r="F833" s="139" t="s">
        <v>672</v>
      </c>
      <c r="G833" s="148">
        <v>0</v>
      </c>
      <c r="H833" s="148">
        <v>0</v>
      </c>
      <c r="I833" s="139" t="s">
        <v>1</v>
      </c>
      <c r="J833" s="139" t="s">
        <v>1275</v>
      </c>
      <c r="K833" s="146" t="s">
        <v>3526</v>
      </c>
      <c r="L833" s="147" t="s">
        <v>4261</v>
      </c>
      <c r="M833" s="147" t="s">
        <v>4318</v>
      </c>
      <c r="N833" s="22" t="s">
        <v>2074</v>
      </c>
      <c r="O833" s="22"/>
      <c r="P833" s="246" t="s">
        <v>2865</v>
      </c>
      <c r="Q833" s="191"/>
      <c r="R833" s="1"/>
      <c r="S833" s="1" t="str">
        <f t="shared" si="138"/>
        <v>NOT EQUAL</v>
      </c>
      <c r="T833" s="1" t="str">
        <f>IF(ISNA(VLOOKUP(P833,'NEW XEQM.c'!D:D,1,0)),"--",VLOOKUP(P833,'NEW XEQM.c'!D:G,3,0))</f>
        <v>--</v>
      </c>
      <c r="U833" s="1" t="s">
        <v>2074</v>
      </c>
      <c r="W833" t="e">
        <f t="shared" si="137"/>
        <v>#VALUE!</v>
      </c>
    </row>
    <row r="834" spans="1:23">
      <c r="A834" s="16">
        <f t="shared" si="139"/>
        <v>834</v>
      </c>
      <c r="B834" s="15">
        <f t="shared" si="136"/>
        <v>810</v>
      </c>
      <c r="C834" s="144" t="s">
        <v>3513</v>
      </c>
      <c r="D834" s="144" t="s">
        <v>2866</v>
      </c>
      <c r="E834" s="139" t="s">
        <v>474</v>
      </c>
      <c r="F834" s="139" t="s">
        <v>673</v>
      </c>
      <c r="G834" s="148">
        <v>0</v>
      </c>
      <c r="H834" s="148">
        <v>0</v>
      </c>
      <c r="I834" s="139" t="s">
        <v>1</v>
      </c>
      <c r="J834" s="139" t="s">
        <v>1275</v>
      </c>
      <c r="K834" s="146" t="s">
        <v>3526</v>
      </c>
      <c r="L834" s="147" t="s">
        <v>4261</v>
      </c>
      <c r="M834" s="147" t="s">
        <v>4318</v>
      </c>
      <c r="N834" s="22" t="s">
        <v>2074</v>
      </c>
      <c r="O834" s="22"/>
      <c r="P834" s="246" t="s">
        <v>2866</v>
      </c>
      <c r="Q834" s="191"/>
      <c r="R834" s="1"/>
      <c r="S834" s="1" t="str">
        <f t="shared" si="138"/>
        <v>NOT EQUAL</v>
      </c>
      <c r="T834" s="1" t="str">
        <f>IF(ISNA(VLOOKUP(P834,'NEW XEQM.c'!D:D,1,0)),"--",VLOOKUP(P834,'NEW XEQM.c'!D:G,3,0))</f>
        <v>--</v>
      </c>
      <c r="U834" s="1" t="s">
        <v>2074</v>
      </c>
      <c r="W834" t="e">
        <f t="shared" si="137"/>
        <v>#VALUE!</v>
      </c>
    </row>
    <row r="835" spans="1:23">
      <c r="A835" s="16">
        <f t="shared" si="139"/>
        <v>835</v>
      </c>
      <c r="B835" s="15">
        <f t="shared" si="136"/>
        <v>811</v>
      </c>
      <c r="C835" s="144" t="s">
        <v>3513</v>
      </c>
      <c r="D835" s="144" t="s">
        <v>2867</v>
      </c>
      <c r="E835" s="139" t="s">
        <v>474</v>
      </c>
      <c r="F835" s="139" t="s">
        <v>674</v>
      </c>
      <c r="G835" s="148">
        <v>0</v>
      </c>
      <c r="H835" s="148">
        <v>0</v>
      </c>
      <c r="I835" s="139" t="s">
        <v>1</v>
      </c>
      <c r="J835" s="139" t="s">
        <v>1275</v>
      </c>
      <c r="K835" s="146" t="s">
        <v>3526</v>
      </c>
      <c r="L835" s="147" t="s">
        <v>4261</v>
      </c>
      <c r="M835" s="147" t="s">
        <v>4318</v>
      </c>
      <c r="N835" s="22" t="s">
        <v>2074</v>
      </c>
      <c r="O835" s="22"/>
      <c r="P835" s="246" t="s">
        <v>2867</v>
      </c>
      <c r="Q835" s="191"/>
      <c r="R835" s="1"/>
      <c r="S835" s="1" t="str">
        <f t="shared" si="138"/>
        <v>NOT EQUAL</v>
      </c>
      <c r="T835" s="1" t="str">
        <f>IF(ISNA(VLOOKUP(P835,'NEW XEQM.c'!D:D,1,0)),"--",VLOOKUP(P835,'NEW XEQM.c'!D:G,3,0))</f>
        <v>--</v>
      </c>
      <c r="U835" s="1" t="s">
        <v>2074</v>
      </c>
      <c r="W835" t="e">
        <f t="shared" si="137"/>
        <v>#VALUE!</v>
      </c>
    </row>
    <row r="836" spans="1:23">
      <c r="A836" s="16">
        <f t="shared" si="139"/>
        <v>836</v>
      </c>
      <c r="B836" s="15">
        <f t="shared" ref="B836:B899" si="140">IF(AND(MID(C836,2,1)&lt;&gt;"/",MID(C836,1,1)="/"),INT(B835)+1,B835+0.01)</f>
        <v>812</v>
      </c>
      <c r="C836" s="144" t="s">
        <v>3513</v>
      </c>
      <c r="D836" s="144" t="s">
        <v>2868</v>
      </c>
      <c r="E836" s="139" t="s">
        <v>474</v>
      </c>
      <c r="F836" s="139" t="s">
        <v>675</v>
      </c>
      <c r="G836" s="148">
        <v>0</v>
      </c>
      <c r="H836" s="148">
        <v>0</v>
      </c>
      <c r="I836" s="139" t="s">
        <v>1</v>
      </c>
      <c r="J836" s="139" t="s">
        <v>1275</v>
      </c>
      <c r="K836" s="146" t="s">
        <v>3526</v>
      </c>
      <c r="L836" s="147" t="s">
        <v>4261</v>
      </c>
      <c r="M836" s="147" t="s">
        <v>4318</v>
      </c>
      <c r="N836" s="22" t="s">
        <v>2074</v>
      </c>
      <c r="O836" s="22"/>
      <c r="P836" s="246" t="s">
        <v>2868</v>
      </c>
      <c r="Q836" s="191"/>
      <c r="R836" s="1"/>
      <c r="S836" s="1" t="str">
        <f t="shared" si="138"/>
        <v>NOT EQUAL</v>
      </c>
      <c r="T836" s="1" t="str">
        <f>IF(ISNA(VLOOKUP(P836,'NEW XEQM.c'!D:D,1,0)),"--",VLOOKUP(P836,'NEW XEQM.c'!D:G,3,0))</f>
        <v>--</v>
      </c>
      <c r="U836" s="1" t="s">
        <v>2074</v>
      </c>
      <c r="W836" t="e">
        <f t="shared" si="137"/>
        <v>#VALUE!</v>
      </c>
    </row>
    <row r="837" spans="1:23">
      <c r="A837" s="16">
        <f t="shared" si="139"/>
        <v>837</v>
      </c>
      <c r="B837" s="15">
        <f t="shared" si="140"/>
        <v>813</v>
      </c>
      <c r="C837" s="144" t="s">
        <v>3513</v>
      </c>
      <c r="D837" s="144" t="s">
        <v>2869</v>
      </c>
      <c r="E837" s="139" t="s">
        <v>474</v>
      </c>
      <c r="F837" s="139" t="s">
        <v>676</v>
      </c>
      <c r="G837" s="148">
        <v>0</v>
      </c>
      <c r="H837" s="148">
        <v>0</v>
      </c>
      <c r="I837" s="139" t="s">
        <v>1</v>
      </c>
      <c r="J837" s="139" t="s">
        <v>1275</v>
      </c>
      <c r="K837" s="146" t="s">
        <v>3526</v>
      </c>
      <c r="L837" s="147" t="s">
        <v>4261</v>
      </c>
      <c r="M837" s="147" t="s">
        <v>4318</v>
      </c>
      <c r="N837" s="22" t="s">
        <v>2074</v>
      </c>
      <c r="O837" s="22"/>
      <c r="P837" s="246" t="s">
        <v>2869</v>
      </c>
      <c r="Q837" s="191"/>
      <c r="R837" s="1"/>
      <c r="S837" s="1" t="str">
        <f t="shared" si="138"/>
        <v>NOT EQUAL</v>
      </c>
      <c r="T837" s="1" t="str">
        <f>IF(ISNA(VLOOKUP(P837,'NEW XEQM.c'!D:D,1,0)),"--",VLOOKUP(P837,'NEW XEQM.c'!D:G,3,0))</f>
        <v>--</v>
      </c>
      <c r="U837" s="1" t="s">
        <v>2074</v>
      </c>
      <c r="W837" t="e">
        <f t="shared" ref="W837:W900" si="141">SUBSTITUTE(IF(AND(T837="--",FIND("STD",E837),FIND("fn",C837)&gt;0,FIND("ITM_",P837),I837="CAT_FNCT"),E837,""),"""","")</f>
        <v>#VALUE!</v>
      </c>
    </row>
    <row r="838" spans="1:23">
      <c r="A838" s="16">
        <f t="shared" si="139"/>
        <v>838</v>
      </c>
      <c r="B838" s="15">
        <f t="shared" si="140"/>
        <v>814</v>
      </c>
      <c r="C838" s="144" t="s">
        <v>3513</v>
      </c>
      <c r="D838" s="144" t="s">
        <v>2870</v>
      </c>
      <c r="E838" s="139" t="s">
        <v>474</v>
      </c>
      <c r="F838" s="139" t="s">
        <v>677</v>
      </c>
      <c r="G838" s="148">
        <v>0</v>
      </c>
      <c r="H838" s="148">
        <v>0</v>
      </c>
      <c r="I838" s="139" t="s">
        <v>1</v>
      </c>
      <c r="J838" s="139" t="s">
        <v>1275</v>
      </c>
      <c r="K838" s="146" t="s">
        <v>3526</v>
      </c>
      <c r="L838" s="147" t="s">
        <v>4261</v>
      </c>
      <c r="M838" s="147" t="s">
        <v>4318</v>
      </c>
      <c r="N838" s="22" t="s">
        <v>2074</v>
      </c>
      <c r="O838" s="22"/>
      <c r="P838" s="246" t="s">
        <v>2870</v>
      </c>
      <c r="Q838" s="191"/>
      <c r="R838" s="1"/>
      <c r="S838" s="1" t="str">
        <f t="shared" si="138"/>
        <v>NOT EQUAL</v>
      </c>
      <c r="T838" s="1" t="str">
        <f>IF(ISNA(VLOOKUP(P838,'NEW XEQM.c'!D:D,1,0)),"--",VLOOKUP(P838,'NEW XEQM.c'!D:G,3,0))</f>
        <v>--</v>
      </c>
      <c r="U838" s="1" t="s">
        <v>2074</v>
      </c>
      <c r="W838" t="e">
        <f t="shared" si="141"/>
        <v>#VALUE!</v>
      </c>
    </row>
    <row r="839" spans="1:23">
      <c r="A839" s="16">
        <f t="shared" si="139"/>
        <v>839</v>
      </c>
      <c r="B839" s="15">
        <f t="shared" si="140"/>
        <v>815</v>
      </c>
      <c r="C839" s="144" t="s">
        <v>3513</v>
      </c>
      <c r="D839" s="144" t="s">
        <v>2871</v>
      </c>
      <c r="E839" s="139" t="s">
        <v>474</v>
      </c>
      <c r="F839" s="139" t="s">
        <v>678</v>
      </c>
      <c r="G839" s="148">
        <v>0</v>
      </c>
      <c r="H839" s="148">
        <v>0</v>
      </c>
      <c r="I839" s="139" t="s">
        <v>1</v>
      </c>
      <c r="J839" s="139" t="s">
        <v>1275</v>
      </c>
      <c r="K839" s="146" t="s">
        <v>3526</v>
      </c>
      <c r="L839" s="147" t="s">
        <v>4261</v>
      </c>
      <c r="M839" s="147" t="s">
        <v>4318</v>
      </c>
      <c r="N839" s="22" t="s">
        <v>2074</v>
      </c>
      <c r="O839" s="22"/>
      <c r="P839" s="246" t="s">
        <v>2871</v>
      </c>
      <c r="Q839" s="191"/>
      <c r="R839" s="1"/>
      <c r="S839" s="1" t="str">
        <f t="shared" si="138"/>
        <v>NOT EQUAL</v>
      </c>
      <c r="T839" s="1" t="str">
        <f>IF(ISNA(VLOOKUP(P839,'NEW XEQM.c'!D:D,1,0)),"--",VLOOKUP(P839,'NEW XEQM.c'!D:G,3,0))</f>
        <v>--</v>
      </c>
      <c r="U839" s="1" t="s">
        <v>2074</v>
      </c>
      <c r="W839" t="e">
        <f t="shared" si="141"/>
        <v>#VALUE!</v>
      </c>
    </row>
    <row r="840" spans="1:23">
      <c r="A840" s="16">
        <f t="shared" si="139"/>
        <v>840</v>
      </c>
      <c r="B840" s="15">
        <f t="shared" si="140"/>
        <v>816</v>
      </c>
      <c r="C840" s="144" t="s">
        <v>3513</v>
      </c>
      <c r="D840" s="144" t="s">
        <v>2872</v>
      </c>
      <c r="E840" s="139" t="s">
        <v>474</v>
      </c>
      <c r="F840" s="139" t="s">
        <v>679</v>
      </c>
      <c r="G840" s="148">
        <v>0</v>
      </c>
      <c r="H840" s="148">
        <v>0</v>
      </c>
      <c r="I840" s="139" t="s">
        <v>1</v>
      </c>
      <c r="J840" s="139" t="s">
        <v>1275</v>
      </c>
      <c r="K840" s="146" t="s">
        <v>3526</v>
      </c>
      <c r="L840" s="147" t="s">
        <v>4261</v>
      </c>
      <c r="M840" s="147" t="s">
        <v>4318</v>
      </c>
      <c r="N840" s="22" t="s">
        <v>2074</v>
      </c>
      <c r="O840" s="22"/>
      <c r="P840" s="246" t="s">
        <v>2872</v>
      </c>
      <c r="Q840" s="191"/>
      <c r="R840" s="1"/>
      <c r="S840" s="1" t="str">
        <f t="shared" si="138"/>
        <v>NOT EQUAL</v>
      </c>
      <c r="T840" s="1" t="str">
        <f>IF(ISNA(VLOOKUP(P840,'NEW XEQM.c'!D:D,1,0)),"--",VLOOKUP(P840,'NEW XEQM.c'!D:G,3,0))</f>
        <v>--</v>
      </c>
      <c r="U840" s="1" t="s">
        <v>2074</v>
      </c>
      <c r="W840" t="e">
        <f t="shared" si="141"/>
        <v>#VALUE!</v>
      </c>
    </row>
    <row r="841" spans="1:23">
      <c r="A841" s="16">
        <f t="shared" si="139"/>
        <v>841</v>
      </c>
      <c r="B841" s="15">
        <f t="shared" si="140"/>
        <v>817</v>
      </c>
      <c r="C841" s="144" t="s">
        <v>3513</v>
      </c>
      <c r="D841" s="144" t="s">
        <v>2873</v>
      </c>
      <c r="E841" s="139" t="s">
        <v>474</v>
      </c>
      <c r="F841" s="139" t="s">
        <v>680</v>
      </c>
      <c r="G841" s="148">
        <v>0</v>
      </c>
      <c r="H841" s="148">
        <v>0</v>
      </c>
      <c r="I841" s="139" t="s">
        <v>1</v>
      </c>
      <c r="J841" s="139" t="s">
        <v>1275</v>
      </c>
      <c r="K841" s="146" t="s">
        <v>3526</v>
      </c>
      <c r="L841" s="147" t="s">
        <v>4261</v>
      </c>
      <c r="M841" s="147" t="s">
        <v>4318</v>
      </c>
      <c r="N841" s="22" t="s">
        <v>2074</v>
      </c>
      <c r="O841" s="22"/>
      <c r="P841" s="246" t="s">
        <v>2873</v>
      </c>
      <c r="Q841" s="191"/>
      <c r="R841" s="1"/>
      <c r="S841" s="1" t="str">
        <f t="shared" si="138"/>
        <v>NOT EQUAL</v>
      </c>
      <c r="T841" s="1" t="str">
        <f>IF(ISNA(VLOOKUP(P841,'NEW XEQM.c'!D:D,1,0)),"--",VLOOKUP(P841,'NEW XEQM.c'!D:G,3,0))</f>
        <v>--</v>
      </c>
      <c r="U841" s="1" t="s">
        <v>2074</v>
      </c>
      <c r="W841" t="e">
        <f t="shared" si="141"/>
        <v>#VALUE!</v>
      </c>
    </row>
    <row r="842" spans="1:23">
      <c r="A842" s="16">
        <f t="shared" si="139"/>
        <v>842</v>
      </c>
      <c r="B842" s="15">
        <f t="shared" si="140"/>
        <v>818</v>
      </c>
      <c r="C842" s="144" t="s">
        <v>3513</v>
      </c>
      <c r="D842" s="144" t="s">
        <v>2874</v>
      </c>
      <c r="E842" s="139" t="s">
        <v>474</v>
      </c>
      <c r="F842" s="139" t="s">
        <v>681</v>
      </c>
      <c r="G842" s="148">
        <v>0</v>
      </c>
      <c r="H842" s="148">
        <v>0</v>
      </c>
      <c r="I842" s="139" t="s">
        <v>1</v>
      </c>
      <c r="J842" s="139" t="s">
        <v>1275</v>
      </c>
      <c r="K842" s="146" t="s">
        <v>3526</v>
      </c>
      <c r="L842" s="147" t="s">
        <v>4261</v>
      </c>
      <c r="M842" s="147" t="s">
        <v>4318</v>
      </c>
      <c r="N842" s="22" t="s">
        <v>2074</v>
      </c>
      <c r="O842" s="22"/>
      <c r="P842" s="246" t="s">
        <v>2874</v>
      </c>
      <c r="Q842" s="191"/>
      <c r="R842" s="1"/>
      <c r="S842" s="1" t="str">
        <f t="shared" si="138"/>
        <v>NOT EQUAL</v>
      </c>
      <c r="T842" s="1" t="str">
        <f>IF(ISNA(VLOOKUP(P842,'NEW XEQM.c'!D:D,1,0)),"--",VLOOKUP(P842,'NEW XEQM.c'!D:G,3,0))</f>
        <v>--</v>
      </c>
      <c r="U842" s="1" t="s">
        <v>2074</v>
      </c>
      <c r="W842" t="e">
        <f t="shared" si="141"/>
        <v>#VALUE!</v>
      </c>
    </row>
    <row r="843" spans="1:23">
      <c r="A843" s="16">
        <f t="shared" si="139"/>
        <v>843</v>
      </c>
      <c r="B843" s="15">
        <f t="shared" si="140"/>
        <v>819</v>
      </c>
      <c r="C843" s="144" t="s">
        <v>3513</v>
      </c>
      <c r="D843" s="144" t="s">
        <v>2875</v>
      </c>
      <c r="E843" s="139" t="s">
        <v>474</v>
      </c>
      <c r="F843" s="139" t="s">
        <v>682</v>
      </c>
      <c r="G843" s="148">
        <v>0</v>
      </c>
      <c r="H843" s="148">
        <v>0</v>
      </c>
      <c r="I843" s="139" t="s">
        <v>1</v>
      </c>
      <c r="J843" s="139" t="s">
        <v>1275</v>
      </c>
      <c r="K843" s="146" t="s">
        <v>3526</v>
      </c>
      <c r="L843" s="147" t="s">
        <v>4261</v>
      </c>
      <c r="M843" s="147" t="s">
        <v>4318</v>
      </c>
      <c r="N843" s="22" t="s">
        <v>2074</v>
      </c>
      <c r="O843" s="22"/>
      <c r="P843" s="246" t="s">
        <v>2875</v>
      </c>
      <c r="Q843" s="191"/>
      <c r="R843" s="1"/>
      <c r="S843" s="1" t="str">
        <f t="shared" si="138"/>
        <v>NOT EQUAL</v>
      </c>
      <c r="T843" s="1" t="str">
        <f>IF(ISNA(VLOOKUP(P843,'NEW XEQM.c'!D:D,1,0)),"--",VLOOKUP(P843,'NEW XEQM.c'!D:G,3,0))</f>
        <v>--</v>
      </c>
      <c r="U843" s="1" t="s">
        <v>2074</v>
      </c>
      <c r="W843" t="e">
        <f t="shared" si="141"/>
        <v>#VALUE!</v>
      </c>
    </row>
    <row r="844" spans="1:23">
      <c r="A844" s="16">
        <f t="shared" si="139"/>
        <v>844</v>
      </c>
      <c r="B844" s="15">
        <f t="shared" si="140"/>
        <v>820</v>
      </c>
      <c r="C844" s="144" t="s">
        <v>3513</v>
      </c>
      <c r="D844" s="144" t="s">
        <v>2876</v>
      </c>
      <c r="E844" s="139" t="s">
        <v>474</v>
      </c>
      <c r="F844" s="139" t="s">
        <v>683</v>
      </c>
      <c r="G844" s="148">
        <v>0</v>
      </c>
      <c r="H844" s="148">
        <v>0</v>
      </c>
      <c r="I844" s="139" t="s">
        <v>1</v>
      </c>
      <c r="J844" s="139" t="s">
        <v>1275</v>
      </c>
      <c r="K844" s="146" t="s">
        <v>3526</v>
      </c>
      <c r="L844" s="147" t="s">
        <v>4261</v>
      </c>
      <c r="M844" s="147" t="s">
        <v>4318</v>
      </c>
      <c r="N844" s="22" t="s">
        <v>2074</v>
      </c>
      <c r="O844" s="22"/>
      <c r="P844" s="246" t="s">
        <v>2876</v>
      </c>
      <c r="Q844" s="191"/>
      <c r="R844" s="1"/>
      <c r="S844" s="1" t="str">
        <f t="shared" si="138"/>
        <v>NOT EQUAL</v>
      </c>
      <c r="T844" s="1" t="str">
        <f>IF(ISNA(VLOOKUP(P844,'NEW XEQM.c'!D:D,1,0)),"--",VLOOKUP(P844,'NEW XEQM.c'!D:G,3,0))</f>
        <v>--</v>
      </c>
      <c r="U844" s="1" t="s">
        <v>2074</v>
      </c>
      <c r="W844" t="e">
        <f t="shared" si="141"/>
        <v>#VALUE!</v>
      </c>
    </row>
    <row r="845" spans="1:23">
      <c r="A845" s="16">
        <f t="shared" si="139"/>
        <v>845</v>
      </c>
      <c r="B845" s="15">
        <f t="shared" si="140"/>
        <v>821</v>
      </c>
      <c r="C845" s="144" t="s">
        <v>3513</v>
      </c>
      <c r="D845" s="144" t="s">
        <v>2877</v>
      </c>
      <c r="E845" s="139" t="s">
        <v>474</v>
      </c>
      <c r="F845" s="139" t="s">
        <v>684</v>
      </c>
      <c r="G845" s="148">
        <v>0</v>
      </c>
      <c r="H845" s="148">
        <v>0</v>
      </c>
      <c r="I845" s="139" t="s">
        <v>1</v>
      </c>
      <c r="J845" s="139" t="s">
        <v>1275</v>
      </c>
      <c r="K845" s="146" t="s">
        <v>3526</v>
      </c>
      <c r="L845" s="147" t="s">
        <v>4261</v>
      </c>
      <c r="M845" s="147" t="s">
        <v>4318</v>
      </c>
      <c r="N845" s="22" t="s">
        <v>2074</v>
      </c>
      <c r="O845" s="22"/>
      <c r="P845" s="246" t="s">
        <v>2877</v>
      </c>
      <c r="Q845" s="191"/>
      <c r="R845" s="1"/>
      <c r="S845" s="1" t="str">
        <f t="shared" si="138"/>
        <v>NOT EQUAL</v>
      </c>
      <c r="T845" s="1" t="str">
        <f>IF(ISNA(VLOOKUP(P845,'NEW XEQM.c'!D:D,1,0)),"--",VLOOKUP(P845,'NEW XEQM.c'!D:G,3,0))</f>
        <v>--</v>
      </c>
      <c r="U845" s="1" t="s">
        <v>2074</v>
      </c>
      <c r="W845" t="e">
        <f t="shared" si="141"/>
        <v>#VALUE!</v>
      </c>
    </row>
    <row r="846" spans="1:23">
      <c r="A846" s="16">
        <f t="shared" si="139"/>
        <v>846</v>
      </c>
      <c r="B846" s="15">
        <f t="shared" si="140"/>
        <v>822</v>
      </c>
      <c r="C846" s="144" t="s">
        <v>3513</v>
      </c>
      <c r="D846" s="144" t="s">
        <v>2878</v>
      </c>
      <c r="E846" s="139" t="s">
        <v>474</v>
      </c>
      <c r="F846" s="139" t="s">
        <v>685</v>
      </c>
      <c r="G846" s="148">
        <v>0</v>
      </c>
      <c r="H846" s="148">
        <v>0</v>
      </c>
      <c r="I846" s="139" t="s">
        <v>1</v>
      </c>
      <c r="J846" s="139" t="s">
        <v>1275</v>
      </c>
      <c r="K846" s="146" t="s">
        <v>3526</v>
      </c>
      <c r="L846" s="147" t="s">
        <v>4261</v>
      </c>
      <c r="M846" s="147" t="s">
        <v>4318</v>
      </c>
      <c r="N846" s="22" t="s">
        <v>2074</v>
      </c>
      <c r="O846" s="22"/>
      <c r="P846" s="246" t="s">
        <v>2878</v>
      </c>
      <c r="Q846" s="191"/>
      <c r="R846" s="1"/>
      <c r="S846" s="1" t="str">
        <f t="shared" si="138"/>
        <v>NOT EQUAL</v>
      </c>
      <c r="T846" s="1" t="str">
        <f>IF(ISNA(VLOOKUP(P846,'NEW XEQM.c'!D:D,1,0)),"--",VLOOKUP(P846,'NEW XEQM.c'!D:G,3,0))</f>
        <v>--</v>
      </c>
      <c r="U846" s="1" t="s">
        <v>2074</v>
      </c>
      <c r="W846" t="e">
        <f t="shared" si="141"/>
        <v>#VALUE!</v>
      </c>
    </row>
    <row r="847" spans="1:23">
      <c r="A847" s="16">
        <f t="shared" si="139"/>
        <v>847</v>
      </c>
      <c r="B847" s="15">
        <f t="shared" si="140"/>
        <v>823</v>
      </c>
      <c r="C847" s="144" t="s">
        <v>3513</v>
      </c>
      <c r="D847" s="144" t="s">
        <v>2879</v>
      </c>
      <c r="E847" s="139" t="s">
        <v>474</v>
      </c>
      <c r="F847" s="139" t="s">
        <v>686</v>
      </c>
      <c r="G847" s="148">
        <v>0</v>
      </c>
      <c r="H847" s="148">
        <v>0</v>
      </c>
      <c r="I847" s="139" t="s">
        <v>1</v>
      </c>
      <c r="J847" s="139" t="s">
        <v>1275</v>
      </c>
      <c r="K847" s="146" t="s">
        <v>3526</v>
      </c>
      <c r="L847" s="147" t="s">
        <v>4261</v>
      </c>
      <c r="M847" s="147" t="s">
        <v>4318</v>
      </c>
      <c r="N847" s="22" t="s">
        <v>2074</v>
      </c>
      <c r="O847" s="22"/>
      <c r="P847" s="246" t="s">
        <v>2879</v>
      </c>
      <c r="Q847" s="191"/>
      <c r="R847" s="1"/>
      <c r="S847" s="1" t="str">
        <f t="shared" si="138"/>
        <v>NOT EQUAL</v>
      </c>
      <c r="T847" s="1" t="str">
        <f>IF(ISNA(VLOOKUP(P847,'NEW XEQM.c'!D:D,1,0)),"--",VLOOKUP(P847,'NEW XEQM.c'!D:G,3,0))</f>
        <v>--</v>
      </c>
      <c r="U847" s="1" t="s">
        <v>2074</v>
      </c>
      <c r="W847" t="e">
        <f t="shared" si="141"/>
        <v>#VALUE!</v>
      </c>
    </row>
    <row r="848" spans="1:23">
      <c r="A848" s="16">
        <f t="shared" si="139"/>
        <v>848</v>
      </c>
      <c r="B848" s="15">
        <f t="shared" si="140"/>
        <v>824</v>
      </c>
      <c r="C848" s="144" t="s">
        <v>3513</v>
      </c>
      <c r="D848" s="144" t="s">
        <v>2880</v>
      </c>
      <c r="E848" s="139" t="s">
        <v>474</v>
      </c>
      <c r="F848" s="139" t="s">
        <v>687</v>
      </c>
      <c r="G848" s="148">
        <v>0</v>
      </c>
      <c r="H848" s="148">
        <v>0</v>
      </c>
      <c r="I848" s="139" t="s">
        <v>1</v>
      </c>
      <c r="J848" s="139" t="s">
        <v>1275</v>
      </c>
      <c r="K848" s="146" t="s">
        <v>3526</v>
      </c>
      <c r="L848" s="147" t="s">
        <v>4261</v>
      </c>
      <c r="M848" s="147" t="s">
        <v>4318</v>
      </c>
      <c r="N848" s="22" t="s">
        <v>2074</v>
      </c>
      <c r="O848" s="22"/>
      <c r="P848" s="246" t="s">
        <v>2880</v>
      </c>
      <c r="Q848" s="191"/>
      <c r="R848" s="1"/>
      <c r="S848" s="1" t="str">
        <f t="shared" si="138"/>
        <v>NOT EQUAL</v>
      </c>
      <c r="T848" s="1" t="str">
        <f>IF(ISNA(VLOOKUP(P848,'NEW XEQM.c'!D:D,1,0)),"--",VLOOKUP(P848,'NEW XEQM.c'!D:G,3,0))</f>
        <v>--</v>
      </c>
      <c r="U848" s="1" t="s">
        <v>2074</v>
      </c>
      <c r="W848" t="e">
        <f t="shared" si="141"/>
        <v>#VALUE!</v>
      </c>
    </row>
    <row r="849" spans="1:23">
      <c r="A849" s="16">
        <f t="shared" si="139"/>
        <v>849</v>
      </c>
      <c r="B849" s="15">
        <f t="shared" si="140"/>
        <v>825</v>
      </c>
      <c r="C849" s="144" t="s">
        <v>3513</v>
      </c>
      <c r="D849" s="144" t="s">
        <v>2881</v>
      </c>
      <c r="E849" s="139" t="s">
        <v>474</v>
      </c>
      <c r="F849" s="139" t="s">
        <v>688</v>
      </c>
      <c r="G849" s="148">
        <v>0</v>
      </c>
      <c r="H849" s="148">
        <v>0</v>
      </c>
      <c r="I849" s="139" t="s">
        <v>1</v>
      </c>
      <c r="J849" s="139" t="s">
        <v>1275</v>
      </c>
      <c r="K849" s="146" t="s">
        <v>3526</v>
      </c>
      <c r="L849" s="147" t="s">
        <v>4261</v>
      </c>
      <c r="M849" s="147" t="s">
        <v>4318</v>
      </c>
      <c r="N849" s="22" t="s">
        <v>2074</v>
      </c>
      <c r="O849" s="22"/>
      <c r="P849" s="246" t="s">
        <v>2881</v>
      </c>
      <c r="Q849" s="191"/>
      <c r="R849" s="1"/>
      <c r="S849" s="1" t="str">
        <f t="shared" si="138"/>
        <v>NOT EQUAL</v>
      </c>
      <c r="T849" s="1" t="str">
        <f>IF(ISNA(VLOOKUP(P849,'NEW XEQM.c'!D:D,1,0)),"--",VLOOKUP(P849,'NEW XEQM.c'!D:G,3,0))</f>
        <v>--</v>
      </c>
      <c r="U849" s="1" t="s">
        <v>2074</v>
      </c>
      <c r="W849" t="e">
        <f t="shared" si="141"/>
        <v>#VALUE!</v>
      </c>
    </row>
    <row r="850" spans="1:23">
      <c r="A850" s="16">
        <f t="shared" si="139"/>
        <v>850</v>
      </c>
      <c r="B850" s="15">
        <f t="shared" si="140"/>
        <v>826</v>
      </c>
      <c r="C850" s="144" t="s">
        <v>3513</v>
      </c>
      <c r="D850" s="144" t="s">
        <v>2882</v>
      </c>
      <c r="E850" s="139" t="s">
        <v>474</v>
      </c>
      <c r="F850" s="139" t="s">
        <v>689</v>
      </c>
      <c r="G850" s="148">
        <v>0</v>
      </c>
      <c r="H850" s="148">
        <v>0</v>
      </c>
      <c r="I850" s="139" t="s">
        <v>1</v>
      </c>
      <c r="J850" s="139" t="s">
        <v>1275</v>
      </c>
      <c r="K850" s="146" t="s">
        <v>3526</v>
      </c>
      <c r="L850" s="147" t="s">
        <v>4261</v>
      </c>
      <c r="M850" s="147" t="s">
        <v>4318</v>
      </c>
      <c r="N850" s="22" t="s">
        <v>2074</v>
      </c>
      <c r="O850" s="22"/>
      <c r="P850" s="246" t="s">
        <v>2882</v>
      </c>
      <c r="Q850" s="191"/>
      <c r="R850" s="1"/>
      <c r="S850" s="1" t="str">
        <f t="shared" si="138"/>
        <v>NOT EQUAL</v>
      </c>
      <c r="T850" s="1" t="str">
        <f>IF(ISNA(VLOOKUP(P850,'NEW XEQM.c'!D:D,1,0)),"--",VLOOKUP(P850,'NEW XEQM.c'!D:G,3,0))</f>
        <v>--</v>
      </c>
      <c r="U850" s="1" t="s">
        <v>2074</v>
      </c>
      <c r="W850" t="e">
        <f t="shared" si="141"/>
        <v>#VALUE!</v>
      </c>
    </row>
    <row r="851" spans="1:23">
      <c r="A851" s="16">
        <f t="shared" si="139"/>
        <v>851</v>
      </c>
      <c r="B851" s="15">
        <f t="shared" si="140"/>
        <v>827</v>
      </c>
      <c r="C851" s="144" t="s">
        <v>3513</v>
      </c>
      <c r="D851" s="144" t="s">
        <v>2883</v>
      </c>
      <c r="E851" s="139" t="s">
        <v>474</v>
      </c>
      <c r="F851" s="139" t="s">
        <v>690</v>
      </c>
      <c r="G851" s="148">
        <v>0</v>
      </c>
      <c r="H851" s="148">
        <v>0</v>
      </c>
      <c r="I851" s="139" t="s">
        <v>1</v>
      </c>
      <c r="J851" s="139" t="s">
        <v>1275</v>
      </c>
      <c r="K851" s="146" t="s">
        <v>3526</v>
      </c>
      <c r="L851" s="147" t="s">
        <v>4261</v>
      </c>
      <c r="M851" s="147" t="s">
        <v>4318</v>
      </c>
      <c r="N851" s="22" t="s">
        <v>2074</v>
      </c>
      <c r="O851" s="22"/>
      <c r="P851" s="246" t="s">
        <v>2883</v>
      </c>
      <c r="Q851" s="191"/>
      <c r="R851" s="1"/>
      <c r="S851" s="1" t="str">
        <f t="shared" si="138"/>
        <v>NOT EQUAL</v>
      </c>
      <c r="T851" s="1" t="str">
        <f>IF(ISNA(VLOOKUP(P851,'NEW XEQM.c'!D:D,1,0)),"--",VLOOKUP(P851,'NEW XEQM.c'!D:G,3,0))</f>
        <v>--</v>
      </c>
      <c r="U851" s="1" t="s">
        <v>2074</v>
      </c>
      <c r="W851" t="e">
        <f t="shared" si="141"/>
        <v>#VALUE!</v>
      </c>
    </row>
    <row r="852" spans="1:23">
      <c r="A852" s="16">
        <f t="shared" si="139"/>
        <v>852</v>
      </c>
      <c r="B852" s="15">
        <f t="shared" si="140"/>
        <v>828</v>
      </c>
      <c r="C852" s="144" t="s">
        <v>3513</v>
      </c>
      <c r="D852" s="144" t="s">
        <v>2884</v>
      </c>
      <c r="E852" s="139" t="s">
        <v>474</v>
      </c>
      <c r="F852" s="139" t="s">
        <v>691</v>
      </c>
      <c r="G852" s="148">
        <v>0</v>
      </c>
      <c r="H852" s="148">
        <v>0</v>
      </c>
      <c r="I852" s="139" t="s">
        <v>1</v>
      </c>
      <c r="J852" s="139" t="s">
        <v>1275</v>
      </c>
      <c r="K852" s="146" t="s">
        <v>3526</v>
      </c>
      <c r="L852" s="147" t="s">
        <v>4261</v>
      </c>
      <c r="M852" s="147" t="s">
        <v>4318</v>
      </c>
      <c r="N852" s="22" t="s">
        <v>2074</v>
      </c>
      <c r="O852" s="22"/>
      <c r="P852" s="246" t="s">
        <v>2884</v>
      </c>
      <c r="Q852" s="191"/>
      <c r="R852" s="1"/>
      <c r="S852" s="1" t="str">
        <f t="shared" si="138"/>
        <v>NOT EQUAL</v>
      </c>
      <c r="T852" s="1" t="str">
        <f>IF(ISNA(VLOOKUP(P852,'NEW XEQM.c'!D:D,1,0)),"--",VLOOKUP(P852,'NEW XEQM.c'!D:G,3,0))</f>
        <v>--</v>
      </c>
      <c r="U852" s="1" t="s">
        <v>2074</v>
      </c>
      <c r="W852" t="e">
        <f t="shared" si="141"/>
        <v>#VALUE!</v>
      </c>
    </row>
    <row r="853" spans="1:23">
      <c r="A853" s="16">
        <f t="shared" si="139"/>
        <v>853</v>
      </c>
      <c r="B853" s="15">
        <f t="shared" si="140"/>
        <v>829</v>
      </c>
      <c r="C853" s="144" t="s">
        <v>3513</v>
      </c>
      <c r="D853" s="144" t="s">
        <v>2885</v>
      </c>
      <c r="E853" s="139" t="s">
        <v>474</v>
      </c>
      <c r="F853" s="139" t="s">
        <v>692</v>
      </c>
      <c r="G853" s="148">
        <v>0</v>
      </c>
      <c r="H853" s="148">
        <v>0</v>
      </c>
      <c r="I853" s="139" t="s">
        <v>1</v>
      </c>
      <c r="J853" s="139" t="s">
        <v>1275</v>
      </c>
      <c r="K853" s="146" t="s">
        <v>3526</v>
      </c>
      <c r="L853" s="147" t="s">
        <v>4261</v>
      </c>
      <c r="M853" s="147" t="s">
        <v>4318</v>
      </c>
      <c r="N853" s="22" t="s">
        <v>2074</v>
      </c>
      <c r="O853" s="22"/>
      <c r="P853" s="246" t="s">
        <v>2885</v>
      </c>
      <c r="Q853" s="191"/>
      <c r="R853" s="1"/>
      <c r="S853" s="1" t="str">
        <f t="shared" si="138"/>
        <v>NOT EQUAL</v>
      </c>
      <c r="T853" s="1" t="str">
        <f>IF(ISNA(VLOOKUP(P853,'NEW XEQM.c'!D:D,1,0)),"--",VLOOKUP(P853,'NEW XEQM.c'!D:G,3,0))</f>
        <v>--</v>
      </c>
      <c r="U853" s="1" t="s">
        <v>2074</v>
      </c>
      <c r="W853" t="e">
        <f t="shared" si="141"/>
        <v>#VALUE!</v>
      </c>
    </row>
    <row r="854" spans="1:23">
      <c r="A854" s="16">
        <f t="shared" si="139"/>
        <v>854</v>
      </c>
      <c r="B854" s="15">
        <f t="shared" si="140"/>
        <v>830</v>
      </c>
      <c r="C854" s="144" t="s">
        <v>3513</v>
      </c>
      <c r="D854" s="144" t="s">
        <v>2886</v>
      </c>
      <c r="E854" s="139" t="s">
        <v>474</v>
      </c>
      <c r="F854" s="139" t="s">
        <v>693</v>
      </c>
      <c r="G854" s="148">
        <v>0</v>
      </c>
      <c r="H854" s="148">
        <v>0</v>
      </c>
      <c r="I854" s="139" t="s">
        <v>1</v>
      </c>
      <c r="J854" s="139" t="s">
        <v>1275</v>
      </c>
      <c r="K854" s="146" t="s">
        <v>3526</v>
      </c>
      <c r="L854" s="147" t="s">
        <v>4261</v>
      </c>
      <c r="M854" s="147" t="s">
        <v>4318</v>
      </c>
      <c r="N854" s="22" t="s">
        <v>2074</v>
      </c>
      <c r="O854" s="22"/>
      <c r="P854" s="246" t="s">
        <v>2886</v>
      </c>
      <c r="Q854" s="191"/>
      <c r="R854" s="1"/>
      <c r="S854" s="1" t="str">
        <f t="shared" si="138"/>
        <v>NOT EQUAL</v>
      </c>
      <c r="T854" s="1" t="str">
        <f>IF(ISNA(VLOOKUP(P854,'NEW XEQM.c'!D:D,1,0)),"--",VLOOKUP(P854,'NEW XEQM.c'!D:G,3,0))</f>
        <v>--</v>
      </c>
      <c r="U854" s="1" t="s">
        <v>2074</v>
      </c>
      <c r="W854" t="e">
        <f t="shared" si="141"/>
        <v>#VALUE!</v>
      </c>
    </row>
    <row r="855" spans="1:23">
      <c r="A855" s="16">
        <f t="shared" si="139"/>
        <v>855</v>
      </c>
      <c r="B855" s="15">
        <f t="shared" si="140"/>
        <v>831</v>
      </c>
      <c r="C855" s="144" t="s">
        <v>3513</v>
      </c>
      <c r="D855" s="144" t="s">
        <v>2887</v>
      </c>
      <c r="E855" s="139" t="s">
        <v>474</v>
      </c>
      <c r="F855" s="139" t="s">
        <v>694</v>
      </c>
      <c r="G855" s="148">
        <v>0</v>
      </c>
      <c r="H855" s="148">
        <v>0</v>
      </c>
      <c r="I855" s="139" t="s">
        <v>1</v>
      </c>
      <c r="J855" s="139" t="s">
        <v>1275</v>
      </c>
      <c r="K855" s="146" t="s">
        <v>3526</v>
      </c>
      <c r="L855" s="147" t="s">
        <v>4261</v>
      </c>
      <c r="M855" s="147" t="s">
        <v>4318</v>
      </c>
      <c r="N855" s="22" t="s">
        <v>2074</v>
      </c>
      <c r="O855" s="22"/>
      <c r="P855" s="246" t="s">
        <v>2887</v>
      </c>
      <c r="Q855" s="191"/>
      <c r="R855" s="1"/>
      <c r="S855" s="1" t="str">
        <f t="shared" si="138"/>
        <v>NOT EQUAL</v>
      </c>
      <c r="T855" s="1" t="str">
        <f>IF(ISNA(VLOOKUP(P855,'NEW XEQM.c'!D:D,1,0)),"--",VLOOKUP(P855,'NEW XEQM.c'!D:G,3,0))</f>
        <v>--</v>
      </c>
      <c r="U855" s="1" t="s">
        <v>2074</v>
      </c>
      <c r="W855" t="e">
        <f t="shared" si="141"/>
        <v>#VALUE!</v>
      </c>
    </row>
    <row r="856" spans="1:23">
      <c r="A856" s="16">
        <f t="shared" si="139"/>
        <v>856</v>
      </c>
      <c r="B856" s="15">
        <f t="shared" si="140"/>
        <v>832</v>
      </c>
      <c r="C856" s="144" t="s">
        <v>3513</v>
      </c>
      <c r="D856" s="144" t="s">
        <v>2888</v>
      </c>
      <c r="E856" s="139" t="s">
        <v>474</v>
      </c>
      <c r="F856" s="139" t="s">
        <v>695</v>
      </c>
      <c r="G856" s="148">
        <v>0</v>
      </c>
      <c r="H856" s="148">
        <v>0</v>
      </c>
      <c r="I856" s="139" t="s">
        <v>1</v>
      </c>
      <c r="J856" s="139" t="s">
        <v>1275</v>
      </c>
      <c r="K856" s="146" t="s">
        <v>3526</v>
      </c>
      <c r="L856" s="147" t="s">
        <v>4261</v>
      </c>
      <c r="M856" s="147" t="s">
        <v>4318</v>
      </c>
      <c r="N856" s="22" t="s">
        <v>2074</v>
      </c>
      <c r="O856" s="22"/>
      <c r="P856" s="246" t="s">
        <v>2888</v>
      </c>
      <c r="Q856" s="191"/>
      <c r="R856" s="1"/>
      <c r="S856" s="1" t="str">
        <f t="shared" si="138"/>
        <v>NOT EQUAL</v>
      </c>
      <c r="T856" s="1" t="str">
        <f>IF(ISNA(VLOOKUP(P856,'NEW XEQM.c'!D:D,1,0)),"--",VLOOKUP(P856,'NEW XEQM.c'!D:G,3,0))</f>
        <v>--</v>
      </c>
      <c r="U856" s="1" t="s">
        <v>2074</v>
      </c>
      <c r="W856" t="e">
        <f t="shared" si="141"/>
        <v>#VALUE!</v>
      </c>
    </row>
    <row r="857" spans="1:23">
      <c r="A857" s="16">
        <f t="shared" si="139"/>
        <v>857</v>
      </c>
      <c r="B857" s="15">
        <f t="shared" si="140"/>
        <v>833</v>
      </c>
      <c r="C857" s="144" t="s">
        <v>3513</v>
      </c>
      <c r="D857" s="144" t="s">
        <v>2889</v>
      </c>
      <c r="E857" s="139" t="s">
        <v>474</v>
      </c>
      <c r="F857" s="139" t="s">
        <v>696</v>
      </c>
      <c r="G857" s="148">
        <v>0</v>
      </c>
      <c r="H857" s="148">
        <v>0</v>
      </c>
      <c r="I857" s="139" t="s">
        <v>1</v>
      </c>
      <c r="J857" s="139" t="s">
        <v>1275</v>
      </c>
      <c r="K857" s="146" t="s">
        <v>3526</v>
      </c>
      <c r="L857" s="147" t="s">
        <v>4261</v>
      </c>
      <c r="M857" s="147" t="s">
        <v>4318</v>
      </c>
      <c r="N857" s="22" t="s">
        <v>2074</v>
      </c>
      <c r="O857" s="22"/>
      <c r="P857" s="246" t="s">
        <v>2889</v>
      </c>
      <c r="Q857" s="191"/>
      <c r="R857" s="1"/>
      <c r="S857" s="1" t="str">
        <f t="shared" si="138"/>
        <v>NOT EQUAL</v>
      </c>
      <c r="T857" s="1" t="str">
        <f>IF(ISNA(VLOOKUP(P857,'NEW XEQM.c'!D:D,1,0)),"--",VLOOKUP(P857,'NEW XEQM.c'!D:G,3,0))</f>
        <v>--</v>
      </c>
      <c r="U857" s="1" t="s">
        <v>2074</v>
      </c>
      <c r="W857" t="e">
        <f t="shared" si="141"/>
        <v>#VALUE!</v>
      </c>
    </row>
    <row r="858" spans="1:23">
      <c r="A858" s="16">
        <f t="shared" si="139"/>
        <v>858</v>
      </c>
      <c r="B858" s="15">
        <f t="shared" si="140"/>
        <v>834</v>
      </c>
      <c r="C858" s="144" t="s">
        <v>3513</v>
      </c>
      <c r="D858" s="144" t="s">
        <v>2890</v>
      </c>
      <c r="E858" s="139" t="s">
        <v>474</v>
      </c>
      <c r="F858" s="139" t="s">
        <v>697</v>
      </c>
      <c r="G858" s="148">
        <v>0</v>
      </c>
      <c r="H858" s="148">
        <v>0</v>
      </c>
      <c r="I858" s="139" t="s">
        <v>1</v>
      </c>
      <c r="J858" s="139" t="s">
        <v>1275</v>
      </c>
      <c r="K858" s="146" t="s">
        <v>3526</v>
      </c>
      <c r="L858" s="147" t="s">
        <v>4261</v>
      </c>
      <c r="M858" s="147" t="s">
        <v>4318</v>
      </c>
      <c r="N858" s="22" t="s">
        <v>2074</v>
      </c>
      <c r="O858" s="22"/>
      <c r="P858" s="246" t="s">
        <v>2890</v>
      </c>
      <c r="Q858" s="191"/>
      <c r="R858" s="1"/>
      <c r="S858" s="1" t="str">
        <f t="shared" si="138"/>
        <v>NOT EQUAL</v>
      </c>
      <c r="T858" s="1" t="str">
        <f>IF(ISNA(VLOOKUP(P858,'NEW XEQM.c'!D:D,1,0)),"--",VLOOKUP(P858,'NEW XEQM.c'!D:G,3,0))</f>
        <v>--</v>
      </c>
      <c r="U858" s="1" t="s">
        <v>2074</v>
      </c>
      <c r="W858" t="e">
        <f t="shared" si="141"/>
        <v>#VALUE!</v>
      </c>
    </row>
    <row r="859" spans="1:23">
      <c r="A859" s="16">
        <f t="shared" si="139"/>
        <v>859</v>
      </c>
      <c r="B859" s="15">
        <f t="shared" si="140"/>
        <v>835</v>
      </c>
      <c r="C859" s="144" t="s">
        <v>3513</v>
      </c>
      <c r="D859" s="144" t="s">
        <v>2891</v>
      </c>
      <c r="E859" s="139" t="s">
        <v>474</v>
      </c>
      <c r="F859" s="139" t="s">
        <v>698</v>
      </c>
      <c r="G859" s="148">
        <v>0</v>
      </c>
      <c r="H859" s="148">
        <v>0</v>
      </c>
      <c r="I859" s="139" t="s">
        <v>1</v>
      </c>
      <c r="J859" s="139" t="s">
        <v>1275</v>
      </c>
      <c r="K859" s="146" t="s">
        <v>3526</v>
      </c>
      <c r="L859" s="147" t="s">
        <v>4261</v>
      </c>
      <c r="M859" s="147" t="s">
        <v>4318</v>
      </c>
      <c r="N859" s="22" t="s">
        <v>2074</v>
      </c>
      <c r="O859" s="22"/>
      <c r="P859" s="246" t="s">
        <v>2891</v>
      </c>
      <c r="Q859" s="191"/>
      <c r="R859" s="1"/>
      <c r="S859" s="1" t="str">
        <f t="shared" si="138"/>
        <v>NOT EQUAL</v>
      </c>
      <c r="T859" s="1" t="str">
        <f>IF(ISNA(VLOOKUP(P859,'NEW XEQM.c'!D:D,1,0)),"--",VLOOKUP(P859,'NEW XEQM.c'!D:G,3,0))</f>
        <v>--</v>
      </c>
      <c r="U859" s="1" t="s">
        <v>2074</v>
      </c>
      <c r="W859" t="e">
        <f t="shared" si="141"/>
        <v>#VALUE!</v>
      </c>
    </row>
    <row r="860" spans="1:23">
      <c r="A860" s="16">
        <f t="shared" si="139"/>
        <v>860</v>
      </c>
      <c r="B860" s="15">
        <f t="shared" si="140"/>
        <v>836</v>
      </c>
      <c r="C860" s="144" t="s">
        <v>3513</v>
      </c>
      <c r="D860" s="144" t="s">
        <v>2892</v>
      </c>
      <c r="E860" s="139" t="s">
        <v>474</v>
      </c>
      <c r="F860" s="139" t="s">
        <v>699</v>
      </c>
      <c r="G860" s="148">
        <v>0</v>
      </c>
      <c r="H860" s="148">
        <v>0</v>
      </c>
      <c r="I860" s="139" t="s">
        <v>1</v>
      </c>
      <c r="J860" s="139" t="s">
        <v>1275</v>
      </c>
      <c r="K860" s="146" t="s">
        <v>3526</v>
      </c>
      <c r="L860" s="147" t="s">
        <v>4261</v>
      </c>
      <c r="M860" s="147" t="s">
        <v>4318</v>
      </c>
      <c r="N860" s="22" t="s">
        <v>2074</v>
      </c>
      <c r="O860" s="22"/>
      <c r="P860" s="246" t="s">
        <v>2892</v>
      </c>
      <c r="Q860" s="191"/>
      <c r="R860" s="1"/>
      <c r="S860" s="1" t="str">
        <f t="shared" si="138"/>
        <v>NOT EQUAL</v>
      </c>
      <c r="T860" s="1" t="str">
        <f>IF(ISNA(VLOOKUP(P860,'NEW XEQM.c'!D:D,1,0)),"--",VLOOKUP(P860,'NEW XEQM.c'!D:G,3,0))</f>
        <v>--</v>
      </c>
      <c r="U860" s="1" t="s">
        <v>2074</v>
      </c>
      <c r="W860" t="e">
        <f t="shared" si="141"/>
        <v>#VALUE!</v>
      </c>
    </row>
    <row r="861" spans="1:23">
      <c r="A861" s="16">
        <f t="shared" si="139"/>
        <v>861</v>
      </c>
      <c r="B861" s="15">
        <f t="shared" si="140"/>
        <v>837</v>
      </c>
      <c r="C861" s="144" t="s">
        <v>3513</v>
      </c>
      <c r="D861" s="144" t="s">
        <v>2893</v>
      </c>
      <c r="E861" s="139" t="s">
        <v>474</v>
      </c>
      <c r="F861" s="139" t="s">
        <v>700</v>
      </c>
      <c r="G861" s="148">
        <v>0</v>
      </c>
      <c r="H861" s="148">
        <v>0</v>
      </c>
      <c r="I861" s="139" t="s">
        <v>1</v>
      </c>
      <c r="J861" s="139" t="s">
        <v>1275</v>
      </c>
      <c r="K861" s="146" t="s">
        <v>3526</v>
      </c>
      <c r="L861" s="147" t="s">
        <v>4261</v>
      </c>
      <c r="M861" s="147" t="s">
        <v>4318</v>
      </c>
      <c r="N861" s="22" t="s">
        <v>2074</v>
      </c>
      <c r="O861" s="22"/>
      <c r="P861" s="246" t="s">
        <v>2893</v>
      </c>
      <c r="Q861" s="191"/>
      <c r="R861" s="1"/>
      <c r="S861" s="1" t="str">
        <f t="shared" si="138"/>
        <v>NOT EQUAL</v>
      </c>
      <c r="T861" s="1" t="str">
        <f>IF(ISNA(VLOOKUP(P861,'NEW XEQM.c'!D:D,1,0)),"--",VLOOKUP(P861,'NEW XEQM.c'!D:G,3,0))</f>
        <v>--</v>
      </c>
      <c r="U861" s="1" t="s">
        <v>2074</v>
      </c>
      <c r="W861" t="e">
        <f t="shared" si="141"/>
        <v>#VALUE!</v>
      </c>
    </row>
    <row r="862" spans="1:23">
      <c r="A862" s="16">
        <f t="shared" si="139"/>
        <v>862</v>
      </c>
      <c r="B862" s="15">
        <f t="shared" si="140"/>
        <v>838</v>
      </c>
      <c r="C862" s="144" t="s">
        <v>3513</v>
      </c>
      <c r="D862" s="144" t="s">
        <v>2894</v>
      </c>
      <c r="E862" s="139" t="s">
        <v>474</v>
      </c>
      <c r="F862" s="139" t="s">
        <v>701</v>
      </c>
      <c r="G862" s="148">
        <v>0</v>
      </c>
      <c r="H862" s="148">
        <v>0</v>
      </c>
      <c r="I862" s="139" t="s">
        <v>1</v>
      </c>
      <c r="J862" s="139" t="s">
        <v>1275</v>
      </c>
      <c r="K862" s="146" t="s">
        <v>3526</v>
      </c>
      <c r="L862" s="147" t="s">
        <v>4261</v>
      </c>
      <c r="M862" s="147" t="s">
        <v>4318</v>
      </c>
      <c r="N862" s="22" t="s">
        <v>2074</v>
      </c>
      <c r="O862" s="22"/>
      <c r="P862" s="246" t="s">
        <v>2894</v>
      </c>
      <c r="Q862" s="191"/>
      <c r="R862" s="1"/>
      <c r="S862" s="1" t="str">
        <f t="shared" si="138"/>
        <v>NOT EQUAL</v>
      </c>
      <c r="T862" s="1" t="str">
        <f>IF(ISNA(VLOOKUP(P862,'NEW XEQM.c'!D:D,1,0)),"--",VLOOKUP(P862,'NEW XEQM.c'!D:G,3,0))</f>
        <v>--</v>
      </c>
      <c r="U862" s="1" t="s">
        <v>2074</v>
      </c>
      <c r="W862" t="e">
        <f t="shared" si="141"/>
        <v>#VALUE!</v>
      </c>
    </row>
    <row r="863" spans="1:23">
      <c r="A863" s="16">
        <f t="shared" si="139"/>
        <v>863</v>
      </c>
      <c r="B863" s="15">
        <f t="shared" si="140"/>
        <v>839</v>
      </c>
      <c r="C863" s="144" t="s">
        <v>3512</v>
      </c>
      <c r="D863" s="144" t="s">
        <v>7</v>
      </c>
      <c r="E863" s="139" t="s">
        <v>474</v>
      </c>
      <c r="F863" s="139" t="s">
        <v>702</v>
      </c>
      <c r="G863" s="148">
        <v>0</v>
      </c>
      <c r="H863" s="148">
        <v>0</v>
      </c>
      <c r="I863" s="139" t="s">
        <v>1</v>
      </c>
      <c r="J863" s="139" t="s">
        <v>1275</v>
      </c>
      <c r="K863" s="146" t="s">
        <v>3526</v>
      </c>
      <c r="L863" s="147" t="s">
        <v>4261</v>
      </c>
      <c r="M863" s="147" t="s">
        <v>4318</v>
      </c>
      <c r="N863" s="22" t="s">
        <v>2074</v>
      </c>
      <c r="O863" s="22"/>
      <c r="P863" s="246" t="s">
        <v>3072</v>
      </c>
      <c r="Q863" s="191"/>
      <c r="R863" s="1"/>
      <c r="S863" s="1" t="str">
        <f t="shared" si="138"/>
        <v>NOT EQUAL</v>
      </c>
      <c r="T863" s="1" t="str">
        <f>IF(ISNA(VLOOKUP(P863,'NEW XEQM.c'!D:D,1,0)),"--",VLOOKUP(P863,'NEW XEQM.c'!D:G,3,0))</f>
        <v>--</v>
      </c>
      <c r="U863" s="1" t="s">
        <v>2074</v>
      </c>
      <c r="W863" t="e">
        <f t="shared" si="141"/>
        <v>#VALUE!</v>
      </c>
    </row>
    <row r="864" spans="1:23">
      <c r="A864" s="16">
        <f t="shared" si="139"/>
        <v>864</v>
      </c>
      <c r="B864" s="15">
        <f t="shared" si="140"/>
        <v>840</v>
      </c>
      <c r="C864" s="144" t="s">
        <v>3513</v>
      </c>
      <c r="D864" s="144" t="s">
        <v>2895</v>
      </c>
      <c r="E864" s="139" t="s">
        <v>474</v>
      </c>
      <c r="F864" s="139" t="s">
        <v>703</v>
      </c>
      <c r="G864" s="150">
        <v>0</v>
      </c>
      <c r="H864" s="150">
        <v>0</v>
      </c>
      <c r="I864" s="139" t="s">
        <v>1</v>
      </c>
      <c r="J864" s="139" t="s">
        <v>1275</v>
      </c>
      <c r="K864" s="146" t="s">
        <v>3526</v>
      </c>
      <c r="L864" s="147" t="s">
        <v>4261</v>
      </c>
      <c r="M864" s="147" t="s">
        <v>4318</v>
      </c>
      <c r="N864" s="22" t="s">
        <v>2074</v>
      </c>
      <c r="O864" s="22"/>
      <c r="P864" s="246" t="s">
        <v>2895</v>
      </c>
      <c r="Q864" s="191"/>
      <c r="R864" s="1"/>
      <c r="S864" s="1" t="str">
        <f t="shared" si="138"/>
        <v>NOT EQUAL</v>
      </c>
      <c r="T864" s="1" t="str">
        <f>IF(ISNA(VLOOKUP(P864,'NEW XEQM.c'!D:D,1,0)),"--",VLOOKUP(P864,'NEW XEQM.c'!D:G,3,0))</f>
        <v>--</v>
      </c>
      <c r="U864" s="1" t="s">
        <v>2074</v>
      </c>
      <c r="W864" t="e">
        <f t="shared" si="141"/>
        <v>#VALUE!</v>
      </c>
    </row>
    <row r="865" spans="1:23">
      <c r="A865" s="16">
        <f t="shared" si="139"/>
        <v>865</v>
      </c>
      <c r="B865" s="15">
        <f t="shared" si="140"/>
        <v>841</v>
      </c>
      <c r="C865" s="144" t="s">
        <v>3513</v>
      </c>
      <c r="D865" s="144" t="s">
        <v>2896</v>
      </c>
      <c r="E865" s="139" t="s">
        <v>474</v>
      </c>
      <c r="F865" s="141" t="s">
        <v>704</v>
      </c>
      <c r="G865" s="150">
        <v>0</v>
      </c>
      <c r="H865" s="150">
        <v>0</v>
      </c>
      <c r="I865" s="139" t="s">
        <v>1</v>
      </c>
      <c r="J865" s="139" t="s">
        <v>1275</v>
      </c>
      <c r="K865" s="146" t="s">
        <v>3526</v>
      </c>
      <c r="L865" s="147" t="s">
        <v>4261</v>
      </c>
      <c r="M865" s="147" t="s">
        <v>4318</v>
      </c>
      <c r="N865" s="22" t="s">
        <v>2074</v>
      </c>
      <c r="O865" s="22"/>
      <c r="P865" s="246" t="s">
        <v>2896</v>
      </c>
      <c r="Q865" s="191"/>
      <c r="R865" s="1"/>
      <c r="S865" s="1" t="str">
        <f t="shared" si="138"/>
        <v>NOT EQUAL</v>
      </c>
      <c r="T865" s="1" t="str">
        <f>IF(ISNA(VLOOKUP(P865,'NEW XEQM.c'!D:D,1,0)),"--",VLOOKUP(P865,'NEW XEQM.c'!D:G,3,0))</f>
        <v>--</v>
      </c>
      <c r="U865" s="1" t="s">
        <v>2074</v>
      </c>
      <c r="W865" t="e">
        <f t="shared" si="141"/>
        <v>#VALUE!</v>
      </c>
    </row>
    <row r="866" spans="1:23">
      <c r="A866" s="16">
        <f t="shared" si="139"/>
        <v>866</v>
      </c>
      <c r="B866" s="15">
        <f t="shared" si="140"/>
        <v>842</v>
      </c>
      <c r="C866" s="144" t="s">
        <v>3513</v>
      </c>
      <c r="D866" s="144" t="s">
        <v>2897</v>
      </c>
      <c r="E866" s="139" t="s">
        <v>474</v>
      </c>
      <c r="F866" s="140" t="s">
        <v>705</v>
      </c>
      <c r="G866" s="149">
        <v>0</v>
      </c>
      <c r="H866" s="149">
        <v>0</v>
      </c>
      <c r="I866" s="139" t="s">
        <v>1</v>
      </c>
      <c r="J866" s="139" t="s">
        <v>1275</v>
      </c>
      <c r="K866" s="146" t="s">
        <v>3526</v>
      </c>
      <c r="L866" s="147" t="s">
        <v>4261</v>
      </c>
      <c r="M866" s="147" t="s">
        <v>4318</v>
      </c>
      <c r="N866" s="22" t="s">
        <v>2074</v>
      </c>
      <c r="O866" s="11"/>
      <c r="P866" s="246" t="s">
        <v>2897</v>
      </c>
      <c r="Q866" s="191"/>
      <c r="R866" s="1"/>
      <c r="S866" s="1" t="str">
        <f t="shared" si="138"/>
        <v>NOT EQUAL</v>
      </c>
      <c r="T866" s="1" t="str">
        <f>IF(ISNA(VLOOKUP(P866,'NEW XEQM.c'!D:D,1,0)),"--",VLOOKUP(P866,'NEW XEQM.c'!D:G,3,0))</f>
        <v>--</v>
      </c>
      <c r="U866" s="1" t="s">
        <v>2074</v>
      </c>
      <c r="W866" t="e">
        <f t="shared" si="141"/>
        <v>#VALUE!</v>
      </c>
    </row>
    <row r="867" spans="1:23">
      <c r="A867" s="16">
        <f t="shared" si="139"/>
        <v>867</v>
      </c>
      <c r="B867" s="15">
        <f t="shared" si="140"/>
        <v>843</v>
      </c>
      <c r="C867" s="144" t="s">
        <v>3512</v>
      </c>
      <c r="D867" s="144" t="s">
        <v>7</v>
      </c>
      <c r="E867" s="139" t="s">
        <v>474</v>
      </c>
      <c r="F867" s="140" t="s">
        <v>706</v>
      </c>
      <c r="G867" s="149">
        <v>0</v>
      </c>
      <c r="H867" s="149">
        <v>0</v>
      </c>
      <c r="I867" s="139" t="s">
        <v>1</v>
      </c>
      <c r="J867" s="139" t="s">
        <v>1275</v>
      </c>
      <c r="K867" s="146" t="s">
        <v>3526</v>
      </c>
      <c r="L867" s="147" t="s">
        <v>4261</v>
      </c>
      <c r="M867" s="147" t="s">
        <v>4318</v>
      </c>
      <c r="N867" s="22" t="s">
        <v>2074</v>
      </c>
      <c r="O867" s="11"/>
      <c r="P867" s="246" t="s">
        <v>3073</v>
      </c>
      <c r="Q867" s="191"/>
      <c r="R867" s="1"/>
      <c r="S867" s="1" t="str">
        <f t="shared" si="138"/>
        <v>NOT EQUAL</v>
      </c>
      <c r="T867" s="1" t="str">
        <f>IF(ISNA(VLOOKUP(P867,'NEW XEQM.c'!D:D,1,0)),"--",VLOOKUP(P867,'NEW XEQM.c'!D:G,3,0))</f>
        <v>--</v>
      </c>
      <c r="U867" s="1" t="s">
        <v>2074</v>
      </c>
      <c r="W867" t="e">
        <f t="shared" si="141"/>
        <v>#VALUE!</v>
      </c>
    </row>
    <row r="868" spans="1:23">
      <c r="A868" s="16">
        <f t="shared" si="139"/>
        <v>868</v>
      </c>
      <c r="B868" s="15">
        <f t="shared" si="140"/>
        <v>844</v>
      </c>
      <c r="C868" s="144" t="s">
        <v>3513</v>
      </c>
      <c r="D868" s="144" t="s">
        <v>2898</v>
      </c>
      <c r="E868" s="139" t="s">
        <v>474</v>
      </c>
      <c r="F868" s="140" t="s">
        <v>707</v>
      </c>
      <c r="G868" s="149">
        <v>0</v>
      </c>
      <c r="H868" s="149">
        <v>0</v>
      </c>
      <c r="I868" s="139" t="s">
        <v>1</v>
      </c>
      <c r="J868" s="139" t="s">
        <v>1275</v>
      </c>
      <c r="K868" s="146" t="s">
        <v>3526</v>
      </c>
      <c r="L868" s="147" t="s">
        <v>4261</v>
      </c>
      <c r="M868" s="147" t="s">
        <v>4318</v>
      </c>
      <c r="N868" s="22" t="s">
        <v>2074</v>
      </c>
      <c r="O868" s="11"/>
      <c r="P868" s="246" t="s">
        <v>2898</v>
      </c>
      <c r="Q868" s="191"/>
      <c r="R868" s="1"/>
      <c r="S868" s="1" t="str">
        <f t="shared" si="138"/>
        <v>NOT EQUAL</v>
      </c>
      <c r="T868" s="1" t="str">
        <f>IF(ISNA(VLOOKUP(P868,'NEW XEQM.c'!D:D,1,0)),"--",VLOOKUP(P868,'NEW XEQM.c'!D:G,3,0))</f>
        <v>--</v>
      </c>
      <c r="U868" s="1" t="s">
        <v>2074</v>
      </c>
      <c r="W868" t="e">
        <f t="shared" si="141"/>
        <v>#VALUE!</v>
      </c>
    </row>
    <row r="869" spans="1:23">
      <c r="A869" s="16">
        <f t="shared" si="139"/>
        <v>869</v>
      </c>
      <c r="B869" s="15">
        <f t="shared" si="140"/>
        <v>845</v>
      </c>
      <c r="C869" s="144" t="s">
        <v>3513</v>
      </c>
      <c r="D869" s="144" t="s">
        <v>1641</v>
      </c>
      <c r="E869" s="139" t="s">
        <v>474</v>
      </c>
      <c r="F869" s="140" t="s">
        <v>708</v>
      </c>
      <c r="G869" s="149">
        <v>0</v>
      </c>
      <c r="H869" s="149">
        <v>0</v>
      </c>
      <c r="I869" s="139" t="s">
        <v>1</v>
      </c>
      <c r="J869" s="139" t="s">
        <v>1275</v>
      </c>
      <c r="K869" s="146" t="s">
        <v>3526</v>
      </c>
      <c r="L869" s="147" t="s">
        <v>4261</v>
      </c>
      <c r="M869" s="147" t="s">
        <v>4318</v>
      </c>
      <c r="N869" s="22" t="s">
        <v>2074</v>
      </c>
      <c r="O869" s="11"/>
      <c r="P869" s="246" t="s">
        <v>1641</v>
      </c>
      <c r="Q869" s="191"/>
      <c r="R869" s="1"/>
      <c r="S869" s="1" t="str">
        <f t="shared" si="138"/>
        <v>NOT EQUAL</v>
      </c>
      <c r="T869" s="1" t="str">
        <f>IF(ISNA(VLOOKUP(P869,'NEW XEQM.c'!D:D,1,0)),"--",VLOOKUP(P869,'NEW XEQM.c'!D:G,3,0))</f>
        <v>--</v>
      </c>
      <c r="U869" s="1" t="s">
        <v>2074</v>
      </c>
      <c r="W869" t="e">
        <f t="shared" si="141"/>
        <v>#VALUE!</v>
      </c>
    </row>
    <row r="870" spans="1:23">
      <c r="A870" s="16">
        <f t="shared" si="139"/>
        <v>870</v>
      </c>
      <c r="B870" s="15">
        <f t="shared" si="140"/>
        <v>846</v>
      </c>
      <c r="C870" s="144" t="s">
        <v>3513</v>
      </c>
      <c r="D870" s="144" t="s">
        <v>3074</v>
      </c>
      <c r="E870" s="139" t="s">
        <v>474</v>
      </c>
      <c r="F870" s="140" t="s">
        <v>709</v>
      </c>
      <c r="G870" s="149">
        <v>0</v>
      </c>
      <c r="H870" s="149">
        <v>0</v>
      </c>
      <c r="I870" s="139" t="s">
        <v>1</v>
      </c>
      <c r="J870" s="139" t="s">
        <v>1275</v>
      </c>
      <c r="K870" s="146" t="s">
        <v>3526</v>
      </c>
      <c r="L870" s="147" t="s">
        <v>4261</v>
      </c>
      <c r="M870" s="147" t="s">
        <v>4318</v>
      </c>
      <c r="N870" s="22" t="s">
        <v>2074</v>
      </c>
      <c r="O870" s="11"/>
      <c r="P870" s="246" t="s">
        <v>3074</v>
      </c>
      <c r="Q870" s="191"/>
      <c r="R870" s="1"/>
      <c r="S870" s="1" t="str">
        <f t="shared" si="138"/>
        <v>NOT EQUAL</v>
      </c>
      <c r="T870" s="1" t="str">
        <f>IF(ISNA(VLOOKUP(P870,'NEW XEQM.c'!D:D,1,0)),"--",VLOOKUP(P870,'NEW XEQM.c'!D:G,3,0))</f>
        <v>--</v>
      </c>
      <c r="U870" s="1" t="s">
        <v>2074</v>
      </c>
      <c r="W870" t="e">
        <f t="shared" si="141"/>
        <v>#VALUE!</v>
      </c>
    </row>
    <row r="871" spans="1:23">
      <c r="A871" s="16">
        <f t="shared" si="139"/>
        <v>871</v>
      </c>
      <c r="B871" s="15">
        <f t="shared" si="140"/>
        <v>847</v>
      </c>
      <c r="C871" s="144" t="s">
        <v>3513</v>
      </c>
      <c r="D871" s="144" t="s">
        <v>2899</v>
      </c>
      <c r="E871" s="139" t="s">
        <v>474</v>
      </c>
      <c r="F871" s="140" t="s">
        <v>710</v>
      </c>
      <c r="G871" s="149">
        <v>0</v>
      </c>
      <c r="H871" s="149">
        <v>0</v>
      </c>
      <c r="I871" s="139" t="s">
        <v>1</v>
      </c>
      <c r="J871" s="139" t="s">
        <v>1275</v>
      </c>
      <c r="K871" s="146" t="s">
        <v>3526</v>
      </c>
      <c r="L871" s="147" t="s">
        <v>4261</v>
      </c>
      <c r="M871" s="147" t="s">
        <v>4318</v>
      </c>
      <c r="N871" s="22" t="s">
        <v>2074</v>
      </c>
      <c r="O871" s="11"/>
      <c r="P871" s="246" t="s">
        <v>2899</v>
      </c>
      <c r="Q871" s="191"/>
      <c r="R871" s="1"/>
      <c r="S871" s="1" t="str">
        <f t="shared" ref="S871:S934" si="142">IF(E871=F871,"","NOT EQUAL")</f>
        <v>NOT EQUAL</v>
      </c>
      <c r="T871" s="1" t="str">
        <f>IF(ISNA(VLOOKUP(P871,'NEW XEQM.c'!D:D,1,0)),"--",VLOOKUP(P871,'NEW XEQM.c'!D:G,3,0))</f>
        <v>--</v>
      </c>
      <c r="U871" s="1" t="s">
        <v>2074</v>
      </c>
      <c r="W871" t="e">
        <f t="shared" si="141"/>
        <v>#VALUE!</v>
      </c>
    </row>
    <row r="872" spans="1:23">
      <c r="A872" s="16">
        <f t="shared" si="139"/>
        <v>872</v>
      </c>
      <c r="B872" s="15">
        <f t="shared" si="140"/>
        <v>848</v>
      </c>
      <c r="C872" s="144" t="s">
        <v>3513</v>
      </c>
      <c r="D872" s="246" t="s">
        <v>6149</v>
      </c>
      <c r="E872" s="139" t="s">
        <v>474</v>
      </c>
      <c r="F872" s="139" t="s">
        <v>6148</v>
      </c>
      <c r="G872" s="148">
        <v>0</v>
      </c>
      <c r="H872" s="148">
        <v>0</v>
      </c>
      <c r="I872" s="139" t="s">
        <v>1</v>
      </c>
      <c r="J872" s="139" t="s">
        <v>1275</v>
      </c>
      <c r="K872" s="146" t="s">
        <v>3526</v>
      </c>
      <c r="L872" s="147" t="s">
        <v>4261</v>
      </c>
      <c r="M872" s="147" t="s">
        <v>4318</v>
      </c>
      <c r="N872" s="22" t="s">
        <v>2074</v>
      </c>
      <c r="O872" s="22"/>
      <c r="P872" s="246" t="s">
        <v>6149</v>
      </c>
      <c r="Q872" s="191"/>
      <c r="R872" s="1"/>
      <c r="S872" s="1" t="str">
        <f t="shared" si="142"/>
        <v>NOT EQUAL</v>
      </c>
      <c r="T872" s="1" t="str">
        <f>IF(ISNA(VLOOKUP(P872,'NEW XEQM.c'!D:D,1,0)),"--",VLOOKUP(P872,'NEW XEQM.c'!D:G,3,0))</f>
        <v>--</v>
      </c>
      <c r="U872" s="1" t="s">
        <v>2074</v>
      </c>
      <c r="W872" t="e">
        <f t="shared" si="141"/>
        <v>#VALUE!</v>
      </c>
    </row>
    <row r="873" spans="1:23">
      <c r="A873" s="16">
        <f t="shared" si="139"/>
        <v>873</v>
      </c>
      <c r="B873" s="15">
        <f t="shared" si="140"/>
        <v>849</v>
      </c>
      <c r="C873" s="144" t="s">
        <v>3513</v>
      </c>
      <c r="D873" s="144" t="s">
        <v>1392</v>
      </c>
      <c r="E873" s="139" t="s">
        <v>474</v>
      </c>
      <c r="F873" s="143" t="s">
        <v>712</v>
      </c>
      <c r="G873" s="150">
        <v>0</v>
      </c>
      <c r="H873" s="150">
        <v>0</v>
      </c>
      <c r="I873" s="139" t="s">
        <v>1</v>
      </c>
      <c r="J873" s="139" t="s">
        <v>1275</v>
      </c>
      <c r="K873" s="146" t="s">
        <v>3526</v>
      </c>
      <c r="L873" s="147" t="s">
        <v>4261</v>
      </c>
      <c r="M873" s="147" t="s">
        <v>4318</v>
      </c>
      <c r="N873" s="22" t="s">
        <v>2074</v>
      </c>
      <c r="O873" s="22"/>
      <c r="P873" s="246" t="s">
        <v>1392</v>
      </c>
      <c r="Q873" s="191"/>
      <c r="R873" s="1"/>
      <c r="S873" s="1" t="str">
        <f t="shared" si="142"/>
        <v>NOT EQUAL</v>
      </c>
      <c r="T873" s="1" t="str">
        <f>IF(ISNA(VLOOKUP(P873,'NEW XEQM.c'!D:D,1,0)),"--",VLOOKUP(P873,'NEW XEQM.c'!D:G,3,0))</f>
        <v>--</v>
      </c>
      <c r="U873" s="1" t="s">
        <v>2074</v>
      </c>
      <c r="W873" t="e">
        <f t="shared" si="141"/>
        <v>#VALUE!</v>
      </c>
    </row>
    <row r="874" spans="1:23">
      <c r="A874" s="16">
        <f t="shared" si="139"/>
        <v>874</v>
      </c>
      <c r="B874" s="15">
        <f t="shared" si="140"/>
        <v>850</v>
      </c>
      <c r="C874" s="144" t="s">
        <v>3513</v>
      </c>
      <c r="D874" s="144" t="s">
        <v>2900</v>
      </c>
      <c r="E874" s="139" t="s">
        <v>474</v>
      </c>
      <c r="F874" s="139" t="s">
        <v>713</v>
      </c>
      <c r="G874" s="150">
        <v>0</v>
      </c>
      <c r="H874" s="150">
        <v>0</v>
      </c>
      <c r="I874" s="139" t="s">
        <v>1</v>
      </c>
      <c r="J874" s="139" t="s">
        <v>1275</v>
      </c>
      <c r="K874" s="146" t="s">
        <v>3526</v>
      </c>
      <c r="L874" s="147" t="s">
        <v>4261</v>
      </c>
      <c r="M874" s="147" t="s">
        <v>4318</v>
      </c>
      <c r="N874" s="22" t="s">
        <v>2074</v>
      </c>
      <c r="O874" s="22"/>
      <c r="P874" s="246" t="s">
        <v>2900</v>
      </c>
      <c r="Q874" s="191"/>
      <c r="R874" s="1"/>
      <c r="S874" s="1" t="str">
        <f t="shared" si="142"/>
        <v>NOT EQUAL</v>
      </c>
      <c r="T874" s="1" t="str">
        <f>IF(ISNA(VLOOKUP(P874,'NEW XEQM.c'!D:D,1,0)),"--",VLOOKUP(P874,'NEW XEQM.c'!D:G,3,0))</f>
        <v>--</v>
      </c>
      <c r="U874" s="1" t="s">
        <v>2074</v>
      </c>
      <c r="W874" t="e">
        <f t="shared" si="141"/>
        <v>#VALUE!</v>
      </c>
    </row>
    <row r="875" spans="1:23">
      <c r="A875" s="16">
        <f t="shared" si="139"/>
        <v>875</v>
      </c>
      <c r="B875" s="15">
        <f t="shared" si="140"/>
        <v>851</v>
      </c>
      <c r="C875" s="144" t="s">
        <v>3513</v>
      </c>
      <c r="D875" s="246" t="s">
        <v>3075</v>
      </c>
      <c r="E875" s="139" t="s">
        <v>474</v>
      </c>
      <c r="F875" s="139" t="s">
        <v>5</v>
      </c>
      <c r="G875" s="150">
        <v>0</v>
      </c>
      <c r="H875" s="150">
        <v>0</v>
      </c>
      <c r="I875" s="139" t="s">
        <v>1</v>
      </c>
      <c r="J875" s="139" t="s">
        <v>1275</v>
      </c>
      <c r="K875" s="146" t="s">
        <v>3526</v>
      </c>
      <c r="L875" s="147" t="s">
        <v>4261</v>
      </c>
      <c r="M875" s="147" t="s">
        <v>4318</v>
      </c>
      <c r="N875" s="22" t="s">
        <v>2074</v>
      </c>
      <c r="O875" s="22"/>
      <c r="P875" s="246" t="s">
        <v>3075</v>
      </c>
      <c r="Q875" s="191"/>
      <c r="R875" s="1"/>
      <c r="S875" s="1" t="str">
        <f t="shared" si="142"/>
        <v>NOT EQUAL</v>
      </c>
      <c r="T875" s="1" t="str">
        <f>IF(ISNA(VLOOKUP(P875,'NEW XEQM.c'!D:D,1,0)),"--",VLOOKUP(P875,'NEW XEQM.c'!D:G,3,0))</f>
        <v>--</v>
      </c>
      <c r="U875" s="1" t="s">
        <v>2074</v>
      </c>
      <c r="W875" t="e">
        <f t="shared" si="141"/>
        <v>#VALUE!</v>
      </c>
    </row>
    <row r="876" spans="1:23">
      <c r="A876" s="16">
        <f t="shared" si="139"/>
        <v>876</v>
      </c>
      <c r="B876" s="15">
        <f t="shared" si="140"/>
        <v>852</v>
      </c>
      <c r="C876" s="144" t="s">
        <v>3513</v>
      </c>
      <c r="D876" s="246" t="s">
        <v>3076</v>
      </c>
      <c r="E876" s="139" t="s">
        <v>474</v>
      </c>
      <c r="F876" s="140" t="s">
        <v>714</v>
      </c>
      <c r="G876" s="149">
        <v>0</v>
      </c>
      <c r="H876" s="149">
        <v>0</v>
      </c>
      <c r="I876" s="139" t="s">
        <v>1</v>
      </c>
      <c r="J876" s="139" t="s">
        <v>1275</v>
      </c>
      <c r="K876" s="146" t="s">
        <v>3526</v>
      </c>
      <c r="L876" s="147" t="s">
        <v>4261</v>
      </c>
      <c r="M876" s="147" t="s">
        <v>4318</v>
      </c>
      <c r="N876" s="22" t="s">
        <v>2074</v>
      </c>
      <c r="O876" s="11"/>
      <c r="P876" s="246" t="s">
        <v>3076</v>
      </c>
      <c r="Q876" s="191"/>
      <c r="R876" s="1"/>
      <c r="S876" s="1" t="str">
        <f t="shared" si="142"/>
        <v>NOT EQUAL</v>
      </c>
      <c r="T876" s="1" t="str">
        <f>IF(ISNA(VLOOKUP(P876,'NEW XEQM.c'!D:D,1,0)),"--",VLOOKUP(P876,'NEW XEQM.c'!D:G,3,0))</f>
        <v>--</v>
      </c>
      <c r="U876" s="1" t="s">
        <v>2074</v>
      </c>
      <c r="W876" t="e">
        <f t="shared" si="141"/>
        <v>#VALUE!</v>
      </c>
    </row>
    <row r="877" spans="1:23">
      <c r="A877" s="16">
        <f t="shared" si="139"/>
        <v>877</v>
      </c>
      <c r="B877" s="15">
        <f t="shared" si="140"/>
        <v>853</v>
      </c>
      <c r="C877" s="144" t="s">
        <v>3513</v>
      </c>
      <c r="D877" s="144" t="s">
        <v>2901</v>
      </c>
      <c r="E877" s="139" t="s">
        <v>474</v>
      </c>
      <c r="F877" s="139" t="s">
        <v>715</v>
      </c>
      <c r="G877" s="150">
        <v>0</v>
      </c>
      <c r="H877" s="150">
        <v>0</v>
      </c>
      <c r="I877" s="139" t="s">
        <v>1</v>
      </c>
      <c r="J877" s="139" t="s">
        <v>1275</v>
      </c>
      <c r="K877" s="146" t="s">
        <v>3526</v>
      </c>
      <c r="L877" s="147" t="s">
        <v>4261</v>
      </c>
      <c r="M877" s="147" t="s">
        <v>4318</v>
      </c>
      <c r="N877" s="22" t="s">
        <v>2074</v>
      </c>
      <c r="O877" s="22"/>
      <c r="P877" s="246" t="s">
        <v>2901</v>
      </c>
      <c r="Q877" s="191"/>
      <c r="R877" s="1"/>
      <c r="S877" s="1" t="str">
        <f t="shared" si="142"/>
        <v>NOT EQUAL</v>
      </c>
      <c r="T877" s="1" t="str">
        <f>IF(ISNA(VLOOKUP(P877,'NEW XEQM.c'!D:D,1,0)),"--",VLOOKUP(P877,'NEW XEQM.c'!D:G,3,0))</f>
        <v>--</v>
      </c>
      <c r="U877" s="1" t="s">
        <v>2074</v>
      </c>
      <c r="W877" t="e">
        <f t="shared" si="141"/>
        <v>#VALUE!</v>
      </c>
    </row>
    <row r="878" spans="1:23">
      <c r="A878" s="16">
        <f t="shared" si="139"/>
        <v>878</v>
      </c>
      <c r="B878" s="15">
        <f t="shared" si="140"/>
        <v>854</v>
      </c>
      <c r="C878" s="144" t="s">
        <v>3512</v>
      </c>
      <c r="D878" s="144" t="s">
        <v>7</v>
      </c>
      <c r="E878" s="139" t="s">
        <v>474</v>
      </c>
      <c r="F878" s="140" t="s">
        <v>716</v>
      </c>
      <c r="G878" s="149">
        <v>0</v>
      </c>
      <c r="H878" s="149">
        <v>0</v>
      </c>
      <c r="I878" s="139" t="s">
        <v>1</v>
      </c>
      <c r="J878" s="139" t="s">
        <v>1275</v>
      </c>
      <c r="K878" s="146" t="s">
        <v>3526</v>
      </c>
      <c r="L878" s="147" t="s">
        <v>4261</v>
      </c>
      <c r="M878" s="147" t="s">
        <v>4318</v>
      </c>
      <c r="N878" s="22" t="s">
        <v>2074</v>
      </c>
      <c r="O878" s="11"/>
      <c r="P878" s="246" t="s">
        <v>3077</v>
      </c>
      <c r="Q878" s="191"/>
      <c r="R878" s="1"/>
      <c r="S878" s="1" t="str">
        <f t="shared" si="142"/>
        <v>NOT EQUAL</v>
      </c>
      <c r="T878" s="1" t="str">
        <f>IF(ISNA(VLOOKUP(P878,'NEW XEQM.c'!D:D,1,0)),"--",VLOOKUP(P878,'NEW XEQM.c'!D:G,3,0))</f>
        <v>--</v>
      </c>
      <c r="U878" s="1" t="s">
        <v>2074</v>
      </c>
      <c r="W878" t="e">
        <f t="shared" si="141"/>
        <v>#VALUE!</v>
      </c>
    </row>
    <row r="879" spans="1:23">
      <c r="A879" s="16">
        <f t="shared" si="139"/>
        <v>879</v>
      </c>
      <c r="B879" s="15">
        <f t="shared" si="140"/>
        <v>855</v>
      </c>
      <c r="C879" s="144" t="s">
        <v>3513</v>
      </c>
      <c r="D879" s="144" t="s">
        <v>1378</v>
      </c>
      <c r="E879" s="139" t="s">
        <v>474</v>
      </c>
      <c r="F879" s="139" t="s">
        <v>396</v>
      </c>
      <c r="G879" s="150">
        <v>0</v>
      </c>
      <c r="H879" s="150">
        <v>0</v>
      </c>
      <c r="I879" s="139" t="s">
        <v>1</v>
      </c>
      <c r="J879" s="139" t="s">
        <v>1275</v>
      </c>
      <c r="K879" s="146" t="s">
        <v>3526</v>
      </c>
      <c r="L879" s="147" t="s">
        <v>4261</v>
      </c>
      <c r="M879" s="147" t="s">
        <v>4318</v>
      </c>
      <c r="N879" s="22" t="s">
        <v>2074</v>
      </c>
      <c r="O879" s="22"/>
      <c r="P879" s="246" t="s">
        <v>1378</v>
      </c>
      <c r="Q879" s="191"/>
      <c r="R879" s="1"/>
      <c r="S879" s="1" t="str">
        <f t="shared" si="142"/>
        <v>NOT EQUAL</v>
      </c>
      <c r="T879" s="1" t="str">
        <f>IF(ISNA(VLOOKUP(P879,'NEW XEQM.c'!D:D,1,0)),"--",VLOOKUP(P879,'NEW XEQM.c'!D:G,3,0))</f>
        <v>--</v>
      </c>
      <c r="U879" s="1" t="s">
        <v>2074</v>
      </c>
      <c r="W879" t="e">
        <f t="shared" si="141"/>
        <v>#VALUE!</v>
      </c>
    </row>
    <row r="880" spans="1:23">
      <c r="A880" s="16">
        <f t="shared" si="139"/>
        <v>880</v>
      </c>
      <c r="B880" s="15">
        <f t="shared" si="140"/>
        <v>856</v>
      </c>
      <c r="C880" s="144" t="s">
        <v>3512</v>
      </c>
      <c r="D880" s="144" t="s">
        <v>7</v>
      </c>
      <c r="E880" s="139" t="s">
        <v>474</v>
      </c>
      <c r="F880" s="139" t="s">
        <v>717</v>
      </c>
      <c r="G880" s="150">
        <v>0</v>
      </c>
      <c r="H880" s="150">
        <v>0</v>
      </c>
      <c r="I880" s="139" t="s">
        <v>1</v>
      </c>
      <c r="J880" s="139" t="s">
        <v>1275</v>
      </c>
      <c r="K880" s="146" t="s">
        <v>3526</v>
      </c>
      <c r="L880" s="147" t="s">
        <v>4261</v>
      </c>
      <c r="M880" s="147" t="s">
        <v>4318</v>
      </c>
      <c r="N880" s="22" t="s">
        <v>2074</v>
      </c>
      <c r="O880" s="22"/>
      <c r="P880" s="246" t="s">
        <v>3078</v>
      </c>
      <c r="Q880" s="191"/>
      <c r="R880" s="1"/>
      <c r="S880" s="1" t="str">
        <f t="shared" si="142"/>
        <v>NOT EQUAL</v>
      </c>
      <c r="T880" s="1" t="str">
        <f>IF(ISNA(VLOOKUP(P880,'NEW XEQM.c'!D:D,1,0)),"--",VLOOKUP(P880,'NEW XEQM.c'!D:G,3,0))</f>
        <v>--</v>
      </c>
      <c r="U880" s="1" t="s">
        <v>2074</v>
      </c>
      <c r="W880" t="e">
        <f t="shared" si="141"/>
        <v>#VALUE!</v>
      </c>
    </row>
    <row r="881" spans="1:23">
      <c r="A881" s="16">
        <f t="shared" si="139"/>
        <v>881</v>
      </c>
      <c r="B881" s="15">
        <f t="shared" si="140"/>
        <v>857</v>
      </c>
      <c r="C881" s="144" t="s">
        <v>3513</v>
      </c>
      <c r="D881" s="144" t="s">
        <v>2902</v>
      </c>
      <c r="E881" s="139" t="s">
        <v>474</v>
      </c>
      <c r="F881" s="139" t="s">
        <v>718</v>
      </c>
      <c r="G881" s="150">
        <v>0</v>
      </c>
      <c r="H881" s="150">
        <v>0</v>
      </c>
      <c r="I881" s="139" t="s">
        <v>1</v>
      </c>
      <c r="J881" s="139" t="s">
        <v>1275</v>
      </c>
      <c r="K881" s="146" t="s">
        <v>3526</v>
      </c>
      <c r="L881" s="147" t="s">
        <v>4261</v>
      </c>
      <c r="M881" s="147" t="s">
        <v>4318</v>
      </c>
      <c r="N881" s="22" t="s">
        <v>2074</v>
      </c>
      <c r="O881" s="22"/>
      <c r="P881" s="246" t="s">
        <v>2902</v>
      </c>
      <c r="Q881" s="191"/>
      <c r="R881" s="1"/>
      <c r="S881" s="1" t="str">
        <f t="shared" si="142"/>
        <v>NOT EQUAL</v>
      </c>
      <c r="T881" s="1" t="str">
        <f>IF(ISNA(VLOOKUP(P881,'NEW XEQM.c'!D:D,1,0)),"--",VLOOKUP(P881,'NEW XEQM.c'!D:G,3,0))</f>
        <v>--</v>
      </c>
      <c r="U881" s="1" t="s">
        <v>2074</v>
      </c>
      <c r="W881" t="e">
        <f t="shared" si="141"/>
        <v>#VALUE!</v>
      </c>
    </row>
    <row r="882" spans="1:23">
      <c r="A882" s="16">
        <f t="shared" si="139"/>
        <v>882</v>
      </c>
      <c r="B882" s="15">
        <f t="shared" si="140"/>
        <v>858</v>
      </c>
      <c r="C882" s="144" t="s">
        <v>3513</v>
      </c>
      <c r="D882" s="144" t="s">
        <v>2903</v>
      </c>
      <c r="E882" s="139" t="s">
        <v>719</v>
      </c>
      <c r="F882" s="139" t="s">
        <v>719</v>
      </c>
      <c r="G882" s="150">
        <v>0</v>
      </c>
      <c r="H882" s="150">
        <v>0</v>
      </c>
      <c r="I882" s="139" t="s">
        <v>2302</v>
      </c>
      <c r="J882" s="139" t="s">
        <v>1275</v>
      </c>
      <c r="K882" s="146" t="s">
        <v>3526</v>
      </c>
      <c r="L882" s="147" t="s">
        <v>4261</v>
      </c>
      <c r="M882" s="147" t="s">
        <v>4318</v>
      </c>
      <c r="N882" s="22" t="s">
        <v>2074</v>
      </c>
      <c r="O882" s="22"/>
      <c r="P882" s="246" t="s">
        <v>2903</v>
      </c>
      <c r="Q882" s="191"/>
      <c r="R882" s="1"/>
      <c r="S882" s="1" t="str">
        <f t="shared" si="142"/>
        <v/>
      </c>
      <c r="T882" s="1" t="str">
        <f>IF(ISNA(VLOOKUP(P882,'NEW XEQM.c'!D:D,1,0)),"--",VLOOKUP(P882,'NEW XEQM.c'!D:G,3,0))</f>
        <v>--</v>
      </c>
      <c r="U882" s="1" t="s">
        <v>2074</v>
      </c>
      <c r="W882" t="e">
        <f t="shared" si="141"/>
        <v>#VALUE!</v>
      </c>
    </row>
    <row r="883" spans="1:23">
      <c r="A883" s="16">
        <f t="shared" si="139"/>
        <v>883</v>
      </c>
      <c r="B883" s="15">
        <f t="shared" si="140"/>
        <v>859</v>
      </c>
      <c r="C883" s="144" t="s">
        <v>3513</v>
      </c>
      <c r="D883" s="144" t="s">
        <v>2904</v>
      </c>
      <c r="E883" s="139" t="s">
        <v>720</v>
      </c>
      <c r="F883" s="139" t="s">
        <v>720</v>
      </c>
      <c r="G883" s="150">
        <v>0</v>
      </c>
      <c r="H883" s="150">
        <v>0</v>
      </c>
      <c r="I883" s="139" t="s">
        <v>2303</v>
      </c>
      <c r="J883" s="139" t="s">
        <v>1275</v>
      </c>
      <c r="K883" s="146" t="s">
        <v>3526</v>
      </c>
      <c r="L883" s="147" t="s">
        <v>4261</v>
      </c>
      <c r="M883" s="147" t="s">
        <v>4318</v>
      </c>
      <c r="N883" s="22" t="s">
        <v>2074</v>
      </c>
      <c r="O883" s="22"/>
      <c r="P883" s="246" t="s">
        <v>2904</v>
      </c>
      <c r="Q883" s="191"/>
      <c r="R883" s="1"/>
      <c r="S883" s="1" t="str">
        <f t="shared" si="142"/>
        <v/>
      </c>
      <c r="T883" s="1" t="str">
        <f>IF(ISNA(VLOOKUP(P883,'NEW XEQM.c'!D:D,1,0)),"--",VLOOKUP(P883,'NEW XEQM.c'!D:G,3,0))</f>
        <v>--</v>
      </c>
      <c r="U883" s="1" t="s">
        <v>2074</v>
      </c>
      <c r="W883" t="e">
        <f t="shared" si="141"/>
        <v>#VALUE!</v>
      </c>
    </row>
    <row r="884" spans="1:23">
      <c r="A884" s="16">
        <f t="shared" si="139"/>
        <v>884</v>
      </c>
      <c r="B884" s="15">
        <f t="shared" si="140"/>
        <v>860</v>
      </c>
      <c r="C884" s="144" t="s">
        <v>3513</v>
      </c>
      <c r="D884" s="144" t="s">
        <v>2905</v>
      </c>
      <c r="E884" s="139" t="s">
        <v>721</v>
      </c>
      <c r="F884" s="139" t="s">
        <v>721</v>
      </c>
      <c r="G884" s="150">
        <v>0</v>
      </c>
      <c r="H884" s="150">
        <v>0</v>
      </c>
      <c r="I884" s="139" t="s">
        <v>2302</v>
      </c>
      <c r="J884" s="139" t="s">
        <v>1275</v>
      </c>
      <c r="K884" s="146" t="s">
        <v>3526</v>
      </c>
      <c r="L884" s="147" t="s">
        <v>4261</v>
      </c>
      <c r="M884" s="147" t="s">
        <v>4318</v>
      </c>
      <c r="N884" s="22" t="s">
        <v>2074</v>
      </c>
      <c r="O884" s="22"/>
      <c r="P884" s="246" t="s">
        <v>2905</v>
      </c>
      <c r="Q884" s="191"/>
      <c r="R884" s="1"/>
      <c r="S884" s="1" t="str">
        <f t="shared" si="142"/>
        <v/>
      </c>
      <c r="T884" s="1" t="str">
        <f>IF(ISNA(VLOOKUP(P884,'NEW XEQM.c'!D:D,1,0)),"--",VLOOKUP(P884,'NEW XEQM.c'!D:G,3,0))</f>
        <v>--</v>
      </c>
      <c r="U884" s="1" t="s">
        <v>2074</v>
      </c>
      <c r="W884" t="e">
        <f t="shared" si="141"/>
        <v>#VALUE!</v>
      </c>
    </row>
    <row r="885" spans="1:23">
      <c r="A885" s="16">
        <f t="shared" si="139"/>
        <v>885</v>
      </c>
      <c r="B885" s="15">
        <f t="shared" si="140"/>
        <v>861</v>
      </c>
      <c r="C885" s="144" t="s">
        <v>3513</v>
      </c>
      <c r="D885" s="144" t="s">
        <v>2906</v>
      </c>
      <c r="E885" s="139" t="s">
        <v>722</v>
      </c>
      <c r="F885" s="139" t="s">
        <v>722</v>
      </c>
      <c r="G885" s="150">
        <v>0</v>
      </c>
      <c r="H885" s="150">
        <v>0</v>
      </c>
      <c r="I885" s="139" t="s">
        <v>2303</v>
      </c>
      <c r="J885" s="139" t="s">
        <v>1275</v>
      </c>
      <c r="K885" s="146" t="s">
        <v>3526</v>
      </c>
      <c r="L885" s="147" t="s">
        <v>4261</v>
      </c>
      <c r="M885" s="147" t="s">
        <v>4318</v>
      </c>
      <c r="N885" s="22" t="s">
        <v>2074</v>
      </c>
      <c r="O885" s="22"/>
      <c r="P885" s="246" t="s">
        <v>2906</v>
      </c>
      <c r="Q885" s="191"/>
      <c r="R885" s="1"/>
      <c r="S885" s="1" t="str">
        <f t="shared" si="142"/>
        <v/>
      </c>
      <c r="T885" s="1" t="str">
        <f>IF(ISNA(VLOOKUP(P885,'NEW XEQM.c'!D:D,1,0)),"--",VLOOKUP(P885,'NEW XEQM.c'!D:G,3,0))</f>
        <v>--</v>
      </c>
      <c r="U885" s="1" t="s">
        <v>2074</v>
      </c>
      <c r="W885" t="e">
        <f t="shared" si="141"/>
        <v>#VALUE!</v>
      </c>
    </row>
    <row r="886" spans="1:23">
      <c r="A886" s="16">
        <f t="shared" si="139"/>
        <v>886</v>
      </c>
      <c r="B886" s="15">
        <f t="shared" si="140"/>
        <v>862</v>
      </c>
      <c r="C886" s="144" t="s">
        <v>3513</v>
      </c>
      <c r="D886" s="144" t="s">
        <v>2907</v>
      </c>
      <c r="E886" s="139" t="s">
        <v>723</v>
      </c>
      <c r="F886" s="139" t="s">
        <v>723</v>
      </c>
      <c r="G886" s="150">
        <v>0</v>
      </c>
      <c r="H886" s="150">
        <v>0</v>
      </c>
      <c r="I886" s="139" t="s">
        <v>2302</v>
      </c>
      <c r="J886" s="139" t="s">
        <v>1275</v>
      </c>
      <c r="K886" s="146" t="s">
        <v>3526</v>
      </c>
      <c r="L886" s="147" t="s">
        <v>4261</v>
      </c>
      <c r="M886" s="147" t="s">
        <v>4318</v>
      </c>
      <c r="N886" s="22" t="s">
        <v>2074</v>
      </c>
      <c r="O886" s="22"/>
      <c r="P886" s="246" t="s">
        <v>2907</v>
      </c>
      <c r="Q886" s="191"/>
      <c r="R886" s="1"/>
      <c r="S886" s="1" t="str">
        <f t="shared" si="142"/>
        <v/>
      </c>
      <c r="T886" s="1" t="str">
        <f>IF(ISNA(VLOOKUP(P886,'NEW XEQM.c'!D:D,1,0)),"--",VLOOKUP(P886,'NEW XEQM.c'!D:G,3,0))</f>
        <v>--</v>
      </c>
      <c r="U886" s="1" t="s">
        <v>2074</v>
      </c>
      <c r="W886" t="e">
        <f t="shared" si="141"/>
        <v>#VALUE!</v>
      </c>
    </row>
    <row r="887" spans="1:23">
      <c r="A887" s="16">
        <f t="shared" si="139"/>
        <v>887</v>
      </c>
      <c r="B887" s="15">
        <f t="shared" si="140"/>
        <v>863</v>
      </c>
      <c r="C887" s="144" t="s">
        <v>3513</v>
      </c>
      <c r="D887" s="144" t="s">
        <v>2908</v>
      </c>
      <c r="E887" s="139" t="s">
        <v>724</v>
      </c>
      <c r="F887" s="139" t="s">
        <v>724</v>
      </c>
      <c r="G887" s="150">
        <v>0</v>
      </c>
      <c r="H887" s="150">
        <v>0</v>
      </c>
      <c r="I887" s="139" t="s">
        <v>2302</v>
      </c>
      <c r="J887" s="139" t="s">
        <v>1275</v>
      </c>
      <c r="K887" s="146" t="s">
        <v>3526</v>
      </c>
      <c r="L887" s="147" t="s">
        <v>4261</v>
      </c>
      <c r="M887" s="147" t="s">
        <v>4318</v>
      </c>
      <c r="N887" s="22" t="s">
        <v>2074</v>
      </c>
      <c r="O887" s="22"/>
      <c r="P887" s="246" t="s">
        <v>2908</v>
      </c>
      <c r="Q887" s="191"/>
      <c r="R887" s="1"/>
      <c r="S887" s="1" t="str">
        <f t="shared" si="142"/>
        <v/>
      </c>
      <c r="T887" s="1" t="str">
        <f>IF(ISNA(VLOOKUP(P887,'NEW XEQM.c'!D:D,1,0)),"--",VLOOKUP(P887,'NEW XEQM.c'!D:G,3,0))</f>
        <v>--</v>
      </c>
      <c r="U887" s="1" t="s">
        <v>2074</v>
      </c>
      <c r="W887" t="e">
        <f t="shared" si="141"/>
        <v>#VALUE!</v>
      </c>
    </row>
    <row r="888" spans="1:23">
      <c r="A888" s="16">
        <f t="shared" si="139"/>
        <v>888</v>
      </c>
      <c r="B888" s="15">
        <f t="shared" si="140"/>
        <v>864</v>
      </c>
      <c r="C888" s="144" t="s">
        <v>3513</v>
      </c>
      <c r="D888" s="144" t="s">
        <v>2909</v>
      </c>
      <c r="E888" s="139" t="s">
        <v>725</v>
      </c>
      <c r="F888" s="139" t="s">
        <v>725</v>
      </c>
      <c r="G888" s="150">
        <v>0</v>
      </c>
      <c r="H888" s="150">
        <v>0</v>
      </c>
      <c r="I888" s="139" t="s">
        <v>2302</v>
      </c>
      <c r="J888" s="139" t="s">
        <v>1275</v>
      </c>
      <c r="K888" s="146" t="s">
        <v>3526</v>
      </c>
      <c r="L888" s="147" t="s">
        <v>4261</v>
      </c>
      <c r="M888" s="147" t="s">
        <v>4318</v>
      </c>
      <c r="N888" s="22" t="s">
        <v>2074</v>
      </c>
      <c r="O888" s="22"/>
      <c r="P888" s="246" t="s">
        <v>2909</v>
      </c>
      <c r="Q888" s="191"/>
      <c r="R888" s="1"/>
      <c r="S888" s="1" t="str">
        <f t="shared" si="142"/>
        <v/>
      </c>
      <c r="T888" s="1" t="str">
        <f>IF(ISNA(VLOOKUP(P888,'NEW XEQM.c'!D:D,1,0)),"--",VLOOKUP(P888,'NEW XEQM.c'!D:G,3,0))</f>
        <v>--</v>
      </c>
      <c r="U888" s="1" t="s">
        <v>2074</v>
      </c>
      <c r="W888" t="e">
        <f t="shared" si="141"/>
        <v>#VALUE!</v>
      </c>
    </row>
    <row r="889" spans="1:23">
      <c r="A889" s="16">
        <f t="shared" si="139"/>
        <v>889</v>
      </c>
      <c r="B889" s="15">
        <f t="shared" si="140"/>
        <v>865</v>
      </c>
      <c r="C889" s="144" t="s">
        <v>3513</v>
      </c>
      <c r="D889" s="144" t="s">
        <v>2910</v>
      </c>
      <c r="E889" s="139" t="s">
        <v>726</v>
      </c>
      <c r="F889" s="139" t="s">
        <v>726</v>
      </c>
      <c r="G889" s="150">
        <v>0</v>
      </c>
      <c r="H889" s="150">
        <v>0</v>
      </c>
      <c r="I889" s="139" t="s">
        <v>2303</v>
      </c>
      <c r="J889" s="139" t="s">
        <v>1275</v>
      </c>
      <c r="K889" s="146" t="s">
        <v>3526</v>
      </c>
      <c r="L889" s="147" t="s">
        <v>4261</v>
      </c>
      <c r="M889" s="147" t="s">
        <v>4318</v>
      </c>
      <c r="N889" s="22" t="s">
        <v>2074</v>
      </c>
      <c r="O889" s="22"/>
      <c r="P889" s="246" t="s">
        <v>2910</v>
      </c>
      <c r="Q889" s="191"/>
      <c r="R889" s="1"/>
      <c r="S889" s="1" t="str">
        <f t="shared" si="142"/>
        <v/>
      </c>
      <c r="T889" s="1" t="str">
        <f>IF(ISNA(VLOOKUP(P889,'NEW XEQM.c'!D:D,1,0)),"--",VLOOKUP(P889,'NEW XEQM.c'!D:G,3,0))</f>
        <v>--</v>
      </c>
      <c r="U889" s="1" t="s">
        <v>2074</v>
      </c>
      <c r="W889" t="e">
        <f t="shared" si="141"/>
        <v>#VALUE!</v>
      </c>
    </row>
    <row r="890" spans="1:23">
      <c r="A890" s="16">
        <f t="shared" si="139"/>
        <v>890</v>
      </c>
      <c r="B890" s="15">
        <f t="shared" si="140"/>
        <v>866</v>
      </c>
      <c r="C890" s="144" t="s">
        <v>3513</v>
      </c>
      <c r="D890" s="144" t="s">
        <v>2911</v>
      </c>
      <c r="E890" s="139" t="s">
        <v>474</v>
      </c>
      <c r="F890" s="139" t="s">
        <v>727</v>
      </c>
      <c r="G890" s="150">
        <v>0</v>
      </c>
      <c r="H890" s="150">
        <v>0</v>
      </c>
      <c r="I890" s="139" t="s">
        <v>1</v>
      </c>
      <c r="J890" s="139" t="s">
        <v>1275</v>
      </c>
      <c r="K890" s="146" t="s">
        <v>3526</v>
      </c>
      <c r="L890" s="147" t="s">
        <v>4261</v>
      </c>
      <c r="M890" s="147" t="s">
        <v>4318</v>
      </c>
      <c r="N890" s="22" t="s">
        <v>2074</v>
      </c>
      <c r="O890" s="22"/>
      <c r="P890" s="246" t="s">
        <v>2911</v>
      </c>
      <c r="Q890" s="191"/>
      <c r="R890" s="1"/>
      <c r="S890" s="1" t="str">
        <f t="shared" si="142"/>
        <v>NOT EQUAL</v>
      </c>
      <c r="T890" s="1" t="str">
        <f>IF(ISNA(VLOOKUP(P890,'NEW XEQM.c'!D:D,1,0)),"--",VLOOKUP(P890,'NEW XEQM.c'!D:G,3,0))</f>
        <v>--</v>
      </c>
      <c r="U890" s="1" t="s">
        <v>2074</v>
      </c>
      <c r="W890" t="e">
        <f t="shared" si="141"/>
        <v>#VALUE!</v>
      </c>
    </row>
    <row r="891" spans="1:23">
      <c r="A891" s="16">
        <f t="shared" si="139"/>
        <v>891</v>
      </c>
      <c r="B891" s="15">
        <f t="shared" si="140"/>
        <v>867</v>
      </c>
      <c r="C891" s="144" t="s">
        <v>3513</v>
      </c>
      <c r="D891" s="144" t="s">
        <v>2912</v>
      </c>
      <c r="E891" s="139" t="s">
        <v>474</v>
      </c>
      <c r="F891" s="139" t="s">
        <v>728</v>
      </c>
      <c r="G891" s="150">
        <v>0</v>
      </c>
      <c r="H891" s="150">
        <v>0</v>
      </c>
      <c r="I891" s="139" t="s">
        <v>1</v>
      </c>
      <c r="J891" s="139" t="s">
        <v>1275</v>
      </c>
      <c r="K891" s="146" t="s">
        <v>3526</v>
      </c>
      <c r="L891" s="147" t="s">
        <v>4261</v>
      </c>
      <c r="M891" s="147" t="s">
        <v>4318</v>
      </c>
      <c r="N891" s="22" t="s">
        <v>2074</v>
      </c>
      <c r="O891" s="22"/>
      <c r="P891" s="246" t="s">
        <v>2912</v>
      </c>
      <c r="Q891" s="191"/>
      <c r="R891" s="1"/>
      <c r="S891" s="1" t="str">
        <f t="shared" si="142"/>
        <v>NOT EQUAL</v>
      </c>
      <c r="T891" s="1" t="str">
        <f>IF(ISNA(VLOOKUP(P891,'NEW XEQM.c'!D:D,1,0)),"--",VLOOKUP(P891,'NEW XEQM.c'!D:G,3,0))</f>
        <v>--</v>
      </c>
      <c r="U891" s="1" t="s">
        <v>2074</v>
      </c>
      <c r="W891" t="e">
        <f t="shared" si="141"/>
        <v>#VALUE!</v>
      </c>
    </row>
    <row r="892" spans="1:23">
      <c r="A892" s="16">
        <f t="shared" si="139"/>
        <v>892</v>
      </c>
      <c r="B892" s="15">
        <f t="shared" si="140"/>
        <v>868</v>
      </c>
      <c r="C892" s="144" t="s">
        <v>3512</v>
      </c>
      <c r="D892" s="144" t="s">
        <v>7</v>
      </c>
      <c r="E892" s="139" t="s">
        <v>474</v>
      </c>
      <c r="F892" s="139" t="s">
        <v>729</v>
      </c>
      <c r="G892" s="150">
        <v>0</v>
      </c>
      <c r="H892" s="150">
        <v>0</v>
      </c>
      <c r="I892" s="139" t="s">
        <v>1</v>
      </c>
      <c r="J892" s="139" t="s">
        <v>1275</v>
      </c>
      <c r="K892" s="146" t="s">
        <v>3526</v>
      </c>
      <c r="L892" s="147" t="s">
        <v>4261</v>
      </c>
      <c r="M892" s="147" t="s">
        <v>4318</v>
      </c>
      <c r="N892" s="22" t="s">
        <v>2074</v>
      </c>
      <c r="O892" s="22"/>
      <c r="P892" s="246" t="s">
        <v>3079</v>
      </c>
      <c r="Q892" s="191"/>
      <c r="R892" s="1"/>
      <c r="S892" s="1" t="str">
        <f t="shared" si="142"/>
        <v>NOT EQUAL</v>
      </c>
      <c r="T892" s="1" t="str">
        <f>IF(ISNA(VLOOKUP(P892,'NEW XEQM.c'!D:D,1,0)),"--",VLOOKUP(P892,'NEW XEQM.c'!D:G,3,0))</f>
        <v>--</v>
      </c>
      <c r="U892" s="1" t="s">
        <v>2074</v>
      </c>
      <c r="W892" t="e">
        <f t="shared" si="141"/>
        <v>#VALUE!</v>
      </c>
    </row>
    <row r="893" spans="1:23">
      <c r="A893" s="16">
        <f t="shared" si="139"/>
        <v>893</v>
      </c>
      <c r="B893" s="15">
        <f t="shared" si="140"/>
        <v>869</v>
      </c>
      <c r="C893" s="144" t="s">
        <v>3512</v>
      </c>
      <c r="D893" s="144" t="s">
        <v>7</v>
      </c>
      <c r="E893" s="139" t="s">
        <v>474</v>
      </c>
      <c r="F893" s="139" t="s">
        <v>730</v>
      </c>
      <c r="G893" s="148">
        <v>0</v>
      </c>
      <c r="H893" s="148">
        <v>0</v>
      </c>
      <c r="I893" s="139" t="s">
        <v>1</v>
      </c>
      <c r="J893" s="139" t="s">
        <v>1275</v>
      </c>
      <c r="K893" s="146" t="s">
        <v>3526</v>
      </c>
      <c r="L893" s="147" t="s">
        <v>4261</v>
      </c>
      <c r="M893" s="147" t="s">
        <v>4318</v>
      </c>
      <c r="N893" s="22" t="s">
        <v>2074</v>
      </c>
      <c r="O893" s="22"/>
      <c r="P893" s="246" t="s">
        <v>3080</v>
      </c>
      <c r="Q893" s="191"/>
      <c r="R893" s="1"/>
      <c r="S893" s="1" t="str">
        <f t="shared" si="142"/>
        <v>NOT EQUAL</v>
      </c>
      <c r="T893" s="1" t="str">
        <f>IF(ISNA(VLOOKUP(P893,'NEW XEQM.c'!D:D,1,0)),"--",VLOOKUP(P893,'NEW XEQM.c'!D:G,3,0))</f>
        <v>--</v>
      </c>
      <c r="U893" s="1" t="s">
        <v>2074</v>
      </c>
      <c r="W893" t="e">
        <f t="shared" si="141"/>
        <v>#VALUE!</v>
      </c>
    </row>
    <row r="894" spans="1:23">
      <c r="A894" s="16">
        <f t="shared" si="139"/>
        <v>894</v>
      </c>
      <c r="B894" s="15">
        <f t="shared" si="140"/>
        <v>870</v>
      </c>
      <c r="C894" s="144" t="s">
        <v>3512</v>
      </c>
      <c r="D894" s="144" t="s">
        <v>7</v>
      </c>
      <c r="E894" s="139" t="s">
        <v>474</v>
      </c>
      <c r="F894" s="139" t="s">
        <v>731</v>
      </c>
      <c r="G894" s="148">
        <v>0</v>
      </c>
      <c r="H894" s="148">
        <v>0</v>
      </c>
      <c r="I894" s="139" t="s">
        <v>1</v>
      </c>
      <c r="J894" s="139" t="s">
        <v>1275</v>
      </c>
      <c r="K894" s="146" t="s">
        <v>3526</v>
      </c>
      <c r="L894" s="147" t="s">
        <v>4261</v>
      </c>
      <c r="M894" s="147" t="s">
        <v>4318</v>
      </c>
      <c r="N894" s="22" t="s">
        <v>2074</v>
      </c>
      <c r="O894" s="22"/>
      <c r="P894" s="246" t="s">
        <v>3081</v>
      </c>
      <c r="Q894" s="191"/>
      <c r="R894" s="1"/>
      <c r="S894" s="1" t="str">
        <f t="shared" si="142"/>
        <v>NOT EQUAL</v>
      </c>
      <c r="T894" s="1" t="str">
        <f>IF(ISNA(VLOOKUP(P894,'NEW XEQM.c'!D:D,1,0)),"--",VLOOKUP(P894,'NEW XEQM.c'!D:G,3,0))</f>
        <v>--</v>
      </c>
      <c r="U894" s="1" t="s">
        <v>2074</v>
      </c>
      <c r="W894" t="e">
        <f t="shared" si="141"/>
        <v>#VALUE!</v>
      </c>
    </row>
    <row r="895" spans="1:23">
      <c r="A895" s="16">
        <f t="shared" ref="A895:A958" si="143">IF(B895=INT(B895),ROW(),"")</f>
        <v>895</v>
      </c>
      <c r="B895" s="15">
        <f t="shared" si="140"/>
        <v>871</v>
      </c>
      <c r="C895" s="144" t="s">
        <v>3512</v>
      </c>
      <c r="D895" s="144" t="s">
        <v>7</v>
      </c>
      <c r="E895" s="139" t="s">
        <v>474</v>
      </c>
      <c r="F895" s="139" t="s">
        <v>732</v>
      </c>
      <c r="G895" s="148">
        <v>0</v>
      </c>
      <c r="H895" s="148">
        <v>0</v>
      </c>
      <c r="I895" s="139" t="s">
        <v>1</v>
      </c>
      <c r="J895" s="139" t="s">
        <v>1275</v>
      </c>
      <c r="K895" s="146" t="s">
        <v>3526</v>
      </c>
      <c r="L895" s="147" t="s">
        <v>4261</v>
      </c>
      <c r="M895" s="147" t="s">
        <v>4318</v>
      </c>
      <c r="N895" s="22" t="s">
        <v>2074</v>
      </c>
      <c r="O895" s="22"/>
      <c r="P895" s="246" t="s">
        <v>3082</v>
      </c>
      <c r="Q895" s="191"/>
      <c r="R895" s="1"/>
      <c r="S895" s="1" t="str">
        <f t="shared" si="142"/>
        <v>NOT EQUAL</v>
      </c>
      <c r="T895" s="1" t="str">
        <f>IF(ISNA(VLOOKUP(P895,'NEW XEQM.c'!D:D,1,0)),"--",VLOOKUP(P895,'NEW XEQM.c'!D:G,3,0))</f>
        <v>--</v>
      </c>
      <c r="U895" s="1" t="s">
        <v>2074</v>
      </c>
      <c r="W895" t="e">
        <f t="shared" si="141"/>
        <v>#VALUE!</v>
      </c>
    </row>
    <row r="896" spans="1:23">
      <c r="A896" s="16">
        <f t="shared" si="143"/>
        <v>896</v>
      </c>
      <c r="B896" s="15">
        <f t="shared" si="140"/>
        <v>872</v>
      </c>
      <c r="C896" s="144" t="s">
        <v>3512</v>
      </c>
      <c r="D896" s="144" t="s">
        <v>7</v>
      </c>
      <c r="E896" s="139" t="s">
        <v>474</v>
      </c>
      <c r="F896" s="139" t="s">
        <v>733</v>
      </c>
      <c r="G896" s="148">
        <v>0</v>
      </c>
      <c r="H896" s="148">
        <v>0</v>
      </c>
      <c r="I896" s="139" t="s">
        <v>1</v>
      </c>
      <c r="J896" s="139" t="s">
        <v>1275</v>
      </c>
      <c r="K896" s="146" t="s">
        <v>3526</v>
      </c>
      <c r="L896" s="147" t="s">
        <v>4261</v>
      </c>
      <c r="M896" s="147" t="s">
        <v>4318</v>
      </c>
      <c r="N896" s="22" t="s">
        <v>2074</v>
      </c>
      <c r="O896" s="22"/>
      <c r="P896" s="246" t="s">
        <v>3083</v>
      </c>
      <c r="Q896" s="191"/>
      <c r="R896" s="1"/>
      <c r="S896" s="1" t="str">
        <f t="shared" si="142"/>
        <v>NOT EQUAL</v>
      </c>
      <c r="T896" s="1" t="str">
        <f>IF(ISNA(VLOOKUP(P896,'NEW XEQM.c'!D:D,1,0)),"--",VLOOKUP(P896,'NEW XEQM.c'!D:G,3,0))</f>
        <v>--</v>
      </c>
      <c r="U896" s="1" t="s">
        <v>2074</v>
      </c>
      <c r="W896" t="e">
        <f t="shared" si="141"/>
        <v>#VALUE!</v>
      </c>
    </row>
    <row r="897" spans="1:23">
      <c r="A897" s="16">
        <f t="shared" si="143"/>
        <v>897</v>
      </c>
      <c r="B897" s="15">
        <f t="shared" si="140"/>
        <v>873</v>
      </c>
      <c r="C897" s="144" t="s">
        <v>3512</v>
      </c>
      <c r="D897" s="144" t="s">
        <v>7</v>
      </c>
      <c r="E897" s="139" t="s">
        <v>474</v>
      </c>
      <c r="F897" s="139" t="s">
        <v>734</v>
      </c>
      <c r="G897" s="148">
        <v>0</v>
      </c>
      <c r="H897" s="148">
        <v>0</v>
      </c>
      <c r="I897" s="139" t="s">
        <v>1</v>
      </c>
      <c r="J897" s="139" t="s">
        <v>1275</v>
      </c>
      <c r="K897" s="146" t="s">
        <v>3526</v>
      </c>
      <c r="L897" s="147" t="s">
        <v>4261</v>
      </c>
      <c r="M897" s="147" t="s">
        <v>4318</v>
      </c>
      <c r="N897" s="22" t="s">
        <v>2074</v>
      </c>
      <c r="O897" s="22"/>
      <c r="P897" s="246" t="s">
        <v>3084</v>
      </c>
      <c r="Q897" s="191"/>
      <c r="R897" s="1"/>
      <c r="S897" s="1" t="str">
        <f t="shared" si="142"/>
        <v>NOT EQUAL</v>
      </c>
      <c r="T897" s="1" t="str">
        <f>IF(ISNA(VLOOKUP(P897,'NEW XEQM.c'!D:D,1,0)),"--",VLOOKUP(P897,'NEW XEQM.c'!D:G,3,0))</f>
        <v>--</v>
      </c>
      <c r="U897" s="1" t="s">
        <v>2074</v>
      </c>
      <c r="W897" t="e">
        <f t="shared" si="141"/>
        <v>#VALUE!</v>
      </c>
    </row>
    <row r="898" spans="1:23">
      <c r="A898" s="16">
        <f t="shared" si="143"/>
        <v>898</v>
      </c>
      <c r="B898" s="15">
        <f t="shared" si="140"/>
        <v>874</v>
      </c>
      <c r="C898" s="144" t="s">
        <v>3512</v>
      </c>
      <c r="D898" s="144" t="s">
        <v>7</v>
      </c>
      <c r="E898" s="139" t="s">
        <v>474</v>
      </c>
      <c r="F898" s="139" t="s">
        <v>735</v>
      </c>
      <c r="G898" s="148">
        <v>0</v>
      </c>
      <c r="H898" s="148">
        <v>0</v>
      </c>
      <c r="I898" s="139" t="s">
        <v>1</v>
      </c>
      <c r="J898" s="139" t="s">
        <v>1275</v>
      </c>
      <c r="K898" s="146" t="s">
        <v>3526</v>
      </c>
      <c r="L898" s="147" t="s">
        <v>4261</v>
      </c>
      <c r="M898" s="147" t="s">
        <v>4318</v>
      </c>
      <c r="N898" s="22" t="s">
        <v>2074</v>
      </c>
      <c r="O898" s="22"/>
      <c r="P898" s="246" t="s">
        <v>3085</v>
      </c>
      <c r="Q898" s="191"/>
      <c r="R898" s="1"/>
      <c r="S898" s="1" t="str">
        <f t="shared" si="142"/>
        <v>NOT EQUAL</v>
      </c>
      <c r="T898" s="1" t="str">
        <f>IF(ISNA(VLOOKUP(P898,'NEW XEQM.c'!D:D,1,0)),"--",VLOOKUP(P898,'NEW XEQM.c'!D:G,3,0))</f>
        <v>--</v>
      </c>
      <c r="U898" s="1" t="s">
        <v>2074</v>
      </c>
      <c r="W898" t="e">
        <f t="shared" si="141"/>
        <v>#VALUE!</v>
      </c>
    </row>
    <row r="899" spans="1:23">
      <c r="A899" s="16">
        <f t="shared" si="143"/>
        <v>899</v>
      </c>
      <c r="B899" s="15">
        <f t="shared" si="140"/>
        <v>875</v>
      </c>
      <c r="C899" s="144" t="s">
        <v>3512</v>
      </c>
      <c r="D899" s="144" t="s">
        <v>7</v>
      </c>
      <c r="E899" s="139" t="s">
        <v>474</v>
      </c>
      <c r="F899" s="139" t="s">
        <v>736</v>
      </c>
      <c r="G899" s="148">
        <v>0</v>
      </c>
      <c r="H899" s="148">
        <v>0</v>
      </c>
      <c r="I899" s="139" t="s">
        <v>1</v>
      </c>
      <c r="J899" s="139" t="s">
        <v>1275</v>
      </c>
      <c r="K899" s="146" t="s">
        <v>3526</v>
      </c>
      <c r="L899" s="147" t="s">
        <v>4261</v>
      </c>
      <c r="M899" s="147" t="s">
        <v>4318</v>
      </c>
      <c r="N899" s="22" t="s">
        <v>2074</v>
      </c>
      <c r="O899" s="22"/>
      <c r="P899" s="246" t="s">
        <v>3086</v>
      </c>
      <c r="Q899" s="191"/>
      <c r="R899" s="1"/>
      <c r="S899" s="1" t="str">
        <f t="shared" si="142"/>
        <v>NOT EQUAL</v>
      </c>
      <c r="T899" s="1" t="str">
        <f>IF(ISNA(VLOOKUP(P899,'NEW XEQM.c'!D:D,1,0)),"--",VLOOKUP(P899,'NEW XEQM.c'!D:G,3,0))</f>
        <v>--</v>
      </c>
      <c r="U899" s="1" t="s">
        <v>2074</v>
      </c>
      <c r="W899" t="e">
        <f t="shared" si="141"/>
        <v>#VALUE!</v>
      </c>
    </row>
    <row r="900" spans="1:23">
      <c r="A900" s="16">
        <f t="shared" si="143"/>
        <v>900</v>
      </c>
      <c r="B900" s="15">
        <f t="shared" ref="B900:B963" si="144">IF(AND(MID(C900,2,1)&lt;&gt;"/",MID(C900,1,1)="/"),INT(B899)+1,B899+0.01)</f>
        <v>876</v>
      </c>
      <c r="C900" s="144" t="s">
        <v>3513</v>
      </c>
      <c r="D900" s="246" t="s">
        <v>3087</v>
      </c>
      <c r="E900" s="139" t="s">
        <v>474</v>
      </c>
      <c r="F900" s="139" t="s">
        <v>737</v>
      </c>
      <c r="G900" s="148">
        <v>0</v>
      </c>
      <c r="H900" s="148">
        <v>0</v>
      </c>
      <c r="I900" s="139" t="s">
        <v>1</v>
      </c>
      <c r="J900" s="139" t="s">
        <v>1275</v>
      </c>
      <c r="K900" s="146" t="s">
        <v>3526</v>
      </c>
      <c r="L900" s="147" t="s">
        <v>4261</v>
      </c>
      <c r="M900" s="147" t="s">
        <v>4318</v>
      </c>
      <c r="N900" s="22" t="s">
        <v>2074</v>
      </c>
      <c r="O900" s="22"/>
      <c r="P900" s="246" t="s">
        <v>3087</v>
      </c>
      <c r="Q900" s="191"/>
      <c r="R900" s="1"/>
      <c r="S900" s="1" t="str">
        <f t="shared" si="142"/>
        <v>NOT EQUAL</v>
      </c>
      <c r="T900" s="1" t="str">
        <f>IF(ISNA(VLOOKUP(P900,'NEW XEQM.c'!D:D,1,0)),"--",VLOOKUP(P900,'NEW XEQM.c'!D:G,3,0))</f>
        <v>--</v>
      </c>
      <c r="U900" s="1" t="s">
        <v>2074</v>
      </c>
      <c r="W900" t="e">
        <f t="shared" si="141"/>
        <v>#VALUE!</v>
      </c>
    </row>
    <row r="901" spans="1:23">
      <c r="A901" s="16">
        <f t="shared" si="143"/>
        <v>901</v>
      </c>
      <c r="B901" s="15">
        <f t="shared" si="144"/>
        <v>877</v>
      </c>
      <c r="C901" s="144" t="s">
        <v>3512</v>
      </c>
      <c r="D901" s="144" t="s">
        <v>7</v>
      </c>
      <c r="E901" s="139" t="s">
        <v>474</v>
      </c>
      <c r="F901" s="139" t="s">
        <v>738</v>
      </c>
      <c r="G901" s="148">
        <v>0</v>
      </c>
      <c r="H901" s="148">
        <v>0</v>
      </c>
      <c r="I901" s="139" t="s">
        <v>1</v>
      </c>
      <c r="J901" s="139" t="s">
        <v>1275</v>
      </c>
      <c r="K901" s="146" t="s">
        <v>3526</v>
      </c>
      <c r="L901" s="147" t="s">
        <v>4261</v>
      </c>
      <c r="M901" s="147" t="s">
        <v>4318</v>
      </c>
      <c r="N901" s="22" t="s">
        <v>2074</v>
      </c>
      <c r="O901" s="22"/>
      <c r="P901" s="246" t="s">
        <v>3088</v>
      </c>
      <c r="Q901" s="191"/>
      <c r="R901" s="1"/>
      <c r="S901" s="1" t="str">
        <f t="shared" si="142"/>
        <v>NOT EQUAL</v>
      </c>
      <c r="T901" s="1" t="str">
        <f>IF(ISNA(VLOOKUP(P901,'NEW XEQM.c'!D:D,1,0)),"--",VLOOKUP(P901,'NEW XEQM.c'!D:G,3,0))</f>
        <v>--</v>
      </c>
      <c r="U901" s="1" t="s">
        <v>2074</v>
      </c>
      <c r="W901" t="e">
        <f t="shared" ref="W901:W964" si="145">SUBSTITUTE(IF(AND(T901="--",FIND("STD",E901),FIND("fn",C901)&gt;0,FIND("ITM_",P901),I901="CAT_FNCT"),E901,""),"""","")</f>
        <v>#VALUE!</v>
      </c>
    </row>
    <row r="902" spans="1:23">
      <c r="A902" s="16">
        <f t="shared" si="143"/>
        <v>902</v>
      </c>
      <c r="B902" s="15">
        <f t="shared" si="144"/>
        <v>878</v>
      </c>
      <c r="C902" s="144" t="s">
        <v>3512</v>
      </c>
      <c r="D902" s="144" t="s">
        <v>7</v>
      </c>
      <c r="E902" s="139" t="s">
        <v>474</v>
      </c>
      <c r="F902" s="139" t="s">
        <v>739</v>
      </c>
      <c r="G902" s="148">
        <v>0</v>
      </c>
      <c r="H902" s="148">
        <v>0</v>
      </c>
      <c r="I902" s="139" t="s">
        <v>1</v>
      </c>
      <c r="J902" s="139" t="s">
        <v>1275</v>
      </c>
      <c r="K902" s="146" t="s">
        <v>3526</v>
      </c>
      <c r="L902" s="147" t="s">
        <v>4261</v>
      </c>
      <c r="M902" s="147" t="s">
        <v>4318</v>
      </c>
      <c r="N902" s="22" t="s">
        <v>2074</v>
      </c>
      <c r="O902" s="22"/>
      <c r="P902" s="246" t="s">
        <v>3089</v>
      </c>
      <c r="Q902" s="191"/>
      <c r="R902" s="1"/>
      <c r="S902" s="1" t="str">
        <f t="shared" si="142"/>
        <v>NOT EQUAL</v>
      </c>
      <c r="T902" s="1" t="str">
        <f>IF(ISNA(VLOOKUP(P902,'NEW XEQM.c'!D:D,1,0)),"--",VLOOKUP(P902,'NEW XEQM.c'!D:G,3,0))</f>
        <v>--</v>
      </c>
      <c r="U902" s="1" t="s">
        <v>2074</v>
      </c>
      <c r="W902" t="e">
        <f t="shared" si="145"/>
        <v>#VALUE!</v>
      </c>
    </row>
    <row r="903" spans="1:23">
      <c r="A903" s="16">
        <f t="shared" si="143"/>
        <v>903</v>
      </c>
      <c r="B903" s="15">
        <f t="shared" si="144"/>
        <v>879</v>
      </c>
      <c r="C903" s="144" t="s">
        <v>3513</v>
      </c>
      <c r="D903" s="246" t="s">
        <v>3090</v>
      </c>
      <c r="E903" s="139" t="s">
        <v>474</v>
      </c>
      <c r="F903" s="139" t="s">
        <v>740</v>
      </c>
      <c r="G903" s="148">
        <v>0</v>
      </c>
      <c r="H903" s="148">
        <v>0</v>
      </c>
      <c r="I903" s="139" t="s">
        <v>1</v>
      </c>
      <c r="J903" s="139" t="s">
        <v>1275</v>
      </c>
      <c r="K903" s="146" t="s">
        <v>3526</v>
      </c>
      <c r="L903" s="147" t="s">
        <v>4261</v>
      </c>
      <c r="M903" s="147" t="s">
        <v>4318</v>
      </c>
      <c r="N903" s="22" t="s">
        <v>2074</v>
      </c>
      <c r="O903" s="22"/>
      <c r="P903" s="246" t="s">
        <v>3090</v>
      </c>
      <c r="Q903" s="191"/>
      <c r="R903" s="1"/>
      <c r="S903" s="1" t="str">
        <f t="shared" si="142"/>
        <v>NOT EQUAL</v>
      </c>
      <c r="T903" s="1" t="str">
        <f>IF(ISNA(VLOOKUP(P903,'NEW XEQM.c'!D:D,1,0)),"--",VLOOKUP(P903,'NEW XEQM.c'!D:G,3,0))</f>
        <v>--</v>
      </c>
      <c r="U903" s="1" t="s">
        <v>2074</v>
      </c>
      <c r="W903" t="e">
        <f t="shared" si="145"/>
        <v>#VALUE!</v>
      </c>
    </row>
    <row r="904" spans="1:23">
      <c r="A904" s="16">
        <f t="shared" si="143"/>
        <v>904</v>
      </c>
      <c r="B904" s="15">
        <f t="shared" si="144"/>
        <v>880</v>
      </c>
      <c r="C904" s="144" t="s">
        <v>3513</v>
      </c>
      <c r="D904" s="144" t="s">
        <v>3091</v>
      </c>
      <c r="E904" s="139" t="s">
        <v>474</v>
      </c>
      <c r="F904" s="139" t="s">
        <v>741</v>
      </c>
      <c r="G904" s="148">
        <v>0</v>
      </c>
      <c r="H904" s="148">
        <v>0</v>
      </c>
      <c r="I904" s="139" t="s">
        <v>1</v>
      </c>
      <c r="J904" s="139" t="s">
        <v>1275</v>
      </c>
      <c r="K904" s="146" t="s">
        <v>3526</v>
      </c>
      <c r="L904" s="147" t="s">
        <v>4261</v>
      </c>
      <c r="M904" s="147" t="s">
        <v>4318</v>
      </c>
      <c r="N904" s="22" t="s">
        <v>2074</v>
      </c>
      <c r="O904" s="22"/>
      <c r="P904" s="246" t="s">
        <v>3091</v>
      </c>
      <c r="Q904" s="191"/>
      <c r="R904" s="1"/>
      <c r="S904" s="1" t="str">
        <f t="shared" si="142"/>
        <v>NOT EQUAL</v>
      </c>
      <c r="T904" s="1" t="str">
        <f>IF(ISNA(VLOOKUP(P904,'NEW XEQM.c'!D:D,1,0)),"--",VLOOKUP(P904,'NEW XEQM.c'!D:G,3,0))</f>
        <v>--</v>
      </c>
      <c r="U904" s="1" t="s">
        <v>2074</v>
      </c>
      <c r="W904" t="e">
        <f t="shared" si="145"/>
        <v>#VALUE!</v>
      </c>
    </row>
    <row r="905" spans="1:23">
      <c r="A905" s="16">
        <f t="shared" si="143"/>
        <v>905</v>
      </c>
      <c r="B905" s="15">
        <f t="shared" si="144"/>
        <v>881</v>
      </c>
      <c r="C905" s="144" t="s">
        <v>3513</v>
      </c>
      <c r="D905" s="144" t="s">
        <v>3092</v>
      </c>
      <c r="E905" s="139" t="s">
        <v>474</v>
      </c>
      <c r="F905" s="139" t="s">
        <v>742</v>
      </c>
      <c r="G905" s="148">
        <v>0</v>
      </c>
      <c r="H905" s="148">
        <v>0</v>
      </c>
      <c r="I905" s="139" t="s">
        <v>1</v>
      </c>
      <c r="J905" s="139" t="s">
        <v>1275</v>
      </c>
      <c r="K905" s="146" t="s">
        <v>3526</v>
      </c>
      <c r="L905" s="147" t="s">
        <v>4261</v>
      </c>
      <c r="M905" s="147" t="s">
        <v>4318</v>
      </c>
      <c r="N905" s="22" t="s">
        <v>2074</v>
      </c>
      <c r="O905" s="22"/>
      <c r="P905" s="246" t="s">
        <v>3092</v>
      </c>
      <c r="Q905" s="191"/>
      <c r="R905" s="1"/>
      <c r="S905" s="1" t="str">
        <f t="shared" si="142"/>
        <v>NOT EQUAL</v>
      </c>
      <c r="T905" s="1" t="str">
        <f>IF(ISNA(VLOOKUP(P905,'NEW XEQM.c'!D:D,1,0)),"--",VLOOKUP(P905,'NEW XEQM.c'!D:G,3,0))</f>
        <v>--</v>
      </c>
      <c r="U905" s="1" t="s">
        <v>2074</v>
      </c>
      <c r="W905" t="e">
        <f t="shared" si="145"/>
        <v>#VALUE!</v>
      </c>
    </row>
    <row r="906" spans="1:23">
      <c r="A906" s="16">
        <f t="shared" si="143"/>
        <v>906</v>
      </c>
      <c r="B906" s="15">
        <f t="shared" si="144"/>
        <v>882</v>
      </c>
      <c r="C906" s="144" t="s">
        <v>3512</v>
      </c>
      <c r="D906" s="144" t="s">
        <v>7</v>
      </c>
      <c r="E906" s="139" t="s">
        <v>474</v>
      </c>
      <c r="F906" s="139" t="s">
        <v>743</v>
      </c>
      <c r="G906" s="148">
        <v>0</v>
      </c>
      <c r="H906" s="148">
        <v>0</v>
      </c>
      <c r="I906" s="139" t="s">
        <v>1</v>
      </c>
      <c r="J906" s="139" t="s">
        <v>1275</v>
      </c>
      <c r="K906" s="146" t="s">
        <v>3526</v>
      </c>
      <c r="L906" s="147" t="s">
        <v>4261</v>
      </c>
      <c r="M906" s="147" t="s">
        <v>4318</v>
      </c>
      <c r="N906" s="22" t="s">
        <v>2074</v>
      </c>
      <c r="O906" s="22"/>
      <c r="P906" s="246" t="s">
        <v>3093</v>
      </c>
      <c r="Q906" s="191"/>
      <c r="R906" s="1"/>
      <c r="S906" s="1" t="str">
        <f t="shared" si="142"/>
        <v>NOT EQUAL</v>
      </c>
      <c r="T906" s="1" t="str">
        <f>IF(ISNA(VLOOKUP(P906,'NEW XEQM.c'!D:D,1,0)),"--",VLOOKUP(P906,'NEW XEQM.c'!D:G,3,0))</f>
        <v>--</v>
      </c>
      <c r="U906" s="1" t="s">
        <v>2074</v>
      </c>
      <c r="W906" t="e">
        <f t="shared" si="145"/>
        <v>#VALUE!</v>
      </c>
    </row>
    <row r="907" spans="1:23">
      <c r="A907" s="16">
        <f t="shared" si="143"/>
        <v>907</v>
      </c>
      <c r="B907" s="15">
        <f t="shared" si="144"/>
        <v>883</v>
      </c>
      <c r="C907" s="144" t="s">
        <v>3513</v>
      </c>
      <c r="D907" s="144" t="s">
        <v>3094</v>
      </c>
      <c r="E907" s="139" t="s">
        <v>474</v>
      </c>
      <c r="F907" s="139" t="s">
        <v>744</v>
      </c>
      <c r="G907" s="148">
        <v>0</v>
      </c>
      <c r="H907" s="148">
        <v>0</v>
      </c>
      <c r="I907" s="139" t="s">
        <v>1</v>
      </c>
      <c r="J907" s="139" t="s">
        <v>1275</v>
      </c>
      <c r="K907" s="146" t="s">
        <v>3526</v>
      </c>
      <c r="L907" s="147" t="s">
        <v>4261</v>
      </c>
      <c r="M907" s="147" t="s">
        <v>4318</v>
      </c>
      <c r="N907" s="22" t="s">
        <v>2074</v>
      </c>
      <c r="O907" s="22"/>
      <c r="P907" s="246" t="s">
        <v>3094</v>
      </c>
      <c r="Q907" s="191"/>
      <c r="R907" s="1"/>
      <c r="S907" s="1" t="str">
        <f t="shared" si="142"/>
        <v>NOT EQUAL</v>
      </c>
      <c r="T907" s="1" t="str">
        <f>IF(ISNA(VLOOKUP(P907,'NEW XEQM.c'!D:D,1,0)),"--",VLOOKUP(P907,'NEW XEQM.c'!D:G,3,0))</f>
        <v>--</v>
      </c>
      <c r="U907" s="1" t="s">
        <v>2074</v>
      </c>
      <c r="W907" t="e">
        <f t="shared" si="145"/>
        <v>#VALUE!</v>
      </c>
    </row>
    <row r="908" spans="1:23">
      <c r="A908" s="16">
        <f t="shared" si="143"/>
        <v>908</v>
      </c>
      <c r="B908" s="15">
        <f t="shared" si="144"/>
        <v>884</v>
      </c>
      <c r="C908" s="144" t="s">
        <v>3512</v>
      </c>
      <c r="D908" s="144" t="s">
        <v>7</v>
      </c>
      <c r="E908" s="139" t="s">
        <v>474</v>
      </c>
      <c r="F908" s="139" t="s">
        <v>4480</v>
      </c>
      <c r="G908" s="148">
        <v>0</v>
      </c>
      <c r="H908" s="148">
        <v>0</v>
      </c>
      <c r="I908" s="139" t="s">
        <v>1</v>
      </c>
      <c r="J908" s="139" t="s">
        <v>1275</v>
      </c>
      <c r="K908" s="146" t="s">
        <v>3526</v>
      </c>
      <c r="L908" s="147" t="s">
        <v>4261</v>
      </c>
      <c r="M908" s="147" t="s">
        <v>4318</v>
      </c>
      <c r="N908" s="22" t="s">
        <v>2074</v>
      </c>
      <c r="O908" s="22"/>
      <c r="P908" s="246" t="s">
        <v>4430</v>
      </c>
      <c r="Q908" s="191"/>
      <c r="R908" s="1"/>
      <c r="S908" s="1" t="str">
        <f t="shared" si="142"/>
        <v>NOT EQUAL</v>
      </c>
      <c r="T908" s="1" t="str">
        <f>IF(ISNA(VLOOKUP(P908,'NEW XEQM.c'!D:D,1,0)),"--",VLOOKUP(P908,'NEW XEQM.c'!D:G,3,0))</f>
        <v>--</v>
      </c>
      <c r="U908" s="1" t="s">
        <v>2074</v>
      </c>
      <c r="W908" t="e">
        <f t="shared" si="145"/>
        <v>#VALUE!</v>
      </c>
    </row>
    <row r="909" spans="1:23">
      <c r="A909" s="16">
        <f t="shared" si="143"/>
        <v>909</v>
      </c>
      <c r="B909" s="15">
        <f t="shared" si="144"/>
        <v>885</v>
      </c>
      <c r="C909" s="144" t="s">
        <v>3513</v>
      </c>
      <c r="D909" s="144" t="s">
        <v>2913</v>
      </c>
      <c r="E909" s="139" t="s">
        <v>474</v>
      </c>
      <c r="F909" s="139" t="s">
        <v>745</v>
      </c>
      <c r="G909" s="148">
        <v>0</v>
      </c>
      <c r="H909" s="148">
        <v>0</v>
      </c>
      <c r="I909" s="139" t="s">
        <v>1</v>
      </c>
      <c r="J909" s="139" t="s">
        <v>1275</v>
      </c>
      <c r="K909" s="146" t="s">
        <v>3526</v>
      </c>
      <c r="L909" s="147" t="s">
        <v>4261</v>
      </c>
      <c r="M909" s="147" t="s">
        <v>4318</v>
      </c>
      <c r="N909" s="22" t="s">
        <v>2074</v>
      </c>
      <c r="O909" s="22"/>
      <c r="P909" s="246" t="s">
        <v>2913</v>
      </c>
      <c r="Q909" s="191"/>
      <c r="R909" s="1"/>
      <c r="S909" s="1" t="str">
        <f t="shared" si="142"/>
        <v>NOT EQUAL</v>
      </c>
      <c r="T909" s="1" t="str">
        <f>IF(ISNA(VLOOKUP(P909,'NEW XEQM.c'!D:D,1,0)),"--",VLOOKUP(P909,'NEW XEQM.c'!D:G,3,0))</f>
        <v>--</v>
      </c>
      <c r="U909" s="1" t="s">
        <v>2074</v>
      </c>
      <c r="W909" t="e">
        <f t="shared" si="145"/>
        <v>#VALUE!</v>
      </c>
    </row>
    <row r="910" spans="1:23">
      <c r="A910" s="16">
        <f t="shared" si="143"/>
        <v>910</v>
      </c>
      <c r="B910" s="15">
        <f t="shared" si="144"/>
        <v>886</v>
      </c>
      <c r="C910" s="144" t="s">
        <v>3513</v>
      </c>
      <c r="D910" s="144" t="s">
        <v>2914</v>
      </c>
      <c r="E910" s="139" t="s">
        <v>474</v>
      </c>
      <c r="F910" s="139" t="s">
        <v>746</v>
      </c>
      <c r="G910" s="148">
        <v>0</v>
      </c>
      <c r="H910" s="148">
        <v>0</v>
      </c>
      <c r="I910" s="139" t="s">
        <v>1</v>
      </c>
      <c r="J910" s="139" t="s">
        <v>1275</v>
      </c>
      <c r="K910" s="146" t="s">
        <v>3526</v>
      </c>
      <c r="L910" s="147" t="s">
        <v>4261</v>
      </c>
      <c r="M910" s="147" t="s">
        <v>4318</v>
      </c>
      <c r="N910" s="22" t="s">
        <v>2074</v>
      </c>
      <c r="O910" s="22"/>
      <c r="P910" s="246" t="s">
        <v>2914</v>
      </c>
      <c r="Q910" s="191"/>
      <c r="R910" s="1"/>
      <c r="S910" s="1" t="str">
        <f t="shared" si="142"/>
        <v>NOT EQUAL</v>
      </c>
      <c r="T910" s="1" t="str">
        <f>IF(ISNA(VLOOKUP(P910,'NEW XEQM.c'!D:D,1,0)),"--",VLOOKUP(P910,'NEW XEQM.c'!D:G,3,0))</f>
        <v>--</v>
      </c>
      <c r="U910" s="1" t="s">
        <v>2074</v>
      </c>
      <c r="W910" t="e">
        <f t="shared" si="145"/>
        <v>#VALUE!</v>
      </c>
    </row>
    <row r="911" spans="1:23">
      <c r="A911" s="16">
        <f t="shared" si="143"/>
        <v>911</v>
      </c>
      <c r="B911" s="15">
        <f t="shared" si="144"/>
        <v>887</v>
      </c>
      <c r="C911" s="144" t="s">
        <v>3513</v>
      </c>
      <c r="D911" s="246" t="s">
        <v>3095</v>
      </c>
      <c r="E911" s="139" t="s">
        <v>474</v>
      </c>
      <c r="F911" s="139" t="s">
        <v>122</v>
      </c>
      <c r="G911" s="148">
        <v>0</v>
      </c>
      <c r="H911" s="148">
        <v>0</v>
      </c>
      <c r="I911" s="139" t="s">
        <v>1</v>
      </c>
      <c r="J911" s="139" t="s">
        <v>1275</v>
      </c>
      <c r="K911" s="146" t="s">
        <v>3526</v>
      </c>
      <c r="L911" s="147" t="s">
        <v>4261</v>
      </c>
      <c r="M911" s="147" t="s">
        <v>4318</v>
      </c>
      <c r="N911" s="22" t="s">
        <v>2074</v>
      </c>
      <c r="O911" s="22"/>
      <c r="P911" s="246" t="s">
        <v>3095</v>
      </c>
      <c r="Q911" s="191"/>
      <c r="R911" s="1"/>
      <c r="S911" s="1" t="str">
        <f t="shared" si="142"/>
        <v>NOT EQUAL</v>
      </c>
      <c r="T911" s="1" t="str">
        <f>IF(ISNA(VLOOKUP(P911,'NEW XEQM.c'!D:D,1,0)),"--",VLOOKUP(P911,'NEW XEQM.c'!D:G,3,0))</f>
        <v>--</v>
      </c>
      <c r="U911" s="1" t="s">
        <v>2074</v>
      </c>
      <c r="W911" t="e">
        <f t="shared" si="145"/>
        <v>#VALUE!</v>
      </c>
    </row>
    <row r="912" spans="1:23">
      <c r="A912" s="16">
        <f t="shared" si="143"/>
        <v>912</v>
      </c>
      <c r="B912" s="15">
        <f t="shared" si="144"/>
        <v>888</v>
      </c>
      <c r="C912" s="144" t="s">
        <v>3513</v>
      </c>
      <c r="D912" s="144" t="s">
        <v>2915</v>
      </c>
      <c r="E912" s="139" t="s">
        <v>474</v>
      </c>
      <c r="F912" s="139" t="s">
        <v>127</v>
      </c>
      <c r="G912" s="148">
        <v>0</v>
      </c>
      <c r="H912" s="148">
        <v>0</v>
      </c>
      <c r="I912" s="139" t="s">
        <v>1</v>
      </c>
      <c r="J912" s="139" t="s">
        <v>1275</v>
      </c>
      <c r="K912" s="146" t="s">
        <v>3526</v>
      </c>
      <c r="L912" s="147" t="s">
        <v>4261</v>
      </c>
      <c r="M912" s="147" t="s">
        <v>4318</v>
      </c>
      <c r="N912" s="22" t="s">
        <v>2074</v>
      </c>
      <c r="O912" s="22"/>
      <c r="P912" s="246" t="s">
        <v>2915</v>
      </c>
      <c r="Q912" s="191"/>
      <c r="R912" s="1"/>
      <c r="S912" s="1" t="str">
        <f t="shared" si="142"/>
        <v>NOT EQUAL</v>
      </c>
      <c r="T912" s="1" t="str">
        <f>IF(ISNA(VLOOKUP(P912,'NEW XEQM.c'!D:D,1,0)),"--",VLOOKUP(P912,'NEW XEQM.c'!D:G,3,0))</f>
        <v>--</v>
      </c>
      <c r="U912" s="1" t="s">
        <v>2074</v>
      </c>
      <c r="W912" t="e">
        <f t="shared" si="145"/>
        <v>#VALUE!</v>
      </c>
    </row>
    <row r="913" spans="1:23">
      <c r="A913" s="16">
        <f t="shared" si="143"/>
        <v>913</v>
      </c>
      <c r="B913" s="15">
        <f t="shared" si="144"/>
        <v>889</v>
      </c>
      <c r="C913" s="144" t="s">
        <v>3513</v>
      </c>
      <c r="D913" s="246" t="s">
        <v>3096</v>
      </c>
      <c r="E913" s="139" t="s">
        <v>474</v>
      </c>
      <c r="F913" s="139" t="s">
        <v>747</v>
      </c>
      <c r="G913" s="148">
        <v>0</v>
      </c>
      <c r="H913" s="148">
        <v>0</v>
      </c>
      <c r="I913" s="139" t="s">
        <v>1</v>
      </c>
      <c r="J913" s="139" t="s">
        <v>1275</v>
      </c>
      <c r="K913" s="146" t="s">
        <v>3526</v>
      </c>
      <c r="L913" s="147" t="s">
        <v>4261</v>
      </c>
      <c r="M913" s="147" t="s">
        <v>4318</v>
      </c>
      <c r="N913" s="22" t="s">
        <v>2074</v>
      </c>
      <c r="O913" s="22"/>
      <c r="P913" s="246" t="s">
        <v>3096</v>
      </c>
      <c r="Q913" s="191"/>
      <c r="R913" s="1"/>
      <c r="S913" s="1" t="str">
        <f t="shared" si="142"/>
        <v>NOT EQUAL</v>
      </c>
      <c r="T913" s="1" t="str">
        <f>IF(ISNA(VLOOKUP(P913,'NEW XEQM.c'!D:D,1,0)),"--",VLOOKUP(P913,'NEW XEQM.c'!D:G,3,0))</f>
        <v>--</v>
      </c>
      <c r="U913" s="1" t="s">
        <v>2074</v>
      </c>
      <c r="W913" t="e">
        <f t="shared" si="145"/>
        <v>#VALUE!</v>
      </c>
    </row>
    <row r="914" spans="1:23">
      <c r="A914" s="16">
        <f t="shared" si="143"/>
        <v>914</v>
      </c>
      <c r="B914" s="15">
        <f t="shared" si="144"/>
        <v>890</v>
      </c>
      <c r="C914" s="144" t="s">
        <v>3513</v>
      </c>
      <c r="D914" s="246" t="s">
        <v>3097</v>
      </c>
      <c r="E914" s="139" t="s">
        <v>474</v>
      </c>
      <c r="F914" s="139" t="s">
        <v>748</v>
      </c>
      <c r="G914" s="148">
        <v>0</v>
      </c>
      <c r="H914" s="148">
        <v>0</v>
      </c>
      <c r="I914" s="139" t="s">
        <v>1</v>
      </c>
      <c r="J914" s="139" t="s">
        <v>1275</v>
      </c>
      <c r="K914" s="146" t="s">
        <v>3526</v>
      </c>
      <c r="L914" s="147" t="s">
        <v>4261</v>
      </c>
      <c r="M914" s="147" t="s">
        <v>4318</v>
      </c>
      <c r="N914" s="22" t="s">
        <v>2074</v>
      </c>
      <c r="O914" s="22"/>
      <c r="P914" s="246" t="s">
        <v>3097</v>
      </c>
      <c r="Q914" s="191"/>
      <c r="R914" s="1"/>
      <c r="S914" s="1" t="str">
        <f t="shared" si="142"/>
        <v>NOT EQUAL</v>
      </c>
      <c r="T914" s="1" t="str">
        <f>IF(ISNA(VLOOKUP(P914,'NEW XEQM.c'!D:D,1,0)),"--",VLOOKUP(P914,'NEW XEQM.c'!D:G,3,0))</f>
        <v>--</v>
      </c>
      <c r="U914" s="1" t="s">
        <v>2074</v>
      </c>
      <c r="W914" t="e">
        <f t="shared" si="145"/>
        <v>#VALUE!</v>
      </c>
    </row>
    <row r="915" spans="1:23">
      <c r="A915" s="16">
        <f t="shared" si="143"/>
        <v>915</v>
      </c>
      <c r="B915" s="15">
        <f t="shared" si="144"/>
        <v>891</v>
      </c>
      <c r="C915" s="144" t="s">
        <v>3513</v>
      </c>
      <c r="D915" s="144" t="s">
        <v>2916</v>
      </c>
      <c r="E915" s="139" t="s">
        <v>474</v>
      </c>
      <c r="F915" s="139" t="s">
        <v>749</v>
      </c>
      <c r="G915" s="148">
        <v>0</v>
      </c>
      <c r="H915" s="148">
        <v>0</v>
      </c>
      <c r="I915" s="139" t="s">
        <v>1</v>
      </c>
      <c r="J915" s="139" t="s">
        <v>1275</v>
      </c>
      <c r="K915" s="146" t="s">
        <v>3526</v>
      </c>
      <c r="L915" s="147" t="s">
        <v>4261</v>
      </c>
      <c r="M915" s="147" t="s">
        <v>4318</v>
      </c>
      <c r="N915" s="22" t="s">
        <v>2074</v>
      </c>
      <c r="O915" s="22"/>
      <c r="P915" s="246" t="s">
        <v>2916</v>
      </c>
      <c r="Q915" s="191"/>
      <c r="R915" s="1"/>
      <c r="S915" s="1" t="str">
        <f t="shared" si="142"/>
        <v>NOT EQUAL</v>
      </c>
      <c r="T915" s="1" t="str">
        <f>IF(ISNA(VLOOKUP(P915,'NEW XEQM.c'!D:D,1,0)),"--",VLOOKUP(P915,'NEW XEQM.c'!D:G,3,0))</f>
        <v>--</v>
      </c>
      <c r="U915" s="1" t="s">
        <v>2074</v>
      </c>
      <c r="W915" t="e">
        <f t="shared" si="145"/>
        <v>#VALUE!</v>
      </c>
    </row>
    <row r="916" spans="1:23">
      <c r="A916" s="16">
        <f t="shared" si="143"/>
        <v>916</v>
      </c>
      <c r="B916" s="15">
        <f t="shared" si="144"/>
        <v>892</v>
      </c>
      <c r="C916" s="144" t="s">
        <v>3513</v>
      </c>
      <c r="D916" s="144" t="s">
        <v>2917</v>
      </c>
      <c r="E916" s="139" t="s">
        <v>474</v>
      </c>
      <c r="F916" s="139" t="s">
        <v>750</v>
      </c>
      <c r="G916" s="148">
        <v>0</v>
      </c>
      <c r="H916" s="148">
        <v>0</v>
      </c>
      <c r="I916" s="139" t="s">
        <v>1</v>
      </c>
      <c r="J916" s="139" t="s">
        <v>1275</v>
      </c>
      <c r="K916" s="146" t="s">
        <v>3526</v>
      </c>
      <c r="L916" s="147" t="s">
        <v>4261</v>
      </c>
      <c r="M916" s="147" t="s">
        <v>4318</v>
      </c>
      <c r="N916" s="22" t="s">
        <v>2074</v>
      </c>
      <c r="O916" s="22"/>
      <c r="P916" s="246" t="s">
        <v>2917</v>
      </c>
      <c r="Q916" s="191"/>
      <c r="R916" s="1"/>
      <c r="S916" s="1" t="str">
        <f t="shared" si="142"/>
        <v>NOT EQUAL</v>
      </c>
      <c r="T916" s="1" t="str">
        <f>IF(ISNA(VLOOKUP(P916,'NEW XEQM.c'!D:D,1,0)),"--",VLOOKUP(P916,'NEW XEQM.c'!D:G,3,0))</f>
        <v>--</v>
      </c>
      <c r="U916" s="1" t="s">
        <v>2074</v>
      </c>
      <c r="W916" t="e">
        <f t="shared" si="145"/>
        <v>#VALUE!</v>
      </c>
    </row>
    <row r="917" spans="1:23">
      <c r="A917" s="16">
        <f t="shared" si="143"/>
        <v>917</v>
      </c>
      <c r="B917" s="15">
        <f t="shared" si="144"/>
        <v>893</v>
      </c>
      <c r="C917" s="144" t="s">
        <v>3513</v>
      </c>
      <c r="D917" s="144" t="s">
        <v>2918</v>
      </c>
      <c r="E917" s="139" t="s">
        <v>474</v>
      </c>
      <c r="F917" s="139" t="s">
        <v>751</v>
      </c>
      <c r="G917" s="148">
        <v>0</v>
      </c>
      <c r="H917" s="148">
        <v>0</v>
      </c>
      <c r="I917" s="139" t="s">
        <v>1</v>
      </c>
      <c r="J917" s="139" t="s">
        <v>1275</v>
      </c>
      <c r="K917" s="146" t="s">
        <v>3526</v>
      </c>
      <c r="L917" s="147" t="s">
        <v>4261</v>
      </c>
      <c r="M917" s="147" t="s">
        <v>4318</v>
      </c>
      <c r="N917" s="22" t="s">
        <v>2074</v>
      </c>
      <c r="O917" s="22"/>
      <c r="P917" s="246" t="s">
        <v>2918</v>
      </c>
      <c r="Q917" s="191"/>
      <c r="R917" s="1"/>
      <c r="S917" s="1" t="str">
        <f t="shared" si="142"/>
        <v>NOT EQUAL</v>
      </c>
      <c r="T917" s="1" t="str">
        <f>IF(ISNA(VLOOKUP(P917,'NEW XEQM.c'!D:D,1,0)),"--",VLOOKUP(P917,'NEW XEQM.c'!D:G,3,0))</f>
        <v>--</v>
      </c>
      <c r="U917" s="1" t="s">
        <v>2074</v>
      </c>
      <c r="W917" t="e">
        <f t="shared" si="145"/>
        <v>#VALUE!</v>
      </c>
    </row>
    <row r="918" spans="1:23">
      <c r="A918" s="16">
        <f t="shared" si="143"/>
        <v>918</v>
      </c>
      <c r="B918" s="15">
        <f t="shared" si="144"/>
        <v>894</v>
      </c>
      <c r="C918" s="144" t="s">
        <v>3513</v>
      </c>
      <c r="D918" s="144" t="s">
        <v>2919</v>
      </c>
      <c r="E918" s="139" t="s">
        <v>474</v>
      </c>
      <c r="F918" s="139" t="s">
        <v>752</v>
      </c>
      <c r="G918" s="148">
        <v>0</v>
      </c>
      <c r="H918" s="148">
        <v>0</v>
      </c>
      <c r="I918" s="139" t="s">
        <v>1</v>
      </c>
      <c r="J918" s="139" t="s">
        <v>1275</v>
      </c>
      <c r="K918" s="146" t="s">
        <v>3526</v>
      </c>
      <c r="L918" s="147" t="s">
        <v>4261</v>
      </c>
      <c r="M918" s="147" t="s">
        <v>4318</v>
      </c>
      <c r="N918" s="22" t="s">
        <v>2074</v>
      </c>
      <c r="O918" s="22"/>
      <c r="P918" s="246" t="s">
        <v>2919</v>
      </c>
      <c r="Q918" s="191"/>
      <c r="R918" s="1"/>
      <c r="S918" s="1" t="str">
        <f t="shared" si="142"/>
        <v>NOT EQUAL</v>
      </c>
      <c r="T918" s="1" t="str">
        <f>IF(ISNA(VLOOKUP(P918,'NEW XEQM.c'!D:D,1,0)),"--",VLOOKUP(P918,'NEW XEQM.c'!D:G,3,0))</f>
        <v>--</v>
      </c>
      <c r="U918" s="1" t="s">
        <v>2074</v>
      </c>
      <c r="W918" t="e">
        <f t="shared" si="145"/>
        <v>#VALUE!</v>
      </c>
    </row>
    <row r="919" spans="1:23">
      <c r="A919" s="16">
        <f t="shared" si="143"/>
        <v>919</v>
      </c>
      <c r="B919" s="15">
        <f t="shared" si="144"/>
        <v>895</v>
      </c>
      <c r="C919" s="144" t="s">
        <v>3513</v>
      </c>
      <c r="D919" s="144" t="s">
        <v>2920</v>
      </c>
      <c r="E919" s="139" t="s">
        <v>474</v>
      </c>
      <c r="F919" s="139" t="s">
        <v>753</v>
      </c>
      <c r="G919" s="148">
        <v>0</v>
      </c>
      <c r="H919" s="148">
        <v>0</v>
      </c>
      <c r="I919" s="139" t="s">
        <v>1</v>
      </c>
      <c r="J919" s="139" t="s">
        <v>1275</v>
      </c>
      <c r="K919" s="146" t="s">
        <v>3526</v>
      </c>
      <c r="L919" s="147" t="s">
        <v>4261</v>
      </c>
      <c r="M919" s="147" t="s">
        <v>4318</v>
      </c>
      <c r="N919" s="22" t="s">
        <v>2074</v>
      </c>
      <c r="O919" s="22"/>
      <c r="P919" s="246" t="s">
        <v>2920</v>
      </c>
      <c r="Q919" s="191"/>
      <c r="R919" s="1"/>
      <c r="S919" s="1" t="str">
        <f t="shared" si="142"/>
        <v>NOT EQUAL</v>
      </c>
      <c r="T919" s="1" t="str">
        <f>IF(ISNA(VLOOKUP(P919,'NEW XEQM.c'!D:D,1,0)),"--",VLOOKUP(P919,'NEW XEQM.c'!D:G,3,0))</f>
        <v>--</v>
      </c>
      <c r="U919" s="1" t="s">
        <v>2074</v>
      </c>
      <c r="W919" t="e">
        <f t="shared" si="145"/>
        <v>#VALUE!</v>
      </c>
    </row>
    <row r="920" spans="1:23">
      <c r="A920" s="16">
        <f t="shared" si="143"/>
        <v>920</v>
      </c>
      <c r="B920" s="15">
        <f t="shared" si="144"/>
        <v>896</v>
      </c>
      <c r="C920" s="144" t="s">
        <v>3513</v>
      </c>
      <c r="D920" s="144" t="s">
        <v>2921</v>
      </c>
      <c r="E920" s="139" t="s">
        <v>474</v>
      </c>
      <c r="F920" s="139" t="s">
        <v>754</v>
      </c>
      <c r="G920" s="148">
        <v>0</v>
      </c>
      <c r="H920" s="148">
        <v>0</v>
      </c>
      <c r="I920" s="139" t="s">
        <v>1</v>
      </c>
      <c r="J920" s="139" t="s">
        <v>1275</v>
      </c>
      <c r="K920" s="146" t="s">
        <v>3526</v>
      </c>
      <c r="L920" s="147" t="s">
        <v>4261</v>
      </c>
      <c r="M920" s="147" t="s">
        <v>4318</v>
      </c>
      <c r="N920" s="22" t="s">
        <v>2074</v>
      </c>
      <c r="O920" s="22"/>
      <c r="P920" s="246" t="s">
        <v>2921</v>
      </c>
      <c r="Q920" s="191"/>
      <c r="R920" s="1"/>
      <c r="S920" s="1" t="str">
        <f t="shared" si="142"/>
        <v>NOT EQUAL</v>
      </c>
      <c r="T920" s="1" t="str">
        <f>IF(ISNA(VLOOKUP(P920,'NEW XEQM.c'!D:D,1,0)),"--",VLOOKUP(P920,'NEW XEQM.c'!D:G,3,0))</f>
        <v>--</v>
      </c>
      <c r="U920" s="1" t="s">
        <v>2074</v>
      </c>
      <c r="W920" t="e">
        <f t="shared" si="145"/>
        <v>#VALUE!</v>
      </c>
    </row>
    <row r="921" spans="1:23">
      <c r="A921" s="16">
        <f t="shared" si="143"/>
        <v>921</v>
      </c>
      <c r="B921" s="15">
        <f t="shared" si="144"/>
        <v>897</v>
      </c>
      <c r="C921" s="144" t="s">
        <v>3513</v>
      </c>
      <c r="D921" s="246" t="s">
        <v>3098</v>
      </c>
      <c r="E921" s="139" t="s">
        <v>474</v>
      </c>
      <c r="F921" s="139" t="s">
        <v>755</v>
      </c>
      <c r="G921" s="148">
        <v>0</v>
      </c>
      <c r="H921" s="148">
        <v>0</v>
      </c>
      <c r="I921" s="139" t="s">
        <v>1</v>
      </c>
      <c r="J921" s="139" t="s">
        <v>1275</v>
      </c>
      <c r="K921" s="146" t="s">
        <v>3526</v>
      </c>
      <c r="L921" s="147" t="s">
        <v>4261</v>
      </c>
      <c r="M921" s="147" t="s">
        <v>4318</v>
      </c>
      <c r="N921" s="22" t="s">
        <v>2074</v>
      </c>
      <c r="O921" s="22"/>
      <c r="P921" s="246" t="s">
        <v>3098</v>
      </c>
      <c r="Q921" s="191"/>
      <c r="R921" s="1"/>
      <c r="S921" s="1" t="str">
        <f t="shared" si="142"/>
        <v>NOT EQUAL</v>
      </c>
      <c r="T921" s="1" t="str">
        <f>IF(ISNA(VLOOKUP(P921,'NEW XEQM.c'!D:D,1,0)),"--",VLOOKUP(P921,'NEW XEQM.c'!D:G,3,0))</f>
        <v>--</v>
      </c>
      <c r="U921" s="1" t="s">
        <v>2074</v>
      </c>
      <c r="W921" t="e">
        <f t="shared" si="145"/>
        <v>#VALUE!</v>
      </c>
    </row>
    <row r="922" spans="1:23">
      <c r="A922" s="16">
        <f t="shared" si="143"/>
        <v>922</v>
      </c>
      <c r="B922" s="15">
        <f t="shared" si="144"/>
        <v>898</v>
      </c>
      <c r="C922" s="144" t="s">
        <v>3513</v>
      </c>
      <c r="D922" s="144" t="s">
        <v>3099</v>
      </c>
      <c r="E922" s="139" t="s">
        <v>474</v>
      </c>
      <c r="F922" s="139" t="s">
        <v>756</v>
      </c>
      <c r="G922" s="148">
        <v>0</v>
      </c>
      <c r="H922" s="148">
        <v>0</v>
      </c>
      <c r="I922" s="139" t="s">
        <v>1</v>
      </c>
      <c r="J922" s="139" t="s">
        <v>1275</v>
      </c>
      <c r="K922" s="146" t="s">
        <v>3526</v>
      </c>
      <c r="L922" s="147" t="s">
        <v>4261</v>
      </c>
      <c r="M922" s="147" t="s">
        <v>4318</v>
      </c>
      <c r="N922" s="22" t="s">
        <v>2074</v>
      </c>
      <c r="O922" s="22"/>
      <c r="P922" s="246" t="s">
        <v>3099</v>
      </c>
      <c r="Q922" s="191"/>
      <c r="R922" s="1"/>
      <c r="S922" s="1" t="str">
        <f t="shared" si="142"/>
        <v>NOT EQUAL</v>
      </c>
      <c r="T922" s="1" t="str">
        <f>IF(ISNA(VLOOKUP(P922,'NEW XEQM.c'!D:D,1,0)),"--",VLOOKUP(P922,'NEW XEQM.c'!D:G,3,0))</f>
        <v>--</v>
      </c>
      <c r="U922" s="1" t="s">
        <v>2074</v>
      </c>
      <c r="W922" t="e">
        <f t="shared" si="145"/>
        <v>#VALUE!</v>
      </c>
    </row>
    <row r="923" spans="1:23">
      <c r="A923" s="16">
        <f t="shared" si="143"/>
        <v>923</v>
      </c>
      <c r="B923" s="15">
        <f t="shared" si="144"/>
        <v>899</v>
      </c>
      <c r="C923" s="144" t="s">
        <v>3512</v>
      </c>
      <c r="D923" s="144" t="s">
        <v>7</v>
      </c>
      <c r="E923" s="139" t="s">
        <v>474</v>
      </c>
      <c r="F923" s="139" t="s">
        <v>757</v>
      </c>
      <c r="G923" s="148">
        <v>0</v>
      </c>
      <c r="H923" s="148">
        <v>0</v>
      </c>
      <c r="I923" s="139" t="s">
        <v>1</v>
      </c>
      <c r="J923" s="139" t="s">
        <v>1275</v>
      </c>
      <c r="K923" s="146" t="s">
        <v>3526</v>
      </c>
      <c r="L923" s="147" t="s">
        <v>4261</v>
      </c>
      <c r="M923" s="147" t="s">
        <v>4318</v>
      </c>
      <c r="N923" s="22" t="s">
        <v>2074</v>
      </c>
      <c r="O923" s="22"/>
      <c r="P923" s="246" t="s">
        <v>3100</v>
      </c>
      <c r="Q923" s="191"/>
      <c r="R923" s="1"/>
      <c r="S923" s="1" t="str">
        <f t="shared" si="142"/>
        <v>NOT EQUAL</v>
      </c>
      <c r="T923" s="1" t="str">
        <f>IF(ISNA(VLOOKUP(P923,'NEW XEQM.c'!D:D,1,0)),"--",VLOOKUP(P923,'NEW XEQM.c'!D:G,3,0))</f>
        <v>--</v>
      </c>
      <c r="U923" s="1" t="s">
        <v>2074</v>
      </c>
      <c r="W923" t="e">
        <f t="shared" si="145"/>
        <v>#VALUE!</v>
      </c>
    </row>
    <row r="924" spans="1:23">
      <c r="A924" s="16">
        <f t="shared" si="143"/>
        <v>924</v>
      </c>
      <c r="B924" s="15">
        <f t="shared" si="144"/>
        <v>900</v>
      </c>
      <c r="C924" s="144" t="s">
        <v>3512</v>
      </c>
      <c r="D924" s="144" t="s">
        <v>7</v>
      </c>
      <c r="E924" s="139" t="s">
        <v>474</v>
      </c>
      <c r="F924" s="139" t="s">
        <v>758</v>
      </c>
      <c r="G924" s="148">
        <v>0</v>
      </c>
      <c r="H924" s="148">
        <v>0</v>
      </c>
      <c r="I924" s="139" t="s">
        <v>1</v>
      </c>
      <c r="J924" s="139" t="s">
        <v>1275</v>
      </c>
      <c r="K924" s="146" t="s">
        <v>3526</v>
      </c>
      <c r="L924" s="147" t="s">
        <v>4261</v>
      </c>
      <c r="M924" s="147" t="s">
        <v>4318</v>
      </c>
      <c r="N924" s="22" t="s">
        <v>2074</v>
      </c>
      <c r="O924" s="22"/>
      <c r="P924" s="246" t="s">
        <v>3101</v>
      </c>
      <c r="Q924" s="191"/>
      <c r="R924" s="1"/>
      <c r="S924" s="1" t="str">
        <f t="shared" si="142"/>
        <v>NOT EQUAL</v>
      </c>
      <c r="T924" s="1" t="str">
        <f>IF(ISNA(VLOOKUP(P924,'NEW XEQM.c'!D:D,1,0)),"--",VLOOKUP(P924,'NEW XEQM.c'!D:G,3,0))</f>
        <v>--</v>
      </c>
      <c r="U924" s="1" t="s">
        <v>2074</v>
      </c>
      <c r="W924" t="e">
        <f t="shared" si="145"/>
        <v>#VALUE!</v>
      </c>
    </row>
    <row r="925" spans="1:23">
      <c r="A925" s="16">
        <f t="shared" si="143"/>
        <v>925</v>
      </c>
      <c r="B925" s="15">
        <f t="shared" si="144"/>
        <v>901</v>
      </c>
      <c r="C925" s="144" t="s">
        <v>3513</v>
      </c>
      <c r="D925" s="246" t="s">
        <v>3102</v>
      </c>
      <c r="E925" s="139" t="s">
        <v>474</v>
      </c>
      <c r="F925" s="139" t="s">
        <v>759</v>
      </c>
      <c r="G925" s="148">
        <v>0</v>
      </c>
      <c r="H925" s="148">
        <v>0</v>
      </c>
      <c r="I925" s="139" t="s">
        <v>1</v>
      </c>
      <c r="J925" s="139" t="s">
        <v>1275</v>
      </c>
      <c r="K925" s="146" t="s">
        <v>3526</v>
      </c>
      <c r="L925" s="147" t="s">
        <v>4261</v>
      </c>
      <c r="M925" s="147" t="s">
        <v>4318</v>
      </c>
      <c r="N925" s="22" t="s">
        <v>2074</v>
      </c>
      <c r="O925" s="22"/>
      <c r="P925" s="246" t="s">
        <v>3102</v>
      </c>
      <c r="Q925" s="191"/>
      <c r="R925" s="1"/>
      <c r="S925" s="1" t="str">
        <f t="shared" si="142"/>
        <v>NOT EQUAL</v>
      </c>
      <c r="T925" s="1" t="str">
        <f>IF(ISNA(VLOOKUP(P925,'NEW XEQM.c'!D:D,1,0)),"--",VLOOKUP(P925,'NEW XEQM.c'!D:G,3,0))</f>
        <v>--</v>
      </c>
      <c r="U925" s="1" t="s">
        <v>2074</v>
      </c>
      <c r="W925" t="e">
        <f t="shared" si="145"/>
        <v>#VALUE!</v>
      </c>
    </row>
    <row r="926" spans="1:23">
      <c r="A926" s="16">
        <f t="shared" si="143"/>
        <v>926</v>
      </c>
      <c r="B926" s="15">
        <f t="shared" si="144"/>
        <v>902</v>
      </c>
      <c r="C926" s="144" t="s">
        <v>3512</v>
      </c>
      <c r="D926" s="144" t="s">
        <v>7</v>
      </c>
      <c r="E926" s="139" t="s">
        <v>474</v>
      </c>
      <c r="F926" s="139" t="s">
        <v>760</v>
      </c>
      <c r="G926" s="148">
        <v>0</v>
      </c>
      <c r="H926" s="148">
        <v>0</v>
      </c>
      <c r="I926" s="139" t="s">
        <v>1</v>
      </c>
      <c r="J926" s="139" t="s">
        <v>1275</v>
      </c>
      <c r="K926" s="146" t="s">
        <v>3526</v>
      </c>
      <c r="L926" s="147" t="s">
        <v>4261</v>
      </c>
      <c r="M926" s="147" t="s">
        <v>4318</v>
      </c>
      <c r="N926" s="22" t="s">
        <v>2074</v>
      </c>
      <c r="O926" s="22"/>
      <c r="P926" s="246" t="s">
        <v>3103</v>
      </c>
      <c r="Q926" s="191"/>
      <c r="R926" s="1"/>
      <c r="S926" s="1" t="str">
        <f t="shared" si="142"/>
        <v>NOT EQUAL</v>
      </c>
      <c r="T926" s="1" t="str">
        <f>IF(ISNA(VLOOKUP(P926,'NEW XEQM.c'!D:D,1,0)),"--",VLOOKUP(P926,'NEW XEQM.c'!D:G,3,0))</f>
        <v>--</v>
      </c>
      <c r="U926" s="1" t="s">
        <v>2074</v>
      </c>
      <c r="W926" t="e">
        <f t="shared" si="145"/>
        <v>#VALUE!</v>
      </c>
    </row>
    <row r="927" spans="1:23">
      <c r="A927" s="16">
        <f t="shared" si="143"/>
        <v>927</v>
      </c>
      <c r="B927" s="15">
        <f t="shared" si="144"/>
        <v>903</v>
      </c>
      <c r="C927" s="144" t="s">
        <v>3513</v>
      </c>
      <c r="D927" s="246" t="s">
        <v>3104</v>
      </c>
      <c r="E927" s="139" t="s">
        <v>474</v>
      </c>
      <c r="F927" s="139" t="s">
        <v>761</v>
      </c>
      <c r="G927" s="148">
        <v>0</v>
      </c>
      <c r="H927" s="148">
        <v>0</v>
      </c>
      <c r="I927" s="139" t="s">
        <v>1</v>
      </c>
      <c r="J927" s="139" t="s">
        <v>1275</v>
      </c>
      <c r="K927" s="146" t="s">
        <v>3526</v>
      </c>
      <c r="L927" s="147" t="s">
        <v>4261</v>
      </c>
      <c r="M927" s="147" t="s">
        <v>4318</v>
      </c>
      <c r="N927" s="22" t="s">
        <v>2074</v>
      </c>
      <c r="O927" s="22"/>
      <c r="P927" s="246" t="s">
        <v>3104</v>
      </c>
      <c r="Q927" s="191"/>
      <c r="R927" s="1"/>
      <c r="S927" s="1" t="str">
        <f t="shared" si="142"/>
        <v>NOT EQUAL</v>
      </c>
      <c r="T927" s="1" t="str">
        <f>IF(ISNA(VLOOKUP(P927,'NEW XEQM.c'!D:D,1,0)),"--",VLOOKUP(P927,'NEW XEQM.c'!D:G,3,0))</f>
        <v>--</v>
      </c>
      <c r="U927" s="1" t="s">
        <v>2074</v>
      </c>
      <c r="W927" t="e">
        <f t="shared" si="145"/>
        <v>#VALUE!</v>
      </c>
    </row>
    <row r="928" spans="1:23">
      <c r="A928" s="16">
        <f t="shared" si="143"/>
        <v>928</v>
      </c>
      <c r="B928" s="15">
        <f t="shared" si="144"/>
        <v>904</v>
      </c>
      <c r="C928" s="144" t="s">
        <v>3513</v>
      </c>
      <c r="D928" s="246" t="s">
        <v>3105</v>
      </c>
      <c r="E928" s="139" t="s">
        <v>474</v>
      </c>
      <c r="F928" s="139" t="s">
        <v>762</v>
      </c>
      <c r="G928" s="148">
        <v>0</v>
      </c>
      <c r="H928" s="148">
        <v>0</v>
      </c>
      <c r="I928" s="139" t="s">
        <v>1</v>
      </c>
      <c r="J928" s="139" t="s">
        <v>1275</v>
      </c>
      <c r="K928" s="146" t="s">
        <v>3526</v>
      </c>
      <c r="L928" s="147" t="s">
        <v>4261</v>
      </c>
      <c r="M928" s="147" t="s">
        <v>4318</v>
      </c>
      <c r="N928" s="22" t="s">
        <v>2074</v>
      </c>
      <c r="O928" s="22"/>
      <c r="P928" s="246" t="s">
        <v>3105</v>
      </c>
      <c r="Q928" s="191"/>
      <c r="R928" s="1"/>
      <c r="S928" s="1" t="str">
        <f t="shared" si="142"/>
        <v>NOT EQUAL</v>
      </c>
      <c r="T928" s="1" t="str">
        <f>IF(ISNA(VLOOKUP(P928,'NEW XEQM.c'!D:D,1,0)),"--",VLOOKUP(P928,'NEW XEQM.c'!D:G,3,0))</f>
        <v>--</v>
      </c>
      <c r="U928" s="1" t="s">
        <v>2074</v>
      </c>
      <c r="W928" t="e">
        <f t="shared" si="145"/>
        <v>#VALUE!</v>
      </c>
    </row>
    <row r="929" spans="1:23">
      <c r="A929" s="16">
        <f t="shared" si="143"/>
        <v>929</v>
      </c>
      <c r="B929" s="15">
        <f t="shared" si="144"/>
        <v>905</v>
      </c>
      <c r="C929" s="144" t="s">
        <v>3513</v>
      </c>
      <c r="D929" s="246" t="s">
        <v>3106</v>
      </c>
      <c r="E929" s="139" t="s">
        <v>474</v>
      </c>
      <c r="F929" s="139" t="s">
        <v>763</v>
      </c>
      <c r="G929" s="148">
        <v>0</v>
      </c>
      <c r="H929" s="148">
        <v>0</v>
      </c>
      <c r="I929" s="139" t="s">
        <v>1</v>
      </c>
      <c r="J929" s="139" t="s">
        <v>1275</v>
      </c>
      <c r="K929" s="146" t="s">
        <v>3526</v>
      </c>
      <c r="L929" s="147" t="s">
        <v>4261</v>
      </c>
      <c r="M929" s="147" t="s">
        <v>4318</v>
      </c>
      <c r="N929" s="22" t="s">
        <v>2074</v>
      </c>
      <c r="O929" s="22"/>
      <c r="P929" s="246" t="s">
        <v>3106</v>
      </c>
      <c r="Q929" s="191"/>
      <c r="R929" s="1"/>
      <c r="S929" s="1" t="str">
        <f t="shared" si="142"/>
        <v>NOT EQUAL</v>
      </c>
      <c r="T929" s="1" t="str">
        <f>IF(ISNA(VLOOKUP(P929,'NEW XEQM.c'!D:D,1,0)),"--",VLOOKUP(P929,'NEW XEQM.c'!D:G,3,0))</f>
        <v>--</v>
      </c>
      <c r="U929" s="1" t="s">
        <v>2074</v>
      </c>
      <c r="W929" t="e">
        <f t="shared" si="145"/>
        <v>#VALUE!</v>
      </c>
    </row>
    <row r="930" spans="1:23">
      <c r="A930" s="16">
        <f t="shared" si="143"/>
        <v>930</v>
      </c>
      <c r="B930" s="15">
        <f t="shared" si="144"/>
        <v>906</v>
      </c>
      <c r="C930" s="144" t="s">
        <v>3513</v>
      </c>
      <c r="D930" s="246" t="s">
        <v>3107</v>
      </c>
      <c r="E930" s="139" t="s">
        <v>474</v>
      </c>
      <c r="F930" s="139" t="s">
        <v>764</v>
      </c>
      <c r="G930" s="148">
        <v>0</v>
      </c>
      <c r="H930" s="148">
        <v>0</v>
      </c>
      <c r="I930" s="139" t="s">
        <v>1</v>
      </c>
      <c r="J930" s="139" t="s">
        <v>1275</v>
      </c>
      <c r="K930" s="146" t="s">
        <v>3526</v>
      </c>
      <c r="L930" s="147" t="s">
        <v>4261</v>
      </c>
      <c r="M930" s="147" t="s">
        <v>4318</v>
      </c>
      <c r="N930" s="22" t="s">
        <v>2074</v>
      </c>
      <c r="O930" s="22"/>
      <c r="P930" s="246" t="s">
        <v>3107</v>
      </c>
      <c r="Q930" s="191"/>
      <c r="R930" s="1"/>
      <c r="S930" s="1" t="str">
        <f t="shared" si="142"/>
        <v>NOT EQUAL</v>
      </c>
      <c r="T930" s="1" t="str">
        <f>IF(ISNA(VLOOKUP(P930,'NEW XEQM.c'!D:D,1,0)),"--",VLOOKUP(P930,'NEW XEQM.c'!D:G,3,0))</f>
        <v>--</v>
      </c>
      <c r="U930" s="1" t="s">
        <v>2074</v>
      </c>
      <c r="W930" t="e">
        <f t="shared" si="145"/>
        <v>#VALUE!</v>
      </c>
    </row>
    <row r="931" spans="1:23">
      <c r="A931" s="16">
        <f t="shared" si="143"/>
        <v>931</v>
      </c>
      <c r="B931" s="15">
        <f t="shared" si="144"/>
        <v>907</v>
      </c>
      <c r="C931" s="144" t="s">
        <v>3513</v>
      </c>
      <c r="D931" s="246" t="s">
        <v>3108</v>
      </c>
      <c r="E931" s="139" t="s">
        <v>474</v>
      </c>
      <c r="F931" s="139" t="s">
        <v>765</v>
      </c>
      <c r="G931" s="148">
        <v>0</v>
      </c>
      <c r="H931" s="148">
        <v>0</v>
      </c>
      <c r="I931" s="139" t="s">
        <v>1</v>
      </c>
      <c r="J931" s="139" t="s">
        <v>1275</v>
      </c>
      <c r="K931" s="146" t="s">
        <v>3526</v>
      </c>
      <c r="L931" s="147" t="s">
        <v>4261</v>
      </c>
      <c r="M931" s="147" t="s">
        <v>4318</v>
      </c>
      <c r="N931" s="22" t="s">
        <v>2074</v>
      </c>
      <c r="O931" s="22"/>
      <c r="P931" s="246" t="s">
        <v>3108</v>
      </c>
      <c r="Q931" s="191"/>
      <c r="R931" s="1"/>
      <c r="S931" s="1" t="str">
        <f t="shared" si="142"/>
        <v>NOT EQUAL</v>
      </c>
      <c r="T931" s="1" t="str">
        <f>IF(ISNA(VLOOKUP(P931,'NEW XEQM.c'!D:D,1,0)),"--",VLOOKUP(P931,'NEW XEQM.c'!D:G,3,0))</f>
        <v>--</v>
      </c>
      <c r="U931" s="1" t="s">
        <v>2074</v>
      </c>
      <c r="W931" t="e">
        <f t="shared" si="145"/>
        <v>#VALUE!</v>
      </c>
    </row>
    <row r="932" spans="1:23">
      <c r="A932" s="16">
        <f t="shared" si="143"/>
        <v>932</v>
      </c>
      <c r="B932" s="15">
        <f t="shared" si="144"/>
        <v>908</v>
      </c>
      <c r="C932" s="144" t="s">
        <v>3513</v>
      </c>
      <c r="D932" s="144" t="s">
        <v>2922</v>
      </c>
      <c r="E932" s="139" t="s">
        <v>474</v>
      </c>
      <c r="F932" s="139" t="s">
        <v>766</v>
      </c>
      <c r="G932" s="148">
        <v>0</v>
      </c>
      <c r="H932" s="148">
        <v>0</v>
      </c>
      <c r="I932" s="139" t="s">
        <v>1</v>
      </c>
      <c r="J932" s="139" t="s">
        <v>1275</v>
      </c>
      <c r="K932" s="146" t="s">
        <v>3526</v>
      </c>
      <c r="L932" s="147" t="s">
        <v>4261</v>
      </c>
      <c r="M932" s="147" t="s">
        <v>4318</v>
      </c>
      <c r="N932" s="22" t="s">
        <v>2074</v>
      </c>
      <c r="O932" s="22"/>
      <c r="P932" s="246" t="s">
        <v>2922</v>
      </c>
      <c r="Q932" s="191"/>
      <c r="R932" s="1"/>
      <c r="S932" s="1" t="str">
        <f t="shared" si="142"/>
        <v>NOT EQUAL</v>
      </c>
      <c r="T932" s="1" t="str">
        <f>IF(ISNA(VLOOKUP(P932,'NEW XEQM.c'!D:D,1,0)),"--",VLOOKUP(P932,'NEW XEQM.c'!D:G,3,0))</f>
        <v>--</v>
      </c>
      <c r="U932" s="1" t="s">
        <v>2074</v>
      </c>
      <c r="W932" t="e">
        <f t="shared" si="145"/>
        <v>#VALUE!</v>
      </c>
    </row>
    <row r="933" spans="1:23">
      <c r="A933" s="16">
        <f t="shared" si="143"/>
        <v>933</v>
      </c>
      <c r="B933" s="15">
        <f t="shared" si="144"/>
        <v>909</v>
      </c>
      <c r="C933" s="144" t="s">
        <v>3513</v>
      </c>
      <c r="D933" s="246" t="s">
        <v>3109</v>
      </c>
      <c r="E933" s="139" t="s">
        <v>474</v>
      </c>
      <c r="F933" s="139" t="s">
        <v>767</v>
      </c>
      <c r="G933" s="148">
        <v>0</v>
      </c>
      <c r="H933" s="148">
        <v>0</v>
      </c>
      <c r="I933" s="139" t="s">
        <v>1</v>
      </c>
      <c r="J933" s="139" t="s">
        <v>1275</v>
      </c>
      <c r="K933" s="146" t="s">
        <v>3526</v>
      </c>
      <c r="L933" s="147" t="s">
        <v>4261</v>
      </c>
      <c r="M933" s="147" t="s">
        <v>4318</v>
      </c>
      <c r="N933" s="22" t="s">
        <v>2074</v>
      </c>
      <c r="O933" s="22"/>
      <c r="P933" s="246" t="s">
        <v>3109</v>
      </c>
      <c r="Q933" s="191"/>
      <c r="R933" s="1"/>
      <c r="S933" s="1" t="str">
        <f t="shared" si="142"/>
        <v>NOT EQUAL</v>
      </c>
      <c r="T933" s="1" t="str">
        <f>IF(ISNA(VLOOKUP(P933,'NEW XEQM.c'!D:D,1,0)),"--",VLOOKUP(P933,'NEW XEQM.c'!D:G,3,0))</f>
        <v>--</v>
      </c>
      <c r="U933" s="1" t="s">
        <v>2074</v>
      </c>
      <c r="W933" t="e">
        <f t="shared" si="145"/>
        <v>#VALUE!</v>
      </c>
    </row>
    <row r="934" spans="1:23">
      <c r="A934" s="16">
        <f t="shared" si="143"/>
        <v>934</v>
      </c>
      <c r="B934" s="15">
        <f t="shared" si="144"/>
        <v>910</v>
      </c>
      <c r="C934" s="144" t="s">
        <v>3513</v>
      </c>
      <c r="D934" s="246" t="s">
        <v>3110</v>
      </c>
      <c r="E934" s="139" t="s">
        <v>474</v>
      </c>
      <c r="F934" s="139" t="s">
        <v>768</v>
      </c>
      <c r="G934" s="148">
        <v>0</v>
      </c>
      <c r="H934" s="148">
        <v>0</v>
      </c>
      <c r="I934" s="139" t="s">
        <v>1</v>
      </c>
      <c r="J934" s="139" t="s">
        <v>1275</v>
      </c>
      <c r="K934" s="146" t="s">
        <v>3526</v>
      </c>
      <c r="L934" s="147" t="s">
        <v>4261</v>
      </c>
      <c r="M934" s="147" t="s">
        <v>4318</v>
      </c>
      <c r="N934" s="22" t="s">
        <v>2074</v>
      </c>
      <c r="O934" s="22"/>
      <c r="P934" s="246" t="s">
        <v>3110</v>
      </c>
      <c r="Q934" s="191"/>
      <c r="R934" s="1"/>
      <c r="S934" s="1" t="str">
        <f t="shared" si="142"/>
        <v>NOT EQUAL</v>
      </c>
      <c r="T934" s="1" t="str">
        <f>IF(ISNA(VLOOKUP(P934,'NEW XEQM.c'!D:D,1,0)),"--",VLOOKUP(P934,'NEW XEQM.c'!D:G,3,0))</f>
        <v>--</v>
      </c>
      <c r="U934" s="1" t="s">
        <v>2074</v>
      </c>
      <c r="W934" t="e">
        <f t="shared" si="145"/>
        <v>#VALUE!</v>
      </c>
    </row>
    <row r="935" spans="1:23">
      <c r="A935" s="16">
        <f t="shared" si="143"/>
        <v>935</v>
      </c>
      <c r="B935" s="15">
        <f t="shared" si="144"/>
        <v>911</v>
      </c>
      <c r="C935" s="144" t="s">
        <v>3513</v>
      </c>
      <c r="D935" s="246" t="s">
        <v>3111</v>
      </c>
      <c r="E935" s="139" t="s">
        <v>474</v>
      </c>
      <c r="F935" s="139" t="s">
        <v>769</v>
      </c>
      <c r="G935" s="148">
        <v>0</v>
      </c>
      <c r="H935" s="148">
        <v>0</v>
      </c>
      <c r="I935" s="139" t="s">
        <v>1</v>
      </c>
      <c r="J935" s="139" t="s">
        <v>1275</v>
      </c>
      <c r="K935" s="146" t="s">
        <v>3526</v>
      </c>
      <c r="L935" s="147" t="s">
        <v>4261</v>
      </c>
      <c r="M935" s="147" t="s">
        <v>4318</v>
      </c>
      <c r="N935" s="22" t="s">
        <v>2074</v>
      </c>
      <c r="O935" s="22"/>
      <c r="P935" s="246" t="s">
        <v>3111</v>
      </c>
      <c r="Q935" s="191"/>
      <c r="R935" s="1"/>
      <c r="S935" s="1" t="str">
        <f t="shared" ref="S935:S998" si="146">IF(E935=F935,"","NOT EQUAL")</f>
        <v>NOT EQUAL</v>
      </c>
      <c r="T935" s="1" t="str">
        <f>IF(ISNA(VLOOKUP(P935,'NEW XEQM.c'!D:D,1,0)),"--",VLOOKUP(P935,'NEW XEQM.c'!D:G,3,0))</f>
        <v>--</v>
      </c>
      <c r="U935" s="1" t="s">
        <v>2074</v>
      </c>
      <c r="W935" t="e">
        <f t="shared" si="145"/>
        <v>#VALUE!</v>
      </c>
    </row>
    <row r="936" spans="1:23">
      <c r="A936" s="16">
        <f t="shared" si="143"/>
        <v>936</v>
      </c>
      <c r="B936" s="15">
        <f t="shared" si="144"/>
        <v>912</v>
      </c>
      <c r="C936" s="144" t="s">
        <v>3513</v>
      </c>
      <c r="D936" s="246" t="s">
        <v>3112</v>
      </c>
      <c r="E936" s="139" t="s">
        <v>474</v>
      </c>
      <c r="F936" s="139" t="s">
        <v>770</v>
      </c>
      <c r="G936" s="148">
        <v>0</v>
      </c>
      <c r="H936" s="148">
        <v>0</v>
      </c>
      <c r="I936" s="139" t="s">
        <v>1</v>
      </c>
      <c r="J936" s="139" t="s">
        <v>1275</v>
      </c>
      <c r="K936" s="146" t="s">
        <v>3526</v>
      </c>
      <c r="L936" s="147" t="s">
        <v>4261</v>
      </c>
      <c r="M936" s="147" t="s">
        <v>4318</v>
      </c>
      <c r="N936" s="22" t="s">
        <v>2074</v>
      </c>
      <c r="O936" s="22"/>
      <c r="P936" s="246" t="s">
        <v>3112</v>
      </c>
      <c r="Q936" s="191"/>
      <c r="R936" s="1"/>
      <c r="S936" s="1" t="str">
        <f t="shared" si="146"/>
        <v>NOT EQUAL</v>
      </c>
      <c r="T936" s="1" t="str">
        <f>IF(ISNA(VLOOKUP(P936,'NEW XEQM.c'!D:D,1,0)),"--",VLOOKUP(P936,'NEW XEQM.c'!D:G,3,0))</f>
        <v>--</v>
      </c>
      <c r="U936" s="1" t="s">
        <v>2074</v>
      </c>
      <c r="W936" t="e">
        <f t="shared" si="145"/>
        <v>#VALUE!</v>
      </c>
    </row>
    <row r="937" spans="1:23">
      <c r="A937" s="16">
        <f t="shared" si="143"/>
        <v>937</v>
      </c>
      <c r="B937" s="15">
        <f t="shared" si="144"/>
        <v>913</v>
      </c>
      <c r="C937" s="144" t="s">
        <v>3513</v>
      </c>
      <c r="D937" s="246" t="s">
        <v>3113</v>
      </c>
      <c r="E937" s="139" t="s">
        <v>474</v>
      </c>
      <c r="F937" s="139" t="s">
        <v>771</v>
      </c>
      <c r="G937" s="148">
        <v>0</v>
      </c>
      <c r="H937" s="148">
        <v>0</v>
      </c>
      <c r="I937" s="139" t="s">
        <v>1</v>
      </c>
      <c r="J937" s="139" t="s">
        <v>1275</v>
      </c>
      <c r="K937" s="146" t="s">
        <v>3526</v>
      </c>
      <c r="L937" s="147" t="s">
        <v>4261</v>
      </c>
      <c r="M937" s="147" t="s">
        <v>4318</v>
      </c>
      <c r="N937" s="22" t="s">
        <v>2074</v>
      </c>
      <c r="O937" s="22"/>
      <c r="P937" s="246" t="s">
        <v>3113</v>
      </c>
      <c r="Q937" s="191"/>
      <c r="R937" s="1"/>
      <c r="S937" s="1" t="str">
        <f t="shared" si="146"/>
        <v>NOT EQUAL</v>
      </c>
      <c r="T937" s="1" t="str">
        <f>IF(ISNA(VLOOKUP(P937,'NEW XEQM.c'!D:D,1,0)),"--",VLOOKUP(P937,'NEW XEQM.c'!D:G,3,0))</f>
        <v>--</v>
      </c>
      <c r="U937" s="1" t="s">
        <v>2074</v>
      </c>
      <c r="W937" t="e">
        <f t="shared" si="145"/>
        <v>#VALUE!</v>
      </c>
    </row>
    <row r="938" spans="1:23">
      <c r="A938" s="16">
        <f t="shared" si="143"/>
        <v>938</v>
      </c>
      <c r="B938" s="15">
        <f t="shared" si="144"/>
        <v>914</v>
      </c>
      <c r="C938" s="144" t="s">
        <v>3512</v>
      </c>
      <c r="D938" s="144" t="s">
        <v>7</v>
      </c>
      <c r="E938" s="139" t="s">
        <v>474</v>
      </c>
      <c r="F938" s="139" t="s">
        <v>772</v>
      </c>
      <c r="G938" s="148">
        <v>0</v>
      </c>
      <c r="H938" s="148">
        <v>0</v>
      </c>
      <c r="I938" s="139" t="s">
        <v>1</v>
      </c>
      <c r="J938" s="139" t="s">
        <v>1275</v>
      </c>
      <c r="K938" s="146" t="s">
        <v>3526</v>
      </c>
      <c r="L938" s="147" t="s">
        <v>4261</v>
      </c>
      <c r="M938" s="147" t="s">
        <v>4318</v>
      </c>
      <c r="N938" s="22" t="s">
        <v>2074</v>
      </c>
      <c r="O938" s="22"/>
      <c r="P938" s="246" t="s">
        <v>3114</v>
      </c>
      <c r="Q938" s="191"/>
      <c r="R938" s="1"/>
      <c r="S938" s="1" t="str">
        <f t="shared" si="146"/>
        <v>NOT EQUAL</v>
      </c>
      <c r="T938" s="1" t="str">
        <f>IF(ISNA(VLOOKUP(P938,'NEW XEQM.c'!D:D,1,0)),"--",VLOOKUP(P938,'NEW XEQM.c'!D:G,3,0))</f>
        <v>--</v>
      </c>
      <c r="U938" s="1" t="s">
        <v>2074</v>
      </c>
      <c r="W938" t="e">
        <f t="shared" si="145"/>
        <v>#VALUE!</v>
      </c>
    </row>
    <row r="939" spans="1:23">
      <c r="A939" s="16">
        <f t="shared" si="143"/>
        <v>939</v>
      </c>
      <c r="B939" s="15">
        <f t="shared" si="144"/>
        <v>915</v>
      </c>
      <c r="C939" s="144" t="s">
        <v>3512</v>
      </c>
      <c r="D939" s="144" t="s">
        <v>7</v>
      </c>
      <c r="E939" s="139" t="s">
        <v>474</v>
      </c>
      <c r="F939" s="139" t="s">
        <v>4481</v>
      </c>
      <c r="G939" s="148">
        <v>0</v>
      </c>
      <c r="H939" s="148">
        <v>0</v>
      </c>
      <c r="I939" s="139" t="s">
        <v>1</v>
      </c>
      <c r="J939" s="139" t="s">
        <v>1275</v>
      </c>
      <c r="K939" s="146" t="s">
        <v>3526</v>
      </c>
      <c r="L939" s="147" t="s">
        <v>4261</v>
      </c>
      <c r="M939" s="147" t="s">
        <v>4318</v>
      </c>
      <c r="N939" s="22" t="s">
        <v>2074</v>
      </c>
      <c r="O939" s="22"/>
      <c r="P939" s="246" t="s">
        <v>4431</v>
      </c>
      <c r="Q939" s="191"/>
      <c r="R939" s="1"/>
      <c r="S939" s="1" t="str">
        <f t="shared" si="146"/>
        <v>NOT EQUAL</v>
      </c>
      <c r="T939" s="1" t="str">
        <f>IF(ISNA(VLOOKUP(P939,'NEW XEQM.c'!D:D,1,0)),"--",VLOOKUP(P939,'NEW XEQM.c'!D:G,3,0))</f>
        <v>--</v>
      </c>
      <c r="U939" s="1" t="s">
        <v>2074</v>
      </c>
      <c r="W939" t="e">
        <f t="shared" si="145"/>
        <v>#VALUE!</v>
      </c>
    </row>
    <row r="940" spans="1:23">
      <c r="A940" s="16">
        <f t="shared" si="143"/>
        <v>940</v>
      </c>
      <c r="B940" s="15">
        <f t="shared" si="144"/>
        <v>916</v>
      </c>
      <c r="C940" s="144" t="s">
        <v>3512</v>
      </c>
      <c r="D940" s="144" t="s">
        <v>7</v>
      </c>
      <c r="E940" s="139" t="s">
        <v>474</v>
      </c>
      <c r="F940" s="139" t="s">
        <v>773</v>
      </c>
      <c r="G940" s="148">
        <v>0</v>
      </c>
      <c r="H940" s="148">
        <v>0</v>
      </c>
      <c r="I940" s="139" t="s">
        <v>1</v>
      </c>
      <c r="J940" s="139" t="s">
        <v>1275</v>
      </c>
      <c r="K940" s="146" t="s">
        <v>3526</v>
      </c>
      <c r="L940" s="147" t="s">
        <v>4261</v>
      </c>
      <c r="M940" s="147" t="s">
        <v>4318</v>
      </c>
      <c r="N940" s="22" t="s">
        <v>2074</v>
      </c>
      <c r="O940" s="22"/>
      <c r="P940" s="246" t="s">
        <v>3115</v>
      </c>
      <c r="Q940" s="191"/>
      <c r="R940" s="1"/>
      <c r="S940" s="1" t="str">
        <f t="shared" si="146"/>
        <v>NOT EQUAL</v>
      </c>
      <c r="T940" s="1" t="str">
        <f>IF(ISNA(VLOOKUP(P940,'NEW XEQM.c'!D:D,1,0)),"--",VLOOKUP(P940,'NEW XEQM.c'!D:G,3,0))</f>
        <v>--</v>
      </c>
      <c r="U940" s="1" t="s">
        <v>2074</v>
      </c>
      <c r="W940" t="e">
        <f t="shared" si="145"/>
        <v>#VALUE!</v>
      </c>
    </row>
    <row r="941" spans="1:23">
      <c r="A941" s="16">
        <f t="shared" si="143"/>
        <v>941</v>
      </c>
      <c r="B941" s="15">
        <f t="shared" si="144"/>
        <v>917</v>
      </c>
      <c r="C941" s="144" t="s">
        <v>3512</v>
      </c>
      <c r="D941" s="144" t="s">
        <v>7</v>
      </c>
      <c r="E941" s="139" t="s">
        <v>474</v>
      </c>
      <c r="F941" s="139" t="s">
        <v>774</v>
      </c>
      <c r="G941" s="148">
        <v>0</v>
      </c>
      <c r="H941" s="148">
        <v>0</v>
      </c>
      <c r="I941" s="139" t="s">
        <v>1</v>
      </c>
      <c r="J941" s="139" t="s">
        <v>1275</v>
      </c>
      <c r="K941" s="146" t="s">
        <v>3526</v>
      </c>
      <c r="L941" s="147" t="s">
        <v>4261</v>
      </c>
      <c r="M941" s="147" t="s">
        <v>4318</v>
      </c>
      <c r="N941" s="22" t="s">
        <v>2074</v>
      </c>
      <c r="O941" s="22"/>
      <c r="P941" s="246" t="s">
        <v>3116</v>
      </c>
      <c r="Q941" s="191"/>
      <c r="R941" s="1"/>
      <c r="S941" s="1" t="str">
        <f t="shared" si="146"/>
        <v>NOT EQUAL</v>
      </c>
      <c r="T941" s="1" t="str">
        <f>IF(ISNA(VLOOKUP(P941,'NEW XEQM.c'!D:D,1,0)),"--",VLOOKUP(P941,'NEW XEQM.c'!D:G,3,0))</f>
        <v>--</v>
      </c>
      <c r="U941" s="1" t="s">
        <v>2074</v>
      </c>
      <c r="W941" t="e">
        <f t="shared" si="145"/>
        <v>#VALUE!</v>
      </c>
    </row>
    <row r="942" spans="1:23">
      <c r="A942" s="16">
        <f t="shared" si="143"/>
        <v>942</v>
      </c>
      <c r="B942" s="15">
        <f t="shared" si="144"/>
        <v>918</v>
      </c>
      <c r="C942" s="144" t="s">
        <v>3513</v>
      </c>
      <c r="D942" s="246" t="s">
        <v>3117</v>
      </c>
      <c r="E942" s="139" t="s">
        <v>474</v>
      </c>
      <c r="F942" s="139" t="s">
        <v>775</v>
      </c>
      <c r="G942" s="148">
        <v>0</v>
      </c>
      <c r="H942" s="148">
        <v>0</v>
      </c>
      <c r="I942" s="139" t="s">
        <v>1</v>
      </c>
      <c r="J942" s="139" t="s">
        <v>1275</v>
      </c>
      <c r="K942" s="146" t="s">
        <v>3526</v>
      </c>
      <c r="L942" s="147" t="s">
        <v>4261</v>
      </c>
      <c r="M942" s="147" t="s">
        <v>4318</v>
      </c>
      <c r="N942" s="22" t="s">
        <v>2074</v>
      </c>
      <c r="O942" s="22"/>
      <c r="P942" s="246" t="s">
        <v>3117</v>
      </c>
      <c r="Q942" s="191"/>
      <c r="R942" s="1"/>
      <c r="S942" s="1" t="str">
        <f t="shared" si="146"/>
        <v>NOT EQUAL</v>
      </c>
      <c r="T942" s="1" t="str">
        <f>IF(ISNA(VLOOKUP(P942,'NEW XEQM.c'!D:D,1,0)),"--",VLOOKUP(P942,'NEW XEQM.c'!D:G,3,0))</f>
        <v>--</v>
      </c>
      <c r="U942" s="1" t="s">
        <v>2074</v>
      </c>
      <c r="W942" t="e">
        <f t="shared" si="145"/>
        <v>#VALUE!</v>
      </c>
    </row>
    <row r="943" spans="1:23">
      <c r="A943" s="16">
        <f t="shared" si="143"/>
        <v>943</v>
      </c>
      <c r="B943" s="15">
        <f t="shared" si="144"/>
        <v>919</v>
      </c>
      <c r="C943" s="144" t="s">
        <v>3513</v>
      </c>
      <c r="D943" s="144" t="s">
        <v>2923</v>
      </c>
      <c r="E943" s="139" t="s">
        <v>474</v>
      </c>
      <c r="F943" s="139" t="s">
        <v>776</v>
      </c>
      <c r="G943" s="148">
        <v>0</v>
      </c>
      <c r="H943" s="148">
        <v>0</v>
      </c>
      <c r="I943" s="139" t="s">
        <v>1</v>
      </c>
      <c r="J943" s="139" t="s">
        <v>1275</v>
      </c>
      <c r="K943" s="146" t="s">
        <v>3526</v>
      </c>
      <c r="L943" s="147" t="s">
        <v>4261</v>
      </c>
      <c r="M943" s="147" t="s">
        <v>4318</v>
      </c>
      <c r="N943" s="22" t="s">
        <v>2074</v>
      </c>
      <c r="O943" s="22"/>
      <c r="P943" s="246" t="s">
        <v>2923</v>
      </c>
      <c r="Q943" s="191"/>
      <c r="R943" s="1"/>
      <c r="S943" s="1" t="str">
        <f t="shared" si="146"/>
        <v>NOT EQUAL</v>
      </c>
      <c r="T943" s="1" t="str">
        <f>IF(ISNA(VLOOKUP(P943,'NEW XEQM.c'!D:D,1,0)),"--",VLOOKUP(P943,'NEW XEQM.c'!D:G,3,0))</f>
        <v>--</v>
      </c>
      <c r="U943" s="1" t="s">
        <v>2074</v>
      </c>
      <c r="W943" t="e">
        <f t="shared" si="145"/>
        <v>#VALUE!</v>
      </c>
    </row>
    <row r="944" spans="1:23">
      <c r="A944" s="16">
        <f t="shared" si="143"/>
        <v>944</v>
      </c>
      <c r="B944" s="15">
        <f t="shared" si="144"/>
        <v>920</v>
      </c>
      <c r="C944" s="144" t="s">
        <v>3513</v>
      </c>
      <c r="D944" s="144" t="s">
        <v>2924</v>
      </c>
      <c r="E944" s="139" t="s">
        <v>474</v>
      </c>
      <c r="F944" s="139" t="s">
        <v>777</v>
      </c>
      <c r="G944" s="148">
        <v>0</v>
      </c>
      <c r="H944" s="148">
        <v>0</v>
      </c>
      <c r="I944" s="139" t="s">
        <v>1</v>
      </c>
      <c r="J944" s="139" t="s">
        <v>1275</v>
      </c>
      <c r="K944" s="146" t="s">
        <v>3526</v>
      </c>
      <c r="L944" s="147" t="s">
        <v>4261</v>
      </c>
      <c r="M944" s="147" t="s">
        <v>4318</v>
      </c>
      <c r="N944" s="22" t="s">
        <v>2074</v>
      </c>
      <c r="O944" s="22"/>
      <c r="P944" s="246" t="s">
        <v>2924</v>
      </c>
      <c r="Q944" s="191"/>
      <c r="R944" s="1"/>
      <c r="S944" s="1" t="str">
        <f t="shared" si="146"/>
        <v>NOT EQUAL</v>
      </c>
      <c r="T944" s="1" t="str">
        <f>IF(ISNA(VLOOKUP(P944,'NEW XEQM.c'!D:D,1,0)),"--",VLOOKUP(P944,'NEW XEQM.c'!D:G,3,0))</f>
        <v>--</v>
      </c>
      <c r="U944" s="1" t="s">
        <v>2074</v>
      </c>
      <c r="W944" t="e">
        <f t="shared" si="145"/>
        <v>#VALUE!</v>
      </c>
    </row>
    <row r="945" spans="1:23">
      <c r="A945" s="16">
        <f t="shared" si="143"/>
        <v>945</v>
      </c>
      <c r="B945" s="15">
        <f t="shared" si="144"/>
        <v>921</v>
      </c>
      <c r="C945" s="144" t="s">
        <v>3513</v>
      </c>
      <c r="D945" s="144" t="s">
        <v>2925</v>
      </c>
      <c r="E945" s="139" t="s">
        <v>474</v>
      </c>
      <c r="F945" s="139" t="s">
        <v>778</v>
      </c>
      <c r="G945" s="148">
        <v>0</v>
      </c>
      <c r="H945" s="148">
        <v>0</v>
      </c>
      <c r="I945" s="139" t="s">
        <v>1</v>
      </c>
      <c r="J945" s="139" t="s">
        <v>1275</v>
      </c>
      <c r="K945" s="146" t="s">
        <v>3526</v>
      </c>
      <c r="L945" s="147" t="s">
        <v>4261</v>
      </c>
      <c r="M945" s="147" t="s">
        <v>4318</v>
      </c>
      <c r="N945" s="22" t="s">
        <v>2074</v>
      </c>
      <c r="O945" s="22"/>
      <c r="P945" s="246" t="s">
        <v>2925</v>
      </c>
      <c r="Q945" s="191"/>
      <c r="R945" s="1"/>
      <c r="S945" s="1" t="str">
        <f t="shared" si="146"/>
        <v>NOT EQUAL</v>
      </c>
      <c r="T945" s="1" t="str">
        <f>IF(ISNA(VLOOKUP(P945,'NEW XEQM.c'!D:D,1,0)),"--",VLOOKUP(P945,'NEW XEQM.c'!D:G,3,0))</f>
        <v>--</v>
      </c>
      <c r="U945" s="1" t="s">
        <v>2074</v>
      </c>
      <c r="W945" t="e">
        <f t="shared" si="145"/>
        <v>#VALUE!</v>
      </c>
    </row>
    <row r="946" spans="1:23">
      <c r="A946" s="16">
        <f t="shared" si="143"/>
        <v>946</v>
      </c>
      <c r="B946" s="15">
        <f t="shared" si="144"/>
        <v>922</v>
      </c>
      <c r="C946" s="144" t="s">
        <v>3513</v>
      </c>
      <c r="D946" s="144" t="s">
        <v>2926</v>
      </c>
      <c r="E946" s="139" t="s">
        <v>474</v>
      </c>
      <c r="F946" s="139" t="s">
        <v>779</v>
      </c>
      <c r="G946" s="148">
        <v>0</v>
      </c>
      <c r="H946" s="148">
        <v>0</v>
      </c>
      <c r="I946" s="139" t="s">
        <v>1</v>
      </c>
      <c r="J946" s="139" t="s">
        <v>1275</v>
      </c>
      <c r="K946" s="146" t="s">
        <v>3526</v>
      </c>
      <c r="L946" s="147" t="s">
        <v>4261</v>
      </c>
      <c r="M946" s="147" t="s">
        <v>4318</v>
      </c>
      <c r="N946" s="22" t="s">
        <v>2074</v>
      </c>
      <c r="O946" s="22"/>
      <c r="P946" s="246" t="s">
        <v>2926</v>
      </c>
      <c r="Q946" s="191"/>
      <c r="R946" s="1"/>
      <c r="S946" s="1" t="str">
        <f t="shared" si="146"/>
        <v>NOT EQUAL</v>
      </c>
      <c r="T946" s="1" t="str">
        <f>IF(ISNA(VLOOKUP(P946,'NEW XEQM.c'!D:D,1,0)),"--",VLOOKUP(P946,'NEW XEQM.c'!D:G,3,0))</f>
        <v>--</v>
      </c>
      <c r="U946" s="1" t="s">
        <v>2074</v>
      </c>
      <c r="W946" t="e">
        <f t="shared" si="145"/>
        <v>#VALUE!</v>
      </c>
    </row>
    <row r="947" spans="1:23">
      <c r="A947" s="16">
        <f t="shared" si="143"/>
        <v>947</v>
      </c>
      <c r="B947" s="15">
        <f t="shared" si="144"/>
        <v>923</v>
      </c>
      <c r="C947" s="144" t="s">
        <v>3513</v>
      </c>
      <c r="D947" s="246" t="s">
        <v>3118</v>
      </c>
      <c r="E947" s="139" t="s">
        <v>474</v>
      </c>
      <c r="F947" s="139" t="s">
        <v>780</v>
      </c>
      <c r="G947" s="148">
        <v>0</v>
      </c>
      <c r="H947" s="148">
        <v>0</v>
      </c>
      <c r="I947" s="139" t="s">
        <v>1</v>
      </c>
      <c r="J947" s="139" t="s">
        <v>1275</v>
      </c>
      <c r="K947" s="146" t="s">
        <v>3526</v>
      </c>
      <c r="L947" s="147" t="s">
        <v>4261</v>
      </c>
      <c r="M947" s="147" t="s">
        <v>4318</v>
      </c>
      <c r="N947" s="22" t="s">
        <v>2074</v>
      </c>
      <c r="O947" s="22"/>
      <c r="P947" s="246" t="s">
        <v>3118</v>
      </c>
      <c r="Q947" s="191"/>
      <c r="R947" s="1"/>
      <c r="S947" s="1" t="str">
        <f t="shared" si="146"/>
        <v>NOT EQUAL</v>
      </c>
      <c r="T947" s="1" t="str">
        <f>IF(ISNA(VLOOKUP(P947,'NEW XEQM.c'!D:D,1,0)),"--",VLOOKUP(P947,'NEW XEQM.c'!D:G,3,0))</f>
        <v>--</v>
      </c>
      <c r="U947" s="1" t="s">
        <v>2074</v>
      </c>
      <c r="W947" t="e">
        <f t="shared" si="145"/>
        <v>#VALUE!</v>
      </c>
    </row>
    <row r="948" spans="1:23">
      <c r="A948" s="16">
        <f t="shared" si="143"/>
        <v>948</v>
      </c>
      <c r="B948" s="15">
        <f t="shared" si="144"/>
        <v>924</v>
      </c>
      <c r="C948" s="144" t="s">
        <v>3513</v>
      </c>
      <c r="D948" s="144" t="s">
        <v>2927</v>
      </c>
      <c r="E948" s="139" t="s">
        <v>474</v>
      </c>
      <c r="F948" s="139" t="s">
        <v>410</v>
      </c>
      <c r="G948" s="148">
        <v>0</v>
      </c>
      <c r="H948" s="148">
        <v>0</v>
      </c>
      <c r="I948" s="139" t="s">
        <v>1</v>
      </c>
      <c r="J948" s="139" t="s">
        <v>1275</v>
      </c>
      <c r="K948" s="146" t="s">
        <v>3526</v>
      </c>
      <c r="L948" s="147" t="s">
        <v>4261</v>
      </c>
      <c r="M948" s="147" t="s">
        <v>4318</v>
      </c>
      <c r="N948" s="22" t="s">
        <v>2074</v>
      </c>
      <c r="O948" s="22"/>
      <c r="P948" s="246" t="s">
        <v>2927</v>
      </c>
      <c r="Q948" s="191"/>
      <c r="R948" s="1"/>
      <c r="S948" s="1" t="str">
        <f t="shared" si="146"/>
        <v>NOT EQUAL</v>
      </c>
      <c r="T948" s="1" t="str">
        <f>IF(ISNA(VLOOKUP(P948,'NEW XEQM.c'!D:D,1,0)),"--",VLOOKUP(P948,'NEW XEQM.c'!D:G,3,0))</f>
        <v>--</v>
      </c>
      <c r="U948" s="1" t="s">
        <v>2074</v>
      </c>
      <c r="W948" t="e">
        <f t="shared" si="145"/>
        <v>#VALUE!</v>
      </c>
    </row>
    <row r="949" spans="1:23">
      <c r="A949" s="16">
        <f t="shared" si="143"/>
        <v>949</v>
      </c>
      <c r="B949" s="15">
        <f t="shared" si="144"/>
        <v>925</v>
      </c>
      <c r="C949" s="144" t="s">
        <v>3513</v>
      </c>
      <c r="D949" s="144" t="s">
        <v>2928</v>
      </c>
      <c r="E949" s="139" t="s">
        <v>474</v>
      </c>
      <c r="F949" s="139" t="s">
        <v>781</v>
      </c>
      <c r="G949" s="148">
        <v>0</v>
      </c>
      <c r="H949" s="148">
        <v>0</v>
      </c>
      <c r="I949" s="139" t="s">
        <v>1</v>
      </c>
      <c r="J949" s="139" t="s">
        <v>1275</v>
      </c>
      <c r="K949" s="146" t="s">
        <v>3526</v>
      </c>
      <c r="L949" s="147" t="s">
        <v>4261</v>
      </c>
      <c r="M949" s="147" t="s">
        <v>4318</v>
      </c>
      <c r="N949" s="22" t="s">
        <v>2074</v>
      </c>
      <c r="O949" s="22"/>
      <c r="P949" s="246" t="s">
        <v>2928</v>
      </c>
      <c r="Q949" s="191"/>
      <c r="R949" s="1"/>
      <c r="S949" s="1" t="str">
        <f t="shared" si="146"/>
        <v>NOT EQUAL</v>
      </c>
      <c r="T949" s="1" t="str">
        <f>IF(ISNA(VLOOKUP(P949,'NEW XEQM.c'!D:D,1,0)),"--",VLOOKUP(P949,'NEW XEQM.c'!D:G,3,0))</f>
        <v>--</v>
      </c>
      <c r="U949" s="1" t="s">
        <v>2074</v>
      </c>
      <c r="W949" t="e">
        <f t="shared" si="145"/>
        <v>#VALUE!</v>
      </c>
    </row>
    <row r="950" spans="1:23">
      <c r="A950" s="16">
        <f t="shared" ref="A950" si="147">IF(B950=INT(B950),ROW(),"")</f>
        <v>950</v>
      </c>
      <c r="B950" s="15">
        <f t="shared" ref="B950" si="148">IF(AND(MID(C950,2,1)&lt;&gt;"/",MID(C950,1,1)="/"),INT(B949)+1,B949+0.01)</f>
        <v>926</v>
      </c>
      <c r="C950" s="144" t="s">
        <v>3513</v>
      </c>
      <c r="D950" s="246" t="s">
        <v>6154</v>
      </c>
      <c r="E950" s="139" t="s">
        <v>474</v>
      </c>
      <c r="F950" s="139" t="s">
        <v>6155</v>
      </c>
      <c r="G950" s="148">
        <v>0</v>
      </c>
      <c r="H950" s="148">
        <v>0</v>
      </c>
      <c r="I950" s="139" t="s">
        <v>1</v>
      </c>
      <c r="J950" s="139" t="s">
        <v>1275</v>
      </c>
      <c r="K950" s="146" t="s">
        <v>3526</v>
      </c>
      <c r="L950" s="147" t="s">
        <v>4261</v>
      </c>
      <c r="M950" s="147" t="s">
        <v>4318</v>
      </c>
      <c r="N950" s="22" t="s">
        <v>2074</v>
      </c>
      <c r="O950" s="22"/>
      <c r="P950" s="246" t="s">
        <v>6154</v>
      </c>
      <c r="Q950" s="191"/>
      <c r="R950" s="1"/>
      <c r="S950" s="1" t="str">
        <f t="shared" si="146"/>
        <v>NOT EQUAL</v>
      </c>
      <c r="T950" s="1" t="str">
        <f>IF(ISNA(VLOOKUP(P950,'NEW XEQM.c'!D:D,1,0)),"--",VLOOKUP(P950,'NEW XEQM.c'!D:G,3,0))</f>
        <v>--</v>
      </c>
      <c r="U950" s="1" t="s">
        <v>2074</v>
      </c>
      <c r="W950" t="e">
        <f t="shared" ref="W950" si="149">SUBSTITUTE(IF(AND(T950="--",FIND("STD",E950),FIND("fn",C950)&gt;0,FIND("ITM_",P950),I950="CAT_FNCT"),E950,""),"""","")</f>
        <v>#VALUE!</v>
      </c>
    </row>
    <row r="951" spans="1:23">
      <c r="A951" s="16">
        <f t="shared" si="143"/>
        <v>951</v>
      </c>
      <c r="B951" s="15">
        <f t="shared" si="144"/>
        <v>927</v>
      </c>
      <c r="C951" s="144" t="s">
        <v>3513</v>
      </c>
      <c r="D951" s="144" t="s">
        <v>2929</v>
      </c>
      <c r="E951" s="139" t="s">
        <v>474</v>
      </c>
      <c r="F951" s="139" t="s">
        <v>412</v>
      </c>
      <c r="G951" s="148">
        <v>0</v>
      </c>
      <c r="H951" s="148">
        <v>0</v>
      </c>
      <c r="I951" s="139" t="s">
        <v>1</v>
      </c>
      <c r="J951" s="139" t="s">
        <v>1275</v>
      </c>
      <c r="K951" s="146" t="s">
        <v>3526</v>
      </c>
      <c r="L951" s="147" t="s">
        <v>4261</v>
      </c>
      <c r="M951" s="147" t="s">
        <v>4318</v>
      </c>
      <c r="N951" s="22" t="s">
        <v>2074</v>
      </c>
      <c r="O951" s="22"/>
      <c r="P951" s="246" t="s">
        <v>2929</v>
      </c>
      <c r="Q951" s="191"/>
      <c r="R951" s="1"/>
      <c r="S951" s="1" t="str">
        <f t="shared" si="146"/>
        <v>NOT EQUAL</v>
      </c>
      <c r="T951" s="1" t="str">
        <f>IF(ISNA(VLOOKUP(P951,'NEW XEQM.c'!D:D,1,0)),"--",VLOOKUP(P951,'NEW XEQM.c'!D:G,3,0))</f>
        <v>--</v>
      </c>
      <c r="U951" s="1" t="s">
        <v>2074</v>
      </c>
      <c r="W951" t="e">
        <f t="shared" si="145"/>
        <v>#VALUE!</v>
      </c>
    </row>
    <row r="952" spans="1:23">
      <c r="A952" s="16">
        <f t="shared" si="143"/>
        <v>952</v>
      </c>
      <c r="B952" s="15">
        <f t="shared" si="144"/>
        <v>928</v>
      </c>
      <c r="C952" s="144" t="s">
        <v>3512</v>
      </c>
      <c r="D952" s="144" t="s">
        <v>7</v>
      </c>
      <c r="E952" s="139" t="s">
        <v>474</v>
      </c>
      <c r="F952" s="139" t="s">
        <v>782</v>
      </c>
      <c r="G952" s="148">
        <v>0</v>
      </c>
      <c r="H952" s="148">
        <v>0</v>
      </c>
      <c r="I952" s="139" t="s">
        <v>1</v>
      </c>
      <c r="J952" s="139" t="s">
        <v>1275</v>
      </c>
      <c r="K952" s="146" t="s">
        <v>3526</v>
      </c>
      <c r="L952" s="147" t="s">
        <v>4261</v>
      </c>
      <c r="M952" s="147" t="s">
        <v>4318</v>
      </c>
      <c r="N952" s="22" t="s">
        <v>2074</v>
      </c>
      <c r="O952" s="22"/>
      <c r="P952" s="246" t="s">
        <v>3119</v>
      </c>
      <c r="Q952" s="191"/>
      <c r="R952" s="1"/>
      <c r="S952" s="1" t="str">
        <f t="shared" si="146"/>
        <v>NOT EQUAL</v>
      </c>
      <c r="T952" s="1" t="str">
        <f>IF(ISNA(VLOOKUP(P952,'NEW XEQM.c'!D:D,1,0)),"--",VLOOKUP(P952,'NEW XEQM.c'!D:G,3,0))</f>
        <v>--</v>
      </c>
      <c r="U952" s="1" t="s">
        <v>2074</v>
      </c>
      <c r="W952" t="e">
        <f t="shared" si="145"/>
        <v>#VALUE!</v>
      </c>
    </row>
    <row r="953" spans="1:23">
      <c r="A953" s="16">
        <f t="shared" si="143"/>
        <v>953</v>
      </c>
      <c r="B953" s="15">
        <f t="shared" si="144"/>
        <v>929</v>
      </c>
      <c r="C953" s="144" t="s">
        <v>3512</v>
      </c>
      <c r="D953" s="144" t="s">
        <v>7</v>
      </c>
      <c r="E953" s="139" t="s">
        <v>474</v>
      </c>
      <c r="F953" s="139" t="s">
        <v>783</v>
      </c>
      <c r="G953" s="148">
        <v>0</v>
      </c>
      <c r="H953" s="148">
        <v>0</v>
      </c>
      <c r="I953" s="139" t="s">
        <v>1</v>
      </c>
      <c r="J953" s="139" t="s">
        <v>1275</v>
      </c>
      <c r="K953" s="146" t="s">
        <v>3526</v>
      </c>
      <c r="L953" s="147" t="s">
        <v>4261</v>
      </c>
      <c r="M953" s="147" t="s">
        <v>4318</v>
      </c>
      <c r="N953" s="22" t="s">
        <v>2074</v>
      </c>
      <c r="O953" s="22"/>
      <c r="P953" s="246" t="s">
        <v>3120</v>
      </c>
      <c r="Q953" s="191"/>
      <c r="R953" s="1"/>
      <c r="S953" s="1" t="str">
        <f t="shared" si="146"/>
        <v>NOT EQUAL</v>
      </c>
      <c r="T953" s="1" t="str">
        <f>IF(ISNA(VLOOKUP(P953,'NEW XEQM.c'!D:D,1,0)),"--",VLOOKUP(P953,'NEW XEQM.c'!D:G,3,0))</f>
        <v>--</v>
      </c>
      <c r="U953" s="1" t="s">
        <v>2074</v>
      </c>
      <c r="W953" t="e">
        <f t="shared" si="145"/>
        <v>#VALUE!</v>
      </c>
    </row>
    <row r="954" spans="1:23">
      <c r="A954" s="16">
        <f t="shared" si="143"/>
        <v>954</v>
      </c>
      <c r="B954" s="15">
        <f t="shared" si="144"/>
        <v>930</v>
      </c>
      <c r="C954" s="144" t="s">
        <v>3513</v>
      </c>
      <c r="D954" s="246" t="s">
        <v>3121</v>
      </c>
      <c r="E954" s="139" t="s">
        <v>474</v>
      </c>
      <c r="F954" s="139" t="s">
        <v>784</v>
      </c>
      <c r="G954" s="148">
        <v>0</v>
      </c>
      <c r="H954" s="148">
        <v>0</v>
      </c>
      <c r="I954" s="139" t="s">
        <v>1</v>
      </c>
      <c r="J954" s="139" t="s">
        <v>1275</v>
      </c>
      <c r="K954" s="146" t="s">
        <v>3526</v>
      </c>
      <c r="L954" s="147" t="s">
        <v>4261</v>
      </c>
      <c r="M954" s="147" t="s">
        <v>4318</v>
      </c>
      <c r="N954" s="22" t="s">
        <v>2074</v>
      </c>
      <c r="O954" s="22"/>
      <c r="P954" s="246" t="s">
        <v>3121</v>
      </c>
      <c r="Q954" s="191"/>
      <c r="R954" s="1"/>
      <c r="S954" s="1" t="str">
        <f t="shared" si="146"/>
        <v>NOT EQUAL</v>
      </c>
      <c r="T954" s="1" t="str">
        <f>IF(ISNA(VLOOKUP(P954,'NEW XEQM.c'!D:D,1,0)),"--",VLOOKUP(P954,'NEW XEQM.c'!D:G,3,0))</f>
        <v>--</v>
      </c>
      <c r="U954" s="1" t="s">
        <v>2074</v>
      </c>
      <c r="W954" t="e">
        <f t="shared" si="145"/>
        <v>#VALUE!</v>
      </c>
    </row>
    <row r="955" spans="1:23">
      <c r="A955" s="16">
        <f t="shared" si="143"/>
        <v>955</v>
      </c>
      <c r="B955" s="15">
        <f t="shared" si="144"/>
        <v>931</v>
      </c>
      <c r="C955" s="144" t="s">
        <v>3512</v>
      </c>
      <c r="D955" s="144" t="s">
        <v>7</v>
      </c>
      <c r="E955" s="139" t="s">
        <v>474</v>
      </c>
      <c r="F955" s="139" t="s">
        <v>785</v>
      </c>
      <c r="G955" s="148">
        <v>0</v>
      </c>
      <c r="H955" s="148">
        <v>0</v>
      </c>
      <c r="I955" s="139" t="s">
        <v>1</v>
      </c>
      <c r="J955" s="139" t="s">
        <v>1275</v>
      </c>
      <c r="K955" s="146" t="s">
        <v>3526</v>
      </c>
      <c r="L955" s="147" t="s">
        <v>4261</v>
      </c>
      <c r="M955" s="147" t="s">
        <v>4318</v>
      </c>
      <c r="N955" s="22" t="s">
        <v>2074</v>
      </c>
      <c r="O955" s="22"/>
      <c r="P955" s="246" t="s">
        <v>3122</v>
      </c>
      <c r="Q955" s="191"/>
      <c r="R955" s="1"/>
      <c r="S955" s="1" t="str">
        <f t="shared" si="146"/>
        <v>NOT EQUAL</v>
      </c>
      <c r="T955" s="1" t="str">
        <f>IF(ISNA(VLOOKUP(P955,'NEW XEQM.c'!D:D,1,0)),"--",VLOOKUP(P955,'NEW XEQM.c'!D:G,3,0))</f>
        <v>--</v>
      </c>
      <c r="U955" s="1" t="s">
        <v>2074</v>
      </c>
      <c r="W955" t="e">
        <f t="shared" si="145"/>
        <v>#VALUE!</v>
      </c>
    </row>
    <row r="956" spans="1:23">
      <c r="A956" s="16">
        <f t="shared" si="143"/>
        <v>956</v>
      </c>
      <c r="B956" s="15">
        <f t="shared" si="144"/>
        <v>932</v>
      </c>
      <c r="C956" s="144" t="s">
        <v>3513</v>
      </c>
      <c r="D956" s="144" t="s">
        <v>1307</v>
      </c>
      <c r="E956" s="139" t="s">
        <v>474</v>
      </c>
      <c r="F956" s="139" t="s">
        <v>786</v>
      </c>
      <c r="G956" s="148">
        <v>0</v>
      </c>
      <c r="H956" s="148">
        <v>0</v>
      </c>
      <c r="I956" s="139" t="s">
        <v>1</v>
      </c>
      <c r="J956" s="139" t="s">
        <v>1275</v>
      </c>
      <c r="K956" s="146" t="s">
        <v>3526</v>
      </c>
      <c r="L956" s="147" t="s">
        <v>4261</v>
      </c>
      <c r="M956" s="147" t="s">
        <v>4318</v>
      </c>
      <c r="N956" s="22" t="s">
        <v>2074</v>
      </c>
      <c r="O956" s="22"/>
      <c r="P956" s="246" t="s">
        <v>1307</v>
      </c>
      <c r="Q956" s="191"/>
      <c r="R956" s="1"/>
      <c r="S956" s="1" t="str">
        <f t="shared" si="146"/>
        <v>NOT EQUAL</v>
      </c>
      <c r="T956" s="1" t="str">
        <f>IF(ISNA(VLOOKUP(P956,'NEW XEQM.c'!D:D,1,0)),"--",VLOOKUP(P956,'NEW XEQM.c'!D:G,3,0))</f>
        <v>--</v>
      </c>
      <c r="U956" s="1" t="s">
        <v>2074</v>
      </c>
      <c r="W956" t="e">
        <f t="shared" si="145"/>
        <v>#VALUE!</v>
      </c>
    </row>
    <row r="957" spans="1:23">
      <c r="A957" s="16">
        <f t="shared" si="143"/>
        <v>957</v>
      </c>
      <c r="B957" s="15">
        <f t="shared" si="144"/>
        <v>933</v>
      </c>
      <c r="C957" s="144" t="s">
        <v>3513</v>
      </c>
      <c r="D957" s="144" t="s">
        <v>1646</v>
      </c>
      <c r="E957" s="139" t="s">
        <v>474</v>
      </c>
      <c r="F957" s="139" t="s">
        <v>787</v>
      </c>
      <c r="G957" s="148">
        <v>0</v>
      </c>
      <c r="H957" s="148">
        <v>0</v>
      </c>
      <c r="I957" s="139" t="s">
        <v>1</v>
      </c>
      <c r="J957" s="139" t="s">
        <v>1275</v>
      </c>
      <c r="K957" s="146" t="s">
        <v>3526</v>
      </c>
      <c r="L957" s="147" t="s">
        <v>4261</v>
      </c>
      <c r="M957" s="147" t="s">
        <v>4318</v>
      </c>
      <c r="N957" s="22" t="s">
        <v>2074</v>
      </c>
      <c r="O957" s="22"/>
      <c r="P957" s="246" t="s">
        <v>1646</v>
      </c>
      <c r="Q957" s="191"/>
      <c r="R957" s="1"/>
      <c r="S957" s="1" t="str">
        <f t="shared" si="146"/>
        <v>NOT EQUAL</v>
      </c>
      <c r="T957" s="1" t="str">
        <f>IF(ISNA(VLOOKUP(P957,'NEW XEQM.c'!D:D,1,0)),"--",VLOOKUP(P957,'NEW XEQM.c'!D:G,3,0))</f>
        <v>--</v>
      </c>
      <c r="U957" s="1" t="s">
        <v>2074</v>
      </c>
      <c r="W957" t="e">
        <f t="shared" si="145"/>
        <v>#VALUE!</v>
      </c>
    </row>
    <row r="958" spans="1:23">
      <c r="A958" s="16">
        <f t="shared" si="143"/>
        <v>958</v>
      </c>
      <c r="B958" s="15">
        <f t="shared" si="144"/>
        <v>934</v>
      </c>
      <c r="C958" s="144" t="s">
        <v>3513</v>
      </c>
      <c r="D958" s="246" t="s">
        <v>3123</v>
      </c>
      <c r="E958" s="139" t="s">
        <v>474</v>
      </c>
      <c r="F958" s="139" t="s">
        <v>788</v>
      </c>
      <c r="G958" s="148">
        <v>0</v>
      </c>
      <c r="H958" s="148">
        <v>0</v>
      </c>
      <c r="I958" s="139" t="s">
        <v>1</v>
      </c>
      <c r="J958" s="139" t="s">
        <v>1275</v>
      </c>
      <c r="K958" s="146" t="s">
        <v>3526</v>
      </c>
      <c r="L958" s="147" t="s">
        <v>4261</v>
      </c>
      <c r="M958" s="147" t="s">
        <v>4318</v>
      </c>
      <c r="N958" s="22" t="s">
        <v>2074</v>
      </c>
      <c r="O958" s="22"/>
      <c r="P958" s="246" t="s">
        <v>3123</v>
      </c>
      <c r="Q958" s="191"/>
      <c r="R958" s="1"/>
      <c r="S958" s="1" t="str">
        <f t="shared" si="146"/>
        <v>NOT EQUAL</v>
      </c>
      <c r="T958" s="1" t="str">
        <f>IF(ISNA(VLOOKUP(P958,'NEW XEQM.c'!D:D,1,0)),"--",VLOOKUP(P958,'NEW XEQM.c'!D:G,3,0))</f>
        <v>--</v>
      </c>
      <c r="U958" s="1" t="s">
        <v>2074</v>
      </c>
      <c r="W958" t="e">
        <f t="shared" si="145"/>
        <v>#VALUE!</v>
      </c>
    </row>
    <row r="959" spans="1:23">
      <c r="A959" s="16">
        <f t="shared" ref="A959:A1022" si="150">IF(B959=INT(B959),ROW(),"")</f>
        <v>959</v>
      </c>
      <c r="B959" s="15">
        <f t="shared" si="144"/>
        <v>935</v>
      </c>
      <c r="C959" s="144" t="s">
        <v>3513</v>
      </c>
      <c r="D959" s="246" t="s">
        <v>3124</v>
      </c>
      <c r="E959" s="139" t="s">
        <v>474</v>
      </c>
      <c r="F959" s="139" t="s">
        <v>789</v>
      </c>
      <c r="G959" s="148">
        <v>0</v>
      </c>
      <c r="H959" s="148">
        <v>0</v>
      </c>
      <c r="I959" s="139" t="s">
        <v>1</v>
      </c>
      <c r="J959" s="139" t="s">
        <v>1275</v>
      </c>
      <c r="K959" s="146" t="s">
        <v>3526</v>
      </c>
      <c r="L959" s="147" t="s">
        <v>4261</v>
      </c>
      <c r="M959" s="147" t="s">
        <v>4318</v>
      </c>
      <c r="N959" s="22" t="s">
        <v>2074</v>
      </c>
      <c r="O959" s="22"/>
      <c r="P959" s="246" t="s">
        <v>3124</v>
      </c>
      <c r="Q959" s="191"/>
      <c r="R959" s="1"/>
      <c r="S959" s="1" t="str">
        <f t="shared" si="146"/>
        <v>NOT EQUAL</v>
      </c>
      <c r="T959" s="1" t="str">
        <f>IF(ISNA(VLOOKUP(P959,'NEW XEQM.c'!D:D,1,0)),"--",VLOOKUP(P959,'NEW XEQM.c'!D:G,3,0))</f>
        <v>--</v>
      </c>
      <c r="U959" s="1" t="s">
        <v>2074</v>
      </c>
      <c r="W959" t="e">
        <f t="shared" si="145"/>
        <v>#VALUE!</v>
      </c>
    </row>
    <row r="960" spans="1:23">
      <c r="A960" s="16">
        <f t="shared" si="150"/>
        <v>960</v>
      </c>
      <c r="B960" s="15">
        <f t="shared" si="144"/>
        <v>936</v>
      </c>
      <c r="C960" s="144" t="s">
        <v>3513</v>
      </c>
      <c r="D960" s="144" t="s">
        <v>2930</v>
      </c>
      <c r="E960" s="139" t="s">
        <v>474</v>
      </c>
      <c r="F960" s="139" t="s">
        <v>407</v>
      </c>
      <c r="G960" s="148">
        <v>0</v>
      </c>
      <c r="H960" s="148">
        <v>0</v>
      </c>
      <c r="I960" s="139" t="s">
        <v>1</v>
      </c>
      <c r="J960" s="139" t="s">
        <v>1275</v>
      </c>
      <c r="K960" s="146" t="s">
        <v>3526</v>
      </c>
      <c r="L960" s="147" t="s">
        <v>4261</v>
      </c>
      <c r="M960" s="147" t="s">
        <v>4318</v>
      </c>
      <c r="N960" s="22" t="s">
        <v>2074</v>
      </c>
      <c r="O960" s="22"/>
      <c r="P960" s="246" t="s">
        <v>2930</v>
      </c>
      <c r="Q960" s="191"/>
      <c r="R960" s="1"/>
      <c r="S960" s="1" t="str">
        <f t="shared" si="146"/>
        <v>NOT EQUAL</v>
      </c>
      <c r="T960" s="1" t="str">
        <f>IF(ISNA(VLOOKUP(P960,'NEW XEQM.c'!D:D,1,0)),"--",VLOOKUP(P960,'NEW XEQM.c'!D:G,3,0))</f>
        <v>--</v>
      </c>
      <c r="U960" s="1" t="s">
        <v>2074</v>
      </c>
      <c r="W960" t="e">
        <f t="shared" si="145"/>
        <v>#VALUE!</v>
      </c>
    </row>
    <row r="961" spans="1:23">
      <c r="A961" s="16">
        <f t="shared" si="150"/>
        <v>961</v>
      </c>
      <c r="B961" s="15">
        <f t="shared" si="144"/>
        <v>937</v>
      </c>
      <c r="C961" s="144" t="s">
        <v>3513</v>
      </c>
      <c r="D961" s="246" t="s">
        <v>3125</v>
      </c>
      <c r="E961" s="139" t="s">
        <v>474</v>
      </c>
      <c r="F961" s="139" t="s">
        <v>790</v>
      </c>
      <c r="G961" s="148">
        <v>0</v>
      </c>
      <c r="H961" s="148">
        <v>0</v>
      </c>
      <c r="I961" s="139" t="s">
        <v>1</v>
      </c>
      <c r="J961" s="139" t="s">
        <v>1275</v>
      </c>
      <c r="K961" s="146" t="s">
        <v>3526</v>
      </c>
      <c r="L961" s="147" t="s">
        <v>4261</v>
      </c>
      <c r="M961" s="147" t="s">
        <v>4318</v>
      </c>
      <c r="N961" s="22" t="s">
        <v>2074</v>
      </c>
      <c r="O961" s="22"/>
      <c r="P961" s="246" t="s">
        <v>3125</v>
      </c>
      <c r="Q961" s="191"/>
      <c r="R961" s="1"/>
      <c r="S961" s="1" t="str">
        <f t="shared" si="146"/>
        <v>NOT EQUAL</v>
      </c>
      <c r="T961" s="1" t="str">
        <f>IF(ISNA(VLOOKUP(P961,'NEW XEQM.c'!D:D,1,0)),"--",VLOOKUP(P961,'NEW XEQM.c'!D:G,3,0))</f>
        <v>--</v>
      </c>
      <c r="U961" s="1" t="s">
        <v>2074</v>
      </c>
      <c r="W961" t="e">
        <f t="shared" si="145"/>
        <v>#VALUE!</v>
      </c>
    </row>
    <row r="962" spans="1:23">
      <c r="A962" s="16">
        <f t="shared" si="150"/>
        <v>962</v>
      </c>
      <c r="B962" s="15">
        <f t="shared" si="144"/>
        <v>938</v>
      </c>
      <c r="C962" s="144" t="s">
        <v>3512</v>
      </c>
      <c r="D962" s="144" t="s">
        <v>7</v>
      </c>
      <c r="E962" s="139" t="s">
        <v>474</v>
      </c>
      <c r="F962" s="139" t="s">
        <v>791</v>
      </c>
      <c r="G962" s="148">
        <v>0</v>
      </c>
      <c r="H962" s="148">
        <v>0</v>
      </c>
      <c r="I962" s="139" t="s">
        <v>1</v>
      </c>
      <c r="J962" s="139" t="s">
        <v>1275</v>
      </c>
      <c r="K962" s="146" t="s">
        <v>3526</v>
      </c>
      <c r="L962" s="147" t="s">
        <v>4261</v>
      </c>
      <c r="M962" s="147" t="s">
        <v>4318</v>
      </c>
      <c r="N962" s="22" t="s">
        <v>2074</v>
      </c>
      <c r="O962" s="22"/>
      <c r="P962" s="246" t="s">
        <v>3126</v>
      </c>
      <c r="Q962" s="191"/>
      <c r="R962" s="1"/>
      <c r="S962" s="1" t="str">
        <f t="shared" si="146"/>
        <v>NOT EQUAL</v>
      </c>
      <c r="T962" s="1" t="str">
        <f>IF(ISNA(VLOOKUP(P962,'NEW XEQM.c'!D:D,1,0)),"--",VLOOKUP(P962,'NEW XEQM.c'!D:G,3,0))</f>
        <v>--</v>
      </c>
      <c r="U962" s="1" t="s">
        <v>2074</v>
      </c>
      <c r="W962" t="e">
        <f t="shared" si="145"/>
        <v>#VALUE!</v>
      </c>
    </row>
    <row r="963" spans="1:23">
      <c r="A963" s="16">
        <f t="shared" si="150"/>
        <v>963</v>
      </c>
      <c r="B963" s="15">
        <f t="shared" si="144"/>
        <v>939</v>
      </c>
      <c r="C963" s="144" t="s">
        <v>3512</v>
      </c>
      <c r="D963" s="144" t="s">
        <v>7</v>
      </c>
      <c r="E963" s="139" t="s">
        <v>474</v>
      </c>
      <c r="F963" s="139" t="s">
        <v>792</v>
      </c>
      <c r="G963" s="148">
        <v>0</v>
      </c>
      <c r="H963" s="148">
        <v>0</v>
      </c>
      <c r="I963" s="139" t="s">
        <v>1</v>
      </c>
      <c r="J963" s="139" t="s">
        <v>1275</v>
      </c>
      <c r="K963" s="146" t="s">
        <v>3526</v>
      </c>
      <c r="L963" s="147" t="s">
        <v>4261</v>
      </c>
      <c r="M963" s="147" t="s">
        <v>4318</v>
      </c>
      <c r="N963" s="22" t="s">
        <v>2074</v>
      </c>
      <c r="O963" s="22"/>
      <c r="P963" s="246" t="s">
        <v>3127</v>
      </c>
      <c r="Q963" s="191"/>
      <c r="R963" s="1"/>
      <c r="S963" s="1" t="str">
        <f t="shared" si="146"/>
        <v>NOT EQUAL</v>
      </c>
      <c r="T963" s="1" t="str">
        <f>IF(ISNA(VLOOKUP(P963,'NEW XEQM.c'!D:D,1,0)),"--",VLOOKUP(P963,'NEW XEQM.c'!D:G,3,0))</f>
        <v>--</v>
      </c>
      <c r="U963" s="1" t="s">
        <v>2074</v>
      </c>
      <c r="W963" t="e">
        <f t="shared" si="145"/>
        <v>#VALUE!</v>
      </c>
    </row>
    <row r="964" spans="1:23">
      <c r="A964" s="16">
        <f t="shared" si="150"/>
        <v>964</v>
      </c>
      <c r="B964" s="15">
        <f t="shared" ref="B964:B1027" si="151">IF(AND(MID(C964,2,1)&lt;&gt;"/",MID(C964,1,1)="/"),INT(B963)+1,B963+0.01)</f>
        <v>940</v>
      </c>
      <c r="C964" s="144" t="s">
        <v>3512</v>
      </c>
      <c r="D964" s="144" t="s">
        <v>7</v>
      </c>
      <c r="E964" s="139" t="s">
        <v>474</v>
      </c>
      <c r="F964" s="139" t="s">
        <v>793</v>
      </c>
      <c r="G964" s="148">
        <v>0</v>
      </c>
      <c r="H964" s="148">
        <v>0</v>
      </c>
      <c r="I964" s="139" t="s">
        <v>1</v>
      </c>
      <c r="J964" s="139" t="s">
        <v>1275</v>
      </c>
      <c r="K964" s="146" t="s">
        <v>3526</v>
      </c>
      <c r="L964" s="147" t="s">
        <v>4261</v>
      </c>
      <c r="M964" s="147" t="s">
        <v>4318</v>
      </c>
      <c r="N964" s="22" t="s">
        <v>2074</v>
      </c>
      <c r="O964" s="22"/>
      <c r="P964" s="246" t="s">
        <v>3128</v>
      </c>
      <c r="Q964" s="191"/>
      <c r="R964" s="1"/>
      <c r="S964" s="1" t="str">
        <f t="shared" si="146"/>
        <v>NOT EQUAL</v>
      </c>
      <c r="T964" s="1" t="str">
        <f>IF(ISNA(VLOOKUP(P964,'NEW XEQM.c'!D:D,1,0)),"--",VLOOKUP(P964,'NEW XEQM.c'!D:G,3,0))</f>
        <v>--</v>
      </c>
      <c r="U964" s="1" t="s">
        <v>2074</v>
      </c>
      <c r="W964" t="e">
        <f t="shared" si="145"/>
        <v>#VALUE!</v>
      </c>
    </row>
    <row r="965" spans="1:23">
      <c r="A965" s="16">
        <f t="shared" si="150"/>
        <v>965</v>
      </c>
      <c r="B965" s="15">
        <f t="shared" si="151"/>
        <v>941</v>
      </c>
      <c r="C965" s="144" t="s">
        <v>3513</v>
      </c>
      <c r="D965" s="144" t="s">
        <v>4263</v>
      </c>
      <c r="E965" s="139" t="s">
        <v>474</v>
      </c>
      <c r="F965" s="139" t="s">
        <v>4269</v>
      </c>
      <c r="G965" s="148">
        <v>0</v>
      </c>
      <c r="H965" s="148">
        <v>0</v>
      </c>
      <c r="I965" s="139" t="s">
        <v>1</v>
      </c>
      <c r="J965" s="139" t="s">
        <v>1275</v>
      </c>
      <c r="K965" s="146" t="s">
        <v>3526</v>
      </c>
      <c r="L965" s="147" t="s">
        <v>4261</v>
      </c>
      <c r="M965" s="147" t="s">
        <v>4318</v>
      </c>
      <c r="N965" s="22" t="s">
        <v>2074</v>
      </c>
      <c r="O965" s="22"/>
      <c r="P965" s="246" t="s">
        <v>4263</v>
      </c>
      <c r="Q965" s="191"/>
      <c r="R965" s="1"/>
      <c r="S965" s="1" t="str">
        <f t="shared" si="146"/>
        <v>NOT EQUAL</v>
      </c>
      <c r="T965" s="1" t="str">
        <f>IF(ISNA(VLOOKUP(P965,'NEW XEQM.c'!D:D,1,0)),"--",VLOOKUP(P965,'NEW XEQM.c'!D:G,3,0))</f>
        <v>--</v>
      </c>
      <c r="U965" s="1" t="s">
        <v>2074</v>
      </c>
      <c r="W965" t="e">
        <f t="shared" ref="W965:W1028" si="152">SUBSTITUTE(IF(AND(T965="--",FIND("STD",E965),FIND("fn",C965)&gt;0,FIND("ITM_",P965),I965="CAT_FNCT"),E965,""),"""","")</f>
        <v>#VALUE!</v>
      </c>
    </row>
    <row r="966" spans="1:23">
      <c r="A966" s="16">
        <f t="shared" si="150"/>
        <v>966</v>
      </c>
      <c r="B966" s="15">
        <f t="shared" si="151"/>
        <v>942</v>
      </c>
      <c r="C966" s="144" t="s">
        <v>3513</v>
      </c>
      <c r="D966" s="246" t="s">
        <v>3129</v>
      </c>
      <c r="E966" s="139" t="s">
        <v>474</v>
      </c>
      <c r="F966" s="139" t="s">
        <v>794</v>
      </c>
      <c r="G966" s="148">
        <v>0</v>
      </c>
      <c r="H966" s="148">
        <v>0</v>
      </c>
      <c r="I966" s="139" t="s">
        <v>1</v>
      </c>
      <c r="J966" s="139" t="s">
        <v>1275</v>
      </c>
      <c r="K966" s="146" t="s">
        <v>3526</v>
      </c>
      <c r="L966" s="147" t="s">
        <v>4261</v>
      </c>
      <c r="M966" s="147" t="s">
        <v>4318</v>
      </c>
      <c r="N966" s="22" t="s">
        <v>2074</v>
      </c>
      <c r="O966" s="22"/>
      <c r="P966" s="246" t="s">
        <v>3129</v>
      </c>
      <c r="Q966" s="191"/>
      <c r="R966" s="1"/>
      <c r="S966" s="1" t="str">
        <f t="shared" si="146"/>
        <v>NOT EQUAL</v>
      </c>
      <c r="T966" s="1" t="str">
        <f>IF(ISNA(VLOOKUP(P966,'NEW XEQM.c'!D:D,1,0)),"--",VLOOKUP(P966,'NEW XEQM.c'!D:G,3,0))</f>
        <v>--</v>
      </c>
      <c r="U966" s="1" t="s">
        <v>2074</v>
      </c>
      <c r="W966" t="e">
        <f t="shared" si="152"/>
        <v>#VALUE!</v>
      </c>
    </row>
    <row r="967" spans="1:23">
      <c r="A967" s="16">
        <f t="shared" si="150"/>
        <v>967</v>
      </c>
      <c r="B967" s="15">
        <f t="shared" si="151"/>
        <v>943</v>
      </c>
      <c r="C967" s="144" t="s">
        <v>3513</v>
      </c>
      <c r="D967" s="144" t="s">
        <v>2931</v>
      </c>
      <c r="E967" s="139" t="s">
        <v>474</v>
      </c>
      <c r="F967" s="139" t="s">
        <v>795</v>
      </c>
      <c r="G967" s="148">
        <v>0</v>
      </c>
      <c r="H967" s="148">
        <v>0</v>
      </c>
      <c r="I967" s="139" t="s">
        <v>1</v>
      </c>
      <c r="J967" s="139" t="s">
        <v>1275</v>
      </c>
      <c r="K967" s="146" t="s">
        <v>3526</v>
      </c>
      <c r="L967" s="147" t="s">
        <v>4261</v>
      </c>
      <c r="M967" s="147" t="s">
        <v>4318</v>
      </c>
      <c r="N967" s="22" t="s">
        <v>2074</v>
      </c>
      <c r="O967" s="22"/>
      <c r="P967" s="246" t="s">
        <v>2931</v>
      </c>
      <c r="Q967" s="191"/>
      <c r="R967" s="1"/>
      <c r="S967" s="1" t="str">
        <f t="shared" si="146"/>
        <v>NOT EQUAL</v>
      </c>
      <c r="T967" s="1" t="str">
        <f>IF(ISNA(VLOOKUP(P967,'NEW XEQM.c'!D:D,1,0)),"--",VLOOKUP(P967,'NEW XEQM.c'!D:G,3,0))</f>
        <v>--</v>
      </c>
      <c r="U967" s="1" t="s">
        <v>2074</v>
      </c>
      <c r="W967" t="e">
        <f t="shared" si="152"/>
        <v>#VALUE!</v>
      </c>
    </row>
    <row r="968" spans="1:23">
      <c r="A968" s="16">
        <f t="shared" si="150"/>
        <v>968</v>
      </c>
      <c r="B968" s="15">
        <f t="shared" si="151"/>
        <v>944</v>
      </c>
      <c r="C968" s="144" t="s">
        <v>3513</v>
      </c>
      <c r="D968" s="144" t="s">
        <v>2932</v>
      </c>
      <c r="E968" s="139" t="s">
        <v>474</v>
      </c>
      <c r="F968" s="139" t="s">
        <v>796</v>
      </c>
      <c r="G968" s="148">
        <v>0</v>
      </c>
      <c r="H968" s="148">
        <v>0</v>
      </c>
      <c r="I968" s="139" t="s">
        <v>1</v>
      </c>
      <c r="J968" s="139" t="s">
        <v>1275</v>
      </c>
      <c r="K968" s="146" t="s">
        <v>3526</v>
      </c>
      <c r="L968" s="147" t="s">
        <v>4261</v>
      </c>
      <c r="M968" s="147" t="s">
        <v>4318</v>
      </c>
      <c r="N968" s="22" t="s">
        <v>2074</v>
      </c>
      <c r="O968" s="22"/>
      <c r="P968" s="246" t="s">
        <v>2932</v>
      </c>
      <c r="Q968" s="191"/>
      <c r="R968" s="1"/>
      <c r="S968" s="1" t="str">
        <f t="shared" si="146"/>
        <v>NOT EQUAL</v>
      </c>
      <c r="T968" s="1" t="str">
        <f>IF(ISNA(VLOOKUP(P968,'NEW XEQM.c'!D:D,1,0)),"--",VLOOKUP(P968,'NEW XEQM.c'!D:G,3,0))</f>
        <v>--</v>
      </c>
      <c r="U968" s="1" t="s">
        <v>2074</v>
      </c>
      <c r="W968" t="e">
        <f t="shared" si="152"/>
        <v>#VALUE!</v>
      </c>
    </row>
    <row r="969" spans="1:23">
      <c r="A969" s="16">
        <f t="shared" si="150"/>
        <v>969</v>
      </c>
      <c r="B969" s="15">
        <f t="shared" si="151"/>
        <v>945</v>
      </c>
      <c r="C969" s="144" t="s">
        <v>3513</v>
      </c>
      <c r="D969" s="144" t="s">
        <v>2933</v>
      </c>
      <c r="E969" s="139" t="s">
        <v>474</v>
      </c>
      <c r="F969" s="140" t="s">
        <v>797</v>
      </c>
      <c r="G969" s="149">
        <v>0</v>
      </c>
      <c r="H969" s="149">
        <v>0</v>
      </c>
      <c r="I969" s="139" t="s">
        <v>1</v>
      </c>
      <c r="J969" s="139" t="s">
        <v>1275</v>
      </c>
      <c r="K969" s="146" t="s">
        <v>3526</v>
      </c>
      <c r="L969" s="147" t="s">
        <v>4261</v>
      </c>
      <c r="M969" s="147" t="s">
        <v>4318</v>
      </c>
      <c r="N969" s="22" t="s">
        <v>2074</v>
      </c>
      <c r="O969" s="11"/>
      <c r="P969" s="246" t="s">
        <v>2933</v>
      </c>
      <c r="Q969" s="191"/>
      <c r="R969" s="1"/>
      <c r="S969" s="1" t="str">
        <f t="shared" si="146"/>
        <v>NOT EQUAL</v>
      </c>
      <c r="T969" s="1" t="str">
        <f>IF(ISNA(VLOOKUP(P969,'NEW XEQM.c'!D:D,1,0)),"--",VLOOKUP(P969,'NEW XEQM.c'!D:G,3,0))</f>
        <v>--</v>
      </c>
      <c r="U969" s="1" t="s">
        <v>2074</v>
      </c>
      <c r="W969" t="e">
        <f t="shared" si="152"/>
        <v>#VALUE!</v>
      </c>
    </row>
    <row r="970" spans="1:23">
      <c r="A970" s="16">
        <f t="shared" si="150"/>
        <v>970</v>
      </c>
      <c r="B970" s="15">
        <f t="shared" si="151"/>
        <v>946</v>
      </c>
      <c r="C970" s="144" t="s">
        <v>3513</v>
      </c>
      <c r="D970" s="144" t="s">
        <v>2934</v>
      </c>
      <c r="E970" s="139" t="s">
        <v>474</v>
      </c>
      <c r="F970" s="139" t="s">
        <v>798</v>
      </c>
      <c r="G970" s="148">
        <v>0</v>
      </c>
      <c r="H970" s="148">
        <v>0</v>
      </c>
      <c r="I970" s="139" t="s">
        <v>1</v>
      </c>
      <c r="J970" s="139" t="s">
        <v>1275</v>
      </c>
      <c r="K970" s="146" t="s">
        <v>3526</v>
      </c>
      <c r="L970" s="147" t="s">
        <v>4261</v>
      </c>
      <c r="M970" s="147" t="s">
        <v>4318</v>
      </c>
      <c r="N970" s="22" t="s">
        <v>2074</v>
      </c>
      <c r="O970" s="22"/>
      <c r="P970" s="246" t="s">
        <v>2934</v>
      </c>
      <c r="Q970" s="191"/>
      <c r="R970" s="1"/>
      <c r="S970" s="1" t="str">
        <f t="shared" si="146"/>
        <v>NOT EQUAL</v>
      </c>
      <c r="T970" s="1" t="str">
        <f>IF(ISNA(VLOOKUP(P970,'NEW XEQM.c'!D:D,1,0)),"--",VLOOKUP(P970,'NEW XEQM.c'!D:G,3,0))</f>
        <v>--</v>
      </c>
      <c r="U970" s="1" t="s">
        <v>2074</v>
      </c>
      <c r="W970" t="e">
        <f t="shared" si="152"/>
        <v>#VALUE!</v>
      </c>
    </row>
    <row r="971" spans="1:23">
      <c r="A971" s="16">
        <f t="shared" si="150"/>
        <v>971</v>
      </c>
      <c r="B971" s="15">
        <f t="shared" si="151"/>
        <v>947</v>
      </c>
      <c r="C971" s="144" t="s">
        <v>3513</v>
      </c>
      <c r="D971" s="144" t="s">
        <v>2935</v>
      </c>
      <c r="E971" s="139" t="s">
        <v>474</v>
      </c>
      <c r="F971" s="139" t="s">
        <v>799</v>
      </c>
      <c r="G971" s="148">
        <v>0</v>
      </c>
      <c r="H971" s="148">
        <v>0</v>
      </c>
      <c r="I971" s="139" t="s">
        <v>1</v>
      </c>
      <c r="J971" s="139" t="s">
        <v>1275</v>
      </c>
      <c r="K971" s="146" t="s">
        <v>3526</v>
      </c>
      <c r="L971" s="147" t="s">
        <v>4261</v>
      </c>
      <c r="M971" s="147" t="s">
        <v>4318</v>
      </c>
      <c r="N971" s="22" t="s">
        <v>2074</v>
      </c>
      <c r="O971" s="22"/>
      <c r="P971" s="246" t="s">
        <v>2935</v>
      </c>
      <c r="Q971" s="191"/>
      <c r="R971" s="1"/>
      <c r="S971" s="1" t="str">
        <f t="shared" si="146"/>
        <v>NOT EQUAL</v>
      </c>
      <c r="T971" s="1" t="str">
        <f>IF(ISNA(VLOOKUP(P971,'NEW XEQM.c'!D:D,1,0)),"--",VLOOKUP(P971,'NEW XEQM.c'!D:G,3,0))</f>
        <v>--</v>
      </c>
      <c r="U971" s="1" t="s">
        <v>2074</v>
      </c>
      <c r="W971" t="e">
        <f t="shared" si="152"/>
        <v>#VALUE!</v>
      </c>
    </row>
    <row r="972" spans="1:23">
      <c r="A972" s="16">
        <f t="shared" si="150"/>
        <v>972</v>
      </c>
      <c r="B972" s="15">
        <f t="shared" si="151"/>
        <v>948</v>
      </c>
      <c r="C972" s="144" t="s">
        <v>3513</v>
      </c>
      <c r="D972" s="246" t="s">
        <v>3130</v>
      </c>
      <c r="E972" s="139" t="s">
        <v>474</v>
      </c>
      <c r="F972" s="139" t="s">
        <v>800</v>
      </c>
      <c r="G972" s="148">
        <v>0</v>
      </c>
      <c r="H972" s="148">
        <v>0</v>
      </c>
      <c r="I972" s="139" t="s">
        <v>1</v>
      </c>
      <c r="J972" s="139" t="s">
        <v>1275</v>
      </c>
      <c r="K972" s="146" t="s">
        <v>3526</v>
      </c>
      <c r="L972" s="147" t="s">
        <v>4261</v>
      </c>
      <c r="M972" s="147" t="s">
        <v>4318</v>
      </c>
      <c r="N972" s="22" t="s">
        <v>2074</v>
      </c>
      <c r="O972" s="22"/>
      <c r="P972" s="246" t="s">
        <v>3130</v>
      </c>
      <c r="Q972" s="191"/>
      <c r="R972" s="1"/>
      <c r="S972" s="1" t="str">
        <f t="shared" si="146"/>
        <v>NOT EQUAL</v>
      </c>
      <c r="T972" s="1" t="str">
        <f>IF(ISNA(VLOOKUP(P972,'NEW XEQM.c'!D:D,1,0)),"--",VLOOKUP(P972,'NEW XEQM.c'!D:G,3,0))</f>
        <v>--</v>
      </c>
      <c r="U972" s="1" t="s">
        <v>2074</v>
      </c>
      <c r="W972" t="e">
        <f t="shared" si="152"/>
        <v>#VALUE!</v>
      </c>
    </row>
    <row r="973" spans="1:23">
      <c r="A973" s="16">
        <f t="shared" si="150"/>
        <v>973</v>
      </c>
      <c r="B973" s="15">
        <f t="shared" si="151"/>
        <v>949</v>
      </c>
      <c r="C973" s="144" t="s">
        <v>3513</v>
      </c>
      <c r="D973" s="144" t="s">
        <v>2936</v>
      </c>
      <c r="E973" s="139" t="s">
        <v>474</v>
      </c>
      <c r="F973" s="139" t="s">
        <v>801</v>
      </c>
      <c r="G973" s="148">
        <v>0</v>
      </c>
      <c r="H973" s="148">
        <v>0</v>
      </c>
      <c r="I973" s="139" t="s">
        <v>1</v>
      </c>
      <c r="J973" s="139" t="s">
        <v>1275</v>
      </c>
      <c r="K973" s="146" t="s">
        <v>3526</v>
      </c>
      <c r="L973" s="147" t="s">
        <v>4261</v>
      </c>
      <c r="M973" s="147" t="s">
        <v>4318</v>
      </c>
      <c r="N973" s="22" t="s">
        <v>2074</v>
      </c>
      <c r="O973" s="22"/>
      <c r="P973" s="246" t="s">
        <v>2936</v>
      </c>
      <c r="Q973" s="191"/>
      <c r="R973" s="1"/>
      <c r="S973" s="1" t="str">
        <f t="shared" si="146"/>
        <v>NOT EQUAL</v>
      </c>
      <c r="T973" s="1" t="str">
        <f>IF(ISNA(VLOOKUP(P973,'NEW XEQM.c'!D:D,1,0)),"--",VLOOKUP(P973,'NEW XEQM.c'!D:G,3,0))</f>
        <v>--</v>
      </c>
      <c r="U973" s="1" t="s">
        <v>2074</v>
      </c>
      <c r="W973" t="e">
        <f t="shared" si="152"/>
        <v>#VALUE!</v>
      </c>
    </row>
    <row r="974" spans="1:23">
      <c r="A974" s="16">
        <f t="shared" si="150"/>
        <v>974</v>
      </c>
      <c r="B974" s="15">
        <f t="shared" si="151"/>
        <v>950</v>
      </c>
      <c r="C974" s="144" t="s">
        <v>3513</v>
      </c>
      <c r="D974" s="144" t="s">
        <v>2937</v>
      </c>
      <c r="E974" s="139" t="s">
        <v>474</v>
      </c>
      <c r="F974" s="139" t="s">
        <v>802</v>
      </c>
      <c r="G974" s="148">
        <v>0</v>
      </c>
      <c r="H974" s="148">
        <v>0</v>
      </c>
      <c r="I974" s="139" t="s">
        <v>1</v>
      </c>
      <c r="J974" s="139" t="s">
        <v>1275</v>
      </c>
      <c r="K974" s="146" t="s">
        <v>3526</v>
      </c>
      <c r="L974" s="147" t="s">
        <v>4261</v>
      </c>
      <c r="M974" s="147" t="s">
        <v>4318</v>
      </c>
      <c r="N974" s="22" t="s">
        <v>2074</v>
      </c>
      <c r="O974" s="22"/>
      <c r="P974" s="246" t="s">
        <v>2937</v>
      </c>
      <c r="Q974" s="191"/>
      <c r="R974" s="1"/>
      <c r="S974" s="1" t="str">
        <f t="shared" si="146"/>
        <v>NOT EQUAL</v>
      </c>
      <c r="T974" s="1" t="str">
        <f>IF(ISNA(VLOOKUP(P974,'NEW XEQM.c'!D:D,1,0)),"--",VLOOKUP(P974,'NEW XEQM.c'!D:G,3,0))</f>
        <v>--</v>
      </c>
      <c r="U974" s="1" t="s">
        <v>2074</v>
      </c>
      <c r="W974" t="e">
        <f t="shared" si="152"/>
        <v>#VALUE!</v>
      </c>
    </row>
    <row r="975" spans="1:23">
      <c r="A975" s="16">
        <f t="shared" si="150"/>
        <v>975</v>
      </c>
      <c r="B975" s="15">
        <f t="shared" si="151"/>
        <v>951</v>
      </c>
      <c r="C975" s="144" t="s">
        <v>3512</v>
      </c>
      <c r="D975" s="144" t="s">
        <v>7</v>
      </c>
      <c r="E975" s="139" t="s">
        <v>474</v>
      </c>
      <c r="F975" s="139" t="s">
        <v>803</v>
      </c>
      <c r="G975" s="150">
        <v>0</v>
      </c>
      <c r="H975" s="150">
        <v>0</v>
      </c>
      <c r="I975" s="139" t="s">
        <v>1</v>
      </c>
      <c r="J975" s="139" t="s">
        <v>1275</v>
      </c>
      <c r="K975" s="146" t="s">
        <v>3526</v>
      </c>
      <c r="L975" s="147" t="s">
        <v>4261</v>
      </c>
      <c r="M975" s="147" t="s">
        <v>4318</v>
      </c>
      <c r="N975" s="22" t="s">
        <v>2074</v>
      </c>
      <c r="O975" s="22"/>
      <c r="P975" s="246" t="s">
        <v>3131</v>
      </c>
      <c r="Q975" s="191"/>
      <c r="R975" s="1"/>
      <c r="S975" s="1" t="str">
        <f t="shared" si="146"/>
        <v>NOT EQUAL</v>
      </c>
      <c r="T975" s="1" t="str">
        <f>IF(ISNA(VLOOKUP(P975,'NEW XEQM.c'!D:D,1,0)),"--",VLOOKUP(P975,'NEW XEQM.c'!D:G,3,0))</f>
        <v>--</v>
      </c>
      <c r="U975" s="1" t="s">
        <v>2074</v>
      </c>
      <c r="W975" t="e">
        <f t="shared" si="152"/>
        <v>#VALUE!</v>
      </c>
    </row>
    <row r="976" spans="1:23">
      <c r="A976" s="16">
        <f t="shared" si="150"/>
        <v>976</v>
      </c>
      <c r="B976" s="15">
        <f t="shared" si="151"/>
        <v>952</v>
      </c>
      <c r="C976" s="144" t="s">
        <v>3512</v>
      </c>
      <c r="D976" s="144" t="s">
        <v>7</v>
      </c>
      <c r="E976" s="139" t="s">
        <v>474</v>
      </c>
      <c r="F976" s="139" t="s">
        <v>804</v>
      </c>
      <c r="G976" s="150">
        <v>0</v>
      </c>
      <c r="H976" s="150">
        <v>0</v>
      </c>
      <c r="I976" s="139" t="s">
        <v>1</v>
      </c>
      <c r="J976" s="139" t="s">
        <v>1275</v>
      </c>
      <c r="K976" s="146" t="s">
        <v>3526</v>
      </c>
      <c r="L976" s="147" t="s">
        <v>4261</v>
      </c>
      <c r="M976" s="147" t="s">
        <v>4318</v>
      </c>
      <c r="N976" s="22" t="s">
        <v>2074</v>
      </c>
      <c r="O976" s="22"/>
      <c r="P976" s="246" t="s">
        <v>3132</v>
      </c>
      <c r="Q976" s="191"/>
      <c r="R976" s="1"/>
      <c r="S976" s="1" t="str">
        <f t="shared" si="146"/>
        <v>NOT EQUAL</v>
      </c>
      <c r="T976" s="1" t="str">
        <f>IF(ISNA(VLOOKUP(P976,'NEW XEQM.c'!D:D,1,0)),"--",VLOOKUP(P976,'NEW XEQM.c'!D:G,3,0))</f>
        <v>--</v>
      </c>
      <c r="U976" s="1" t="s">
        <v>2074</v>
      </c>
      <c r="W976" t="e">
        <f t="shared" si="152"/>
        <v>#VALUE!</v>
      </c>
    </row>
    <row r="977" spans="1:23">
      <c r="A977" s="16">
        <f t="shared" si="150"/>
        <v>977</v>
      </c>
      <c r="B977" s="15">
        <f t="shared" si="151"/>
        <v>953</v>
      </c>
      <c r="C977" s="144" t="s">
        <v>3513</v>
      </c>
      <c r="D977" s="144" t="s">
        <v>2938</v>
      </c>
      <c r="E977" s="139" t="s">
        <v>474</v>
      </c>
      <c r="F977" s="139" t="s">
        <v>805</v>
      </c>
      <c r="G977" s="150">
        <v>0</v>
      </c>
      <c r="H977" s="150">
        <v>0</v>
      </c>
      <c r="I977" s="139" t="s">
        <v>1</v>
      </c>
      <c r="J977" s="139" t="s">
        <v>1275</v>
      </c>
      <c r="K977" s="146" t="s">
        <v>3526</v>
      </c>
      <c r="L977" s="147" t="s">
        <v>4261</v>
      </c>
      <c r="M977" s="147" t="s">
        <v>4318</v>
      </c>
      <c r="N977" s="22" t="s">
        <v>2074</v>
      </c>
      <c r="O977" s="22"/>
      <c r="P977" s="246" t="s">
        <v>2938</v>
      </c>
      <c r="Q977" s="191"/>
      <c r="R977" s="1"/>
      <c r="S977" s="1" t="str">
        <f t="shared" si="146"/>
        <v>NOT EQUAL</v>
      </c>
      <c r="T977" s="1" t="str">
        <f>IF(ISNA(VLOOKUP(P977,'NEW XEQM.c'!D:D,1,0)),"--",VLOOKUP(P977,'NEW XEQM.c'!D:G,3,0))</f>
        <v>--</v>
      </c>
      <c r="U977" s="1" t="s">
        <v>2074</v>
      </c>
      <c r="W977" t="e">
        <f t="shared" si="152"/>
        <v>#VALUE!</v>
      </c>
    </row>
    <row r="978" spans="1:23">
      <c r="A978" s="16">
        <f t="shared" si="150"/>
        <v>978</v>
      </c>
      <c r="B978" s="15">
        <f t="shared" si="151"/>
        <v>954</v>
      </c>
      <c r="C978" s="144" t="s">
        <v>3512</v>
      </c>
      <c r="D978" s="144" t="s">
        <v>7</v>
      </c>
      <c r="E978" s="139" t="s">
        <v>474</v>
      </c>
      <c r="F978" s="139" t="s">
        <v>6178</v>
      </c>
      <c r="G978" s="150">
        <v>0</v>
      </c>
      <c r="H978" s="150">
        <v>0</v>
      </c>
      <c r="I978" s="139" t="s">
        <v>1</v>
      </c>
      <c r="J978" s="139" t="s">
        <v>1275</v>
      </c>
      <c r="K978" s="146" t="s">
        <v>3526</v>
      </c>
      <c r="L978" s="147" t="s">
        <v>4261</v>
      </c>
      <c r="M978" s="147" t="s">
        <v>4318</v>
      </c>
      <c r="N978" s="22" t="s">
        <v>2074</v>
      </c>
      <c r="O978" s="22"/>
      <c r="P978" s="246" t="s">
        <v>6179</v>
      </c>
      <c r="Q978" s="191"/>
      <c r="R978" s="1"/>
      <c r="S978" s="1" t="str">
        <f t="shared" si="146"/>
        <v>NOT EQUAL</v>
      </c>
      <c r="T978" s="1" t="str">
        <f>IF(ISNA(VLOOKUP(P978,'NEW XEQM.c'!D:D,1,0)),"--",VLOOKUP(P978,'NEW XEQM.c'!D:G,3,0))</f>
        <v>--</v>
      </c>
      <c r="U978" s="1" t="s">
        <v>2074</v>
      </c>
      <c r="W978" t="e">
        <f t="shared" si="152"/>
        <v>#VALUE!</v>
      </c>
    </row>
    <row r="979" spans="1:23">
      <c r="A979" s="16">
        <f t="shared" si="150"/>
        <v>979</v>
      </c>
      <c r="B979" s="15">
        <f t="shared" si="151"/>
        <v>955</v>
      </c>
      <c r="C979" s="144" t="s">
        <v>3513</v>
      </c>
      <c r="D979" s="144" t="s">
        <v>2939</v>
      </c>
      <c r="E979" s="139" t="s">
        <v>474</v>
      </c>
      <c r="F979" s="139" t="s">
        <v>807</v>
      </c>
      <c r="G979" s="150">
        <v>0</v>
      </c>
      <c r="H979" s="150">
        <v>0</v>
      </c>
      <c r="I979" s="139" t="s">
        <v>1</v>
      </c>
      <c r="J979" s="139" t="s">
        <v>1275</v>
      </c>
      <c r="K979" s="146" t="s">
        <v>3526</v>
      </c>
      <c r="L979" s="147" t="s">
        <v>4261</v>
      </c>
      <c r="M979" s="147" t="s">
        <v>4318</v>
      </c>
      <c r="N979" s="22" t="s">
        <v>2074</v>
      </c>
      <c r="O979" s="22"/>
      <c r="P979" s="246" t="s">
        <v>2939</v>
      </c>
      <c r="Q979" s="191"/>
      <c r="R979" s="1"/>
      <c r="S979" s="1" t="str">
        <f t="shared" si="146"/>
        <v>NOT EQUAL</v>
      </c>
      <c r="T979" s="1" t="str">
        <f>IF(ISNA(VLOOKUP(P979,'NEW XEQM.c'!D:D,1,0)),"--",VLOOKUP(P979,'NEW XEQM.c'!D:G,3,0))</f>
        <v>--</v>
      </c>
      <c r="U979" s="1" t="s">
        <v>2074</v>
      </c>
      <c r="W979" t="e">
        <f t="shared" si="152"/>
        <v>#VALUE!</v>
      </c>
    </row>
    <row r="980" spans="1:23">
      <c r="A980" s="16">
        <f t="shared" si="150"/>
        <v>980</v>
      </c>
      <c r="B980" s="15">
        <f t="shared" si="151"/>
        <v>956</v>
      </c>
      <c r="C980" s="144" t="s">
        <v>3513</v>
      </c>
      <c r="D980" s="246" t="s">
        <v>1836</v>
      </c>
      <c r="E980" s="139" t="s">
        <v>474</v>
      </c>
      <c r="F980" s="139" t="s">
        <v>808</v>
      </c>
      <c r="G980" s="150">
        <v>0</v>
      </c>
      <c r="H980" s="150">
        <v>0</v>
      </c>
      <c r="I980" s="139" t="s">
        <v>1</v>
      </c>
      <c r="J980" s="139" t="s">
        <v>1275</v>
      </c>
      <c r="K980" s="146" t="s">
        <v>3526</v>
      </c>
      <c r="L980" s="147" t="s">
        <v>4261</v>
      </c>
      <c r="M980" s="147" t="s">
        <v>4318</v>
      </c>
      <c r="N980" s="22" t="s">
        <v>2074</v>
      </c>
      <c r="O980" s="22"/>
      <c r="P980" s="246" t="s">
        <v>1836</v>
      </c>
      <c r="Q980" s="191"/>
      <c r="R980" s="1"/>
      <c r="S980" s="1" t="str">
        <f t="shared" si="146"/>
        <v>NOT EQUAL</v>
      </c>
      <c r="T980" s="1" t="str">
        <f>IF(ISNA(VLOOKUP(P980,'NEW XEQM.c'!D:D,1,0)),"--",VLOOKUP(P980,'NEW XEQM.c'!D:G,3,0))</f>
        <v>--</v>
      </c>
      <c r="U980" s="1" t="s">
        <v>2074</v>
      </c>
      <c r="W980" t="e">
        <f t="shared" si="152"/>
        <v>#VALUE!</v>
      </c>
    </row>
    <row r="981" spans="1:23">
      <c r="A981" s="16">
        <f t="shared" si="150"/>
        <v>981</v>
      </c>
      <c r="B981" s="15">
        <f t="shared" si="151"/>
        <v>957</v>
      </c>
      <c r="C981" s="144" t="s">
        <v>3513</v>
      </c>
      <c r="D981" s="246" t="s">
        <v>1625</v>
      </c>
      <c r="E981" s="139" t="s">
        <v>474</v>
      </c>
      <c r="F981" s="139" t="s">
        <v>809</v>
      </c>
      <c r="G981" s="150">
        <v>0</v>
      </c>
      <c r="H981" s="150">
        <v>0</v>
      </c>
      <c r="I981" s="139" t="s">
        <v>1</v>
      </c>
      <c r="J981" s="139" t="s">
        <v>1275</v>
      </c>
      <c r="K981" s="146" t="s">
        <v>3526</v>
      </c>
      <c r="L981" s="147" t="s">
        <v>4261</v>
      </c>
      <c r="M981" s="147" t="s">
        <v>4318</v>
      </c>
      <c r="N981" s="22" t="s">
        <v>2074</v>
      </c>
      <c r="O981" s="22"/>
      <c r="P981" s="246" t="s">
        <v>1625</v>
      </c>
      <c r="Q981" s="191"/>
      <c r="R981" s="1"/>
      <c r="S981" s="1" t="str">
        <f t="shared" si="146"/>
        <v>NOT EQUAL</v>
      </c>
      <c r="T981" s="1" t="str">
        <f>IF(ISNA(VLOOKUP(P981,'NEW XEQM.c'!D:D,1,0)),"--",VLOOKUP(P981,'NEW XEQM.c'!D:G,3,0))</f>
        <v>--</v>
      </c>
      <c r="U981" s="1" t="s">
        <v>2074</v>
      </c>
      <c r="W981" t="e">
        <f t="shared" si="152"/>
        <v>#VALUE!</v>
      </c>
    </row>
    <row r="982" spans="1:23">
      <c r="A982" s="16">
        <f t="shared" si="150"/>
        <v>982</v>
      </c>
      <c r="B982" s="15">
        <f t="shared" si="151"/>
        <v>958</v>
      </c>
      <c r="C982" s="144" t="s">
        <v>3513</v>
      </c>
      <c r="D982" s="246" t="s">
        <v>1635</v>
      </c>
      <c r="E982" s="139" t="s">
        <v>474</v>
      </c>
      <c r="F982" s="139" t="s">
        <v>810</v>
      </c>
      <c r="G982" s="150">
        <v>0</v>
      </c>
      <c r="H982" s="150">
        <v>0</v>
      </c>
      <c r="I982" s="139" t="s">
        <v>1</v>
      </c>
      <c r="J982" s="139" t="s">
        <v>1275</v>
      </c>
      <c r="K982" s="146" t="s">
        <v>3526</v>
      </c>
      <c r="L982" s="147" t="s">
        <v>4261</v>
      </c>
      <c r="M982" s="147" t="s">
        <v>4318</v>
      </c>
      <c r="N982" s="22" t="s">
        <v>2074</v>
      </c>
      <c r="O982" s="22"/>
      <c r="P982" s="246" t="s">
        <v>1635</v>
      </c>
      <c r="Q982" s="191"/>
      <c r="R982" s="1"/>
      <c r="S982" s="1" t="str">
        <f t="shared" si="146"/>
        <v>NOT EQUAL</v>
      </c>
      <c r="T982" s="1" t="str">
        <f>IF(ISNA(VLOOKUP(P982,'NEW XEQM.c'!D:D,1,0)),"--",VLOOKUP(P982,'NEW XEQM.c'!D:G,3,0))</f>
        <v>--</v>
      </c>
      <c r="U982" s="1" t="s">
        <v>2074</v>
      </c>
      <c r="W982" t="e">
        <f t="shared" si="152"/>
        <v>#VALUE!</v>
      </c>
    </row>
    <row r="983" spans="1:23">
      <c r="A983" s="16">
        <f t="shared" si="150"/>
        <v>983</v>
      </c>
      <c r="B983" s="15">
        <f t="shared" si="151"/>
        <v>959</v>
      </c>
      <c r="C983" s="144" t="s">
        <v>3513</v>
      </c>
      <c r="D983" s="144" t="s">
        <v>2940</v>
      </c>
      <c r="E983" s="139" t="s">
        <v>474</v>
      </c>
      <c r="F983" s="139" t="s">
        <v>811</v>
      </c>
      <c r="G983" s="150">
        <v>0</v>
      </c>
      <c r="H983" s="150">
        <v>0</v>
      </c>
      <c r="I983" s="139" t="s">
        <v>1</v>
      </c>
      <c r="J983" s="139" t="s">
        <v>1275</v>
      </c>
      <c r="K983" s="146" t="s">
        <v>3526</v>
      </c>
      <c r="L983" s="147" t="s">
        <v>4261</v>
      </c>
      <c r="M983" s="147" t="s">
        <v>4318</v>
      </c>
      <c r="N983" s="22" t="s">
        <v>2074</v>
      </c>
      <c r="O983" s="22"/>
      <c r="P983" s="246" t="s">
        <v>2940</v>
      </c>
      <c r="Q983" s="191"/>
      <c r="R983" s="1"/>
      <c r="S983" s="1" t="str">
        <f t="shared" si="146"/>
        <v>NOT EQUAL</v>
      </c>
      <c r="T983" s="1" t="str">
        <f>IF(ISNA(VLOOKUP(P983,'NEW XEQM.c'!D:D,1,0)),"--",VLOOKUP(P983,'NEW XEQM.c'!D:G,3,0))</f>
        <v>--</v>
      </c>
      <c r="U983" s="1" t="s">
        <v>2074</v>
      </c>
      <c r="W983" t="e">
        <f t="shared" si="152"/>
        <v>#VALUE!</v>
      </c>
    </row>
    <row r="984" spans="1:23">
      <c r="A984" s="16">
        <f t="shared" si="150"/>
        <v>984</v>
      </c>
      <c r="B984" s="15">
        <f t="shared" si="151"/>
        <v>960</v>
      </c>
      <c r="C984" s="144" t="s">
        <v>3513</v>
      </c>
      <c r="D984" s="144" t="s">
        <v>2941</v>
      </c>
      <c r="E984" s="139" t="s">
        <v>474</v>
      </c>
      <c r="F984" s="139" t="s">
        <v>812</v>
      </c>
      <c r="G984" s="150">
        <v>0</v>
      </c>
      <c r="H984" s="150">
        <v>0</v>
      </c>
      <c r="I984" s="139" t="s">
        <v>1</v>
      </c>
      <c r="J984" s="139" t="s">
        <v>1275</v>
      </c>
      <c r="K984" s="146" t="s">
        <v>3526</v>
      </c>
      <c r="L984" s="147" t="s">
        <v>4261</v>
      </c>
      <c r="M984" s="147" t="s">
        <v>4318</v>
      </c>
      <c r="N984" s="22" t="s">
        <v>2074</v>
      </c>
      <c r="O984" s="22"/>
      <c r="P984" s="246" t="s">
        <v>2941</v>
      </c>
      <c r="Q984" s="191"/>
      <c r="R984" s="1"/>
      <c r="S984" s="1" t="str">
        <f t="shared" si="146"/>
        <v>NOT EQUAL</v>
      </c>
      <c r="T984" s="1" t="str">
        <f>IF(ISNA(VLOOKUP(P984,'NEW XEQM.c'!D:D,1,0)),"--",VLOOKUP(P984,'NEW XEQM.c'!D:G,3,0))</f>
        <v>--</v>
      </c>
      <c r="U984" s="1" t="s">
        <v>2074</v>
      </c>
      <c r="W984" t="e">
        <f t="shared" si="152"/>
        <v>#VALUE!</v>
      </c>
    </row>
    <row r="985" spans="1:23">
      <c r="A985" s="16">
        <f t="shared" si="150"/>
        <v>985</v>
      </c>
      <c r="B985" s="15">
        <f t="shared" si="151"/>
        <v>961</v>
      </c>
      <c r="C985" s="144" t="s">
        <v>3513</v>
      </c>
      <c r="D985" s="144" t="s">
        <v>2942</v>
      </c>
      <c r="E985" s="139" t="s">
        <v>474</v>
      </c>
      <c r="F985" s="139" t="s">
        <v>813</v>
      </c>
      <c r="G985" s="150">
        <v>0</v>
      </c>
      <c r="H985" s="150">
        <v>0</v>
      </c>
      <c r="I985" s="139" t="s">
        <v>1</v>
      </c>
      <c r="J985" s="139" t="s">
        <v>1275</v>
      </c>
      <c r="K985" s="146" t="s">
        <v>3526</v>
      </c>
      <c r="L985" s="147" t="s">
        <v>4261</v>
      </c>
      <c r="M985" s="147" t="s">
        <v>4318</v>
      </c>
      <c r="N985" s="22" t="s">
        <v>2074</v>
      </c>
      <c r="O985" s="22"/>
      <c r="P985" s="246" t="s">
        <v>2942</v>
      </c>
      <c r="Q985" s="191"/>
      <c r="R985" s="1"/>
      <c r="S985" s="1" t="str">
        <f t="shared" si="146"/>
        <v>NOT EQUAL</v>
      </c>
      <c r="T985" s="1" t="str">
        <f>IF(ISNA(VLOOKUP(P985,'NEW XEQM.c'!D:D,1,0)),"--",VLOOKUP(P985,'NEW XEQM.c'!D:G,3,0))</f>
        <v>--</v>
      </c>
      <c r="U985" s="1" t="s">
        <v>2074</v>
      </c>
      <c r="W985" t="e">
        <f t="shared" si="152"/>
        <v>#VALUE!</v>
      </c>
    </row>
    <row r="986" spans="1:23">
      <c r="A986" s="16">
        <f t="shared" si="150"/>
        <v>986</v>
      </c>
      <c r="B986" s="15">
        <f t="shared" si="151"/>
        <v>962</v>
      </c>
      <c r="C986" s="144" t="s">
        <v>3513</v>
      </c>
      <c r="D986" s="246" t="s">
        <v>3133</v>
      </c>
      <c r="E986" s="139" t="s">
        <v>474</v>
      </c>
      <c r="F986" s="139" t="s">
        <v>814</v>
      </c>
      <c r="G986" s="150">
        <v>0</v>
      </c>
      <c r="H986" s="150">
        <v>0</v>
      </c>
      <c r="I986" s="139" t="s">
        <v>1</v>
      </c>
      <c r="J986" s="139" t="s">
        <v>1275</v>
      </c>
      <c r="K986" s="146" t="s">
        <v>3526</v>
      </c>
      <c r="L986" s="147" t="s">
        <v>4261</v>
      </c>
      <c r="M986" s="147" t="s">
        <v>4318</v>
      </c>
      <c r="N986" s="22" t="s">
        <v>2074</v>
      </c>
      <c r="O986" s="22"/>
      <c r="P986" s="246" t="s">
        <v>3133</v>
      </c>
      <c r="Q986" s="191"/>
      <c r="R986" s="1"/>
      <c r="S986" s="1" t="str">
        <f t="shared" si="146"/>
        <v>NOT EQUAL</v>
      </c>
      <c r="T986" s="1" t="str">
        <f>IF(ISNA(VLOOKUP(P986,'NEW XEQM.c'!D:D,1,0)),"--",VLOOKUP(P986,'NEW XEQM.c'!D:G,3,0))</f>
        <v>--</v>
      </c>
      <c r="U986" s="1" t="s">
        <v>2074</v>
      </c>
      <c r="W986" t="e">
        <f t="shared" si="152"/>
        <v>#VALUE!</v>
      </c>
    </row>
    <row r="987" spans="1:23">
      <c r="A987" s="16">
        <f t="shared" si="150"/>
        <v>987</v>
      </c>
      <c r="B987" s="15">
        <f t="shared" si="151"/>
        <v>963</v>
      </c>
      <c r="C987" s="144" t="s">
        <v>3513</v>
      </c>
      <c r="D987" s="246" t="s">
        <v>3134</v>
      </c>
      <c r="E987" s="139" t="s">
        <v>474</v>
      </c>
      <c r="F987" s="139" t="s">
        <v>815</v>
      </c>
      <c r="G987" s="150">
        <v>0</v>
      </c>
      <c r="H987" s="150">
        <v>0</v>
      </c>
      <c r="I987" s="139" t="s">
        <v>1</v>
      </c>
      <c r="J987" s="139" t="s">
        <v>1275</v>
      </c>
      <c r="K987" s="146" t="s">
        <v>3526</v>
      </c>
      <c r="L987" s="147" t="s">
        <v>4261</v>
      </c>
      <c r="M987" s="147" t="s">
        <v>4318</v>
      </c>
      <c r="N987" s="22" t="s">
        <v>2074</v>
      </c>
      <c r="O987" s="22"/>
      <c r="P987" s="246" t="s">
        <v>3134</v>
      </c>
      <c r="Q987" s="191"/>
      <c r="R987" s="1"/>
      <c r="S987" s="1" t="str">
        <f t="shared" si="146"/>
        <v>NOT EQUAL</v>
      </c>
      <c r="T987" s="1" t="str">
        <f>IF(ISNA(VLOOKUP(P987,'NEW XEQM.c'!D:D,1,0)),"--",VLOOKUP(P987,'NEW XEQM.c'!D:G,3,0))</f>
        <v>--</v>
      </c>
      <c r="U987" s="1" t="s">
        <v>2074</v>
      </c>
      <c r="W987" t="e">
        <f t="shared" si="152"/>
        <v>#VALUE!</v>
      </c>
    </row>
    <row r="988" spans="1:23">
      <c r="A988" s="16">
        <f t="shared" si="150"/>
        <v>988</v>
      </c>
      <c r="B988" s="15">
        <f t="shared" si="151"/>
        <v>964</v>
      </c>
      <c r="C988" s="144" t="s">
        <v>3513</v>
      </c>
      <c r="D988" s="246" t="s">
        <v>3135</v>
      </c>
      <c r="E988" s="139" t="s">
        <v>474</v>
      </c>
      <c r="F988" s="140" t="s">
        <v>816</v>
      </c>
      <c r="G988" s="149">
        <v>0</v>
      </c>
      <c r="H988" s="149">
        <v>0</v>
      </c>
      <c r="I988" s="139" t="s">
        <v>1</v>
      </c>
      <c r="J988" s="139" t="s">
        <v>1275</v>
      </c>
      <c r="K988" s="146" t="s">
        <v>3526</v>
      </c>
      <c r="L988" s="147" t="s">
        <v>4261</v>
      </c>
      <c r="M988" s="147" t="s">
        <v>4318</v>
      </c>
      <c r="N988" s="22" t="s">
        <v>2074</v>
      </c>
      <c r="O988" s="11"/>
      <c r="P988" s="246" t="s">
        <v>3135</v>
      </c>
      <c r="Q988" s="191"/>
      <c r="R988" s="1"/>
      <c r="S988" s="1" t="str">
        <f t="shared" si="146"/>
        <v>NOT EQUAL</v>
      </c>
      <c r="T988" s="1" t="str">
        <f>IF(ISNA(VLOOKUP(P988,'NEW XEQM.c'!D:D,1,0)),"--",VLOOKUP(P988,'NEW XEQM.c'!D:G,3,0))</f>
        <v>--</v>
      </c>
      <c r="U988" s="1" t="s">
        <v>2074</v>
      </c>
      <c r="W988" t="e">
        <f t="shared" si="152"/>
        <v>#VALUE!</v>
      </c>
    </row>
    <row r="989" spans="1:23">
      <c r="A989" s="16">
        <f t="shared" si="150"/>
        <v>989</v>
      </c>
      <c r="B989" s="15">
        <f t="shared" si="151"/>
        <v>965</v>
      </c>
      <c r="C989" s="144" t="s">
        <v>3513</v>
      </c>
      <c r="D989" s="246" t="s">
        <v>3136</v>
      </c>
      <c r="E989" s="139" t="s">
        <v>474</v>
      </c>
      <c r="F989" s="139" t="s">
        <v>817</v>
      </c>
      <c r="G989" s="148">
        <v>0</v>
      </c>
      <c r="H989" s="148">
        <v>0</v>
      </c>
      <c r="I989" s="139" t="s">
        <v>1</v>
      </c>
      <c r="J989" s="139" t="s">
        <v>1275</v>
      </c>
      <c r="K989" s="146" t="s">
        <v>3526</v>
      </c>
      <c r="L989" s="147" t="s">
        <v>4261</v>
      </c>
      <c r="M989" s="147" t="s">
        <v>4318</v>
      </c>
      <c r="N989" s="22" t="s">
        <v>2074</v>
      </c>
      <c r="O989" s="22"/>
      <c r="P989" s="246" t="s">
        <v>3136</v>
      </c>
      <c r="Q989" s="191"/>
      <c r="R989" s="1"/>
      <c r="S989" s="1" t="str">
        <f t="shared" si="146"/>
        <v>NOT EQUAL</v>
      </c>
      <c r="T989" s="1" t="str">
        <f>IF(ISNA(VLOOKUP(P989,'NEW XEQM.c'!D:D,1,0)),"--",VLOOKUP(P989,'NEW XEQM.c'!D:G,3,0))</f>
        <v>--</v>
      </c>
      <c r="U989" s="1" t="s">
        <v>2074</v>
      </c>
      <c r="W989" t="e">
        <f t="shared" si="152"/>
        <v>#VALUE!</v>
      </c>
    </row>
    <row r="990" spans="1:23">
      <c r="A990" s="16">
        <f t="shared" si="150"/>
        <v>990</v>
      </c>
      <c r="B990" s="15">
        <f t="shared" si="151"/>
        <v>966</v>
      </c>
      <c r="C990" s="144" t="s">
        <v>3513</v>
      </c>
      <c r="D990" s="246" t="s">
        <v>3137</v>
      </c>
      <c r="E990" s="139" t="s">
        <v>474</v>
      </c>
      <c r="F990" s="139" t="s">
        <v>818</v>
      </c>
      <c r="G990" s="150">
        <v>0</v>
      </c>
      <c r="H990" s="150">
        <v>0</v>
      </c>
      <c r="I990" s="139" t="s">
        <v>1</v>
      </c>
      <c r="J990" s="139" t="s">
        <v>1275</v>
      </c>
      <c r="K990" s="146" t="s">
        <v>3526</v>
      </c>
      <c r="L990" s="147" t="s">
        <v>4261</v>
      </c>
      <c r="M990" s="147" t="s">
        <v>4318</v>
      </c>
      <c r="N990" s="22" t="s">
        <v>2074</v>
      </c>
      <c r="O990" s="22"/>
      <c r="P990" s="246" t="s">
        <v>3137</v>
      </c>
      <c r="Q990" s="191"/>
      <c r="R990" s="1"/>
      <c r="S990" s="1" t="str">
        <f t="shared" si="146"/>
        <v>NOT EQUAL</v>
      </c>
      <c r="T990" s="1" t="str">
        <f>IF(ISNA(VLOOKUP(P990,'NEW XEQM.c'!D:D,1,0)),"--",VLOOKUP(P990,'NEW XEQM.c'!D:G,3,0))</f>
        <v>--</v>
      </c>
      <c r="U990" s="1" t="s">
        <v>2074</v>
      </c>
      <c r="W990" t="e">
        <f t="shared" si="152"/>
        <v>#VALUE!</v>
      </c>
    </row>
    <row r="991" spans="1:23">
      <c r="A991" s="16">
        <f t="shared" si="150"/>
        <v>991</v>
      </c>
      <c r="B991" s="15">
        <f t="shared" si="151"/>
        <v>967</v>
      </c>
      <c r="C991" s="144" t="s">
        <v>3513</v>
      </c>
      <c r="D991" s="246" t="s">
        <v>3138</v>
      </c>
      <c r="E991" s="139" t="s">
        <v>474</v>
      </c>
      <c r="F991" s="139" t="s">
        <v>819</v>
      </c>
      <c r="G991" s="150">
        <v>0</v>
      </c>
      <c r="H991" s="150">
        <v>0</v>
      </c>
      <c r="I991" s="139" t="s">
        <v>1</v>
      </c>
      <c r="J991" s="139" t="s">
        <v>1275</v>
      </c>
      <c r="K991" s="146" t="s">
        <v>3526</v>
      </c>
      <c r="L991" s="147" t="s">
        <v>4261</v>
      </c>
      <c r="M991" s="147" t="s">
        <v>4318</v>
      </c>
      <c r="N991" s="22" t="s">
        <v>2074</v>
      </c>
      <c r="O991" s="22"/>
      <c r="P991" s="246" t="s">
        <v>3138</v>
      </c>
      <c r="Q991" s="191"/>
      <c r="R991" s="1"/>
      <c r="S991" s="1" t="str">
        <f t="shared" si="146"/>
        <v>NOT EQUAL</v>
      </c>
      <c r="T991" s="1" t="str">
        <f>IF(ISNA(VLOOKUP(P991,'NEW XEQM.c'!D:D,1,0)),"--",VLOOKUP(P991,'NEW XEQM.c'!D:G,3,0))</f>
        <v>--</v>
      </c>
      <c r="U991" s="1" t="s">
        <v>2074</v>
      </c>
      <c r="W991" t="e">
        <f t="shared" si="152"/>
        <v>#VALUE!</v>
      </c>
    </row>
    <row r="992" spans="1:23">
      <c r="A992" s="16">
        <f t="shared" si="150"/>
        <v>992</v>
      </c>
      <c r="B992" s="15">
        <f t="shared" si="151"/>
        <v>968</v>
      </c>
      <c r="C992" s="144" t="s">
        <v>3512</v>
      </c>
      <c r="D992" s="144" t="s">
        <v>7</v>
      </c>
      <c r="E992" s="139" t="s">
        <v>474</v>
      </c>
      <c r="F992" s="139" t="s">
        <v>820</v>
      </c>
      <c r="G992" s="150">
        <v>0</v>
      </c>
      <c r="H992" s="150">
        <v>0</v>
      </c>
      <c r="I992" s="139" t="s">
        <v>1</v>
      </c>
      <c r="J992" s="139" t="s">
        <v>1275</v>
      </c>
      <c r="K992" s="146" t="s">
        <v>3526</v>
      </c>
      <c r="L992" s="147" t="s">
        <v>4261</v>
      </c>
      <c r="M992" s="147" t="s">
        <v>4318</v>
      </c>
      <c r="N992" s="22" t="s">
        <v>2074</v>
      </c>
      <c r="O992" s="22"/>
      <c r="P992" s="246" t="s">
        <v>3139</v>
      </c>
      <c r="Q992" s="191"/>
      <c r="R992" s="1"/>
      <c r="S992" s="1" t="str">
        <f t="shared" si="146"/>
        <v>NOT EQUAL</v>
      </c>
      <c r="T992" s="1" t="str">
        <f>IF(ISNA(VLOOKUP(P992,'NEW XEQM.c'!D:D,1,0)),"--",VLOOKUP(P992,'NEW XEQM.c'!D:G,3,0))</f>
        <v>--</v>
      </c>
      <c r="U992" s="1" t="s">
        <v>2074</v>
      </c>
      <c r="W992" t="e">
        <f t="shared" si="152"/>
        <v>#VALUE!</v>
      </c>
    </row>
    <row r="993" spans="1:23">
      <c r="A993" s="16">
        <f t="shared" si="150"/>
        <v>993</v>
      </c>
      <c r="B993" s="15">
        <f t="shared" si="151"/>
        <v>969</v>
      </c>
      <c r="C993" s="144" t="s">
        <v>3512</v>
      </c>
      <c r="D993" s="144" t="s">
        <v>7</v>
      </c>
      <c r="E993" s="139" t="s">
        <v>474</v>
      </c>
      <c r="F993" s="139" t="s">
        <v>821</v>
      </c>
      <c r="G993" s="150">
        <v>0</v>
      </c>
      <c r="H993" s="150">
        <v>0</v>
      </c>
      <c r="I993" s="139" t="s">
        <v>1</v>
      </c>
      <c r="J993" s="139" t="s">
        <v>1275</v>
      </c>
      <c r="K993" s="146" t="s">
        <v>3526</v>
      </c>
      <c r="L993" s="147" t="s">
        <v>4261</v>
      </c>
      <c r="M993" s="147" t="s">
        <v>4318</v>
      </c>
      <c r="N993" s="22" t="s">
        <v>2074</v>
      </c>
      <c r="O993" s="22"/>
      <c r="P993" s="246" t="s">
        <v>3140</v>
      </c>
      <c r="Q993" s="191"/>
      <c r="R993" s="1"/>
      <c r="S993" s="1" t="str">
        <f t="shared" si="146"/>
        <v>NOT EQUAL</v>
      </c>
      <c r="T993" s="1" t="str">
        <f>IF(ISNA(VLOOKUP(P993,'NEW XEQM.c'!D:D,1,0)),"--",VLOOKUP(P993,'NEW XEQM.c'!D:G,3,0))</f>
        <v>--</v>
      </c>
      <c r="U993" s="1" t="s">
        <v>2074</v>
      </c>
      <c r="W993" t="e">
        <f t="shared" si="152"/>
        <v>#VALUE!</v>
      </c>
    </row>
    <row r="994" spans="1:23">
      <c r="A994" s="16">
        <f t="shared" si="150"/>
        <v>994</v>
      </c>
      <c r="B994" s="15">
        <f t="shared" si="151"/>
        <v>970</v>
      </c>
      <c r="C994" s="144" t="s">
        <v>3512</v>
      </c>
      <c r="D994" s="144" t="s">
        <v>7</v>
      </c>
      <c r="E994" s="139" t="s">
        <v>474</v>
      </c>
      <c r="F994" s="139" t="s">
        <v>822</v>
      </c>
      <c r="G994" s="150">
        <v>0</v>
      </c>
      <c r="H994" s="150">
        <v>0</v>
      </c>
      <c r="I994" s="139" t="s">
        <v>1</v>
      </c>
      <c r="J994" s="139" t="s">
        <v>1275</v>
      </c>
      <c r="K994" s="146" t="s">
        <v>3526</v>
      </c>
      <c r="L994" s="147" t="s">
        <v>4261</v>
      </c>
      <c r="M994" s="147" t="s">
        <v>4318</v>
      </c>
      <c r="N994" s="22" t="s">
        <v>2074</v>
      </c>
      <c r="O994" s="22"/>
      <c r="P994" s="246" t="s">
        <v>3141</v>
      </c>
      <c r="Q994" s="191"/>
      <c r="R994" s="1"/>
      <c r="S994" s="1" t="str">
        <f t="shared" si="146"/>
        <v>NOT EQUAL</v>
      </c>
      <c r="T994" s="1" t="str">
        <f>IF(ISNA(VLOOKUP(P994,'NEW XEQM.c'!D:D,1,0)),"--",VLOOKUP(P994,'NEW XEQM.c'!D:G,3,0))</f>
        <v>--</v>
      </c>
      <c r="U994" s="1" t="s">
        <v>2074</v>
      </c>
      <c r="W994" t="e">
        <f t="shared" si="152"/>
        <v>#VALUE!</v>
      </c>
    </row>
    <row r="995" spans="1:23">
      <c r="A995" s="16">
        <f t="shared" si="150"/>
        <v>995</v>
      </c>
      <c r="B995" s="15">
        <f t="shared" si="151"/>
        <v>971</v>
      </c>
      <c r="C995" s="144" t="s">
        <v>3512</v>
      </c>
      <c r="D995" s="144" t="s">
        <v>7</v>
      </c>
      <c r="E995" s="139" t="s">
        <v>474</v>
      </c>
      <c r="F995" s="139" t="s">
        <v>823</v>
      </c>
      <c r="G995" s="150">
        <v>0</v>
      </c>
      <c r="H995" s="150">
        <v>0</v>
      </c>
      <c r="I995" s="139" t="s">
        <v>1</v>
      </c>
      <c r="J995" s="139" t="s">
        <v>1275</v>
      </c>
      <c r="K995" s="146" t="s">
        <v>3526</v>
      </c>
      <c r="L995" s="147" t="s">
        <v>4261</v>
      </c>
      <c r="M995" s="147" t="s">
        <v>4318</v>
      </c>
      <c r="N995" s="22" t="s">
        <v>2074</v>
      </c>
      <c r="O995" s="22"/>
      <c r="P995" s="246" t="s">
        <v>3142</v>
      </c>
      <c r="Q995" s="191"/>
      <c r="R995" s="1"/>
      <c r="S995" s="1" t="str">
        <f t="shared" si="146"/>
        <v>NOT EQUAL</v>
      </c>
      <c r="T995" s="1" t="str">
        <f>IF(ISNA(VLOOKUP(P995,'NEW XEQM.c'!D:D,1,0)),"--",VLOOKUP(P995,'NEW XEQM.c'!D:G,3,0))</f>
        <v>--</v>
      </c>
      <c r="U995" s="1" t="s">
        <v>2074</v>
      </c>
      <c r="W995" t="e">
        <f t="shared" si="152"/>
        <v>#VALUE!</v>
      </c>
    </row>
    <row r="996" spans="1:23">
      <c r="A996" s="16">
        <f t="shared" si="150"/>
        <v>996</v>
      </c>
      <c r="B996" s="15">
        <f t="shared" si="151"/>
        <v>972</v>
      </c>
      <c r="C996" s="144" t="s">
        <v>3512</v>
      </c>
      <c r="D996" s="144" t="s">
        <v>7</v>
      </c>
      <c r="E996" s="139" t="s">
        <v>474</v>
      </c>
      <c r="F996" s="139" t="s">
        <v>824</v>
      </c>
      <c r="G996" s="150">
        <v>0</v>
      </c>
      <c r="H996" s="150">
        <v>0</v>
      </c>
      <c r="I996" s="139" t="s">
        <v>1</v>
      </c>
      <c r="J996" s="139" t="s">
        <v>1275</v>
      </c>
      <c r="K996" s="146" t="s">
        <v>3526</v>
      </c>
      <c r="L996" s="147" t="s">
        <v>4261</v>
      </c>
      <c r="M996" s="147" t="s">
        <v>4318</v>
      </c>
      <c r="N996" s="22" t="s">
        <v>2074</v>
      </c>
      <c r="O996" s="22"/>
      <c r="P996" s="246" t="s">
        <v>3143</v>
      </c>
      <c r="Q996" s="191"/>
      <c r="R996" s="1"/>
      <c r="S996" s="1" t="str">
        <f t="shared" si="146"/>
        <v>NOT EQUAL</v>
      </c>
      <c r="T996" s="1" t="str">
        <f>IF(ISNA(VLOOKUP(P996,'NEW XEQM.c'!D:D,1,0)),"--",VLOOKUP(P996,'NEW XEQM.c'!D:G,3,0))</f>
        <v>--</v>
      </c>
      <c r="U996" s="1" t="s">
        <v>2074</v>
      </c>
      <c r="W996" t="e">
        <f t="shared" si="152"/>
        <v>#VALUE!</v>
      </c>
    </row>
    <row r="997" spans="1:23">
      <c r="A997" s="16">
        <f t="shared" si="150"/>
        <v>997</v>
      </c>
      <c r="B997" s="15">
        <f t="shared" si="151"/>
        <v>973</v>
      </c>
      <c r="C997" s="144" t="s">
        <v>3512</v>
      </c>
      <c r="D997" s="144" t="s">
        <v>7</v>
      </c>
      <c r="E997" s="139" t="s">
        <v>474</v>
      </c>
      <c r="F997" s="139" t="s">
        <v>825</v>
      </c>
      <c r="G997" s="150">
        <v>0</v>
      </c>
      <c r="H997" s="150">
        <v>0</v>
      </c>
      <c r="I997" s="139" t="s">
        <v>1</v>
      </c>
      <c r="J997" s="139" t="s">
        <v>1275</v>
      </c>
      <c r="K997" s="146" t="s">
        <v>3526</v>
      </c>
      <c r="L997" s="147" t="s">
        <v>4261</v>
      </c>
      <c r="M997" s="147" t="s">
        <v>4318</v>
      </c>
      <c r="N997" s="22" t="s">
        <v>2074</v>
      </c>
      <c r="O997" s="22"/>
      <c r="P997" s="246" t="s">
        <v>3144</v>
      </c>
      <c r="Q997" s="191"/>
      <c r="R997" s="1"/>
      <c r="S997" s="1" t="str">
        <f t="shared" si="146"/>
        <v>NOT EQUAL</v>
      </c>
      <c r="T997" s="1" t="str">
        <f>IF(ISNA(VLOOKUP(P997,'NEW XEQM.c'!D:D,1,0)),"--",VLOOKUP(P997,'NEW XEQM.c'!D:G,3,0))</f>
        <v>--</v>
      </c>
      <c r="U997" s="1" t="s">
        <v>2074</v>
      </c>
      <c r="W997" t="e">
        <f t="shared" si="152"/>
        <v>#VALUE!</v>
      </c>
    </row>
    <row r="998" spans="1:23">
      <c r="A998" s="16">
        <f t="shared" si="150"/>
        <v>998</v>
      </c>
      <c r="B998" s="15">
        <f t="shared" si="151"/>
        <v>974</v>
      </c>
      <c r="C998" s="144" t="s">
        <v>3512</v>
      </c>
      <c r="D998" s="144" t="s">
        <v>7</v>
      </c>
      <c r="E998" s="139" t="s">
        <v>474</v>
      </c>
      <c r="F998" s="139" t="s">
        <v>826</v>
      </c>
      <c r="G998" s="150">
        <v>0</v>
      </c>
      <c r="H998" s="150">
        <v>0</v>
      </c>
      <c r="I998" s="139" t="s">
        <v>1</v>
      </c>
      <c r="J998" s="139" t="s">
        <v>1275</v>
      </c>
      <c r="K998" s="146" t="s">
        <v>3526</v>
      </c>
      <c r="L998" s="147" t="s">
        <v>4261</v>
      </c>
      <c r="M998" s="147" t="s">
        <v>4318</v>
      </c>
      <c r="N998" s="22" t="s">
        <v>2074</v>
      </c>
      <c r="O998" s="22"/>
      <c r="P998" s="246" t="s">
        <v>3145</v>
      </c>
      <c r="Q998" s="191"/>
      <c r="R998" s="1"/>
      <c r="S998" s="1" t="str">
        <f t="shared" si="146"/>
        <v>NOT EQUAL</v>
      </c>
      <c r="T998" s="1" t="str">
        <f>IF(ISNA(VLOOKUP(P998,'NEW XEQM.c'!D:D,1,0)),"--",VLOOKUP(P998,'NEW XEQM.c'!D:G,3,0))</f>
        <v>--</v>
      </c>
      <c r="U998" s="1" t="s">
        <v>2074</v>
      </c>
      <c r="W998" t="e">
        <f t="shared" si="152"/>
        <v>#VALUE!</v>
      </c>
    </row>
    <row r="999" spans="1:23">
      <c r="A999" s="16">
        <f t="shared" si="150"/>
        <v>999</v>
      </c>
      <c r="B999" s="15">
        <f t="shared" si="151"/>
        <v>975</v>
      </c>
      <c r="C999" s="144" t="s">
        <v>3513</v>
      </c>
      <c r="D999" s="144" t="s">
        <v>2943</v>
      </c>
      <c r="E999" s="139" t="s">
        <v>474</v>
      </c>
      <c r="F999" s="139" t="s">
        <v>827</v>
      </c>
      <c r="G999" s="150">
        <v>0</v>
      </c>
      <c r="H999" s="150">
        <v>0</v>
      </c>
      <c r="I999" s="139" t="s">
        <v>1</v>
      </c>
      <c r="J999" s="139" t="s">
        <v>1275</v>
      </c>
      <c r="K999" s="146" t="s">
        <v>3526</v>
      </c>
      <c r="L999" s="147" t="s">
        <v>4261</v>
      </c>
      <c r="M999" s="147" t="s">
        <v>4318</v>
      </c>
      <c r="N999" s="22" t="s">
        <v>2074</v>
      </c>
      <c r="O999" s="22"/>
      <c r="P999" s="246" t="s">
        <v>2943</v>
      </c>
      <c r="Q999" s="191"/>
      <c r="R999" s="1"/>
      <c r="S999" s="1" t="str">
        <f t="shared" ref="S999:S1062" si="153">IF(E999=F999,"","NOT EQUAL")</f>
        <v>NOT EQUAL</v>
      </c>
      <c r="T999" s="1" t="str">
        <f>IF(ISNA(VLOOKUP(P999,'NEW XEQM.c'!D:D,1,0)),"--",VLOOKUP(P999,'NEW XEQM.c'!D:G,3,0))</f>
        <v>--</v>
      </c>
      <c r="U999" s="1" t="s">
        <v>2074</v>
      </c>
      <c r="W999" t="e">
        <f t="shared" si="152"/>
        <v>#VALUE!</v>
      </c>
    </row>
    <row r="1000" spans="1:23">
      <c r="A1000" s="16">
        <f t="shared" si="150"/>
        <v>1000</v>
      </c>
      <c r="B1000" s="15">
        <f t="shared" si="151"/>
        <v>976</v>
      </c>
      <c r="C1000" s="144" t="s">
        <v>3513</v>
      </c>
      <c r="D1000" s="144" t="s">
        <v>2944</v>
      </c>
      <c r="E1000" s="139" t="s">
        <v>474</v>
      </c>
      <c r="F1000" s="139" t="s">
        <v>828</v>
      </c>
      <c r="G1000" s="150">
        <v>0</v>
      </c>
      <c r="H1000" s="150">
        <v>0</v>
      </c>
      <c r="I1000" s="139" t="s">
        <v>1</v>
      </c>
      <c r="J1000" s="139" t="s">
        <v>1275</v>
      </c>
      <c r="K1000" s="146" t="s">
        <v>3526</v>
      </c>
      <c r="L1000" s="147" t="s">
        <v>4261</v>
      </c>
      <c r="M1000" s="147" t="s">
        <v>4318</v>
      </c>
      <c r="N1000" s="22" t="s">
        <v>2074</v>
      </c>
      <c r="O1000" s="22"/>
      <c r="P1000" s="246" t="s">
        <v>2944</v>
      </c>
      <c r="Q1000" s="191"/>
      <c r="R1000" s="1"/>
      <c r="S1000" s="1" t="str">
        <f t="shared" si="153"/>
        <v>NOT EQUAL</v>
      </c>
      <c r="T1000" s="1" t="str">
        <f>IF(ISNA(VLOOKUP(P1000,'NEW XEQM.c'!D:D,1,0)),"--",VLOOKUP(P1000,'NEW XEQM.c'!D:G,3,0))</f>
        <v>--</v>
      </c>
      <c r="U1000" s="1" t="s">
        <v>2074</v>
      </c>
      <c r="W1000" t="e">
        <f t="shared" si="152"/>
        <v>#VALUE!</v>
      </c>
    </row>
    <row r="1001" spans="1:23">
      <c r="A1001" s="16">
        <f t="shared" si="150"/>
        <v>1001</v>
      </c>
      <c r="B1001" s="15">
        <f t="shared" si="151"/>
        <v>977</v>
      </c>
      <c r="C1001" s="144" t="s">
        <v>3513</v>
      </c>
      <c r="D1001" s="144" t="s">
        <v>2945</v>
      </c>
      <c r="E1001" s="139" t="s">
        <v>474</v>
      </c>
      <c r="F1001" s="139" t="s">
        <v>829</v>
      </c>
      <c r="G1001" s="150">
        <v>0</v>
      </c>
      <c r="H1001" s="150">
        <v>0</v>
      </c>
      <c r="I1001" s="139" t="s">
        <v>1</v>
      </c>
      <c r="J1001" s="139" t="s">
        <v>1275</v>
      </c>
      <c r="K1001" s="146" t="s">
        <v>3526</v>
      </c>
      <c r="L1001" s="147" t="s">
        <v>4261</v>
      </c>
      <c r="M1001" s="147" t="s">
        <v>4318</v>
      </c>
      <c r="N1001" s="22" t="s">
        <v>2074</v>
      </c>
      <c r="O1001" s="22"/>
      <c r="P1001" s="246" t="s">
        <v>2945</v>
      </c>
      <c r="Q1001" s="191"/>
      <c r="R1001" s="1"/>
      <c r="S1001" s="1" t="str">
        <f t="shared" si="153"/>
        <v>NOT EQUAL</v>
      </c>
      <c r="T1001" s="1" t="str">
        <f>IF(ISNA(VLOOKUP(P1001,'NEW XEQM.c'!D:D,1,0)),"--",VLOOKUP(P1001,'NEW XEQM.c'!D:G,3,0))</f>
        <v>--</v>
      </c>
      <c r="U1001" s="1" t="s">
        <v>2074</v>
      </c>
      <c r="W1001" t="e">
        <f t="shared" si="152"/>
        <v>#VALUE!</v>
      </c>
    </row>
    <row r="1002" spans="1:23">
      <c r="A1002" s="16">
        <f t="shared" si="150"/>
        <v>1002</v>
      </c>
      <c r="B1002" s="15">
        <f t="shared" si="151"/>
        <v>978</v>
      </c>
      <c r="C1002" s="144" t="s">
        <v>3513</v>
      </c>
      <c r="D1002" s="246" t="s">
        <v>3146</v>
      </c>
      <c r="E1002" s="139" t="s">
        <v>474</v>
      </c>
      <c r="F1002" s="139" t="s">
        <v>830</v>
      </c>
      <c r="G1002" s="150">
        <v>0</v>
      </c>
      <c r="H1002" s="150">
        <v>0</v>
      </c>
      <c r="I1002" s="139" t="s">
        <v>1</v>
      </c>
      <c r="J1002" s="139" t="s">
        <v>1275</v>
      </c>
      <c r="K1002" s="146" t="s">
        <v>3526</v>
      </c>
      <c r="L1002" s="147" t="s">
        <v>4261</v>
      </c>
      <c r="M1002" s="147" t="s">
        <v>4318</v>
      </c>
      <c r="N1002" s="22" t="s">
        <v>2074</v>
      </c>
      <c r="O1002" s="22"/>
      <c r="P1002" s="246" t="s">
        <v>3146</v>
      </c>
      <c r="Q1002" s="191"/>
      <c r="R1002" s="1"/>
      <c r="S1002" s="1" t="str">
        <f t="shared" si="153"/>
        <v>NOT EQUAL</v>
      </c>
      <c r="T1002" s="1" t="str">
        <f>IF(ISNA(VLOOKUP(P1002,'NEW XEQM.c'!D:D,1,0)),"--",VLOOKUP(P1002,'NEW XEQM.c'!D:G,3,0))</f>
        <v>--</v>
      </c>
      <c r="U1002" s="1" t="s">
        <v>2074</v>
      </c>
      <c r="W1002" t="e">
        <f t="shared" si="152"/>
        <v>#VALUE!</v>
      </c>
    </row>
    <row r="1003" spans="1:23">
      <c r="A1003" s="16">
        <f t="shared" si="150"/>
        <v>1003</v>
      </c>
      <c r="B1003" s="15">
        <f t="shared" si="151"/>
        <v>979</v>
      </c>
      <c r="C1003" s="144" t="s">
        <v>3513</v>
      </c>
      <c r="D1003" s="246" t="s">
        <v>3147</v>
      </c>
      <c r="E1003" s="139" t="s">
        <v>474</v>
      </c>
      <c r="F1003" s="139" t="s">
        <v>831</v>
      </c>
      <c r="G1003" s="150">
        <v>0</v>
      </c>
      <c r="H1003" s="150">
        <v>0</v>
      </c>
      <c r="I1003" s="139" t="s">
        <v>1</v>
      </c>
      <c r="J1003" s="139" t="s">
        <v>1275</v>
      </c>
      <c r="K1003" s="146" t="s">
        <v>3526</v>
      </c>
      <c r="L1003" s="147" t="s">
        <v>4261</v>
      </c>
      <c r="M1003" s="147" t="s">
        <v>4318</v>
      </c>
      <c r="N1003" s="22" t="s">
        <v>2074</v>
      </c>
      <c r="O1003" s="22"/>
      <c r="P1003" s="246" t="s">
        <v>3147</v>
      </c>
      <c r="Q1003" s="191"/>
      <c r="R1003" s="1"/>
      <c r="S1003" s="1" t="str">
        <f t="shared" si="153"/>
        <v>NOT EQUAL</v>
      </c>
      <c r="T1003" s="1" t="str">
        <f>IF(ISNA(VLOOKUP(P1003,'NEW XEQM.c'!D:D,1,0)),"--",VLOOKUP(P1003,'NEW XEQM.c'!D:G,3,0))</f>
        <v>--</v>
      </c>
      <c r="U1003" s="1" t="s">
        <v>2074</v>
      </c>
      <c r="W1003" t="e">
        <f t="shared" si="152"/>
        <v>#VALUE!</v>
      </c>
    </row>
    <row r="1004" spans="1:23">
      <c r="A1004" s="16">
        <f t="shared" si="150"/>
        <v>1004</v>
      </c>
      <c r="B1004" s="15">
        <f t="shared" si="151"/>
        <v>980</v>
      </c>
      <c r="C1004" s="144" t="s">
        <v>3513</v>
      </c>
      <c r="D1004" s="144" t="s">
        <v>2946</v>
      </c>
      <c r="E1004" s="139" t="s">
        <v>474</v>
      </c>
      <c r="F1004" s="139" t="s">
        <v>832</v>
      </c>
      <c r="G1004" s="150">
        <v>0</v>
      </c>
      <c r="H1004" s="150">
        <v>0</v>
      </c>
      <c r="I1004" s="139" t="s">
        <v>1</v>
      </c>
      <c r="J1004" s="139" t="s">
        <v>1275</v>
      </c>
      <c r="K1004" s="146" t="s">
        <v>3526</v>
      </c>
      <c r="L1004" s="147" t="s">
        <v>4261</v>
      </c>
      <c r="M1004" s="147" t="s">
        <v>4318</v>
      </c>
      <c r="N1004" s="22" t="s">
        <v>2074</v>
      </c>
      <c r="O1004" s="22"/>
      <c r="P1004" s="246" t="s">
        <v>2946</v>
      </c>
      <c r="Q1004" s="191"/>
      <c r="R1004" s="1"/>
      <c r="S1004" s="1" t="str">
        <f t="shared" si="153"/>
        <v>NOT EQUAL</v>
      </c>
      <c r="T1004" s="1" t="str">
        <f>IF(ISNA(VLOOKUP(P1004,'NEW XEQM.c'!D:D,1,0)),"--",VLOOKUP(P1004,'NEW XEQM.c'!D:G,3,0))</f>
        <v>--</v>
      </c>
      <c r="U1004" s="1" t="s">
        <v>2074</v>
      </c>
      <c r="W1004" t="e">
        <f t="shared" si="152"/>
        <v>#VALUE!</v>
      </c>
    </row>
    <row r="1005" spans="1:23">
      <c r="A1005" s="16">
        <f t="shared" si="150"/>
        <v>1005</v>
      </c>
      <c r="B1005" s="15">
        <f t="shared" si="151"/>
        <v>981</v>
      </c>
      <c r="C1005" s="144" t="s">
        <v>3513</v>
      </c>
      <c r="D1005" s="144" t="s">
        <v>1939</v>
      </c>
      <c r="E1005" s="139" t="s">
        <v>474</v>
      </c>
      <c r="F1005" s="139" t="s">
        <v>6153</v>
      </c>
      <c r="G1005" s="150">
        <v>0</v>
      </c>
      <c r="H1005" s="150">
        <v>0</v>
      </c>
      <c r="I1005" s="139" t="s">
        <v>1</v>
      </c>
      <c r="J1005" s="139" t="s">
        <v>1275</v>
      </c>
      <c r="K1005" s="146" t="s">
        <v>3526</v>
      </c>
      <c r="L1005" s="147" t="s">
        <v>4261</v>
      </c>
      <c r="M1005" s="147" t="s">
        <v>4318</v>
      </c>
      <c r="N1005" s="22" t="s">
        <v>2074</v>
      </c>
      <c r="O1005" s="22"/>
      <c r="P1005" s="246" t="s">
        <v>1939</v>
      </c>
      <c r="Q1005" s="191"/>
      <c r="R1005" s="1"/>
      <c r="S1005" s="1" t="str">
        <f t="shared" si="153"/>
        <v>NOT EQUAL</v>
      </c>
      <c r="T1005" s="1" t="str">
        <f>IF(ISNA(VLOOKUP(P1005,'NEW XEQM.c'!D:D,1,0)),"--",VLOOKUP(P1005,'NEW XEQM.c'!D:G,3,0))</f>
        <v>--</v>
      </c>
      <c r="U1005" s="1" t="s">
        <v>2074</v>
      </c>
      <c r="W1005" t="e">
        <f t="shared" si="152"/>
        <v>#VALUE!</v>
      </c>
    </row>
    <row r="1006" spans="1:23">
      <c r="A1006" s="16">
        <f t="shared" si="150"/>
        <v>1006</v>
      </c>
      <c r="B1006" s="15">
        <f t="shared" si="151"/>
        <v>982</v>
      </c>
      <c r="C1006" s="144" t="s">
        <v>3513</v>
      </c>
      <c r="D1006" s="144" t="s">
        <v>933</v>
      </c>
      <c r="E1006" s="139" t="s">
        <v>474</v>
      </c>
      <c r="F1006" s="139" t="s">
        <v>253</v>
      </c>
      <c r="G1006" s="150">
        <v>0</v>
      </c>
      <c r="H1006" s="150">
        <v>0</v>
      </c>
      <c r="I1006" s="139" t="s">
        <v>1</v>
      </c>
      <c r="J1006" s="139" t="s">
        <v>1275</v>
      </c>
      <c r="K1006" s="146" t="s">
        <v>3526</v>
      </c>
      <c r="L1006" s="147" t="s">
        <v>4261</v>
      </c>
      <c r="M1006" s="147" t="s">
        <v>4318</v>
      </c>
      <c r="N1006" s="22" t="s">
        <v>2074</v>
      </c>
      <c r="O1006" s="22"/>
      <c r="P1006" s="246" t="s">
        <v>933</v>
      </c>
      <c r="Q1006" s="191"/>
      <c r="R1006" s="1"/>
      <c r="S1006" s="1" t="str">
        <f t="shared" si="153"/>
        <v>NOT EQUAL</v>
      </c>
      <c r="T1006" s="1" t="str">
        <f>IF(ISNA(VLOOKUP(P1006,'NEW XEQM.c'!D:D,1,0)),"--",VLOOKUP(P1006,'NEW XEQM.c'!D:G,3,0))</f>
        <v>MAX</v>
      </c>
      <c r="U1006" s="1" t="s">
        <v>2074</v>
      </c>
      <c r="W1006" t="e">
        <f t="shared" si="152"/>
        <v>#VALUE!</v>
      </c>
    </row>
    <row r="1007" spans="1:23">
      <c r="A1007" s="16">
        <f t="shared" si="150"/>
        <v>1007</v>
      </c>
      <c r="B1007" s="15">
        <f t="shared" si="151"/>
        <v>983</v>
      </c>
      <c r="C1007" s="144" t="s">
        <v>3513</v>
      </c>
      <c r="D1007" s="144" t="s">
        <v>934</v>
      </c>
      <c r="E1007" s="139" t="s">
        <v>474</v>
      </c>
      <c r="F1007" s="139" t="s">
        <v>254</v>
      </c>
      <c r="G1007" s="150">
        <v>0</v>
      </c>
      <c r="H1007" s="150">
        <v>0</v>
      </c>
      <c r="I1007" s="139" t="s">
        <v>1</v>
      </c>
      <c r="J1007" s="139" t="s">
        <v>1275</v>
      </c>
      <c r="K1007" s="146" t="s">
        <v>3526</v>
      </c>
      <c r="L1007" s="147" t="s">
        <v>4261</v>
      </c>
      <c r="M1007" s="147" t="s">
        <v>4318</v>
      </c>
      <c r="N1007" s="22" t="s">
        <v>2074</v>
      </c>
      <c r="O1007" s="22"/>
      <c r="P1007" s="246" t="s">
        <v>934</v>
      </c>
      <c r="Q1007" s="191"/>
      <c r="R1007" s="1"/>
      <c r="S1007" s="1" t="str">
        <f t="shared" si="153"/>
        <v>NOT EQUAL</v>
      </c>
      <c r="T1007" s="1" t="str">
        <f>IF(ISNA(VLOOKUP(P1007,'NEW XEQM.c'!D:D,1,0)),"--",VLOOKUP(P1007,'NEW XEQM.c'!D:G,3,0))</f>
        <v>MIN</v>
      </c>
      <c r="U1007" s="1" t="s">
        <v>2074</v>
      </c>
      <c r="W1007" t="e">
        <f t="shared" si="152"/>
        <v>#VALUE!</v>
      </c>
    </row>
    <row r="1008" spans="1:23">
      <c r="A1008" s="16">
        <f t="shared" si="150"/>
        <v>1008</v>
      </c>
      <c r="B1008" s="15">
        <f t="shared" si="151"/>
        <v>984</v>
      </c>
      <c r="C1008" s="144" t="s">
        <v>3513</v>
      </c>
      <c r="D1008" s="144" t="s">
        <v>935</v>
      </c>
      <c r="E1008" s="139" t="s">
        <v>474</v>
      </c>
      <c r="F1008" s="139" t="s">
        <v>248</v>
      </c>
      <c r="G1008" s="150">
        <v>0</v>
      </c>
      <c r="H1008" s="150">
        <v>0</v>
      </c>
      <c r="I1008" s="139" t="s">
        <v>1</v>
      </c>
      <c r="J1008" s="139" t="s">
        <v>1275</v>
      </c>
      <c r="K1008" s="146" t="s">
        <v>3526</v>
      </c>
      <c r="L1008" s="147" t="s">
        <v>4261</v>
      </c>
      <c r="M1008" s="147" t="s">
        <v>4318</v>
      </c>
      <c r="N1008" s="22" t="s">
        <v>2074</v>
      </c>
      <c r="O1008" s="22"/>
      <c r="P1008" s="246" t="s">
        <v>935</v>
      </c>
      <c r="Q1008" s="191"/>
      <c r="R1008" s="1"/>
      <c r="S1008" s="1" t="str">
        <f t="shared" si="153"/>
        <v>NOT EQUAL</v>
      </c>
      <c r="T1008" s="1" t="str">
        <f>IF(ISNA(VLOOKUP(P1008,'NEW XEQM.c'!D:D,1,0)),"--",VLOOKUP(P1008,'NEW XEQM.c'!D:G,3,0))</f>
        <v>--</v>
      </c>
      <c r="U1008" s="1" t="s">
        <v>2074</v>
      </c>
      <c r="W1008" t="e">
        <f t="shared" si="152"/>
        <v>#VALUE!</v>
      </c>
    </row>
    <row r="1009" spans="1:23">
      <c r="A1009" s="16">
        <f t="shared" si="150"/>
        <v>1009</v>
      </c>
      <c r="B1009" s="15">
        <f t="shared" si="151"/>
        <v>985</v>
      </c>
      <c r="C1009" s="144" t="s">
        <v>3513</v>
      </c>
      <c r="D1009" s="144" t="s">
        <v>936</v>
      </c>
      <c r="E1009" s="139" t="s">
        <v>474</v>
      </c>
      <c r="F1009" s="139" t="s">
        <v>249</v>
      </c>
      <c r="G1009" s="150">
        <v>0</v>
      </c>
      <c r="H1009" s="150">
        <v>0</v>
      </c>
      <c r="I1009" s="139" t="s">
        <v>1</v>
      </c>
      <c r="J1009" s="139" t="s">
        <v>1275</v>
      </c>
      <c r="K1009" s="146" t="s">
        <v>3526</v>
      </c>
      <c r="L1009" s="147" t="s">
        <v>4261</v>
      </c>
      <c r="M1009" s="147" t="s">
        <v>4318</v>
      </c>
      <c r="N1009" s="22" t="s">
        <v>2074</v>
      </c>
      <c r="O1009" s="22"/>
      <c r="P1009" s="246" t="s">
        <v>936</v>
      </c>
      <c r="Q1009" s="191"/>
      <c r="R1009" s="1"/>
      <c r="S1009" s="1" t="str">
        <f t="shared" si="153"/>
        <v>NOT EQUAL</v>
      </c>
      <c r="T1009" s="1" t="str">
        <f>IF(ISNA(VLOOKUP(P1009,'NEW XEQM.c'!D:D,1,0)),"--",VLOOKUP(P1009,'NEW XEQM.c'!D:G,3,0))</f>
        <v>--</v>
      </c>
      <c r="U1009" s="1" t="s">
        <v>2074</v>
      </c>
      <c r="W1009" t="e">
        <f t="shared" si="152"/>
        <v>#VALUE!</v>
      </c>
    </row>
    <row r="1010" spans="1:23">
      <c r="A1010" s="16">
        <f t="shared" si="150"/>
        <v>1010</v>
      </c>
      <c r="B1010" s="15">
        <f t="shared" si="151"/>
        <v>986</v>
      </c>
      <c r="C1010" s="144" t="s">
        <v>3513</v>
      </c>
      <c r="D1010" s="144" t="s">
        <v>937</v>
      </c>
      <c r="E1010" s="139" t="s">
        <v>474</v>
      </c>
      <c r="F1010" s="139" t="s">
        <v>833</v>
      </c>
      <c r="G1010" s="150">
        <v>0</v>
      </c>
      <c r="H1010" s="150">
        <v>0</v>
      </c>
      <c r="I1010" s="139" t="s">
        <v>1</v>
      </c>
      <c r="J1010" s="139" t="s">
        <v>1275</v>
      </c>
      <c r="K1010" s="146" t="s">
        <v>3526</v>
      </c>
      <c r="L1010" s="147" t="s">
        <v>4261</v>
      </c>
      <c r="M1010" s="147" t="s">
        <v>4318</v>
      </c>
      <c r="N1010" s="22" t="s">
        <v>2074</v>
      </c>
      <c r="O1010" s="22"/>
      <c r="P1010" s="246" t="s">
        <v>937</v>
      </c>
      <c r="Q1010" s="191"/>
      <c r="R1010" s="1"/>
      <c r="S1010" s="1" t="str">
        <f t="shared" si="153"/>
        <v>NOT EQUAL</v>
      </c>
      <c r="T1010" s="1" t="str">
        <f>IF(ISNA(VLOOKUP(P1010,'NEW XEQM.c'!D:D,1,0)),"--",VLOOKUP(P1010,'NEW XEQM.c'!D:G,3,0))</f>
        <v>--</v>
      </c>
      <c r="U1010" s="1" t="s">
        <v>2074</v>
      </c>
      <c r="W1010" t="e">
        <f t="shared" si="152"/>
        <v>#VALUE!</v>
      </c>
    </row>
    <row r="1011" spans="1:23">
      <c r="A1011" s="16">
        <f t="shared" si="150"/>
        <v>1011</v>
      </c>
      <c r="B1011" s="15">
        <f t="shared" si="151"/>
        <v>987</v>
      </c>
      <c r="C1011" s="144" t="s">
        <v>3513</v>
      </c>
      <c r="D1011" s="144" t="s">
        <v>938</v>
      </c>
      <c r="E1011" s="139" t="s">
        <v>474</v>
      </c>
      <c r="F1011" s="139" t="s">
        <v>834</v>
      </c>
      <c r="G1011" s="150">
        <v>0</v>
      </c>
      <c r="H1011" s="150">
        <v>0</v>
      </c>
      <c r="I1011" s="139" t="s">
        <v>1</v>
      </c>
      <c r="J1011" s="139" t="s">
        <v>1275</v>
      </c>
      <c r="K1011" s="146" t="s">
        <v>3526</v>
      </c>
      <c r="L1011" s="147" t="s">
        <v>4261</v>
      </c>
      <c r="M1011" s="147" t="s">
        <v>4318</v>
      </c>
      <c r="N1011" s="22" t="s">
        <v>2074</v>
      </c>
      <c r="O1011" s="22"/>
      <c r="P1011" s="246" t="s">
        <v>938</v>
      </c>
      <c r="Q1011" s="191"/>
      <c r="R1011" s="1"/>
      <c r="S1011" s="1" t="str">
        <f t="shared" si="153"/>
        <v>NOT EQUAL</v>
      </c>
      <c r="T1011" s="1" t="str">
        <f>IF(ISNA(VLOOKUP(P1011,'NEW XEQM.c'!D:D,1,0)),"--",VLOOKUP(P1011,'NEW XEQM.c'!D:G,3,0))</f>
        <v>--</v>
      </c>
      <c r="U1011" s="1" t="s">
        <v>2074</v>
      </c>
      <c r="W1011" t="e">
        <f t="shared" si="152"/>
        <v>#VALUE!</v>
      </c>
    </row>
    <row r="1012" spans="1:23">
      <c r="A1012" s="16">
        <f t="shared" si="150"/>
        <v>1012</v>
      </c>
      <c r="B1012" s="15">
        <f t="shared" si="151"/>
        <v>988</v>
      </c>
      <c r="C1012" s="144" t="s">
        <v>3513</v>
      </c>
      <c r="D1012" s="144" t="s">
        <v>1987</v>
      </c>
      <c r="E1012" s="139" t="s">
        <v>474</v>
      </c>
      <c r="F1012" s="139" t="s">
        <v>835</v>
      </c>
      <c r="G1012" s="150">
        <v>0</v>
      </c>
      <c r="H1012" s="150">
        <v>0</v>
      </c>
      <c r="I1012" s="139" t="s">
        <v>1</v>
      </c>
      <c r="J1012" s="139" t="s">
        <v>1275</v>
      </c>
      <c r="K1012" s="146" t="s">
        <v>3526</v>
      </c>
      <c r="L1012" s="147" t="s">
        <v>4261</v>
      </c>
      <c r="M1012" s="147" t="s">
        <v>4318</v>
      </c>
      <c r="N1012" s="22" t="s">
        <v>2074</v>
      </c>
      <c r="O1012" s="22"/>
      <c r="P1012" s="246" t="s">
        <v>1987</v>
      </c>
      <c r="Q1012" s="191"/>
      <c r="R1012" s="1"/>
      <c r="S1012" s="1" t="str">
        <f t="shared" si="153"/>
        <v>NOT EQUAL</v>
      </c>
      <c r="T1012" s="1" t="str">
        <f>IF(ISNA(VLOOKUP(P1012,'NEW XEQM.c'!D:D,1,0)),"--",VLOOKUP(P1012,'NEW XEQM.c'!D:G,3,0))</f>
        <v>--</v>
      </c>
      <c r="U1012" s="1" t="s">
        <v>2074</v>
      </c>
      <c r="W1012" t="e">
        <f t="shared" si="152"/>
        <v>#VALUE!</v>
      </c>
    </row>
    <row r="1013" spans="1:23">
      <c r="A1013" s="16">
        <f t="shared" si="150"/>
        <v>1013</v>
      </c>
      <c r="B1013" s="15">
        <f t="shared" si="151"/>
        <v>989</v>
      </c>
      <c r="C1013" s="144" t="s">
        <v>3513</v>
      </c>
      <c r="D1013" s="144" t="s">
        <v>1988</v>
      </c>
      <c r="E1013" s="139" t="s">
        <v>474</v>
      </c>
      <c r="F1013" s="139" t="s">
        <v>836</v>
      </c>
      <c r="G1013" s="150">
        <v>0</v>
      </c>
      <c r="H1013" s="150">
        <v>0</v>
      </c>
      <c r="I1013" s="139" t="s">
        <v>1</v>
      </c>
      <c r="J1013" s="139" t="s">
        <v>1275</v>
      </c>
      <c r="K1013" s="146" t="s">
        <v>3526</v>
      </c>
      <c r="L1013" s="147" t="s">
        <v>4261</v>
      </c>
      <c r="M1013" s="147" t="s">
        <v>4318</v>
      </c>
      <c r="N1013" s="22" t="s">
        <v>2074</v>
      </c>
      <c r="O1013" s="22"/>
      <c r="P1013" s="246" t="s">
        <v>1988</v>
      </c>
      <c r="Q1013" s="191"/>
      <c r="R1013" s="1"/>
      <c r="S1013" s="1" t="str">
        <f t="shared" si="153"/>
        <v>NOT EQUAL</v>
      </c>
      <c r="T1013" s="1" t="str">
        <f>IF(ISNA(VLOOKUP(P1013,'NEW XEQM.c'!D:D,1,0)),"--",VLOOKUP(P1013,'NEW XEQM.c'!D:G,3,0))</f>
        <v>--</v>
      </c>
      <c r="U1013" s="1" t="s">
        <v>2074</v>
      </c>
      <c r="W1013" t="e">
        <f t="shared" si="152"/>
        <v>#VALUE!</v>
      </c>
    </row>
    <row r="1014" spans="1:23">
      <c r="A1014" s="16">
        <f t="shared" si="150"/>
        <v>1014</v>
      </c>
      <c r="B1014" s="15">
        <f t="shared" si="151"/>
        <v>990</v>
      </c>
      <c r="C1014" s="144" t="s">
        <v>3513</v>
      </c>
      <c r="D1014" s="144" t="s">
        <v>4628</v>
      </c>
      <c r="E1014" s="139" t="s">
        <v>474</v>
      </c>
      <c r="F1014" s="139" t="s">
        <v>4627</v>
      </c>
      <c r="G1014" s="150">
        <v>0</v>
      </c>
      <c r="H1014" s="150">
        <v>0</v>
      </c>
      <c r="I1014" s="139" t="s">
        <v>1</v>
      </c>
      <c r="J1014" s="139" t="s">
        <v>1275</v>
      </c>
      <c r="K1014" s="146" t="s">
        <v>3526</v>
      </c>
      <c r="L1014" s="147" t="s">
        <v>4261</v>
      </c>
      <c r="M1014" s="147" t="s">
        <v>4318</v>
      </c>
      <c r="N1014" s="22" t="s">
        <v>2074</v>
      </c>
      <c r="O1014" s="22"/>
      <c r="P1014" s="246" t="s">
        <v>939</v>
      </c>
      <c r="Q1014" s="191"/>
      <c r="R1014" s="1"/>
      <c r="S1014" s="1" t="str">
        <f t="shared" si="153"/>
        <v>NOT EQUAL</v>
      </c>
      <c r="T1014" s="1" t="str">
        <f>IF(ISNA(VLOOKUP(P1014,'NEW XEQM.c'!D:D,1,0)),"--",VLOOKUP(P1014,'NEW XEQM.c'!D:G,3,0))</f>
        <v>EEX</v>
      </c>
      <c r="U1014" s="1" t="s">
        <v>2074</v>
      </c>
      <c r="W1014" t="e">
        <f t="shared" si="152"/>
        <v>#VALUE!</v>
      </c>
    </row>
    <row r="1015" spans="1:23">
      <c r="A1015" s="16">
        <f t="shared" si="150"/>
        <v>1015</v>
      </c>
      <c r="B1015" s="15">
        <f t="shared" si="151"/>
        <v>991</v>
      </c>
      <c r="C1015" s="144" t="s">
        <v>3513</v>
      </c>
      <c r="D1015" s="144" t="s">
        <v>7</v>
      </c>
      <c r="E1015" s="139" t="s">
        <v>1254</v>
      </c>
      <c r="F1015" s="139" t="s">
        <v>435</v>
      </c>
      <c r="G1015" s="150">
        <v>0</v>
      </c>
      <c r="H1015" s="150">
        <v>0</v>
      </c>
      <c r="I1015" s="139" t="s">
        <v>1</v>
      </c>
      <c r="J1015" s="139" t="s">
        <v>1275</v>
      </c>
      <c r="K1015" s="146" t="s">
        <v>3526</v>
      </c>
      <c r="L1015" s="147" t="s">
        <v>4261</v>
      </c>
      <c r="M1015" s="147" t="s">
        <v>4318</v>
      </c>
      <c r="N1015" s="22" t="s">
        <v>2074</v>
      </c>
      <c r="O1015" s="22"/>
      <c r="P1015" s="246" t="s">
        <v>2011</v>
      </c>
      <c r="Q1015" s="191"/>
      <c r="R1015" s="1"/>
      <c r="S1015" s="1" t="str">
        <f t="shared" si="153"/>
        <v>NOT EQUAL</v>
      </c>
      <c r="T1015" s="1" t="str">
        <f>IF(ISNA(VLOOKUP(P1015,'NEW XEQM.c'!D:D,1,0)),"--",VLOOKUP(P1015,'NEW XEQM.c'!D:G,3,0))</f>
        <v>--</v>
      </c>
      <c r="U1015" s="1" t="s">
        <v>2074</v>
      </c>
      <c r="W1015" t="e">
        <f t="shared" si="152"/>
        <v>#VALUE!</v>
      </c>
    </row>
    <row r="1016" spans="1:23">
      <c r="A1016" s="16">
        <f t="shared" si="150"/>
        <v>1016</v>
      </c>
      <c r="B1016" s="15">
        <f t="shared" si="151"/>
        <v>992</v>
      </c>
      <c r="C1016" s="144" t="s">
        <v>4005</v>
      </c>
      <c r="D1016" s="144" t="s">
        <v>11</v>
      </c>
      <c r="E1016" s="139" t="s">
        <v>4006</v>
      </c>
      <c r="F1016" s="139" t="s">
        <v>199</v>
      </c>
      <c r="G1016" s="150">
        <v>0</v>
      </c>
      <c r="H1016" s="150">
        <v>9999</v>
      </c>
      <c r="I1016" s="139" t="s">
        <v>1</v>
      </c>
      <c r="J1016" s="139" t="s">
        <v>1275</v>
      </c>
      <c r="K1016" s="146" t="s">
        <v>3526</v>
      </c>
      <c r="L1016" s="147" t="s">
        <v>4261</v>
      </c>
      <c r="M1016" s="147" t="s">
        <v>4318</v>
      </c>
      <c r="N1016" s="22" t="s">
        <v>2074</v>
      </c>
      <c r="O1016" s="22"/>
      <c r="P1016" s="246" t="s">
        <v>4041</v>
      </c>
      <c r="Q1016" s="191"/>
      <c r="R1016" s="1"/>
      <c r="S1016" s="1" t="str">
        <f t="shared" si="153"/>
        <v>NOT EQUAL</v>
      </c>
      <c r="T1016" s="1" t="str">
        <f>IF(ISNA(VLOOKUP(P1016,'NEW XEQM.c'!D:D,1,0)),"--",VLOOKUP(P1016,'NEW XEQM.c'!D:G,3,0))</f>
        <v>--</v>
      </c>
      <c r="U1016" s="1" t="s">
        <v>2074</v>
      </c>
      <c r="W1016" t="e">
        <f t="shared" si="152"/>
        <v>#VALUE!</v>
      </c>
    </row>
    <row r="1017" spans="1:23">
      <c r="A1017" s="16">
        <f t="shared" si="150"/>
        <v>1017</v>
      </c>
      <c r="B1017" s="15">
        <f t="shared" si="151"/>
        <v>993</v>
      </c>
      <c r="C1017" s="144" t="s">
        <v>4008</v>
      </c>
      <c r="D1017" s="144" t="s">
        <v>11</v>
      </c>
      <c r="E1017" s="139" t="s">
        <v>4007</v>
      </c>
      <c r="F1017" s="139" t="s">
        <v>199</v>
      </c>
      <c r="G1017" s="150">
        <v>0</v>
      </c>
      <c r="H1017" s="150">
        <v>9999</v>
      </c>
      <c r="I1017" s="139" t="s">
        <v>1</v>
      </c>
      <c r="J1017" s="139" t="s">
        <v>1275</v>
      </c>
      <c r="K1017" s="146" t="s">
        <v>3526</v>
      </c>
      <c r="L1017" s="147" t="s">
        <v>4261</v>
      </c>
      <c r="M1017" s="147" t="s">
        <v>4318</v>
      </c>
      <c r="N1017" s="22" t="s">
        <v>2074</v>
      </c>
      <c r="O1017" s="22"/>
      <c r="P1017" s="246" t="s">
        <v>4042</v>
      </c>
      <c r="Q1017" s="191"/>
      <c r="R1017" s="1"/>
      <c r="S1017" s="1" t="str">
        <f t="shared" si="153"/>
        <v>NOT EQUAL</v>
      </c>
      <c r="T1017" s="1" t="str">
        <f>IF(ISNA(VLOOKUP(P1017,'NEW XEQM.c'!D:D,1,0)),"--",VLOOKUP(P1017,'NEW XEQM.c'!D:G,3,0))</f>
        <v>--</v>
      </c>
      <c r="U1017" s="1" t="s">
        <v>2074</v>
      </c>
      <c r="W1017" t="e">
        <f t="shared" si="152"/>
        <v>#VALUE!</v>
      </c>
    </row>
    <row r="1018" spans="1:23">
      <c r="A1018" s="16">
        <f t="shared" si="150"/>
        <v>1018</v>
      </c>
      <c r="B1018" s="15">
        <f t="shared" si="151"/>
        <v>994</v>
      </c>
      <c r="C1018" s="144" t="s">
        <v>4211</v>
      </c>
      <c r="D1018" s="144" t="s">
        <v>7</v>
      </c>
      <c r="E1018" s="139" t="s">
        <v>4212</v>
      </c>
      <c r="F1018" s="139" t="s">
        <v>1160</v>
      </c>
      <c r="G1018" s="150">
        <v>0</v>
      </c>
      <c r="H1018" s="150">
        <v>0</v>
      </c>
      <c r="I1018" s="139" t="s">
        <v>1</v>
      </c>
      <c r="J1018" s="139" t="s">
        <v>1275</v>
      </c>
      <c r="K1018" s="146" t="s">
        <v>3526</v>
      </c>
      <c r="L1018" s="147" t="s">
        <v>4261</v>
      </c>
      <c r="M1018" s="147" t="s">
        <v>4318</v>
      </c>
      <c r="N1018" s="22" t="s">
        <v>2074</v>
      </c>
      <c r="O1018" s="22"/>
      <c r="P1018" s="246" t="s">
        <v>4214</v>
      </c>
      <c r="Q1018" s="191"/>
      <c r="R1018" s="1"/>
      <c r="S1018" s="1" t="str">
        <f t="shared" si="153"/>
        <v>NOT EQUAL</v>
      </c>
      <c r="T1018" s="1" t="str">
        <f>IF(ISNA(VLOOKUP(P1018,'NEW XEQM.c'!D:D,1,0)),"--",VLOOKUP(P1018,'NEW XEQM.c'!D:G,3,0))</f>
        <v>--</v>
      </c>
      <c r="U1018" s="1" t="s">
        <v>2074</v>
      </c>
      <c r="W1018" t="e">
        <f t="shared" si="152"/>
        <v>#VALUE!</v>
      </c>
    </row>
    <row r="1019" spans="1:23">
      <c r="A1019" s="16">
        <f t="shared" si="150"/>
        <v>1019</v>
      </c>
      <c r="B1019" s="15">
        <f t="shared" si="151"/>
        <v>995</v>
      </c>
      <c r="C1019" s="144" t="s">
        <v>4216</v>
      </c>
      <c r="D1019" s="144" t="s">
        <v>7</v>
      </c>
      <c r="E1019" s="139" t="s">
        <v>474</v>
      </c>
      <c r="F1019" s="139" t="s">
        <v>750</v>
      </c>
      <c r="G1019" s="150">
        <v>0</v>
      </c>
      <c r="H1019" s="150">
        <v>0</v>
      </c>
      <c r="I1019" s="139" t="s">
        <v>1</v>
      </c>
      <c r="J1019" s="139" t="s">
        <v>1275</v>
      </c>
      <c r="K1019" s="146" t="s">
        <v>3526</v>
      </c>
      <c r="L1019" s="147" t="s">
        <v>4261</v>
      </c>
      <c r="M1019" s="147" t="s">
        <v>4318</v>
      </c>
      <c r="N1019" s="22" t="s">
        <v>2074</v>
      </c>
      <c r="O1019" s="22"/>
      <c r="P1019" s="246" t="s">
        <v>4227</v>
      </c>
      <c r="Q1019" s="191"/>
      <c r="R1019" s="1"/>
      <c r="S1019" s="1" t="str">
        <f t="shared" si="153"/>
        <v>NOT EQUAL</v>
      </c>
      <c r="T1019" s="1" t="str">
        <f>IF(ISNA(VLOOKUP(P1019,'NEW XEQM.c'!D:D,1,0)),"--",VLOOKUP(P1019,'NEW XEQM.c'!D:G,3,0))</f>
        <v>--</v>
      </c>
      <c r="U1019" s="1" t="s">
        <v>2074</v>
      </c>
      <c r="W1019" t="e">
        <f t="shared" si="152"/>
        <v>#VALUE!</v>
      </c>
    </row>
    <row r="1020" spans="1:23">
      <c r="A1020" s="16">
        <f t="shared" si="150"/>
        <v>1020</v>
      </c>
      <c r="B1020" s="15">
        <f t="shared" si="151"/>
        <v>996</v>
      </c>
      <c r="C1020" s="144" t="s">
        <v>4217</v>
      </c>
      <c r="D1020" s="144" t="s">
        <v>7</v>
      </c>
      <c r="E1020" s="139" t="s">
        <v>474</v>
      </c>
      <c r="F1020" s="139" t="s">
        <v>752</v>
      </c>
      <c r="G1020" s="150">
        <v>0</v>
      </c>
      <c r="H1020" s="150">
        <v>0</v>
      </c>
      <c r="I1020" s="139" t="s">
        <v>1</v>
      </c>
      <c r="J1020" s="139" t="s">
        <v>1275</v>
      </c>
      <c r="K1020" s="146" t="s">
        <v>3526</v>
      </c>
      <c r="L1020" s="147" t="s">
        <v>4261</v>
      </c>
      <c r="M1020" s="147" t="s">
        <v>4318</v>
      </c>
      <c r="N1020" s="22" t="s">
        <v>2074</v>
      </c>
      <c r="O1020" s="22"/>
      <c r="P1020" s="246" t="s">
        <v>4228</v>
      </c>
      <c r="Q1020" s="191"/>
      <c r="R1020" s="1"/>
      <c r="S1020" s="1" t="str">
        <f t="shared" si="153"/>
        <v>NOT EQUAL</v>
      </c>
      <c r="T1020" s="1" t="str">
        <f>IF(ISNA(VLOOKUP(P1020,'NEW XEQM.c'!D:D,1,0)),"--",VLOOKUP(P1020,'NEW XEQM.c'!D:G,3,0))</f>
        <v>--</v>
      </c>
      <c r="U1020" s="1" t="s">
        <v>2074</v>
      </c>
      <c r="W1020" t="e">
        <f t="shared" si="152"/>
        <v>#VALUE!</v>
      </c>
    </row>
    <row r="1021" spans="1:23">
      <c r="A1021" s="16">
        <f t="shared" si="150"/>
        <v>1021</v>
      </c>
      <c r="B1021" s="15">
        <f t="shared" si="151"/>
        <v>997</v>
      </c>
      <c r="C1021" s="144" t="s">
        <v>3513</v>
      </c>
      <c r="D1021" s="144" t="s">
        <v>4218</v>
      </c>
      <c r="E1021" s="139" t="s">
        <v>474</v>
      </c>
      <c r="F1021" s="139" t="s">
        <v>4219</v>
      </c>
      <c r="G1021" s="150">
        <v>0</v>
      </c>
      <c r="H1021" s="150">
        <v>0</v>
      </c>
      <c r="I1021" s="139" t="s">
        <v>1</v>
      </c>
      <c r="J1021" s="139" t="s">
        <v>1275</v>
      </c>
      <c r="K1021" s="146" t="s">
        <v>3526</v>
      </c>
      <c r="L1021" s="147" t="s">
        <v>4261</v>
      </c>
      <c r="M1021" s="147" t="s">
        <v>4318</v>
      </c>
      <c r="N1021" s="22" t="s">
        <v>2074</v>
      </c>
      <c r="O1021" s="22"/>
      <c r="P1021" s="246" t="s">
        <v>4218</v>
      </c>
      <c r="Q1021" s="191"/>
      <c r="R1021" s="1"/>
      <c r="S1021" s="1" t="str">
        <f t="shared" si="153"/>
        <v>NOT EQUAL</v>
      </c>
      <c r="T1021" s="1" t="str">
        <f>IF(ISNA(VLOOKUP(P1021,'NEW XEQM.c'!D:D,1,0)),"--",VLOOKUP(P1021,'NEW XEQM.c'!D:G,3,0))</f>
        <v>--</v>
      </c>
      <c r="U1021" s="1" t="s">
        <v>2074</v>
      </c>
      <c r="W1021" t="e">
        <f t="shared" si="152"/>
        <v>#VALUE!</v>
      </c>
    </row>
    <row r="1022" spans="1:23">
      <c r="A1022" s="16">
        <f t="shared" si="150"/>
        <v>1022</v>
      </c>
      <c r="B1022" s="15">
        <f t="shared" si="151"/>
        <v>998</v>
      </c>
      <c r="C1022" s="144" t="s">
        <v>3513</v>
      </c>
      <c r="D1022" s="144" t="s">
        <v>4234</v>
      </c>
      <c r="E1022" s="139" t="s">
        <v>474</v>
      </c>
      <c r="F1022" s="139" t="s">
        <v>4235</v>
      </c>
      <c r="G1022" s="150">
        <v>0</v>
      </c>
      <c r="H1022" s="150">
        <v>0</v>
      </c>
      <c r="I1022" s="139" t="s">
        <v>1</v>
      </c>
      <c r="J1022" s="139" t="s">
        <v>1275</v>
      </c>
      <c r="K1022" s="146" t="s">
        <v>3526</v>
      </c>
      <c r="L1022" s="147" t="s">
        <v>4261</v>
      </c>
      <c r="M1022" s="147" t="s">
        <v>4318</v>
      </c>
      <c r="N1022" s="22" t="s">
        <v>2074</v>
      </c>
      <c r="O1022" s="22"/>
      <c r="P1022" s="246" t="s">
        <v>4234</v>
      </c>
      <c r="Q1022" s="191"/>
      <c r="R1022" s="1"/>
      <c r="S1022" s="1" t="str">
        <f t="shared" si="153"/>
        <v>NOT EQUAL</v>
      </c>
      <c r="T1022" s="1" t="str">
        <f>IF(ISNA(VLOOKUP(P1022,'NEW XEQM.c'!D:D,1,0)),"--",VLOOKUP(P1022,'NEW XEQM.c'!D:G,3,0))</f>
        <v>--</v>
      </c>
      <c r="U1022" s="1" t="s">
        <v>2074</v>
      </c>
      <c r="W1022" t="e">
        <f t="shared" si="152"/>
        <v>#VALUE!</v>
      </c>
    </row>
    <row r="1023" spans="1:23">
      <c r="A1023" s="16">
        <f t="shared" ref="A1023:A1086" si="154">IF(B1023=INT(B1023),ROW(),"")</f>
        <v>1023</v>
      </c>
      <c r="B1023" s="15">
        <f t="shared" si="151"/>
        <v>999</v>
      </c>
      <c r="C1023" s="144" t="s">
        <v>3513</v>
      </c>
      <c r="D1023" s="144" t="s">
        <v>4257</v>
      </c>
      <c r="E1023" s="139" t="s">
        <v>474</v>
      </c>
      <c r="F1023" s="139" t="s">
        <v>5902</v>
      </c>
      <c r="G1023" s="150">
        <v>0</v>
      </c>
      <c r="H1023" s="150">
        <v>0</v>
      </c>
      <c r="I1023" s="139" t="s">
        <v>1</v>
      </c>
      <c r="J1023" s="139" t="s">
        <v>1275</v>
      </c>
      <c r="K1023" s="146" t="s">
        <v>3526</v>
      </c>
      <c r="L1023" s="147" t="s">
        <v>4261</v>
      </c>
      <c r="M1023" s="147" t="s">
        <v>4318</v>
      </c>
      <c r="N1023" s="22" t="s">
        <v>2074</v>
      </c>
      <c r="O1023" s="22"/>
      <c r="P1023" s="246" t="s">
        <v>4257</v>
      </c>
      <c r="Q1023" s="191"/>
      <c r="R1023" s="1"/>
      <c r="S1023" s="1" t="str">
        <f t="shared" si="153"/>
        <v>NOT EQUAL</v>
      </c>
      <c r="T1023" s="1" t="str">
        <f>IF(ISNA(VLOOKUP(P1023,'NEW XEQM.c'!D:D,1,0)),"--",VLOOKUP(P1023,'NEW XEQM.c'!D:G,3,0))</f>
        <v>--</v>
      </c>
      <c r="U1023" s="1" t="s">
        <v>2074</v>
      </c>
      <c r="W1023" t="e">
        <f t="shared" si="152"/>
        <v>#VALUE!</v>
      </c>
    </row>
    <row r="1024" spans="1:23">
      <c r="A1024" s="16">
        <f t="shared" si="154"/>
        <v>1024</v>
      </c>
      <c r="B1024" s="15">
        <f t="shared" si="151"/>
        <v>1000</v>
      </c>
      <c r="C1024" s="144" t="s">
        <v>3513</v>
      </c>
      <c r="D1024" s="144" t="s">
        <v>4232</v>
      </c>
      <c r="E1024" s="139" t="s">
        <v>474</v>
      </c>
      <c r="F1024" s="139" t="s">
        <v>4233</v>
      </c>
      <c r="G1024" s="150">
        <v>0</v>
      </c>
      <c r="H1024" s="150">
        <v>0</v>
      </c>
      <c r="I1024" s="139" t="s">
        <v>1</v>
      </c>
      <c r="J1024" s="139" t="s">
        <v>1275</v>
      </c>
      <c r="K1024" s="146" t="s">
        <v>3526</v>
      </c>
      <c r="L1024" s="147" t="s">
        <v>4261</v>
      </c>
      <c r="M1024" s="147" t="s">
        <v>4318</v>
      </c>
      <c r="N1024" s="22" t="s">
        <v>2074</v>
      </c>
      <c r="O1024" s="22"/>
      <c r="P1024" s="246" t="s">
        <v>4232</v>
      </c>
      <c r="Q1024" s="191"/>
      <c r="R1024" s="1"/>
      <c r="S1024" s="1" t="str">
        <f t="shared" si="153"/>
        <v>NOT EQUAL</v>
      </c>
      <c r="T1024" s="1" t="str">
        <f>IF(ISNA(VLOOKUP(P1024,'NEW XEQM.c'!D:D,1,0)),"--",VLOOKUP(P1024,'NEW XEQM.c'!D:G,3,0))</f>
        <v>--</v>
      </c>
      <c r="U1024" s="1" t="s">
        <v>2074</v>
      </c>
      <c r="W1024" t="e">
        <f t="shared" si="152"/>
        <v>#VALUE!</v>
      </c>
    </row>
    <row r="1025" spans="1:23">
      <c r="A1025" s="16">
        <f t="shared" si="154"/>
        <v>1025</v>
      </c>
      <c r="B1025" s="15">
        <f t="shared" si="151"/>
        <v>1001</v>
      </c>
      <c r="C1025" s="144" t="s">
        <v>3513</v>
      </c>
      <c r="D1025" s="144" t="s">
        <v>4264</v>
      </c>
      <c r="E1025" s="139" t="s">
        <v>474</v>
      </c>
      <c r="F1025" s="139" t="s">
        <v>4270</v>
      </c>
      <c r="G1025" s="150">
        <v>0</v>
      </c>
      <c r="H1025" s="150">
        <v>0</v>
      </c>
      <c r="I1025" s="139" t="s">
        <v>1</v>
      </c>
      <c r="J1025" s="139" t="s">
        <v>1275</v>
      </c>
      <c r="K1025" s="146" t="s">
        <v>3526</v>
      </c>
      <c r="L1025" s="147" t="s">
        <v>4261</v>
      </c>
      <c r="M1025" s="147" t="s">
        <v>4318</v>
      </c>
      <c r="N1025" s="22" t="s">
        <v>2074</v>
      </c>
      <c r="O1025" s="22"/>
      <c r="P1025" s="246" t="s">
        <v>4264</v>
      </c>
      <c r="Q1025" s="191"/>
      <c r="R1025" s="1"/>
      <c r="S1025" s="1" t="str">
        <f t="shared" si="153"/>
        <v>NOT EQUAL</v>
      </c>
      <c r="T1025" s="1" t="str">
        <f>IF(ISNA(VLOOKUP(P1025,'NEW XEQM.c'!D:D,1,0)),"--",VLOOKUP(P1025,'NEW XEQM.c'!D:G,3,0))</f>
        <v>--</v>
      </c>
      <c r="U1025" s="1" t="s">
        <v>2074</v>
      </c>
      <c r="W1025" t="e">
        <f t="shared" si="152"/>
        <v>#VALUE!</v>
      </c>
    </row>
    <row r="1026" spans="1:23">
      <c r="A1026" s="16">
        <f t="shared" si="154"/>
        <v>1026</v>
      </c>
      <c r="B1026" s="15">
        <f t="shared" si="151"/>
        <v>1002</v>
      </c>
      <c r="C1026" s="144" t="s">
        <v>4365</v>
      </c>
      <c r="D1026" s="144" t="s">
        <v>7</v>
      </c>
      <c r="E1026" s="139" t="s">
        <v>4488</v>
      </c>
      <c r="F1026" s="139" t="s">
        <v>409</v>
      </c>
      <c r="G1026" s="150">
        <v>0</v>
      </c>
      <c r="H1026" s="150">
        <v>0</v>
      </c>
      <c r="I1026" s="139" t="s">
        <v>1</v>
      </c>
      <c r="J1026" s="139" t="s">
        <v>1275</v>
      </c>
      <c r="K1026" s="146" t="s">
        <v>3526</v>
      </c>
      <c r="L1026" s="147" t="s">
        <v>4261</v>
      </c>
      <c r="M1026" s="147" t="s">
        <v>4318</v>
      </c>
      <c r="N1026" s="22" t="s">
        <v>2074</v>
      </c>
      <c r="O1026" s="22"/>
      <c r="P1026" s="246" t="s">
        <v>4362</v>
      </c>
      <c r="Q1026" s="191"/>
      <c r="R1026" s="1"/>
      <c r="S1026" s="1" t="str">
        <f t="shared" si="153"/>
        <v>NOT EQUAL</v>
      </c>
      <c r="T1026" s="1" t="str">
        <f>IF(ISNA(VLOOKUP(P1026,'NEW XEQM.c'!D:D,1,0)),"--",VLOOKUP(P1026,'NEW XEQM.c'!D:G,3,0))</f>
        <v>--</v>
      </c>
      <c r="U1026" s="1" t="s">
        <v>2074</v>
      </c>
      <c r="W1026" t="str">
        <f t="shared" si="152"/>
        <v/>
      </c>
    </row>
    <row r="1027" spans="1:23">
      <c r="A1027" s="16">
        <f t="shared" si="154"/>
        <v>1027</v>
      </c>
      <c r="B1027" s="15">
        <f t="shared" si="151"/>
        <v>1003</v>
      </c>
      <c r="C1027" s="144" t="s">
        <v>3513</v>
      </c>
      <c r="D1027" s="246" t="s">
        <v>3054</v>
      </c>
      <c r="E1027" s="139" t="s">
        <v>474</v>
      </c>
      <c r="F1027" s="139" t="s">
        <v>4489</v>
      </c>
      <c r="G1027" s="150">
        <v>0</v>
      </c>
      <c r="H1027" s="150">
        <v>0</v>
      </c>
      <c r="I1027" s="139" t="s">
        <v>1</v>
      </c>
      <c r="J1027" s="139" t="s">
        <v>1275</v>
      </c>
      <c r="K1027" s="146" t="s">
        <v>3526</v>
      </c>
      <c r="L1027" s="147" t="s">
        <v>4261</v>
      </c>
      <c r="M1027" s="147" t="s">
        <v>4318</v>
      </c>
      <c r="N1027" s="22" t="s">
        <v>2074</v>
      </c>
      <c r="O1027" s="22"/>
      <c r="P1027" s="246" t="s">
        <v>3054</v>
      </c>
      <c r="Q1027" s="191"/>
      <c r="R1027" s="1"/>
      <c r="S1027" s="1" t="str">
        <f t="shared" si="153"/>
        <v>NOT EQUAL</v>
      </c>
      <c r="T1027" s="1" t="str">
        <f>IF(ISNA(VLOOKUP(P1027,'NEW XEQM.c'!D:D,1,0)),"--",VLOOKUP(P1027,'NEW XEQM.c'!D:G,3,0))</f>
        <v>--</v>
      </c>
      <c r="U1027" s="1" t="s">
        <v>2074</v>
      </c>
      <c r="W1027" t="e">
        <f t="shared" si="152"/>
        <v>#VALUE!</v>
      </c>
    </row>
    <row r="1028" spans="1:23">
      <c r="A1028" s="16">
        <f t="shared" si="154"/>
        <v>1028</v>
      </c>
      <c r="B1028" s="15">
        <f t="shared" ref="B1028:B1091" si="155">IF(AND(MID(C1028,2,1)&lt;&gt;"/",MID(C1028,1,1)="/"),INT(B1027)+1,B1027+0.01)</f>
        <v>1004</v>
      </c>
      <c r="C1028" s="144" t="s">
        <v>3513</v>
      </c>
      <c r="D1028" s="246" t="s">
        <v>3055</v>
      </c>
      <c r="E1028" s="139" t="s">
        <v>474</v>
      </c>
      <c r="F1028" s="139" t="s">
        <v>4490</v>
      </c>
      <c r="G1028" s="150">
        <v>0</v>
      </c>
      <c r="H1028" s="150">
        <v>0</v>
      </c>
      <c r="I1028" s="139" t="s">
        <v>1</v>
      </c>
      <c r="J1028" s="139" t="s">
        <v>1275</v>
      </c>
      <c r="K1028" s="146" t="s">
        <v>3526</v>
      </c>
      <c r="L1028" s="147" t="s">
        <v>4261</v>
      </c>
      <c r="M1028" s="147" t="s">
        <v>4318</v>
      </c>
      <c r="N1028" s="22" t="s">
        <v>2074</v>
      </c>
      <c r="O1028" s="22"/>
      <c r="P1028" s="246" t="s">
        <v>3055</v>
      </c>
      <c r="Q1028" s="191"/>
      <c r="R1028" s="1"/>
      <c r="S1028" s="1" t="str">
        <f t="shared" si="153"/>
        <v>NOT EQUAL</v>
      </c>
      <c r="T1028" s="1" t="str">
        <f>IF(ISNA(VLOOKUP(P1028,'NEW XEQM.c'!D:D,1,0)),"--",VLOOKUP(P1028,'NEW XEQM.c'!D:G,3,0))</f>
        <v>--</v>
      </c>
      <c r="U1028" s="1" t="s">
        <v>2074</v>
      </c>
      <c r="W1028" t="e">
        <f t="shared" si="152"/>
        <v>#VALUE!</v>
      </c>
    </row>
    <row r="1029" spans="1:23">
      <c r="A1029" s="16">
        <f t="shared" si="154"/>
        <v>1029</v>
      </c>
      <c r="B1029" s="15">
        <f t="shared" si="155"/>
        <v>1005</v>
      </c>
      <c r="C1029" s="144" t="s">
        <v>3513</v>
      </c>
      <c r="D1029" s="144" t="s">
        <v>2858</v>
      </c>
      <c r="E1029" s="139" t="s">
        <v>474</v>
      </c>
      <c r="F1029" s="139" t="s">
        <v>4491</v>
      </c>
      <c r="G1029" s="150">
        <v>0</v>
      </c>
      <c r="H1029" s="150">
        <v>0</v>
      </c>
      <c r="I1029" s="139" t="s">
        <v>1</v>
      </c>
      <c r="J1029" s="139" t="s">
        <v>1275</v>
      </c>
      <c r="K1029" s="146" t="s">
        <v>3526</v>
      </c>
      <c r="L1029" s="147" t="s">
        <v>4261</v>
      </c>
      <c r="M1029" s="147" t="s">
        <v>4318</v>
      </c>
      <c r="N1029" s="22" t="s">
        <v>2074</v>
      </c>
      <c r="O1029" s="22"/>
      <c r="P1029" s="246" t="s">
        <v>2858</v>
      </c>
      <c r="Q1029" s="191"/>
      <c r="R1029" s="1"/>
      <c r="S1029" s="1" t="str">
        <f t="shared" si="153"/>
        <v>NOT EQUAL</v>
      </c>
      <c r="T1029" s="1" t="str">
        <f>IF(ISNA(VLOOKUP(P1029,'NEW XEQM.c'!D:D,1,0)),"--",VLOOKUP(P1029,'NEW XEQM.c'!D:G,3,0))</f>
        <v>--</v>
      </c>
      <c r="U1029" s="1" t="s">
        <v>2074</v>
      </c>
      <c r="W1029" t="e">
        <f t="shared" ref="W1029:W1092" si="156">SUBSTITUTE(IF(AND(T1029="--",FIND("STD",E1029),FIND("fn",C1029)&gt;0,FIND("ITM_",P1029),I1029="CAT_FNCT"),E1029,""),"""","")</f>
        <v>#VALUE!</v>
      </c>
    </row>
    <row r="1030" spans="1:23">
      <c r="A1030" s="16">
        <f t="shared" si="154"/>
        <v>1030</v>
      </c>
      <c r="B1030" s="15">
        <f t="shared" si="155"/>
        <v>1006</v>
      </c>
      <c r="C1030" s="144" t="s">
        <v>3513</v>
      </c>
      <c r="D1030" s="144" t="s">
        <v>2859</v>
      </c>
      <c r="E1030" s="139" t="s">
        <v>474</v>
      </c>
      <c r="F1030" s="139" t="s">
        <v>4492</v>
      </c>
      <c r="G1030" s="150">
        <v>0</v>
      </c>
      <c r="H1030" s="150">
        <v>0</v>
      </c>
      <c r="I1030" s="139" t="s">
        <v>1</v>
      </c>
      <c r="J1030" s="139" t="s">
        <v>1275</v>
      </c>
      <c r="K1030" s="146" t="s">
        <v>3526</v>
      </c>
      <c r="L1030" s="147" t="s">
        <v>4261</v>
      </c>
      <c r="M1030" s="147" t="s">
        <v>4318</v>
      </c>
      <c r="N1030" s="22" t="s">
        <v>2074</v>
      </c>
      <c r="O1030" s="22"/>
      <c r="P1030" s="246" t="s">
        <v>2859</v>
      </c>
      <c r="Q1030" s="191"/>
      <c r="R1030" s="1"/>
      <c r="S1030" s="1" t="str">
        <f t="shared" si="153"/>
        <v>NOT EQUAL</v>
      </c>
      <c r="T1030" s="1" t="str">
        <f>IF(ISNA(VLOOKUP(P1030,'NEW XEQM.c'!D:D,1,0)),"--",VLOOKUP(P1030,'NEW XEQM.c'!D:G,3,0))</f>
        <v>--</v>
      </c>
      <c r="U1030" s="1"/>
      <c r="W1030" t="e">
        <f t="shared" si="156"/>
        <v>#VALUE!</v>
      </c>
    </row>
    <row r="1031" spans="1:23">
      <c r="A1031" s="16">
        <f t="shared" si="154"/>
        <v>1031</v>
      </c>
      <c r="B1031" s="15">
        <f t="shared" si="155"/>
        <v>1007</v>
      </c>
      <c r="C1031" s="144" t="s">
        <v>3513</v>
      </c>
      <c r="D1031" s="144" t="s">
        <v>2860</v>
      </c>
      <c r="E1031" s="139" t="s">
        <v>474</v>
      </c>
      <c r="F1031" s="139" t="s">
        <v>4493</v>
      </c>
      <c r="G1031" s="150">
        <v>0</v>
      </c>
      <c r="H1031" s="150">
        <v>0</v>
      </c>
      <c r="I1031" s="139" t="s">
        <v>1</v>
      </c>
      <c r="J1031" s="139" t="s">
        <v>1275</v>
      </c>
      <c r="K1031" s="146" t="s">
        <v>3526</v>
      </c>
      <c r="L1031" s="147" t="s">
        <v>4261</v>
      </c>
      <c r="M1031" s="147" t="s">
        <v>4318</v>
      </c>
      <c r="N1031" s="22" t="s">
        <v>2074</v>
      </c>
      <c r="O1031" s="22"/>
      <c r="P1031" s="246" t="s">
        <v>2860</v>
      </c>
      <c r="Q1031" s="191"/>
      <c r="R1031" s="1"/>
      <c r="S1031" s="1" t="str">
        <f t="shared" si="153"/>
        <v>NOT EQUAL</v>
      </c>
      <c r="T1031" s="1" t="str">
        <f>IF(ISNA(VLOOKUP(P1031,'NEW XEQM.c'!D:D,1,0)),"--",VLOOKUP(P1031,'NEW XEQM.c'!D:G,3,0))</f>
        <v>--</v>
      </c>
      <c r="U1031" s="1" t="s">
        <v>2074</v>
      </c>
      <c r="W1031" t="e">
        <f t="shared" si="156"/>
        <v>#VALUE!</v>
      </c>
    </row>
    <row r="1032" spans="1:23">
      <c r="A1032" s="16">
        <f t="shared" si="154"/>
        <v>1032</v>
      </c>
      <c r="B1032" s="15">
        <f t="shared" si="155"/>
        <v>1008</v>
      </c>
      <c r="C1032" s="144" t="s">
        <v>3512</v>
      </c>
      <c r="D1032" s="144" t="s">
        <v>7</v>
      </c>
      <c r="E1032" s="139" t="s">
        <v>474</v>
      </c>
      <c r="F1032" s="139" t="s">
        <v>4494</v>
      </c>
      <c r="G1032" s="150">
        <v>0</v>
      </c>
      <c r="H1032" s="150">
        <v>0</v>
      </c>
      <c r="I1032" s="139" t="s">
        <v>1</v>
      </c>
      <c r="J1032" s="139" t="s">
        <v>1275</v>
      </c>
      <c r="K1032" s="146" t="s">
        <v>3526</v>
      </c>
      <c r="L1032" s="147" t="s">
        <v>4261</v>
      </c>
      <c r="M1032" s="147" t="s">
        <v>4318</v>
      </c>
      <c r="N1032" s="22" t="s">
        <v>2074</v>
      </c>
      <c r="O1032" s="22"/>
      <c r="P1032" s="246" t="s">
        <v>3056</v>
      </c>
      <c r="Q1032" s="191"/>
      <c r="R1032" s="1"/>
      <c r="S1032" s="1" t="str">
        <f t="shared" si="153"/>
        <v>NOT EQUAL</v>
      </c>
      <c r="T1032" s="1" t="str">
        <f>IF(ISNA(VLOOKUP(P1032,'NEW XEQM.c'!D:D,1,0)),"--",VLOOKUP(P1032,'NEW XEQM.c'!D:G,3,0))</f>
        <v>--</v>
      </c>
      <c r="U1032" s="1" t="s">
        <v>2074</v>
      </c>
      <c r="W1032" t="e">
        <f t="shared" si="156"/>
        <v>#VALUE!</v>
      </c>
    </row>
    <row r="1033" spans="1:23">
      <c r="A1033" s="16">
        <f t="shared" si="154"/>
        <v>1033</v>
      </c>
      <c r="B1033" s="15">
        <f t="shared" si="155"/>
        <v>1009</v>
      </c>
      <c r="C1033" s="144" t="s">
        <v>3512</v>
      </c>
      <c r="D1033" s="144" t="s">
        <v>7</v>
      </c>
      <c r="E1033" s="139" t="s">
        <v>474</v>
      </c>
      <c r="F1033" s="139" t="s">
        <v>4495</v>
      </c>
      <c r="G1033" s="150">
        <v>0</v>
      </c>
      <c r="H1033" s="150">
        <v>0</v>
      </c>
      <c r="I1033" s="139" t="s">
        <v>1</v>
      </c>
      <c r="J1033" s="139" t="s">
        <v>1275</v>
      </c>
      <c r="K1033" s="146" t="s">
        <v>3526</v>
      </c>
      <c r="L1033" s="147" t="s">
        <v>4261</v>
      </c>
      <c r="M1033" s="147" t="s">
        <v>4318</v>
      </c>
      <c r="N1033" s="22" t="s">
        <v>2074</v>
      </c>
      <c r="O1033" s="22"/>
      <c r="P1033" s="246" t="s">
        <v>3057</v>
      </c>
      <c r="Q1033" s="191"/>
      <c r="R1033" s="1"/>
      <c r="S1033" s="1" t="str">
        <f t="shared" si="153"/>
        <v>NOT EQUAL</v>
      </c>
      <c r="T1033" s="1" t="str">
        <f>IF(ISNA(VLOOKUP(P1033,'NEW XEQM.c'!D:D,1,0)),"--",VLOOKUP(P1033,'NEW XEQM.c'!D:G,3,0))</f>
        <v>--</v>
      </c>
      <c r="U1033" s="1" t="s">
        <v>2074</v>
      </c>
      <c r="W1033" t="e">
        <f t="shared" si="156"/>
        <v>#VALUE!</v>
      </c>
    </row>
    <row r="1034" spans="1:23">
      <c r="A1034" s="16">
        <f t="shared" si="154"/>
        <v>1034</v>
      </c>
      <c r="B1034" s="15">
        <f t="shared" si="155"/>
        <v>1010</v>
      </c>
      <c r="C1034" s="144" t="s">
        <v>3512</v>
      </c>
      <c r="D1034" s="144" t="s">
        <v>7</v>
      </c>
      <c r="E1034" s="139" t="s">
        <v>474</v>
      </c>
      <c r="F1034" s="139" t="s">
        <v>4496</v>
      </c>
      <c r="G1034" s="150">
        <v>0</v>
      </c>
      <c r="H1034" s="150">
        <v>0</v>
      </c>
      <c r="I1034" s="139" t="s">
        <v>1</v>
      </c>
      <c r="J1034" s="139" t="s">
        <v>1275</v>
      </c>
      <c r="K1034" s="146" t="s">
        <v>3526</v>
      </c>
      <c r="L1034" s="147" t="s">
        <v>4261</v>
      </c>
      <c r="M1034" s="147" t="s">
        <v>4318</v>
      </c>
      <c r="N1034" s="22" t="s">
        <v>2074</v>
      </c>
      <c r="O1034" s="22"/>
      <c r="P1034" s="246" t="s">
        <v>3058</v>
      </c>
      <c r="Q1034" s="191"/>
      <c r="R1034" s="1"/>
      <c r="S1034" s="1" t="str">
        <f t="shared" si="153"/>
        <v>NOT EQUAL</v>
      </c>
      <c r="T1034" s="1" t="str">
        <f>IF(ISNA(VLOOKUP(P1034,'NEW XEQM.c'!D:D,1,0)),"--",VLOOKUP(P1034,'NEW XEQM.c'!D:G,3,0))</f>
        <v>--</v>
      </c>
      <c r="U1034" s="1" t="s">
        <v>2074</v>
      </c>
      <c r="W1034" t="e">
        <f t="shared" si="156"/>
        <v>#VALUE!</v>
      </c>
    </row>
    <row r="1035" spans="1:23">
      <c r="A1035" s="16">
        <f t="shared" si="154"/>
        <v>1035</v>
      </c>
      <c r="B1035" s="15">
        <f t="shared" si="155"/>
        <v>1011</v>
      </c>
      <c r="C1035" s="144" t="s">
        <v>3512</v>
      </c>
      <c r="D1035" s="144" t="s">
        <v>7</v>
      </c>
      <c r="E1035" s="139" t="s">
        <v>474</v>
      </c>
      <c r="F1035" s="139" t="s">
        <v>4497</v>
      </c>
      <c r="G1035" s="150">
        <v>0</v>
      </c>
      <c r="H1035" s="150">
        <v>0</v>
      </c>
      <c r="I1035" s="139" t="s">
        <v>1</v>
      </c>
      <c r="J1035" s="139" t="s">
        <v>1275</v>
      </c>
      <c r="K1035" s="146" t="s">
        <v>3526</v>
      </c>
      <c r="L1035" s="147" t="s">
        <v>4261</v>
      </c>
      <c r="M1035" s="147" t="s">
        <v>4318</v>
      </c>
      <c r="N1035" s="22" t="s">
        <v>2074</v>
      </c>
      <c r="O1035" s="22"/>
      <c r="P1035" s="246" t="s">
        <v>3059</v>
      </c>
      <c r="Q1035" s="191"/>
      <c r="R1035" s="1"/>
      <c r="S1035" s="1" t="str">
        <f t="shared" si="153"/>
        <v>NOT EQUAL</v>
      </c>
      <c r="T1035" s="1" t="str">
        <f>IF(ISNA(VLOOKUP(P1035,'NEW XEQM.c'!D:D,1,0)),"--",VLOOKUP(P1035,'NEW XEQM.c'!D:G,3,0))</f>
        <v>--</v>
      </c>
      <c r="U1035" s="1" t="s">
        <v>2074</v>
      </c>
      <c r="W1035" t="e">
        <f t="shared" si="156"/>
        <v>#VALUE!</v>
      </c>
    </row>
    <row r="1036" spans="1:23">
      <c r="A1036" s="16">
        <f t="shared" si="154"/>
        <v>1036</v>
      </c>
      <c r="B1036" s="15">
        <f t="shared" si="155"/>
        <v>1012</v>
      </c>
      <c r="C1036" s="144" t="s">
        <v>3512</v>
      </c>
      <c r="D1036" s="144" t="s">
        <v>7</v>
      </c>
      <c r="E1036" s="139" t="s">
        <v>474</v>
      </c>
      <c r="F1036" s="139" t="s">
        <v>4498</v>
      </c>
      <c r="G1036" s="150">
        <v>0</v>
      </c>
      <c r="H1036" s="150">
        <v>0</v>
      </c>
      <c r="I1036" s="139" t="s">
        <v>1</v>
      </c>
      <c r="J1036" s="139" t="s">
        <v>1275</v>
      </c>
      <c r="K1036" s="146" t="s">
        <v>3526</v>
      </c>
      <c r="L1036" s="147" t="s">
        <v>4261</v>
      </c>
      <c r="M1036" s="147" t="s">
        <v>4318</v>
      </c>
      <c r="N1036" s="22" t="s">
        <v>2074</v>
      </c>
      <c r="O1036" s="22"/>
      <c r="P1036" s="246" t="s">
        <v>3060</v>
      </c>
      <c r="Q1036" s="191"/>
      <c r="R1036" s="1"/>
      <c r="S1036" s="1" t="str">
        <f t="shared" si="153"/>
        <v>NOT EQUAL</v>
      </c>
      <c r="T1036" s="1" t="str">
        <f>IF(ISNA(VLOOKUP(P1036,'NEW XEQM.c'!D:D,1,0)),"--",VLOOKUP(P1036,'NEW XEQM.c'!D:G,3,0))</f>
        <v>--</v>
      </c>
      <c r="U1036" s="1" t="s">
        <v>2074</v>
      </c>
      <c r="W1036" t="e">
        <f t="shared" si="156"/>
        <v>#VALUE!</v>
      </c>
    </row>
    <row r="1037" spans="1:23">
      <c r="A1037" s="16">
        <f t="shared" si="154"/>
        <v>1037</v>
      </c>
      <c r="B1037" s="15">
        <f t="shared" si="155"/>
        <v>1013</v>
      </c>
      <c r="C1037" s="144" t="s">
        <v>3512</v>
      </c>
      <c r="D1037" s="144" t="s">
        <v>7</v>
      </c>
      <c r="E1037" s="139" t="s">
        <v>474</v>
      </c>
      <c r="F1037" s="139" t="s">
        <v>4499</v>
      </c>
      <c r="G1037" s="150">
        <v>0</v>
      </c>
      <c r="H1037" s="150">
        <v>0</v>
      </c>
      <c r="I1037" s="139" t="s">
        <v>1</v>
      </c>
      <c r="J1037" s="139" t="s">
        <v>1275</v>
      </c>
      <c r="K1037" s="146" t="s">
        <v>3526</v>
      </c>
      <c r="L1037" s="147" t="s">
        <v>4261</v>
      </c>
      <c r="M1037" s="147" t="s">
        <v>4318</v>
      </c>
      <c r="N1037" s="22" t="s">
        <v>2074</v>
      </c>
      <c r="O1037" s="22"/>
      <c r="P1037" s="246" t="s">
        <v>3061</v>
      </c>
      <c r="Q1037" s="191"/>
      <c r="R1037" s="1"/>
      <c r="S1037" s="1" t="str">
        <f t="shared" si="153"/>
        <v>NOT EQUAL</v>
      </c>
      <c r="T1037" s="1" t="str">
        <f>IF(ISNA(VLOOKUP(P1037,'NEW XEQM.c'!D:D,1,0)),"--",VLOOKUP(P1037,'NEW XEQM.c'!D:G,3,0))</f>
        <v>--</v>
      </c>
      <c r="U1037" s="1" t="s">
        <v>2074</v>
      </c>
      <c r="W1037" t="e">
        <f t="shared" si="156"/>
        <v>#VALUE!</v>
      </c>
    </row>
    <row r="1038" spans="1:23">
      <c r="A1038" s="16">
        <f t="shared" si="154"/>
        <v>1038</v>
      </c>
      <c r="B1038" s="15">
        <f t="shared" si="155"/>
        <v>1014</v>
      </c>
      <c r="C1038" s="144" t="s">
        <v>3512</v>
      </c>
      <c r="D1038" s="144" t="s">
        <v>7</v>
      </c>
      <c r="E1038" s="139" t="s">
        <v>474</v>
      </c>
      <c r="F1038" s="139" t="s">
        <v>4500</v>
      </c>
      <c r="G1038" s="150">
        <v>0</v>
      </c>
      <c r="H1038" s="150">
        <v>0</v>
      </c>
      <c r="I1038" s="139" t="s">
        <v>1</v>
      </c>
      <c r="J1038" s="139" t="s">
        <v>1275</v>
      </c>
      <c r="K1038" s="146" t="s">
        <v>3526</v>
      </c>
      <c r="L1038" s="147" t="s">
        <v>4261</v>
      </c>
      <c r="M1038" s="147" t="s">
        <v>4318</v>
      </c>
      <c r="N1038" s="22" t="s">
        <v>2074</v>
      </c>
      <c r="O1038" s="22"/>
      <c r="P1038" s="246" t="s">
        <v>3062</v>
      </c>
      <c r="Q1038" s="191"/>
      <c r="R1038" s="1"/>
      <c r="S1038" s="1" t="str">
        <f t="shared" si="153"/>
        <v>NOT EQUAL</v>
      </c>
      <c r="T1038" s="1" t="str">
        <f>IF(ISNA(VLOOKUP(P1038,'NEW XEQM.c'!D:D,1,0)),"--",VLOOKUP(P1038,'NEW XEQM.c'!D:G,3,0))</f>
        <v>--</v>
      </c>
      <c r="U1038" s="1" t="s">
        <v>2074</v>
      </c>
      <c r="W1038" t="e">
        <f t="shared" si="156"/>
        <v>#VALUE!</v>
      </c>
    </row>
    <row r="1039" spans="1:23">
      <c r="A1039" s="16">
        <f t="shared" si="154"/>
        <v>1039</v>
      </c>
      <c r="B1039" s="15">
        <f t="shared" si="155"/>
        <v>1015</v>
      </c>
      <c r="C1039" s="144" t="s">
        <v>3512</v>
      </c>
      <c r="D1039" s="144" t="s">
        <v>7</v>
      </c>
      <c r="E1039" s="139" t="s">
        <v>474</v>
      </c>
      <c r="F1039" s="139" t="s">
        <v>4501</v>
      </c>
      <c r="G1039" s="150">
        <v>0</v>
      </c>
      <c r="H1039" s="150">
        <v>0</v>
      </c>
      <c r="I1039" s="139" t="s">
        <v>1</v>
      </c>
      <c r="J1039" s="139" t="s">
        <v>1275</v>
      </c>
      <c r="K1039" s="146" t="s">
        <v>3526</v>
      </c>
      <c r="L1039" s="147" t="s">
        <v>4261</v>
      </c>
      <c r="M1039" s="147" t="s">
        <v>4318</v>
      </c>
      <c r="N1039" s="22" t="s">
        <v>2074</v>
      </c>
      <c r="O1039" s="22"/>
      <c r="P1039" s="246" t="s">
        <v>3063</v>
      </c>
      <c r="Q1039" s="191"/>
      <c r="R1039" s="1"/>
      <c r="S1039" s="1" t="str">
        <f t="shared" si="153"/>
        <v>NOT EQUAL</v>
      </c>
      <c r="T1039" s="1" t="str">
        <f>IF(ISNA(VLOOKUP(P1039,'NEW XEQM.c'!D:D,1,0)),"--",VLOOKUP(P1039,'NEW XEQM.c'!D:G,3,0))</f>
        <v>--</v>
      </c>
      <c r="U1039" s="1" t="s">
        <v>2074</v>
      </c>
      <c r="W1039" t="e">
        <f t="shared" si="156"/>
        <v>#VALUE!</v>
      </c>
    </row>
    <row r="1040" spans="1:23">
      <c r="A1040" s="16">
        <f t="shared" si="154"/>
        <v>1040</v>
      </c>
      <c r="B1040" s="15">
        <f t="shared" si="155"/>
        <v>1016</v>
      </c>
      <c r="C1040" s="144" t="s">
        <v>3512</v>
      </c>
      <c r="D1040" s="144" t="s">
        <v>7</v>
      </c>
      <c r="E1040" s="139" t="s">
        <v>474</v>
      </c>
      <c r="F1040" s="139" t="s">
        <v>4502</v>
      </c>
      <c r="G1040" s="150">
        <v>0</v>
      </c>
      <c r="H1040" s="150">
        <v>0</v>
      </c>
      <c r="I1040" s="139" t="s">
        <v>1</v>
      </c>
      <c r="J1040" s="139" t="s">
        <v>1275</v>
      </c>
      <c r="K1040" s="146" t="s">
        <v>3526</v>
      </c>
      <c r="L1040" s="147" t="s">
        <v>4261</v>
      </c>
      <c r="M1040" s="147" t="s">
        <v>4318</v>
      </c>
      <c r="N1040" s="22" t="s">
        <v>2074</v>
      </c>
      <c r="O1040" s="22"/>
      <c r="P1040" s="246" t="s">
        <v>3064</v>
      </c>
      <c r="Q1040" s="191"/>
      <c r="R1040" s="1"/>
      <c r="S1040" s="1" t="str">
        <f t="shared" si="153"/>
        <v>NOT EQUAL</v>
      </c>
      <c r="T1040" s="1" t="str">
        <f>IF(ISNA(VLOOKUP(P1040,'NEW XEQM.c'!D:D,1,0)),"--",VLOOKUP(P1040,'NEW XEQM.c'!D:G,3,0))</f>
        <v>--</v>
      </c>
      <c r="U1040" s="1" t="s">
        <v>2074</v>
      </c>
      <c r="W1040" t="e">
        <f t="shared" si="156"/>
        <v>#VALUE!</v>
      </c>
    </row>
    <row r="1041" spans="1:23">
      <c r="A1041" s="16">
        <f t="shared" si="154"/>
        <v>1041</v>
      </c>
      <c r="B1041" s="15">
        <f t="shared" si="155"/>
        <v>1017</v>
      </c>
      <c r="C1041" s="144" t="s">
        <v>3512</v>
      </c>
      <c r="D1041" s="144" t="s">
        <v>7</v>
      </c>
      <c r="E1041" s="139" t="s">
        <v>474</v>
      </c>
      <c r="F1041" s="139" t="s">
        <v>4503</v>
      </c>
      <c r="G1041" s="150">
        <v>0</v>
      </c>
      <c r="H1041" s="150">
        <v>0</v>
      </c>
      <c r="I1041" s="139" t="s">
        <v>1</v>
      </c>
      <c r="J1041" s="139" t="s">
        <v>1275</v>
      </c>
      <c r="K1041" s="146" t="s">
        <v>3526</v>
      </c>
      <c r="L1041" s="147" t="s">
        <v>4261</v>
      </c>
      <c r="M1041" s="147" t="s">
        <v>4318</v>
      </c>
      <c r="N1041" s="22" t="s">
        <v>2074</v>
      </c>
      <c r="O1041" s="22"/>
      <c r="P1041" s="246" t="s">
        <v>3065</v>
      </c>
      <c r="Q1041" s="191"/>
      <c r="R1041" s="1"/>
      <c r="S1041" s="1" t="str">
        <f t="shared" si="153"/>
        <v>NOT EQUAL</v>
      </c>
      <c r="T1041" s="1" t="str">
        <f>IF(ISNA(VLOOKUP(P1041,'NEW XEQM.c'!D:D,1,0)),"--",VLOOKUP(P1041,'NEW XEQM.c'!D:G,3,0))</f>
        <v>--</v>
      </c>
      <c r="U1041" s="1" t="s">
        <v>2074</v>
      </c>
      <c r="W1041" t="e">
        <f t="shared" si="156"/>
        <v>#VALUE!</v>
      </c>
    </row>
    <row r="1042" spans="1:23">
      <c r="A1042" s="16">
        <f t="shared" si="154"/>
        <v>1042</v>
      </c>
      <c r="B1042" s="15">
        <f t="shared" si="155"/>
        <v>1018</v>
      </c>
      <c r="C1042" s="144" t="s">
        <v>3512</v>
      </c>
      <c r="D1042" s="144" t="s">
        <v>7</v>
      </c>
      <c r="E1042" s="139" t="s">
        <v>474</v>
      </c>
      <c r="F1042" s="139" t="s">
        <v>4504</v>
      </c>
      <c r="G1042" s="150">
        <v>0</v>
      </c>
      <c r="H1042" s="150">
        <v>0</v>
      </c>
      <c r="I1042" s="139" t="s">
        <v>1</v>
      </c>
      <c r="J1042" s="139" t="s">
        <v>1275</v>
      </c>
      <c r="K1042" s="146" t="s">
        <v>3526</v>
      </c>
      <c r="L1042" s="147" t="s">
        <v>4261</v>
      </c>
      <c r="M1042" s="147" t="s">
        <v>4318</v>
      </c>
      <c r="N1042" s="22" t="s">
        <v>2074</v>
      </c>
      <c r="O1042" s="22"/>
      <c r="P1042" s="246" t="s">
        <v>4432</v>
      </c>
      <c r="Q1042" s="191"/>
      <c r="R1042" s="1"/>
      <c r="S1042" s="1" t="str">
        <f t="shared" si="153"/>
        <v>NOT EQUAL</v>
      </c>
      <c r="T1042" s="1" t="str">
        <f>IF(ISNA(VLOOKUP(P1042,'NEW XEQM.c'!D:D,1,0)),"--",VLOOKUP(P1042,'NEW XEQM.c'!D:G,3,0))</f>
        <v>--</v>
      </c>
      <c r="U1042" s="1" t="s">
        <v>2074</v>
      </c>
      <c r="W1042" t="e">
        <f t="shared" si="156"/>
        <v>#VALUE!</v>
      </c>
    </row>
    <row r="1043" spans="1:23">
      <c r="A1043" s="16">
        <f t="shared" si="154"/>
        <v>1043</v>
      </c>
      <c r="B1043" s="15">
        <f t="shared" si="155"/>
        <v>1019</v>
      </c>
      <c r="C1043" s="144" t="s">
        <v>3512</v>
      </c>
      <c r="D1043" s="144" t="s">
        <v>7</v>
      </c>
      <c r="E1043" s="139" t="s">
        <v>474</v>
      </c>
      <c r="F1043" s="139" t="s">
        <v>4505</v>
      </c>
      <c r="G1043" s="150">
        <v>0</v>
      </c>
      <c r="H1043" s="150">
        <v>0</v>
      </c>
      <c r="I1043" s="139" t="s">
        <v>1</v>
      </c>
      <c r="J1043" s="139" t="s">
        <v>1275</v>
      </c>
      <c r="K1043" s="146" t="s">
        <v>3526</v>
      </c>
      <c r="L1043" s="147" t="s">
        <v>4261</v>
      </c>
      <c r="M1043" s="147" t="s">
        <v>4318</v>
      </c>
      <c r="N1043" s="22" t="s">
        <v>2074</v>
      </c>
      <c r="O1043" s="22"/>
      <c r="P1043" s="246" t="s">
        <v>4433</v>
      </c>
      <c r="Q1043" s="191"/>
      <c r="R1043" s="1"/>
      <c r="S1043" s="1" t="str">
        <f t="shared" si="153"/>
        <v>NOT EQUAL</v>
      </c>
      <c r="T1043" s="1" t="str">
        <f>IF(ISNA(VLOOKUP(P1043,'NEW XEQM.c'!D:D,1,0)),"--",VLOOKUP(P1043,'NEW XEQM.c'!D:G,3,0))</f>
        <v>--</v>
      </c>
      <c r="U1043" s="1" t="s">
        <v>2074</v>
      </c>
      <c r="W1043" t="e">
        <f t="shared" si="156"/>
        <v>#VALUE!</v>
      </c>
    </row>
    <row r="1044" spans="1:23">
      <c r="A1044" s="16">
        <f t="shared" si="154"/>
        <v>1044</v>
      </c>
      <c r="B1044" s="15">
        <f t="shared" si="155"/>
        <v>1020</v>
      </c>
      <c r="C1044" s="144" t="s">
        <v>3512</v>
      </c>
      <c r="D1044" s="144" t="s">
        <v>7</v>
      </c>
      <c r="E1044" s="139" t="s">
        <v>474</v>
      </c>
      <c r="F1044" s="139" t="s">
        <v>4506</v>
      </c>
      <c r="G1044" s="150">
        <v>0</v>
      </c>
      <c r="H1044" s="150">
        <v>0</v>
      </c>
      <c r="I1044" s="139" t="s">
        <v>1</v>
      </c>
      <c r="J1044" s="139" t="s">
        <v>1275</v>
      </c>
      <c r="K1044" s="146" t="s">
        <v>3526</v>
      </c>
      <c r="L1044" s="147" t="s">
        <v>4261</v>
      </c>
      <c r="M1044" s="147" t="s">
        <v>4318</v>
      </c>
      <c r="N1044" s="22" t="s">
        <v>2074</v>
      </c>
      <c r="O1044" s="22"/>
      <c r="P1044" s="246" t="s">
        <v>4434</v>
      </c>
      <c r="Q1044" s="191"/>
      <c r="R1044" s="1"/>
      <c r="S1044" s="1" t="str">
        <f t="shared" si="153"/>
        <v>NOT EQUAL</v>
      </c>
      <c r="T1044" s="1" t="str">
        <f>IF(ISNA(VLOOKUP(P1044,'NEW XEQM.c'!D:D,1,0)),"--",VLOOKUP(P1044,'NEW XEQM.c'!D:G,3,0))</f>
        <v>--</v>
      </c>
      <c r="U1044" s="1" t="s">
        <v>2074</v>
      </c>
      <c r="W1044" t="e">
        <f t="shared" si="156"/>
        <v>#VALUE!</v>
      </c>
    </row>
    <row r="1045" spans="1:23">
      <c r="A1045" s="16">
        <f t="shared" si="154"/>
        <v>1045</v>
      </c>
      <c r="B1045" s="15">
        <f t="shared" si="155"/>
        <v>1021</v>
      </c>
      <c r="C1045" s="144" t="s">
        <v>3512</v>
      </c>
      <c r="D1045" s="144" t="s">
        <v>7</v>
      </c>
      <c r="E1045" s="139" t="s">
        <v>474</v>
      </c>
      <c r="F1045" s="139" t="s">
        <v>4507</v>
      </c>
      <c r="G1045" s="150">
        <v>0</v>
      </c>
      <c r="H1045" s="150">
        <v>0</v>
      </c>
      <c r="I1045" s="139" t="s">
        <v>1</v>
      </c>
      <c r="J1045" s="139" t="s">
        <v>1275</v>
      </c>
      <c r="K1045" s="146" t="s">
        <v>3526</v>
      </c>
      <c r="L1045" s="147" t="s">
        <v>4261</v>
      </c>
      <c r="M1045" s="147" t="s">
        <v>4318</v>
      </c>
      <c r="N1045" s="22" t="s">
        <v>2074</v>
      </c>
      <c r="O1045" s="22"/>
      <c r="P1045" s="246" t="s">
        <v>4435</v>
      </c>
      <c r="Q1045" s="191"/>
      <c r="R1045" s="1"/>
      <c r="S1045" s="1" t="str">
        <f t="shared" si="153"/>
        <v>NOT EQUAL</v>
      </c>
      <c r="T1045" s="1" t="str">
        <f>IF(ISNA(VLOOKUP(P1045,'NEW XEQM.c'!D:D,1,0)),"--",VLOOKUP(P1045,'NEW XEQM.c'!D:G,3,0))</f>
        <v>--</v>
      </c>
      <c r="U1045" s="1" t="s">
        <v>2074</v>
      </c>
      <c r="W1045" t="e">
        <f t="shared" si="156"/>
        <v>#VALUE!</v>
      </c>
    </row>
    <row r="1046" spans="1:23">
      <c r="A1046" s="16">
        <f t="shared" si="154"/>
        <v>1046</v>
      </c>
      <c r="B1046" s="15">
        <f t="shared" si="155"/>
        <v>1022</v>
      </c>
      <c r="C1046" s="144" t="s">
        <v>3512</v>
      </c>
      <c r="D1046" s="144" t="s">
        <v>7</v>
      </c>
      <c r="E1046" s="139" t="s">
        <v>474</v>
      </c>
      <c r="F1046" s="139" t="s">
        <v>4508</v>
      </c>
      <c r="G1046" s="150">
        <v>0</v>
      </c>
      <c r="H1046" s="150">
        <v>0</v>
      </c>
      <c r="I1046" s="139" t="s">
        <v>1</v>
      </c>
      <c r="J1046" s="139" t="s">
        <v>1275</v>
      </c>
      <c r="K1046" s="146" t="s">
        <v>3526</v>
      </c>
      <c r="L1046" s="147" t="s">
        <v>4261</v>
      </c>
      <c r="M1046" s="147" t="s">
        <v>4318</v>
      </c>
      <c r="N1046" s="22" t="s">
        <v>2074</v>
      </c>
      <c r="O1046" s="22"/>
      <c r="P1046" s="246" t="s">
        <v>4436</v>
      </c>
      <c r="Q1046" s="191"/>
      <c r="R1046" s="1"/>
      <c r="S1046" s="1" t="str">
        <f t="shared" si="153"/>
        <v>NOT EQUAL</v>
      </c>
      <c r="T1046" s="1" t="str">
        <f>IF(ISNA(VLOOKUP(P1046,'NEW XEQM.c'!D:D,1,0)),"--",VLOOKUP(P1046,'NEW XEQM.c'!D:G,3,0))</f>
        <v>--</v>
      </c>
      <c r="U1046" s="1" t="s">
        <v>2074</v>
      </c>
      <c r="W1046" t="e">
        <f t="shared" si="156"/>
        <v>#VALUE!</v>
      </c>
    </row>
    <row r="1047" spans="1:23">
      <c r="A1047" s="16">
        <f t="shared" si="154"/>
        <v>1047</v>
      </c>
      <c r="B1047" s="15">
        <f t="shared" si="155"/>
        <v>1023</v>
      </c>
      <c r="C1047" s="144" t="s">
        <v>3512</v>
      </c>
      <c r="D1047" s="144" t="s">
        <v>7</v>
      </c>
      <c r="E1047" s="139" t="s">
        <v>474</v>
      </c>
      <c r="F1047" s="139" t="s">
        <v>4509</v>
      </c>
      <c r="G1047" s="150">
        <v>0</v>
      </c>
      <c r="H1047" s="150">
        <v>0</v>
      </c>
      <c r="I1047" s="139" t="s">
        <v>1</v>
      </c>
      <c r="J1047" s="139" t="s">
        <v>1275</v>
      </c>
      <c r="K1047" s="146" t="s">
        <v>3526</v>
      </c>
      <c r="L1047" s="147" t="s">
        <v>4261</v>
      </c>
      <c r="M1047" s="147" t="s">
        <v>4318</v>
      </c>
      <c r="N1047" s="22" t="s">
        <v>2074</v>
      </c>
      <c r="O1047" s="22"/>
      <c r="P1047" s="246" t="s">
        <v>4437</v>
      </c>
      <c r="Q1047" s="191"/>
      <c r="R1047" s="1"/>
      <c r="S1047" s="1" t="str">
        <f t="shared" si="153"/>
        <v>NOT EQUAL</v>
      </c>
      <c r="T1047" s="1" t="str">
        <f>IF(ISNA(VLOOKUP(P1047,'NEW XEQM.c'!D:D,1,0)),"--",VLOOKUP(P1047,'NEW XEQM.c'!D:G,3,0))</f>
        <v>--</v>
      </c>
      <c r="U1047" s="1" t="s">
        <v>2074</v>
      </c>
      <c r="W1047" t="e">
        <f t="shared" si="156"/>
        <v>#VALUE!</v>
      </c>
    </row>
    <row r="1048" spans="1:23">
      <c r="A1048" s="16">
        <f t="shared" si="154"/>
        <v>1048</v>
      </c>
      <c r="B1048" s="15">
        <f t="shared" si="155"/>
        <v>1024</v>
      </c>
      <c r="C1048" s="144" t="s">
        <v>3512</v>
      </c>
      <c r="D1048" s="144" t="s">
        <v>7</v>
      </c>
      <c r="E1048" s="139" t="s">
        <v>474</v>
      </c>
      <c r="F1048" s="139" t="s">
        <v>4510</v>
      </c>
      <c r="G1048" s="150">
        <v>0</v>
      </c>
      <c r="H1048" s="150">
        <v>0</v>
      </c>
      <c r="I1048" s="139" t="s">
        <v>1</v>
      </c>
      <c r="J1048" s="139" t="s">
        <v>1275</v>
      </c>
      <c r="K1048" s="146" t="s">
        <v>3526</v>
      </c>
      <c r="L1048" s="147" t="s">
        <v>4261</v>
      </c>
      <c r="M1048" s="147" t="s">
        <v>4318</v>
      </c>
      <c r="N1048" s="22" t="s">
        <v>2074</v>
      </c>
      <c r="O1048" s="22"/>
      <c r="P1048" s="246" t="s">
        <v>4438</v>
      </c>
      <c r="Q1048" s="191"/>
      <c r="R1048" s="1"/>
      <c r="S1048" s="1" t="str">
        <f t="shared" si="153"/>
        <v>NOT EQUAL</v>
      </c>
      <c r="T1048" s="1" t="str">
        <f>IF(ISNA(VLOOKUP(P1048,'NEW XEQM.c'!D:D,1,0)),"--",VLOOKUP(P1048,'NEW XEQM.c'!D:G,3,0))</f>
        <v>--</v>
      </c>
      <c r="U1048" s="1" t="s">
        <v>2074</v>
      </c>
      <c r="W1048" t="e">
        <f t="shared" si="156"/>
        <v>#VALUE!</v>
      </c>
    </row>
    <row r="1049" spans="1:23">
      <c r="A1049" s="16">
        <f t="shared" si="154"/>
        <v>1049</v>
      </c>
      <c r="B1049" s="15">
        <f t="shared" si="155"/>
        <v>1025</v>
      </c>
      <c r="C1049" s="144" t="s">
        <v>3512</v>
      </c>
      <c r="D1049" s="144" t="s">
        <v>7</v>
      </c>
      <c r="E1049" s="139" t="s">
        <v>474</v>
      </c>
      <c r="F1049" s="139" t="s">
        <v>4511</v>
      </c>
      <c r="G1049" s="150">
        <v>0</v>
      </c>
      <c r="H1049" s="150">
        <v>0</v>
      </c>
      <c r="I1049" s="139" t="s">
        <v>1</v>
      </c>
      <c r="J1049" s="139" t="s">
        <v>1275</v>
      </c>
      <c r="K1049" s="146" t="s">
        <v>3526</v>
      </c>
      <c r="L1049" s="147" t="s">
        <v>4261</v>
      </c>
      <c r="M1049" s="147" t="s">
        <v>4318</v>
      </c>
      <c r="N1049" s="22" t="s">
        <v>2074</v>
      </c>
      <c r="O1049" s="22"/>
      <c r="P1049" s="246" t="s">
        <v>4439</v>
      </c>
      <c r="Q1049" s="191"/>
      <c r="R1049" s="1"/>
      <c r="S1049" s="1" t="str">
        <f t="shared" si="153"/>
        <v>NOT EQUAL</v>
      </c>
      <c r="T1049" s="1" t="str">
        <f>IF(ISNA(VLOOKUP(P1049,'NEW XEQM.c'!D:D,1,0)),"--",VLOOKUP(P1049,'NEW XEQM.c'!D:G,3,0))</f>
        <v>--</v>
      </c>
      <c r="U1049" s="1" t="s">
        <v>2074</v>
      </c>
      <c r="W1049" t="e">
        <f t="shared" si="156"/>
        <v>#VALUE!</v>
      </c>
    </row>
    <row r="1050" spans="1:23">
      <c r="A1050" s="16">
        <f t="shared" si="154"/>
        <v>1050</v>
      </c>
      <c r="B1050" s="15">
        <f t="shared" si="155"/>
        <v>1026</v>
      </c>
      <c r="C1050" s="144" t="s">
        <v>3512</v>
      </c>
      <c r="D1050" s="144" t="s">
        <v>7</v>
      </c>
      <c r="E1050" s="139" t="s">
        <v>474</v>
      </c>
      <c r="F1050" s="139" t="s">
        <v>4512</v>
      </c>
      <c r="G1050" s="150">
        <v>0</v>
      </c>
      <c r="H1050" s="150">
        <v>0</v>
      </c>
      <c r="I1050" s="139" t="s">
        <v>1</v>
      </c>
      <c r="J1050" s="139" t="s">
        <v>1275</v>
      </c>
      <c r="K1050" s="146" t="s">
        <v>3526</v>
      </c>
      <c r="L1050" s="147" t="s">
        <v>4261</v>
      </c>
      <c r="M1050" s="147" t="s">
        <v>4318</v>
      </c>
      <c r="N1050" s="22" t="s">
        <v>2074</v>
      </c>
      <c r="O1050" s="22"/>
      <c r="P1050" s="246" t="s">
        <v>4440</v>
      </c>
      <c r="Q1050" s="191"/>
      <c r="R1050" s="1"/>
      <c r="S1050" s="1" t="str">
        <f t="shared" si="153"/>
        <v>NOT EQUAL</v>
      </c>
      <c r="T1050" s="1" t="str">
        <f>IF(ISNA(VLOOKUP(P1050,'NEW XEQM.c'!D:D,1,0)),"--",VLOOKUP(P1050,'NEW XEQM.c'!D:G,3,0))</f>
        <v>--</v>
      </c>
      <c r="U1050" s="1" t="s">
        <v>2074</v>
      </c>
      <c r="W1050" t="e">
        <f t="shared" si="156"/>
        <v>#VALUE!</v>
      </c>
    </row>
    <row r="1051" spans="1:23">
      <c r="A1051" s="16">
        <f t="shared" si="154"/>
        <v>1051</v>
      </c>
      <c r="B1051" s="15">
        <f t="shared" si="155"/>
        <v>1027</v>
      </c>
      <c r="C1051" s="144" t="s">
        <v>3512</v>
      </c>
      <c r="D1051" s="144" t="s">
        <v>7</v>
      </c>
      <c r="E1051" s="139" t="s">
        <v>474</v>
      </c>
      <c r="F1051" s="139" t="s">
        <v>4513</v>
      </c>
      <c r="G1051" s="150">
        <v>0</v>
      </c>
      <c r="H1051" s="150">
        <v>0</v>
      </c>
      <c r="I1051" s="139" t="s">
        <v>1</v>
      </c>
      <c r="J1051" s="139" t="s">
        <v>1275</v>
      </c>
      <c r="K1051" s="146" t="s">
        <v>3526</v>
      </c>
      <c r="L1051" s="147" t="s">
        <v>4261</v>
      </c>
      <c r="M1051" s="147" t="s">
        <v>4318</v>
      </c>
      <c r="N1051" s="22" t="s">
        <v>2074</v>
      </c>
      <c r="O1051" s="22"/>
      <c r="P1051" s="246" t="s">
        <v>4441</v>
      </c>
      <c r="Q1051" s="191"/>
      <c r="R1051" s="1"/>
      <c r="S1051" s="1" t="str">
        <f t="shared" si="153"/>
        <v>NOT EQUAL</v>
      </c>
      <c r="T1051" s="1" t="str">
        <f>IF(ISNA(VLOOKUP(P1051,'NEW XEQM.c'!D:D,1,0)),"--",VLOOKUP(P1051,'NEW XEQM.c'!D:G,3,0))</f>
        <v>--</v>
      </c>
      <c r="U1051" s="1" t="s">
        <v>2074</v>
      </c>
      <c r="W1051" t="e">
        <f t="shared" si="156"/>
        <v>#VALUE!</v>
      </c>
    </row>
    <row r="1052" spans="1:23">
      <c r="A1052" s="16">
        <f t="shared" si="154"/>
        <v>1052</v>
      </c>
      <c r="B1052" s="15">
        <f t="shared" si="155"/>
        <v>1028</v>
      </c>
      <c r="C1052" s="144" t="s">
        <v>3512</v>
      </c>
      <c r="D1052" s="144" t="s">
        <v>7</v>
      </c>
      <c r="E1052" s="139" t="s">
        <v>474</v>
      </c>
      <c r="F1052" s="139" t="s">
        <v>4514</v>
      </c>
      <c r="G1052" s="150">
        <v>0</v>
      </c>
      <c r="H1052" s="150">
        <v>0</v>
      </c>
      <c r="I1052" s="139" t="s">
        <v>1</v>
      </c>
      <c r="J1052" s="139" t="s">
        <v>1275</v>
      </c>
      <c r="K1052" s="146" t="s">
        <v>3526</v>
      </c>
      <c r="L1052" s="147" t="s">
        <v>4261</v>
      </c>
      <c r="M1052" s="147" t="s">
        <v>4318</v>
      </c>
      <c r="N1052" s="22" t="s">
        <v>2074</v>
      </c>
      <c r="O1052" s="22"/>
      <c r="P1052" s="246" t="s">
        <v>4442</v>
      </c>
      <c r="Q1052" s="191"/>
      <c r="R1052" s="1"/>
      <c r="S1052" s="1" t="str">
        <f t="shared" si="153"/>
        <v>NOT EQUAL</v>
      </c>
      <c r="T1052" s="1" t="str">
        <f>IF(ISNA(VLOOKUP(P1052,'NEW XEQM.c'!D:D,1,0)),"--",VLOOKUP(P1052,'NEW XEQM.c'!D:G,3,0))</f>
        <v>--</v>
      </c>
      <c r="U1052" s="1" t="s">
        <v>2074</v>
      </c>
      <c r="W1052" t="e">
        <f t="shared" si="156"/>
        <v>#VALUE!</v>
      </c>
    </row>
    <row r="1053" spans="1:23">
      <c r="A1053" s="16">
        <f t="shared" si="154"/>
        <v>1053</v>
      </c>
      <c r="B1053" s="15">
        <f t="shared" si="155"/>
        <v>1029</v>
      </c>
      <c r="C1053" s="144" t="s">
        <v>3512</v>
      </c>
      <c r="D1053" s="144" t="s">
        <v>7</v>
      </c>
      <c r="E1053" s="139" t="s">
        <v>474</v>
      </c>
      <c r="F1053" s="139" t="s">
        <v>4515</v>
      </c>
      <c r="G1053" s="150">
        <v>0</v>
      </c>
      <c r="H1053" s="150">
        <v>0</v>
      </c>
      <c r="I1053" s="139" t="s">
        <v>1</v>
      </c>
      <c r="J1053" s="139" t="s">
        <v>1275</v>
      </c>
      <c r="K1053" s="146" t="s">
        <v>3526</v>
      </c>
      <c r="L1053" s="147" t="s">
        <v>4261</v>
      </c>
      <c r="M1053" s="147" t="s">
        <v>4318</v>
      </c>
      <c r="N1053" s="22" t="s">
        <v>2074</v>
      </c>
      <c r="O1053" s="22"/>
      <c r="P1053" s="246" t="s">
        <v>4443</v>
      </c>
      <c r="Q1053" s="191"/>
      <c r="R1053" s="1"/>
      <c r="S1053" s="1" t="str">
        <f t="shared" si="153"/>
        <v>NOT EQUAL</v>
      </c>
      <c r="T1053" s="1" t="str">
        <f>IF(ISNA(VLOOKUP(P1053,'NEW XEQM.c'!D:D,1,0)),"--",VLOOKUP(P1053,'NEW XEQM.c'!D:G,3,0))</f>
        <v>--</v>
      </c>
      <c r="U1053" s="1" t="s">
        <v>2074</v>
      </c>
      <c r="W1053" t="e">
        <f t="shared" si="156"/>
        <v>#VALUE!</v>
      </c>
    </row>
    <row r="1054" spans="1:23">
      <c r="A1054" s="16">
        <f t="shared" si="154"/>
        <v>1054</v>
      </c>
      <c r="B1054" s="15">
        <f t="shared" si="155"/>
        <v>1030</v>
      </c>
      <c r="C1054" s="144" t="s">
        <v>3512</v>
      </c>
      <c r="D1054" s="144" t="s">
        <v>7</v>
      </c>
      <c r="E1054" s="139" t="s">
        <v>474</v>
      </c>
      <c r="F1054" s="139" t="s">
        <v>4516</v>
      </c>
      <c r="G1054" s="148">
        <v>0</v>
      </c>
      <c r="H1054" s="148">
        <v>0</v>
      </c>
      <c r="I1054" s="139" t="s">
        <v>1</v>
      </c>
      <c r="J1054" s="139" t="s">
        <v>1275</v>
      </c>
      <c r="K1054" s="146" t="s">
        <v>3526</v>
      </c>
      <c r="L1054" s="147" t="s">
        <v>4261</v>
      </c>
      <c r="M1054" s="147" t="s">
        <v>4318</v>
      </c>
      <c r="N1054" s="22" t="s">
        <v>2074</v>
      </c>
      <c r="O1054" s="22"/>
      <c r="P1054" s="246" t="s">
        <v>4444</v>
      </c>
      <c r="Q1054" s="191"/>
      <c r="R1054" s="1"/>
      <c r="S1054" s="1" t="str">
        <f t="shared" si="153"/>
        <v>NOT EQUAL</v>
      </c>
      <c r="T1054" s="1" t="str">
        <f>IF(ISNA(VLOOKUP(P1054,'NEW XEQM.c'!D:D,1,0)),"--",VLOOKUP(P1054,'NEW XEQM.c'!D:G,3,0))</f>
        <v>--</v>
      </c>
      <c r="U1054" s="1" t="s">
        <v>2074</v>
      </c>
      <c r="W1054" t="e">
        <f t="shared" si="156"/>
        <v>#VALUE!</v>
      </c>
    </row>
    <row r="1055" spans="1:23">
      <c r="A1055" s="16">
        <f t="shared" si="154"/>
        <v>1055</v>
      </c>
      <c r="B1055" s="15">
        <f t="shared" si="155"/>
        <v>1031</v>
      </c>
      <c r="C1055" s="144" t="s">
        <v>3512</v>
      </c>
      <c r="D1055" s="144" t="s">
        <v>7</v>
      </c>
      <c r="E1055" s="139" t="s">
        <v>474</v>
      </c>
      <c r="F1055" s="139" t="s">
        <v>4517</v>
      </c>
      <c r="G1055" s="150">
        <v>0</v>
      </c>
      <c r="H1055" s="150">
        <v>0</v>
      </c>
      <c r="I1055" s="139" t="s">
        <v>1</v>
      </c>
      <c r="J1055" s="139" t="s">
        <v>1275</v>
      </c>
      <c r="K1055" s="146" t="s">
        <v>3526</v>
      </c>
      <c r="L1055" s="147" t="s">
        <v>4261</v>
      </c>
      <c r="M1055" s="147" t="s">
        <v>4318</v>
      </c>
      <c r="N1055" s="22" t="s">
        <v>2074</v>
      </c>
      <c r="O1055" s="22"/>
      <c r="P1055" s="246" t="s">
        <v>4445</v>
      </c>
      <c r="Q1055" s="191"/>
      <c r="R1055" s="1"/>
      <c r="S1055" s="1" t="str">
        <f t="shared" si="153"/>
        <v>NOT EQUAL</v>
      </c>
      <c r="T1055" s="1" t="str">
        <f>IF(ISNA(VLOOKUP(P1055,'NEW XEQM.c'!D:D,1,0)),"--",VLOOKUP(P1055,'NEW XEQM.c'!D:G,3,0))</f>
        <v>--</v>
      </c>
      <c r="U1055" s="1" t="s">
        <v>2074</v>
      </c>
      <c r="W1055" t="e">
        <f t="shared" si="156"/>
        <v>#VALUE!</v>
      </c>
    </row>
    <row r="1056" spans="1:23">
      <c r="A1056" s="16">
        <f t="shared" si="154"/>
        <v>1056</v>
      </c>
      <c r="B1056" s="15">
        <f t="shared" si="155"/>
        <v>1032</v>
      </c>
      <c r="C1056" s="144" t="s">
        <v>3512</v>
      </c>
      <c r="D1056" s="144" t="s">
        <v>7</v>
      </c>
      <c r="E1056" s="139" t="s">
        <v>474</v>
      </c>
      <c r="F1056" s="139" t="s">
        <v>4518</v>
      </c>
      <c r="G1056" s="150">
        <v>0</v>
      </c>
      <c r="H1056" s="150">
        <v>0</v>
      </c>
      <c r="I1056" s="139" t="s">
        <v>1</v>
      </c>
      <c r="J1056" s="139" t="s">
        <v>1275</v>
      </c>
      <c r="K1056" s="146" t="s">
        <v>3526</v>
      </c>
      <c r="L1056" s="147" t="s">
        <v>4261</v>
      </c>
      <c r="M1056" s="147" t="s">
        <v>4318</v>
      </c>
      <c r="N1056" s="22" t="s">
        <v>2074</v>
      </c>
      <c r="O1056" s="22"/>
      <c r="P1056" s="246" t="s">
        <v>4446</v>
      </c>
      <c r="Q1056" s="191"/>
      <c r="R1056" s="1"/>
      <c r="S1056" s="1" t="str">
        <f t="shared" si="153"/>
        <v>NOT EQUAL</v>
      </c>
      <c r="T1056" s="1" t="str">
        <f>IF(ISNA(VLOOKUP(P1056,'NEW XEQM.c'!D:D,1,0)),"--",VLOOKUP(P1056,'NEW XEQM.c'!D:G,3,0))</f>
        <v>--</v>
      </c>
      <c r="U1056" s="1" t="s">
        <v>2074</v>
      </c>
      <c r="W1056" t="e">
        <f t="shared" si="156"/>
        <v>#VALUE!</v>
      </c>
    </row>
    <row r="1057" spans="1:23">
      <c r="A1057" s="16">
        <f t="shared" si="154"/>
        <v>1057</v>
      </c>
      <c r="B1057" s="15">
        <f t="shared" si="155"/>
        <v>1033</v>
      </c>
      <c r="C1057" s="144" t="s">
        <v>3512</v>
      </c>
      <c r="D1057" s="144" t="s">
        <v>7</v>
      </c>
      <c r="E1057" s="139" t="s">
        <v>474</v>
      </c>
      <c r="F1057" s="139" t="s">
        <v>4519</v>
      </c>
      <c r="G1057" s="150">
        <v>0</v>
      </c>
      <c r="H1057" s="150">
        <v>0</v>
      </c>
      <c r="I1057" s="139" t="s">
        <v>1</v>
      </c>
      <c r="J1057" s="139" t="s">
        <v>1275</v>
      </c>
      <c r="K1057" s="146" t="s">
        <v>3526</v>
      </c>
      <c r="L1057" s="147" t="s">
        <v>4261</v>
      </c>
      <c r="M1057" s="147" t="s">
        <v>4318</v>
      </c>
      <c r="N1057" s="22" t="s">
        <v>2074</v>
      </c>
      <c r="O1057" s="22"/>
      <c r="P1057" s="246" t="s">
        <v>4447</v>
      </c>
      <c r="Q1057" s="191"/>
      <c r="R1057" s="1"/>
      <c r="S1057" s="1" t="str">
        <f t="shared" si="153"/>
        <v>NOT EQUAL</v>
      </c>
      <c r="T1057" s="1" t="str">
        <f>IF(ISNA(VLOOKUP(P1057,'NEW XEQM.c'!D:D,1,0)),"--",VLOOKUP(P1057,'NEW XEQM.c'!D:G,3,0))</f>
        <v>--</v>
      </c>
      <c r="U1057" s="1" t="s">
        <v>2074</v>
      </c>
      <c r="W1057" t="e">
        <f t="shared" si="156"/>
        <v>#VALUE!</v>
      </c>
    </row>
    <row r="1058" spans="1:23">
      <c r="A1058" s="16">
        <f t="shared" si="154"/>
        <v>1058</v>
      </c>
      <c r="B1058" s="15">
        <f t="shared" si="155"/>
        <v>1034</v>
      </c>
      <c r="C1058" s="144" t="s">
        <v>3512</v>
      </c>
      <c r="D1058" s="144" t="s">
        <v>7</v>
      </c>
      <c r="E1058" s="139" t="s">
        <v>474</v>
      </c>
      <c r="F1058" s="139" t="s">
        <v>4520</v>
      </c>
      <c r="G1058" s="150">
        <v>0</v>
      </c>
      <c r="H1058" s="150">
        <v>0</v>
      </c>
      <c r="I1058" s="139" t="s">
        <v>1</v>
      </c>
      <c r="J1058" s="139" t="s">
        <v>1275</v>
      </c>
      <c r="K1058" s="146" t="s">
        <v>3526</v>
      </c>
      <c r="L1058" s="147" t="s">
        <v>4261</v>
      </c>
      <c r="M1058" s="147" t="s">
        <v>4318</v>
      </c>
      <c r="N1058" s="22" t="s">
        <v>2074</v>
      </c>
      <c r="O1058" s="22"/>
      <c r="P1058" s="246" t="s">
        <v>4448</v>
      </c>
      <c r="Q1058" s="191"/>
      <c r="R1058" s="1"/>
      <c r="S1058" s="1" t="str">
        <f t="shared" si="153"/>
        <v>NOT EQUAL</v>
      </c>
      <c r="T1058" s="1" t="str">
        <f>IF(ISNA(VLOOKUP(P1058,'NEW XEQM.c'!D:D,1,0)),"--",VLOOKUP(P1058,'NEW XEQM.c'!D:G,3,0))</f>
        <v>--</v>
      </c>
      <c r="U1058" s="1" t="s">
        <v>2074</v>
      </c>
      <c r="W1058" t="e">
        <f t="shared" si="156"/>
        <v>#VALUE!</v>
      </c>
    </row>
    <row r="1059" spans="1:23">
      <c r="A1059" s="16">
        <f t="shared" si="154"/>
        <v>1059</v>
      </c>
      <c r="B1059" s="15">
        <f t="shared" si="155"/>
        <v>1035</v>
      </c>
      <c r="C1059" s="144" t="s">
        <v>3512</v>
      </c>
      <c r="D1059" s="144" t="s">
        <v>7</v>
      </c>
      <c r="E1059" s="139" t="s">
        <v>474</v>
      </c>
      <c r="F1059" s="139" t="s">
        <v>4521</v>
      </c>
      <c r="G1059" s="150">
        <v>0</v>
      </c>
      <c r="H1059" s="150">
        <v>0</v>
      </c>
      <c r="I1059" s="139" t="s">
        <v>1</v>
      </c>
      <c r="J1059" s="139" t="s">
        <v>1275</v>
      </c>
      <c r="K1059" s="146" t="s">
        <v>3526</v>
      </c>
      <c r="L1059" s="147" t="s">
        <v>4261</v>
      </c>
      <c r="M1059" s="147" t="s">
        <v>4318</v>
      </c>
      <c r="N1059" s="22" t="s">
        <v>2074</v>
      </c>
      <c r="O1059" s="22"/>
      <c r="P1059" s="246" t="s">
        <v>4449</v>
      </c>
      <c r="Q1059" s="191"/>
      <c r="R1059" s="1"/>
      <c r="S1059" s="1" t="str">
        <f t="shared" si="153"/>
        <v>NOT EQUAL</v>
      </c>
      <c r="T1059" s="1" t="str">
        <f>IF(ISNA(VLOOKUP(P1059,'NEW XEQM.c'!D:D,1,0)),"--",VLOOKUP(P1059,'NEW XEQM.c'!D:G,3,0))</f>
        <v>--</v>
      </c>
      <c r="U1059" s="1" t="s">
        <v>2074</v>
      </c>
      <c r="W1059" t="e">
        <f t="shared" si="156"/>
        <v>#VALUE!</v>
      </c>
    </row>
    <row r="1060" spans="1:23">
      <c r="A1060" s="16">
        <f t="shared" si="154"/>
        <v>1060</v>
      </c>
      <c r="B1060" s="15">
        <f t="shared" si="155"/>
        <v>1036</v>
      </c>
      <c r="C1060" s="144" t="s">
        <v>3512</v>
      </c>
      <c r="D1060" s="144" t="s">
        <v>7</v>
      </c>
      <c r="E1060" s="139" t="s">
        <v>474</v>
      </c>
      <c r="F1060" s="139" t="s">
        <v>4522</v>
      </c>
      <c r="G1060" s="150">
        <v>0</v>
      </c>
      <c r="H1060" s="150">
        <v>0</v>
      </c>
      <c r="I1060" s="139" t="s">
        <v>1</v>
      </c>
      <c r="J1060" s="139" t="s">
        <v>1275</v>
      </c>
      <c r="K1060" s="146" t="s">
        <v>3526</v>
      </c>
      <c r="L1060" s="147" t="s">
        <v>4261</v>
      </c>
      <c r="M1060" s="147" t="s">
        <v>4318</v>
      </c>
      <c r="N1060" s="22" t="s">
        <v>2074</v>
      </c>
      <c r="O1060" s="22"/>
      <c r="P1060" s="246" t="s">
        <v>4450</v>
      </c>
      <c r="Q1060" s="191"/>
      <c r="R1060" s="1"/>
      <c r="S1060" s="1" t="str">
        <f t="shared" si="153"/>
        <v>NOT EQUAL</v>
      </c>
      <c r="T1060" s="1" t="str">
        <f>IF(ISNA(VLOOKUP(P1060,'NEW XEQM.c'!D:D,1,0)),"--",VLOOKUP(P1060,'NEW XEQM.c'!D:G,3,0))</f>
        <v>--</v>
      </c>
      <c r="U1060" s="1" t="s">
        <v>2074</v>
      </c>
      <c r="W1060" t="e">
        <f t="shared" si="156"/>
        <v>#VALUE!</v>
      </c>
    </row>
    <row r="1061" spans="1:23">
      <c r="A1061" s="16">
        <f t="shared" si="154"/>
        <v>1061</v>
      </c>
      <c r="B1061" s="15">
        <f t="shared" si="155"/>
        <v>1037</v>
      </c>
      <c r="C1061" s="144" t="s">
        <v>3513</v>
      </c>
      <c r="D1061" s="144" t="s">
        <v>2861</v>
      </c>
      <c r="E1061" s="139" t="s">
        <v>474</v>
      </c>
      <c r="F1061" s="139" t="s">
        <v>4523</v>
      </c>
      <c r="G1061" s="150">
        <v>0</v>
      </c>
      <c r="H1061" s="150">
        <v>0</v>
      </c>
      <c r="I1061" s="139" t="s">
        <v>1</v>
      </c>
      <c r="J1061" s="139" t="s">
        <v>1275</v>
      </c>
      <c r="K1061" s="146" t="s">
        <v>3526</v>
      </c>
      <c r="L1061" s="147" t="s">
        <v>4261</v>
      </c>
      <c r="M1061" s="147" t="s">
        <v>4318</v>
      </c>
      <c r="N1061" s="22" t="s">
        <v>2074</v>
      </c>
      <c r="O1061" s="22"/>
      <c r="P1061" s="246" t="s">
        <v>2861</v>
      </c>
      <c r="Q1061" s="191"/>
      <c r="R1061" s="1"/>
      <c r="S1061" s="1" t="str">
        <f t="shared" si="153"/>
        <v>NOT EQUAL</v>
      </c>
      <c r="T1061" s="1" t="str">
        <f>IF(ISNA(VLOOKUP(P1061,'NEW XEQM.c'!D:D,1,0)),"--",VLOOKUP(P1061,'NEW XEQM.c'!D:G,3,0))</f>
        <v>--</v>
      </c>
      <c r="U1061" s="1" t="s">
        <v>2074</v>
      </c>
      <c r="W1061" t="e">
        <f t="shared" si="156"/>
        <v>#VALUE!</v>
      </c>
    </row>
    <row r="1062" spans="1:23">
      <c r="A1062" s="16">
        <f t="shared" si="154"/>
        <v>1062</v>
      </c>
      <c r="B1062" s="15">
        <f t="shared" si="155"/>
        <v>1038</v>
      </c>
      <c r="C1062" s="144" t="s">
        <v>3512</v>
      </c>
      <c r="D1062" s="144" t="s">
        <v>7</v>
      </c>
      <c r="E1062" s="139" t="s">
        <v>474</v>
      </c>
      <c r="F1062" s="139" t="s">
        <v>4524</v>
      </c>
      <c r="G1062" s="150">
        <v>0</v>
      </c>
      <c r="H1062" s="150">
        <v>0</v>
      </c>
      <c r="I1062" s="139" t="s">
        <v>1</v>
      </c>
      <c r="J1062" s="139" t="s">
        <v>1275</v>
      </c>
      <c r="K1062" s="146" t="s">
        <v>3526</v>
      </c>
      <c r="L1062" s="147" t="s">
        <v>4261</v>
      </c>
      <c r="M1062" s="147" t="s">
        <v>4318</v>
      </c>
      <c r="N1062" s="22" t="s">
        <v>2074</v>
      </c>
      <c r="O1062" s="22"/>
      <c r="P1062" s="246" t="s">
        <v>4451</v>
      </c>
      <c r="Q1062" s="191"/>
      <c r="R1062" s="1"/>
      <c r="S1062" s="1" t="str">
        <f t="shared" si="153"/>
        <v>NOT EQUAL</v>
      </c>
      <c r="T1062" s="1" t="str">
        <f>IF(ISNA(VLOOKUP(P1062,'NEW XEQM.c'!D:D,1,0)),"--",VLOOKUP(P1062,'NEW XEQM.c'!D:G,3,0))</f>
        <v>--</v>
      </c>
      <c r="U1062" s="1" t="s">
        <v>2074</v>
      </c>
      <c r="W1062" t="e">
        <f t="shared" si="156"/>
        <v>#VALUE!</v>
      </c>
    </row>
    <row r="1063" spans="1:23">
      <c r="A1063" s="16">
        <f t="shared" si="154"/>
        <v>1063</v>
      </c>
      <c r="B1063" s="15">
        <f t="shared" si="155"/>
        <v>1039</v>
      </c>
      <c r="C1063" s="144" t="s">
        <v>3512</v>
      </c>
      <c r="D1063" s="144" t="s">
        <v>7</v>
      </c>
      <c r="E1063" s="139" t="s">
        <v>474</v>
      </c>
      <c r="F1063" s="139" t="s">
        <v>4525</v>
      </c>
      <c r="G1063" s="150">
        <v>0</v>
      </c>
      <c r="H1063" s="150">
        <v>0</v>
      </c>
      <c r="I1063" s="139" t="s">
        <v>1</v>
      </c>
      <c r="J1063" s="139" t="s">
        <v>1275</v>
      </c>
      <c r="K1063" s="146" t="s">
        <v>3526</v>
      </c>
      <c r="L1063" s="147" t="s">
        <v>4261</v>
      </c>
      <c r="M1063" s="147" t="s">
        <v>4318</v>
      </c>
      <c r="N1063" s="22" t="s">
        <v>2074</v>
      </c>
      <c r="O1063" s="22"/>
      <c r="P1063" s="246" t="s">
        <v>4452</v>
      </c>
      <c r="Q1063" s="191"/>
      <c r="R1063" s="1"/>
      <c r="S1063" s="1" t="str">
        <f t="shared" ref="S1063:S1126" si="157">IF(E1063=F1063,"","NOT EQUAL")</f>
        <v>NOT EQUAL</v>
      </c>
      <c r="T1063" s="1" t="str">
        <f>IF(ISNA(VLOOKUP(P1063,'NEW XEQM.c'!D:D,1,0)),"--",VLOOKUP(P1063,'NEW XEQM.c'!D:G,3,0))</f>
        <v>--</v>
      </c>
      <c r="U1063" s="1" t="s">
        <v>2074</v>
      </c>
      <c r="W1063" t="e">
        <f t="shared" si="156"/>
        <v>#VALUE!</v>
      </c>
    </row>
    <row r="1064" spans="1:23">
      <c r="A1064" s="16">
        <f t="shared" si="154"/>
        <v>1064</v>
      </c>
      <c r="B1064" s="15">
        <f t="shared" si="155"/>
        <v>1040</v>
      </c>
      <c r="C1064" s="144" t="s">
        <v>3512</v>
      </c>
      <c r="D1064" s="144" t="s">
        <v>7</v>
      </c>
      <c r="E1064" s="139" t="s">
        <v>474</v>
      </c>
      <c r="F1064" s="139" t="s">
        <v>4526</v>
      </c>
      <c r="G1064" s="150">
        <v>0</v>
      </c>
      <c r="H1064" s="150">
        <v>0</v>
      </c>
      <c r="I1064" s="139" t="s">
        <v>1</v>
      </c>
      <c r="J1064" s="139" t="s">
        <v>1275</v>
      </c>
      <c r="K1064" s="146" t="s">
        <v>3526</v>
      </c>
      <c r="L1064" s="147" t="s">
        <v>4261</v>
      </c>
      <c r="M1064" s="147" t="s">
        <v>4318</v>
      </c>
      <c r="N1064" s="22" t="s">
        <v>2074</v>
      </c>
      <c r="O1064" s="22"/>
      <c r="P1064" s="246" t="s">
        <v>4453</v>
      </c>
      <c r="Q1064" s="191"/>
      <c r="R1064" s="1"/>
      <c r="S1064" s="1" t="str">
        <f t="shared" si="157"/>
        <v>NOT EQUAL</v>
      </c>
      <c r="T1064" s="1" t="str">
        <f>IF(ISNA(VLOOKUP(P1064,'NEW XEQM.c'!D:D,1,0)),"--",VLOOKUP(P1064,'NEW XEQM.c'!D:G,3,0))</f>
        <v>--</v>
      </c>
      <c r="U1064" s="1" t="s">
        <v>2074</v>
      </c>
      <c r="W1064" t="e">
        <f t="shared" si="156"/>
        <v>#VALUE!</v>
      </c>
    </row>
    <row r="1065" spans="1:23">
      <c r="A1065" s="16">
        <f t="shared" si="154"/>
        <v>1065</v>
      </c>
      <c r="B1065" s="15">
        <f t="shared" si="155"/>
        <v>1041</v>
      </c>
      <c r="C1065" s="144" t="s">
        <v>3512</v>
      </c>
      <c r="D1065" s="144" t="s">
        <v>7</v>
      </c>
      <c r="E1065" s="139" t="s">
        <v>474</v>
      </c>
      <c r="F1065" s="139" t="s">
        <v>4527</v>
      </c>
      <c r="G1065" s="150">
        <v>0</v>
      </c>
      <c r="H1065" s="150">
        <v>0</v>
      </c>
      <c r="I1065" s="139" t="s">
        <v>1</v>
      </c>
      <c r="J1065" s="139" t="s">
        <v>1275</v>
      </c>
      <c r="K1065" s="146" t="s">
        <v>3526</v>
      </c>
      <c r="L1065" s="147" t="s">
        <v>4261</v>
      </c>
      <c r="M1065" s="147" t="s">
        <v>4318</v>
      </c>
      <c r="N1065" s="22" t="s">
        <v>2074</v>
      </c>
      <c r="O1065" s="22"/>
      <c r="P1065" s="246" t="s">
        <v>4454</v>
      </c>
      <c r="Q1065" s="191"/>
      <c r="R1065" s="1"/>
      <c r="S1065" s="1" t="str">
        <f t="shared" si="157"/>
        <v>NOT EQUAL</v>
      </c>
      <c r="T1065" s="1" t="str">
        <f>IF(ISNA(VLOOKUP(P1065,'NEW XEQM.c'!D:D,1,0)),"--",VLOOKUP(P1065,'NEW XEQM.c'!D:G,3,0))</f>
        <v>--</v>
      </c>
      <c r="U1065" s="1" t="s">
        <v>2074</v>
      </c>
      <c r="W1065" t="e">
        <f t="shared" si="156"/>
        <v>#VALUE!</v>
      </c>
    </row>
    <row r="1066" spans="1:23">
      <c r="A1066" s="16">
        <f t="shared" si="154"/>
        <v>1066</v>
      </c>
      <c r="B1066" s="15">
        <f t="shared" si="155"/>
        <v>1042</v>
      </c>
      <c r="C1066" s="144" t="s">
        <v>3512</v>
      </c>
      <c r="D1066" s="144" t="s">
        <v>7</v>
      </c>
      <c r="E1066" s="139" t="s">
        <v>474</v>
      </c>
      <c r="F1066" s="139" t="s">
        <v>4528</v>
      </c>
      <c r="G1066" s="150">
        <v>0</v>
      </c>
      <c r="H1066" s="150">
        <v>0</v>
      </c>
      <c r="I1066" s="139" t="s">
        <v>1</v>
      </c>
      <c r="J1066" s="139" t="s">
        <v>1275</v>
      </c>
      <c r="K1066" s="146" t="s">
        <v>3526</v>
      </c>
      <c r="L1066" s="147" t="s">
        <v>4261</v>
      </c>
      <c r="M1066" s="147" t="s">
        <v>4318</v>
      </c>
      <c r="N1066" s="22" t="s">
        <v>2074</v>
      </c>
      <c r="O1066" s="22"/>
      <c r="P1066" s="246" t="s">
        <v>4455</v>
      </c>
      <c r="Q1066" s="191"/>
      <c r="R1066" s="1"/>
      <c r="S1066" s="1" t="str">
        <f t="shared" si="157"/>
        <v>NOT EQUAL</v>
      </c>
      <c r="T1066" s="1" t="str">
        <f>IF(ISNA(VLOOKUP(P1066,'NEW XEQM.c'!D:D,1,0)),"--",VLOOKUP(P1066,'NEW XEQM.c'!D:G,3,0))</f>
        <v>--</v>
      </c>
      <c r="U1066" s="1" t="s">
        <v>2074</v>
      </c>
      <c r="W1066" t="e">
        <f t="shared" si="156"/>
        <v>#VALUE!</v>
      </c>
    </row>
    <row r="1067" spans="1:23">
      <c r="A1067" s="16">
        <f t="shared" si="154"/>
        <v>1067</v>
      </c>
      <c r="B1067" s="15">
        <f t="shared" si="155"/>
        <v>1043</v>
      </c>
      <c r="C1067" s="144" t="s">
        <v>3512</v>
      </c>
      <c r="D1067" s="144" t="s">
        <v>7</v>
      </c>
      <c r="E1067" s="139" t="s">
        <v>474</v>
      </c>
      <c r="F1067" s="140" t="s">
        <v>4529</v>
      </c>
      <c r="G1067" s="149">
        <v>0</v>
      </c>
      <c r="H1067" s="149">
        <v>0</v>
      </c>
      <c r="I1067" s="139" t="s">
        <v>1</v>
      </c>
      <c r="J1067" s="139" t="s">
        <v>1275</v>
      </c>
      <c r="K1067" s="146" t="s">
        <v>3526</v>
      </c>
      <c r="L1067" s="147" t="s">
        <v>4261</v>
      </c>
      <c r="M1067" s="147" t="s">
        <v>4318</v>
      </c>
      <c r="N1067" s="22" t="s">
        <v>2074</v>
      </c>
      <c r="O1067" s="11"/>
      <c r="P1067" s="246" t="s">
        <v>4456</v>
      </c>
      <c r="Q1067" s="191"/>
      <c r="R1067" s="1"/>
      <c r="S1067" s="1" t="str">
        <f t="shared" si="157"/>
        <v>NOT EQUAL</v>
      </c>
      <c r="T1067" s="1" t="str">
        <f>IF(ISNA(VLOOKUP(P1067,'NEW XEQM.c'!D:D,1,0)),"--",VLOOKUP(P1067,'NEW XEQM.c'!D:G,3,0))</f>
        <v>--</v>
      </c>
      <c r="U1067" s="1" t="s">
        <v>2074</v>
      </c>
      <c r="W1067" t="e">
        <f t="shared" si="156"/>
        <v>#VALUE!</v>
      </c>
    </row>
    <row r="1068" spans="1:23">
      <c r="A1068" s="16">
        <f t="shared" si="154"/>
        <v>1068</v>
      </c>
      <c r="B1068" s="15">
        <f t="shared" si="155"/>
        <v>1044</v>
      </c>
      <c r="C1068" s="144" t="s">
        <v>3512</v>
      </c>
      <c r="D1068" s="144" t="s">
        <v>7</v>
      </c>
      <c r="E1068" s="139" t="s">
        <v>474</v>
      </c>
      <c r="F1068" s="139" t="s">
        <v>4530</v>
      </c>
      <c r="G1068" s="148">
        <v>0</v>
      </c>
      <c r="H1068" s="148">
        <v>0</v>
      </c>
      <c r="I1068" s="139" t="s">
        <v>1</v>
      </c>
      <c r="J1068" s="139" t="s">
        <v>1275</v>
      </c>
      <c r="K1068" s="146" t="s">
        <v>3526</v>
      </c>
      <c r="L1068" s="147" t="s">
        <v>4261</v>
      </c>
      <c r="M1068" s="147" t="s">
        <v>4318</v>
      </c>
      <c r="N1068" s="22" t="s">
        <v>2074</v>
      </c>
      <c r="O1068" s="22"/>
      <c r="P1068" s="246" t="s">
        <v>3066</v>
      </c>
      <c r="Q1068" s="191"/>
      <c r="R1068" s="1"/>
      <c r="S1068" s="1" t="str">
        <f t="shared" si="157"/>
        <v>NOT EQUAL</v>
      </c>
      <c r="T1068" s="1" t="str">
        <f>IF(ISNA(VLOOKUP(P1068,'NEW XEQM.c'!D:D,1,0)),"--",VLOOKUP(P1068,'NEW XEQM.c'!D:G,3,0))</f>
        <v>--</v>
      </c>
      <c r="U1068" s="1" t="s">
        <v>2074</v>
      </c>
      <c r="W1068" t="e">
        <f t="shared" si="156"/>
        <v>#VALUE!</v>
      </c>
    </row>
    <row r="1069" spans="1:23">
      <c r="A1069" s="16">
        <f t="shared" si="154"/>
        <v>1069</v>
      </c>
      <c r="B1069" s="15">
        <f t="shared" si="155"/>
        <v>1045</v>
      </c>
      <c r="C1069" s="144" t="s">
        <v>3512</v>
      </c>
      <c r="D1069" s="144" t="s">
        <v>7</v>
      </c>
      <c r="E1069" s="139" t="s">
        <v>474</v>
      </c>
      <c r="F1069" s="139" t="s">
        <v>4531</v>
      </c>
      <c r="G1069" s="150">
        <v>0</v>
      </c>
      <c r="H1069" s="150">
        <v>0</v>
      </c>
      <c r="I1069" s="139" t="s">
        <v>1</v>
      </c>
      <c r="J1069" s="139" t="s">
        <v>1275</v>
      </c>
      <c r="K1069" s="146" t="s">
        <v>3526</v>
      </c>
      <c r="L1069" s="147" t="s">
        <v>4261</v>
      </c>
      <c r="M1069" s="147" t="s">
        <v>4318</v>
      </c>
      <c r="N1069" s="22" t="s">
        <v>2074</v>
      </c>
      <c r="O1069" s="22"/>
      <c r="P1069" s="246" t="s">
        <v>4457</v>
      </c>
      <c r="Q1069" s="191"/>
      <c r="R1069" s="1"/>
      <c r="S1069" s="1" t="str">
        <f t="shared" si="157"/>
        <v>NOT EQUAL</v>
      </c>
      <c r="T1069" s="1" t="str">
        <f>IF(ISNA(VLOOKUP(P1069,'NEW XEQM.c'!D:D,1,0)),"--",VLOOKUP(P1069,'NEW XEQM.c'!D:G,3,0))</f>
        <v>--</v>
      </c>
      <c r="U1069" s="1" t="s">
        <v>2074</v>
      </c>
      <c r="W1069" t="e">
        <f t="shared" si="156"/>
        <v>#VALUE!</v>
      </c>
    </row>
    <row r="1070" spans="1:23">
      <c r="A1070" s="16">
        <f t="shared" si="154"/>
        <v>1070</v>
      </c>
      <c r="B1070" s="15">
        <f t="shared" si="155"/>
        <v>1046</v>
      </c>
      <c r="C1070" s="144" t="s">
        <v>3512</v>
      </c>
      <c r="D1070" s="144" t="s">
        <v>7</v>
      </c>
      <c r="E1070" s="139" t="s">
        <v>474</v>
      </c>
      <c r="F1070" s="140" t="s">
        <v>4532</v>
      </c>
      <c r="G1070" s="149">
        <v>0</v>
      </c>
      <c r="H1070" s="149">
        <v>0</v>
      </c>
      <c r="I1070" s="139" t="s">
        <v>1</v>
      </c>
      <c r="J1070" s="139" t="s">
        <v>1275</v>
      </c>
      <c r="K1070" s="146" t="s">
        <v>3526</v>
      </c>
      <c r="L1070" s="147" t="s">
        <v>4261</v>
      </c>
      <c r="M1070" s="147" t="s">
        <v>4318</v>
      </c>
      <c r="N1070" s="22" t="s">
        <v>2074</v>
      </c>
      <c r="O1070" s="11"/>
      <c r="P1070" s="246" t="s">
        <v>4458</v>
      </c>
      <c r="Q1070" s="191"/>
      <c r="R1070" s="1"/>
      <c r="S1070" s="1" t="str">
        <f t="shared" si="157"/>
        <v>NOT EQUAL</v>
      </c>
      <c r="T1070" s="1" t="str">
        <f>IF(ISNA(VLOOKUP(P1070,'NEW XEQM.c'!D:D,1,0)),"--",VLOOKUP(P1070,'NEW XEQM.c'!D:G,3,0))</f>
        <v>--</v>
      </c>
      <c r="U1070" s="1" t="s">
        <v>2074</v>
      </c>
      <c r="W1070" t="e">
        <f t="shared" si="156"/>
        <v>#VALUE!</v>
      </c>
    </row>
    <row r="1071" spans="1:23">
      <c r="A1071" s="16">
        <f t="shared" si="154"/>
        <v>1071</v>
      </c>
      <c r="B1071" s="15">
        <f t="shared" si="155"/>
        <v>1047</v>
      </c>
      <c r="C1071" s="144" t="s">
        <v>3512</v>
      </c>
      <c r="D1071" s="144" t="s">
        <v>7</v>
      </c>
      <c r="E1071" s="139" t="s">
        <v>474</v>
      </c>
      <c r="F1071" s="139" t="s">
        <v>4533</v>
      </c>
      <c r="G1071" s="148">
        <v>0</v>
      </c>
      <c r="H1071" s="148">
        <v>0</v>
      </c>
      <c r="I1071" s="139" t="s">
        <v>1</v>
      </c>
      <c r="J1071" s="139" t="s">
        <v>1275</v>
      </c>
      <c r="K1071" s="146" t="s">
        <v>3526</v>
      </c>
      <c r="L1071" s="147" t="s">
        <v>4261</v>
      </c>
      <c r="M1071" s="147" t="s">
        <v>4318</v>
      </c>
      <c r="N1071" s="22" t="s">
        <v>2074</v>
      </c>
      <c r="O1071" s="22"/>
      <c r="P1071" s="246" t="s">
        <v>4459</v>
      </c>
      <c r="Q1071" s="191"/>
      <c r="R1071" s="1"/>
      <c r="S1071" s="1" t="str">
        <f t="shared" si="157"/>
        <v>NOT EQUAL</v>
      </c>
      <c r="T1071" s="1" t="str">
        <f>IF(ISNA(VLOOKUP(P1071,'NEW XEQM.c'!D:D,1,0)),"--",VLOOKUP(P1071,'NEW XEQM.c'!D:G,3,0))</f>
        <v>--</v>
      </c>
      <c r="U1071" s="1" t="s">
        <v>2074</v>
      </c>
      <c r="W1071" t="e">
        <f t="shared" si="156"/>
        <v>#VALUE!</v>
      </c>
    </row>
    <row r="1072" spans="1:23">
      <c r="A1072" s="16">
        <f t="shared" si="154"/>
        <v>1072</v>
      </c>
      <c r="B1072" s="15">
        <f t="shared" si="155"/>
        <v>1048</v>
      </c>
      <c r="C1072" s="144" t="s">
        <v>3512</v>
      </c>
      <c r="D1072" s="144" t="s">
        <v>7</v>
      </c>
      <c r="E1072" s="139" t="s">
        <v>474</v>
      </c>
      <c r="F1072" s="139" t="s">
        <v>4534</v>
      </c>
      <c r="G1072" s="150">
        <v>0</v>
      </c>
      <c r="H1072" s="150">
        <v>0</v>
      </c>
      <c r="I1072" s="139" t="s">
        <v>1</v>
      </c>
      <c r="J1072" s="139" t="s">
        <v>1275</v>
      </c>
      <c r="K1072" s="146" t="s">
        <v>3526</v>
      </c>
      <c r="L1072" s="147" t="s">
        <v>4261</v>
      </c>
      <c r="M1072" s="147" t="s">
        <v>4318</v>
      </c>
      <c r="N1072" s="22" t="s">
        <v>2074</v>
      </c>
      <c r="O1072" s="22"/>
      <c r="P1072" s="246" t="s">
        <v>4460</v>
      </c>
      <c r="Q1072" s="191"/>
      <c r="R1072" s="1"/>
      <c r="S1072" s="1" t="str">
        <f t="shared" si="157"/>
        <v>NOT EQUAL</v>
      </c>
      <c r="T1072" s="1" t="str">
        <f>IF(ISNA(VLOOKUP(P1072,'NEW XEQM.c'!D:D,1,0)),"--",VLOOKUP(P1072,'NEW XEQM.c'!D:G,3,0))</f>
        <v>--</v>
      </c>
      <c r="U1072" s="1" t="s">
        <v>2074</v>
      </c>
      <c r="W1072" t="e">
        <f t="shared" si="156"/>
        <v>#VALUE!</v>
      </c>
    </row>
    <row r="1073" spans="1:23">
      <c r="A1073" s="16">
        <f t="shared" si="154"/>
        <v>1073</v>
      </c>
      <c r="B1073" s="15">
        <f t="shared" si="155"/>
        <v>1049</v>
      </c>
      <c r="C1073" s="144" t="s">
        <v>3512</v>
      </c>
      <c r="D1073" s="144" t="s">
        <v>7</v>
      </c>
      <c r="E1073" s="139" t="s">
        <v>474</v>
      </c>
      <c r="F1073" s="139" t="s">
        <v>4535</v>
      </c>
      <c r="G1073" s="150">
        <v>0</v>
      </c>
      <c r="H1073" s="150">
        <v>0</v>
      </c>
      <c r="I1073" s="139" t="s">
        <v>1</v>
      </c>
      <c r="J1073" s="139" t="s">
        <v>1275</v>
      </c>
      <c r="K1073" s="146" t="s">
        <v>3526</v>
      </c>
      <c r="L1073" s="147" t="s">
        <v>4261</v>
      </c>
      <c r="M1073" s="147" t="s">
        <v>4318</v>
      </c>
      <c r="N1073" s="22" t="s">
        <v>2074</v>
      </c>
      <c r="O1073" s="22"/>
      <c r="P1073" s="246" t="s">
        <v>3067</v>
      </c>
      <c r="Q1073" s="191"/>
      <c r="R1073" s="1"/>
      <c r="S1073" s="1" t="str">
        <f t="shared" si="157"/>
        <v>NOT EQUAL</v>
      </c>
      <c r="T1073" s="1" t="str">
        <f>IF(ISNA(VLOOKUP(P1073,'NEW XEQM.c'!D:D,1,0)),"--",VLOOKUP(P1073,'NEW XEQM.c'!D:G,3,0))</f>
        <v>--</v>
      </c>
      <c r="U1073" s="1" t="s">
        <v>2074</v>
      </c>
      <c r="W1073" t="e">
        <f t="shared" si="156"/>
        <v>#VALUE!</v>
      </c>
    </row>
    <row r="1074" spans="1:23">
      <c r="A1074" s="16">
        <f t="shared" si="154"/>
        <v>1074</v>
      </c>
      <c r="B1074" s="15">
        <f t="shared" si="155"/>
        <v>1050</v>
      </c>
      <c r="C1074" s="144" t="s">
        <v>3512</v>
      </c>
      <c r="D1074" s="144" t="s">
        <v>7</v>
      </c>
      <c r="E1074" s="139" t="s">
        <v>474</v>
      </c>
      <c r="F1074" s="139" t="s">
        <v>4536</v>
      </c>
      <c r="G1074" s="150">
        <v>0</v>
      </c>
      <c r="H1074" s="150">
        <v>0</v>
      </c>
      <c r="I1074" s="139" t="s">
        <v>1</v>
      </c>
      <c r="J1074" s="139" t="s">
        <v>1275</v>
      </c>
      <c r="K1074" s="146" t="s">
        <v>3526</v>
      </c>
      <c r="L1074" s="147" t="s">
        <v>4261</v>
      </c>
      <c r="M1074" s="147" t="s">
        <v>4318</v>
      </c>
      <c r="N1074" s="22" t="s">
        <v>2074</v>
      </c>
      <c r="O1074" s="22"/>
      <c r="P1074" s="246" t="s">
        <v>3068</v>
      </c>
      <c r="Q1074" s="191"/>
      <c r="R1074" s="1"/>
      <c r="S1074" s="1" t="str">
        <f t="shared" si="157"/>
        <v>NOT EQUAL</v>
      </c>
      <c r="T1074" s="1" t="str">
        <f>IF(ISNA(VLOOKUP(P1074,'NEW XEQM.c'!D:D,1,0)),"--",VLOOKUP(P1074,'NEW XEQM.c'!D:G,3,0))</f>
        <v>--</v>
      </c>
      <c r="U1074" s="1"/>
      <c r="W1074" t="e">
        <f t="shared" si="156"/>
        <v>#VALUE!</v>
      </c>
    </row>
    <row r="1075" spans="1:23">
      <c r="A1075" s="16">
        <f t="shared" si="154"/>
        <v>1075</v>
      </c>
      <c r="B1075" s="15">
        <f t="shared" si="155"/>
        <v>1051</v>
      </c>
      <c r="C1075" s="144" t="s">
        <v>3512</v>
      </c>
      <c r="D1075" s="144" t="s">
        <v>7</v>
      </c>
      <c r="E1075" s="139" t="s">
        <v>474</v>
      </c>
      <c r="F1075" s="139" t="s">
        <v>4537</v>
      </c>
      <c r="G1075" s="150">
        <v>0</v>
      </c>
      <c r="H1075" s="150">
        <v>0</v>
      </c>
      <c r="I1075" s="139" t="s">
        <v>1</v>
      </c>
      <c r="J1075" s="139" t="s">
        <v>1275</v>
      </c>
      <c r="K1075" s="146" t="s">
        <v>3526</v>
      </c>
      <c r="L1075" s="147" t="s">
        <v>4261</v>
      </c>
      <c r="M1075" s="147" t="s">
        <v>4318</v>
      </c>
      <c r="N1075" s="22" t="s">
        <v>2074</v>
      </c>
      <c r="O1075" s="22"/>
      <c r="P1075" s="246" t="s">
        <v>3069</v>
      </c>
      <c r="Q1075" s="191"/>
      <c r="R1075" s="1"/>
      <c r="S1075" s="1" t="str">
        <f t="shared" si="157"/>
        <v>NOT EQUAL</v>
      </c>
      <c r="T1075" s="1" t="str">
        <f>IF(ISNA(VLOOKUP(P1075,'NEW XEQM.c'!D:D,1,0)),"--",VLOOKUP(P1075,'NEW XEQM.c'!D:G,3,0))</f>
        <v>--</v>
      </c>
      <c r="U1075" s="1"/>
      <c r="W1075" t="e">
        <f t="shared" si="156"/>
        <v>#VALUE!</v>
      </c>
    </row>
    <row r="1076" spans="1:23">
      <c r="A1076" s="16">
        <f t="shared" si="154"/>
        <v>1076</v>
      </c>
      <c r="B1076" s="15">
        <f t="shared" si="155"/>
        <v>1052</v>
      </c>
      <c r="C1076" s="144" t="s">
        <v>3512</v>
      </c>
      <c r="D1076" s="144" t="s">
        <v>7</v>
      </c>
      <c r="E1076" s="139" t="s">
        <v>474</v>
      </c>
      <c r="F1076" s="139" t="s">
        <v>4538</v>
      </c>
      <c r="G1076" s="150">
        <v>0</v>
      </c>
      <c r="H1076" s="150">
        <v>0</v>
      </c>
      <c r="I1076" s="139" t="s">
        <v>1</v>
      </c>
      <c r="J1076" s="139" t="s">
        <v>1275</v>
      </c>
      <c r="K1076" s="146" t="s">
        <v>3526</v>
      </c>
      <c r="L1076" s="147" t="s">
        <v>4261</v>
      </c>
      <c r="M1076" s="147" t="s">
        <v>4318</v>
      </c>
      <c r="N1076" s="22" t="s">
        <v>2074</v>
      </c>
      <c r="O1076" s="22"/>
      <c r="P1076" s="246" t="s">
        <v>4461</v>
      </c>
      <c r="Q1076" s="191"/>
      <c r="R1076" s="1"/>
      <c r="S1076" s="1" t="str">
        <f t="shared" si="157"/>
        <v>NOT EQUAL</v>
      </c>
      <c r="T1076" s="1" t="str">
        <f>IF(ISNA(VLOOKUP(P1076,'NEW XEQM.c'!D:D,1,0)),"--",VLOOKUP(P1076,'NEW XEQM.c'!D:G,3,0))</f>
        <v>--</v>
      </c>
      <c r="U1076" s="1" t="s">
        <v>2074</v>
      </c>
      <c r="W1076" t="e">
        <f t="shared" si="156"/>
        <v>#VALUE!</v>
      </c>
    </row>
    <row r="1077" spans="1:23">
      <c r="A1077" s="16">
        <f t="shared" si="154"/>
        <v>1077</v>
      </c>
      <c r="B1077" s="15">
        <f t="shared" si="155"/>
        <v>1053</v>
      </c>
      <c r="C1077" s="144" t="s">
        <v>3512</v>
      </c>
      <c r="D1077" s="144" t="s">
        <v>7</v>
      </c>
      <c r="E1077" s="139" t="s">
        <v>474</v>
      </c>
      <c r="F1077" s="139" t="s">
        <v>4539</v>
      </c>
      <c r="G1077" s="150">
        <v>0</v>
      </c>
      <c r="H1077" s="150">
        <v>0</v>
      </c>
      <c r="I1077" s="139" t="s">
        <v>1</v>
      </c>
      <c r="J1077" s="139" t="s">
        <v>1275</v>
      </c>
      <c r="K1077" s="146" t="s">
        <v>3526</v>
      </c>
      <c r="L1077" s="147" t="s">
        <v>4261</v>
      </c>
      <c r="M1077" s="147" t="s">
        <v>4318</v>
      </c>
      <c r="N1077" s="22" t="s">
        <v>2074</v>
      </c>
      <c r="O1077" s="22"/>
      <c r="P1077" s="246" t="s">
        <v>4462</v>
      </c>
      <c r="Q1077" s="191"/>
      <c r="R1077" s="1"/>
      <c r="S1077" s="1" t="str">
        <f t="shared" si="157"/>
        <v>NOT EQUAL</v>
      </c>
      <c r="T1077" s="1" t="str">
        <f>IF(ISNA(VLOOKUP(P1077,'NEW XEQM.c'!D:D,1,0)),"--",VLOOKUP(P1077,'NEW XEQM.c'!D:G,3,0))</f>
        <v>--</v>
      </c>
      <c r="U1077" s="1"/>
      <c r="W1077" t="e">
        <f t="shared" si="156"/>
        <v>#VALUE!</v>
      </c>
    </row>
    <row r="1078" spans="1:23">
      <c r="A1078" s="16">
        <f t="shared" si="154"/>
        <v>1078</v>
      </c>
      <c r="B1078" s="15">
        <f t="shared" si="155"/>
        <v>1054</v>
      </c>
      <c r="C1078" s="144" t="s">
        <v>3512</v>
      </c>
      <c r="D1078" s="144" t="s">
        <v>7</v>
      </c>
      <c r="E1078" s="139" t="s">
        <v>474</v>
      </c>
      <c r="F1078" s="139" t="s">
        <v>4540</v>
      </c>
      <c r="G1078" s="150">
        <v>0</v>
      </c>
      <c r="H1078" s="150">
        <v>0</v>
      </c>
      <c r="I1078" s="139" t="s">
        <v>1</v>
      </c>
      <c r="J1078" s="139" t="s">
        <v>1275</v>
      </c>
      <c r="K1078" s="146" t="s">
        <v>3526</v>
      </c>
      <c r="L1078" s="147" t="s">
        <v>4261</v>
      </c>
      <c r="M1078" s="147" t="s">
        <v>4318</v>
      </c>
      <c r="N1078" s="22" t="s">
        <v>2074</v>
      </c>
      <c r="O1078" s="22"/>
      <c r="P1078" s="246" t="s">
        <v>4463</v>
      </c>
      <c r="Q1078" s="191"/>
      <c r="R1078" s="1"/>
      <c r="S1078" s="1" t="str">
        <f t="shared" si="157"/>
        <v>NOT EQUAL</v>
      </c>
      <c r="T1078" s="1" t="str">
        <f>IF(ISNA(VLOOKUP(P1078,'NEW XEQM.c'!D:D,1,0)),"--",VLOOKUP(P1078,'NEW XEQM.c'!D:G,3,0))</f>
        <v>--</v>
      </c>
      <c r="U1078" s="1" t="s">
        <v>2074</v>
      </c>
      <c r="W1078" t="e">
        <f t="shared" si="156"/>
        <v>#VALUE!</v>
      </c>
    </row>
    <row r="1079" spans="1:23">
      <c r="A1079" s="16">
        <f t="shared" si="154"/>
        <v>1079</v>
      </c>
      <c r="B1079" s="15">
        <f t="shared" si="155"/>
        <v>1055</v>
      </c>
      <c r="C1079" s="144" t="s">
        <v>3512</v>
      </c>
      <c r="D1079" s="144" t="s">
        <v>7</v>
      </c>
      <c r="E1079" s="139" t="s">
        <v>474</v>
      </c>
      <c r="F1079" s="139" t="s">
        <v>4541</v>
      </c>
      <c r="G1079" s="150">
        <v>0</v>
      </c>
      <c r="H1079" s="150">
        <v>0</v>
      </c>
      <c r="I1079" s="139" t="s">
        <v>1</v>
      </c>
      <c r="J1079" s="139" t="s">
        <v>1275</v>
      </c>
      <c r="K1079" s="146" t="s">
        <v>3526</v>
      </c>
      <c r="L1079" s="147" t="s">
        <v>4261</v>
      </c>
      <c r="M1079" s="147" t="s">
        <v>4318</v>
      </c>
      <c r="N1079" s="22" t="s">
        <v>2074</v>
      </c>
      <c r="O1079" s="22"/>
      <c r="P1079" s="246" t="s">
        <v>4464</v>
      </c>
      <c r="Q1079" s="191"/>
      <c r="R1079" s="1"/>
      <c r="S1079" s="1" t="str">
        <f t="shared" si="157"/>
        <v>NOT EQUAL</v>
      </c>
      <c r="T1079" s="1" t="str">
        <f>IF(ISNA(VLOOKUP(P1079,'NEW XEQM.c'!D:D,1,0)),"--",VLOOKUP(P1079,'NEW XEQM.c'!D:G,3,0))</f>
        <v>--</v>
      </c>
      <c r="U1079" s="1" t="s">
        <v>2074</v>
      </c>
      <c r="W1079" t="e">
        <f t="shared" si="156"/>
        <v>#VALUE!</v>
      </c>
    </row>
    <row r="1080" spans="1:23">
      <c r="A1080" s="16">
        <f t="shared" si="154"/>
        <v>1080</v>
      </c>
      <c r="B1080" s="15">
        <f t="shared" si="155"/>
        <v>1056</v>
      </c>
      <c r="C1080" s="144" t="s">
        <v>3512</v>
      </c>
      <c r="D1080" s="144" t="s">
        <v>7</v>
      </c>
      <c r="E1080" s="139" t="s">
        <v>474</v>
      </c>
      <c r="F1080" s="139" t="s">
        <v>4542</v>
      </c>
      <c r="G1080" s="150">
        <v>0</v>
      </c>
      <c r="H1080" s="150">
        <v>0</v>
      </c>
      <c r="I1080" s="139" t="s">
        <v>1</v>
      </c>
      <c r="J1080" s="139" t="s">
        <v>1275</v>
      </c>
      <c r="K1080" s="146" t="s">
        <v>3526</v>
      </c>
      <c r="L1080" s="147" t="s">
        <v>4261</v>
      </c>
      <c r="M1080" s="147" t="s">
        <v>4318</v>
      </c>
      <c r="N1080" s="22" t="s">
        <v>2074</v>
      </c>
      <c r="O1080" s="22"/>
      <c r="P1080" s="246" t="s">
        <v>4465</v>
      </c>
      <c r="Q1080" s="191"/>
      <c r="R1080" s="1"/>
      <c r="S1080" s="1" t="str">
        <f t="shared" si="157"/>
        <v>NOT EQUAL</v>
      </c>
      <c r="T1080" s="1" t="str">
        <f>IF(ISNA(VLOOKUP(P1080,'NEW XEQM.c'!D:D,1,0)),"--",VLOOKUP(P1080,'NEW XEQM.c'!D:G,3,0))</f>
        <v>--</v>
      </c>
      <c r="U1080" s="1" t="s">
        <v>2074</v>
      </c>
      <c r="W1080" t="e">
        <f t="shared" si="156"/>
        <v>#VALUE!</v>
      </c>
    </row>
    <row r="1081" spans="1:23">
      <c r="A1081" s="16">
        <f t="shared" si="154"/>
        <v>1081</v>
      </c>
      <c r="B1081" s="15">
        <f t="shared" si="155"/>
        <v>1057</v>
      </c>
      <c r="C1081" s="144" t="s">
        <v>3512</v>
      </c>
      <c r="D1081" s="144" t="s">
        <v>7</v>
      </c>
      <c r="E1081" s="139" t="s">
        <v>474</v>
      </c>
      <c r="F1081" s="139" t="s">
        <v>4543</v>
      </c>
      <c r="G1081" s="150">
        <v>0</v>
      </c>
      <c r="H1081" s="150">
        <v>0</v>
      </c>
      <c r="I1081" s="139" t="s">
        <v>1</v>
      </c>
      <c r="J1081" s="139" t="s">
        <v>1275</v>
      </c>
      <c r="K1081" s="146" t="s">
        <v>3526</v>
      </c>
      <c r="L1081" s="147" t="s">
        <v>4261</v>
      </c>
      <c r="M1081" s="147" t="s">
        <v>4318</v>
      </c>
      <c r="N1081" s="22" t="s">
        <v>2074</v>
      </c>
      <c r="O1081" s="22"/>
      <c r="P1081" s="246" t="s">
        <v>4466</v>
      </c>
      <c r="Q1081" s="191"/>
      <c r="R1081" s="1"/>
      <c r="S1081" s="1" t="str">
        <f t="shared" si="157"/>
        <v>NOT EQUAL</v>
      </c>
      <c r="T1081" s="1" t="str">
        <f>IF(ISNA(VLOOKUP(P1081,'NEW XEQM.c'!D:D,1,0)),"--",VLOOKUP(P1081,'NEW XEQM.c'!D:G,3,0))</f>
        <v>--</v>
      </c>
      <c r="U1081" s="1" t="s">
        <v>2074</v>
      </c>
      <c r="W1081" t="e">
        <f t="shared" si="156"/>
        <v>#VALUE!</v>
      </c>
    </row>
    <row r="1082" spans="1:23">
      <c r="A1082" s="16">
        <f t="shared" si="154"/>
        <v>1082</v>
      </c>
      <c r="B1082" s="15">
        <f t="shared" si="155"/>
        <v>1058</v>
      </c>
      <c r="C1082" s="144" t="s">
        <v>3512</v>
      </c>
      <c r="D1082" s="144" t="s">
        <v>7</v>
      </c>
      <c r="E1082" s="139" t="s">
        <v>474</v>
      </c>
      <c r="F1082" s="139" t="s">
        <v>4544</v>
      </c>
      <c r="G1082" s="150">
        <v>0</v>
      </c>
      <c r="H1082" s="150">
        <v>0</v>
      </c>
      <c r="I1082" s="139" t="s">
        <v>1</v>
      </c>
      <c r="J1082" s="139" t="s">
        <v>1275</v>
      </c>
      <c r="K1082" s="146" t="s">
        <v>3526</v>
      </c>
      <c r="L1082" s="147" t="s">
        <v>4261</v>
      </c>
      <c r="M1082" s="147" t="s">
        <v>4318</v>
      </c>
      <c r="N1082" s="22" t="s">
        <v>2074</v>
      </c>
      <c r="O1082" s="22"/>
      <c r="P1082" s="246" t="s">
        <v>4467</v>
      </c>
      <c r="Q1082" s="191"/>
      <c r="R1082" s="1"/>
      <c r="S1082" s="1" t="str">
        <f t="shared" si="157"/>
        <v>NOT EQUAL</v>
      </c>
      <c r="T1082" s="1" t="str">
        <f>IF(ISNA(VLOOKUP(P1082,'NEW XEQM.c'!D:D,1,0)),"--",VLOOKUP(P1082,'NEW XEQM.c'!D:G,3,0))</f>
        <v>--</v>
      </c>
      <c r="U1082" s="1" t="s">
        <v>2074</v>
      </c>
      <c r="W1082" t="e">
        <f t="shared" si="156"/>
        <v>#VALUE!</v>
      </c>
    </row>
    <row r="1083" spans="1:23">
      <c r="A1083" s="16">
        <f t="shared" si="154"/>
        <v>1083</v>
      </c>
      <c r="B1083" s="15">
        <f t="shared" si="155"/>
        <v>1059</v>
      </c>
      <c r="C1083" s="144" t="s">
        <v>3512</v>
      </c>
      <c r="D1083" s="144" t="s">
        <v>7</v>
      </c>
      <c r="E1083" s="139" t="s">
        <v>474</v>
      </c>
      <c r="F1083" s="139" t="s">
        <v>4545</v>
      </c>
      <c r="G1083" s="150">
        <v>0</v>
      </c>
      <c r="H1083" s="150">
        <v>0</v>
      </c>
      <c r="I1083" s="139" t="s">
        <v>1</v>
      </c>
      <c r="J1083" s="139" t="s">
        <v>1275</v>
      </c>
      <c r="K1083" s="146" t="s">
        <v>3526</v>
      </c>
      <c r="L1083" s="147" t="s">
        <v>4261</v>
      </c>
      <c r="M1083" s="147" t="s">
        <v>4318</v>
      </c>
      <c r="N1083" s="22" t="s">
        <v>2074</v>
      </c>
      <c r="O1083" s="22"/>
      <c r="P1083" s="246" t="s">
        <v>4468</v>
      </c>
      <c r="Q1083" s="191"/>
      <c r="R1083" s="1"/>
      <c r="S1083" s="1" t="str">
        <f t="shared" si="157"/>
        <v>NOT EQUAL</v>
      </c>
      <c r="T1083" s="1" t="str">
        <f>IF(ISNA(VLOOKUP(P1083,'NEW XEQM.c'!D:D,1,0)),"--",VLOOKUP(P1083,'NEW XEQM.c'!D:G,3,0))</f>
        <v>--</v>
      </c>
      <c r="U1083" s="1" t="s">
        <v>2074</v>
      </c>
      <c r="W1083" t="e">
        <f t="shared" si="156"/>
        <v>#VALUE!</v>
      </c>
    </row>
    <row r="1084" spans="1:23">
      <c r="A1084" s="16">
        <f t="shared" si="154"/>
        <v>1084</v>
      </c>
      <c r="B1084" s="15">
        <f t="shared" si="155"/>
        <v>1060</v>
      </c>
      <c r="C1084" s="144" t="s">
        <v>3512</v>
      </c>
      <c r="D1084" s="144" t="s">
        <v>7</v>
      </c>
      <c r="E1084" s="139" t="s">
        <v>474</v>
      </c>
      <c r="F1084" s="139" t="s">
        <v>4546</v>
      </c>
      <c r="G1084" s="150">
        <v>0</v>
      </c>
      <c r="H1084" s="150">
        <v>0</v>
      </c>
      <c r="I1084" s="139" t="s">
        <v>1</v>
      </c>
      <c r="J1084" s="139" t="s">
        <v>1275</v>
      </c>
      <c r="K1084" s="146" t="s">
        <v>3526</v>
      </c>
      <c r="L1084" s="147" t="s">
        <v>4261</v>
      </c>
      <c r="M1084" s="147" t="s">
        <v>4318</v>
      </c>
      <c r="N1084" s="22" t="s">
        <v>2074</v>
      </c>
      <c r="O1084" s="22"/>
      <c r="P1084" s="246" t="s">
        <v>4469</v>
      </c>
      <c r="Q1084" s="191"/>
      <c r="R1084" s="1"/>
      <c r="S1084" s="1" t="str">
        <f t="shared" si="157"/>
        <v>NOT EQUAL</v>
      </c>
      <c r="T1084" s="1" t="str">
        <f>IF(ISNA(VLOOKUP(P1084,'NEW XEQM.c'!D:D,1,0)),"--",VLOOKUP(P1084,'NEW XEQM.c'!D:G,3,0))</f>
        <v>--</v>
      </c>
      <c r="U1084" s="1" t="s">
        <v>2074</v>
      </c>
      <c r="W1084" t="e">
        <f t="shared" si="156"/>
        <v>#VALUE!</v>
      </c>
    </row>
    <row r="1085" spans="1:23">
      <c r="A1085" s="16">
        <f t="shared" si="154"/>
        <v>1085</v>
      </c>
      <c r="B1085" s="15">
        <f t="shared" si="155"/>
        <v>1061</v>
      </c>
      <c r="C1085" s="144" t="s">
        <v>3512</v>
      </c>
      <c r="D1085" s="144" t="s">
        <v>7</v>
      </c>
      <c r="E1085" s="139" t="s">
        <v>474</v>
      </c>
      <c r="F1085" s="139" t="s">
        <v>4547</v>
      </c>
      <c r="G1085" s="150">
        <v>0</v>
      </c>
      <c r="H1085" s="150">
        <v>0</v>
      </c>
      <c r="I1085" s="139" t="s">
        <v>1</v>
      </c>
      <c r="J1085" s="139" t="s">
        <v>1275</v>
      </c>
      <c r="K1085" s="146" t="s">
        <v>3526</v>
      </c>
      <c r="L1085" s="147" t="s">
        <v>4261</v>
      </c>
      <c r="M1085" s="147" t="s">
        <v>4318</v>
      </c>
      <c r="N1085" s="22" t="s">
        <v>2074</v>
      </c>
      <c r="O1085" s="22"/>
      <c r="P1085" s="246" t="s">
        <v>3070</v>
      </c>
      <c r="Q1085" s="191"/>
      <c r="R1085" s="1"/>
      <c r="S1085" s="1" t="str">
        <f t="shared" si="157"/>
        <v>NOT EQUAL</v>
      </c>
      <c r="T1085" s="1" t="str">
        <f>IF(ISNA(VLOOKUP(P1085,'NEW XEQM.c'!D:D,1,0)),"--",VLOOKUP(P1085,'NEW XEQM.c'!D:G,3,0))</f>
        <v>--</v>
      </c>
      <c r="U1085" s="1" t="s">
        <v>2074</v>
      </c>
      <c r="W1085" t="e">
        <f t="shared" si="156"/>
        <v>#VALUE!</v>
      </c>
    </row>
    <row r="1086" spans="1:23">
      <c r="A1086" s="16">
        <f t="shared" si="154"/>
        <v>1086</v>
      </c>
      <c r="B1086" s="15">
        <f t="shared" si="155"/>
        <v>1062</v>
      </c>
      <c r="C1086" s="144" t="s">
        <v>3512</v>
      </c>
      <c r="D1086" s="144" t="s">
        <v>7</v>
      </c>
      <c r="E1086" s="139" t="s">
        <v>474</v>
      </c>
      <c r="F1086" s="139" t="s">
        <v>4548</v>
      </c>
      <c r="G1086" s="150">
        <v>0</v>
      </c>
      <c r="H1086" s="150">
        <v>0</v>
      </c>
      <c r="I1086" s="139" t="s">
        <v>1</v>
      </c>
      <c r="J1086" s="139" t="s">
        <v>1275</v>
      </c>
      <c r="K1086" s="146" t="s">
        <v>3526</v>
      </c>
      <c r="L1086" s="147" t="s">
        <v>4261</v>
      </c>
      <c r="M1086" s="147" t="s">
        <v>4318</v>
      </c>
      <c r="N1086" s="22" t="s">
        <v>2074</v>
      </c>
      <c r="O1086" s="22"/>
      <c r="P1086" s="246" t="s">
        <v>4470</v>
      </c>
      <c r="Q1086" s="191"/>
      <c r="R1086" s="1"/>
      <c r="S1086" s="1" t="str">
        <f t="shared" si="157"/>
        <v>NOT EQUAL</v>
      </c>
      <c r="T1086" s="1" t="str">
        <f>IF(ISNA(VLOOKUP(P1086,'NEW XEQM.c'!D:D,1,0)),"--",VLOOKUP(P1086,'NEW XEQM.c'!D:G,3,0))</f>
        <v>--</v>
      </c>
      <c r="U1086" s="1" t="s">
        <v>2074</v>
      </c>
      <c r="W1086" t="e">
        <f t="shared" si="156"/>
        <v>#VALUE!</v>
      </c>
    </row>
    <row r="1087" spans="1:23">
      <c r="A1087" s="16">
        <f t="shared" ref="A1087:A1150" si="158">IF(B1087=INT(B1087),ROW(),"")</f>
        <v>1087</v>
      </c>
      <c r="B1087" s="15">
        <f t="shared" si="155"/>
        <v>1063</v>
      </c>
      <c r="C1087" s="144" t="s">
        <v>3512</v>
      </c>
      <c r="D1087" s="144" t="s">
        <v>7</v>
      </c>
      <c r="E1087" s="139" t="s">
        <v>474</v>
      </c>
      <c r="F1087" s="139" t="s">
        <v>4549</v>
      </c>
      <c r="G1087" s="150">
        <v>0</v>
      </c>
      <c r="H1087" s="150">
        <v>0</v>
      </c>
      <c r="I1087" s="139" t="s">
        <v>1</v>
      </c>
      <c r="J1087" s="139" t="s">
        <v>1275</v>
      </c>
      <c r="K1087" s="146" t="s">
        <v>3526</v>
      </c>
      <c r="L1087" s="147" t="s">
        <v>4261</v>
      </c>
      <c r="M1087" s="147" t="s">
        <v>4318</v>
      </c>
      <c r="N1087" s="22" t="s">
        <v>2074</v>
      </c>
      <c r="O1087" s="22"/>
      <c r="P1087" s="246" t="s">
        <v>4471</v>
      </c>
      <c r="Q1087" s="191"/>
      <c r="R1087" s="1"/>
      <c r="S1087" s="1" t="str">
        <f t="shared" si="157"/>
        <v>NOT EQUAL</v>
      </c>
      <c r="T1087" s="1" t="str">
        <f>IF(ISNA(VLOOKUP(P1087,'NEW XEQM.c'!D:D,1,0)),"--",VLOOKUP(P1087,'NEW XEQM.c'!D:G,3,0))</f>
        <v>--</v>
      </c>
      <c r="U1087" s="1" t="s">
        <v>2074</v>
      </c>
      <c r="W1087" t="e">
        <f t="shared" si="156"/>
        <v>#VALUE!</v>
      </c>
    </row>
    <row r="1088" spans="1:23">
      <c r="A1088" s="16">
        <f t="shared" si="158"/>
        <v>1088</v>
      </c>
      <c r="B1088" s="15">
        <f t="shared" si="155"/>
        <v>1064</v>
      </c>
      <c r="C1088" s="144" t="s">
        <v>3512</v>
      </c>
      <c r="D1088" s="144" t="s">
        <v>7</v>
      </c>
      <c r="E1088" s="139" t="s">
        <v>474</v>
      </c>
      <c r="F1088" s="139" t="s">
        <v>4550</v>
      </c>
      <c r="G1088" s="150">
        <v>0</v>
      </c>
      <c r="H1088" s="150">
        <v>0</v>
      </c>
      <c r="I1088" s="139" t="s">
        <v>1</v>
      </c>
      <c r="J1088" s="139" t="s">
        <v>1275</v>
      </c>
      <c r="K1088" s="146" t="s">
        <v>3526</v>
      </c>
      <c r="L1088" s="147" t="s">
        <v>4261</v>
      </c>
      <c r="M1088" s="147" t="s">
        <v>4318</v>
      </c>
      <c r="N1088" s="22" t="s">
        <v>2074</v>
      </c>
      <c r="O1088" s="22"/>
      <c r="P1088" s="246" t="s">
        <v>4472</v>
      </c>
      <c r="Q1088" s="191"/>
      <c r="R1088" s="1"/>
      <c r="S1088" s="1" t="str">
        <f t="shared" si="157"/>
        <v>NOT EQUAL</v>
      </c>
      <c r="T1088" s="1" t="str">
        <f>IF(ISNA(VLOOKUP(P1088,'NEW XEQM.c'!D:D,1,0)),"--",VLOOKUP(P1088,'NEW XEQM.c'!D:G,3,0))</f>
        <v>--</v>
      </c>
      <c r="U1088" s="1" t="s">
        <v>2074</v>
      </c>
      <c r="W1088" t="e">
        <f t="shared" si="156"/>
        <v>#VALUE!</v>
      </c>
    </row>
    <row r="1089" spans="1:23">
      <c r="A1089" s="16">
        <f t="shared" si="158"/>
        <v>1089</v>
      </c>
      <c r="B1089" s="15">
        <f t="shared" si="155"/>
        <v>1065</v>
      </c>
      <c r="C1089" s="144" t="s">
        <v>3512</v>
      </c>
      <c r="D1089" s="144" t="s">
        <v>7</v>
      </c>
      <c r="E1089" s="139" t="s">
        <v>474</v>
      </c>
      <c r="F1089" s="139" t="s">
        <v>4551</v>
      </c>
      <c r="G1089" s="150">
        <v>0</v>
      </c>
      <c r="H1089" s="150">
        <v>0</v>
      </c>
      <c r="I1089" s="139" t="s">
        <v>1</v>
      </c>
      <c r="J1089" s="139" t="s">
        <v>1275</v>
      </c>
      <c r="K1089" s="146" t="s">
        <v>3526</v>
      </c>
      <c r="L1089" s="147" t="s">
        <v>4261</v>
      </c>
      <c r="M1089" s="147" t="s">
        <v>4318</v>
      </c>
      <c r="N1089" s="22" t="s">
        <v>2074</v>
      </c>
      <c r="O1089" s="22"/>
      <c r="P1089" s="246" t="s">
        <v>4473</v>
      </c>
      <c r="Q1089" s="191"/>
      <c r="R1089" s="1"/>
      <c r="S1089" s="1" t="str">
        <f t="shared" si="157"/>
        <v>NOT EQUAL</v>
      </c>
      <c r="T1089" s="1" t="str">
        <f>IF(ISNA(VLOOKUP(P1089,'NEW XEQM.c'!D:D,1,0)),"--",VLOOKUP(P1089,'NEW XEQM.c'!D:G,3,0))</f>
        <v>--</v>
      </c>
      <c r="U1089" s="1" t="s">
        <v>2074</v>
      </c>
      <c r="W1089" t="e">
        <f t="shared" si="156"/>
        <v>#VALUE!</v>
      </c>
    </row>
    <row r="1090" spans="1:23">
      <c r="A1090" s="16">
        <f t="shared" si="158"/>
        <v>1090</v>
      </c>
      <c r="B1090" s="15">
        <f t="shared" si="155"/>
        <v>1066</v>
      </c>
      <c r="C1090" s="144" t="s">
        <v>3512</v>
      </c>
      <c r="D1090" s="144" t="s">
        <v>7</v>
      </c>
      <c r="E1090" s="139" t="s">
        <v>474</v>
      </c>
      <c r="F1090" s="139" t="s">
        <v>4552</v>
      </c>
      <c r="G1090" s="150">
        <v>0</v>
      </c>
      <c r="H1090" s="150">
        <v>0</v>
      </c>
      <c r="I1090" s="139" t="s">
        <v>1</v>
      </c>
      <c r="J1090" s="139" t="s">
        <v>1275</v>
      </c>
      <c r="K1090" s="146" t="s">
        <v>3526</v>
      </c>
      <c r="L1090" s="147" t="s">
        <v>4261</v>
      </c>
      <c r="M1090" s="147" t="s">
        <v>4318</v>
      </c>
      <c r="N1090" s="22" t="s">
        <v>2074</v>
      </c>
      <c r="O1090" s="22"/>
      <c r="P1090" s="246" t="s">
        <v>4474</v>
      </c>
      <c r="Q1090" s="191"/>
      <c r="R1090" s="1"/>
      <c r="S1090" s="1" t="str">
        <f t="shared" si="157"/>
        <v>NOT EQUAL</v>
      </c>
      <c r="T1090" s="1" t="str">
        <f>IF(ISNA(VLOOKUP(P1090,'NEW XEQM.c'!D:D,1,0)),"--",VLOOKUP(P1090,'NEW XEQM.c'!D:G,3,0))</f>
        <v>--</v>
      </c>
      <c r="U1090" s="1" t="s">
        <v>2074</v>
      </c>
      <c r="W1090" t="e">
        <f t="shared" si="156"/>
        <v>#VALUE!</v>
      </c>
    </row>
    <row r="1091" spans="1:23">
      <c r="A1091" s="16">
        <f t="shared" si="158"/>
        <v>1091</v>
      </c>
      <c r="B1091" s="15">
        <f t="shared" si="155"/>
        <v>1067</v>
      </c>
      <c r="C1091" s="144" t="s">
        <v>3512</v>
      </c>
      <c r="D1091" s="144" t="s">
        <v>7</v>
      </c>
      <c r="E1091" s="139" t="s">
        <v>474</v>
      </c>
      <c r="F1091" s="139" t="s">
        <v>4553</v>
      </c>
      <c r="G1091" s="150">
        <v>0</v>
      </c>
      <c r="H1091" s="150">
        <v>0</v>
      </c>
      <c r="I1091" s="139" t="s">
        <v>1</v>
      </c>
      <c r="J1091" s="139" t="s">
        <v>1275</v>
      </c>
      <c r="K1091" s="146" t="s">
        <v>3526</v>
      </c>
      <c r="L1091" s="147" t="s">
        <v>4261</v>
      </c>
      <c r="M1091" s="147" t="s">
        <v>4318</v>
      </c>
      <c r="N1091" s="22" t="s">
        <v>2074</v>
      </c>
      <c r="O1091" s="22"/>
      <c r="P1091" s="246" t="s">
        <v>3071</v>
      </c>
      <c r="Q1091" s="191"/>
      <c r="R1091" s="1"/>
      <c r="S1091" s="1" t="str">
        <f t="shared" si="157"/>
        <v>NOT EQUAL</v>
      </c>
      <c r="T1091" s="1" t="str">
        <f>IF(ISNA(VLOOKUP(P1091,'NEW XEQM.c'!D:D,1,0)),"--",VLOOKUP(P1091,'NEW XEQM.c'!D:G,3,0))</f>
        <v>--</v>
      </c>
      <c r="U1091" s="1" t="s">
        <v>2074</v>
      </c>
      <c r="W1091" t="e">
        <f t="shared" si="156"/>
        <v>#VALUE!</v>
      </c>
    </row>
    <row r="1092" spans="1:23">
      <c r="A1092" s="16">
        <f t="shared" si="158"/>
        <v>1092</v>
      </c>
      <c r="B1092" s="15">
        <f t="shared" ref="B1092:B1155" si="159">IF(AND(MID(C1092,2,1)&lt;&gt;"/",MID(C1092,1,1)="/"),INT(B1091)+1,B1091+0.01)</f>
        <v>1068</v>
      </c>
      <c r="C1092" s="144" t="s">
        <v>3512</v>
      </c>
      <c r="D1092" s="144" t="s">
        <v>7</v>
      </c>
      <c r="E1092" s="139" t="s">
        <v>474</v>
      </c>
      <c r="F1092" s="140" t="s">
        <v>4554</v>
      </c>
      <c r="G1092" s="149">
        <v>0</v>
      </c>
      <c r="H1092" s="149">
        <v>0</v>
      </c>
      <c r="I1092" s="139" t="s">
        <v>1</v>
      </c>
      <c r="J1092" s="139" t="s">
        <v>1275</v>
      </c>
      <c r="K1092" s="146" t="s">
        <v>3526</v>
      </c>
      <c r="L1092" s="147" t="s">
        <v>4261</v>
      </c>
      <c r="M1092" s="147" t="s">
        <v>4318</v>
      </c>
      <c r="N1092" s="22" t="s">
        <v>2074</v>
      </c>
      <c r="O1092" s="11"/>
      <c r="P1092" s="246" t="s">
        <v>4475</v>
      </c>
      <c r="Q1092" s="191"/>
      <c r="R1092" s="1"/>
      <c r="S1092" s="1" t="str">
        <f t="shared" si="157"/>
        <v>NOT EQUAL</v>
      </c>
      <c r="T1092" s="1" t="str">
        <f>IF(ISNA(VLOOKUP(P1092,'NEW XEQM.c'!D:D,1,0)),"--",VLOOKUP(P1092,'NEW XEQM.c'!D:G,3,0))</f>
        <v>--</v>
      </c>
      <c r="U1092" s="1" t="s">
        <v>2074</v>
      </c>
      <c r="W1092" t="e">
        <f t="shared" si="156"/>
        <v>#VALUE!</v>
      </c>
    </row>
    <row r="1093" spans="1:23">
      <c r="A1093" s="16">
        <f t="shared" si="158"/>
        <v>1093</v>
      </c>
      <c r="B1093" s="15">
        <f t="shared" si="159"/>
        <v>1069</v>
      </c>
      <c r="C1093" s="144" t="s">
        <v>3512</v>
      </c>
      <c r="D1093" s="144" t="s">
        <v>7</v>
      </c>
      <c r="E1093" s="139" t="s">
        <v>474</v>
      </c>
      <c r="F1093" s="140" t="s">
        <v>4555</v>
      </c>
      <c r="G1093" s="149">
        <v>0</v>
      </c>
      <c r="H1093" s="149">
        <v>0</v>
      </c>
      <c r="I1093" s="139" t="s">
        <v>1</v>
      </c>
      <c r="J1093" s="139" t="s">
        <v>1275</v>
      </c>
      <c r="K1093" s="146" t="s">
        <v>3526</v>
      </c>
      <c r="L1093" s="147" t="s">
        <v>4261</v>
      </c>
      <c r="M1093" s="147" t="s">
        <v>4318</v>
      </c>
      <c r="N1093" s="22" t="s">
        <v>2074</v>
      </c>
      <c r="O1093" s="11"/>
      <c r="P1093" s="246" t="s">
        <v>4476</v>
      </c>
      <c r="Q1093" s="191"/>
      <c r="R1093" s="1"/>
      <c r="S1093" s="1" t="str">
        <f t="shared" si="157"/>
        <v>NOT EQUAL</v>
      </c>
      <c r="T1093" s="1" t="str">
        <f>IF(ISNA(VLOOKUP(P1093,'NEW XEQM.c'!D:D,1,0)),"--",VLOOKUP(P1093,'NEW XEQM.c'!D:G,3,0))</f>
        <v>--</v>
      </c>
      <c r="U1093" s="1" t="s">
        <v>2074</v>
      </c>
      <c r="W1093" t="e">
        <f t="shared" ref="W1093:W1156" si="160">SUBSTITUTE(IF(AND(T1093="--",FIND("STD",E1093),FIND("fn",C1093)&gt;0,FIND("ITM_",P1093),I1093="CAT_FNCT"),E1093,""),"""","")</f>
        <v>#VALUE!</v>
      </c>
    </row>
    <row r="1094" spans="1:23">
      <c r="A1094" s="16">
        <f t="shared" si="158"/>
        <v>1094</v>
      </c>
      <c r="B1094" s="15">
        <f t="shared" si="159"/>
        <v>1070</v>
      </c>
      <c r="C1094" s="144" t="s">
        <v>3512</v>
      </c>
      <c r="D1094" s="144" t="s">
        <v>7</v>
      </c>
      <c r="E1094" s="139" t="s">
        <v>474</v>
      </c>
      <c r="F1094" s="139" t="s">
        <v>4556</v>
      </c>
      <c r="G1094" s="148">
        <v>0</v>
      </c>
      <c r="H1094" s="148">
        <v>0</v>
      </c>
      <c r="I1094" s="139" t="s">
        <v>1</v>
      </c>
      <c r="J1094" s="139" t="s">
        <v>1275</v>
      </c>
      <c r="K1094" s="146" t="s">
        <v>3526</v>
      </c>
      <c r="L1094" s="147" t="s">
        <v>4261</v>
      </c>
      <c r="M1094" s="147" t="s">
        <v>4318</v>
      </c>
      <c r="N1094" s="22" t="s">
        <v>2074</v>
      </c>
      <c r="O1094" s="22"/>
      <c r="P1094" s="246" t="s">
        <v>2989</v>
      </c>
      <c r="Q1094" s="191"/>
      <c r="R1094" s="1"/>
      <c r="S1094" s="1" t="str">
        <f t="shared" si="157"/>
        <v>NOT EQUAL</v>
      </c>
      <c r="T1094" s="1" t="str">
        <f>IF(ISNA(VLOOKUP(P1094,'NEW XEQM.c'!D:D,1,0)),"--",VLOOKUP(P1094,'NEW XEQM.c'!D:G,3,0))</f>
        <v>--</v>
      </c>
      <c r="U1094" s="1" t="s">
        <v>2074</v>
      </c>
      <c r="W1094" t="e">
        <f t="shared" si="160"/>
        <v>#VALUE!</v>
      </c>
    </row>
    <row r="1095" spans="1:23">
      <c r="A1095" s="16">
        <f t="shared" si="158"/>
        <v>1095</v>
      </c>
      <c r="B1095" s="15">
        <f t="shared" si="159"/>
        <v>1071</v>
      </c>
      <c r="C1095" s="144" t="s">
        <v>3512</v>
      </c>
      <c r="D1095" s="144" t="s">
        <v>7</v>
      </c>
      <c r="E1095" s="139" t="s">
        <v>474</v>
      </c>
      <c r="F1095" s="140" t="s">
        <v>4557</v>
      </c>
      <c r="G1095" s="149">
        <v>0</v>
      </c>
      <c r="H1095" s="149">
        <v>0</v>
      </c>
      <c r="I1095" s="139" t="s">
        <v>1</v>
      </c>
      <c r="J1095" s="139" t="s">
        <v>1275</v>
      </c>
      <c r="K1095" s="146" t="s">
        <v>3526</v>
      </c>
      <c r="L1095" s="147" t="s">
        <v>4261</v>
      </c>
      <c r="M1095" s="147" t="s">
        <v>4318</v>
      </c>
      <c r="N1095" s="22" t="s">
        <v>2074</v>
      </c>
      <c r="O1095" s="11"/>
      <c r="P1095" s="246" t="s">
        <v>2990</v>
      </c>
      <c r="Q1095" s="191"/>
      <c r="R1095" s="1"/>
      <c r="S1095" s="1" t="str">
        <f t="shared" si="157"/>
        <v>NOT EQUAL</v>
      </c>
      <c r="T1095" s="1" t="str">
        <f>IF(ISNA(VLOOKUP(P1095,'NEW XEQM.c'!D:D,1,0)),"--",VLOOKUP(P1095,'NEW XEQM.c'!D:G,3,0))</f>
        <v>--</v>
      </c>
      <c r="U1095" s="1" t="s">
        <v>2074</v>
      </c>
      <c r="W1095" t="e">
        <f t="shared" si="160"/>
        <v>#VALUE!</v>
      </c>
    </row>
    <row r="1096" spans="1:23">
      <c r="A1096" s="16">
        <f t="shared" si="158"/>
        <v>1096</v>
      </c>
      <c r="B1096" s="15">
        <f t="shared" si="159"/>
        <v>1072</v>
      </c>
      <c r="C1096" s="144" t="s">
        <v>3512</v>
      </c>
      <c r="D1096" s="144" t="s">
        <v>7</v>
      </c>
      <c r="E1096" s="139" t="s">
        <v>474</v>
      </c>
      <c r="F1096" s="140" t="s">
        <v>4558</v>
      </c>
      <c r="G1096" s="149">
        <v>0</v>
      </c>
      <c r="H1096" s="149">
        <v>0</v>
      </c>
      <c r="I1096" s="139" t="s">
        <v>1</v>
      </c>
      <c r="J1096" s="139" t="s">
        <v>1275</v>
      </c>
      <c r="K1096" s="146" t="s">
        <v>3526</v>
      </c>
      <c r="L1096" s="147" t="s">
        <v>4261</v>
      </c>
      <c r="M1096" s="147" t="s">
        <v>4318</v>
      </c>
      <c r="N1096" s="22" t="s">
        <v>2074</v>
      </c>
      <c r="O1096" s="11"/>
      <c r="P1096" s="246" t="s">
        <v>2991</v>
      </c>
      <c r="Q1096" s="191"/>
      <c r="R1096" s="1"/>
      <c r="S1096" s="1" t="str">
        <f t="shared" si="157"/>
        <v>NOT EQUAL</v>
      </c>
      <c r="T1096" s="1" t="str">
        <f>IF(ISNA(VLOOKUP(P1096,'NEW XEQM.c'!D:D,1,0)),"--",VLOOKUP(P1096,'NEW XEQM.c'!D:G,3,0))</f>
        <v>--</v>
      </c>
      <c r="U1096" s="1" t="s">
        <v>2074</v>
      </c>
      <c r="W1096" t="e">
        <f t="shared" si="160"/>
        <v>#VALUE!</v>
      </c>
    </row>
    <row r="1097" spans="1:23">
      <c r="A1097" s="16">
        <f t="shared" si="158"/>
        <v>1097</v>
      </c>
      <c r="B1097" s="15">
        <f t="shared" si="159"/>
        <v>1073</v>
      </c>
      <c r="C1097" s="144" t="s">
        <v>3513</v>
      </c>
      <c r="D1097" s="144" t="s">
        <v>2854</v>
      </c>
      <c r="E1097" s="139" t="s">
        <v>474</v>
      </c>
      <c r="F1097" s="139" t="s">
        <v>4559</v>
      </c>
      <c r="G1097" s="148">
        <v>0</v>
      </c>
      <c r="H1097" s="148">
        <v>0</v>
      </c>
      <c r="I1097" s="139" t="s">
        <v>1</v>
      </c>
      <c r="J1097" s="139" t="s">
        <v>1275</v>
      </c>
      <c r="K1097" s="146" t="s">
        <v>3526</v>
      </c>
      <c r="L1097" s="147" t="s">
        <v>4261</v>
      </c>
      <c r="M1097" s="147" t="s">
        <v>4318</v>
      </c>
      <c r="N1097" s="22" t="s">
        <v>2074</v>
      </c>
      <c r="O1097" s="22"/>
      <c r="P1097" s="246" t="s">
        <v>2854</v>
      </c>
      <c r="Q1097" s="191"/>
      <c r="R1097" s="1"/>
      <c r="S1097" s="1" t="str">
        <f t="shared" si="157"/>
        <v>NOT EQUAL</v>
      </c>
      <c r="T1097" s="1" t="str">
        <f>IF(ISNA(VLOOKUP(P1097,'NEW XEQM.c'!D:D,1,0)),"--",VLOOKUP(P1097,'NEW XEQM.c'!D:G,3,0))</f>
        <v>--</v>
      </c>
      <c r="U1097" s="1" t="s">
        <v>2074</v>
      </c>
      <c r="W1097" t="e">
        <f t="shared" si="160"/>
        <v>#VALUE!</v>
      </c>
    </row>
    <row r="1098" spans="1:23">
      <c r="A1098" s="16">
        <f t="shared" si="158"/>
        <v>1098</v>
      </c>
      <c r="B1098" s="15">
        <f t="shared" si="159"/>
        <v>1074</v>
      </c>
      <c r="C1098" s="144" t="s">
        <v>3513</v>
      </c>
      <c r="D1098" s="144" t="s">
        <v>2855</v>
      </c>
      <c r="E1098" s="139" t="s">
        <v>474</v>
      </c>
      <c r="F1098" s="139" t="s">
        <v>4560</v>
      </c>
      <c r="G1098" s="150">
        <v>0</v>
      </c>
      <c r="H1098" s="150">
        <v>0</v>
      </c>
      <c r="I1098" s="139" t="s">
        <v>1</v>
      </c>
      <c r="J1098" s="139" t="s">
        <v>1275</v>
      </c>
      <c r="K1098" s="146" t="s">
        <v>3526</v>
      </c>
      <c r="L1098" s="147" t="s">
        <v>4261</v>
      </c>
      <c r="M1098" s="147" t="s">
        <v>4318</v>
      </c>
      <c r="N1098" s="22" t="s">
        <v>2074</v>
      </c>
      <c r="O1098" s="22"/>
      <c r="P1098" s="246" t="s">
        <v>2855</v>
      </c>
      <c r="Q1098" s="191"/>
      <c r="R1098" s="1"/>
      <c r="S1098" s="1" t="str">
        <f t="shared" si="157"/>
        <v>NOT EQUAL</v>
      </c>
      <c r="T1098" s="1" t="str">
        <f>IF(ISNA(VLOOKUP(P1098,'NEW XEQM.c'!D:D,1,0)),"--",VLOOKUP(P1098,'NEW XEQM.c'!D:G,3,0))</f>
        <v>--</v>
      </c>
      <c r="U1098" s="1" t="s">
        <v>2074</v>
      </c>
      <c r="W1098" t="e">
        <f t="shared" si="160"/>
        <v>#VALUE!</v>
      </c>
    </row>
    <row r="1099" spans="1:23">
      <c r="A1099" s="16">
        <f t="shared" si="158"/>
        <v>1099</v>
      </c>
      <c r="B1099" s="15">
        <f t="shared" si="159"/>
        <v>1075</v>
      </c>
      <c r="C1099" s="144" t="s">
        <v>3513</v>
      </c>
      <c r="D1099" s="246" t="s">
        <v>2992</v>
      </c>
      <c r="E1099" s="139" t="s">
        <v>474</v>
      </c>
      <c r="F1099" s="139" t="s">
        <v>4561</v>
      </c>
      <c r="G1099" s="150">
        <v>0</v>
      </c>
      <c r="H1099" s="150">
        <v>0</v>
      </c>
      <c r="I1099" s="139" t="s">
        <v>1</v>
      </c>
      <c r="J1099" s="139" t="s">
        <v>1275</v>
      </c>
      <c r="K1099" s="146" t="s">
        <v>3526</v>
      </c>
      <c r="L1099" s="147" t="s">
        <v>4261</v>
      </c>
      <c r="M1099" s="147" t="s">
        <v>4318</v>
      </c>
      <c r="N1099" s="22" t="s">
        <v>2074</v>
      </c>
      <c r="O1099" s="22"/>
      <c r="P1099" s="246" t="s">
        <v>2992</v>
      </c>
      <c r="Q1099" s="191"/>
      <c r="R1099" s="1"/>
      <c r="S1099" s="1" t="str">
        <f t="shared" si="157"/>
        <v>NOT EQUAL</v>
      </c>
      <c r="T1099" s="1" t="str">
        <f>IF(ISNA(VLOOKUP(P1099,'NEW XEQM.c'!D:D,1,0)),"--",VLOOKUP(P1099,'NEW XEQM.c'!D:G,3,0))</f>
        <v>--</v>
      </c>
      <c r="U1099" s="1" t="s">
        <v>2074</v>
      </c>
      <c r="W1099" t="e">
        <f t="shared" si="160"/>
        <v>#VALUE!</v>
      </c>
    </row>
    <row r="1100" spans="1:23">
      <c r="A1100" s="16">
        <f t="shared" si="158"/>
        <v>1100</v>
      </c>
      <c r="B1100" s="15">
        <f t="shared" si="159"/>
        <v>1076</v>
      </c>
      <c r="C1100" s="144" t="s">
        <v>3513</v>
      </c>
      <c r="D1100" s="246" t="s">
        <v>2993</v>
      </c>
      <c r="E1100" s="139" t="s">
        <v>474</v>
      </c>
      <c r="F1100" s="139" t="s">
        <v>4562</v>
      </c>
      <c r="G1100" s="150">
        <v>0</v>
      </c>
      <c r="H1100" s="150">
        <v>0</v>
      </c>
      <c r="I1100" s="139" t="s">
        <v>1</v>
      </c>
      <c r="J1100" s="139" t="s">
        <v>1275</v>
      </c>
      <c r="K1100" s="146" t="s">
        <v>3526</v>
      </c>
      <c r="L1100" s="147" t="s">
        <v>4261</v>
      </c>
      <c r="M1100" s="147" t="s">
        <v>4318</v>
      </c>
      <c r="N1100" s="22" t="s">
        <v>2074</v>
      </c>
      <c r="O1100" s="22"/>
      <c r="P1100" s="246" t="s">
        <v>2993</v>
      </c>
      <c r="Q1100" s="191"/>
      <c r="R1100" s="1"/>
      <c r="S1100" s="1" t="str">
        <f t="shared" si="157"/>
        <v>NOT EQUAL</v>
      </c>
      <c r="T1100" s="1" t="str">
        <f>IF(ISNA(VLOOKUP(P1100,'NEW XEQM.c'!D:D,1,0)),"--",VLOOKUP(P1100,'NEW XEQM.c'!D:G,3,0))</f>
        <v>--</v>
      </c>
      <c r="U1100" s="1" t="s">
        <v>2074</v>
      </c>
      <c r="W1100" t="e">
        <f t="shared" si="160"/>
        <v>#VALUE!</v>
      </c>
    </row>
    <row r="1101" spans="1:23">
      <c r="A1101" s="16">
        <f t="shared" si="158"/>
        <v>1101</v>
      </c>
      <c r="B1101" s="15">
        <f t="shared" si="159"/>
        <v>1077</v>
      </c>
      <c r="C1101" s="144" t="s">
        <v>3513</v>
      </c>
      <c r="D1101" s="144" t="s">
        <v>2856</v>
      </c>
      <c r="E1101" s="139" t="s">
        <v>474</v>
      </c>
      <c r="F1101" s="139" t="s">
        <v>4563</v>
      </c>
      <c r="G1101" s="150">
        <v>0</v>
      </c>
      <c r="H1101" s="150">
        <v>0</v>
      </c>
      <c r="I1101" s="139" t="s">
        <v>1</v>
      </c>
      <c r="J1101" s="139" t="s">
        <v>1275</v>
      </c>
      <c r="K1101" s="146" t="s">
        <v>3526</v>
      </c>
      <c r="L1101" s="147" t="s">
        <v>4261</v>
      </c>
      <c r="M1101" s="147" t="s">
        <v>4318</v>
      </c>
      <c r="N1101" s="22" t="s">
        <v>2074</v>
      </c>
      <c r="O1101" s="22"/>
      <c r="P1101" s="246" t="s">
        <v>2856</v>
      </c>
      <c r="Q1101" s="191"/>
      <c r="R1101" s="1"/>
      <c r="S1101" s="1" t="str">
        <f t="shared" si="157"/>
        <v>NOT EQUAL</v>
      </c>
      <c r="T1101" s="1" t="str">
        <f>IF(ISNA(VLOOKUP(P1101,'NEW XEQM.c'!D:D,1,0)),"--",VLOOKUP(P1101,'NEW XEQM.c'!D:G,3,0))</f>
        <v>--</v>
      </c>
      <c r="U1101" s="1" t="s">
        <v>2074</v>
      </c>
      <c r="W1101" t="e">
        <f t="shared" si="160"/>
        <v>#VALUE!</v>
      </c>
    </row>
    <row r="1102" spans="1:23">
      <c r="A1102" s="16">
        <f t="shared" si="158"/>
        <v>1102</v>
      </c>
      <c r="B1102" s="15">
        <f t="shared" si="159"/>
        <v>1078</v>
      </c>
      <c r="C1102" s="144" t="s">
        <v>3512</v>
      </c>
      <c r="D1102" s="144" t="s">
        <v>7</v>
      </c>
      <c r="E1102" s="139" t="s">
        <v>474</v>
      </c>
      <c r="F1102" s="139" t="s">
        <v>4564</v>
      </c>
      <c r="G1102" s="150">
        <v>0</v>
      </c>
      <c r="H1102" s="150">
        <v>0</v>
      </c>
      <c r="I1102" s="139" t="s">
        <v>1</v>
      </c>
      <c r="J1102" s="139" t="s">
        <v>1275</v>
      </c>
      <c r="K1102" s="146" t="s">
        <v>3526</v>
      </c>
      <c r="L1102" s="147" t="s">
        <v>4261</v>
      </c>
      <c r="M1102" s="147" t="s">
        <v>4318</v>
      </c>
      <c r="N1102" s="22" t="s">
        <v>2074</v>
      </c>
      <c r="O1102" s="22"/>
      <c r="P1102" s="246" t="s">
        <v>3004</v>
      </c>
      <c r="Q1102" s="191"/>
      <c r="R1102" s="1"/>
      <c r="S1102" s="1" t="str">
        <f t="shared" si="157"/>
        <v>NOT EQUAL</v>
      </c>
      <c r="T1102" s="1" t="str">
        <f>IF(ISNA(VLOOKUP(P1102,'NEW XEQM.c'!D:D,1,0)),"--",VLOOKUP(P1102,'NEW XEQM.c'!D:G,3,0))</f>
        <v>--</v>
      </c>
      <c r="U1102" s="1" t="s">
        <v>2074</v>
      </c>
      <c r="W1102" t="e">
        <f t="shared" si="160"/>
        <v>#VALUE!</v>
      </c>
    </row>
    <row r="1103" spans="1:23">
      <c r="A1103" s="16">
        <f t="shared" si="158"/>
        <v>1103</v>
      </c>
      <c r="B1103" s="15">
        <f t="shared" si="159"/>
        <v>1079</v>
      </c>
      <c r="C1103" s="144" t="s">
        <v>3513</v>
      </c>
      <c r="D1103" s="144" t="s">
        <v>2857</v>
      </c>
      <c r="E1103" s="139" t="s">
        <v>474</v>
      </c>
      <c r="F1103" s="139" t="s">
        <v>668</v>
      </c>
      <c r="G1103" s="150">
        <v>0</v>
      </c>
      <c r="H1103" s="150">
        <v>0</v>
      </c>
      <c r="I1103" s="139" t="s">
        <v>1</v>
      </c>
      <c r="J1103" s="139" t="s">
        <v>1275</v>
      </c>
      <c r="K1103" s="146" t="s">
        <v>3526</v>
      </c>
      <c r="L1103" s="147" t="s">
        <v>4261</v>
      </c>
      <c r="M1103" s="147" t="s">
        <v>4318</v>
      </c>
      <c r="N1103" s="22" t="s">
        <v>2074</v>
      </c>
      <c r="O1103" s="22"/>
      <c r="P1103" s="246" t="s">
        <v>2857</v>
      </c>
      <c r="Q1103" s="191"/>
      <c r="R1103" s="1"/>
      <c r="S1103" s="1" t="str">
        <f t="shared" si="157"/>
        <v>NOT EQUAL</v>
      </c>
      <c r="T1103" s="1" t="str">
        <f>IF(ISNA(VLOOKUP(P1103,'NEW XEQM.c'!D:D,1,0)),"--",VLOOKUP(P1103,'NEW XEQM.c'!D:G,3,0))</f>
        <v>--</v>
      </c>
      <c r="U1103" s="1" t="s">
        <v>2074</v>
      </c>
      <c r="W1103" t="e">
        <f t="shared" si="160"/>
        <v>#VALUE!</v>
      </c>
    </row>
    <row r="1104" spans="1:23">
      <c r="A1104" s="16">
        <f t="shared" si="158"/>
        <v>1104</v>
      </c>
      <c r="B1104" s="15">
        <f t="shared" si="159"/>
        <v>1080</v>
      </c>
      <c r="C1104" s="144" t="s">
        <v>3512</v>
      </c>
      <c r="D1104" s="144" t="s">
        <v>7</v>
      </c>
      <c r="E1104" s="139" t="s">
        <v>474</v>
      </c>
      <c r="F1104" s="139" t="s">
        <v>4565</v>
      </c>
      <c r="G1104" s="150">
        <v>0</v>
      </c>
      <c r="H1104" s="150">
        <v>0</v>
      </c>
      <c r="I1104" s="139" t="s">
        <v>1</v>
      </c>
      <c r="J1104" s="139" t="s">
        <v>1275</v>
      </c>
      <c r="K1104" s="146" t="s">
        <v>3526</v>
      </c>
      <c r="L1104" s="147" t="s">
        <v>4261</v>
      </c>
      <c r="M1104" s="147" t="s">
        <v>4318</v>
      </c>
      <c r="N1104" s="22" t="s">
        <v>2074</v>
      </c>
      <c r="O1104" s="22"/>
      <c r="P1104" s="246" t="s">
        <v>2994</v>
      </c>
      <c r="Q1104" s="191"/>
      <c r="R1104" s="1"/>
      <c r="S1104" s="1" t="str">
        <f t="shared" si="157"/>
        <v>NOT EQUAL</v>
      </c>
      <c r="T1104" s="1" t="str">
        <f>IF(ISNA(VLOOKUP(P1104,'NEW XEQM.c'!D:D,1,0)),"--",VLOOKUP(P1104,'NEW XEQM.c'!D:G,3,0))</f>
        <v>--</v>
      </c>
      <c r="U1104" s="1" t="s">
        <v>2074</v>
      </c>
      <c r="W1104" t="e">
        <f t="shared" si="160"/>
        <v>#VALUE!</v>
      </c>
    </row>
    <row r="1105" spans="1:23">
      <c r="A1105" s="16">
        <f t="shared" si="158"/>
        <v>1105</v>
      </c>
      <c r="B1105" s="15">
        <f t="shared" si="159"/>
        <v>1081</v>
      </c>
      <c r="C1105" s="144" t="s">
        <v>3512</v>
      </c>
      <c r="D1105" s="144" t="s">
        <v>7</v>
      </c>
      <c r="E1105" s="139" t="s">
        <v>474</v>
      </c>
      <c r="F1105" s="139" t="s">
        <v>4566</v>
      </c>
      <c r="G1105" s="150">
        <v>0</v>
      </c>
      <c r="H1105" s="150">
        <v>0</v>
      </c>
      <c r="I1105" s="139" t="s">
        <v>1</v>
      </c>
      <c r="J1105" s="139" t="s">
        <v>1275</v>
      </c>
      <c r="K1105" s="146" t="s">
        <v>3526</v>
      </c>
      <c r="L1105" s="147" t="s">
        <v>4261</v>
      </c>
      <c r="M1105" s="147" t="s">
        <v>4318</v>
      </c>
      <c r="N1105" s="22" t="s">
        <v>2074</v>
      </c>
      <c r="O1105" s="22"/>
      <c r="P1105" s="246" t="s">
        <v>2995</v>
      </c>
      <c r="Q1105" s="191"/>
      <c r="R1105" s="1"/>
      <c r="S1105" s="1" t="str">
        <f t="shared" si="157"/>
        <v>NOT EQUAL</v>
      </c>
      <c r="T1105" s="1" t="str">
        <f>IF(ISNA(VLOOKUP(P1105,'NEW XEQM.c'!D:D,1,0)),"--",VLOOKUP(P1105,'NEW XEQM.c'!D:G,3,0))</f>
        <v>--</v>
      </c>
      <c r="U1105" s="1"/>
      <c r="W1105" t="e">
        <f t="shared" si="160"/>
        <v>#VALUE!</v>
      </c>
    </row>
    <row r="1106" spans="1:23">
      <c r="A1106" s="16">
        <f t="shared" si="158"/>
        <v>1106</v>
      </c>
      <c r="B1106" s="15">
        <f t="shared" si="159"/>
        <v>1082</v>
      </c>
      <c r="C1106" s="144" t="s">
        <v>3512</v>
      </c>
      <c r="D1106" s="144" t="s">
        <v>7</v>
      </c>
      <c r="E1106" s="139" t="s">
        <v>474</v>
      </c>
      <c r="F1106" s="139" t="s">
        <v>4567</v>
      </c>
      <c r="G1106" s="150">
        <v>0</v>
      </c>
      <c r="H1106" s="150">
        <v>0</v>
      </c>
      <c r="I1106" s="139" t="s">
        <v>1</v>
      </c>
      <c r="J1106" s="139" t="s">
        <v>1275</v>
      </c>
      <c r="K1106" s="146" t="s">
        <v>3526</v>
      </c>
      <c r="L1106" s="147" t="s">
        <v>4261</v>
      </c>
      <c r="M1106" s="147" t="s">
        <v>4318</v>
      </c>
      <c r="N1106" s="22" t="s">
        <v>2074</v>
      </c>
      <c r="O1106" s="22"/>
      <c r="P1106" s="246" t="s">
        <v>2996</v>
      </c>
      <c r="Q1106" s="191"/>
      <c r="R1106" s="1"/>
      <c r="S1106" s="1" t="str">
        <f t="shared" si="157"/>
        <v>NOT EQUAL</v>
      </c>
      <c r="T1106" s="1" t="str">
        <f>IF(ISNA(VLOOKUP(P1106,'NEW XEQM.c'!D:D,1,0)),"--",VLOOKUP(P1106,'NEW XEQM.c'!D:G,3,0))</f>
        <v>--</v>
      </c>
      <c r="U1106" s="1" t="s">
        <v>2074</v>
      </c>
      <c r="W1106" t="e">
        <f t="shared" si="160"/>
        <v>#VALUE!</v>
      </c>
    </row>
    <row r="1107" spans="1:23">
      <c r="A1107" s="16">
        <f t="shared" si="158"/>
        <v>1107</v>
      </c>
      <c r="B1107" s="15">
        <f t="shared" si="159"/>
        <v>1083</v>
      </c>
      <c r="C1107" s="144" t="s">
        <v>3512</v>
      </c>
      <c r="D1107" s="144" t="s">
        <v>7</v>
      </c>
      <c r="E1107" s="139" t="s">
        <v>474</v>
      </c>
      <c r="F1107" s="139" t="s">
        <v>4568</v>
      </c>
      <c r="G1107" s="150">
        <v>0</v>
      </c>
      <c r="H1107" s="150">
        <v>0</v>
      </c>
      <c r="I1107" s="139" t="s">
        <v>1</v>
      </c>
      <c r="J1107" s="139" t="s">
        <v>1275</v>
      </c>
      <c r="K1107" s="146" t="s">
        <v>3526</v>
      </c>
      <c r="L1107" s="147" t="s">
        <v>4261</v>
      </c>
      <c r="M1107" s="147" t="s">
        <v>4318</v>
      </c>
      <c r="N1107" s="22" t="s">
        <v>2074</v>
      </c>
      <c r="O1107" s="22"/>
      <c r="P1107" s="246" t="s">
        <v>2997</v>
      </c>
      <c r="Q1107" s="191"/>
      <c r="R1107" s="1"/>
      <c r="S1107" s="1" t="str">
        <f t="shared" si="157"/>
        <v>NOT EQUAL</v>
      </c>
      <c r="T1107" s="1" t="str">
        <f>IF(ISNA(VLOOKUP(P1107,'NEW XEQM.c'!D:D,1,0)),"--",VLOOKUP(P1107,'NEW XEQM.c'!D:G,3,0))</f>
        <v>--</v>
      </c>
      <c r="U1107" s="1" t="s">
        <v>2074</v>
      </c>
      <c r="W1107" t="e">
        <f t="shared" si="160"/>
        <v>#VALUE!</v>
      </c>
    </row>
    <row r="1108" spans="1:23">
      <c r="A1108" s="16">
        <f t="shared" si="158"/>
        <v>1108</v>
      </c>
      <c r="B1108" s="15">
        <f t="shared" si="159"/>
        <v>1084</v>
      </c>
      <c r="C1108" s="144" t="s">
        <v>3512</v>
      </c>
      <c r="D1108" s="144" t="s">
        <v>7</v>
      </c>
      <c r="E1108" s="139" t="s">
        <v>474</v>
      </c>
      <c r="F1108" s="139" t="s">
        <v>4569</v>
      </c>
      <c r="G1108" s="150">
        <v>0</v>
      </c>
      <c r="H1108" s="150">
        <v>0</v>
      </c>
      <c r="I1108" s="139" t="s">
        <v>1</v>
      </c>
      <c r="J1108" s="139" t="s">
        <v>1275</v>
      </c>
      <c r="K1108" s="146" t="s">
        <v>3526</v>
      </c>
      <c r="L1108" s="147" t="s">
        <v>4261</v>
      </c>
      <c r="M1108" s="147" t="s">
        <v>4318</v>
      </c>
      <c r="N1108" s="22" t="s">
        <v>2074</v>
      </c>
      <c r="O1108" s="22"/>
      <c r="P1108" s="246" t="s">
        <v>2998</v>
      </c>
      <c r="Q1108" s="191"/>
      <c r="R1108" s="1"/>
      <c r="S1108" s="1" t="str">
        <f t="shared" si="157"/>
        <v>NOT EQUAL</v>
      </c>
      <c r="T1108" s="1" t="str">
        <f>IF(ISNA(VLOOKUP(P1108,'NEW XEQM.c'!D:D,1,0)),"--",VLOOKUP(P1108,'NEW XEQM.c'!D:G,3,0))</f>
        <v>--</v>
      </c>
      <c r="U1108" s="1" t="s">
        <v>2074</v>
      </c>
      <c r="W1108" t="e">
        <f t="shared" si="160"/>
        <v>#VALUE!</v>
      </c>
    </row>
    <row r="1109" spans="1:23">
      <c r="A1109" s="16">
        <f t="shared" si="158"/>
        <v>1109</v>
      </c>
      <c r="B1109" s="15">
        <f t="shared" si="159"/>
        <v>1085</v>
      </c>
      <c r="C1109" s="144" t="s">
        <v>3512</v>
      </c>
      <c r="D1109" s="144" t="s">
        <v>7</v>
      </c>
      <c r="E1109" s="139" t="s">
        <v>474</v>
      </c>
      <c r="F1109" s="139" t="s">
        <v>4570</v>
      </c>
      <c r="G1109" s="150">
        <v>0</v>
      </c>
      <c r="H1109" s="150">
        <v>0</v>
      </c>
      <c r="I1109" s="139" t="s">
        <v>1</v>
      </c>
      <c r="J1109" s="139" t="s">
        <v>1275</v>
      </c>
      <c r="K1109" s="146" t="s">
        <v>3526</v>
      </c>
      <c r="L1109" s="147" t="s">
        <v>4261</v>
      </c>
      <c r="M1109" s="147" t="s">
        <v>4318</v>
      </c>
      <c r="N1109" s="22" t="s">
        <v>2074</v>
      </c>
      <c r="O1109" s="22"/>
      <c r="P1109" s="246" t="s">
        <v>2999</v>
      </c>
      <c r="Q1109" s="191"/>
      <c r="R1109" s="1"/>
      <c r="S1109" s="1" t="str">
        <f t="shared" si="157"/>
        <v>NOT EQUAL</v>
      </c>
      <c r="T1109" s="1" t="str">
        <f>IF(ISNA(VLOOKUP(P1109,'NEW XEQM.c'!D:D,1,0)),"--",VLOOKUP(P1109,'NEW XEQM.c'!D:G,3,0))</f>
        <v>--</v>
      </c>
      <c r="U1109" s="1"/>
      <c r="W1109" t="e">
        <f t="shared" si="160"/>
        <v>#VALUE!</v>
      </c>
    </row>
    <row r="1110" spans="1:23">
      <c r="A1110" s="16">
        <f t="shared" si="158"/>
        <v>1110</v>
      </c>
      <c r="B1110" s="15">
        <f t="shared" si="159"/>
        <v>1086</v>
      </c>
      <c r="C1110" s="144" t="s">
        <v>3512</v>
      </c>
      <c r="D1110" s="144" t="s">
        <v>7</v>
      </c>
      <c r="E1110" s="139" t="s">
        <v>474</v>
      </c>
      <c r="F1110" s="139" t="s">
        <v>4571</v>
      </c>
      <c r="G1110" s="150">
        <v>0</v>
      </c>
      <c r="H1110" s="150">
        <v>0</v>
      </c>
      <c r="I1110" s="139" t="s">
        <v>1</v>
      </c>
      <c r="J1110" s="139" t="s">
        <v>1275</v>
      </c>
      <c r="K1110" s="146" t="s">
        <v>3526</v>
      </c>
      <c r="L1110" s="147" t="s">
        <v>4261</v>
      </c>
      <c r="M1110" s="147" t="s">
        <v>4318</v>
      </c>
      <c r="N1110" s="22" t="s">
        <v>2074</v>
      </c>
      <c r="O1110" s="22"/>
      <c r="P1110" s="246" t="s">
        <v>3000</v>
      </c>
      <c r="Q1110" s="191"/>
      <c r="R1110" s="1"/>
      <c r="S1110" s="1" t="str">
        <f t="shared" si="157"/>
        <v>NOT EQUAL</v>
      </c>
      <c r="T1110" s="1" t="str">
        <f>IF(ISNA(VLOOKUP(P1110,'NEW XEQM.c'!D:D,1,0)),"--",VLOOKUP(P1110,'NEW XEQM.c'!D:G,3,0))</f>
        <v>--</v>
      </c>
      <c r="U1110" s="1"/>
      <c r="W1110" t="e">
        <f t="shared" si="160"/>
        <v>#VALUE!</v>
      </c>
    </row>
    <row r="1111" spans="1:23">
      <c r="A1111" s="16">
        <f t="shared" si="158"/>
        <v>1111</v>
      </c>
      <c r="B1111" s="15">
        <f t="shared" si="159"/>
        <v>1087</v>
      </c>
      <c r="C1111" s="144" t="s">
        <v>3512</v>
      </c>
      <c r="D1111" s="144" t="s">
        <v>7</v>
      </c>
      <c r="E1111" s="139" t="s">
        <v>474</v>
      </c>
      <c r="F1111" s="139" t="s">
        <v>4572</v>
      </c>
      <c r="G1111" s="150">
        <v>0</v>
      </c>
      <c r="H1111" s="150">
        <v>0</v>
      </c>
      <c r="I1111" s="139" t="s">
        <v>1</v>
      </c>
      <c r="J1111" s="139" t="s">
        <v>1275</v>
      </c>
      <c r="K1111" s="146" t="s">
        <v>3526</v>
      </c>
      <c r="L1111" s="147" t="s">
        <v>4261</v>
      </c>
      <c r="M1111" s="147" t="s">
        <v>4318</v>
      </c>
      <c r="N1111" s="22" t="s">
        <v>2074</v>
      </c>
      <c r="O1111" s="22"/>
      <c r="P1111" s="246" t="s">
        <v>3001</v>
      </c>
      <c r="Q1111" s="191"/>
      <c r="R1111" s="1"/>
      <c r="S1111" s="1" t="str">
        <f t="shared" si="157"/>
        <v>NOT EQUAL</v>
      </c>
      <c r="T1111" s="1" t="str">
        <f>IF(ISNA(VLOOKUP(P1111,'NEW XEQM.c'!D:D,1,0)),"--",VLOOKUP(P1111,'NEW XEQM.c'!D:G,3,0))</f>
        <v>--</v>
      </c>
      <c r="U1111" s="1"/>
      <c r="W1111" t="e">
        <f t="shared" si="160"/>
        <v>#VALUE!</v>
      </c>
    </row>
    <row r="1112" spans="1:23">
      <c r="A1112" s="16">
        <f t="shared" si="158"/>
        <v>1112</v>
      </c>
      <c r="B1112" s="15">
        <f t="shared" si="159"/>
        <v>1088</v>
      </c>
      <c r="C1112" s="144" t="s">
        <v>3512</v>
      </c>
      <c r="D1112" s="144" t="s">
        <v>7</v>
      </c>
      <c r="E1112" s="139" t="s">
        <v>474</v>
      </c>
      <c r="F1112" s="139" t="s">
        <v>4573</v>
      </c>
      <c r="G1112" s="150">
        <v>0</v>
      </c>
      <c r="H1112" s="150">
        <v>0</v>
      </c>
      <c r="I1112" s="139" t="s">
        <v>1</v>
      </c>
      <c r="J1112" s="139" t="s">
        <v>1275</v>
      </c>
      <c r="K1112" s="146" t="s">
        <v>3526</v>
      </c>
      <c r="L1112" s="147" t="s">
        <v>4261</v>
      </c>
      <c r="M1112" s="147" t="s">
        <v>4318</v>
      </c>
      <c r="N1112" s="22" t="s">
        <v>2074</v>
      </c>
      <c r="O1112" s="22"/>
      <c r="P1112" s="246" t="s">
        <v>3002</v>
      </c>
      <c r="Q1112" s="191"/>
      <c r="R1112" s="1"/>
      <c r="S1112" s="1" t="str">
        <f t="shared" si="157"/>
        <v>NOT EQUAL</v>
      </c>
      <c r="T1112" s="1" t="str">
        <f>IF(ISNA(VLOOKUP(P1112,'NEW XEQM.c'!D:D,1,0)),"--",VLOOKUP(P1112,'NEW XEQM.c'!D:G,3,0))</f>
        <v>--</v>
      </c>
      <c r="U1112" s="1"/>
      <c r="W1112" t="e">
        <f t="shared" si="160"/>
        <v>#VALUE!</v>
      </c>
    </row>
    <row r="1113" spans="1:23">
      <c r="A1113" s="16">
        <f t="shared" si="158"/>
        <v>1113</v>
      </c>
      <c r="B1113" s="15">
        <f t="shared" si="159"/>
        <v>1089</v>
      </c>
      <c r="C1113" s="144" t="s">
        <v>3512</v>
      </c>
      <c r="D1113" s="144" t="s">
        <v>7</v>
      </c>
      <c r="E1113" s="139" t="s">
        <v>474</v>
      </c>
      <c r="F1113" s="139" t="s">
        <v>4574</v>
      </c>
      <c r="G1113" s="150">
        <v>0</v>
      </c>
      <c r="H1113" s="150">
        <v>0</v>
      </c>
      <c r="I1113" s="139" t="s">
        <v>1</v>
      </c>
      <c r="J1113" s="139" t="s">
        <v>1275</v>
      </c>
      <c r="K1113" s="146" t="s">
        <v>3526</v>
      </c>
      <c r="L1113" s="147" t="s">
        <v>4261</v>
      </c>
      <c r="M1113" s="147" t="s">
        <v>4318</v>
      </c>
      <c r="N1113" s="22" t="s">
        <v>2074</v>
      </c>
      <c r="O1113" s="22"/>
      <c r="P1113" s="246" t="s">
        <v>3003</v>
      </c>
      <c r="Q1113" s="191"/>
      <c r="R1113" s="1"/>
      <c r="S1113" s="1" t="str">
        <f t="shared" si="157"/>
        <v>NOT EQUAL</v>
      </c>
      <c r="T1113" s="1" t="str">
        <f>IF(ISNA(VLOOKUP(P1113,'NEW XEQM.c'!D:D,1,0)),"--",VLOOKUP(P1113,'NEW XEQM.c'!D:G,3,0))</f>
        <v>--</v>
      </c>
      <c r="U1113" s="1"/>
      <c r="W1113" t="e">
        <f t="shared" si="160"/>
        <v>#VALUE!</v>
      </c>
    </row>
    <row r="1114" spans="1:23">
      <c r="A1114" s="16">
        <f t="shared" si="158"/>
        <v>1114</v>
      </c>
      <c r="B1114" s="15">
        <f t="shared" si="159"/>
        <v>1090</v>
      </c>
      <c r="C1114" s="144" t="s">
        <v>3512</v>
      </c>
      <c r="D1114" s="144" t="s">
        <v>7</v>
      </c>
      <c r="E1114" s="139" t="s">
        <v>474</v>
      </c>
      <c r="F1114" s="139" t="s">
        <v>4575</v>
      </c>
      <c r="G1114" s="150">
        <v>0</v>
      </c>
      <c r="H1114" s="150">
        <v>0</v>
      </c>
      <c r="I1114" s="139" t="s">
        <v>1</v>
      </c>
      <c r="J1114" s="139" t="s">
        <v>1275</v>
      </c>
      <c r="K1114" s="146" t="s">
        <v>3526</v>
      </c>
      <c r="L1114" s="147" t="s">
        <v>4261</v>
      </c>
      <c r="M1114" s="147" t="s">
        <v>4318</v>
      </c>
      <c r="N1114" s="22" t="s">
        <v>2074</v>
      </c>
      <c r="O1114" s="22"/>
      <c r="P1114" s="246" t="s">
        <v>3005</v>
      </c>
      <c r="Q1114" s="191"/>
      <c r="R1114" s="1"/>
      <c r="S1114" s="1" t="str">
        <f t="shared" si="157"/>
        <v>NOT EQUAL</v>
      </c>
      <c r="T1114" s="1" t="str">
        <f>IF(ISNA(VLOOKUP(P1114,'NEW XEQM.c'!D:D,1,0)),"--",VLOOKUP(P1114,'NEW XEQM.c'!D:G,3,0))</f>
        <v>--</v>
      </c>
      <c r="U1114" s="1"/>
      <c r="W1114" t="e">
        <f t="shared" si="160"/>
        <v>#VALUE!</v>
      </c>
    </row>
    <row r="1115" spans="1:23">
      <c r="A1115" s="16">
        <f t="shared" si="158"/>
        <v>1115</v>
      </c>
      <c r="B1115" s="15">
        <f t="shared" si="159"/>
        <v>1091</v>
      </c>
      <c r="C1115" s="144" t="s">
        <v>3512</v>
      </c>
      <c r="D1115" s="144" t="s">
        <v>7</v>
      </c>
      <c r="E1115" s="139" t="s">
        <v>474</v>
      </c>
      <c r="F1115" s="139" t="s">
        <v>4576</v>
      </c>
      <c r="G1115" s="150">
        <v>0</v>
      </c>
      <c r="H1115" s="150">
        <v>0</v>
      </c>
      <c r="I1115" s="139" t="s">
        <v>1</v>
      </c>
      <c r="J1115" s="139" t="s">
        <v>1275</v>
      </c>
      <c r="K1115" s="146" t="s">
        <v>3526</v>
      </c>
      <c r="L1115" s="147" t="s">
        <v>4261</v>
      </c>
      <c r="M1115" s="147" t="s">
        <v>4318</v>
      </c>
      <c r="N1115" s="22" t="s">
        <v>2074</v>
      </c>
      <c r="O1115" s="22"/>
      <c r="P1115" s="246" t="s">
        <v>3006</v>
      </c>
      <c r="Q1115" s="191"/>
      <c r="R1115" s="1"/>
      <c r="S1115" s="1" t="str">
        <f t="shared" si="157"/>
        <v>NOT EQUAL</v>
      </c>
      <c r="T1115" s="1" t="str">
        <f>IF(ISNA(VLOOKUP(P1115,'NEW XEQM.c'!D:D,1,0)),"--",VLOOKUP(P1115,'NEW XEQM.c'!D:G,3,0))</f>
        <v>--</v>
      </c>
      <c r="U1115" s="1"/>
      <c r="W1115" t="e">
        <f t="shared" si="160"/>
        <v>#VALUE!</v>
      </c>
    </row>
    <row r="1116" spans="1:23">
      <c r="A1116" s="16">
        <f t="shared" si="158"/>
        <v>1116</v>
      </c>
      <c r="B1116" s="15">
        <f t="shared" si="159"/>
        <v>1092</v>
      </c>
      <c r="C1116" s="144" t="s">
        <v>3512</v>
      </c>
      <c r="D1116" s="144" t="s">
        <v>7</v>
      </c>
      <c r="E1116" s="139" t="s">
        <v>474</v>
      </c>
      <c r="F1116" s="139" t="s">
        <v>4577</v>
      </c>
      <c r="G1116" s="150">
        <v>0</v>
      </c>
      <c r="H1116" s="150">
        <v>0</v>
      </c>
      <c r="I1116" s="139" t="s">
        <v>1</v>
      </c>
      <c r="J1116" s="139" t="s">
        <v>1275</v>
      </c>
      <c r="K1116" s="146" t="s">
        <v>3526</v>
      </c>
      <c r="L1116" s="147" t="s">
        <v>4261</v>
      </c>
      <c r="M1116" s="147" t="s">
        <v>4318</v>
      </c>
      <c r="N1116" s="22" t="s">
        <v>2074</v>
      </c>
      <c r="O1116" s="22"/>
      <c r="P1116" s="246" t="s">
        <v>3007</v>
      </c>
      <c r="Q1116" s="191"/>
      <c r="R1116" s="1"/>
      <c r="S1116" s="1" t="str">
        <f t="shared" si="157"/>
        <v>NOT EQUAL</v>
      </c>
      <c r="T1116" s="1" t="str">
        <f>IF(ISNA(VLOOKUP(P1116,'NEW XEQM.c'!D:D,1,0)),"--",VLOOKUP(P1116,'NEW XEQM.c'!D:G,3,0))</f>
        <v>--</v>
      </c>
      <c r="U1116" s="1"/>
      <c r="W1116" t="e">
        <f t="shared" si="160"/>
        <v>#VALUE!</v>
      </c>
    </row>
    <row r="1117" spans="1:23">
      <c r="A1117" s="16">
        <f t="shared" si="158"/>
        <v>1117</v>
      </c>
      <c r="B1117" s="15">
        <f t="shared" si="159"/>
        <v>1093</v>
      </c>
      <c r="C1117" s="144" t="s">
        <v>3512</v>
      </c>
      <c r="D1117" s="144" t="s">
        <v>7</v>
      </c>
      <c r="E1117" s="139" t="s">
        <v>474</v>
      </c>
      <c r="F1117" s="139" t="s">
        <v>4578</v>
      </c>
      <c r="G1117" s="150">
        <v>0</v>
      </c>
      <c r="H1117" s="150">
        <v>0</v>
      </c>
      <c r="I1117" s="139" t="s">
        <v>1</v>
      </c>
      <c r="J1117" s="139" t="s">
        <v>1275</v>
      </c>
      <c r="K1117" s="146" t="s">
        <v>3526</v>
      </c>
      <c r="L1117" s="147" t="s">
        <v>4261</v>
      </c>
      <c r="M1117" s="147" t="s">
        <v>4318</v>
      </c>
      <c r="N1117" s="22" t="s">
        <v>2074</v>
      </c>
      <c r="O1117" s="22"/>
      <c r="P1117" s="246" t="s">
        <v>3008</v>
      </c>
      <c r="Q1117" s="191"/>
      <c r="R1117" s="1"/>
      <c r="S1117" s="1" t="str">
        <f t="shared" si="157"/>
        <v>NOT EQUAL</v>
      </c>
      <c r="T1117" s="1" t="str">
        <f>IF(ISNA(VLOOKUP(P1117,'NEW XEQM.c'!D:D,1,0)),"--",VLOOKUP(P1117,'NEW XEQM.c'!D:G,3,0))</f>
        <v>--</v>
      </c>
      <c r="U1117" s="1"/>
      <c r="W1117" t="e">
        <f t="shared" si="160"/>
        <v>#VALUE!</v>
      </c>
    </row>
    <row r="1118" spans="1:23">
      <c r="A1118" s="16">
        <f t="shared" si="158"/>
        <v>1118</v>
      </c>
      <c r="B1118" s="15">
        <f t="shared" si="159"/>
        <v>1094</v>
      </c>
      <c r="C1118" s="144" t="s">
        <v>3512</v>
      </c>
      <c r="D1118" s="144" t="s">
        <v>7</v>
      </c>
      <c r="E1118" s="139" t="s">
        <v>474</v>
      </c>
      <c r="F1118" s="139" t="s">
        <v>4579</v>
      </c>
      <c r="G1118" s="150">
        <v>0</v>
      </c>
      <c r="H1118" s="150">
        <v>0</v>
      </c>
      <c r="I1118" s="139" t="s">
        <v>1</v>
      </c>
      <c r="J1118" s="139" t="s">
        <v>1275</v>
      </c>
      <c r="K1118" s="146" t="s">
        <v>3526</v>
      </c>
      <c r="L1118" s="147" t="s">
        <v>4261</v>
      </c>
      <c r="M1118" s="147" t="s">
        <v>4318</v>
      </c>
      <c r="N1118" s="22" t="s">
        <v>2074</v>
      </c>
      <c r="O1118" s="22"/>
      <c r="P1118" s="246" t="s">
        <v>3009</v>
      </c>
      <c r="Q1118" s="191"/>
      <c r="R1118" s="1"/>
      <c r="S1118" s="1" t="str">
        <f t="shared" si="157"/>
        <v>NOT EQUAL</v>
      </c>
      <c r="T1118" s="1" t="str">
        <f>IF(ISNA(VLOOKUP(P1118,'NEW XEQM.c'!D:D,1,0)),"--",VLOOKUP(P1118,'NEW XEQM.c'!D:G,3,0))</f>
        <v>--</v>
      </c>
      <c r="U1118" s="1"/>
      <c r="W1118" t="e">
        <f t="shared" si="160"/>
        <v>#VALUE!</v>
      </c>
    </row>
    <row r="1119" spans="1:23">
      <c r="A1119" s="16">
        <f t="shared" si="158"/>
        <v>1119</v>
      </c>
      <c r="B1119" s="15">
        <f t="shared" si="159"/>
        <v>1095</v>
      </c>
      <c r="C1119" s="144" t="s">
        <v>3512</v>
      </c>
      <c r="D1119" s="144" t="s">
        <v>7</v>
      </c>
      <c r="E1119" s="139" t="s">
        <v>474</v>
      </c>
      <c r="F1119" s="139" t="s">
        <v>4580</v>
      </c>
      <c r="G1119" s="150">
        <v>0</v>
      </c>
      <c r="H1119" s="150">
        <v>0</v>
      </c>
      <c r="I1119" s="139" t="s">
        <v>1</v>
      </c>
      <c r="J1119" s="139" t="s">
        <v>1275</v>
      </c>
      <c r="K1119" s="146" t="s">
        <v>3526</v>
      </c>
      <c r="L1119" s="147" t="s">
        <v>4261</v>
      </c>
      <c r="M1119" s="147" t="s">
        <v>4318</v>
      </c>
      <c r="N1119" s="22" t="s">
        <v>2074</v>
      </c>
      <c r="O1119" s="22"/>
      <c r="P1119" s="246" t="s">
        <v>3010</v>
      </c>
      <c r="Q1119" s="191"/>
      <c r="R1119" s="1"/>
      <c r="S1119" s="1" t="str">
        <f t="shared" si="157"/>
        <v>NOT EQUAL</v>
      </c>
      <c r="T1119" s="1" t="str">
        <f>IF(ISNA(VLOOKUP(P1119,'NEW XEQM.c'!D:D,1,0)),"--",VLOOKUP(P1119,'NEW XEQM.c'!D:G,3,0))</f>
        <v>--</v>
      </c>
      <c r="U1119" s="1"/>
      <c r="W1119" t="e">
        <f t="shared" si="160"/>
        <v>#VALUE!</v>
      </c>
    </row>
    <row r="1120" spans="1:23">
      <c r="A1120" s="16">
        <f t="shared" si="158"/>
        <v>1120</v>
      </c>
      <c r="B1120" s="15">
        <f t="shared" si="159"/>
        <v>1096</v>
      </c>
      <c r="C1120" s="144" t="s">
        <v>3512</v>
      </c>
      <c r="D1120" s="144" t="s">
        <v>7</v>
      </c>
      <c r="E1120" s="139" t="s">
        <v>474</v>
      </c>
      <c r="F1120" s="139" t="s">
        <v>4581</v>
      </c>
      <c r="G1120" s="150">
        <v>0</v>
      </c>
      <c r="H1120" s="150">
        <v>0</v>
      </c>
      <c r="I1120" s="139" t="s">
        <v>1</v>
      </c>
      <c r="J1120" s="139" t="s">
        <v>1275</v>
      </c>
      <c r="K1120" s="146" t="s">
        <v>3526</v>
      </c>
      <c r="L1120" s="147" t="s">
        <v>4261</v>
      </c>
      <c r="M1120" s="147" t="s">
        <v>4318</v>
      </c>
      <c r="N1120" s="22" t="s">
        <v>2074</v>
      </c>
      <c r="O1120" s="22"/>
      <c r="P1120" s="246" t="s">
        <v>3011</v>
      </c>
      <c r="Q1120" s="191"/>
      <c r="R1120" s="1"/>
      <c r="S1120" s="1" t="str">
        <f t="shared" si="157"/>
        <v>NOT EQUAL</v>
      </c>
      <c r="T1120" s="1" t="str">
        <f>IF(ISNA(VLOOKUP(P1120,'NEW XEQM.c'!D:D,1,0)),"--",VLOOKUP(P1120,'NEW XEQM.c'!D:G,3,0))</f>
        <v>--</v>
      </c>
      <c r="U1120" s="1"/>
      <c r="W1120" t="e">
        <f t="shared" si="160"/>
        <v>#VALUE!</v>
      </c>
    </row>
    <row r="1121" spans="1:23">
      <c r="A1121" s="16">
        <f t="shared" si="158"/>
        <v>1121</v>
      </c>
      <c r="B1121" s="15">
        <f t="shared" si="159"/>
        <v>1097</v>
      </c>
      <c r="C1121" s="144" t="s">
        <v>3512</v>
      </c>
      <c r="D1121" s="144" t="s">
        <v>7</v>
      </c>
      <c r="E1121" s="139" t="s">
        <v>474</v>
      </c>
      <c r="F1121" s="139" t="s">
        <v>4582</v>
      </c>
      <c r="G1121" s="150">
        <v>0</v>
      </c>
      <c r="H1121" s="150">
        <v>0</v>
      </c>
      <c r="I1121" s="139" t="s">
        <v>1</v>
      </c>
      <c r="J1121" s="139" t="s">
        <v>1275</v>
      </c>
      <c r="K1121" s="146" t="s">
        <v>3526</v>
      </c>
      <c r="L1121" s="147" t="s">
        <v>4261</v>
      </c>
      <c r="M1121" s="147" t="s">
        <v>4318</v>
      </c>
      <c r="N1121" s="22" t="s">
        <v>2074</v>
      </c>
      <c r="O1121" s="22"/>
      <c r="P1121" s="246" t="s">
        <v>3012</v>
      </c>
      <c r="Q1121" s="191"/>
      <c r="R1121" s="1"/>
      <c r="S1121" s="1" t="str">
        <f t="shared" si="157"/>
        <v>NOT EQUAL</v>
      </c>
      <c r="T1121" s="1" t="str">
        <f>IF(ISNA(VLOOKUP(P1121,'NEW XEQM.c'!D:D,1,0)),"--",VLOOKUP(P1121,'NEW XEQM.c'!D:G,3,0))</f>
        <v>--</v>
      </c>
      <c r="U1121" s="1"/>
      <c r="W1121" t="e">
        <f t="shared" si="160"/>
        <v>#VALUE!</v>
      </c>
    </row>
    <row r="1122" spans="1:23">
      <c r="A1122" s="16">
        <f t="shared" si="158"/>
        <v>1122</v>
      </c>
      <c r="B1122" s="15">
        <f t="shared" si="159"/>
        <v>1098</v>
      </c>
      <c r="C1122" s="144" t="s">
        <v>3512</v>
      </c>
      <c r="D1122" s="144" t="s">
        <v>7</v>
      </c>
      <c r="E1122" s="139" t="s">
        <v>474</v>
      </c>
      <c r="F1122" s="139" t="s">
        <v>4583</v>
      </c>
      <c r="G1122" s="150">
        <v>0</v>
      </c>
      <c r="H1122" s="150">
        <v>0</v>
      </c>
      <c r="I1122" s="139" t="s">
        <v>1</v>
      </c>
      <c r="J1122" s="139" t="s">
        <v>1275</v>
      </c>
      <c r="K1122" s="146" t="s">
        <v>3526</v>
      </c>
      <c r="L1122" s="147" t="s">
        <v>4261</v>
      </c>
      <c r="M1122" s="147" t="s">
        <v>4318</v>
      </c>
      <c r="N1122" s="22" t="s">
        <v>2074</v>
      </c>
      <c r="O1122" s="22"/>
      <c r="P1122" s="246" t="s">
        <v>3013</v>
      </c>
      <c r="Q1122" s="191"/>
      <c r="R1122" s="1"/>
      <c r="S1122" s="1" t="str">
        <f t="shared" si="157"/>
        <v>NOT EQUAL</v>
      </c>
      <c r="T1122" s="1" t="str">
        <f>IF(ISNA(VLOOKUP(P1122,'NEW XEQM.c'!D:D,1,0)),"--",VLOOKUP(P1122,'NEW XEQM.c'!D:G,3,0))</f>
        <v>--</v>
      </c>
      <c r="U1122" s="1"/>
      <c r="W1122" t="e">
        <f t="shared" si="160"/>
        <v>#VALUE!</v>
      </c>
    </row>
    <row r="1123" spans="1:23">
      <c r="A1123" s="16">
        <f t="shared" si="158"/>
        <v>1123</v>
      </c>
      <c r="B1123" s="15">
        <f t="shared" si="159"/>
        <v>1099</v>
      </c>
      <c r="C1123" s="144" t="s">
        <v>3512</v>
      </c>
      <c r="D1123" s="144" t="s">
        <v>7</v>
      </c>
      <c r="E1123" s="139" t="s">
        <v>474</v>
      </c>
      <c r="F1123" s="139" t="s">
        <v>4584</v>
      </c>
      <c r="G1123" s="150">
        <v>0</v>
      </c>
      <c r="H1123" s="150">
        <v>0</v>
      </c>
      <c r="I1123" s="139" t="s">
        <v>1</v>
      </c>
      <c r="J1123" s="139" t="s">
        <v>1275</v>
      </c>
      <c r="K1123" s="146" t="s">
        <v>3526</v>
      </c>
      <c r="L1123" s="147" t="s">
        <v>4261</v>
      </c>
      <c r="M1123" s="147" t="s">
        <v>4318</v>
      </c>
      <c r="N1123" s="22" t="s">
        <v>2074</v>
      </c>
      <c r="O1123" s="22"/>
      <c r="P1123" s="246" t="s">
        <v>3014</v>
      </c>
      <c r="Q1123" s="191"/>
      <c r="R1123" s="1"/>
      <c r="S1123" s="1" t="str">
        <f t="shared" si="157"/>
        <v>NOT EQUAL</v>
      </c>
      <c r="T1123" s="1" t="str">
        <f>IF(ISNA(VLOOKUP(P1123,'NEW XEQM.c'!D:D,1,0)),"--",VLOOKUP(P1123,'NEW XEQM.c'!D:G,3,0))</f>
        <v>--</v>
      </c>
      <c r="U1123" s="1"/>
      <c r="W1123" t="e">
        <f t="shared" si="160"/>
        <v>#VALUE!</v>
      </c>
    </row>
    <row r="1124" spans="1:23">
      <c r="A1124" s="16">
        <f t="shared" si="158"/>
        <v>1124</v>
      </c>
      <c r="B1124" s="15">
        <f t="shared" si="159"/>
        <v>1100</v>
      </c>
      <c r="C1124" s="144" t="s">
        <v>3512</v>
      </c>
      <c r="D1124" s="144" t="s">
        <v>7</v>
      </c>
      <c r="E1124" s="139" t="s">
        <v>474</v>
      </c>
      <c r="F1124" s="139" t="s">
        <v>4585</v>
      </c>
      <c r="G1124" s="150">
        <v>0</v>
      </c>
      <c r="H1124" s="150">
        <v>0</v>
      </c>
      <c r="I1124" s="139" t="s">
        <v>1</v>
      </c>
      <c r="J1124" s="139" t="s">
        <v>1275</v>
      </c>
      <c r="K1124" s="146" t="s">
        <v>3526</v>
      </c>
      <c r="L1124" s="147" t="s">
        <v>4261</v>
      </c>
      <c r="M1124" s="147" t="s">
        <v>4318</v>
      </c>
      <c r="N1124" s="22" t="s">
        <v>2074</v>
      </c>
      <c r="O1124" s="22"/>
      <c r="P1124" s="246" t="s">
        <v>3015</v>
      </c>
      <c r="Q1124" s="191"/>
      <c r="R1124" s="1"/>
      <c r="S1124" s="1" t="str">
        <f t="shared" si="157"/>
        <v>NOT EQUAL</v>
      </c>
      <c r="T1124" s="1" t="str">
        <f>IF(ISNA(VLOOKUP(P1124,'NEW XEQM.c'!D:D,1,0)),"--",VLOOKUP(P1124,'NEW XEQM.c'!D:G,3,0))</f>
        <v>--</v>
      </c>
      <c r="U1124" s="1"/>
      <c r="W1124" t="e">
        <f t="shared" si="160"/>
        <v>#VALUE!</v>
      </c>
    </row>
    <row r="1125" spans="1:23">
      <c r="A1125" s="16">
        <f t="shared" si="158"/>
        <v>1125</v>
      </c>
      <c r="B1125" s="15">
        <f t="shared" si="159"/>
        <v>1101</v>
      </c>
      <c r="C1125" s="144" t="s">
        <v>3512</v>
      </c>
      <c r="D1125" s="144" t="s">
        <v>7</v>
      </c>
      <c r="E1125" s="139" t="s">
        <v>474</v>
      </c>
      <c r="F1125" s="139" t="s">
        <v>4586</v>
      </c>
      <c r="G1125" s="150">
        <v>0</v>
      </c>
      <c r="H1125" s="150">
        <v>0</v>
      </c>
      <c r="I1125" s="139" t="s">
        <v>1</v>
      </c>
      <c r="J1125" s="139" t="s">
        <v>1275</v>
      </c>
      <c r="K1125" s="146" t="s">
        <v>3526</v>
      </c>
      <c r="L1125" s="147" t="s">
        <v>4261</v>
      </c>
      <c r="M1125" s="147" t="s">
        <v>4318</v>
      </c>
      <c r="N1125" s="22" t="s">
        <v>2074</v>
      </c>
      <c r="O1125" s="22"/>
      <c r="P1125" s="246" t="s">
        <v>3016</v>
      </c>
      <c r="Q1125" s="191"/>
      <c r="R1125" s="1"/>
      <c r="S1125" s="1" t="str">
        <f t="shared" si="157"/>
        <v>NOT EQUAL</v>
      </c>
      <c r="T1125" s="1" t="str">
        <f>IF(ISNA(VLOOKUP(P1125,'NEW XEQM.c'!D:D,1,0)),"--",VLOOKUP(P1125,'NEW XEQM.c'!D:G,3,0))</f>
        <v>--</v>
      </c>
      <c r="U1125" s="1"/>
      <c r="W1125" t="e">
        <f t="shared" si="160"/>
        <v>#VALUE!</v>
      </c>
    </row>
    <row r="1126" spans="1:23">
      <c r="A1126" s="16">
        <f t="shared" si="158"/>
        <v>1126</v>
      </c>
      <c r="B1126" s="15">
        <f t="shared" si="159"/>
        <v>1102</v>
      </c>
      <c r="C1126" s="144" t="s">
        <v>3512</v>
      </c>
      <c r="D1126" s="144" t="s">
        <v>7</v>
      </c>
      <c r="E1126" s="139" t="s">
        <v>474</v>
      </c>
      <c r="F1126" s="139" t="s">
        <v>4587</v>
      </c>
      <c r="G1126" s="150">
        <v>0</v>
      </c>
      <c r="H1126" s="150">
        <v>0</v>
      </c>
      <c r="I1126" s="139" t="s">
        <v>1</v>
      </c>
      <c r="J1126" s="139" t="s">
        <v>1275</v>
      </c>
      <c r="K1126" s="146" t="s">
        <v>3526</v>
      </c>
      <c r="L1126" s="147" t="s">
        <v>4261</v>
      </c>
      <c r="M1126" s="147" t="s">
        <v>4318</v>
      </c>
      <c r="N1126" s="22" t="s">
        <v>2074</v>
      </c>
      <c r="O1126" s="22"/>
      <c r="P1126" s="246" t="s">
        <v>3017</v>
      </c>
      <c r="Q1126" s="191"/>
      <c r="R1126" s="1"/>
      <c r="S1126" s="1" t="str">
        <f t="shared" si="157"/>
        <v>NOT EQUAL</v>
      </c>
      <c r="T1126" s="1" t="str">
        <f>IF(ISNA(VLOOKUP(P1126,'NEW XEQM.c'!D:D,1,0)),"--",VLOOKUP(P1126,'NEW XEQM.c'!D:G,3,0))</f>
        <v>--</v>
      </c>
      <c r="U1126" s="1"/>
      <c r="W1126" t="e">
        <f t="shared" si="160"/>
        <v>#VALUE!</v>
      </c>
    </row>
    <row r="1127" spans="1:23">
      <c r="A1127" s="16">
        <f t="shared" si="158"/>
        <v>1127</v>
      </c>
      <c r="B1127" s="15">
        <f t="shared" si="159"/>
        <v>1103</v>
      </c>
      <c r="C1127" s="144" t="s">
        <v>3512</v>
      </c>
      <c r="D1127" s="144" t="s">
        <v>7</v>
      </c>
      <c r="E1127" s="139" t="s">
        <v>474</v>
      </c>
      <c r="F1127" s="139" t="s">
        <v>4588</v>
      </c>
      <c r="G1127" s="150">
        <v>0</v>
      </c>
      <c r="H1127" s="150">
        <v>0</v>
      </c>
      <c r="I1127" s="139" t="s">
        <v>1</v>
      </c>
      <c r="J1127" s="139" t="s">
        <v>1275</v>
      </c>
      <c r="K1127" s="146" t="s">
        <v>3526</v>
      </c>
      <c r="L1127" s="147" t="s">
        <v>4261</v>
      </c>
      <c r="M1127" s="147" t="s">
        <v>4318</v>
      </c>
      <c r="N1127" s="22" t="s">
        <v>2074</v>
      </c>
      <c r="O1127" s="22"/>
      <c r="P1127" s="246" t="s">
        <v>3018</v>
      </c>
      <c r="Q1127" s="191"/>
      <c r="R1127" s="1"/>
      <c r="S1127" s="1" t="str">
        <f t="shared" ref="S1127:S1171" si="161">IF(E1127=F1127,"","NOT EQUAL")</f>
        <v>NOT EQUAL</v>
      </c>
      <c r="T1127" s="1" t="str">
        <f>IF(ISNA(VLOOKUP(P1127,'NEW XEQM.c'!D:D,1,0)),"--",VLOOKUP(P1127,'NEW XEQM.c'!D:G,3,0))</f>
        <v>--</v>
      </c>
      <c r="U1127" s="1"/>
      <c r="W1127" t="e">
        <f t="shared" si="160"/>
        <v>#VALUE!</v>
      </c>
    </row>
    <row r="1128" spans="1:23">
      <c r="A1128" s="16">
        <f t="shared" si="158"/>
        <v>1128</v>
      </c>
      <c r="B1128" s="15">
        <f t="shared" si="159"/>
        <v>1104</v>
      </c>
      <c r="C1128" s="144" t="s">
        <v>3512</v>
      </c>
      <c r="D1128" s="144" t="s">
        <v>7</v>
      </c>
      <c r="E1128" s="139" t="s">
        <v>474</v>
      </c>
      <c r="F1128" s="139" t="s">
        <v>4589</v>
      </c>
      <c r="G1128" s="150">
        <v>0</v>
      </c>
      <c r="H1128" s="150">
        <v>0</v>
      </c>
      <c r="I1128" s="139" t="s">
        <v>1</v>
      </c>
      <c r="J1128" s="139" t="s">
        <v>1275</v>
      </c>
      <c r="K1128" s="146" t="s">
        <v>3526</v>
      </c>
      <c r="L1128" s="147" t="s">
        <v>4261</v>
      </c>
      <c r="M1128" s="147" t="s">
        <v>4318</v>
      </c>
      <c r="N1128" s="22" t="s">
        <v>2074</v>
      </c>
      <c r="O1128" s="22"/>
      <c r="P1128" s="246" t="s">
        <v>3019</v>
      </c>
      <c r="Q1128" s="191"/>
      <c r="R1128" s="1"/>
      <c r="S1128" s="1" t="str">
        <f t="shared" si="161"/>
        <v>NOT EQUAL</v>
      </c>
      <c r="T1128" s="1" t="str">
        <f>IF(ISNA(VLOOKUP(P1128,'NEW XEQM.c'!D:D,1,0)),"--",VLOOKUP(P1128,'NEW XEQM.c'!D:G,3,0))</f>
        <v>--</v>
      </c>
      <c r="U1128" s="1"/>
      <c r="W1128" t="e">
        <f t="shared" si="160"/>
        <v>#VALUE!</v>
      </c>
    </row>
    <row r="1129" spans="1:23">
      <c r="A1129" s="16">
        <f t="shared" si="158"/>
        <v>1129</v>
      </c>
      <c r="B1129" s="15">
        <f t="shared" si="159"/>
        <v>1105</v>
      </c>
      <c r="C1129" s="144" t="s">
        <v>3512</v>
      </c>
      <c r="D1129" s="144" t="s">
        <v>7</v>
      </c>
      <c r="E1129" s="139" t="s">
        <v>474</v>
      </c>
      <c r="F1129" s="139" t="s">
        <v>4590</v>
      </c>
      <c r="G1129" s="150">
        <v>0</v>
      </c>
      <c r="H1129" s="150">
        <v>0</v>
      </c>
      <c r="I1129" s="139" t="s">
        <v>1</v>
      </c>
      <c r="J1129" s="139" t="s">
        <v>1275</v>
      </c>
      <c r="K1129" s="146" t="s">
        <v>3526</v>
      </c>
      <c r="L1129" s="147" t="s">
        <v>4261</v>
      </c>
      <c r="M1129" s="147" t="s">
        <v>4318</v>
      </c>
      <c r="N1129" s="22" t="s">
        <v>2074</v>
      </c>
      <c r="O1129" s="22"/>
      <c r="P1129" s="246" t="s">
        <v>3020</v>
      </c>
      <c r="Q1129" s="191"/>
      <c r="R1129" s="1"/>
      <c r="S1129" s="1" t="str">
        <f t="shared" si="161"/>
        <v>NOT EQUAL</v>
      </c>
      <c r="T1129" s="1" t="str">
        <f>IF(ISNA(VLOOKUP(P1129,'NEW XEQM.c'!D:D,1,0)),"--",VLOOKUP(P1129,'NEW XEQM.c'!D:G,3,0))</f>
        <v>--</v>
      </c>
      <c r="U1129" s="1"/>
      <c r="W1129" t="e">
        <f t="shared" si="160"/>
        <v>#VALUE!</v>
      </c>
    </row>
    <row r="1130" spans="1:23">
      <c r="A1130" s="16">
        <f t="shared" si="158"/>
        <v>1130</v>
      </c>
      <c r="B1130" s="15">
        <f t="shared" si="159"/>
        <v>1106</v>
      </c>
      <c r="C1130" s="144" t="s">
        <v>3512</v>
      </c>
      <c r="D1130" s="144" t="s">
        <v>7</v>
      </c>
      <c r="E1130" s="139" t="s">
        <v>474</v>
      </c>
      <c r="F1130" s="139" t="s">
        <v>4591</v>
      </c>
      <c r="G1130" s="150">
        <v>0</v>
      </c>
      <c r="H1130" s="150">
        <v>0</v>
      </c>
      <c r="I1130" s="139" t="s">
        <v>1</v>
      </c>
      <c r="J1130" s="139" t="s">
        <v>1275</v>
      </c>
      <c r="K1130" s="146" t="s">
        <v>3526</v>
      </c>
      <c r="L1130" s="147" t="s">
        <v>4261</v>
      </c>
      <c r="M1130" s="147" t="s">
        <v>4318</v>
      </c>
      <c r="N1130" s="22" t="s">
        <v>2074</v>
      </c>
      <c r="O1130" s="22"/>
      <c r="P1130" s="246" t="s">
        <v>3021</v>
      </c>
      <c r="Q1130" s="191"/>
      <c r="R1130" s="1"/>
      <c r="S1130" s="1" t="str">
        <f t="shared" si="161"/>
        <v>NOT EQUAL</v>
      </c>
      <c r="T1130" s="1" t="str">
        <f>IF(ISNA(VLOOKUP(P1130,'NEW XEQM.c'!D:D,1,0)),"--",VLOOKUP(P1130,'NEW XEQM.c'!D:G,3,0))</f>
        <v>--</v>
      </c>
      <c r="U1130" s="1"/>
      <c r="W1130" t="e">
        <f t="shared" si="160"/>
        <v>#VALUE!</v>
      </c>
    </row>
    <row r="1131" spans="1:23">
      <c r="A1131" s="16">
        <f t="shared" si="158"/>
        <v>1131</v>
      </c>
      <c r="B1131" s="15">
        <f t="shared" si="159"/>
        <v>1107</v>
      </c>
      <c r="C1131" s="144" t="s">
        <v>3512</v>
      </c>
      <c r="D1131" s="144" t="s">
        <v>7</v>
      </c>
      <c r="E1131" s="139" t="s">
        <v>474</v>
      </c>
      <c r="F1131" s="139" t="s">
        <v>4592</v>
      </c>
      <c r="G1131" s="150">
        <v>0</v>
      </c>
      <c r="H1131" s="150">
        <v>0</v>
      </c>
      <c r="I1131" s="139" t="s">
        <v>1</v>
      </c>
      <c r="J1131" s="139" t="s">
        <v>1275</v>
      </c>
      <c r="K1131" s="146" t="s">
        <v>3526</v>
      </c>
      <c r="L1131" s="147" t="s">
        <v>4261</v>
      </c>
      <c r="M1131" s="147" t="s">
        <v>4318</v>
      </c>
      <c r="N1131" s="22" t="s">
        <v>2074</v>
      </c>
      <c r="O1131" s="22"/>
      <c r="P1131" s="246" t="s">
        <v>3022</v>
      </c>
      <c r="Q1131" s="191"/>
      <c r="R1131" s="1"/>
      <c r="S1131" s="1" t="str">
        <f t="shared" si="161"/>
        <v>NOT EQUAL</v>
      </c>
      <c r="T1131" s="1" t="str">
        <f>IF(ISNA(VLOOKUP(P1131,'NEW XEQM.c'!D:D,1,0)),"--",VLOOKUP(P1131,'NEW XEQM.c'!D:G,3,0))</f>
        <v>--</v>
      </c>
      <c r="U1131" s="1"/>
      <c r="W1131" t="e">
        <f t="shared" si="160"/>
        <v>#VALUE!</v>
      </c>
    </row>
    <row r="1132" spans="1:23">
      <c r="A1132" s="16">
        <f t="shared" si="158"/>
        <v>1132</v>
      </c>
      <c r="B1132" s="15">
        <f t="shared" si="159"/>
        <v>1108</v>
      </c>
      <c r="C1132" s="144" t="s">
        <v>3512</v>
      </c>
      <c r="D1132" s="144" t="s">
        <v>7</v>
      </c>
      <c r="E1132" s="139" t="s">
        <v>474</v>
      </c>
      <c r="F1132" s="139" t="s">
        <v>4593</v>
      </c>
      <c r="G1132" s="150">
        <v>0</v>
      </c>
      <c r="H1132" s="150">
        <v>0</v>
      </c>
      <c r="I1132" s="139" t="s">
        <v>1</v>
      </c>
      <c r="J1132" s="139" t="s">
        <v>1275</v>
      </c>
      <c r="K1132" s="146" t="s">
        <v>3526</v>
      </c>
      <c r="L1132" s="147" t="s">
        <v>4261</v>
      </c>
      <c r="M1132" s="147" t="s">
        <v>4318</v>
      </c>
      <c r="N1132" s="22" t="s">
        <v>2074</v>
      </c>
      <c r="O1132" s="22"/>
      <c r="P1132" s="246" t="s">
        <v>3023</v>
      </c>
      <c r="Q1132" s="191"/>
      <c r="R1132" s="1"/>
      <c r="S1132" s="1" t="str">
        <f t="shared" si="161"/>
        <v>NOT EQUAL</v>
      </c>
      <c r="T1132" s="1" t="str">
        <f>IF(ISNA(VLOOKUP(P1132,'NEW XEQM.c'!D:D,1,0)),"--",VLOOKUP(P1132,'NEW XEQM.c'!D:G,3,0))</f>
        <v>--</v>
      </c>
      <c r="U1132" s="1"/>
      <c r="W1132" t="e">
        <f t="shared" si="160"/>
        <v>#VALUE!</v>
      </c>
    </row>
    <row r="1133" spans="1:23">
      <c r="A1133" s="16">
        <f t="shared" si="158"/>
        <v>1133</v>
      </c>
      <c r="B1133" s="15">
        <f t="shared" si="159"/>
        <v>1109</v>
      </c>
      <c r="C1133" s="144" t="s">
        <v>3512</v>
      </c>
      <c r="D1133" s="144" t="s">
        <v>7</v>
      </c>
      <c r="E1133" s="139" t="s">
        <v>474</v>
      </c>
      <c r="F1133" s="139" t="s">
        <v>4594</v>
      </c>
      <c r="G1133" s="150">
        <v>0</v>
      </c>
      <c r="H1133" s="150">
        <v>0</v>
      </c>
      <c r="I1133" s="139" t="s">
        <v>1</v>
      </c>
      <c r="J1133" s="139" t="s">
        <v>1275</v>
      </c>
      <c r="K1133" s="146" t="s">
        <v>3526</v>
      </c>
      <c r="L1133" s="147" t="s">
        <v>4261</v>
      </c>
      <c r="M1133" s="147" t="s">
        <v>4318</v>
      </c>
      <c r="N1133" s="22" t="s">
        <v>2074</v>
      </c>
      <c r="O1133" s="22"/>
      <c r="P1133" s="246" t="s">
        <v>3024</v>
      </c>
      <c r="Q1133" s="191"/>
      <c r="R1133" s="1"/>
      <c r="S1133" s="1" t="str">
        <f t="shared" si="161"/>
        <v>NOT EQUAL</v>
      </c>
      <c r="T1133" s="1" t="str">
        <f>IF(ISNA(VLOOKUP(P1133,'NEW XEQM.c'!D:D,1,0)),"--",VLOOKUP(P1133,'NEW XEQM.c'!D:G,3,0))</f>
        <v>--</v>
      </c>
      <c r="U1133" s="1"/>
      <c r="W1133" t="e">
        <f t="shared" si="160"/>
        <v>#VALUE!</v>
      </c>
    </row>
    <row r="1134" spans="1:23">
      <c r="A1134" s="16">
        <f t="shared" si="158"/>
        <v>1134</v>
      </c>
      <c r="B1134" s="15">
        <f t="shared" si="159"/>
        <v>1110</v>
      </c>
      <c r="C1134" s="144" t="s">
        <v>3512</v>
      </c>
      <c r="D1134" s="144" t="s">
        <v>7</v>
      </c>
      <c r="E1134" s="139" t="s">
        <v>474</v>
      </c>
      <c r="F1134" s="139" t="s">
        <v>4595</v>
      </c>
      <c r="G1134" s="150">
        <v>0</v>
      </c>
      <c r="H1134" s="150">
        <v>0</v>
      </c>
      <c r="I1134" s="139" t="s">
        <v>1</v>
      </c>
      <c r="J1134" s="139" t="s">
        <v>1275</v>
      </c>
      <c r="K1134" s="146" t="s">
        <v>3526</v>
      </c>
      <c r="L1134" s="147" t="s">
        <v>4261</v>
      </c>
      <c r="M1134" s="147" t="s">
        <v>4318</v>
      </c>
      <c r="N1134" s="22" t="s">
        <v>2074</v>
      </c>
      <c r="O1134" s="22"/>
      <c r="P1134" s="246" t="s">
        <v>3025</v>
      </c>
      <c r="Q1134" s="191"/>
      <c r="R1134" s="1"/>
      <c r="S1134" s="1" t="str">
        <f t="shared" si="161"/>
        <v>NOT EQUAL</v>
      </c>
      <c r="T1134" s="1" t="str">
        <f>IF(ISNA(VLOOKUP(P1134,'NEW XEQM.c'!D:D,1,0)),"--",VLOOKUP(P1134,'NEW XEQM.c'!D:G,3,0))</f>
        <v>--</v>
      </c>
      <c r="U1134" s="1"/>
      <c r="W1134" t="e">
        <f t="shared" si="160"/>
        <v>#VALUE!</v>
      </c>
    </row>
    <row r="1135" spans="1:23">
      <c r="A1135" s="16">
        <f t="shared" si="158"/>
        <v>1135</v>
      </c>
      <c r="B1135" s="15">
        <f t="shared" si="159"/>
        <v>1111</v>
      </c>
      <c r="C1135" s="144" t="s">
        <v>3512</v>
      </c>
      <c r="D1135" s="144" t="s">
        <v>7</v>
      </c>
      <c r="E1135" s="139" t="s">
        <v>474</v>
      </c>
      <c r="F1135" s="139" t="s">
        <v>4596</v>
      </c>
      <c r="G1135" s="150">
        <v>0</v>
      </c>
      <c r="H1135" s="150">
        <v>0</v>
      </c>
      <c r="I1135" s="139" t="s">
        <v>1</v>
      </c>
      <c r="J1135" s="139" t="s">
        <v>1275</v>
      </c>
      <c r="K1135" s="146" t="s">
        <v>3526</v>
      </c>
      <c r="L1135" s="147" t="s">
        <v>4261</v>
      </c>
      <c r="M1135" s="147" t="s">
        <v>4318</v>
      </c>
      <c r="N1135" s="22" t="s">
        <v>2074</v>
      </c>
      <c r="O1135" s="22"/>
      <c r="P1135" s="246" t="s">
        <v>3026</v>
      </c>
      <c r="Q1135" s="191"/>
      <c r="R1135" s="1"/>
      <c r="S1135" s="1" t="str">
        <f t="shared" si="161"/>
        <v>NOT EQUAL</v>
      </c>
      <c r="T1135" s="1" t="str">
        <f>IF(ISNA(VLOOKUP(P1135,'NEW XEQM.c'!D:D,1,0)),"--",VLOOKUP(P1135,'NEW XEQM.c'!D:G,3,0))</f>
        <v>--</v>
      </c>
      <c r="U1135" s="1"/>
      <c r="W1135" t="e">
        <f t="shared" si="160"/>
        <v>#VALUE!</v>
      </c>
    </row>
    <row r="1136" spans="1:23">
      <c r="A1136" s="16">
        <f t="shared" si="158"/>
        <v>1136</v>
      </c>
      <c r="B1136" s="15">
        <f t="shared" si="159"/>
        <v>1112</v>
      </c>
      <c r="C1136" s="144" t="s">
        <v>3512</v>
      </c>
      <c r="D1136" s="144" t="s">
        <v>7</v>
      </c>
      <c r="E1136" s="139" t="s">
        <v>474</v>
      </c>
      <c r="F1136" s="139" t="s">
        <v>4597</v>
      </c>
      <c r="G1136" s="150">
        <v>0</v>
      </c>
      <c r="H1136" s="150">
        <v>0</v>
      </c>
      <c r="I1136" s="139" t="s">
        <v>1</v>
      </c>
      <c r="J1136" s="139" t="s">
        <v>1275</v>
      </c>
      <c r="K1136" s="146" t="s">
        <v>3526</v>
      </c>
      <c r="L1136" s="147" t="s">
        <v>4261</v>
      </c>
      <c r="M1136" s="147" t="s">
        <v>4318</v>
      </c>
      <c r="N1136" s="22" t="s">
        <v>2074</v>
      </c>
      <c r="O1136" s="22"/>
      <c r="P1136" s="246" t="s">
        <v>3027</v>
      </c>
      <c r="Q1136" s="191"/>
      <c r="R1136" s="1"/>
      <c r="S1136" s="1" t="str">
        <f t="shared" si="161"/>
        <v>NOT EQUAL</v>
      </c>
      <c r="T1136" s="1" t="str">
        <f>IF(ISNA(VLOOKUP(P1136,'NEW XEQM.c'!D:D,1,0)),"--",VLOOKUP(P1136,'NEW XEQM.c'!D:G,3,0))</f>
        <v>--</v>
      </c>
      <c r="U1136" s="1"/>
      <c r="W1136" t="e">
        <f t="shared" si="160"/>
        <v>#VALUE!</v>
      </c>
    </row>
    <row r="1137" spans="1:23">
      <c r="A1137" s="16">
        <f t="shared" si="158"/>
        <v>1137</v>
      </c>
      <c r="B1137" s="15">
        <f t="shared" si="159"/>
        <v>1113</v>
      </c>
      <c r="C1137" s="144" t="s">
        <v>3512</v>
      </c>
      <c r="D1137" s="144" t="s">
        <v>7</v>
      </c>
      <c r="E1137" s="139" t="s">
        <v>474</v>
      </c>
      <c r="F1137" s="139" t="s">
        <v>4598</v>
      </c>
      <c r="G1137" s="150">
        <v>0</v>
      </c>
      <c r="H1137" s="150">
        <v>0</v>
      </c>
      <c r="I1137" s="139" t="s">
        <v>1</v>
      </c>
      <c r="J1137" s="139" t="s">
        <v>1275</v>
      </c>
      <c r="K1137" s="146" t="s">
        <v>3526</v>
      </c>
      <c r="L1137" s="147" t="s">
        <v>4261</v>
      </c>
      <c r="M1137" s="147" t="s">
        <v>4318</v>
      </c>
      <c r="N1137" s="22" t="s">
        <v>2074</v>
      </c>
      <c r="O1137" s="22"/>
      <c r="P1137" s="246" t="s">
        <v>3028</v>
      </c>
      <c r="Q1137" s="191"/>
      <c r="R1137" s="1"/>
      <c r="S1137" s="1" t="str">
        <f t="shared" si="161"/>
        <v>NOT EQUAL</v>
      </c>
      <c r="T1137" s="1" t="str">
        <f>IF(ISNA(VLOOKUP(P1137,'NEW XEQM.c'!D:D,1,0)),"--",VLOOKUP(P1137,'NEW XEQM.c'!D:G,3,0))</f>
        <v>--</v>
      </c>
      <c r="U1137" s="1"/>
      <c r="W1137" t="e">
        <f t="shared" si="160"/>
        <v>#VALUE!</v>
      </c>
    </row>
    <row r="1138" spans="1:23">
      <c r="A1138" s="16">
        <f t="shared" si="158"/>
        <v>1138</v>
      </c>
      <c r="B1138" s="15">
        <f t="shared" si="159"/>
        <v>1114</v>
      </c>
      <c r="C1138" s="144" t="s">
        <v>3512</v>
      </c>
      <c r="D1138" s="144" t="s">
        <v>7</v>
      </c>
      <c r="E1138" s="139" t="s">
        <v>474</v>
      </c>
      <c r="F1138" s="139" t="s">
        <v>4599</v>
      </c>
      <c r="G1138" s="150">
        <v>0</v>
      </c>
      <c r="H1138" s="150">
        <v>0</v>
      </c>
      <c r="I1138" s="139" t="s">
        <v>1</v>
      </c>
      <c r="J1138" s="139" t="s">
        <v>1275</v>
      </c>
      <c r="K1138" s="146" t="s">
        <v>3526</v>
      </c>
      <c r="L1138" s="147" t="s">
        <v>4261</v>
      </c>
      <c r="M1138" s="147" t="s">
        <v>4318</v>
      </c>
      <c r="N1138" s="22" t="s">
        <v>2074</v>
      </c>
      <c r="O1138" s="22"/>
      <c r="P1138" s="246" t="s">
        <v>3029</v>
      </c>
      <c r="Q1138" s="191"/>
      <c r="R1138" s="1"/>
      <c r="S1138" s="1" t="str">
        <f t="shared" si="161"/>
        <v>NOT EQUAL</v>
      </c>
      <c r="T1138" s="1" t="str">
        <f>IF(ISNA(VLOOKUP(P1138,'NEW XEQM.c'!D:D,1,0)),"--",VLOOKUP(P1138,'NEW XEQM.c'!D:G,3,0))</f>
        <v>--</v>
      </c>
      <c r="U1138" s="1"/>
      <c r="W1138" t="e">
        <f t="shared" si="160"/>
        <v>#VALUE!</v>
      </c>
    </row>
    <row r="1139" spans="1:23">
      <c r="A1139" s="16">
        <f t="shared" si="158"/>
        <v>1139</v>
      </c>
      <c r="B1139" s="15">
        <f t="shared" si="159"/>
        <v>1115</v>
      </c>
      <c r="C1139" s="144" t="s">
        <v>3512</v>
      </c>
      <c r="D1139" s="144" t="s">
        <v>7</v>
      </c>
      <c r="E1139" s="139" t="s">
        <v>474</v>
      </c>
      <c r="F1139" s="139" t="s">
        <v>4600</v>
      </c>
      <c r="G1139" s="150">
        <v>0</v>
      </c>
      <c r="H1139" s="150">
        <v>0</v>
      </c>
      <c r="I1139" s="139" t="s">
        <v>1</v>
      </c>
      <c r="J1139" s="139" t="s">
        <v>1275</v>
      </c>
      <c r="K1139" s="146" t="s">
        <v>3526</v>
      </c>
      <c r="L1139" s="147" t="s">
        <v>4261</v>
      </c>
      <c r="M1139" s="147" t="s">
        <v>4318</v>
      </c>
      <c r="N1139" s="22" t="s">
        <v>2074</v>
      </c>
      <c r="O1139" s="22"/>
      <c r="P1139" s="246" t="s">
        <v>3030</v>
      </c>
      <c r="Q1139" s="191"/>
      <c r="R1139" s="1"/>
      <c r="S1139" s="1" t="str">
        <f t="shared" si="161"/>
        <v>NOT EQUAL</v>
      </c>
      <c r="T1139" s="1" t="str">
        <f>IF(ISNA(VLOOKUP(P1139,'NEW XEQM.c'!D:D,1,0)),"--",VLOOKUP(P1139,'NEW XEQM.c'!D:G,3,0))</f>
        <v>--</v>
      </c>
      <c r="U1139" s="1"/>
      <c r="W1139" t="e">
        <f t="shared" si="160"/>
        <v>#VALUE!</v>
      </c>
    </row>
    <row r="1140" spans="1:23">
      <c r="A1140" s="16">
        <f t="shared" si="158"/>
        <v>1140</v>
      </c>
      <c r="B1140" s="15">
        <f t="shared" si="159"/>
        <v>1116</v>
      </c>
      <c r="C1140" s="144" t="s">
        <v>3512</v>
      </c>
      <c r="D1140" s="144" t="s">
        <v>7</v>
      </c>
      <c r="E1140" s="139" t="s">
        <v>474</v>
      </c>
      <c r="F1140" s="139" t="s">
        <v>4601</v>
      </c>
      <c r="G1140" s="150">
        <v>0</v>
      </c>
      <c r="H1140" s="150">
        <v>0</v>
      </c>
      <c r="I1140" s="139" t="s">
        <v>1</v>
      </c>
      <c r="J1140" s="139" t="s">
        <v>1275</v>
      </c>
      <c r="K1140" s="146" t="s">
        <v>3526</v>
      </c>
      <c r="L1140" s="147" t="s">
        <v>4261</v>
      </c>
      <c r="M1140" s="147" t="s">
        <v>4318</v>
      </c>
      <c r="N1140" s="22" t="s">
        <v>2074</v>
      </c>
      <c r="O1140" s="22"/>
      <c r="P1140" s="246" t="s">
        <v>3031</v>
      </c>
      <c r="Q1140" s="191"/>
      <c r="R1140" s="1"/>
      <c r="S1140" s="1" t="str">
        <f t="shared" si="161"/>
        <v>NOT EQUAL</v>
      </c>
      <c r="T1140" s="1" t="str">
        <f>IF(ISNA(VLOOKUP(P1140,'NEW XEQM.c'!D:D,1,0)),"--",VLOOKUP(P1140,'NEW XEQM.c'!D:G,3,0))</f>
        <v>--</v>
      </c>
      <c r="U1140" s="1"/>
      <c r="W1140" t="e">
        <f t="shared" si="160"/>
        <v>#VALUE!</v>
      </c>
    </row>
    <row r="1141" spans="1:23">
      <c r="A1141" s="16">
        <f t="shared" si="158"/>
        <v>1141</v>
      </c>
      <c r="B1141" s="15">
        <f t="shared" si="159"/>
        <v>1117</v>
      </c>
      <c r="C1141" s="144" t="s">
        <v>3512</v>
      </c>
      <c r="D1141" s="144" t="s">
        <v>7</v>
      </c>
      <c r="E1141" s="139" t="s">
        <v>474</v>
      </c>
      <c r="F1141" s="139" t="s">
        <v>4602</v>
      </c>
      <c r="G1141" s="150">
        <v>0</v>
      </c>
      <c r="H1141" s="150">
        <v>0</v>
      </c>
      <c r="I1141" s="139" t="s">
        <v>1</v>
      </c>
      <c r="J1141" s="139" t="s">
        <v>1275</v>
      </c>
      <c r="K1141" s="146" t="s">
        <v>3526</v>
      </c>
      <c r="L1141" s="147" t="s">
        <v>4261</v>
      </c>
      <c r="M1141" s="147" t="s">
        <v>4318</v>
      </c>
      <c r="N1141" s="22" t="s">
        <v>2074</v>
      </c>
      <c r="O1141" s="22"/>
      <c r="P1141" s="246" t="s">
        <v>3032</v>
      </c>
      <c r="Q1141" s="191"/>
      <c r="R1141" s="1"/>
      <c r="S1141" s="1" t="str">
        <f t="shared" si="161"/>
        <v>NOT EQUAL</v>
      </c>
      <c r="T1141" s="1" t="str">
        <f>IF(ISNA(VLOOKUP(P1141,'NEW XEQM.c'!D:D,1,0)),"--",VLOOKUP(P1141,'NEW XEQM.c'!D:G,3,0))</f>
        <v>--</v>
      </c>
      <c r="U1141" s="1"/>
      <c r="W1141" t="e">
        <f t="shared" si="160"/>
        <v>#VALUE!</v>
      </c>
    </row>
    <row r="1142" spans="1:23">
      <c r="A1142" s="16">
        <f t="shared" si="158"/>
        <v>1142</v>
      </c>
      <c r="B1142" s="15">
        <f t="shared" si="159"/>
        <v>1118</v>
      </c>
      <c r="C1142" s="144" t="s">
        <v>3512</v>
      </c>
      <c r="D1142" s="144" t="s">
        <v>7</v>
      </c>
      <c r="E1142" s="139" t="s">
        <v>474</v>
      </c>
      <c r="F1142" s="139" t="s">
        <v>4603</v>
      </c>
      <c r="G1142" s="150">
        <v>0</v>
      </c>
      <c r="H1142" s="150">
        <v>0</v>
      </c>
      <c r="I1142" s="139" t="s">
        <v>1</v>
      </c>
      <c r="J1142" s="139" t="s">
        <v>1275</v>
      </c>
      <c r="K1142" s="146" t="s">
        <v>3526</v>
      </c>
      <c r="L1142" s="147" t="s">
        <v>4261</v>
      </c>
      <c r="M1142" s="147" t="s">
        <v>4318</v>
      </c>
      <c r="N1142" s="22" t="s">
        <v>2074</v>
      </c>
      <c r="O1142" s="22"/>
      <c r="P1142" s="246" t="s">
        <v>3033</v>
      </c>
      <c r="Q1142" s="191"/>
      <c r="R1142" s="1"/>
      <c r="S1142" s="1" t="str">
        <f t="shared" si="161"/>
        <v>NOT EQUAL</v>
      </c>
      <c r="T1142" s="1" t="str">
        <f>IF(ISNA(VLOOKUP(P1142,'NEW XEQM.c'!D:D,1,0)),"--",VLOOKUP(P1142,'NEW XEQM.c'!D:G,3,0))</f>
        <v>--</v>
      </c>
      <c r="U1142" s="1"/>
      <c r="W1142" t="e">
        <f t="shared" si="160"/>
        <v>#VALUE!</v>
      </c>
    </row>
    <row r="1143" spans="1:23">
      <c r="A1143" s="16">
        <f t="shared" si="158"/>
        <v>1143</v>
      </c>
      <c r="B1143" s="15">
        <f t="shared" si="159"/>
        <v>1119</v>
      </c>
      <c r="C1143" s="144" t="s">
        <v>3512</v>
      </c>
      <c r="D1143" s="144" t="s">
        <v>7</v>
      </c>
      <c r="E1143" s="139" t="s">
        <v>474</v>
      </c>
      <c r="F1143" s="139" t="s">
        <v>4604</v>
      </c>
      <c r="G1143" s="150">
        <v>0</v>
      </c>
      <c r="H1143" s="150">
        <v>0</v>
      </c>
      <c r="I1143" s="139" t="s">
        <v>1</v>
      </c>
      <c r="J1143" s="139" t="s">
        <v>1275</v>
      </c>
      <c r="K1143" s="146" t="s">
        <v>3526</v>
      </c>
      <c r="L1143" s="147" t="s">
        <v>4261</v>
      </c>
      <c r="M1143" s="147" t="s">
        <v>4318</v>
      </c>
      <c r="N1143" s="22" t="s">
        <v>2074</v>
      </c>
      <c r="O1143" s="22"/>
      <c r="P1143" s="246" t="s">
        <v>3034</v>
      </c>
      <c r="Q1143" s="191"/>
      <c r="R1143" s="1"/>
      <c r="S1143" s="1" t="str">
        <f t="shared" si="161"/>
        <v>NOT EQUAL</v>
      </c>
      <c r="T1143" s="1" t="str">
        <f>IF(ISNA(VLOOKUP(P1143,'NEW XEQM.c'!D:D,1,0)),"--",VLOOKUP(P1143,'NEW XEQM.c'!D:G,3,0))</f>
        <v>--</v>
      </c>
      <c r="U1143" s="1"/>
      <c r="W1143" t="e">
        <f t="shared" si="160"/>
        <v>#VALUE!</v>
      </c>
    </row>
    <row r="1144" spans="1:23">
      <c r="A1144" s="16">
        <f t="shared" si="158"/>
        <v>1144</v>
      </c>
      <c r="B1144" s="15">
        <f t="shared" si="159"/>
        <v>1120</v>
      </c>
      <c r="C1144" s="144" t="s">
        <v>3512</v>
      </c>
      <c r="D1144" s="144" t="s">
        <v>7</v>
      </c>
      <c r="E1144" s="139" t="s">
        <v>474</v>
      </c>
      <c r="F1144" s="139" t="s">
        <v>4605</v>
      </c>
      <c r="G1144" s="150">
        <v>0</v>
      </c>
      <c r="H1144" s="150">
        <v>0</v>
      </c>
      <c r="I1144" s="139" t="s">
        <v>1</v>
      </c>
      <c r="J1144" s="139" t="s">
        <v>1275</v>
      </c>
      <c r="K1144" s="146" t="s">
        <v>3526</v>
      </c>
      <c r="L1144" s="147" t="s">
        <v>4261</v>
      </c>
      <c r="M1144" s="147" t="s">
        <v>4318</v>
      </c>
      <c r="N1144" s="22" t="s">
        <v>2074</v>
      </c>
      <c r="O1144" s="22"/>
      <c r="P1144" s="246" t="s">
        <v>3035</v>
      </c>
      <c r="Q1144" s="191"/>
      <c r="R1144" s="1"/>
      <c r="S1144" s="1" t="str">
        <f t="shared" si="161"/>
        <v>NOT EQUAL</v>
      </c>
      <c r="T1144" s="1" t="str">
        <f>IF(ISNA(VLOOKUP(P1144,'NEW XEQM.c'!D:D,1,0)),"--",VLOOKUP(P1144,'NEW XEQM.c'!D:G,3,0))</f>
        <v>--</v>
      </c>
      <c r="U1144" s="1"/>
      <c r="W1144" t="e">
        <f t="shared" si="160"/>
        <v>#VALUE!</v>
      </c>
    </row>
    <row r="1145" spans="1:23">
      <c r="A1145" s="16">
        <f t="shared" si="158"/>
        <v>1145</v>
      </c>
      <c r="B1145" s="15">
        <f t="shared" si="159"/>
        <v>1121</v>
      </c>
      <c r="C1145" s="144" t="s">
        <v>3512</v>
      </c>
      <c r="D1145" s="144" t="s">
        <v>7</v>
      </c>
      <c r="E1145" s="139" t="s">
        <v>474</v>
      </c>
      <c r="F1145" s="139" t="s">
        <v>4606</v>
      </c>
      <c r="G1145" s="150">
        <v>0</v>
      </c>
      <c r="H1145" s="150">
        <v>0</v>
      </c>
      <c r="I1145" s="139" t="s">
        <v>1</v>
      </c>
      <c r="J1145" s="139" t="s">
        <v>1275</v>
      </c>
      <c r="K1145" s="146" t="s">
        <v>3526</v>
      </c>
      <c r="L1145" s="147" t="s">
        <v>4261</v>
      </c>
      <c r="M1145" s="147" t="s">
        <v>4318</v>
      </c>
      <c r="N1145" s="22" t="s">
        <v>2074</v>
      </c>
      <c r="O1145" s="22"/>
      <c r="P1145" s="246" t="s">
        <v>4477</v>
      </c>
      <c r="Q1145" s="191"/>
      <c r="R1145" s="1"/>
      <c r="S1145" s="1" t="str">
        <f t="shared" si="161"/>
        <v>NOT EQUAL</v>
      </c>
      <c r="T1145" s="1" t="str">
        <f>IF(ISNA(VLOOKUP(P1145,'NEW XEQM.c'!D:D,1,0)),"--",VLOOKUP(P1145,'NEW XEQM.c'!D:G,3,0))</f>
        <v>--</v>
      </c>
      <c r="U1145" s="1"/>
      <c r="W1145" t="e">
        <f t="shared" si="160"/>
        <v>#VALUE!</v>
      </c>
    </row>
    <row r="1146" spans="1:23">
      <c r="A1146" s="16">
        <f t="shared" si="158"/>
        <v>1146</v>
      </c>
      <c r="B1146" s="15">
        <f t="shared" si="159"/>
        <v>1122</v>
      </c>
      <c r="C1146" s="144" t="s">
        <v>3512</v>
      </c>
      <c r="D1146" s="144" t="s">
        <v>7</v>
      </c>
      <c r="E1146" s="139" t="s">
        <v>474</v>
      </c>
      <c r="F1146" s="139" t="s">
        <v>4607</v>
      </c>
      <c r="G1146" s="150">
        <v>0</v>
      </c>
      <c r="H1146" s="150">
        <v>0</v>
      </c>
      <c r="I1146" s="139" t="s">
        <v>1</v>
      </c>
      <c r="J1146" s="139" t="s">
        <v>1275</v>
      </c>
      <c r="K1146" s="146" t="s">
        <v>3526</v>
      </c>
      <c r="L1146" s="147" t="s">
        <v>4261</v>
      </c>
      <c r="M1146" s="147" t="s">
        <v>4318</v>
      </c>
      <c r="N1146" s="22" t="s">
        <v>2074</v>
      </c>
      <c r="O1146" s="22"/>
      <c r="P1146" s="246" t="s">
        <v>4478</v>
      </c>
      <c r="Q1146" s="191"/>
      <c r="R1146" s="1"/>
      <c r="S1146" s="1" t="str">
        <f t="shared" si="161"/>
        <v>NOT EQUAL</v>
      </c>
      <c r="T1146" s="1" t="str">
        <f>IF(ISNA(VLOOKUP(P1146,'NEW XEQM.c'!D:D,1,0)),"--",VLOOKUP(P1146,'NEW XEQM.c'!D:G,3,0))</f>
        <v>--</v>
      </c>
      <c r="U1146" s="1"/>
      <c r="W1146" t="e">
        <f t="shared" si="160"/>
        <v>#VALUE!</v>
      </c>
    </row>
    <row r="1147" spans="1:23">
      <c r="A1147" s="16">
        <f t="shared" si="158"/>
        <v>1147</v>
      </c>
      <c r="B1147" s="15">
        <f t="shared" si="159"/>
        <v>1123</v>
      </c>
      <c r="C1147" s="144" t="s">
        <v>3512</v>
      </c>
      <c r="D1147" s="144" t="s">
        <v>7</v>
      </c>
      <c r="E1147" s="139" t="s">
        <v>474</v>
      </c>
      <c r="F1147" s="139" t="s">
        <v>4608</v>
      </c>
      <c r="G1147" s="150">
        <v>0</v>
      </c>
      <c r="H1147" s="150">
        <v>0</v>
      </c>
      <c r="I1147" s="139" t="s">
        <v>1</v>
      </c>
      <c r="J1147" s="139" t="s">
        <v>1275</v>
      </c>
      <c r="K1147" s="146" t="s">
        <v>3526</v>
      </c>
      <c r="L1147" s="147" t="s">
        <v>4261</v>
      </c>
      <c r="M1147" s="147" t="s">
        <v>4318</v>
      </c>
      <c r="N1147" s="22" t="s">
        <v>2074</v>
      </c>
      <c r="O1147" s="22"/>
      <c r="P1147" s="246" t="s">
        <v>3036</v>
      </c>
      <c r="Q1147" s="191"/>
      <c r="R1147" s="1"/>
      <c r="S1147" s="1" t="str">
        <f t="shared" si="161"/>
        <v>NOT EQUAL</v>
      </c>
      <c r="T1147" s="1" t="str">
        <f>IF(ISNA(VLOOKUP(P1147,'NEW XEQM.c'!D:D,1,0)),"--",VLOOKUP(P1147,'NEW XEQM.c'!D:G,3,0))</f>
        <v>--</v>
      </c>
      <c r="U1147" s="1"/>
      <c r="W1147" t="e">
        <f t="shared" si="160"/>
        <v>#VALUE!</v>
      </c>
    </row>
    <row r="1148" spans="1:23">
      <c r="A1148" s="16">
        <f t="shared" si="158"/>
        <v>1148</v>
      </c>
      <c r="B1148" s="15">
        <f t="shared" si="159"/>
        <v>1124</v>
      </c>
      <c r="C1148" s="144" t="s">
        <v>3512</v>
      </c>
      <c r="D1148" s="144" t="s">
        <v>7</v>
      </c>
      <c r="E1148" s="139" t="s">
        <v>474</v>
      </c>
      <c r="F1148" s="139" t="s">
        <v>4609</v>
      </c>
      <c r="G1148" s="150">
        <v>0</v>
      </c>
      <c r="H1148" s="150">
        <v>0</v>
      </c>
      <c r="I1148" s="139" t="s">
        <v>1</v>
      </c>
      <c r="J1148" s="139" t="s">
        <v>1275</v>
      </c>
      <c r="K1148" s="146" t="s">
        <v>3526</v>
      </c>
      <c r="L1148" s="147" t="s">
        <v>4261</v>
      </c>
      <c r="M1148" s="147" t="s">
        <v>4318</v>
      </c>
      <c r="N1148" s="22" t="s">
        <v>2074</v>
      </c>
      <c r="O1148" s="22"/>
      <c r="P1148" s="246" t="s">
        <v>3037</v>
      </c>
      <c r="Q1148" s="191"/>
      <c r="R1148" s="1"/>
      <c r="S1148" s="1" t="str">
        <f t="shared" si="161"/>
        <v>NOT EQUAL</v>
      </c>
      <c r="T1148" s="1" t="str">
        <f>IF(ISNA(VLOOKUP(P1148,'NEW XEQM.c'!D:D,1,0)),"--",VLOOKUP(P1148,'NEW XEQM.c'!D:G,3,0))</f>
        <v>--</v>
      </c>
      <c r="U1148" s="1"/>
      <c r="W1148" t="e">
        <f t="shared" si="160"/>
        <v>#VALUE!</v>
      </c>
    </row>
    <row r="1149" spans="1:23">
      <c r="A1149" s="16">
        <f t="shared" si="158"/>
        <v>1149</v>
      </c>
      <c r="B1149" s="15">
        <f t="shared" si="159"/>
        <v>1125</v>
      </c>
      <c r="C1149" s="144" t="s">
        <v>3512</v>
      </c>
      <c r="D1149" s="144" t="s">
        <v>7</v>
      </c>
      <c r="E1149" s="139" t="s">
        <v>474</v>
      </c>
      <c r="F1149" s="139" t="s">
        <v>4610</v>
      </c>
      <c r="G1149" s="150">
        <v>0</v>
      </c>
      <c r="H1149" s="150">
        <v>0</v>
      </c>
      <c r="I1149" s="139" t="s">
        <v>1</v>
      </c>
      <c r="J1149" s="139" t="s">
        <v>1275</v>
      </c>
      <c r="K1149" s="146" t="s">
        <v>3526</v>
      </c>
      <c r="L1149" s="147" t="s">
        <v>4261</v>
      </c>
      <c r="M1149" s="147" t="s">
        <v>4318</v>
      </c>
      <c r="N1149" s="22" t="s">
        <v>2074</v>
      </c>
      <c r="O1149" s="22"/>
      <c r="P1149" s="246" t="s">
        <v>3038</v>
      </c>
      <c r="Q1149" s="191"/>
      <c r="R1149" s="1"/>
      <c r="S1149" s="1" t="str">
        <f t="shared" si="161"/>
        <v>NOT EQUAL</v>
      </c>
      <c r="T1149" s="1" t="str">
        <f>IF(ISNA(VLOOKUP(P1149,'NEW XEQM.c'!D:D,1,0)),"--",VLOOKUP(P1149,'NEW XEQM.c'!D:G,3,0))</f>
        <v>--</v>
      </c>
      <c r="U1149" s="1"/>
      <c r="W1149" t="e">
        <f t="shared" si="160"/>
        <v>#VALUE!</v>
      </c>
    </row>
    <row r="1150" spans="1:23">
      <c r="A1150" s="16">
        <f t="shared" si="158"/>
        <v>1150</v>
      </c>
      <c r="B1150" s="15">
        <f t="shared" si="159"/>
        <v>1126</v>
      </c>
      <c r="C1150" s="144" t="s">
        <v>3512</v>
      </c>
      <c r="D1150" s="144" t="s">
        <v>7</v>
      </c>
      <c r="E1150" s="139" t="s">
        <v>474</v>
      </c>
      <c r="F1150" s="139" t="s">
        <v>4611</v>
      </c>
      <c r="G1150" s="150">
        <v>0</v>
      </c>
      <c r="H1150" s="150">
        <v>0</v>
      </c>
      <c r="I1150" s="139" t="s">
        <v>1</v>
      </c>
      <c r="J1150" s="139" t="s">
        <v>1275</v>
      </c>
      <c r="K1150" s="146" t="s">
        <v>3526</v>
      </c>
      <c r="L1150" s="147" t="s">
        <v>4261</v>
      </c>
      <c r="M1150" s="147" t="s">
        <v>4318</v>
      </c>
      <c r="N1150" s="22" t="s">
        <v>2074</v>
      </c>
      <c r="O1150" s="22"/>
      <c r="P1150" s="246" t="s">
        <v>3039</v>
      </c>
      <c r="Q1150" s="191"/>
      <c r="R1150" s="1"/>
      <c r="S1150" s="1" t="str">
        <f t="shared" si="161"/>
        <v>NOT EQUAL</v>
      </c>
      <c r="T1150" s="1" t="str">
        <f>IF(ISNA(VLOOKUP(P1150,'NEW XEQM.c'!D:D,1,0)),"--",VLOOKUP(P1150,'NEW XEQM.c'!D:G,3,0))</f>
        <v>--</v>
      </c>
      <c r="U1150" s="1"/>
      <c r="W1150" t="e">
        <f t="shared" si="160"/>
        <v>#VALUE!</v>
      </c>
    </row>
    <row r="1151" spans="1:23">
      <c r="A1151" s="16">
        <f t="shared" ref="A1151:A1214" si="162">IF(B1151=INT(B1151),ROW(),"")</f>
        <v>1151</v>
      </c>
      <c r="B1151" s="15">
        <f t="shared" si="159"/>
        <v>1127</v>
      </c>
      <c r="C1151" s="144" t="s">
        <v>3512</v>
      </c>
      <c r="D1151" s="144" t="s">
        <v>7</v>
      </c>
      <c r="E1151" s="139" t="s">
        <v>474</v>
      </c>
      <c r="F1151" s="139" t="s">
        <v>4612</v>
      </c>
      <c r="G1151" s="150">
        <v>0</v>
      </c>
      <c r="H1151" s="150">
        <v>0</v>
      </c>
      <c r="I1151" s="139" t="s">
        <v>1</v>
      </c>
      <c r="J1151" s="139" t="s">
        <v>1275</v>
      </c>
      <c r="K1151" s="146" t="s">
        <v>3526</v>
      </c>
      <c r="L1151" s="147" t="s">
        <v>4261</v>
      </c>
      <c r="M1151" s="147" t="s">
        <v>4318</v>
      </c>
      <c r="N1151" s="22" t="s">
        <v>2074</v>
      </c>
      <c r="O1151" s="22"/>
      <c r="P1151" s="246" t="s">
        <v>3040</v>
      </c>
      <c r="Q1151" s="191"/>
      <c r="R1151" s="1"/>
      <c r="S1151" s="1" t="str">
        <f t="shared" si="161"/>
        <v>NOT EQUAL</v>
      </c>
      <c r="T1151" s="1" t="str">
        <f>IF(ISNA(VLOOKUP(P1151,'NEW XEQM.c'!D:D,1,0)),"--",VLOOKUP(P1151,'NEW XEQM.c'!D:G,3,0))</f>
        <v>--</v>
      </c>
      <c r="U1151" s="1"/>
      <c r="W1151" t="e">
        <f t="shared" si="160"/>
        <v>#VALUE!</v>
      </c>
    </row>
    <row r="1152" spans="1:23">
      <c r="A1152" s="16">
        <f t="shared" si="162"/>
        <v>1152</v>
      </c>
      <c r="B1152" s="15">
        <f t="shared" si="159"/>
        <v>1128</v>
      </c>
      <c r="C1152" s="144" t="s">
        <v>3512</v>
      </c>
      <c r="D1152" s="144" t="s">
        <v>7</v>
      </c>
      <c r="E1152" s="139" t="s">
        <v>474</v>
      </c>
      <c r="F1152" s="139" t="s">
        <v>4613</v>
      </c>
      <c r="G1152" s="150">
        <v>0</v>
      </c>
      <c r="H1152" s="150">
        <v>0</v>
      </c>
      <c r="I1152" s="139" t="s">
        <v>1</v>
      </c>
      <c r="J1152" s="139" t="s">
        <v>1275</v>
      </c>
      <c r="K1152" s="146" t="s">
        <v>3526</v>
      </c>
      <c r="L1152" s="147" t="s">
        <v>4261</v>
      </c>
      <c r="M1152" s="147" t="s">
        <v>4318</v>
      </c>
      <c r="N1152" s="22" t="s">
        <v>2074</v>
      </c>
      <c r="O1152" s="22"/>
      <c r="P1152" s="246" t="s">
        <v>3041</v>
      </c>
      <c r="Q1152" s="191"/>
      <c r="R1152" s="1"/>
      <c r="S1152" s="1" t="str">
        <f t="shared" si="161"/>
        <v>NOT EQUAL</v>
      </c>
      <c r="T1152" s="1" t="str">
        <f>IF(ISNA(VLOOKUP(P1152,'NEW XEQM.c'!D:D,1,0)),"--",VLOOKUP(P1152,'NEW XEQM.c'!D:G,3,0))</f>
        <v>--</v>
      </c>
      <c r="U1152" s="1"/>
      <c r="W1152" t="e">
        <f t="shared" si="160"/>
        <v>#VALUE!</v>
      </c>
    </row>
    <row r="1153" spans="1:23">
      <c r="A1153" s="16">
        <f t="shared" si="162"/>
        <v>1153</v>
      </c>
      <c r="B1153" s="15">
        <f t="shared" si="159"/>
        <v>1129</v>
      </c>
      <c r="C1153" s="144" t="s">
        <v>3512</v>
      </c>
      <c r="D1153" s="144" t="s">
        <v>7</v>
      </c>
      <c r="E1153" s="139" t="s">
        <v>474</v>
      </c>
      <c r="F1153" s="139" t="s">
        <v>4614</v>
      </c>
      <c r="G1153" s="150">
        <v>0</v>
      </c>
      <c r="H1153" s="150">
        <v>0</v>
      </c>
      <c r="I1153" s="139" t="s">
        <v>1</v>
      </c>
      <c r="J1153" s="139" t="s">
        <v>1275</v>
      </c>
      <c r="K1153" s="146" t="s">
        <v>3526</v>
      </c>
      <c r="L1153" s="147" t="s">
        <v>4261</v>
      </c>
      <c r="M1153" s="147" t="s">
        <v>4318</v>
      </c>
      <c r="N1153" s="22" t="s">
        <v>2074</v>
      </c>
      <c r="O1153" s="22"/>
      <c r="P1153" s="246" t="s">
        <v>3042</v>
      </c>
      <c r="Q1153" s="191"/>
      <c r="R1153" s="1"/>
      <c r="S1153" s="1" t="str">
        <f t="shared" si="161"/>
        <v>NOT EQUAL</v>
      </c>
      <c r="T1153" s="1" t="str">
        <f>IF(ISNA(VLOOKUP(P1153,'NEW XEQM.c'!D:D,1,0)),"--",VLOOKUP(P1153,'NEW XEQM.c'!D:G,3,0))</f>
        <v>--</v>
      </c>
      <c r="U1153" s="1"/>
      <c r="W1153" t="e">
        <f t="shared" si="160"/>
        <v>#VALUE!</v>
      </c>
    </row>
    <row r="1154" spans="1:23">
      <c r="A1154" s="16">
        <f t="shared" si="162"/>
        <v>1154</v>
      </c>
      <c r="B1154" s="15">
        <f t="shared" si="159"/>
        <v>1130</v>
      </c>
      <c r="C1154" s="144" t="s">
        <v>3512</v>
      </c>
      <c r="D1154" s="144" t="s">
        <v>7</v>
      </c>
      <c r="E1154" s="139" t="s">
        <v>474</v>
      </c>
      <c r="F1154" s="139" t="s">
        <v>4615</v>
      </c>
      <c r="G1154" s="150">
        <v>0</v>
      </c>
      <c r="H1154" s="150">
        <v>0</v>
      </c>
      <c r="I1154" s="139" t="s">
        <v>1</v>
      </c>
      <c r="J1154" s="139" t="s">
        <v>1275</v>
      </c>
      <c r="K1154" s="146" t="s">
        <v>3526</v>
      </c>
      <c r="L1154" s="147" t="s">
        <v>4261</v>
      </c>
      <c r="M1154" s="147" t="s">
        <v>4318</v>
      </c>
      <c r="N1154" s="22" t="s">
        <v>2074</v>
      </c>
      <c r="O1154" s="22"/>
      <c r="P1154" s="246" t="s">
        <v>3043</v>
      </c>
      <c r="Q1154" s="191"/>
      <c r="R1154" s="1"/>
      <c r="S1154" s="1" t="str">
        <f t="shared" si="161"/>
        <v>NOT EQUAL</v>
      </c>
      <c r="T1154" s="1" t="str">
        <f>IF(ISNA(VLOOKUP(P1154,'NEW XEQM.c'!D:D,1,0)),"--",VLOOKUP(P1154,'NEW XEQM.c'!D:G,3,0))</f>
        <v>--</v>
      </c>
      <c r="U1154" s="1"/>
      <c r="W1154" t="e">
        <f t="shared" si="160"/>
        <v>#VALUE!</v>
      </c>
    </row>
    <row r="1155" spans="1:23">
      <c r="A1155" s="16">
        <f t="shared" si="162"/>
        <v>1155</v>
      </c>
      <c r="B1155" s="15">
        <f t="shared" si="159"/>
        <v>1131</v>
      </c>
      <c r="C1155" s="144" t="s">
        <v>3512</v>
      </c>
      <c r="D1155" s="144" t="s">
        <v>7</v>
      </c>
      <c r="E1155" s="139" t="s">
        <v>474</v>
      </c>
      <c r="F1155" s="139" t="s">
        <v>4616</v>
      </c>
      <c r="G1155" s="150">
        <v>0</v>
      </c>
      <c r="H1155" s="150">
        <v>0</v>
      </c>
      <c r="I1155" s="139" t="s">
        <v>1</v>
      </c>
      <c r="J1155" s="139" t="s">
        <v>1275</v>
      </c>
      <c r="K1155" s="146" t="s">
        <v>3526</v>
      </c>
      <c r="L1155" s="147" t="s">
        <v>4261</v>
      </c>
      <c r="M1155" s="147" t="s">
        <v>4318</v>
      </c>
      <c r="N1155" s="22" t="s">
        <v>2074</v>
      </c>
      <c r="O1155" s="22"/>
      <c r="P1155" s="246" t="s">
        <v>3044</v>
      </c>
      <c r="Q1155" s="191"/>
      <c r="R1155" s="1"/>
      <c r="S1155" s="1" t="str">
        <f t="shared" si="161"/>
        <v>NOT EQUAL</v>
      </c>
      <c r="T1155" s="1" t="str">
        <f>IF(ISNA(VLOOKUP(P1155,'NEW XEQM.c'!D:D,1,0)),"--",VLOOKUP(P1155,'NEW XEQM.c'!D:G,3,0))</f>
        <v>--</v>
      </c>
      <c r="U1155" s="1"/>
      <c r="W1155" t="e">
        <f t="shared" si="160"/>
        <v>#VALUE!</v>
      </c>
    </row>
    <row r="1156" spans="1:23">
      <c r="A1156" s="16">
        <f t="shared" si="162"/>
        <v>1156</v>
      </c>
      <c r="B1156" s="15">
        <f t="shared" ref="B1156:B1219" si="163">IF(AND(MID(C1156,2,1)&lt;&gt;"/",MID(C1156,1,1)="/"),INT(B1155)+1,B1155+0.01)</f>
        <v>1132</v>
      </c>
      <c r="C1156" s="144" t="s">
        <v>3512</v>
      </c>
      <c r="D1156" s="144" t="s">
        <v>7</v>
      </c>
      <c r="E1156" s="139" t="s">
        <v>474</v>
      </c>
      <c r="F1156" s="139" t="s">
        <v>4617</v>
      </c>
      <c r="G1156" s="150">
        <v>0</v>
      </c>
      <c r="H1156" s="150">
        <v>0</v>
      </c>
      <c r="I1156" s="139" t="s">
        <v>1</v>
      </c>
      <c r="J1156" s="139" t="s">
        <v>1275</v>
      </c>
      <c r="K1156" s="146" t="s">
        <v>3526</v>
      </c>
      <c r="L1156" s="147" t="s">
        <v>4261</v>
      </c>
      <c r="M1156" s="147" t="s">
        <v>4318</v>
      </c>
      <c r="N1156" s="22" t="s">
        <v>2074</v>
      </c>
      <c r="O1156" s="22"/>
      <c r="P1156" s="246" t="s">
        <v>3045</v>
      </c>
      <c r="Q1156" s="191"/>
      <c r="R1156" s="1"/>
      <c r="S1156" s="1" t="str">
        <f t="shared" si="161"/>
        <v>NOT EQUAL</v>
      </c>
      <c r="T1156" s="1" t="str">
        <f>IF(ISNA(VLOOKUP(P1156,'NEW XEQM.c'!D:D,1,0)),"--",VLOOKUP(P1156,'NEW XEQM.c'!D:G,3,0))</f>
        <v>--</v>
      </c>
      <c r="U1156" s="1"/>
      <c r="W1156" t="e">
        <f t="shared" si="160"/>
        <v>#VALUE!</v>
      </c>
    </row>
    <row r="1157" spans="1:23">
      <c r="A1157" s="16">
        <f t="shared" si="162"/>
        <v>1157</v>
      </c>
      <c r="B1157" s="15">
        <f t="shared" si="163"/>
        <v>1133</v>
      </c>
      <c r="C1157" s="144" t="s">
        <v>3512</v>
      </c>
      <c r="D1157" s="144" t="s">
        <v>7</v>
      </c>
      <c r="E1157" s="139" t="s">
        <v>474</v>
      </c>
      <c r="F1157" s="139" t="s">
        <v>4618</v>
      </c>
      <c r="G1157" s="150">
        <v>0</v>
      </c>
      <c r="H1157" s="150">
        <v>0</v>
      </c>
      <c r="I1157" s="139" t="s">
        <v>1</v>
      </c>
      <c r="J1157" s="139" t="s">
        <v>1275</v>
      </c>
      <c r="K1157" s="146" t="s">
        <v>3526</v>
      </c>
      <c r="L1157" s="147" t="s">
        <v>4261</v>
      </c>
      <c r="M1157" s="147" t="s">
        <v>4318</v>
      </c>
      <c r="N1157" s="22" t="s">
        <v>2074</v>
      </c>
      <c r="O1157" s="22"/>
      <c r="P1157" s="246" t="s">
        <v>4479</v>
      </c>
      <c r="Q1157" s="191"/>
      <c r="R1157" s="1"/>
      <c r="S1157" s="1" t="str">
        <f t="shared" si="161"/>
        <v>NOT EQUAL</v>
      </c>
      <c r="T1157" s="1" t="str">
        <f>IF(ISNA(VLOOKUP(P1157,'NEW XEQM.c'!D:D,1,0)),"--",VLOOKUP(P1157,'NEW XEQM.c'!D:G,3,0))</f>
        <v>--</v>
      </c>
      <c r="U1157" s="1"/>
      <c r="W1157" t="e">
        <f t="shared" ref="W1157:W1220" si="164">SUBSTITUTE(IF(AND(T1157="--",FIND("STD",E1157),FIND("fn",C1157)&gt;0,FIND("ITM_",P1157),I1157="CAT_FNCT"),E1157,""),"""","")</f>
        <v>#VALUE!</v>
      </c>
    </row>
    <row r="1158" spans="1:23">
      <c r="A1158" s="16">
        <f t="shared" si="162"/>
        <v>1158</v>
      </c>
      <c r="B1158" s="15">
        <f t="shared" si="163"/>
        <v>1134</v>
      </c>
      <c r="C1158" s="144" t="s">
        <v>3512</v>
      </c>
      <c r="D1158" s="144" t="s">
        <v>7</v>
      </c>
      <c r="E1158" s="139" t="s">
        <v>474</v>
      </c>
      <c r="F1158" s="139" t="s">
        <v>4619</v>
      </c>
      <c r="G1158" s="150">
        <v>0</v>
      </c>
      <c r="H1158" s="150">
        <v>0</v>
      </c>
      <c r="I1158" s="139" t="s">
        <v>1</v>
      </c>
      <c r="J1158" s="139" t="s">
        <v>1275</v>
      </c>
      <c r="K1158" s="146" t="s">
        <v>3526</v>
      </c>
      <c r="L1158" s="147" t="s">
        <v>4261</v>
      </c>
      <c r="M1158" s="147" t="s">
        <v>4318</v>
      </c>
      <c r="N1158" s="22" t="s">
        <v>2074</v>
      </c>
      <c r="O1158" s="22"/>
      <c r="P1158" s="246" t="s">
        <v>3046</v>
      </c>
      <c r="Q1158" s="191"/>
      <c r="R1158" s="1"/>
      <c r="S1158" s="1" t="str">
        <f t="shared" si="161"/>
        <v>NOT EQUAL</v>
      </c>
      <c r="T1158" s="1" t="str">
        <f>IF(ISNA(VLOOKUP(P1158,'NEW XEQM.c'!D:D,1,0)),"--",VLOOKUP(P1158,'NEW XEQM.c'!D:G,3,0))</f>
        <v>--</v>
      </c>
      <c r="U1158" s="1"/>
      <c r="W1158" t="e">
        <f t="shared" si="164"/>
        <v>#VALUE!</v>
      </c>
    </row>
    <row r="1159" spans="1:23">
      <c r="A1159" s="16">
        <f t="shared" si="162"/>
        <v>1159</v>
      </c>
      <c r="B1159" s="15">
        <f t="shared" si="163"/>
        <v>1135</v>
      </c>
      <c r="C1159" s="144" t="s">
        <v>3512</v>
      </c>
      <c r="D1159" s="144" t="s">
        <v>7</v>
      </c>
      <c r="E1159" s="139" t="s">
        <v>474</v>
      </c>
      <c r="F1159" s="139" t="s">
        <v>4620</v>
      </c>
      <c r="G1159" s="150">
        <v>0</v>
      </c>
      <c r="H1159" s="150">
        <v>0</v>
      </c>
      <c r="I1159" s="139" t="s">
        <v>1</v>
      </c>
      <c r="J1159" s="139" t="s">
        <v>1275</v>
      </c>
      <c r="K1159" s="146" t="s">
        <v>3526</v>
      </c>
      <c r="L1159" s="147" t="s">
        <v>4261</v>
      </c>
      <c r="M1159" s="147" t="s">
        <v>4318</v>
      </c>
      <c r="N1159" s="22" t="s">
        <v>2074</v>
      </c>
      <c r="O1159" s="22"/>
      <c r="P1159" s="246" t="s">
        <v>3047</v>
      </c>
      <c r="Q1159" s="191"/>
      <c r="R1159" s="1"/>
      <c r="S1159" s="1" t="str">
        <f t="shared" si="161"/>
        <v>NOT EQUAL</v>
      </c>
      <c r="T1159" s="1" t="str">
        <f>IF(ISNA(VLOOKUP(P1159,'NEW XEQM.c'!D:D,1,0)),"--",VLOOKUP(P1159,'NEW XEQM.c'!D:G,3,0))</f>
        <v>--</v>
      </c>
      <c r="U1159" s="1"/>
      <c r="W1159" t="e">
        <f t="shared" si="164"/>
        <v>#VALUE!</v>
      </c>
    </row>
    <row r="1160" spans="1:23">
      <c r="A1160" s="16">
        <f t="shared" si="162"/>
        <v>1160</v>
      </c>
      <c r="B1160" s="15">
        <f t="shared" si="163"/>
        <v>1136</v>
      </c>
      <c r="C1160" s="144" t="s">
        <v>3512</v>
      </c>
      <c r="D1160" s="144" t="s">
        <v>7</v>
      </c>
      <c r="E1160" s="139" t="s">
        <v>474</v>
      </c>
      <c r="F1160" s="139" t="s">
        <v>4621</v>
      </c>
      <c r="G1160" s="150">
        <v>0</v>
      </c>
      <c r="H1160" s="150">
        <v>0</v>
      </c>
      <c r="I1160" s="139" t="s">
        <v>1</v>
      </c>
      <c r="J1160" s="139" t="s">
        <v>1275</v>
      </c>
      <c r="K1160" s="146" t="s">
        <v>3526</v>
      </c>
      <c r="L1160" s="147" t="s">
        <v>4261</v>
      </c>
      <c r="M1160" s="147" t="s">
        <v>4318</v>
      </c>
      <c r="N1160" s="22" t="s">
        <v>2074</v>
      </c>
      <c r="O1160" s="22"/>
      <c r="P1160" s="246" t="s">
        <v>3048</v>
      </c>
      <c r="Q1160" s="191"/>
      <c r="R1160" s="1"/>
      <c r="S1160" s="1" t="str">
        <f t="shared" si="161"/>
        <v>NOT EQUAL</v>
      </c>
      <c r="T1160" s="1" t="str">
        <f>IF(ISNA(VLOOKUP(P1160,'NEW XEQM.c'!D:D,1,0)),"--",VLOOKUP(P1160,'NEW XEQM.c'!D:G,3,0))</f>
        <v>--</v>
      </c>
      <c r="U1160" s="1"/>
      <c r="W1160" t="e">
        <f t="shared" si="164"/>
        <v>#VALUE!</v>
      </c>
    </row>
    <row r="1161" spans="1:23">
      <c r="A1161" s="16">
        <f t="shared" si="162"/>
        <v>1161</v>
      </c>
      <c r="B1161" s="15">
        <f t="shared" si="163"/>
        <v>1137</v>
      </c>
      <c r="C1161" s="144" t="s">
        <v>3512</v>
      </c>
      <c r="D1161" s="144" t="s">
        <v>7</v>
      </c>
      <c r="E1161" s="139" t="s">
        <v>474</v>
      </c>
      <c r="F1161" s="139" t="s">
        <v>4622</v>
      </c>
      <c r="G1161" s="150">
        <v>0</v>
      </c>
      <c r="H1161" s="150">
        <v>0</v>
      </c>
      <c r="I1161" s="139" t="s">
        <v>1</v>
      </c>
      <c r="J1161" s="139" t="s">
        <v>1275</v>
      </c>
      <c r="K1161" s="146" t="s">
        <v>3526</v>
      </c>
      <c r="L1161" s="147" t="s">
        <v>4261</v>
      </c>
      <c r="M1161" s="147" t="s">
        <v>4318</v>
      </c>
      <c r="N1161" s="22" t="s">
        <v>2074</v>
      </c>
      <c r="O1161" s="22"/>
      <c r="P1161" s="246" t="s">
        <v>3049</v>
      </c>
      <c r="Q1161" s="191"/>
      <c r="R1161" s="1"/>
      <c r="S1161" s="1" t="str">
        <f t="shared" si="161"/>
        <v>NOT EQUAL</v>
      </c>
      <c r="T1161" s="1" t="str">
        <f>IF(ISNA(VLOOKUP(P1161,'NEW XEQM.c'!D:D,1,0)),"--",VLOOKUP(P1161,'NEW XEQM.c'!D:G,3,0))</f>
        <v>--</v>
      </c>
      <c r="U1161" s="1"/>
      <c r="W1161" t="e">
        <f t="shared" si="164"/>
        <v>#VALUE!</v>
      </c>
    </row>
    <row r="1162" spans="1:23">
      <c r="A1162" s="16">
        <f t="shared" si="162"/>
        <v>1162</v>
      </c>
      <c r="B1162" s="15">
        <f t="shared" si="163"/>
        <v>1138</v>
      </c>
      <c r="C1162" s="144" t="s">
        <v>3512</v>
      </c>
      <c r="D1162" s="144" t="s">
        <v>7</v>
      </c>
      <c r="E1162" s="139" t="s">
        <v>474</v>
      </c>
      <c r="F1162" s="139" t="s">
        <v>4623</v>
      </c>
      <c r="G1162" s="150">
        <v>0</v>
      </c>
      <c r="H1162" s="150">
        <v>0</v>
      </c>
      <c r="I1162" s="139" t="s">
        <v>1</v>
      </c>
      <c r="J1162" s="139" t="s">
        <v>1275</v>
      </c>
      <c r="K1162" s="146" t="s">
        <v>3526</v>
      </c>
      <c r="L1162" s="147" t="s">
        <v>4261</v>
      </c>
      <c r="M1162" s="147" t="s">
        <v>4318</v>
      </c>
      <c r="N1162" s="22" t="s">
        <v>2074</v>
      </c>
      <c r="O1162" s="22"/>
      <c r="P1162" s="246" t="s">
        <v>3050</v>
      </c>
      <c r="Q1162" s="191"/>
      <c r="R1162" s="1"/>
      <c r="S1162" s="1" t="str">
        <f t="shared" si="161"/>
        <v>NOT EQUAL</v>
      </c>
      <c r="T1162" s="1" t="str">
        <f>IF(ISNA(VLOOKUP(P1162,'NEW XEQM.c'!D:D,1,0)),"--",VLOOKUP(P1162,'NEW XEQM.c'!D:G,3,0))</f>
        <v>--</v>
      </c>
      <c r="U1162" s="1"/>
      <c r="W1162" t="e">
        <f t="shared" si="164"/>
        <v>#VALUE!</v>
      </c>
    </row>
    <row r="1163" spans="1:23">
      <c r="A1163" s="16">
        <f t="shared" si="162"/>
        <v>1163</v>
      </c>
      <c r="B1163" s="15">
        <f t="shared" si="163"/>
        <v>1139</v>
      </c>
      <c r="C1163" s="144" t="s">
        <v>3512</v>
      </c>
      <c r="D1163" s="144" t="s">
        <v>7</v>
      </c>
      <c r="E1163" s="139" t="s">
        <v>474</v>
      </c>
      <c r="F1163" s="139" t="s">
        <v>4624</v>
      </c>
      <c r="G1163" s="150">
        <v>0</v>
      </c>
      <c r="H1163" s="150">
        <v>0</v>
      </c>
      <c r="I1163" s="139" t="s">
        <v>1</v>
      </c>
      <c r="J1163" s="139" t="s">
        <v>1275</v>
      </c>
      <c r="K1163" s="146" t="s">
        <v>3526</v>
      </c>
      <c r="L1163" s="147" t="s">
        <v>4261</v>
      </c>
      <c r="M1163" s="147" t="s">
        <v>4318</v>
      </c>
      <c r="N1163" s="22" t="s">
        <v>2074</v>
      </c>
      <c r="O1163" s="22"/>
      <c r="P1163" s="246" t="s">
        <v>3051</v>
      </c>
      <c r="Q1163" s="191"/>
      <c r="R1163" s="1"/>
      <c r="S1163" s="1" t="str">
        <f t="shared" si="161"/>
        <v>NOT EQUAL</v>
      </c>
      <c r="T1163" s="1" t="str">
        <f>IF(ISNA(VLOOKUP(P1163,'NEW XEQM.c'!D:D,1,0)),"--",VLOOKUP(P1163,'NEW XEQM.c'!D:G,3,0))</f>
        <v>--</v>
      </c>
      <c r="U1163" s="1"/>
      <c r="W1163" t="e">
        <f t="shared" si="164"/>
        <v>#VALUE!</v>
      </c>
    </row>
    <row r="1164" spans="1:23">
      <c r="A1164" s="16">
        <f t="shared" si="162"/>
        <v>1164</v>
      </c>
      <c r="B1164" s="15">
        <f t="shared" si="163"/>
        <v>1140</v>
      </c>
      <c r="C1164" s="144" t="s">
        <v>3512</v>
      </c>
      <c r="D1164" s="144" t="s">
        <v>7</v>
      </c>
      <c r="E1164" s="139" t="s">
        <v>474</v>
      </c>
      <c r="F1164" s="139" t="s">
        <v>4625</v>
      </c>
      <c r="G1164" s="150">
        <v>0</v>
      </c>
      <c r="H1164" s="150">
        <v>0</v>
      </c>
      <c r="I1164" s="139" t="s">
        <v>1</v>
      </c>
      <c r="J1164" s="139" t="s">
        <v>1275</v>
      </c>
      <c r="K1164" s="146" t="s">
        <v>3526</v>
      </c>
      <c r="L1164" s="147" t="s">
        <v>4261</v>
      </c>
      <c r="M1164" s="147" t="s">
        <v>4318</v>
      </c>
      <c r="N1164" s="22" t="s">
        <v>2074</v>
      </c>
      <c r="O1164" s="22"/>
      <c r="P1164" s="246" t="s">
        <v>3052</v>
      </c>
      <c r="Q1164" s="191"/>
      <c r="R1164" s="1"/>
      <c r="S1164" s="1" t="str">
        <f t="shared" si="161"/>
        <v>NOT EQUAL</v>
      </c>
      <c r="T1164" s="1" t="str">
        <f>IF(ISNA(VLOOKUP(P1164,'NEW XEQM.c'!D:D,1,0)),"--",VLOOKUP(P1164,'NEW XEQM.c'!D:G,3,0))</f>
        <v>--</v>
      </c>
      <c r="U1164" s="1"/>
      <c r="W1164" t="e">
        <f t="shared" si="164"/>
        <v>#VALUE!</v>
      </c>
    </row>
    <row r="1165" spans="1:23">
      <c r="A1165" s="16">
        <f t="shared" si="162"/>
        <v>1165</v>
      </c>
      <c r="B1165" s="15">
        <f t="shared" si="163"/>
        <v>1141</v>
      </c>
      <c r="C1165" s="144" t="s">
        <v>3512</v>
      </c>
      <c r="D1165" s="144" t="s">
        <v>7</v>
      </c>
      <c r="E1165" s="139" t="s">
        <v>474</v>
      </c>
      <c r="F1165" s="139" t="s">
        <v>4626</v>
      </c>
      <c r="G1165" s="150">
        <v>0</v>
      </c>
      <c r="H1165" s="150">
        <v>0</v>
      </c>
      <c r="I1165" s="139" t="s">
        <v>1</v>
      </c>
      <c r="J1165" s="139" t="s">
        <v>1275</v>
      </c>
      <c r="K1165" s="146" t="s">
        <v>3526</v>
      </c>
      <c r="L1165" s="147" t="s">
        <v>4261</v>
      </c>
      <c r="M1165" s="147" t="s">
        <v>4318</v>
      </c>
      <c r="N1165" s="22" t="s">
        <v>2074</v>
      </c>
      <c r="O1165" s="22"/>
      <c r="P1165" s="246" t="s">
        <v>3053</v>
      </c>
      <c r="Q1165" s="191"/>
      <c r="R1165" s="1"/>
      <c r="S1165" s="1" t="str">
        <f t="shared" si="161"/>
        <v>NOT EQUAL</v>
      </c>
      <c r="T1165" s="1" t="str">
        <f>IF(ISNA(VLOOKUP(P1165,'NEW XEQM.c'!D:D,1,0)),"--",VLOOKUP(P1165,'NEW XEQM.c'!D:G,3,0))</f>
        <v>--</v>
      </c>
      <c r="U1165" s="1"/>
      <c r="W1165" t="e">
        <f t="shared" si="164"/>
        <v>#VALUE!</v>
      </c>
    </row>
    <row r="1166" spans="1:23">
      <c r="A1166" s="16">
        <f t="shared" si="162"/>
        <v>1166</v>
      </c>
      <c r="B1166" s="15">
        <f t="shared" si="163"/>
        <v>1142</v>
      </c>
      <c r="C1166" s="144" t="s">
        <v>3513</v>
      </c>
      <c r="D1166" s="144" t="s">
        <v>6171</v>
      </c>
      <c r="E1166" s="139" t="s">
        <v>474</v>
      </c>
      <c r="F1166" s="139" t="s">
        <v>6173</v>
      </c>
      <c r="G1166" s="148">
        <v>0</v>
      </c>
      <c r="H1166" s="148">
        <v>0</v>
      </c>
      <c r="I1166" s="139" t="s">
        <v>1</v>
      </c>
      <c r="J1166" s="139" t="s">
        <v>1275</v>
      </c>
      <c r="K1166" s="146" t="s">
        <v>3526</v>
      </c>
      <c r="L1166" s="147" t="s">
        <v>4261</v>
      </c>
      <c r="M1166" s="147" t="s">
        <v>4318</v>
      </c>
      <c r="N1166" s="22" t="s">
        <v>2074</v>
      </c>
      <c r="O1166" s="22"/>
      <c r="P1166" s="246" t="s">
        <v>6171</v>
      </c>
      <c r="Q1166" s="191"/>
      <c r="R1166" s="1"/>
      <c r="S1166" s="1" t="str">
        <f t="shared" si="161"/>
        <v>NOT EQUAL</v>
      </c>
      <c r="T1166" s="1" t="str">
        <f>IF(ISNA(VLOOKUP(P1166,'NEW XEQM.c'!D:D,1,0)),"--",VLOOKUP(P1166,'NEW XEQM.c'!D:G,3,0))</f>
        <v>--</v>
      </c>
      <c r="U1166" s="1" t="s">
        <v>2074</v>
      </c>
      <c r="W1166" t="e">
        <f t="shared" si="164"/>
        <v>#VALUE!</v>
      </c>
    </row>
    <row r="1167" spans="1:23">
      <c r="A1167" s="16">
        <f t="shared" si="162"/>
        <v>1167</v>
      </c>
      <c r="B1167" s="15">
        <f t="shared" si="163"/>
        <v>1143</v>
      </c>
      <c r="C1167" s="144" t="s">
        <v>3513</v>
      </c>
      <c r="D1167" s="144" t="s">
        <v>6172</v>
      </c>
      <c r="E1167" s="139" t="s">
        <v>474</v>
      </c>
      <c r="F1167" s="139" t="s">
        <v>6174</v>
      </c>
      <c r="G1167" s="148">
        <v>0</v>
      </c>
      <c r="H1167" s="148">
        <v>0</v>
      </c>
      <c r="I1167" s="139" t="s">
        <v>1</v>
      </c>
      <c r="J1167" s="139" t="s">
        <v>1275</v>
      </c>
      <c r="K1167" s="146" t="s">
        <v>3526</v>
      </c>
      <c r="L1167" s="147" t="s">
        <v>4261</v>
      </c>
      <c r="M1167" s="147" t="s">
        <v>4318</v>
      </c>
      <c r="N1167" s="22" t="s">
        <v>2074</v>
      </c>
      <c r="O1167" s="22"/>
      <c r="P1167" s="246" t="s">
        <v>6172</v>
      </c>
      <c r="Q1167" s="191"/>
      <c r="R1167" s="1"/>
      <c r="S1167" s="1" t="str">
        <f t="shared" si="161"/>
        <v>NOT EQUAL</v>
      </c>
      <c r="T1167" s="1" t="str">
        <f>IF(ISNA(VLOOKUP(P1167,'NEW XEQM.c'!D:D,1,0)),"--",VLOOKUP(P1167,'NEW XEQM.c'!D:G,3,0))</f>
        <v>--</v>
      </c>
      <c r="U1167" s="1" t="s">
        <v>2074</v>
      </c>
      <c r="W1167" t="e">
        <f t="shared" si="164"/>
        <v>#VALUE!</v>
      </c>
    </row>
    <row r="1168" spans="1:23">
      <c r="A1168" s="16">
        <f t="shared" si="162"/>
        <v>1168</v>
      </c>
      <c r="B1168" s="15">
        <f t="shared" si="163"/>
        <v>1144</v>
      </c>
      <c r="C1168" s="144" t="s">
        <v>3513</v>
      </c>
      <c r="D1168" s="144" t="s">
        <v>5429</v>
      </c>
      <c r="E1168" s="139" t="s">
        <v>474</v>
      </c>
      <c r="F1168" s="139" t="s">
        <v>5433</v>
      </c>
      <c r="G1168" s="148">
        <v>0</v>
      </c>
      <c r="H1168" s="148">
        <v>0</v>
      </c>
      <c r="I1168" s="139" t="s">
        <v>1</v>
      </c>
      <c r="J1168" s="139" t="s">
        <v>1275</v>
      </c>
      <c r="K1168" s="146" t="s">
        <v>3526</v>
      </c>
      <c r="L1168" s="147" t="s">
        <v>4261</v>
      </c>
      <c r="M1168" s="147" t="s">
        <v>4318</v>
      </c>
      <c r="N1168" s="22" t="s">
        <v>2074</v>
      </c>
      <c r="O1168" s="22"/>
      <c r="P1168" s="246" t="s">
        <v>5429</v>
      </c>
      <c r="Q1168" s="191"/>
      <c r="R1168" s="1"/>
      <c r="S1168" s="1" t="str">
        <f t="shared" si="161"/>
        <v>NOT EQUAL</v>
      </c>
      <c r="T1168" s="1" t="str">
        <f>IF(ISNA(VLOOKUP(P1168,'NEW XEQM.c'!D:D,1,0)),"--",VLOOKUP(P1168,'NEW XEQM.c'!D:G,3,0))</f>
        <v>--</v>
      </c>
      <c r="U1168" s="1" t="s">
        <v>2074</v>
      </c>
      <c r="W1168" t="e">
        <f t="shared" si="164"/>
        <v>#VALUE!</v>
      </c>
    </row>
    <row r="1169" spans="1:23">
      <c r="A1169" s="16">
        <f t="shared" si="162"/>
        <v>1169</v>
      </c>
      <c r="B1169" s="15">
        <f t="shared" si="163"/>
        <v>1145</v>
      </c>
      <c r="C1169" s="144" t="s">
        <v>3513</v>
      </c>
      <c r="D1169" s="144" t="s">
        <v>5430</v>
      </c>
      <c r="E1169" s="139" t="s">
        <v>474</v>
      </c>
      <c r="F1169" s="139" t="s">
        <v>5434</v>
      </c>
      <c r="G1169" s="148">
        <v>0</v>
      </c>
      <c r="H1169" s="148">
        <v>0</v>
      </c>
      <c r="I1169" s="139" t="s">
        <v>1</v>
      </c>
      <c r="J1169" s="139" t="s">
        <v>1275</v>
      </c>
      <c r="K1169" s="146" t="s">
        <v>3526</v>
      </c>
      <c r="L1169" s="147" t="s">
        <v>4261</v>
      </c>
      <c r="M1169" s="147" t="s">
        <v>4318</v>
      </c>
      <c r="N1169" s="22" t="s">
        <v>2074</v>
      </c>
      <c r="O1169" s="22"/>
      <c r="P1169" s="246" t="s">
        <v>5430</v>
      </c>
      <c r="Q1169" s="191"/>
      <c r="R1169" s="1"/>
      <c r="S1169" s="1" t="str">
        <f t="shared" si="161"/>
        <v>NOT EQUAL</v>
      </c>
      <c r="T1169" s="1" t="str">
        <f>IF(ISNA(VLOOKUP(P1169,'NEW XEQM.c'!D:D,1,0)),"--",VLOOKUP(P1169,'NEW XEQM.c'!D:G,3,0))</f>
        <v>--</v>
      </c>
      <c r="U1169" s="1" t="s">
        <v>2074</v>
      </c>
      <c r="W1169" t="e">
        <f t="shared" si="164"/>
        <v>#VALUE!</v>
      </c>
    </row>
    <row r="1170" spans="1:23">
      <c r="A1170" s="16">
        <f t="shared" si="162"/>
        <v>1170</v>
      </c>
      <c r="B1170" s="15">
        <f t="shared" si="163"/>
        <v>1146</v>
      </c>
      <c r="C1170" s="144" t="s">
        <v>3513</v>
      </c>
      <c r="D1170" s="144" t="s">
        <v>5431</v>
      </c>
      <c r="E1170" s="139" t="s">
        <v>474</v>
      </c>
      <c r="F1170" s="139" t="s">
        <v>5435</v>
      </c>
      <c r="G1170" s="148">
        <v>0</v>
      </c>
      <c r="H1170" s="148">
        <v>0</v>
      </c>
      <c r="I1170" s="139" t="s">
        <v>1</v>
      </c>
      <c r="J1170" s="139" t="s">
        <v>1275</v>
      </c>
      <c r="K1170" s="146" t="s">
        <v>3526</v>
      </c>
      <c r="L1170" s="147" t="s">
        <v>4261</v>
      </c>
      <c r="M1170" s="147" t="s">
        <v>4318</v>
      </c>
      <c r="N1170" s="22" t="s">
        <v>2074</v>
      </c>
      <c r="O1170" s="22"/>
      <c r="P1170" s="246" t="s">
        <v>5431</v>
      </c>
      <c r="Q1170" s="191"/>
      <c r="R1170" s="1"/>
      <c r="S1170" s="1" t="str">
        <f t="shared" si="161"/>
        <v>NOT EQUAL</v>
      </c>
      <c r="T1170" s="1" t="str">
        <f>IF(ISNA(VLOOKUP(P1170,'NEW XEQM.c'!D:D,1,0)),"--",VLOOKUP(P1170,'NEW XEQM.c'!D:G,3,0))</f>
        <v>--</v>
      </c>
      <c r="U1170" s="1" t="s">
        <v>2074</v>
      </c>
      <c r="W1170" t="e">
        <f t="shared" si="164"/>
        <v>#VALUE!</v>
      </c>
    </row>
    <row r="1171" spans="1:23">
      <c r="A1171" s="16">
        <f t="shared" si="162"/>
        <v>1171</v>
      </c>
      <c r="B1171" s="15">
        <f t="shared" si="163"/>
        <v>1147</v>
      </c>
      <c r="C1171" s="144" t="s">
        <v>3513</v>
      </c>
      <c r="D1171" s="144" t="s">
        <v>5432</v>
      </c>
      <c r="E1171" s="139" t="s">
        <v>474</v>
      </c>
      <c r="F1171" s="139" t="s">
        <v>5436</v>
      </c>
      <c r="G1171" s="148">
        <v>0</v>
      </c>
      <c r="H1171" s="148">
        <v>0</v>
      </c>
      <c r="I1171" s="139" t="s">
        <v>1</v>
      </c>
      <c r="J1171" s="139" t="s">
        <v>1275</v>
      </c>
      <c r="K1171" s="146" t="s">
        <v>3526</v>
      </c>
      <c r="L1171" s="147" t="s">
        <v>4261</v>
      </c>
      <c r="M1171" s="147" t="s">
        <v>4318</v>
      </c>
      <c r="N1171" s="22" t="s">
        <v>2074</v>
      </c>
      <c r="O1171" s="22"/>
      <c r="P1171" s="246" t="s">
        <v>5432</v>
      </c>
      <c r="Q1171" s="191"/>
      <c r="R1171" s="1"/>
      <c r="S1171" s="1" t="str">
        <f t="shared" si="161"/>
        <v>NOT EQUAL</v>
      </c>
      <c r="T1171" s="1" t="str">
        <f>IF(ISNA(VLOOKUP(P1171,'NEW XEQM.c'!D:D,1,0)),"--",VLOOKUP(P1171,'NEW XEQM.c'!D:G,3,0))</f>
        <v>--</v>
      </c>
      <c r="U1171" s="1" t="s">
        <v>2074</v>
      </c>
      <c r="W1171" t="e">
        <f t="shared" si="164"/>
        <v>#VALUE!</v>
      </c>
    </row>
    <row r="1172" spans="1:23" s="120" customFormat="1">
      <c r="A1172" s="117">
        <f t="shared" si="162"/>
        <v>1172</v>
      </c>
      <c r="B1172" s="120">
        <f t="shared" si="163"/>
        <v>1148</v>
      </c>
      <c r="C1172" s="144" t="s">
        <v>3513</v>
      </c>
      <c r="D1172" s="316" t="s">
        <v>6119</v>
      </c>
      <c r="E1172" s="178" t="s">
        <v>474</v>
      </c>
      <c r="F1172" s="178" t="s">
        <v>6141</v>
      </c>
      <c r="G1172" s="315">
        <v>0</v>
      </c>
      <c r="H1172" s="315">
        <v>0</v>
      </c>
      <c r="I1172" s="178" t="s">
        <v>1</v>
      </c>
      <c r="J1172" s="178" t="s">
        <v>1275</v>
      </c>
      <c r="K1172" s="121" t="s">
        <v>3526</v>
      </c>
      <c r="L1172" s="120" t="s">
        <v>4261</v>
      </c>
      <c r="M1172" s="120" t="s">
        <v>4318</v>
      </c>
      <c r="N1172" s="120" t="s">
        <v>2074</v>
      </c>
      <c r="P1172" s="316" t="s">
        <v>6119</v>
      </c>
      <c r="Q1172" s="317"/>
      <c r="R1172" s="117"/>
      <c r="S1172" s="117" t="str">
        <f t="shared" ref="S1172" si="165">IF(E1172=F1172,"","NOT EQUAL")</f>
        <v>NOT EQUAL</v>
      </c>
      <c r="T1172" s="117" t="str">
        <f>IF(ISNA(VLOOKUP(P1172,'NEW XEQM.c'!D:D,1,0)),"--",VLOOKUP(P1172,'NEW XEQM.c'!D:G,3,0))</f>
        <v>--</v>
      </c>
      <c r="U1172" s="117"/>
      <c r="W1172" s="120" t="e">
        <f t="shared" si="164"/>
        <v>#VALUE!</v>
      </c>
    </row>
    <row r="1173" spans="1:23" s="120" customFormat="1">
      <c r="A1173" s="117">
        <f t="shared" ref="A1173:A1194" si="166">IF(B1173=INT(B1173),ROW(),"")</f>
        <v>1173</v>
      </c>
      <c r="B1173" s="120">
        <f t="shared" ref="B1173:B1194" si="167">IF(AND(MID(C1173,2,1)&lt;&gt;"/",MID(C1173,1,1)="/"),INT(B1172)+1,B1172+0.01)</f>
        <v>1149</v>
      </c>
      <c r="C1173" s="144" t="s">
        <v>3513</v>
      </c>
      <c r="D1173" s="316" t="s">
        <v>6120</v>
      </c>
      <c r="E1173" s="178" t="s">
        <v>474</v>
      </c>
      <c r="F1173" s="178" t="s">
        <v>5615</v>
      </c>
      <c r="G1173" s="315">
        <v>0</v>
      </c>
      <c r="H1173" s="315">
        <v>0</v>
      </c>
      <c r="I1173" s="178" t="s">
        <v>1</v>
      </c>
      <c r="J1173" s="178" t="s">
        <v>1275</v>
      </c>
      <c r="K1173" s="121" t="s">
        <v>3526</v>
      </c>
      <c r="L1173" s="120" t="s">
        <v>4261</v>
      </c>
      <c r="M1173" s="120" t="s">
        <v>4318</v>
      </c>
      <c r="N1173" s="120" t="s">
        <v>2074</v>
      </c>
      <c r="P1173" s="316" t="s">
        <v>6120</v>
      </c>
      <c r="Q1173" s="317"/>
      <c r="R1173" s="117"/>
      <c r="S1173" s="117" t="str">
        <f t="shared" ref="S1173:S1194" si="168">IF(E1173=F1173,"","NOT EQUAL")</f>
        <v>NOT EQUAL</v>
      </c>
      <c r="T1173" s="117" t="str">
        <f>IF(ISNA(VLOOKUP(P1173,'NEW XEQM.c'!D:D,1,0)),"--",VLOOKUP(P1173,'NEW XEQM.c'!D:G,3,0))</f>
        <v>--</v>
      </c>
      <c r="U1173" s="117"/>
      <c r="W1173" s="120" t="e">
        <f t="shared" ref="W1173:W1194" si="169">SUBSTITUTE(IF(AND(T1173="--",FIND("STD",E1173),FIND("fn",C1173)&gt;0,FIND("ITM_",P1173),I1173="CAT_FNCT"),E1173,""),"""","")</f>
        <v>#VALUE!</v>
      </c>
    </row>
    <row r="1174" spans="1:23">
      <c r="A1174" s="16">
        <f t="shared" si="166"/>
        <v>1174</v>
      </c>
      <c r="B1174" s="15">
        <f t="shared" si="167"/>
        <v>1150</v>
      </c>
      <c r="C1174" s="144" t="s">
        <v>3513</v>
      </c>
      <c r="D1174" s="144" t="s">
        <v>6176</v>
      </c>
      <c r="E1174" s="139" t="s">
        <v>474</v>
      </c>
      <c r="F1174" s="139" t="s">
        <v>6175</v>
      </c>
      <c r="G1174" s="148">
        <v>0</v>
      </c>
      <c r="H1174" s="148">
        <v>0</v>
      </c>
      <c r="I1174" s="139" t="s">
        <v>1</v>
      </c>
      <c r="J1174" s="139" t="s">
        <v>1275</v>
      </c>
      <c r="K1174" s="146" t="s">
        <v>3526</v>
      </c>
      <c r="L1174" s="147" t="s">
        <v>4261</v>
      </c>
      <c r="M1174" s="147" t="s">
        <v>4318</v>
      </c>
      <c r="N1174" s="22" t="s">
        <v>2074</v>
      </c>
      <c r="O1174" s="22"/>
      <c r="P1174" s="246" t="s">
        <v>6176</v>
      </c>
      <c r="Q1174" s="191"/>
      <c r="R1174" s="1"/>
      <c r="S1174" s="1" t="str">
        <f t="shared" si="168"/>
        <v>NOT EQUAL</v>
      </c>
      <c r="T1174" s="1" t="str">
        <f>IF(ISNA(VLOOKUP(P1174,'NEW XEQM.c'!D:D,1,0)),"--",VLOOKUP(P1174,'NEW XEQM.c'!D:G,3,0))</f>
        <v>--</v>
      </c>
      <c r="U1174" s="1" t="s">
        <v>2074</v>
      </c>
      <c r="W1174" t="e">
        <f t="shared" si="169"/>
        <v>#VALUE!</v>
      </c>
    </row>
    <row r="1175" spans="1:23" s="120" customFormat="1">
      <c r="A1175" s="117">
        <f t="shared" si="166"/>
        <v>1175</v>
      </c>
      <c r="B1175" s="120">
        <f t="shared" si="167"/>
        <v>1151</v>
      </c>
      <c r="C1175" s="144" t="s">
        <v>3513</v>
      </c>
      <c r="D1175" s="316" t="s">
        <v>6121</v>
      </c>
      <c r="E1175" s="178" t="s">
        <v>474</v>
      </c>
      <c r="F1175" s="178" t="s">
        <v>757</v>
      </c>
      <c r="G1175" s="315">
        <v>0</v>
      </c>
      <c r="H1175" s="315">
        <v>0</v>
      </c>
      <c r="I1175" s="178" t="s">
        <v>1</v>
      </c>
      <c r="J1175" s="178" t="s">
        <v>1275</v>
      </c>
      <c r="K1175" s="121" t="s">
        <v>3526</v>
      </c>
      <c r="L1175" s="120" t="s">
        <v>4261</v>
      </c>
      <c r="M1175" s="120" t="s">
        <v>4318</v>
      </c>
      <c r="N1175" s="120" t="s">
        <v>2074</v>
      </c>
      <c r="P1175" s="316" t="s">
        <v>6121</v>
      </c>
      <c r="Q1175" s="317"/>
      <c r="R1175" s="117"/>
      <c r="S1175" s="117" t="str">
        <f t="shared" si="168"/>
        <v>NOT EQUAL</v>
      </c>
      <c r="T1175" s="117" t="str">
        <f>IF(ISNA(VLOOKUP(P1175,'NEW XEQM.c'!D:D,1,0)),"--",VLOOKUP(P1175,'NEW XEQM.c'!D:G,3,0))</f>
        <v>--</v>
      </c>
      <c r="U1175" s="117"/>
      <c r="W1175" s="120" t="e">
        <f t="shared" si="169"/>
        <v>#VALUE!</v>
      </c>
    </row>
    <row r="1176" spans="1:23" s="120" customFormat="1">
      <c r="A1176" s="117">
        <f t="shared" si="166"/>
        <v>1176</v>
      </c>
      <c r="B1176" s="120">
        <f t="shared" si="167"/>
        <v>1152</v>
      </c>
      <c r="C1176" s="144" t="s">
        <v>3513</v>
      </c>
      <c r="D1176" s="316" t="s">
        <v>6122</v>
      </c>
      <c r="E1176" s="178" t="s">
        <v>474</v>
      </c>
      <c r="F1176" s="178" t="s">
        <v>6142</v>
      </c>
      <c r="G1176" s="315">
        <v>0</v>
      </c>
      <c r="H1176" s="315">
        <v>0</v>
      </c>
      <c r="I1176" s="178" t="s">
        <v>1</v>
      </c>
      <c r="J1176" s="178" t="s">
        <v>1275</v>
      </c>
      <c r="K1176" s="121" t="s">
        <v>3526</v>
      </c>
      <c r="L1176" s="120" t="s">
        <v>4261</v>
      </c>
      <c r="M1176" s="120" t="s">
        <v>4318</v>
      </c>
      <c r="N1176" s="120" t="s">
        <v>2074</v>
      </c>
      <c r="P1176" s="316" t="s">
        <v>6122</v>
      </c>
      <c r="Q1176" s="317"/>
      <c r="R1176" s="117"/>
      <c r="S1176" s="117" t="str">
        <f t="shared" si="168"/>
        <v>NOT EQUAL</v>
      </c>
      <c r="T1176" s="117" t="str">
        <f>IF(ISNA(VLOOKUP(P1176,'NEW XEQM.c'!D:D,1,0)),"--",VLOOKUP(P1176,'NEW XEQM.c'!D:G,3,0))</f>
        <v>--</v>
      </c>
      <c r="U1176" s="117"/>
      <c r="W1176" s="120" t="e">
        <f t="shared" si="169"/>
        <v>#VALUE!</v>
      </c>
    </row>
    <row r="1177" spans="1:23" s="120" customFormat="1">
      <c r="A1177" s="117">
        <f t="shared" si="166"/>
        <v>1177</v>
      </c>
      <c r="B1177" s="120">
        <f t="shared" si="167"/>
        <v>1153</v>
      </c>
      <c r="C1177" s="144" t="s">
        <v>3513</v>
      </c>
      <c r="D1177" s="316" t="s">
        <v>6123</v>
      </c>
      <c r="E1177" s="178" t="s">
        <v>474</v>
      </c>
      <c r="F1177" s="178" t="s">
        <v>6143</v>
      </c>
      <c r="G1177" s="315">
        <v>0</v>
      </c>
      <c r="H1177" s="315">
        <v>0</v>
      </c>
      <c r="I1177" s="178" t="s">
        <v>1</v>
      </c>
      <c r="J1177" s="178" t="s">
        <v>1275</v>
      </c>
      <c r="K1177" s="121" t="s">
        <v>3526</v>
      </c>
      <c r="L1177" s="120" t="s">
        <v>4261</v>
      </c>
      <c r="M1177" s="120" t="s">
        <v>4318</v>
      </c>
      <c r="N1177" s="120" t="s">
        <v>2074</v>
      </c>
      <c r="P1177" s="316" t="s">
        <v>6123</v>
      </c>
      <c r="Q1177" s="317"/>
      <c r="R1177" s="117"/>
      <c r="S1177" s="117" t="str">
        <f t="shared" si="168"/>
        <v>NOT EQUAL</v>
      </c>
      <c r="T1177" s="117" t="str">
        <f>IF(ISNA(VLOOKUP(P1177,'NEW XEQM.c'!D:D,1,0)),"--",VLOOKUP(P1177,'NEW XEQM.c'!D:G,3,0))</f>
        <v>--</v>
      </c>
      <c r="U1177" s="117"/>
      <c r="W1177" s="120" t="e">
        <f t="shared" si="169"/>
        <v>#VALUE!</v>
      </c>
    </row>
    <row r="1178" spans="1:23" s="120" customFormat="1">
      <c r="A1178" s="117">
        <f t="shared" si="166"/>
        <v>1178</v>
      </c>
      <c r="B1178" s="120">
        <f t="shared" si="167"/>
        <v>1154</v>
      </c>
      <c r="C1178" s="144" t="s">
        <v>3513</v>
      </c>
      <c r="D1178" s="316" t="s">
        <v>6124</v>
      </c>
      <c r="E1178" s="178" t="s">
        <v>474</v>
      </c>
      <c r="F1178" s="178" t="s">
        <v>5436</v>
      </c>
      <c r="G1178" s="315">
        <v>0</v>
      </c>
      <c r="H1178" s="315">
        <v>0</v>
      </c>
      <c r="I1178" s="178" t="s">
        <v>1</v>
      </c>
      <c r="J1178" s="178" t="s">
        <v>1275</v>
      </c>
      <c r="K1178" s="121" t="s">
        <v>3526</v>
      </c>
      <c r="L1178" s="120" t="s">
        <v>4261</v>
      </c>
      <c r="M1178" s="120" t="s">
        <v>4318</v>
      </c>
      <c r="N1178" s="120" t="s">
        <v>2074</v>
      </c>
      <c r="P1178" s="316" t="s">
        <v>6124</v>
      </c>
      <c r="Q1178" s="317"/>
      <c r="R1178" s="117"/>
      <c r="S1178" s="117" t="str">
        <f t="shared" si="168"/>
        <v>NOT EQUAL</v>
      </c>
      <c r="T1178" s="117" t="str">
        <f>IF(ISNA(VLOOKUP(P1178,'NEW XEQM.c'!D:D,1,0)),"--",VLOOKUP(P1178,'NEW XEQM.c'!D:G,3,0))</f>
        <v>--</v>
      </c>
      <c r="U1178" s="117"/>
      <c r="W1178" s="120" t="e">
        <f t="shared" si="169"/>
        <v>#VALUE!</v>
      </c>
    </row>
    <row r="1179" spans="1:23" s="120" customFormat="1">
      <c r="A1179" s="117">
        <f t="shared" si="166"/>
        <v>1179</v>
      </c>
      <c r="B1179" s="120">
        <f t="shared" si="167"/>
        <v>1155</v>
      </c>
      <c r="C1179" s="144" t="s">
        <v>3513</v>
      </c>
      <c r="D1179" s="316" t="s">
        <v>6125</v>
      </c>
      <c r="E1179" s="178" t="s">
        <v>474</v>
      </c>
      <c r="F1179" s="178" t="s">
        <v>5903</v>
      </c>
      <c r="G1179" s="315">
        <v>0</v>
      </c>
      <c r="H1179" s="315">
        <v>0</v>
      </c>
      <c r="I1179" s="178" t="s">
        <v>1</v>
      </c>
      <c r="J1179" s="178" t="s">
        <v>1275</v>
      </c>
      <c r="K1179" s="121" t="s">
        <v>3526</v>
      </c>
      <c r="L1179" s="120" t="s">
        <v>4261</v>
      </c>
      <c r="M1179" s="120" t="s">
        <v>4318</v>
      </c>
      <c r="N1179" s="120" t="s">
        <v>2074</v>
      </c>
      <c r="P1179" s="316" t="s">
        <v>6125</v>
      </c>
      <c r="Q1179" s="317"/>
      <c r="R1179" s="117"/>
      <c r="S1179" s="117" t="str">
        <f t="shared" si="168"/>
        <v>NOT EQUAL</v>
      </c>
      <c r="T1179" s="117" t="str">
        <f>IF(ISNA(VLOOKUP(P1179,'NEW XEQM.c'!D:D,1,0)),"--",VLOOKUP(P1179,'NEW XEQM.c'!D:G,3,0))</f>
        <v>--</v>
      </c>
      <c r="U1179" s="117"/>
      <c r="W1179" s="120" t="e">
        <f t="shared" si="169"/>
        <v>#VALUE!</v>
      </c>
    </row>
    <row r="1180" spans="1:23" s="120" customFormat="1">
      <c r="A1180" s="117">
        <f t="shared" si="166"/>
        <v>1180</v>
      </c>
      <c r="B1180" s="120">
        <f t="shared" si="167"/>
        <v>1156</v>
      </c>
      <c r="C1180" s="144" t="s">
        <v>3513</v>
      </c>
      <c r="D1180" s="316" t="s">
        <v>6126</v>
      </c>
      <c r="E1180" s="178" t="s">
        <v>474</v>
      </c>
      <c r="F1180" s="178" t="s">
        <v>5631</v>
      </c>
      <c r="G1180" s="315">
        <v>0</v>
      </c>
      <c r="H1180" s="315">
        <v>0</v>
      </c>
      <c r="I1180" s="178" t="s">
        <v>1</v>
      </c>
      <c r="J1180" s="178" t="s">
        <v>1275</v>
      </c>
      <c r="K1180" s="121" t="s">
        <v>3526</v>
      </c>
      <c r="L1180" s="120" t="s">
        <v>4261</v>
      </c>
      <c r="M1180" s="120" t="s">
        <v>4318</v>
      </c>
      <c r="N1180" s="120" t="s">
        <v>2074</v>
      </c>
      <c r="P1180" s="316" t="s">
        <v>6126</v>
      </c>
      <c r="Q1180" s="317"/>
      <c r="R1180" s="117"/>
      <c r="S1180" s="117" t="str">
        <f t="shared" si="168"/>
        <v>NOT EQUAL</v>
      </c>
      <c r="T1180" s="117" t="str">
        <f>IF(ISNA(VLOOKUP(P1180,'NEW XEQM.c'!D:D,1,0)),"--",VLOOKUP(P1180,'NEW XEQM.c'!D:G,3,0))</f>
        <v>--</v>
      </c>
      <c r="U1180" s="117"/>
      <c r="W1180" s="120" t="e">
        <f t="shared" si="169"/>
        <v>#VALUE!</v>
      </c>
    </row>
    <row r="1181" spans="1:23" s="120" customFormat="1">
      <c r="A1181" s="117">
        <f t="shared" si="166"/>
        <v>1181</v>
      </c>
      <c r="B1181" s="120">
        <f t="shared" si="167"/>
        <v>1157</v>
      </c>
      <c r="C1181" s="144" t="s">
        <v>3513</v>
      </c>
      <c r="D1181" s="316" t="s">
        <v>6127</v>
      </c>
      <c r="E1181" s="178" t="s">
        <v>474</v>
      </c>
      <c r="F1181" s="178" t="s">
        <v>5433</v>
      </c>
      <c r="G1181" s="315">
        <v>0</v>
      </c>
      <c r="H1181" s="315">
        <v>0</v>
      </c>
      <c r="I1181" s="178" t="s">
        <v>1</v>
      </c>
      <c r="J1181" s="178" t="s">
        <v>1275</v>
      </c>
      <c r="K1181" s="121" t="s">
        <v>3526</v>
      </c>
      <c r="L1181" s="120" t="s">
        <v>4261</v>
      </c>
      <c r="M1181" s="120" t="s">
        <v>4318</v>
      </c>
      <c r="N1181" s="120" t="s">
        <v>2074</v>
      </c>
      <c r="P1181" s="316" t="s">
        <v>6127</v>
      </c>
      <c r="Q1181" s="317"/>
      <c r="R1181" s="117"/>
      <c r="S1181" s="117" t="str">
        <f t="shared" si="168"/>
        <v>NOT EQUAL</v>
      </c>
      <c r="T1181" s="117" t="str">
        <f>IF(ISNA(VLOOKUP(P1181,'NEW XEQM.c'!D:D,1,0)),"--",VLOOKUP(P1181,'NEW XEQM.c'!D:G,3,0))</f>
        <v>--</v>
      </c>
      <c r="U1181" s="117"/>
      <c r="W1181" s="120" t="e">
        <f t="shared" si="169"/>
        <v>#VALUE!</v>
      </c>
    </row>
    <row r="1182" spans="1:23" s="120" customFormat="1">
      <c r="A1182" s="117">
        <f t="shared" si="166"/>
        <v>1182</v>
      </c>
      <c r="B1182" s="120">
        <f t="shared" si="167"/>
        <v>1158</v>
      </c>
      <c r="C1182" s="144" t="s">
        <v>3513</v>
      </c>
      <c r="D1182" s="316" t="s">
        <v>6128</v>
      </c>
      <c r="E1182" s="178" t="s">
        <v>474</v>
      </c>
      <c r="F1182" s="178" t="s">
        <v>6144</v>
      </c>
      <c r="G1182" s="315">
        <v>0</v>
      </c>
      <c r="H1182" s="315">
        <v>0</v>
      </c>
      <c r="I1182" s="178" t="s">
        <v>1</v>
      </c>
      <c r="J1182" s="178" t="s">
        <v>1275</v>
      </c>
      <c r="K1182" s="121" t="s">
        <v>3526</v>
      </c>
      <c r="L1182" s="120" t="s">
        <v>4261</v>
      </c>
      <c r="M1182" s="120" t="s">
        <v>4318</v>
      </c>
      <c r="N1182" s="120" t="s">
        <v>2074</v>
      </c>
      <c r="P1182" s="316" t="s">
        <v>6128</v>
      </c>
      <c r="Q1182" s="317"/>
      <c r="R1182" s="117"/>
      <c r="S1182" s="117" t="str">
        <f t="shared" si="168"/>
        <v>NOT EQUAL</v>
      </c>
      <c r="T1182" s="117" t="str">
        <f>IF(ISNA(VLOOKUP(P1182,'NEW XEQM.c'!D:D,1,0)),"--",VLOOKUP(P1182,'NEW XEQM.c'!D:G,3,0))</f>
        <v>--</v>
      </c>
      <c r="U1182" s="117"/>
      <c r="W1182" s="120" t="e">
        <f t="shared" si="169"/>
        <v>#VALUE!</v>
      </c>
    </row>
    <row r="1183" spans="1:23" s="120" customFormat="1">
      <c r="A1183" s="117">
        <f t="shared" si="166"/>
        <v>1183</v>
      </c>
      <c r="B1183" s="120">
        <f t="shared" si="167"/>
        <v>1159</v>
      </c>
      <c r="C1183" s="144" t="s">
        <v>3513</v>
      </c>
      <c r="D1183" s="316" t="s">
        <v>6129</v>
      </c>
      <c r="E1183" s="178" t="s">
        <v>474</v>
      </c>
      <c r="F1183" s="178" t="s">
        <v>5408</v>
      </c>
      <c r="G1183" s="315">
        <v>0</v>
      </c>
      <c r="H1183" s="315">
        <v>0</v>
      </c>
      <c r="I1183" s="178" t="s">
        <v>1</v>
      </c>
      <c r="J1183" s="178" t="s">
        <v>1275</v>
      </c>
      <c r="K1183" s="121" t="s">
        <v>3526</v>
      </c>
      <c r="L1183" s="120" t="s">
        <v>4261</v>
      </c>
      <c r="M1183" s="120" t="s">
        <v>4318</v>
      </c>
      <c r="N1183" s="120" t="s">
        <v>2074</v>
      </c>
      <c r="P1183" s="316" t="s">
        <v>6129</v>
      </c>
      <c r="Q1183" s="317"/>
      <c r="R1183" s="117"/>
      <c r="S1183" s="117" t="str">
        <f t="shared" si="168"/>
        <v>NOT EQUAL</v>
      </c>
      <c r="T1183" s="117" t="str">
        <f>IF(ISNA(VLOOKUP(P1183,'NEW XEQM.c'!D:D,1,0)),"--",VLOOKUP(P1183,'NEW XEQM.c'!D:G,3,0))</f>
        <v>--</v>
      </c>
      <c r="U1183" s="117"/>
      <c r="W1183" s="120" t="e">
        <f t="shared" si="169"/>
        <v>#VALUE!</v>
      </c>
    </row>
    <row r="1184" spans="1:23" s="120" customFormat="1">
      <c r="A1184" s="117">
        <f t="shared" si="166"/>
        <v>1184</v>
      </c>
      <c r="B1184" s="120">
        <f t="shared" si="167"/>
        <v>1160</v>
      </c>
      <c r="C1184" s="144" t="s">
        <v>3513</v>
      </c>
      <c r="D1184" s="316" t="s">
        <v>6130</v>
      </c>
      <c r="E1184" s="178" t="s">
        <v>474</v>
      </c>
      <c r="F1184" s="178" t="s">
        <v>5643</v>
      </c>
      <c r="G1184" s="315">
        <v>0</v>
      </c>
      <c r="H1184" s="315">
        <v>0</v>
      </c>
      <c r="I1184" s="178" t="s">
        <v>1</v>
      </c>
      <c r="J1184" s="178" t="s">
        <v>1275</v>
      </c>
      <c r="K1184" s="121" t="s">
        <v>3526</v>
      </c>
      <c r="L1184" s="120" t="s">
        <v>4261</v>
      </c>
      <c r="M1184" s="120" t="s">
        <v>4318</v>
      </c>
      <c r="N1184" s="120" t="s">
        <v>2074</v>
      </c>
      <c r="P1184" s="316" t="s">
        <v>6130</v>
      </c>
      <c r="Q1184" s="317"/>
      <c r="R1184" s="117"/>
      <c r="S1184" s="117" t="str">
        <f t="shared" si="168"/>
        <v>NOT EQUAL</v>
      </c>
      <c r="T1184" s="117" t="str">
        <f>IF(ISNA(VLOOKUP(P1184,'NEW XEQM.c'!D:D,1,0)),"--",VLOOKUP(P1184,'NEW XEQM.c'!D:G,3,0))</f>
        <v>--</v>
      </c>
      <c r="U1184" s="117"/>
      <c r="W1184" s="120" t="e">
        <f t="shared" si="169"/>
        <v>#VALUE!</v>
      </c>
    </row>
    <row r="1185" spans="1:23" s="120" customFormat="1">
      <c r="A1185" s="117">
        <f t="shared" si="166"/>
        <v>1185</v>
      </c>
      <c r="B1185" s="120">
        <f t="shared" si="167"/>
        <v>1161</v>
      </c>
      <c r="C1185" s="144" t="s">
        <v>3513</v>
      </c>
      <c r="D1185" s="316" t="s">
        <v>6131</v>
      </c>
      <c r="E1185" s="178" t="s">
        <v>474</v>
      </c>
      <c r="F1185" s="178" t="s">
        <v>805</v>
      </c>
      <c r="G1185" s="315">
        <v>0</v>
      </c>
      <c r="H1185" s="315">
        <v>0</v>
      </c>
      <c r="I1185" s="178" t="s">
        <v>1</v>
      </c>
      <c r="J1185" s="178" t="s">
        <v>1275</v>
      </c>
      <c r="K1185" s="121" t="s">
        <v>3526</v>
      </c>
      <c r="L1185" s="120" t="s">
        <v>4261</v>
      </c>
      <c r="M1185" s="120" t="s">
        <v>4318</v>
      </c>
      <c r="N1185" s="120" t="s">
        <v>2074</v>
      </c>
      <c r="P1185" s="316" t="s">
        <v>6131</v>
      </c>
      <c r="Q1185" s="317"/>
      <c r="R1185" s="117"/>
      <c r="S1185" s="117" t="str">
        <f t="shared" si="168"/>
        <v>NOT EQUAL</v>
      </c>
      <c r="T1185" s="117" t="str">
        <f>IF(ISNA(VLOOKUP(P1185,'NEW XEQM.c'!D:D,1,0)),"--",VLOOKUP(P1185,'NEW XEQM.c'!D:G,3,0))</f>
        <v>--</v>
      </c>
      <c r="U1185" s="117"/>
      <c r="W1185" s="120" t="e">
        <f t="shared" si="169"/>
        <v>#VALUE!</v>
      </c>
    </row>
    <row r="1186" spans="1:23" s="120" customFormat="1">
      <c r="A1186" s="117">
        <f t="shared" si="166"/>
        <v>1186</v>
      </c>
      <c r="B1186" s="120">
        <f t="shared" si="167"/>
        <v>1162</v>
      </c>
      <c r="C1186" s="144" t="s">
        <v>3513</v>
      </c>
      <c r="D1186" s="316" t="s">
        <v>6132</v>
      </c>
      <c r="E1186" s="178" t="s">
        <v>474</v>
      </c>
      <c r="F1186" s="178" t="s">
        <v>773</v>
      </c>
      <c r="G1186" s="315">
        <v>0</v>
      </c>
      <c r="H1186" s="315">
        <v>0</v>
      </c>
      <c r="I1186" s="178" t="s">
        <v>1</v>
      </c>
      <c r="J1186" s="178" t="s">
        <v>1275</v>
      </c>
      <c r="K1186" s="121" t="s">
        <v>3526</v>
      </c>
      <c r="L1186" s="120" t="s">
        <v>4261</v>
      </c>
      <c r="M1186" s="120" t="s">
        <v>4318</v>
      </c>
      <c r="N1186" s="120" t="s">
        <v>2074</v>
      </c>
      <c r="P1186" s="316" t="s">
        <v>6132</v>
      </c>
      <c r="Q1186" s="317"/>
      <c r="R1186" s="117"/>
      <c r="S1186" s="117" t="str">
        <f t="shared" si="168"/>
        <v>NOT EQUAL</v>
      </c>
      <c r="T1186" s="117" t="str">
        <f>IF(ISNA(VLOOKUP(P1186,'NEW XEQM.c'!D:D,1,0)),"--",VLOOKUP(P1186,'NEW XEQM.c'!D:G,3,0))</f>
        <v>--</v>
      </c>
      <c r="U1186" s="117"/>
      <c r="W1186" s="120" t="e">
        <f t="shared" si="169"/>
        <v>#VALUE!</v>
      </c>
    </row>
    <row r="1187" spans="1:23" s="120" customFormat="1">
      <c r="A1187" s="117">
        <f t="shared" si="166"/>
        <v>1187</v>
      </c>
      <c r="B1187" s="120">
        <f t="shared" si="167"/>
        <v>1163</v>
      </c>
      <c r="C1187" s="144" t="s">
        <v>3513</v>
      </c>
      <c r="D1187" s="316" t="s">
        <v>6133</v>
      </c>
      <c r="E1187" s="178" t="s">
        <v>474</v>
      </c>
      <c r="F1187" s="178" t="s">
        <v>5435</v>
      </c>
      <c r="G1187" s="315">
        <v>0</v>
      </c>
      <c r="H1187" s="315">
        <v>0</v>
      </c>
      <c r="I1187" s="178" t="s">
        <v>1</v>
      </c>
      <c r="J1187" s="178" t="s">
        <v>1275</v>
      </c>
      <c r="K1187" s="121" t="s">
        <v>3526</v>
      </c>
      <c r="L1187" s="120" t="s">
        <v>4261</v>
      </c>
      <c r="M1187" s="120" t="s">
        <v>4318</v>
      </c>
      <c r="N1187" s="120" t="s">
        <v>2074</v>
      </c>
      <c r="P1187" s="316" t="s">
        <v>6133</v>
      </c>
      <c r="Q1187" s="317"/>
      <c r="R1187" s="117"/>
      <c r="S1187" s="117" t="str">
        <f t="shared" si="168"/>
        <v>NOT EQUAL</v>
      </c>
      <c r="T1187" s="117" t="str">
        <f>IF(ISNA(VLOOKUP(P1187,'NEW XEQM.c'!D:D,1,0)),"--",VLOOKUP(P1187,'NEW XEQM.c'!D:G,3,0))</f>
        <v>--</v>
      </c>
      <c r="U1187" s="117"/>
      <c r="W1187" s="120" t="e">
        <f t="shared" si="169"/>
        <v>#VALUE!</v>
      </c>
    </row>
    <row r="1188" spans="1:23" s="120" customFormat="1">
      <c r="A1188" s="117">
        <f t="shared" si="166"/>
        <v>1188</v>
      </c>
      <c r="B1188" s="120">
        <f t="shared" si="167"/>
        <v>1164</v>
      </c>
      <c r="C1188" s="144" t="s">
        <v>3513</v>
      </c>
      <c r="D1188" s="316" t="s">
        <v>6134</v>
      </c>
      <c r="E1188" s="178" t="s">
        <v>474</v>
      </c>
      <c r="F1188" s="178" t="s">
        <v>5470</v>
      </c>
      <c r="G1188" s="315">
        <v>0</v>
      </c>
      <c r="H1188" s="315">
        <v>0</v>
      </c>
      <c r="I1188" s="178" t="s">
        <v>1</v>
      </c>
      <c r="J1188" s="178" t="s">
        <v>1275</v>
      </c>
      <c r="K1188" s="121" t="s">
        <v>3526</v>
      </c>
      <c r="L1188" s="120" t="s">
        <v>4261</v>
      </c>
      <c r="M1188" s="120" t="s">
        <v>4318</v>
      </c>
      <c r="N1188" s="120" t="s">
        <v>2074</v>
      </c>
      <c r="P1188" s="316" t="s">
        <v>6134</v>
      </c>
      <c r="Q1188" s="317"/>
      <c r="R1188" s="117"/>
      <c r="S1188" s="117" t="str">
        <f t="shared" si="168"/>
        <v>NOT EQUAL</v>
      </c>
      <c r="T1188" s="117" t="str">
        <f>IF(ISNA(VLOOKUP(P1188,'NEW XEQM.c'!D:D,1,0)),"--",VLOOKUP(P1188,'NEW XEQM.c'!D:G,3,0))</f>
        <v>--</v>
      </c>
      <c r="U1188" s="117"/>
      <c r="W1188" s="120" t="e">
        <f t="shared" si="169"/>
        <v>#VALUE!</v>
      </c>
    </row>
    <row r="1189" spans="1:23" s="120" customFormat="1">
      <c r="A1189" s="117">
        <f t="shared" si="166"/>
        <v>1189</v>
      </c>
      <c r="B1189" s="120">
        <f t="shared" si="167"/>
        <v>1165</v>
      </c>
      <c r="C1189" s="144" t="s">
        <v>3513</v>
      </c>
      <c r="D1189" s="316" t="s">
        <v>6135</v>
      </c>
      <c r="E1189" s="178" t="s">
        <v>474</v>
      </c>
      <c r="F1189" s="178" t="s">
        <v>5639</v>
      </c>
      <c r="G1189" s="315">
        <v>0</v>
      </c>
      <c r="H1189" s="315">
        <v>0</v>
      </c>
      <c r="I1189" s="178" t="s">
        <v>1</v>
      </c>
      <c r="J1189" s="178" t="s">
        <v>1275</v>
      </c>
      <c r="K1189" s="121" t="s">
        <v>3526</v>
      </c>
      <c r="L1189" s="120" t="s">
        <v>4261</v>
      </c>
      <c r="M1189" s="120" t="s">
        <v>4318</v>
      </c>
      <c r="N1189" s="120" t="s">
        <v>2074</v>
      </c>
      <c r="P1189" s="316" t="s">
        <v>6135</v>
      </c>
      <c r="Q1189" s="317"/>
      <c r="R1189" s="117"/>
      <c r="S1189" s="117" t="str">
        <f t="shared" si="168"/>
        <v>NOT EQUAL</v>
      </c>
      <c r="T1189" s="117" t="str">
        <f>IF(ISNA(VLOOKUP(P1189,'NEW XEQM.c'!D:D,1,0)),"--",VLOOKUP(P1189,'NEW XEQM.c'!D:G,3,0))</f>
        <v>--</v>
      </c>
      <c r="U1189" s="117"/>
      <c r="W1189" s="120" t="e">
        <f t="shared" si="169"/>
        <v>#VALUE!</v>
      </c>
    </row>
    <row r="1190" spans="1:23" s="120" customFormat="1">
      <c r="A1190" s="117">
        <f t="shared" si="166"/>
        <v>1190</v>
      </c>
      <c r="B1190" s="120">
        <f t="shared" si="167"/>
        <v>1166</v>
      </c>
      <c r="C1190" s="144" t="s">
        <v>3513</v>
      </c>
      <c r="D1190" s="316" t="s">
        <v>6136</v>
      </c>
      <c r="E1190" s="178" t="s">
        <v>474</v>
      </c>
      <c r="F1190" s="178" t="s">
        <v>758</v>
      </c>
      <c r="G1190" s="315">
        <v>0</v>
      </c>
      <c r="H1190" s="315">
        <v>0</v>
      </c>
      <c r="I1190" s="178" t="s">
        <v>1</v>
      </c>
      <c r="J1190" s="178" t="s">
        <v>1275</v>
      </c>
      <c r="K1190" s="121" t="s">
        <v>3526</v>
      </c>
      <c r="L1190" s="120" t="s">
        <v>4261</v>
      </c>
      <c r="M1190" s="120" t="s">
        <v>4318</v>
      </c>
      <c r="N1190" s="120" t="s">
        <v>2074</v>
      </c>
      <c r="P1190" s="316" t="s">
        <v>6136</v>
      </c>
      <c r="Q1190" s="317"/>
      <c r="R1190" s="117"/>
      <c r="S1190" s="117" t="str">
        <f t="shared" si="168"/>
        <v>NOT EQUAL</v>
      </c>
      <c r="T1190" s="117" t="str">
        <f>IF(ISNA(VLOOKUP(P1190,'NEW XEQM.c'!D:D,1,0)),"--",VLOOKUP(P1190,'NEW XEQM.c'!D:G,3,0))</f>
        <v>--</v>
      </c>
      <c r="U1190" s="117"/>
      <c r="W1190" s="120" t="e">
        <f t="shared" si="169"/>
        <v>#VALUE!</v>
      </c>
    </row>
    <row r="1191" spans="1:23" s="120" customFormat="1">
      <c r="A1191" s="117">
        <f t="shared" si="166"/>
        <v>1191</v>
      </c>
      <c r="B1191" s="120">
        <f t="shared" si="167"/>
        <v>1167</v>
      </c>
      <c r="C1191" s="144" t="s">
        <v>3513</v>
      </c>
      <c r="D1191" s="316" t="s">
        <v>6137</v>
      </c>
      <c r="E1191" s="178" t="s">
        <v>474</v>
      </c>
      <c r="F1191" s="178" t="s">
        <v>6145</v>
      </c>
      <c r="G1191" s="315">
        <v>0</v>
      </c>
      <c r="H1191" s="315">
        <v>0</v>
      </c>
      <c r="I1191" s="178" t="s">
        <v>1</v>
      </c>
      <c r="J1191" s="178" t="s">
        <v>1275</v>
      </c>
      <c r="K1191" s="121" t="s">
        <v>3526</v>
      </c>
      <c r="L1191" s="120" t="s">
        <v>4261</v>
      </c>
      <c r="M1191" s="120" t="s">
        <v>4318</v>
      </c>
      <c r="N1191" s="120" t="s">
        <v>2074</v>
      </c>
      <c r="P1191" s="316" t="s">
        <v>6137</v>
      </c>
      <c r="Q1191" s="317"/>
      <c r="R1191" s="117"/>
      <c r="S1191" s="117" t="str">
        <f t="shared" si="168"/>
        <v>NOT EQUAL</v>
      </c>
      <c r="T1191" s="117" t="str">
        <f>IF(ISNA(VLOOKUP(P1191,'NEW XEQM.c'!D:D,1,0)),"--",VLOOKUP(P1191,'NEW XEQM.c'!D:G,3,0))</f>
        <v>--</v>
      </c>
      <c r="U1191" s="117"/>
      <c r="W1191" s="120" t="e">
        <f t="shared" si="169"/>
        <v>#VALUE!</v>
      </c>
    </row>
    <row r="1192" spans="1:23" s="120" customFormat="1">
      <c r="A1192" s="117">
        <f t="shared" si="166"/>
        <v>1192</v>
      </c>
      <c r="B1192" s="120">
        <f t="shared" si="167"/>
        <v>1168</v>
      </c>
      <c r="C1192" s="144" t="s">
        <v>3513</v>
      </c>
      <c r="D1192" s="316" t="s">
        <v>6138</v>
      </c>
      <c r="E1192" s="178" t="s">
        <v>474</v>
      </c>
      <c r="F1192" s="178" t="s">
        <v>6146</v>
      </c>
      <c r="G1192" s="315">
        <v>0</v>
      </c>
      <c r="H1192" s="315">
        <v>0</v>
      </c>
      <c r="I1192" s="178" t="s">
        <v>1</v>
      </c>
      <c r="J1192" s="178" t="s">
        <v>1275</v>
      </c>
      <c r="K1192" s="121" t="s">
        <v>3526</v>
      </c>
      <c r="L1192" s="120" t="s">
        <v>4261</v>
      </c>
      <c r="M1192" s="120" t="s">
        <v>4318</v>
      </c>
      <c r="N1192" s="120" t="s">
        <v>2074</v>
      </c>
      <c r="P1192" s="316" t="s">
        <v>6138</v>
      </c>
      <c r="Q1192" s="317"/>
      <c r="R1192" s="117"/>
      <c r="S1192" s="117" t="str">
        <f t="shared" si="168"/>
        <v>NOT EQUAL</v>
      </c>
      <c r="T1192" s="117" t="str">
        <f>IF(ISNA(VLOOKUP(P1192,'NEW XEQM.c'!D:D,1,0)),"--",VLOOKUP(P1192,'NEW XEQM.c'!D:G,3,0))</f>
        <v>--</v>
      </c>
      <c r="U1192" s="117"/>
      <c r="W1192" s="120" t="e">
        <f t="shared" si="169"/>
        <v>#VALUE!</v>
      </c>
    </row>
    <row r="1193" spans="1:23" s="120" customFormat="1">
      <c r="A1193" s="117">
        <f t="shared" si="166"/>
        <v>1193</v>
      </c>
      <c r="B1193" s="120">
        <f t="shared" si="167"/>
        <v>1169</v>
      </c>
      <c r="C1193" s="144" t="s">
        <v>3513</v>
      </c>
      <c r="D1193" s="316" t="s">
        <v>6139</v>
      </c>
      <c r="E1193" s="178" t="s">
        <v>474</v>
      </c>
      <c r="F1193" s="178" t="s">
        <v>5434</v>
      </c>
      <c r="G1193" s="315">
        <v>0</v>
      </c>
      <c r="H1193" s="315">
        <v>0</v>
      </c>
      <c r="I1193" s="178" t="s">
        <v>1</v>
      </c>
      <c r="J1193" s="178" t="s">
        <v>1275</v>
      </c>
      <c r="K1193" s="121" t="s">
        <v>3526</v>
      </c>
      <c r="L1193" s="120" t="s">
        <v>4261</v>
      </c>
      <c r="M1193" s="120" t="s">
        <v>4318</v>
      </c>
      <c r="N1193" s="120" t="s">
        <v>2074</v>
      </c>
      <c r="P1193" s="316" t="s">
        <v>6139</v>
      </c>
      <c r="Q1193" s="317"/>
      <c r="R1193" s="117"/>
      <c r="S1193" s="117" t="str">
        <f t="shared" si="168"/>
        <v>NOT EQUAL</v>
      </c>
      <c r="T1193" s="117" t="str">
        <f>IF(ISNA(VLOOKUP(P1193,'NEW XEQM.c'!D:D,1,0)),"--",VLOOKUP(P1193,'NEW XEQM.c'!D:G,3,0))</f>
        <v>--</v>
      </c>
      <c r="U1193" s="117"/>
      <c r="W1193" s="120" t="e">
        <f t="shared" si="169"/>
        <v>#VALUE!</v>
      </c>
    </row>
    <row r="1194" spans="1:23" s="120" customFormat="1">
      <c r="A1194" s="117">
        <f t="shared" si="166"/>
        <v>1194</v>
      </c>
      <c r="B1194" s="120">
        <f t="shared" si="167"/>
        <v>1170</v>
      </c>
      <c r="C1194" s="144" t="s">
        <v>3513</v>
      </c>
      <c r="D1194" s="316" t="s">
        <v>6140</v>
      </c>
      <c r="E1194" s="178" t="s">
        <v>474</v>
      </c>
      <c r="F1194" s="178" t="s">
        <v>6147</v>
      </c>
      <c r="G1194" s="315">
        <v>0</v>
      </c>
      <c r="H1194" s="315">
        <v>0</v>
      </c>
      <c r="I1194" s="178" t="s">
        <v>1</v>
      </c>
      <c r="J1194" s="178" t="s">
        <v>1275</v>
      </c>
      <c r="K1194" s="121" t="s">
        <v>3526</v>
      </c>
      <c r="L1194" s="120" t="s">
        <v>4261</v>
      </c>
      <c r="M1194" s="120" t="s">
        <v>4318</v>
      </c>
      <c r="N1194" s="120" t="s">
        <v>2074</v>
      </c>
      <c r="P1194" s="316" t="s">
        <v>6140</v>
      </c>
      <c r="Q1194" s="317"/>
      <c r="R1194" s="117"/>
      <c r="S1194" s="117" t="str">
        <f t="shared" si="168"/>
        <v>NOT EQUAL</v>
      </c>
      <c r="T1194" s="117" t="str">
        <f>IF(ISNA(VLOOKUP(P1194,'NEW XEQM.c'!D:D,1,0)),"--",VLOOKUP(P1194,'NEW XEQM.c'!D:G,3,0))</f>
        <v>--</v>
      </c>
      <c r="U1194" s="117"/>
      <c r="W1194" s="120" t="e">
        <f t="shared" si="169"/>
        <v>#VALUE!</v>
      </c>
    </row>
    <row r="1195" spans="1:23" s="120" customFormat="1">
      <c r="A1195" s="117">
        <f t="shared" ref="A1195" si="170">IF(B1195=INT(B1195),ROW(),"")</f>
        <v>1195</v>
      </c>
      <c r="B1195" s="120">
        <f t="shared" ref="B1195" si="171">IF(AND(MID(C1195,2,1)&lt;&gt;"/",MID(C1195,1,1)="/"),INT(B1194)+1,B1194+0.01)</f>
        <v>1171</v>
      </c>
      <c r="C1195" s="144" t="s">
        <v>3513</v>
      </c>
      <c r="D1195" s="316" t="s">
        <v>6165</v>
      </c>
      <c r="E1195" s="178" t="s">
        <v>474</v>
      </c>
      <c r="F1195" s="178" t="s">
        <v>6166</v>
      </c>
      <c r="G1195" s="315">
        <v>0</v>
      </c>
      <c r="H1195" s="315">
        <v>0</v>
      </c>
      <c r="I1195" s="178" t="s">
        <v>1</v>
      </c>
      <c r="J1195" s="178" t="s">
        <v>1275</v>
      </c>
      <c r="K1195" s="121" t="s">
        <v>3526</v>
      </c>
      <c r="L1195" s="120" t="s">
        <v>4261</v>
      </c>
      <c r="M1195" s="120" t="s">
        <v>4318</v>
      </c>
      <c r="N1195" s="120" t="s">
        <v>2074</v>
      </c>
      <c r="P1195" s="316" t="s">
        <v>6165</v>
      </c>
      <c r="Q1195" s="317"/>
      <c r="R1195" s="117"/>
      <c r="S1195" s="117" t="str">
        <f t="shared" ref="S1195" si="172">IF(E1195=F1195,"","NOT EQUAL")</f>
        <v>NOT EQUAL</v>
      </c>
      <c r="T1195" s="117" t="str">
        <f>IF(ISNA(VLOOKUP(P1195,'NEW XEQM.c'!D:D,1,0)),"--",VLOOKUP(P1195,'NEW XEQM.c'!D:G,3,0))</f>
        <v>--</v>
      </c>
      <c r="U1195" s="117"/>
      <c r="W1195" s="120" t="e">
        <f t="shared" ref="W1195" si="173">SUBSTITUTE(IF(AND(T1195="--",FIND("STD",E1195),FIND("fn",C1195)&gt;0,FIND("ITM_",P1195),I1195="CAT_FNCT"),E1195,""),"""","")</f>
        <v>#VALUE!</v>
      </c>
    </row>
    <row r="1196" spans="1:23">
      <c r="A1196" s="16">
        <f t="shared" si="162"/>
        <v>1196</v>
      </c>
      <c r="B1196" s="15">
        <f t="shared" si="163"/>
        <v>1172</v>
      </c>
      <c r="C1196" s="54" t="s">
        <v>3512</v>
      </c>
      <c r="D1196" s="54" t="s">
        <v>7</v>
      </c>
      <c r="E1196" s="55" t="str">
        <f t="shared" ref="E1196:E1198" si="174">CHAR(34)&amp;IF(B1196&lt;10,"000",IF(B1196&lt;100,"00",IF(B1196&lt;1000,"0","")))&amp;$B1196&amp;CHAR(34)</f>
        <v>"1172"</v>
      </c>
      <c r="F1196" s="55" t="str">
        <f t="shared" ref="F1196:F1198" si="175">E1196</f>
        <v>"1172"</v>
      </c>
      <c r="G1196" s="100">
        <v>0</v>
      </c>
      <c r="H1196" s="100">
        <v>0</v>
      </c>
      <c r="I1196" s="56" t="s">
        <v>27</v>
      </c>
      <c r="J1196" s="56" t="s">
        <v>1275</v>
      </c>
      <c r="K1196" s="57" t="s">
        <v>3526</v>
      </c>
      <c r="L1196" s="11" t="s">
        <v>4261</v>
      </c>
      <c r="M1196" s="22" t="s">
        <v>4318</v>
      </c>
      <c r="N1196" s="22" t="s">
        <v>2074</v>
      </c>
      <c r="O1196" s="11"/>
      <c r="P1196" s="246" t="str">
        <f t="shared" ref="P1196:P1198" si="176">"VAR_"&amp;IF(B1196&lt;10,"000",IF(B1196&lt;100,"00",IF(B1196&lt;1000,"0","")))&amp;$B1196</f>
        <v>VAR_1172</v>
      </c>
      <c r="Q1196" s="191"/>
      <c r="R1196" s="1"/>
      <c r="S1196" s="1" t="str">
        <f t="shared" ref="S1196:S1198" si="177">IF(E1196=F1196,"","NOT EQUAL")</f>
        <v/>
      </c>
      <c r="T1196" s="1" t="str">
        <f>IF(ISNA(VLOOKUP(P1196,'NEW XEQM.c'!D:D,1,0)),"--",VLOOKUP(P1196,'NEW XEQM.c'!D:G,3,0))</f>
        <v>--</v>
      </c>
      <c r="U1196" s="1" t="s">
        <v>2074</v>
      </c>
      <c r="W1196" t="e">
        <f t="shared" si="164"/>
        <v>#VALUE!</v>
      </c>
    </row>
    <row r="1197" spans="1:23">
      <c r="A1197" s="16">
        <f t="shared" si="162"/>
        <v>1197</v>
      </c>
      <c r="B1197" s="15">
        <f t="shared" si="163"/>
        <v>1173</v>
      </c>
      <c r="C1197" s="54" t="s">
        <v>3512</v>
      </c>
      <c r="D1197" s="54" t="s">
        <v>7</v>
      </c>
      <c r="E1197" s="55" t="str">
        <f t="shared" si="174"/>
        <v>"1173"</v>
      </c>
      <c r="F1197" s="55" t="str">
        <f t="shared" si="175"/>
        <v>"1173"</v>
      </c>
      <c r="G1197" s="100">
        <v>0</v>
      </c>
      <c r="H1197" s="100">
        <v>0</v>
      </c>
      <c r="I1197" s="56" t="s">
        <v>27</v>
      </c>
      <c r="J1197" s="56" t="s">
        <v>1275</v>
      </c>
      <c r="K1197" s="57" t="s">
        <v>3526</v>
      </c>
      <c r="L1197" s="11" t="s">
        <v>4261</v>
      </c>
      <c r="M1197" s="22" t="s">
        <v>4318</v>
      </c>
      <c r="N1197" s="22" t="s">
        <v>2074</v>
      </c>
      <c r="O1197" s="11"/>
      <c r="P1197" s="246" t="str">
        <f t="shared" si="176"/>
        <v>VAR_1173</v>
      </c>
      <c r="Q1197" s="191"/>
      <c r="R1197" s="1"/>
      <c r="S1197" s="1" t="str">
        <f t="shared" si="177"/>
        <v/>
      </c>
      <c r="T1197" s="1" t="str">
        <f>IF(ISNA(VLOOKUP(P1197,'NEW XEQM.c'!D:D,1,0)),"--",VLOOKUP(P1197,'NEW XEQM.c'!D:G,3,0))</f>
        <v>--</v>
      </c>
      <c r="U1197" s="1" t="s">
        <v>2074</v>
      </c>
      <c r="W1197" t="e">
        <f t="shared" si="164"/>
        <v>#VALUE!</v>
      </c>
    </row>
    <row r="1198" spans="1:23">
      <c r="A1198" s="16">
        <f t="shared" si="162"/>
        <v>1198</v>
      </c>
      <c r="B1198" s="15">
        <f t="shared" si="163"/>
        <v>1174</v>
      </c>
      <c r="C1198" s="54" t="s">
        <v>3512</v>
      </c>
      <c r="D1198" s="54" t="s">
        <v>7</v>
      </c>
      <c r="E1198" s="55" t="str">
        <f t="shared" si="174"/>
        <v>"1174"</v>
      </c>
      <c r="F1198" s="55" t="str">
        <f t="shared" si="175"/>
        <v>"1174"</v>
      </c>
      <c r="G1198" s="100">
        <v>0</v>
      </c>
      <c r="H1198" s="100">
        <v>0</v>
      </c>
      <c r="I1198" s="56" t="s">
        <v>27</v>
      </c>
      <c r="J1198" s="56" t="s">
        <v>1275</v>
      </c>
      <c r="K1198" s="57" t="s">
        <v>3526</v>
      </c>
      <c r="L1198" s="11" t="s">
        <v>4261</v>
      </c>
      <c r="M1198" s="22" t="s">
        <v>4318</v>
      </c>
      <c r="N1198" s="22" t="s">
        <v>2074</v>
      </c>
      <c r="O1198" s="11"/>
      <c r="P1198" s="246" t="str">
        <f t="shared" si="176"/>
        <v>VAR_1174</v>
      </c>
      <c r="Q1198" s="191"/>
      <c r="R1198" s="1"/>
      <c r="S1198" s="1" t="str">
        <f t="shared" si="177"/>
        <v/>
      </c>
      <c r="T1198" s="1" t="str">
        <f>IF(ISNA(VLOOKUP(P1198,'NEW XEQM.c'!D:D,1,0)),"--",VLOOKUP(P1198,'NEW XEQM.c'!D:G,3,0))</f>
        <v>--</v>
      </c>
      <c r="U1198" s="1" t="s">
        <v>2074</v>
      </c>
      <c r="W1198" t="e">
        <f t="shared" si="164"/>
        <v>#VALUE!</v>
      </c>
    </row>
    <row r="1199" spans="1:23" s="209" customFormat="1">
      <c r="A1199" s="16" t="str">
        <f t="shared" si="162"/>
        <v/>
      </c>
      <c r="B1199" s="15">
        <f t="shared" si="163"/>
        <v>1174.01</v>
      </c>
      <c r="C1199" s="17"/>
      <c r="D1199" s="18"/>
      <c r="E1199" s="21"/>
      <c r="F1199" s="21"/>
      <c r="G1199" s="44"/>
      <c r="H1199" s="44"/>
      <c r="I1199" s="23"/>
      <c r="J1199" s="23"/>
      <c r="K1199" s="24"/>
      <c r="L1199" s="22"/>
      <c r="M1199" s="22"/>
      <c r="N1199" s="22" t="s">
        <v>2074</v>
      </c>
      <c r="O1199" s="17"/>
      <c r="P1199" s="246" t="s">
        <v>2074</v>
      </c>
      <c r="Q1199" s="191"/>
      <c r="R1199" s="1"/>
      <c r="S1199" s="1"/>
      <c r="T1199" s="1" t="str">
        <f>IF(ISNA(VLOOKUP(P1199,'NEW XEQM.c'!D:D,1,0)),"--",VLOOKUP(P1199,'NEW XEQM.c'!D:G,3,0))</f>
        <v>--</v>
      </c>
      <c r="U1199" s="1" t="s">
        <v>2074</v>
      </c>
      <c r="W1199" t="e">
        <f t="shared" si="164"/>
        <v>#VALUE!</v>
      </c>
    </row>
    <row r="1200" spans="1:23" s="209" customFormat="1">
      <c r="A1200" s="16" t="str">
        <f t="shared" si="162"/>
        <v/>
      </c>
      <c r="B1200" s="15">
        <f t="shared" si="163"/>
        <v>1174.02</v>
      </c>
      <c r="C1200" s="17" t="s">
        <v>2074</v>
      </c>
      <c r="D1200" s="18"/>
      <c r="E1200" s="21"/>
      <c r="F1200" s="21"/>
      <c r="G1200" s="44"/>
      <c r="H1200" s="44"/>
      <c r="I1200" s="23"/>
      <c r="J1200" s="23"/>
      <c r="K1200" s="24"/>
      <c r="L1200" s="22"/>
      <c r="M1200" s="22"/>
      <c r="N1200" s="22" t="s">
        <v>2074</v>
      </c>
      <c r="O1200" s="17"/>
      <c r="P1200" s="246" t="s">
        <v>2074</v>
      </c>
      <c r="Q1200" s="191"/>
      <c r="R1200" s="1"/>
      <c r="S1200" s="1"/>
      <c r="T1200" s="1" t="str">
        <f>IF(ISNA(VLOOKUP(P1200,'NEW XEQM.c'!D:D,1,0)),"--",VLOOKUP(P1200,'NEW XEQM.c'!D:G,3,0))</f>
        <v>--</v>
      </c>
      <c r="U1200" s="1"/>
      <c r="W1200" t="e">
        <f t="shared" si="164"/>
        <v>#VALUE!</v>
      </c>
    </row>
    <row r="1201" spans="1:23" s="209" customFormat="1">
      <c r="A1201" s="16" t="str">
        <f t="shared" si="162"/>
        <v/>
      </c>
      <c r="B1201" s="15">
        <f t="shared" si="163"/>
        <v>1174.03</v>
      </c>
      <c r="C1201" s="17" t="s">
        <v>2471</v>
      </c>
      <c r="D1201" s="18"/>
      <c r="E1201" s="21"/>
      <c r="F1201" s="21"/>
      <c r="G1201" s="44"/>
      <c r="H1201" s="44"/>
      <c r="I1201" s="23"/>
      <c r="J1201" s="23"/>
      <c r="K1201" s="24"/>
      <c r="L1201" s="22"/>
      <c r="M1201" s="22"/>
      <c r="N1201" s="22" t="s">
        <v>2074</v>
      </c>
      <c r="O1201" s="17"/>
      <c r="P1201" s="251" t="str">
        <f>C1201</f>
        <v>// Reserved variables</v>
      </c>
      <c r="Q1201" s="191"/>
      <c r="R1201" s="1"/>
      <c r="S1201" s="1"/>
      <c r="T1201" s="1" t="str">
        <f>IF(ISNA(VLOOKUP(P1201,'NEW XEQM.c'!D:D,1,0)),"--",VLOOKUP(P1201,'NEW XEQM.c'!D:G,3,0))</f>
        <v>--</v>
      </c>
      <c r="U1201" s="1"/>
      <c r="W1201" t="e">
        <f t="shared" si="164"/>
        <v>#VALUE!</v>
      </c>
    </row>
    <row r="1202" spans="1:23">
      <c r="A1202" s="16">
        <f t="shared" si="162"/>
        <v>1202</v>
      </c>
      <c r="B1202" s="15">
        <f t="shared" si="163"/>
        <v>1175</v>
      </c>
      <c r="C1202" s="18" t="s">
        <v>3513</v>
      </c>
      <c r="D1202" s="18" t="s">
        <v>927</v>
      </c>
      <c r="E1202" s="23" t="s">
        <v>446</v>
      </c>
      <c r="F1202" s="23" t="s">
        <v>446</v>
      </c>
      <c r="G1202" s="99">
        <v>0</v>
      </c>
      <c r="H1202" s="99">
        <v>0</v>
      </c>
      <c r="I1202" s="97" t="s">
        <v>105</v>
      </c>
      <c r="J1202" s="23" t="s">
        <v>1275</v>
      </c>
      <c r="K1202" s="24" t="s">
        <v>3526</v>
      </c>
      <c r="L1202" s="22" t="s">
        <v>4261</v>
      </c>
      <c r="M1202" s="22" t="s">
        <v>4318</v>
      </c>
      <c r="N1202" s="22" t="s">
        <v>2074</v>
      </c>
      <c r="O1202" s="22" t="s">
        <v>3728</v>
      </c>
      <c r="P1202" s="246" t="s">
        <v>3654</v>
      </c>
      <c r="Q1202" s="191"/>
      <c r="R1202" s="1"/>
      <c r="S1202" s="1" t="str">
        <f t="shared" ref="S1202:S1233" si="178">IF(E1202=F1202,"","NOT EQUAL")</f>
        <v/>
      </c>
      <c r="T1202" s="1" t="str">
        <f>IF(ISNA(VLOOKUP(P1202,'NEW XEQM.c'!D:D,1,0)),"--",VLOOKUP(P1202,'NEW XEQM.c'!D:G,3,0))</f>
        <v>--</v>
      </c>
      <c r="U1202" s="1" t="s">
        <v>2074</v>
      </c>
      <c r="W1202" t="e">
        <f t="shared" si="164"/>
        <v>#VALUE!</v>
      </c>
    </row>
    <row r="1203" spans="1:23">
      <c r="A1203" s="16">
        <f t="shared" si="162"/>
        <v>1203</v>
      </c>
      <c r="B1203" s="15">
        <f t="shared" si="163"/>
        <v>1176</v>
      </c>
      <c r="C1203" s="18" t="s">
        <v>3513</v>
      </c>
      <c r="D1203" s="18" t="s">
        <v>928</v>
      </c>
      <c r="E1203" s="23" t="s">
        <v>447</v>
      </c>
      <c r="F1203" s="23" t="s">
        <v>447</v>
      </c>
      <c r="G1203" s="99">
        <v>0</v>
      </c>
      <c r="H1203" s="99">
        <v>0</v>
      </c>
      <c r="I1203" s="97" t="s">
        <v>105</v>
      </c>
      <c r="J1203" s="23" t="s">
        <v>1275</v>
      </c>
      <c r="K1203" s="24" t="s">
        <v>3526</v>
      </c>
      <c r="L1203" s="22" t="s">
        <v>4261</v>
      </c>
      <c r="M1203" s="22" t="s">
        <v>4318</v>
      </c>
      <c r="N1203" s="22" t="s">
        <v>2074</v>
      </c>
      <c r="O1203" s="22" t="s">
        <v>3729</v>
      </c>
      <c r="P1203" s="246" t="s">
        <v>3655</v>
      </c>
      <c r="Q1203" s="191"/>
      <c r="R1203" s="1"/>
      <c r="S1203" s="1" t="str">
        <f t="shared" si="178"/>
        <v/>
      </c>
      <c r="T1203" s="1" t="str">
        <f>IF(ISNA(VLOOKUP(P1203,'NEW XEQM.c'!D:D,1,0)),"--",VLOOKUP(P1203,'NEW XEQM.c'!D:G,3,0))</f>
        <v>--</v>
      </c>
      <c r="U1203" s="1" t="s">
        <v>2074</v>
      </c>
      <c r="W1203" t="e">
        <f t="shared" si="164"/>
        <v>#VALUE!</v>
      </c>
    </row>
    <row r="1204" spans="1:23">
      <c r="A1204" s="16">
        <f t="shared" si="162"/>
        <v>1204</v>
      </c>
      <c r="B1204" s="15">
        <f t="shared" si="163"/>
        <v>1177</v>
      </c>
      <c r="C1204" s="18" t="s">
        <v>3513</v>
      </c>
      <c r="D1204" s="18" t="s">
        <v>929</v>
      </c>
      <c r="E1204" s="23" t="s">
        <v>448</v>
      </c>
      <c r="F1204" s="23" t="s">
        <v>448</v>
      </c>
      <c r="G1204" s="99">
        <v>0</v>
      </c>
      <c r="H1204" s="99">
        <v>0</v>
      </c>
      <c r="I1204" s="97" t="s">
        <v>105</v>
      </c>
      <c r="J1204" s="23" t="s">
        <v>1275</v>
      </c>
      <c r="K1204" s="24" t="s">
        <v>3526</v>
      </c>
      <c r="L1204" s="22" t="s">
        <v>4261</v>
      </c>
      <c r="M1204" s="22" t="s">
        <v>4318</v>
      </c>
      <c r="N1204" s="22" t="s">
        <v>2074</v>
      </c>
      <c r="O1204" s="22" t="s">
        <v>3730</v>
      </c>
      <c r="P1204" s="246" t="s">
        <v>3656</v>
      </c>
      <c r="Q1204" s="191"/>
      <c r="R1204" s="1"/>
      <c r="S1204" s="1" t="str">
        <f t="shared" si="178"/>
        <v/>
      </c>
      <c r="T1204" s="1" t="str">
        <f>IF(ISNA(VLOOKUP(P1204,'NEW XEQM.c'!D:D,1,0)),"--",VLOOKUP(P1204,'NEW XEQM.c'!D:G,3,0))</f>
        <v>--</v>
      </c>
      <c r="U1204" s="1" t="s">
        <v>2074</v>
      </c>
      <c r="W1204" t="e">
        <f t="shared" si="164"/>
        <v>#VALUE!</v>
      </c>
    </row>
    <row r="1205" spans="1:23">
      <c r="A1205" s="16">
        <f t="shared" si="162"/>
        <v>1205</v>
      </c>
      <c r="B1205" s="15">
        <f t="shared" si="163"/>
        <v>1178</v>
      </c>
      <c r="C1205" s="18" t="s">
        <v>3513</v>
      </c>
      <c r="D1205" s="18" t="s">
        <v>926</v>
      </c>
      <c r="E1205" s="23" t="s">
        <v>442</v>
      </c>
      <c r="F1205" s="23" t="s">
        <v>442</v>
      </c>
      <c r="G1205" s="99">
        <v>0</v>
      </c>
      <c r="H1205" s="99">
        <v>0</v>
      </c>
      <c r="I1205" s="97" t="s">
        <v>105</v>
      </c>
      <c r="J1205" s="23" t="s">
        <v>1275</v>
      </c>
      <c r="K1205" s="24" t="s">
        <v>3526</v>
      </c>
      <c r="L1205" s="22" t="s">
        <v>4261</v>
      </c>
      <c r="M1205" s="22" t="s">
        <v>4318</v>
      </c>
      <c r="N1205" s="22" t="s">
        <v>2074</v>
      </c>
      <c r="O1205" s="22" t="s">
        <v>3731</v>
      </c>
      <c r="P1205" s="246" t="s">
        <v>3657</v>
      </c>
      <c r="Q1205" s="191"/>
      <c r="R1205" s="1"/>
      <c r="S1205" s="1" t="str">
        <f t="shared" si="178"/>
        <v/>
      </c>
      <c r="T1205" s="1" t="str">
        <f>IF(ISNA(VLOOKUP(P1205,'NEW XEQM.c'!D:D,1,0)),"--",VLOOKUP(P1205,'NEW XEQM.c'!D:G,3,0))</f>
        <v>--</v>
      </c>
      <c r="U1205" s="1" t="s">
        <v>2074</v>
      </c>
      <c r="W1205" t="e">
        <f t="shared" si="164"/>
        <v>#VALUE!</v>
      </c>
    </row>
    <row r="1206" spans="1:23">
      <c r="A1206" s="16">
        <f t="shared" si="162"/>
        <v>1206</v>
      </c>
      <c r="B1206" s="15">
        <f t="shared" si="163"/>
        <v>1179</v>
      </c>
      <c r="C1206" s="18" t="s">
        <v>3513</v>
      </c>
      <c r="D1206" s="18" t="s">
        <v>922</v>
      </c>
      <c r="E1206" s="23" t="s">
        <v>313</v>
      </c>
      <c r="F1206" s="23" t="s">
        <v>313</v>
      </c>
      <c r="G1206" s="99">
        <v>0</v>
      </c>
      <c r="H1206" s="99">
        <v>0</v>
      </c>
      <c r="I1206" s="97" t="s">
        <v>105</v>
      </c>
      <c r="J1206" s="23" t="s">
        <v>1275</v>
      </c>
      <c r="K1206" s="24" t="s">
        <v>3526</v>
      </c>
      <c r="L1206" s="22" t="s">
        <v>4261</v>
      </c>
      <c r="M1206" s="22" t="s">
        <v>4318</v>
      </c>
      <c r="N1206" s="22" t="s">
        <v>2074</v>
      </c>
      <c r="O1206" s="22" t="s">
        <v>2584</v>
      </c>
      <c r="P1206" s="246" t="s">
        <v>3658</v>
      </c>
      <c r="Q1206" s="191"/>
      <c r="R1206" s="1"/>
      <c r="S1206" s="1" t="str">
        <f t="shared" si="178"/>
        <v/>
      </c>
      <c r="T1206" s="1" t="str">
        <f>IF(ISNA(VLOOKUP(P1206,'NEW XEQM.c'!D:D,1,0)),"--",VLOOKUP(P1206,'NEW XEQM.c'!D:G,3,0))</f>
        <v>--</v>
      </c>
      <c r="U1206" s="1" t="s">
        <v>2074</v>
      </c>
      <c r="W1206" t="e">
        <f t="shared" si="164"/>
        <v>#VALUE!</v>
      </c>
    </row>
    <row r="1207" spans="1:23">
      <c r="A1207" s="16">
        <f t="shared" si="162"/>
        <v>1207</v>
      </c>
      <c r="B1207" s="15">
        <f t="shared" si="163"/>
        <v>1180</v>
      </c>
      <c r="C1207" s="18" t="s">
        <v>3513</v>
      </c>
      <c r="D1207" s="18" t="s">
        <v>923</v>
      </c>
      <c r="E1207" s="23" t="s">
        <v>314</v>
      </c>
      <c r="F1207" s="23" t="s">
        <v>314</v>
      </c>
      <c r="G1207" s="99">
        <v>0</v>
      </c>
      <c r="H1207" s="99">
        <v>0</v>
      </c>
      <c r="I1207" s="97" t="s">
        <v>105</v>
      </c>
      <c r="J1207" s="23" t="s">
        <v>1275</v>
      </c>
      <c r="K1207" s="24" t="s">
        <v>3526</v>
      </c>
      <c r="L1207" s="22" t="s">
        <v>4261</v>
      </c>
      <c r="M1207" s="22" t="s">
        <v>4318</v>
      </c>
      <c r="N1207" s="22" t="s">
        <v>2074</v>
      </c>
      <c r="O1207" s="22" t="s">
        <v>3732</v>
      </c>
      <c r="P1207" s="246" t="s">
        <v>3659</v>
      </c>
      <c r="Q1207" s="191"/>
      <c r="R1207" s="1"/>
      <c r="S1207" s="1" t="str">
        <f t="shared" si="178"/>
        <v/>
      </c>
      <c r="T1207" s="1" t="str">
        <f>IF(ISNA(VLOOKUP(P1207,'NEW XEQM.c'!D:D,1,0)),"--",VLOOKUP(P1207,'NEW XEQM.c'!D:G,3,0))</f>
        <v>--</v>
      </c>
      <c r="U1207" s="1" t="s">
        <v>2074</v>
      </c>
      <c r="W1207" t="e">
        <f t="shared" si="164"/>
        <v>#VALUE!</v>
      </c>
    </row>
    <row r="1208" spans="1:23">
      <c r="A1208" s="16">
        <f t="shared" si="162"/>
        <v>1208</v>
      </c>
      <c r="B1208" s="15">
        <f t="shared" si="163"/>
        <v>1181</v>
      </c>
      <c r="C1208" s="18" t="s">
        <v>3513</v>
      </c>
      <c r="D1208" s="18" t="s">
        <v>924</v>
      </c>
      <c r="E1208" s="23" t="s">
        <v>315</v>
      </c>
      <c r="F1208" s="23" t="s">
        <v>315</v>
      </c>
      <c r="G1208" s="99">
        <v>0</v>
      </c>
      <c r="H1208" s="99">
        <v>0</v>
      </c>
      <c r="I1208" s="97" t="s">
        <v>105</v>
      </c>
      <c r="J1208" s="23" t="s">
        <v>1275</v>
      </c>
      <c r="K1208" s="24" t="s">
        <v>3526</v>
      </c>
      <c r="L1208" s="22" t="s">
        <v>4261</v>
      </c>
      <c r="M1208" s="22" t="s">
        <v>4318</v>
      </c>
      <c r="N1208" s="22" t="s">
        <v>2074</v>
      </c>
      <c r="O1208" s="22" t="s">
        <v>3733</v>
      </c>
      <c r="P1208" s="246" t="s">
        <v>3660</v>
      </c>
      <c r="Q1208" s="191"/>
      <c r="R1208" s="1"/>
      <c r="S1208" s="1" t="str">
        <f t="shared" si="178"/>
        <v/>
      </c>
      <c r="T1208" s="1" t="str">
        <f>IF(ISNA(VLOOKUP(P1208,'NEW XEQM.c'!D:D,1,0)),"--",VLOOKUP(P1208,'NEW XEQM.c'!D:G,3,0))</f>
        <v>--</v>
      </c>
      <c r="U1208" s="1" t="s">
        <v>2074</v>
      </c>
      <c r="W1208" t="e">
        <f t="shared" si="164"/>
        <v>#VALUE!</v>
      </c>
    </row>
    <row r="1209" spans="1:23">
      <c r="A1209" s="16">
        <f t="shared" si="162"/>
        <v>1209</v>
      </c>
      <c r="B1209" s="15">
        <f t="shared" si="163"/>
        <v>1182</v>
      </c>
      <c r="C1209" s="18" t="s">
        <v>3513</v>
      </c>
      <c r="D1209" s="18" t="s">
        <v>925</v>
      </c>
      <c r="E1209" s="23" t="s">
        <v>316</v>
      </c>
      <c r="F1209" s="23" t="s">
        <v>316</v>
      </c>
      <c r="G1209" s="99">
        <v>0</v>
      </c>
      <c r="H1209" s="99">
        <v>0</v>
      </c>
      <c r="I1209" s="97" t="s">
        <v>105</v>
      </c>
      <c r="J1209" s="23" t="s">
        <v>1275</v>
      </c>
      <c r="K1209" s="24" t="s">
        <v>3526</v>
      </c>
      <c r="L1209" s="22" t="s">
        <v>4261</v>
      </c>
      <c r="M1209" s="22" t="s">
        <v>4318</v>
      </c>
      <c r="N1209" s="22" t="s">
        <v>2074</v>
      </c>
      <c r="O1209" s="22" t="s">
        <v>3734</v>
      </c>
      <c r="P1209" s="246" t="s">
        <v>3661</v>
      </c>
      <c r="Q1209" s="191"/>
      <c r="R1209" s="1"/>
      <c r="S1209" s="1" t="str">
        <f t="shared" si="178"/>
        <v/>
      </c>
      <c r="T1209" s="1" t="str">
        <f>IF(ISNA(VLOOKUP(P1209,'NEW XEQM.c'!D:D,1,0)),"--",VLOOKUP(P1209,'NEW XEQM.c'!D:G,3,0))</f>
        <v>--</v>
      </c>
      <c r="U1209" s="1" t="s">
        <v>2074</v>
      </c>
      <c r="W1209" t="e">
        <f t="shared" si="164"/>
        <v>#VALUE!</v>
      </c>
    </row>
    <row r="1210" spans="1:23">
      <c r="A1210" s="16">
        <f t="shared" si="162"/>
        <v>1210</v>
      </c>
      <c r="B1210" s="15">
        <f t="shared" si="163"/>
        <v>1183</v>
      </c>
      <c r="C1210" s="18" t="s">
        <v>3513</v>
      </c>
      <c r="D1210" s="18" t="s">
        <v>918</v>
      </c>
      <c r="E1210" s="23" t="s">
        <v>154</v>
      </c>
      <c r="F1210" s="23" t="s">
        <v>154</v>
      </c>
      <c r="G1210" s="99">
        <v>0</v>
      </c>
      <c r="H1210" s="99">
        <v>0</v>
      </c>
      <c r="I1210" s="97" t="s">
        <v>105</v>
      </c>
      <c r="J1210" s="23" t="s">
        <v>1275</v>
      </c>
      <c r="K1210" s="24" t="s">
        <v>3526</v>
      </c>
      <c r="L1210" s="22" t="s">
        <v>4261</v>
      </c>
      <c r="M1210" s="22" t="s">
        <v>4318</v>
      </c>
      <c r="N1210" s="22" t="s">
        <v>2074</v>
      </c>
      <c r="O1210" s="22" t="s">
        <v>3735</v>
      </c>
      <c r="P1210" s="246" t="s">
        <v>3662</v>
      </c>
      <c r="Q1210" s="191"/>
      <c r="R1210" s="1"/>
      <c r="S1210" s="1" t="str">
        <f t="shared" si="178"/>
        <v/>
      </c>
      <c r="T1210" s="1" t="str">
        <f>IF(ISNA(VLOOKUP(P1210,'NEW XEQM.c'!D:D,1,0)),"--",VLOOKUP(P1210,'NEW XEQM.c'!D:G,3,0))</f>
        <v>--</v>
      </c>
      <c r="U1210" s="1" t="s">
        <v>2074</v>
      </c>
      <c r="W1210" t="e">
        <f t="shared" si="164"/>
        <v>#VALUE!</v>
      </c>
    </row>
    <row r="1211" spans="1:23">
      <c r="A1211" s="16">
        <f t="shared" si="162"/>
        <v>1211</v>
      </c>
      <c r="B1211" s="15">
        <f t="shared" si="163"/>
        <v>1184</v>
      </c>
      <c r="C1211" s="18" t="s">
        <v>3513</v>
      </c>
      <c r="D1211" s="18" t="s">
        <v>915</v>
      </c>
      <c r="E1211" s="23" t="s">
        <v>128</v>
      </c>
      <c r="F1211" s="23" t="s">
        <v>128</v>
      </c>
      <c r="G1211" s="99">
        <v>0</v>
      </c>
      <c r="H1211" s="99">
        <v>0</v>
      </c>
      <c r="I1211" s="97" t="s">
        <v>105</v>
      </c>
      <c r="J1211" s="23" t="s">
        <v>1275</v>
      </c>
      <c r="K1211" s="24" t="s">
        <v>3526</v>
      </c>
      <c r="L1211" s="22" t="s">
        <v>4261</v>
      </c>
      <c r="M1211" s="22" t="s">
        <v>4318</v>
      </c>
      <c r="N1211" s="22" t="s">
        <v>2074</v>
      </c>
      <c r="O1211" s="22" t="s">
        <v>3736</v>
      </c>
      <c r="P1211" s="246" t="s">
        <v>3663</v>
      </c>
      <c r="Q1211" s="191"/>
      <c r="R1211" s="1"/>
      <c r="S1211" s="1" t="str">
        <f t="shared" si="178"/>
        <v/>
      </c>
      <c r="T1211" s="1" t="str">
        <f>IF(ISNA(VLOOKUP(P1211,'NEW XEQM.c'!D:D,1,0)),"--",VLOOKUP(P1211,'NEW XEQM.c'!D:G,3,0))</f>
        <v>--</v>
      </c>
      <c r="U1211" s="1" t="s">
        <v>2074</v>
      </c>
      <c r="W1211" t="e">
        <f t="shared" si="164"/>
        <v>#VALUE!</v>
      </c>
    </row>
    <row r="1212" spans="1:23">
      <c r="A1212" s="16">
        <f t="shared" si="162"/>
        <v>1212</v>
      </c>
      <c r="B1212" s="15">
        <f t="shared" si="163"/>
        <v>1185</v>
      </c>
      <c r="C1212" s="18" t="s">
        <v>3513</v>
      </c>
      <c r="D1212" s="18" t="s">
        <v>916</v>
      </c>
      <c r="E1212" s="23" t="s">
        <v>139</v>
      </c>
      <c r="F1212" s="23" t="s">
        <v>139</v>
      </c>
      <c r="G1212" s="99">
        <v>0</v>
      </c>
      <c r="H1212" s="99">
        <v>0</v>
      </c>
      <c r="I1212" s="97" t="s">
        <v>105</v>
      </c>
      <c r="J1212" s="23" t="s">
        <v>1275</v>
      </c>
      <c r="K1212" s="24" t="s">
        <v>3526</v>
      </c>
      <c r="L1212" s="22" t="s">
        <v>4261</v>
      </c>
      <c r="M1212" s="22" t="s">
        <v>4318</v>
      </c>
      <c r="N1212" s="22" t="s">
        <v>2074</v>
      </c>
      <c r="O1212" s="22" t="s">
        <v>3737</v>
      </c>
      <c r="P1212" s="246" t="s">
        <v>3664</v>
      </c>
      <c r="Q1212" s="191"/>
      <c r="R1212" s="1"/>
      <c r="S1212" s="1" t="str">
        <f t="shared" si="178"/>
        <v/>
      </c>
      <c r="T1212" s="1" t="str">
        <f>IF(ISNA(VLOOKUP(P1212,'NEW XEQM.c'!D:D,1,0)),"--",VLOOKUP(P1212,'NEW XEQM.c'!D:G,3,0))</f>
        <v>--</v>
      </c>
      <c r="U1212" s="1" t="s">
        <v>2074</v>
      </c>
      <c r="W1212" t="e">
        <f t="shared" si="164"/>
        <v>#VALUE!</v>
      </c>
    </row>
    <row r="1213" spans="1:23">
      <c r="A1213" s="16">
        <f t="shared" si="162"/>
        <v>1213</v>
      </c>
      <c r="B1213" s="15">
        <f t="shared" si="163"/>
        <v>1186</v>
      </c>
      <c r="C1213" s="18" t="s">
        <v>3513</v>
      </c>
      <c r="D1213" s="18" t="s">
        <v>917</v>
      </c>
      <c r="E1213" s="23" t="s">
        <v>146</v>
      </c>
      <c r="F1213" s="23" t="s">
        <v>146</v>
      </c>
      <c r="G1213" s="99">
        <v>0</v>
      </c>
      <c r="H1213" s="99">
        <v>0</v>
      </c>
      <c r="I1213" s="97" t="s">
        <v>105</v>
      </c>
      <c r="J1213" s="23" t="s">
        <v>1275</v>
      </c>
      <c r="K1213" s="24" t="s">
        <v>3526</v>
      </c>
      <c r="L1213" s="22" t="s">
        <v>4261</v>
      </c>
      <c r="M1213" s="22" t="s">
        <v>4318</v>
      </c>
      <c r="N1213" s="22" t="s">
        <v>2074</v>
      </c>
      <c r="O1213" s="22" t="s">
        <v>3738</v>
      </c>
      <c r="P1213" s="246" t="s">
        <v>3665</v>
      </c>
      <c r="Q1213" s="191"/>
      <c r="R1213" s="1"/>
      <c r="S1213" s="1" t="str">
        <f t="shared" si="178"/>
        <v/>
      </c>
      <c r="T1213" s="1" t="str">
        <f>IF(ISNA(VLOOKUP(P1213,'NEW XEQM.c'!D:D,1,0)),"--",VLOOKUP(P1213,'NEW XEQM.c'!D:G,3,0))</f>
        <v>--</v>
      </c>
      <c r="U1213" s="1" t="s">
        <v>2074</v>
      </c>
      <c r="W1213" t="e">
        <f t="shared" si="164"/>
        <v>#VALUE!</v>
      </c>
    </row>
    <row r="1214" spans="1:23">
      <c r="A1214" s="16">
        <f t="shared" si="162"/>
        <v>1214</v>
      </c>
      <c r="B1214" s="15">
        <f t="shared" si="163"/>
        <v>1187</v>
      </c>
      <c r="C1214" s="18" t="s">
        <v>3512</v>
      </c>
      <c r="D1214" s="18" t="s">
        <v>7</v>
      </c>
      <c r="E1214" s="23" t="s">
        <v>3650</v>
      </c>
      <c r="F1214" s="23" t="s">
        <v>3650</v>
      </c>
      <c r="G1214" s="99">
        <v>0</v>
      </c>
      <c r="H1214" s="99">
        <v>0</v>
      </c>
      <c r="I1214" s="97" t="s">
        <v>105</v>
      </c>
      <c r="J1214" s="23" t="s">
        <v>1275</v>
      </c>
      <c r="K1214" s="24" t="s">
        <v>3526</v>
      </c>
      <c r="L1214" s="22" t="s">
        <v>4261</v>
      </c>
      <c r="M1214" s="22" t="s">
        <v>4318</v>
      </c>
      <c r="N1214" s="22" t="s">
        <v>2074</v>
      </c>
      <c r="O1214" s="22"/>
      <c r="P1214" s="246" t="s">
        <v>3667</v>
      </c>
      <c r="Q1214" s="191"/>
      <c r="R1214" s="1"/>
      <c r="S1214" s="1" t="str">
        <f t="shared" si="178"/>
        <v/>
      </c>
      <c r="T1214" s="1" t="str">
        <f>IF(ISNA(VLOOKUP(P1214,'NEW XEQM.c'!D:D,1,0)),"--",VLOOKUP(P1214,'NEW XEQM.c'!D:G,3,0))</f>
        <v>--</v>
      </c>
      <c r="U1214" s="1" t="s">
        <v>2074</v>
      </c>
      <c r="W1214" t="e">
        <f t="shared" si="164"/>
        <v>#VALUE!</v>
      </c>
    </row>
    <row r="1215" spans="1:23">
      <c r="A1215" s="16">
        <f t="shared" ref="A1215:A1278" si="179">IF(B1215=INT(B1215),ROW(),"")</f>
        <v>1215</v>
      </c>
      <c r="B1215" s="15">
        <f t="shared" si="163"/>
        <v>1188</v>
      </c>
      <c r="C1215" s="18" t="s">
        <v>3512</v>
      </c>
      <c r="D1215" s="18" t="s">
        <v>7</v>
      </c>
      <c r="E1215" s="23" t="s">
        <v>4345</v>
      </c>
      <c r="F1215" s="23" t="s">
        <v>4345</v>
      </c>
      <c r="G1215" s="99">
        <v>0</v>
      </c>
      <c r="H1215" s="99">
        <v>0</v>
      </c>
      <c r="I1215" s="97" t="s">
        <v>105</v>
      </c>
      <c r="J1215" s="23" t="s">
        <v>1275</v>
      </c>
      <c r="K1215" s="24" t="s">
        <v>3526</v>
      </c>
      <c r="L1215" s="22" t="s">
        <v>4261</v>
      </c>
      <c r="M1215" s="22" t="s">
        <v>4318</v>
      </c>
      <c r="N1215" s="22" t="s">
        <v>2074</v>
      </c>
      <c r="O1215" s="22"/>
      <c r="P1215" s="246" t="s">
        <v>3668</v>
      </c>
      <c r="Q1215" s="191"/>
      <c r="R1215" s="1"/>
      <c r="S1215" s="1" t="str">
        <f t="shared" si="178"/>
        <v/>
      </c>
      <c r="T1215" s="1" t="str">
        <f>IF(ISNA(VLOOKUP(P1215,'NEW XEQM.c'!D:D,1,0)),"--",VLOOKUP(P1215,'NEW XEQM.c'!D:G,3,0))</f>
        <v>--</v>
      </c>
      <c r="U1215" s="1" t="s">
        <v>2074</v>
      </c>
      <c r="W1215" t="e">
        <f t="shared" si="164"/>
        <v>#VALUE!</v>
      </c>
    </row>
    <row r="1216" spans="1:23">
      <c r="A1216" s="16">
        <f t="shared" si="179"/>
        <v>1216</v>
      </c>
      <c r="B1216" s="15">
        <f t="shared" si="163"/>
        <v>1189</v>
      </c>
      <c r="C1216" s="18" t="s">
        <v>3512</v>
      </c>
      <c r="D1216" s="18" t="s">
        <v>7</v>
      </c>
      <c r="E1216" s="23" t="s">
        <v>3651</v>
      </c>
      <c r="F1216" s="23" t="s">
        <v>3651</v>
      </c>
      <c r="G1216" s="99">
        <v>0</v>
      </c>
      <c r="H1216" s="99">
        <v>0</v>
      </c>
      <c r="I1216" s="97" t="s">
        <v>105</v>
      </c>
      <c r="J1216" s="23" t="s">
        <v>1275</v>
      </c>
      <c r="K1216" s="24" t="s">
        <v>3526</v>
      </c>
      <c r="L1216" s="22" t="s">
        <v>4261</v>
      </c>
      <c r="M1216" s="22" t="s">
        <v>4318</v>
      </c>
      <c r="N1216" s="22" t="s">
        <v>2074</v>
      </c>
      <c r="O1216" s="22"/>
      <c r="P1216" s="246" t="s">
        <v>3669</v>
      </c>
      <c r="Q1216" s="191"/>
      <c r="R1216" s="1"/>
      <c r="S1216" s="1" t="str">
        <f t="shared" si="178"/>
        <v/>
      </c>
      <c r="T1216" s="1" t="str">
        <f>IF(ISNA(VLOOKUP(P1216,'NEW XEQM.c'!D:D,1,0)),"--",VLOOKUP(P1216,'NEW XEQM.c'!D:G,3,0))</f>
        <v>--</v>
      </c>
      <c r="U1216" s="1" t="s">
        <v>2074</v>
      </c>
      <c r="W1216" t="e">
        <f t="shared" si="164"/>
        <v>#VALUE!</v>
      </c>
    </row>
    <row r="1217" spans="1:23">
      <c r="A1217" s="16">
        <f t="shared" si="179"/>
        <v>1217</v>
      </c>
      <c r="B1217" s="15">
        <f t="shared" si="163"/>
        <v>1190</v>
      </c>
      <c r="C1217" s="18" t="s">
        <v>3512</v>
      </c>
      <c r="D1217" s="18" t="s">
        <v>7</v>
      </c>
      <c r="E1217" s="23" t="s">
        <v>3652</v>
      </c>
      <c r="F1217" s="23" t="s">
        <v>3652</v>
      </c>
      <c r="G1217" s="99">
        <v>0</v>
      </c>
      <c r="H1217" s="99">
        <v>0</v>
      </c>
      <c r="I1217" s="97" t="s">
        <v>105</v>
      </c>
      <c r="J1217" s="23" t="s">
        <v>1275</v>
      </c>
      <c r="K1217" s="24" t="s">
        <v>3526</v>
      </c>
      <c r="L1217" s="22" t="s">
        <v>4261</v>
      </c>
      <c r="M1217" s="22" t="s">
        <v>4318</v>
      </c>
      <c r="N1217" s="22" t="s">
        <v>2074</v>
      </c>
      <c r="O1217" s="22"/>
      <c r="P1217" s="246" t="s">
        <v>3670</v>
      </c>
      <c r="Q1217" s="191"/>
      <c r="R1217" s="1"/>
      <c r="S1217" s="1" t="str">
        <f t="shared" si="178"/>
        <v/>
      </c>
      <c r="T1217" s="1" t="str">
        <f>IF(ISNA(VLOOKUP(P1217,'NEW XEQM.c'!D:D,1,0)),"--",VLOOKUP(P1217,'NEW XEQM.c'!D:G,3,0))</f>
        <v>--</v>
      </c>
      <c r="U1217" s="1" t="s">
        <v>2074</v>
      </c>
      <c r="W1217" t="e">
        <f t="shared" si="164"/>
        <v>#VALUE!</v>
      </c>
    </row>
    <row r="1218" spans="1:23">
      <c r="A1218" s="16">
        <f t="shared" si="179"/>
        <v>1218</v>
      </c>
      <c r="B1218" s="15">
        <f t="shared" si="163"/>
        <v>1191</v>
      </c>
      <c r="C1218" s="18" t="s">
        <v>3512</v>
      </c>
      <c r="D1218" s="18" t="s">
        <v>7</v>
      </c>
      <c r="E1218" s="23" t="s">
        <v>3653</v>
      </c>
      <c r="F1218" s="23" t="s">
        <v>3653</v>
      </c>
      <c r="G1218" s="99">
        <v>0</v>
      </c>
      <c r="H1218" s="101">
        <v>0</v>
      </c>
      <c r="I1218" s="97" t="s">
        <v>105</v>
      </c>
      <c r="J1218" s="23" t="s">
        <v>1275</v>
      </c>
      <c r="K1218" s="24" t="s">
        <v>3526</v>
      </c>
      <c r="L1218" s="22" t="s">
        <v>4261</v>
      </c>
      <c r="M1218" s="22" t="s">
        <v>4318</v>
      </c>
      <c r="N1218" s="22" t="s">
        <v>2074</v>
      </c>
      <c r="O1218" s="22"/>
      <c r="P1218" s="246" t="s">
        <v>3671</v>
      </c>
      <c r="Q1218" s="191"/>
      <c r="R1218" s="1"/>
      <c r="S1218" s="1" t="str">
        <f t="shared" si="178"/>
        <v/>
      </c>
      <c r="T1218" s="1" t="str">
        <f>IF(ISNA(VLOOKUP(P1218,'NEW XEQM.c'!D:D,1,0)),"--",VLOOKUP(P1218,'NEW XEQM.c'!D:G,3,0))</f>
        <v>--</v>
      </c>
      <c r="U1218" s="1" t="s">
        <v>2074</v>
      </c>
      <c r="W1218" t="e">
        <f t="shared" si="164"/>
        <v>#VALUE!</v>
      </c>
    </row>
    <row r="1219" spans="1:23">
      <c r="A1219" s="16">
        <f t="shared" si="179"/>
        <v>1219</v>
      </c>
      <c r="B1219" s="15">
        <f t="shared" si="163"/>
        <v>1192</v>
      </c>
      <c r="C1219" s="18" t="s">
        <v>4366</v>
      </c>
      <c r="D1219" s="18" t="s">
        <v>4367</v>
      </c>
      <c r="E1219" s="23" t="s">
        <v>954</v>
      </c>
      <c r="F1219" s="23" t="s">
        <v>954</v>
      </c>
      <c r="G1219" s="99">
        <v>0</v>
      </c>
      <c r="H1219" s="99">
        <v>0</v>
      </c>
      <c r="I1219" s="97" t="s">
        <v>105</v>
      </c>
      <c r="J1219" s="23" t="s">
        <v>1275</v>
      </c>
      <c r="K1219" s="24" t="s">
        <v>3526</v>
      </c>
      <c r="L1219" s="22" t="s">
        <v>4261</v>
      </c>
      <c r="M1219" s="22" t="s">
        <v>4318</v>
      </c>
      <c r="N1219" s="22" t="s">
        <v>2074</v>
      </c>
      <c r="O1219" s="22"/>
      <c r="P1219" s="246" t="s">
        <v>3672</v>
      </c>
      <c r="Q1219" s="191"/>
      <c r="R1219" s="1"/>
      <c r="S1219" s="1" t="str">
        <f t="shared" si="178"/>
        <v/>
      </c>
      <c r="T1219" s="1" t="str">
        <f>IF(ISNA(VLOOKUP(P1219,'NEW XEQM.c'!D:D,1,0)),"--",VLOOKUP(P1219,'NEW XEQM.c'!D:G,3,0))</f>
        <v>--</v>
      </c>
      <c r="U1219" s="1" t="s">
        <v>2074</v>
      </c>
      <c r="W1219" t="e">
        <f t="shared" si="164"/>
        <v>#VALUE!</v>
      </c>
    </row>
    <row r="1220" spans="1:23">
      <c r="A1220" s="16">
        <f t="shared" si="179"/>
        <v>1220</v>
      </c>
      <c r="B1220" s="15">
        <f t="shared" ref="B1220:B1283" si="180">IF(AND(MID(C1220,2,1)&lt;&gt;"/",MID(C1220,1,1)="/"),INT(B1219)+1,B1219+0.01)</f>
        <v>1193</v>
      </c>
      <c r="C1220" s="18" t="s">
        <v>4366</v>
      </c>
      <c r="D1220" s="18" t="s">
        <v>4368</v>
      </c>
      <c r="E1220" s="23" t="s">
        <v>3685</v>
      </c>
      <c r="F1220" s="23" t="s">
        <v>3685</v>
      </c>
      <c r="G1220" s="99">
        <v>0</v>
      </c>
      <c r="H1220" s="99">
        <v>0</v>
      </c>
      <c r="I1220" s="97" t="s">
        <v>105</v>
      </c>
      <c r="J1220" s="23" t="s">
        <v>1275</v>
      </c>
      <c r="K1220" s="24" t="s">
        <v>3526</v>
      </c>
      <c r="L1220" s="22" t="s">
        <v>4261</v>
      </c>
      <c r="M1220" s="22" t="s">
        <v>4318</v>
      </c>
      <c r="N1220" s="22" t="s">
        <v>2074</v>
      </c>
      <c r="O1220" s="22"/>
      <c r="P1220" s="246" t="s">
        <v>3673</v>
      </c>
      <c r="Q1220" s="191"/>
      <c r="R1220" s="1"/>
      <c r="S1220" s="1" t="str">
        <f t="shared" si="178"/>
        <v/>
      </c>
      <c r="T1220" s="1" t="str">
        <f>IF(ISNA(VLOOKUP(P1220,'NEW XEQM.c'!D:D,1,0)),"--",VLOOKUP(P1220,'NEW XEQM.c'!D:G,3,0))</f>
        <v>--</v>
      </c>
      <c r="U1220" s="1" t="s">
        <v>2074</v>
      </c>
      <c r="W1220" t="e">
        <f t="shared" si="164"/>
        <v>#VALUE!</v>
      </c>
    </row>
    <row r="1221" spans="1:23">
      <c r="A1221" s="16">
        <f t="shared" si="179"/>
        <v>1221</v>
      </c>
      <c r="B1221" s="15">
        <f t="shared" si="180"/>
        <v>1194</v>
      </c>
      <c r="C1221" s="18" t="s">
        <v>4366</v>
      </c>
      <c r="D1221" s="18" t="s">
        <v>4369</v>
      </c>
      <c r="E1221" s="23" t="s">
        <v>3686</v>
      </c>
      <c r="F1221" s="23" t="s">
        <v>3686</v>
      </c>
      <c r="G1221" s="99">
        <v>0</v>
      </c>
      <c r="H1221" s="99">
        <v>0</v>
      </c>
      <c r="I1221" s="97" t="s">
        <v>105</v>
      </c>
      <c r="J1221" s="23" t="s">
        <v>1275</v>
      </c>
      <c r="K1221" s="24" t="s">
        <v>3526</v>
      </c>
      <c r="L1221" s="22" t="s">
        <v>4261</v>
      </c>
      <c r="M1221" s="22" t="s">
        <v>4318</v>
      </c>
      <c r="N1221" s="22" t="s">
        <v>2074</v>
      </c>
      <c r="O1221" s="22"/>
      <c r="P1221" s="246" t="s">
        <v>3674</v>
      </c>
      <c r="Q1221" s="191"/>
      <c r="R1221" s="1"/>
      <c r="S1221" s="1" t="str">
        <f t="shared" si="178"/>
        <v/>
      </c>
      <c r="T1221" s="1" t="str">
        <f>IF(ISNA(VLOOKUP(P1221,'NEW XEQM.c'!D:D,1,0)),"--",VLOOKUP(P1221,'NEW XEQM.c'!D:G,3,0))</f>
        <v>--</v>
      </c>
      <c r="U1221" s="1" t="s">
        <v>2074</v>
      </c>
      <c r="W1221" t="e">
        <f t="shared" ref="W1221:W1284" si="181">SUBSTITUTE(IF(AND(T1221="--",FIND("STD",E1221),FIND("fn",C1221)&gt;0,FIND("ITM_",P1221),I1221="CAT_FNCT"),E1221,""),"""","")</f>
        <v>#VALUE!</v>
      </c>
    </row>
    <row r="1222" spans="1:23">
      <c r="A1222" s="16">
        <f t="shared" si="179"/>
        <v>1222</v>
      </c>
      <c r="B1222" s="15">
        <f t="shared" si="180"/>
        <v>1195</v>
      </c>
      <c r="C1222" s="18" t="s">
        <v>4240</v>
      </c>
      <c r="D1222" s="18" t="s">
        <v>4241</v>
      </c>
      <c r="E1222" s="23" t="s">
        <v>104</v>
      </c>
      <c r="F1222" s="23" t="s">
        <v>104</v>
      </c>
      <c r="G1222" s="99">
        <v>0</v>
      </c>
      <c r="H1222" s="99">
        <v>0</v>
      </c>
      <c r="I1222" s="97" t="s">
        <v>105</v>
      </c>
      <c r="J1222" s="23" t="s">
        <v>1275</v>
      </c>
      <c r="K1222" s="24" t="s">
        <v>3526</v>
      </c>
      <c r="L1222" s="22" t="s">
        <v>4261</v>
      </c>
      <c r="M1222" s="22" t="s">
        <v>4318</v>
      </c>
      <c r="N1222" s="22" t="s">
        <v>2074</v>
      </c>
      <c r="O1222" s="22"/>
      <c r="P1222" s="246" t="s">
        <v>3675</v>
      </c>
      <c r="Q1222" s="191"/>
      <c r="R1222" s="1"/>
      <c r="S1222" s="1" t="str">
        <f t="shared" si="178"/>
        <v/>
      </c>
      <c r="T1222" s="1" t="str">
        <f>IF(ISNA(VLOOKUP(P1222,'NEW XEQM.c'!D:D,1,0)),"--",VLOOKUP(P1222,'NEW XEQM.c'!D:G,3,0))</f>
        <v>--</v>
      </c>
      <c r="U1222" s="1"/>
      <c r="W1222" t="e">
        <f t="shared" si="181"/>
        <v>#VALUE!</v>
      </c>
    </row>
    <row r="1223" spans="1:23">
      <c r="A1223" s="16">
        <f t="shared" si="179"/>
        <v>1223</v>
      </c>
      <c r="B1223" s="15">
        <f t="shared" si="180"/>
        <v>1196</v>
      </c>
      <c r="C1223" s="18" t="s">
        <v>4240</v>
      </c>
      <c r="D1223" s="18" t="s">
        <v>4242</v>
      </c>
      <c r="E1223" s="23" t="s">
        <v>138</v>
      </c>
      <c r="F1223" s="23" t="s">
        <v>138</v>
      </c>
      <c r="G1223" s="99">
        <v>0</v>
      </c>
      <c r="H1223" s="99">
        <v>0</v>
      </c>
      <c r="I1223" s="97" t="s">
        <v>105</v>
      </c>
      <c r="J1223" s="23" t="s">
        <v>1275</v>
      </c>
      <c r="K1223" s="24" t="s">
        <v>3526</v>
      </c>
      <c r="L1223" s="22" t="s">
        <v>4261</v>
      </c>
      <c r="M1223" s="22" t="s">
        <v>4318</v>
      </c>
      <c r="N1223" s="22" t="s">
        <v>2074</v>
      </c>
      <c r="O1223" s="22"/>
      <c r="P1223" s="246" t="s">
        <v>3676</v>
      </c>
      <c r="Q1223" s="191"/>
      <c r="R1223" s="1"/>
      <c r="S1223" s="1" t="str">
        <f t="shared" si="178"/>
        <v/>
      </c>
      <c r="T1223" s="1" t="str">
        <f>IF(ISNA(VLOOKUP(P1223,'NEW XEQM.c'!D:D,1,0)),"--",VLOOKUP(P1223,'NEW XEQM.c'!D:G,3,0))</f>
        <v>--</v>
      </c>
      <c r="U1223" s="1"/>
      <c r="W1223" t="e">
        <f t="shared" si="181"/>
        <v>#VALUE!</v>
      </c>
    </row>
    <row r="1224" spans="1:23">
      <c r="A1224" s="16">
        <f t="shared" si="179"/>
        <v>1224</v>
      </c>
      <c r="B1224" s="15">
        <f t="shared" si="180"/>
        <v>1197</v>
      </c>
      <c r="C1224" s="18" t="s">
        <v>4240</v>
      </c>
      <c r="D1224" s="18" t="s">
        <v>4243</v>
      </c>
      <c r="E1224" s="23" t="s">
        <v>4884</v>
      </c>
      <c r="F1224" s="23" t="s">
        <v>4884</v>
      </c>
      <c r="G1224" s="99">
        <v>0</v>
      </c>
      <c r="H1224" s="99">
        <v>0</v>
      </c>
      <c r="I1224" s="97" t="s">
        <v>105</v>
      </c>
      <c r="J1224" s="23" t="s">
        <v>1275</v>
      </c>
      <c r="K1224" s="24" t="s">
        <v>3526</v>
      </c>
      <c r="L1224" s="22" t="s">
        <v>4261</v>
      </c>
      <c r="M1224" s="22" t="s">
        <v>4318</v>
      </c>
      <c r="N1224" s="22" t="s">
        <v>2074</v>
      </c>
      <c r="O1224" s="22"/>
      <c r="P1224" s="246" t="s">
        <v>3677</v>
      </c>
      <c r="Q1224" s="191"/>
      <c r="R1224" s="1"/>
      <c r="S1224" s="1" t="str">
        <f t="shared" si="178"/>
        <v/>
      </c>
      <c r="T1224" s="1" t="str">
        <f>IF(ISNA(VLOOKUP(P1224,'NEW XEQM.c'!D:D,1,0)),"--",VLOOKUP(P1224,'NEW XEQM.c'!D:G,3,0))</f>
        <v>--</v>
      </c>
      <c r="U1224" s="1"/>
      <c r="W1224" t="e">
        <f t="shared" si="181"/>
        <v>#VALUE!</v>
      </c>
    </row>
    <row r="1225" spans="1:23">
      <c r="A1225" s="16">
        <f t="shared" si="179"/>
        <v>1225</v>
      </c>
      <c r="B1225" s="15">
        <f t="shared" si="180"/>
        <v>1198</v>
      </c>
      <c r="C1225" s="18" t="s">
        <v>4240</v>
      </c>
      <c r="D1225" s="18" t="s">
        <v>4244</v>
      </c>
      <c r="E1225" s="23" t="s">
        <v>1116</v>
      </c>
      <c r="F1225" s="23" t="s">
        <v>1116</v>
      </c>
      <c r="G1225" s="99">
        <v>0</v>
      </c>
      <c r="H1225" s="99">
        <v>0</v>
      </c>
      <c r="I1225" s="97" t="s">
        <v>105</v>
      </c>
      <c r="J1225" s="23" t="s">
        <v>1275</v>
      </c>
      <c r="K1225" s="24" t="s">
        <v>3526</v>
      </c>
      <c r="L1225" s="22" t="s">
        <v>4261</v>
      </c>
      <c r="M1225" s="22" t="s">
        <v>4318</v>
      </c>
      <c r="N1225" s="22" t="s">
        <v>2074</v>
      </c>
      <c r="O1225" s="22"/>
      <c r="P1225" s="246" t="s">
        <v>3678</v>
      </c>
      <c r="Q1225" s="191"/>
      <c r="R1225" s="1"/>
      <c r="S1225" s="1" t="str">
        <f t="shared" si="178"/>
        <v/>
      </c>
      <c r="T1225" s="1" t="str">
        <f>IF(ISNA(VLOOKUP(P1225,'NEW XEQM.c'!D:D,1,0)),"--",VLOOKUP(P1225,'NEW XEQM.c'!D:G,3,0))</f>
        <v>--</v>
      </c>
      <c r="U1225" s="1"/>
      <c r="W1225" t="e">
        <f t="shared" si="181"/>
        <v>#VALUE!</v>
      </c>
    </row>
    <row r="1226" spans="1:23">
      <c r="A1226" s="16">
        <f t="shared" si="179"/>
        <v>1226</v>
      </c>
      <c r="B1226" s="15">
        <f t="shared" si="180"/>
        <v>1199</v>
      </c>
      <c r="C1226" s="18" t="s">
        <v>4240</v>
      </c>
      <c r="D1226" s="18" t="s">
        <v>4245</v>
      </c>
      <c r="E1226" s="23" t="s">
        <v>1118</v>
      </c>
      <c r="F1226" s="23" t="s">
        <v>1118</v>
      </c>
      <c r="G1226" s="99">
        <v>0</v>
      </c>
      <c r="H1226" s="99">
        <v>0</v>
      </c>
      <c r="I1226" s="97" t="s">
        <v>105</v>
      </c>
      <c r="J1226" s="23" t="s">
        <v>1275</v>
      </c>
      <c r="K1226" s="24" t="s">
        <v>3526</v>
      </c>
      <c r="L1226" s="22" t="s">
        <v>4261</v>
      </c>
      <c r="M1226" s="22" t="s">
        <v>4318</v>
      </c>
      <c r="N1226" s="22" t="s">
        <v>2074</v>
      </c>
      <c r="O1226" s="22"/>
      <c r="P1226" s="246" t="s">
        <v>3679</v>
      </c>
      <c r="Q1226" s="191"/>
      <c r="R1226" s="1"/>
      <c r="S1226" s="1" t="str">
        <f t="shared" si="178"/>
        <v/>
      </c>
      <c r="T1226" s="1" t="str">
        <f>IF(ISNA(VLOOKUP(P1226,'NEW XEQM.c'!D:D,1,0)),"--",VLOOKUP(P1226,'NEW XEQM.c'!D:G,3,0))</f>
        <v>--</v>
      </c>
      <c r="U1226" s="1"/>
      <c r="W1226" t="e">
        <f t="shared" si="181"/>
        <v>#VALUE!</v>
      </c>
    </row>
    <row r="1227" spans="1:23">
      <c r="A1227" s="16">
        <f t="shared" si="179"/>
        <v>1227</v>
      </c>
      <c r="B1227" s="15">
        <f t="shared" si="180"/>
        <v>1200</v>
      </c>
      <c r="C1227" s="18" t="s">
        <v>4240</v>
      </c>
      <c r="D1227" s="18" t="s">
        <v>4246</v>
      </c>
      <c r="E1227" s="23" t="s">
        <v>242</v>
      </c>
      <c r="F1227" s="23" t="s">
        <v>242</v>
      </c>
      <c r="G1227" s="99">
        <v>0</v>
      </c>
      <c r="H1227" s="99">
        <v>0</v>
      </c>
      <c r="I1227" s="97" t="s">
        <v>105</v>
      </c>
      <c r="J1227" s="23" t="s">
        <v>1275</v>
      </c>
      <c r="K1227" s="24" t="s">
        <v>3526</v>
      </c>
      <c r="L1227" s="22" t="s">
        <v>4261</v>
      </c>
      <c r="M1227" s="22" t="s">
        <v>4318</v>
      </c>
      <c r="N1227" s="22" t="s">
        <v>2074</v>
      </c>
      <c r="O1227" s="22"/>
      <c r="P1227" s="246" t="s">
        <v>3680</v>
      </c>
      <c r="Q1227" s="191"/>
      <c r="R1227" s="1"/>
      <c r="S1227" s="1" t="str">
        <f t="shared" si="178"/>
        <v/>
      </c>
      <c r="T1227" s="1" t="str">
        <f>IF(ISNA(VLOOKUP(P1227,'NEW XEQM.c'!D:D,1,0)),"--",VLOOKUP(P1227,'NEW XEQM.c'!D:G,3,0))</f>
        <v>--</v>
      </c>
      <c r="U1227" s="1"/>
      <c r="W1227" t="e">
        <f t="shared" si="181"/>
        <v>#VALUE!</v>
      </c>
    </row>
    <row r="1228" spans="1:23">
      <c r="A1228" s="16">
        <f t="shared" si="179"/>
        <v>1228</v>
      </c>
      <c r="B1228" s="15">
        <f t="shared" si="180"/>
        <v>1201</v>
      </c>
      <c r="C1228" s="18" t="s">
        <v>3512</v>
      </c>
      <c r="D1228" s="18" t="s">
        <v>7</v>
      </c>
      <c r="E1228" s="78" t="s">
        <v>3649</v>
      </c>
      <c r="F1228" s="78" t="s">
        <v>3649</v>
      </c>
      <c r="G1228" s="99">
        <v>0</v>
      </c>
      <c r="H1228" s="99">
        <v>0</v>
      </c>
      <c r="I1228" s="97" t="s">
        <v>105</v>
      </c>
      <c r="J1228" s="23" t="s">
        <v>1275</v>
      </c>
      <c r="K1228" s="24" t="s">
        <v>3526</v>
      </c>
      <c r="L1228" s="22" t="s">
        <v>4261</v>
      </c>
      <c r="M1228" s="22" t="s">
        <v>4318</v>
      </c>
      <c r="N1228" s="22" t="s">
        <v>2074</v>
      </c>
      <c r="O1228" s="22"/>
      <c r="P1228" s="246" t="s">
        <v>3666</v>
      </c>
      <c r="Q1228" s="191"/>
      <c r="R1228" s="1"/>
      <c r="S1228" s="1" t="str">
        <f t="shared" si="178"/>
        <v/>
      </c>
      <c r="T1228" s="1" t="str">
        <f>IF(ISNA(VLOOKUP(P1228,'NEW XEQM.c'!D:D,1,0)),"--",VLOOKUP(P1228,'NEW XEQM.c'!D:G,3,0))</f>
        <v>--</v>
      </c>
      <c r="U1228" s="1"/>
      <c r="W1228" t="e">
        <f t="shared" si="181"/>
        <v>#VALUE!</v>
      </c>
    </row>
    <row r="1229" spans="1:23">
      <c r="A1229" s="16">
        <f t="shared" si="179"/>
        <v>1229</v>
      </c>
      <c r="B1229" s="15">
        <f t="shared" si="180"/>
        <v>1202</v>
      </c>
      <c r="C1229" s="18" t="s">
        <v>4009</v>
      </c>
      <c r="D1229" s="18" t="s">
        <v>7</v>
      </c>
      <c r="E1229" s="78" t="s">
        <v>1077</v>
      </c>
      <c r="F1229" s="78" t="s">
        <v>3739</v>
      </c>
      <c r="G1229" s="99">
        <v>0</v>
      </c>
      <c r="H1229" s="99">
        <v>0</v>
      </c>
      <c r="I1229" s="97" t="s">
        <v>105</v>
      </c>
      <c r="J1229" s="23" t="s">
        <v>1275</v>
      </c>
      <c r="K1229" s="24" t="s">
        <v>3526</v>
      </c>
      <c r="L1229" s="22" t="s">
        <v>4261</v>
      </c>
      <c r="M1229" s="22" t="s">
        <v>4318</v>
      </c>
      <c r="N1229" s="22" t="s">
        <v>2074</v>
      </c>
      <c r="O1229" s="22"/>
      <c r="P1229" s="246" t="s">
        <v>3681</v>
      </c>
      <c r="Q1229" s="191"/>
      <c r="R1229" s="1"/>
      <c r="S1229" s="1" t="str">
        <f t="shared" si="178"/>
        <v>NOT EQUAL</v>
      </c>
      <c r="T1229" s="1" t="str">
        <f>IF(ISNA(VLOOKUP(P1229,'NEW XEQM.c'!D:D,1,0)),"--",VLOOKUP(P1229,'NEW XEQM.c'!D:G,3,0))</f>
        <v>--</v>
      </c>
      <c r="U1229" s="1"/>
      <c r="W1229" t="e">
        <f t="shared" si="181"/>
        <v>#VALUE!</v>
      </c>
    </row>
    <row r="1230" spans="1:23">
      <c r="A1230" s="16">
        <f t="shared" si="179"/>
        <v>1230</v>
      </c>
      <c r="B1230" s="15">
        <f t="shared" si="180"/>
        <v>1203</v>
      </c>
      <c r="C1230" s="125" t="s">
        <v>4010</v>
      </c>
      <c r="D1230" s="125" t="s">
        <v>7</v>
      </c>
      <c r="E1230" s="128" t="s">
        <v>1078</v>
      </c>
      <c r="F1230" s="128" t="s">
        <v>3740</v>
      </c>
      <c r="G1230" s="129">
        <v>0</v>
      </c>
      <c r="H1230" s="129">
        <v>0</v>
      </c>
      <c r="I1230" s="92" t="s">
        <v>105</v>
      </c>
      <c r="J1230" s="92" t="s">
        <v>1275</v>
      </c>
      <c r="K1230" s="126" t="s">
        <v>3526</v>
      </c>
      <c r="L1230" s="127" t="s">
        <v>4261</v>
      </c>
      <c r="M1230" s="22" t="s">
        <v>4318</v>
      </c>
      <c r="N1230" s="22" t="s">
        <v>2074</v>
      </c>
      <c r="O1230" s="127"/>
      <c r="P1230" s="246" t="s">
        <v>3682</v>
      </c>
      <c r="Q1230" s="191"/>
      <c r="R1230" s="1"/>
      <c r="S1230" s="1" t="str">
        <f t="shared" si="178"/>
        <v>NOT EQUAL</v>
      </c>
      <c r="T1230" s="1" t="str">
        <f>IF(ISNA(VLOOKUP(P1230,'NEW XEQM.c'!D:D,1,0)),"--",VLOOKUP(P1230,'NEW XEQM.c'!D:G,3,0))</f>
        <v>--</v>
      </c>
      <c r="U1230" s="1"/>
      <c r="W1230" t="e">
        <f t="shared" si="181"/>
        <v>#VALUE!</v>
      </c>
    </row>
    <row r="1231" spans="1:23">
      <c r="A1231" s="16">
        <f t="shared" si="179"/>
        <v>1231</v>
      </c>
      <c r="B1231" s="15">
        <f t="shared" si="180"/>
        <v>1204</v>
      </c>
      <c r="C1231" s="18" t="s">
        <v>4017</v>
      </c>
      <c r="D1231" s="125" t="s">
        <v>7</v>
      </c>
      <c r="E1231" s="128" t="s">
        <v>1079</v>
      </c>
      <c r="F1231" s="128" t="s">
        <v>3741</v>
      </c>
      <c r="G1231" s="129">
        <v>0</v>
      </c>
      <c r="H1231" s="129">
        <v>0</v>
      </c>
      <c r="I1231" s="92" t="s">
        <v>105</v>
      </c>
      <c r="J1231" s="92" t="s">
        <v>1275</v>
      </c>
      <c r="K1231" s="126" t="s">
        <v>3526</v>
      </c>
      <c r="L1231" s="127" t="s">
        <v>4261</v>
      </c>
      <c r="M1231" s="22" t="s">
        <v>4318</v>
      </c>
      <c r="N1231" s="22" t="s">
        <v>2074</v>
      </c>
      <c r="O1231" s="127"/>
      <c r="P1231" s="246" t="s">
        <v>3683</v>
      </c>
      <c r="Q1231" s="191"/>
      <c r="R1231" s="1"/>
      <c r="S1231" s="1" t="str">
        <f t="shared" si="178"/>
        <v>NOT EQUAL</v>
      </c>
      <c r="T1231" s="1" t="str">
        <f>IF(ISNA(VLOOKUP(P1231,'NEW XEQM.c'!D:D,1,0)),"--",VLOOKUP(P1231,'NEW XEQM.c'!D:G,3,0))</f>
        <v>--</v>
      </c>
      <c r="U1231" s="1"/>
      <c r="W1231" t="e">
        <f t="shared" si="181"/>
        <v>#VALUE!</v>
      </c>
    </row>
    <row r="1232" spans="1:23">
      <c r="A1232" s="16">
        <f t="shared" si="179"/>
        <v>1232</v>
      </c>
      <c r="B1232" s="15">
        <f t="shared" si="180"/>
        <v>1205</v>
      </c>
      <c r="C1232" s="54" t="s">
        <v>3512</v>
      </c>
      <c r="D1232" s="54" t="s">
        <v>7</v>
      </c>
      <c r="E1232" s="55" t="str">
        <f>CHAR(34)&amp;IF(B1232&lt;10,"000",IF(B1232&lt;100,"00",IF(B1232&lt;1000,"0","")))&amp;$B1232&amp;CHAR(34)</f>
        <v>"1205"</v>
      </c>
      <c r="F1232" s="55" t="str">
        <f>E1232</f>
        <v>"1205"</v>
      </c>
      <c r="G1232" s="100">
        <v>0</v>
      </c>
      <c r="H1232" s="100">
        <v>0</v>
      </c>
      <c r="I1232" s="56" t="s">
        <v>27</v>
      </c>
      <c r="J1232" s="56" t="s">
        <v>1275</v>
      </c>
      <c r="K1232" s="57" t="s">
        <v>3526</v>
      </c>
      <c r="L1232" s="11" t="s">
        <v>4261</v>
      </c>
      <c r="M1232" s="22" t="s">
        <v>4318</v>
      </c>
      <c r="N1232" s="22" t="s">
        <v>2074</v>
      </c>
      <c r="O1232" s="11"/>
      <c r="P1232" s="246" t="str">
        <f>"VAR_"&amp;IF(B1232&lt;10,"000",IF(B1232&lt;100,"00",IF(B1232&lt;1000,"0","")))&amp;$B1232</f>
        <v>VAR_1205</v>
      </c>
      <c r="Q1232" s="191"/>
      <c r="R1232" s="1"/>
      <c r="S1232" s="1" t="str">
        <f t="shared" si="178"/>
        <v/>
      </c>
      <c r="T1232" s="1" t="str">
        <f>IF(ISNA(VLOOKUP(P1232,'NEW XEQM.c'!D:D,1,0)),"--",VLOOKUP(P1232,'NEW XEQM.c'!D:G,3,0))</f>
        <v>--</v>
      </c>
      <c r="U1232" s="1" t="s">
        <v>2074</v>
      </c>
      <c r="W1232" t="e">
        <f t="shared" si="181"/>
        <v>#VALUE!</v>
      </c>
    </row>
    <row r="1233" spans="1:23">
      <c r="A1233" s="16">
        <f t="shared" si="179"/>
        <v>1233</v>
      </c>
      <c r="B1233" s="15">
        <f t="shared" si="180"/>
        <v>1206</v>
      </c>
      <c r="C1233" s="54" t="s">
        <v>3512</v>
      </c>
      <c r="D1233" s="54" t="s">
        <v>7</v>
      </c>
      <c r="E1233" s="55" t="str">
        <f>CHAR(34)&amp;IF(B1233&lt;10,"000",IF(B1233&lt;100,"00",IF(B1233&lt;1000,"0","")))&amp;$B1233&amp;CHAR(34)</f>
        <v>"1206"</v>
      </c>
      <c r="F1233" s="55" t="str">
        <f>E1233</f>
        <v>"1206"</v>
      </c>
      <c r="G1233" s="100">
        <v>0</v>
      </c>
      <c r="H1233" s="100">
        <v>0</v>
      </c>
      <c r="I1233" s="56" t="s">
        <v>27</v>
      </c>
      <c r="J1233" s="56" t="s">
        <v>1275</v>
      </c>
      <c r="K1233" s="57" t="s">
        <v>3526</v>
      </c>
      <c r="L1233" s="11" t="s">
        <v>4261</v>
      </c>
      <c r="M1233" s="22" t="s">
        <v>4318</v>
      </c>
      <c r="N1233" s="22" t="s">
        <v>2074</v>
      </c>
      <c r="O1233" s="11"/>
      <c r="P1233" s="246" t="str">
        <f>"VAR_"&amp;IF(B1233&lt;10,"000",IF(B1233&lt;100,"00",IF(B1233&lt;1000,"0","")))&amp;$B1233</f>
        <v>VAR_1206</v>
      </c>
      <c r="Q1233" s="191"/>
      <c r="R1233" s="1"/>
      <c r="S1233" s="1" t="str">
        <f t="shared" si="178"/>
        <v/>
      </c>
      <c r="T1233" s="1" t="str">
        <f>IF(ISNA(VLOOKUP(P1233,'NEW XEQM.c'!D:D,1,0)),"--",VLOOKUP(P1233,'NEW XEQM.c'!D:G,3,0))</f>
        <v>--</v>
      </c>
      <c r="U1233" s="1" t="s">
        <v>2074</v>
      </c>
      <c r="W1233" t="e">
        <f t="shared" si="181"/>
        <v>#VALUE!</v>
      </c>
    </row>
    <row r="1234" spans="1:23" s="209" customFormat="1">
      <c r="A1234" s="16" t="str">
        <f t="shared" si="179"/>
        <v/>
      </c>
      <c r="B1234" s="15">
        <f t="shared" si="180"/>
        <v>1206.01</v>
      </c>
      <c r="C1234" s="17" t="s">
        <v>2074</v>
      </c>
      <c r="D1234" s="18"/>
      <c r="E1234" s="21"/>
      <c r="F1234" s="21"/>
      <c r="G1234" s="44"/>
      <c r="H1234" s="44"/>
      <c r="I1234" s="23"/>
      <c r="J1234" s="23"/>
      <c r="K1234" s="24"/>
      <c r="L1234" s="22"/>
      <c r="M1234" s="22"/>
      <c r="N1234" s="22" t="s">
        <v>2074</v>
      </c>
      <c r="O1234" s="17"/>
      <c r="P1234" s="246" t="s">
        <v>2074</v>
      </c>
      <c r="Q1234" s="191"/>
      <c r="R1234" s="1"/>
      <c r="S1234" s="1"/>
      <c r="T1234" s="1" t="str">
        <f>IF(ISNA(VLOOKUP(P1234,'NEW XEQM.c'!D:D,1,0)),"--",VLOOKUP(P1234,'NEW XEQM.c'!D:G,3,0))</f>
        <v>--</v>
      </c>
      <c r="U1234" s="1" t="s">
        <v>2074</v>
      </c>
      <c r="W1234" t="e">
        <f t="shared" si="181"/>
        <v>#VALUE!</v>
      </c>
    </row>
    <row r="1235" spans="1:23" s="209" customFormat="1">
      <c r="A1235" s="16" t="str">
        <f t="shared" si="179"/>
        <v/>
      </c>
      <c r="B1235" s="15">
        <f t="shared" si="180"/>
        <v>1206.02</v>
      </c>
      <c r="C1235" s="17" t="s">
        <v>2074</v>
      </c>
      <c r="D1235" s="18"/>
      <c r="E1235" s="21"/>
      <c r="F1235" s="21"/>
      <c r="G1235" s="44"/>
      <c r="H1235" s="44"/>
      <c r="I1235" s="23"/>
      <c r="J1235" s="23"/>
      <c r="K1235" s="24"/>
      <c r="L1235" s="22"/>
      <c r="M1235" s="22"/>
      <c r="N1235" s="22" t="s">
        <v>2074</v>
      </c>
      <c r="O1235" s="17"/>
      <c r="P1235" s="246" t="s">
        <v>2074</v>
      </c>
      <c r="Q1235" s="191"/>
      <c r="R1235" s="1"/>
      <c r="S1235" s="1"/>
      <c r="T1235" s="1" t="str">
        <f>IF(ISNA(VLOOKUP(P1235,'NEW XEQM.c'!D:D,1,0)),"--",VLOOKUP(P1235,'NEW XEQM.c'!D:G,3,0))</f>
        <v>--</v>
      </c>
      <c r="U1235" s="1" t="s">
        <v>2074</v>
      </c>
      <c r="W1235" t="e">
        <f t="shared" si="181"/>
        <v>#VALUE!</v>
      </c>
    </row>
    <row r="1236" spans="1:23" s="209" customFormat="1">
      <c r="A1236" s="16" t="str">
        <f t="shared" si="179"/>
        <v/>
      </c>
      <c r="B1236" s="15">
        <f t="shared" si="180"/>
        <v>1206.03</v>
      </c>
      <c r="C1236" s="17" t="s">
        <v>2472</v>
      </c>
      <c r="D1236" s="18"/>
      <c r="E1236" s="21"/>
      <c r="F1236" s="21"/>
      <c r="G1236" s="44"/>
      <c r="H1236" s="44"/>
      <c r="I1236" s="23"/>
      <c r="J1236" s="23"/>
      <c r="K1236" s="24"/>
      <c r="L1236" s="22"/>
      <c r="M1236" s="22"/>
      <c r="N1236" s="22" t="s">
        <v>2074</v>
      </c>
      <c r="O1236" s="17"/>
      <c r="P1236" s="251" t="str">
        <f>C1236</f>
        <v>// Probability distributions</v>
      </c>
      <c r="Q1236" s="191"/>
      <c r="R1236" s="1"/>
      <c r="S1236" s="1"/>
      <c r="T1236" s="1" t="str">
        <f>IF(ISNA(VLOOKUP(P1236,'NEW XEQM.c'!D:D,1,0)),"--",VLOOKUP(P1236,'NEW XEQM.c'!D:G,3,0))</f>
        <v>--</v>
      </c>
      <c r="U1236" s="1" t="s">
        <v>2074</v>
      </c>
      <c r="W1236" t="e">
        <f t="shared" si="181"/>
        <v>#VALUE!</v>
      </c>
    </row>
    <row r="1237" spans="1:23">
      <c r="A1237" s="16">
        <f t="shared" si="179"/>
        <v>1237</v>
      </c>
      <c r="B1237" s="15">
        <f t="shared" si="180"/>
        <v>1207</v>
      </c>
      <c r="C1237" t="s">
        <v>3512</v>
      </c>
      <c r="D1237" s="18" t="s">
        <v>7</v>
      </c>
      <c r="E1237" s="23" t="s">
        <v>32</v>
      </c>
      <c r="F1237" s="23" t="s">
        <v>32</v>
      </c>
      <c r="G1237" s="44">
        <v>0</v>
      </c>
      <c r="H1237" s="44">
        <v>0</v>
      </c>
      <c r="I1237" s="96" t="s">
        <v>15</v>
      </c>
      <c r="J1237" s="23" t="s">
        <v>1275</v>
      </c>
      <c r="K1237" s="24" t="s">
        <v>3526</v>
      </c>
      <c r="L1237" s="22" t="s">
        <v>4261</v>
      </c>
      <c r="M1237" s="22" t="s">
        <v>4318</v>
      </c>
      <c r="N1237" s="22" t="s">
        <v>2074</v>
      </c>
      <c r="O1237" s="22"/>
      <c r="P1237" s="246" t="s">
        <v>1332</v>
      </c>
      <c r="Q1237" s="191"/>
      <c r="R1237" s="1"/>
      <c r="S1237" s="1" t="str">
        <f t="shared" ref="S1237:S1268" si="182">IF(E1237=F1237,"","NOT EQUAL")</f>
        <v/>
      </c>
      <c r="T1237" s="1" t="str">
        <f>IF(ISNA(VLOOKUP(P1237,'NEW XEQM.c'!D:D,1,0)),"--",VLOOKUP(P1237,'NEW XEQM.c'!D:G,3,0))</f>
        <v>--</v>
      </c>
      <c r="U1237" s="1" t="s">
        <v>2074</v>
      </c>
      <c r="W1237" t="e">
        <f t="shared" si="181"/>
        <v>#VALUE!</v>
      </c>
    </row>
    <row r="1238" spans="1:23">
      <c r="A1238" s="16">
        <f t="shared" si="179"/>
        <v>1238</v>
      </c>
      <c r="B1238" s="15">
        <f t="shared" si="180"/>
        <v>1208</v>
      </c>
      <c r="C1238" t="s">
        <v>4155</v>
      </c>
      <c r="D1238" s="18" t="s">
        <v>7</v>
      </c>
      <c r="E1238" s="39" t="s">
        <v>968</v>
      </c>
      <c r="F1238" s="39" t="s">
        <v>968</v>
      </c>
      <c r="G1238" s="99">
        <v>0</v>
      </c>
      <c r="H1238" s="99">
        <v>0</v>
      </c>
      <c r="I1238" s="92" t="s">
        <v>3</v>
      </c>
      <c r="J1238" s="23" t="s">
        <v>1274</v>
      </c>
      <c r="K1238" s="24" t="s">
        <v>3630</v>
      </c>
      <c r="L1238" s="22" t="s">
        <v>4261</v>
      </c>
      <c r="M1238" s="22" t="s">
        <v>4316</v>
      </c>
      <c r="N1238" s="22" t="s">
        <v>2074</v>
      </c>
      <c r="O1238" s="22"/>
      <c r="P1238" s="249" t="s">
        <v>1329</v>
      </c>
      <c r="Q1238" s="191"/>
      <c r="R1238" s="1"/>
      <c r="S1238" s="1" t="str">
        <f t="shared" si="182"/>
        <v/>
      </c>
      <c r="T1238" s="1" t="str">
        <f>IF(ISNA(VLOOKUP(P1238,'NEW XEQM.c'!D:D,1,0)),"--",VLOOKUP(P1238,'NEW XEQM.c'!D:G,3,0))</f>
        <v>--</v>
      </c>
      <c r="U1238" s="1" t="s">
        <v>2074</v>
      </c>
      <c r="W1238" t="str">
        <f t="shared" si="181"/>
        <v>Binom STD_SUB_p</v>
      </c>
    </row>
    <row r="1239" spans="1:23">
      <c r="A1239" s="16">
        <f t="shared" si="179"/>
        <v>1239</v>
      </c>
      <c r="B1239" s="15">
        <f t="shared" si="180"/>
        <v>1209</v>
      </c>
      <c r="C1239" t="s">
        <v>4156</v>
      </c>
      <c r="D1239" s="18" t="s">
        <v>7</v>
      </c>
      <c r="E1239" s="39" t="s">
        <v>2140</v>
      </c>
      <c r="F1239" s="39" t="s">
        <v>2140</v>
      </c>
      <c r="G1239" s="99">
        <v>0</v>
      </c>
      <c r="H1239" s="99">
        <v>0</v>
      </c>
      <c r="I1239" s="92" t="s">
        <v>3</v>
      </c>
      <c r="J1239" s="23" t="s">
        <v>1274</v>
      </c>
      <c r="K1239" s="24" t="s">
        <v>3630</v>
      </c>
      <c r="L1239" s="22" t="s">
        <v>4261</v>
      </c>
      <c r="M1239" s="22" t="s">
        <v>4316</v>
      </c>
      <c r="N1239" s="22" t="s">
        <v>2074</v>
      </c>
      <c r="O1239" s="22"/>
      <c r="P1239" s="249" t="s">
        <v>1328</v>
      </c>
      <c r="Q1239" s="191"/>
      <c r="R1239" s="1"/>
      <c r="S1239" s="1" t="str">
        <f t="shared" si="182"/>
        <v/>
      </c>
      <c r="T1239" s="1" t="str">
        <f>IF(ISNA(VLOOKUP(P1239,'NEW XEQM.c'!D:D,1,0)),"--",VLOOKUP(P1239,'NEW XEQM.c'!D:G,3,0))</f>
        <v>--</v>
      </c>
      <c r="U1239" s="1" t="s">
        <v>2074</v>
      </c>
      <c r="W1239" t="str">
        <f t="shared" si="181"/>
        <v>Binom STD_GAUSS_BLACK_L STD_GAUSS_WHITE_R</v>
      </c>
    </row>
    <row r="1240" spans="1:23">
      <c r="A1240" s="16">
        <f t="shared" si="179"/>
        <v>1240</v>
      </c>
      <c r="B1240" s="15">
        <f t="shared" si="180"/>
        <v>1210</v>
      </c>
      <c r="C1240" t="s">
        <v>4157</v>
      </c>
      <c r="D1240" s="18" t="s">
        <v>7</v>
      </c>
      <c r="E1240" s="39" t="s">
        <v>2141</v>
      </c>
      <c r="F1240" s="39" t="s">
        <v>2141</v>
      </c>
      <c r="G1240" s="99">
        <v>0</v>
      </c>
      <c r="H1240" s="99">
        <v>0</v>
      </c>
      <c r="I1240" s="92" t="s">
        <v>3</v>
      </c>
      <c r="J1240" s="23" t="s">
        <v>1274</v>
      </c>
      <c r="K1240" s="24" t="s">
        <v>3630</v>
      </c>
      <c r="L1240" s="22" t="s">
        <v>4261</v>
      </c>
      <c r="M1240" s="22" t="s">
        <v>4316</v>
      </c>
      <c r="N1240" s="22" t="s">
        <v>2074</v>
      </c>
      <c r="O1240" s="22"/>
      <c r="P1240" s="246" t="s">
        <v>1330</v>
      </c>
      <c r="Q1240" s="191"/>
      <c r="R1240" s="1"/>
      <c r="S1240" s="1" t="str">
        <f t="shared" si="182"/>
        <v/>
      </c>
      <c r="T1240" s="1" t="str">
        <f>IF(ISNA(VLOOKUP(P1240,'NEW XEQM.c'!D:D,1,0)),"--",VLOOKUP(P1240,'NEW XEQM.c'!D:G,3,0))</f>
        <v>--</v>
      </c>
      <c r="U1240" s="1" t="s">
        <v>2074</v>
      </c>
      <c r="W1240" t="str">
        <f t="shared" si="181"/>
        <v>Binom STD_GAUSS_WHITE_L STD_GAUSS_BLACK_R</v>
      </c>
    </row>
    <row r="1241" spans="1:23">
      <c r="A1241" s="16">
        <f t="shared" si="179"/>
        <v>1241</v>
      </c>
      <c r="B1241" s="15">
        <f t="shared" si="180"/>
        <v>1211</v>
      </c>
      <c r="C1241" t="s">
        <v>4158</v>
      </c>
      <c r="D1241" s="18" t="s">
        <v>7</v>
      </c>
      <c r="E1241" s="23" t="s">
        <v>969</v>
      </c>
      <c r="F1241" s="23" t="s">
        <v>969</v>
      </c>
      <c r="G1241" s="99">
        <v>0</v>
      </c>
      <c r="H1241" s="99">
        <v>0</v>
      </c>
      <c r="I1241" s="92" t="s">
        <v>3</v>
      </c>
      <c r="J1241" s="23" t="s">
        <v>1274</v>
      </c>
      <c r="K1241" s="24" t="s">
        <v>3630</v>
      </c>
      <c r="L1241" s="22" t="s">
        <v>4261</v>
      </c>
      <c r="M1241" s="22" t="s">
        <v>4316</v>
      </c>
      <c r="N1241" s="22" t="s">
        <v>2074</v>
      </c>
      <c r="O1241" s="22"/>
      <c r="P1241" s="246" t="s">
        <v>1331</v>
      </c>
      <c r="Q1241" s="191"/>
      <c r="R1241" s="1"/>
      <c r="S1241" s="1" t="str">
        <f t="shared" si="182"/>
        <v/>
      </c>
      <c r="T1241" s="1" t="str">
        <f>IF(ISNA(VLOOKUP(P1241,'NEW XEQM.c'!D:D,1,0)),"--",VLOOKUP(P1241,'NEW XEQM.c'!D:G,3,0))</f>
        <v>--</v>
      </c>
      <c r="U1241" s="1" t="s">
        <v>2074</v>
      </c>
      <c r="W1241" t="str">
        <f t="shared" si="181"/>
        <v>Binom STD_SUP_MINUS_1</v>
      </c>
    </row>
    <row r="1242" spans="1:23">
      <c r="A1242" s="16">
        <f t="shared" si="179"/>
        <v>1242</v>
      </c>
      <c r="B1242" s="15">
        <f t="shared" si="180"/>
        <v>1212</v>
      </c>
      <c r="C1242" t="s">
        <v>3512</v>
      </c>
      <c r="D1242" s="18" t="s">
        <v>7</v>
      </c>
      <c r="E1242" s="23" t="s">
        <v>37</v>
      </c>
      <c r="F1242" s="23" t="s">
        <v>37</v>
      </c>
      <c r="G1242" s="99">
        <v>0</v>
      </c>
      <c r="H1242" s="99">
        <v>0</v>
      </c>
      <c r="I1242" s="96" t="s">
        <v>15</v>
      </c>
      <c r="J1242" s="23" t="s">
        <v>1275</v>
      </c>
      <c r="K1242" s="24" t="s">
        <v>3526</v>
      </c>
      <c r="L1242" s="22" t="s">
        <v>4261</v>
      </c>
      <c r="M1242" s="22" t="s">
        <v>4318</v>
      </c>
      <c r="N1242" s="22" t="s">
        <v>2074</v>
      </c>
      <c r="O1242" s="22"/>
      <c r="P1242" s="246" t="s">
        <v>1348</v>
      </c>
      <c r="Q1242" s="191"/>
      <c r="R1242" s="1"/>
      <c r="S1242" s="1" t="str">
        <f t="shared" si="182"/>
        <v/>
      </c>
      <c r="T1242" s="1" t="str">
        <f>IF(ISNA(VLOOKUP(P1242,'NEW XEQM.c'!D:D,1,0)),"--",VLOOKUP(P1242,'NEW XEQM.c'!D:G,3,0))</f>
        <v>--</v>
      </c>
      <c r="U1242" s="1" t="s">
        <v>2074</v>
      </c>
      <c r="W1242" t="e">
        <f t="shared" si="181"/>
        <v>#VALUE!</v>
      </c>
    </row>
    <row r="1243" spans="1:23">
      <c r="A1243" s="16">
        <f t="shared" si="179"/>
        <v>1243</v>
      </c>
      <c r="B1243" s="15">
        <f t="shared" si="180"/>
        <v>1213</v>
      </c>
      <c r="C1243" t="s">
        <v>4159</v>
      </c>
      <c r="D1243" s="18" t="s">
        <v>7</v>
      </c>
      <c r="E1243" s="39" t="s">
        <v>976</v>
      </c>
      <c r="F1243" s="39" t="s">
        <v>976</v>
      </c>
      <c r="G1243" s="99">
        <v>0</v>
      </c>
      <c r="H1243" s="99">
        <v>0</v>
      </c>
      <c r="I1243" s="92" t="s">
        <v>3</v>
      </c>
      <c r="J1243" s="23" t="s">
        <v>1274</v>
      </c>
      <c r="K1243" s="24" t="s">
        <v>3630</v>
      </c>
      <c r="L1243" s="22" t="s">
        <v>4261</v>
      </c>
      <c r="M1243" s="22" t="s">
        <v>4316</v>
      </c>
      <c r="N1243" s="22" t="s">
        <v>2074</v>
      </c>
      <c r="O1243" s="22"/>
      <c r="P1243" s="249" t="s">
        <v>1345</v>
      </c>
      <c r="Q1243" s="191"/>
      <c r="R1243" s="1"/>
      <c r="S1243" s="1" t="str">
        <f t="shared" si="182"/>
        <v/>
      </c>
      <c r="T1243" s="1" t="str">
        <f>IF(ISNA(VLOOKUP(P1243,'NEW XEQM.c'!D:D,1,0)),"--",VLOOKUP(P1243,'NEW XEQM.c'!D:G,3,0))</f>
        <v>--</v>
      </c>
      <c r="U1243" s="1" t="s">
        <v>2074</v>
      </c>
      <c r="W1243" t="str">
        <f t="shared" si="181"/>
        <v>Cauch STD_SUB_p</v>
      </c>
    </row>
    <row r="1244" spans="1:23">
      <c r="A1244" s="16">
        <f t="shared" si="179"/>
        <v>1244</v>
      </c>
      <c r="B1244" s="15">
        <f t="shared" si="180"/>
        <v>1214</v>
      </c>
      <c r="C1244" t="s">
        <v>4160</v>
      </c>
      <c r="D1244" s="18" t="s">
        <v>7</v>
      </c>
      <c r="E1244" s="39" t="s">
        <v>2142</v>
      </c>
      <c r="F1244" s="39" t="s">
        <v>2142</v>
      </c>
      <c r="G1244" s="99">
        <v>0</v>
      </c>
      <c r="H1244" s="99">
        <v>0</v>
      </c>
      <c r="I1244" s="92" t="s">
        <v>3</v>
      </c>
      <c r="J1244" s="23" t="s">
        <v>1274</v>
      </c>
      <c r="K1244" s="24" t="s">
        <v>3630</v>
      </c>
      <c r="L1244" s="22" t="s">
        <v>4261</v>
      </c>
      <c r="M1244" s="22" t="s">
        <v>4316</v>
      </c>
      <c r="N1244" s="22" t="s">
        <v>2074</v>
      </c>
      <c r="O1244" s="22"/>
      <c r="P1244" s="249" t="s">
        <v>1344</v>
      </c>
      <c r="Q1244" s="191"/>
      <c r="R1244" s="1"/>
      <c r="S1244" s="1" t="str">
        <f t="shared" si="182"/>
        <v/>
      </c>
      <c r="T1244" s="1" t="str">
        <f>IF(ISNA(VLOOKUP(P1244,'NEW XEQM.c'!D:D,1,0)),"--",VLOOKUP(P1244,'NEW XEQM.c'!D:G,3,0))</f>
        <v>--</v>
      </c>
      <c r="U1244" s="1" t="s">
        <v>2074</v>
      </c>
      <c r="W1244" t="str">
        <f t="shared" si="181"/>
        <v>Cauch STD_GAUSS_BLACK_L STD_GAUSS_WHITE_R</v>
      </c>
    </row>
    <row r="1245" spans="1:23">
      <c r="A1245" s="16">
        <f t="shared" si="179"/>
        <v>1245</v>
      </c>
      <c r="B1245" s="15">
        <f t="shared" si="180"/>
        <v>1215</v>
      </c>
      <c r="C1245" t="s">
        <v>4161</v>
      </c>
      <c r="D1245" s="18" t="s">
        <v>7</v>
      </c>
      <c r="E1245" s="39" t="s">
        <v>2143</v>
      </c>
      <c r="F1245" s="39" t="s">
        <v>2143</v>
      </c>
      <c r="G1245" s="99">
        <v>0</v>
      </c>
      <c r="H1245" s="99">
        <v>0</v>
      </c>
      <c r="I1245" s="92" t="s">
        <v>3</v>
      </c>
      <c r="J1245" s="23" t="s">
        <v>1274</v>
      </c>
      <c r="K1245" s="24" t="s">
        <v>3630</v>
      </c>
      <c r="L1245" s="22" t="s">
        <v>4261</v>
      </c>
      <c r="M1245" s="22" t="s">
        <v>4316</v>
      </c>
      <c r="N1245" s="22" t="s">
        <v>2074</v>
      </c>
      <c r="O1245" s="22"/>
      <c r="P1245" s="246" t="s">
        <v>1346</v>
      </c>
      <c r="Q1245" s="191"/>
      <c r="R1245" s="1"/>
      <c r="S1245" s="1" t="str">
        <f t="shared" si="182"/>
        <v/>
      </c>
      <c r="T1245" s="1" t="str">
        <f>IF(ISNA(VLOOKUP(P1245,'NEW XEQM.c'!D:D,1,0)),"--",VLOOKUP(P1245,'NEW XEQM.c'!D:G,3,0))</f>
        <v>--</v>
      </c>
      <c r="U1245" s="1" t="s">
        <v>2074</v>
      </c>
      <c r="W1245" t="str">
        <f t="shared" si="181"/>
        <v>Cauch STD_GAUSS_WHITE_L STD_GAUSS_BLACK_R</v>
      </c>
    </row>
    <row r="1246" spans="1:23">
      <c r="A1246" s="16">
        <f t="shared" si="179"/>
        <v>1246</v>
      </c>
      <c r="B1246" s="15">
        <f t="shared" si="180"/>
        <v>1216</v>
      </c>
      <c r="C1246" t="s">
        <v>4162</v>
      </c>
      <c r="D1246" s="18" t="s">
        <v>7</v>
      </c>
      <c r="E1246" s="23" t="s">
        <v>977</v>
      </c>
      <c r="F1246" s="23" t="s">
        <v>977</v>
      </c>
      <c r="G1246" s="99">
        <v>0</v>
      </c>
      <c r="H1246" s="99">
        <v>0</v>
      </c>
      <c r="I1246" s="92" t="s">
        <v>3</v>
      </c>
      <c r="J1246" s="23" t="s">
        <v>1274</v>
      </c>
      <c r="K1246" s="24" t="s">
        <v>3630</v>
      </c>
      <c r="L1246" s="22" t="s">
        <v>4261</v>
      </c>
      <c r="M1246" s="22" t="s">
        <v>4316</v>
      </c>
      <c r="N1246" s="22" t="s">
        <v>2074</v>
      </c>
      <c r="O1246" s="22"/>
      <c r="P1246" s="246" t="s">
        <v>1347</v>
      </c>
      <c r="Q1246" s="191"/>
      <c r="R1246" s="1"/>
      <c r="S1246" s="1" t="str">
        <f t="shared" si="182"/>
        <v/>
      </c>
      <c r="T1246" s="1" t="str">
        <f>IF(ISNA(VLOOKUP(P1246,'NEW XEQM.c'!D:D,1,0)),"--",VLOOKUP(P1246,'NEW XEQM.c'!D:G,3,0))</f>
        <v>--</v>
      </c>
      <c r="U1246" s="1" t="s">
        <v>2074</v>
      </c>
      <c r="W1246" t="str">
        <f t="shared" si="181"/>
        <v>Cauch STD_SUP_MINUS_1</v>
      </c>
    </row>
    <row r="1247" spans="1:23">
      <c r="A1247" s="16">
        <f t="shared" si="179"/>
        <v>1247</v>
      </c>
      <c r="B1247" s="15">
        <f t="shared" si="180"/>
        <v>1217</v>
      </c>
      <c r="C1247" t="s">
        <v>3512</v>
      </c>
      <c r="D1247" s="18" t="s">
        <v>7</v>
      </c>
      <c r="E1247" s="23" t="s">
        <v>86</v>
      </c>
      <c r="F1247" s="23" t="s">
        <v>86</v>
      </c>
      <c r="G1247" s="99">
        <v>0</v>
      </c>
      <c r="H1247" s="99">
        <v>0</v>
      </c>
      <c r="I1247" s="96" t="s">
        <v>15</v>
      </c>
      <c r="J1247" s="23" t="s">
        <v>1275</v>
      </c>
      <c r="K1247" s="24" t="s">
        <v>3526</v>
      </c>
      <c r="L1247" s="22" t="s">
        <v>4261</v>
      </c>
      <c r="M1247" s="22" t="s">
        <v>4318</v>
      </c>
      <c r="N1247" s="22" t="s">
        <v>2074</v>
      </c>
      <c r="O1247" s="22"/>
      <c r="P1247" s="246" t="s">
        <v>1427</v>
      </c>
      <c r="Q1247" s="191"/>
      <c r="R1247" s="1"/>
      <c r="S1247" s="1" t="str">
        <f t="shared" si="182"/>
        <v/>
      </c>
      <c r="T1247" s="1" t="str">
        <f>IF(ISNA(VLOOKUP(P1247,'NEW XEQM.c'!D:D,1,0)),"--",VLOOKUP(P1247,'NEW XEQM.c'!D:G,3,0))</f>
        <v>--</v>
      </c>
      <c r="U1247" s="1" t="s">
        <v>2074</v>
      </c>
      <c r="W1247" t="e">
        <f t="shared" si="181"/>
        <v>#VALUE!</v>
      </c>
    </row>
    <row r="1248" spans="1:23">
      <c r="A1248" s="16">
        <f t="shared" si="179"/>
        <v>1248</v>
      </c>
      <c r="B1248" s="15">
        <f t="shared" si="180"/>
        <v>1218</v>
      </c>
      <c r="C1248" t="s">
        <v>4163</v>
      </c>
      <c r="D1248" s="18" t="s">
        <v>7</v>
      </c>
      <c r="E1248" s="39" t="s">
        <v>1024</v>
      </c>
      <c r="F1248" s="39" t="s">
        <v>1024</v>
      </c>
      <c r="G1248" s="99">
        <v>0</v>
      </c>
      <c r="H1248" s="99">
        <v>0</v>
      </c>
      <c r="I1248" s="92" t="s">
        <v>3</v>
      </c>
      <c r="J1248" s="23" t="s">
        <v>1274</v>
      </c>
      <c r="K1248" s="24" t="s">
        <v>3630</v>
      </c>
      <c r="L1248" s="22" t="s">
        <v>4261</v>
      </c>
      <c r="M1248" s="22" t="s">
        <v>4316</v>
      </c>
      <c r="N1248" s="22" t="s">
        <v>2074</v>
      </c>
      <c r="O1248" s="22"/>
      <c r="P1248" s="249" t="s">
        <v>1424</v>
      </c>
      <c r="Q1248" s="191"/>
      <c r="R1248" s="1"/>
      <c r="S1248" s="1" t="str">
        <f t="shared" si="182"/>
        <v/>
      </c>
      <c r="T1248" s="1" t="str">
        <f>IF(ISNA(VLOOKUP(P1248,'NEW XEQM.c'!D:D,1,0)),"--",VLOOKUP(P1248,'NEW XEQM.c'!D:G,3,0))</f>
        <v>--</v>
      </c>
      <c r="U1248" s="1" t="s">
        <v>2074</v>
      </c>
      <c r="W1248" t="str">
        <f t="shared" si="181"/>
        <v>Expon STD_SUB_p</v>
      </c>
    </row>
    <row r="1249" spans="1:23">
      <c r="A1249" s="16">
        <f t="shared" si="179"/>
        <v>1249</v>
      </c>
      <c r="B1249" s="15">
        <f t="shared" si="180"/>
        <v>1219</v>
      </c>
      <c r="C1249" t="s">
        <v>4164</v>
      </c>
      <c r="D1249" s="18" t="s">
        <v>7</v>
      </c>
      <c r="E1249" s="39" t="s">
        <v>2144</v>
      </c>
      <c r="F1249" s="39" t="s">
        <v>2144</v>
      </c>
      <c r="G1249" s="99">
        <v>0</v>
      </c>
      <c r="H1249" s="99">
        <v>0</v>
      </c>
      <c r="I1249" s="92" t="s">
        <v>3</v>
      </c>
      <c r="J1249" s="23" t="s">
        <v>1274</v>
      </c>
      <c r="K1249" s="24" t="s">
        <v>3630</v>
      </c>
      <c r="L1249" s="22" t="s">
        <v>4261</v>
      </c>
      <c r="M1249" s="22" t="s">
        <v>4316</v>
      </c>
      <c r="N1249" s="22" t="s">
        <v>2074</v>
      </c>
      <c r="O1249" s="22"/>
      <c r="P1249" s="249" t="s">
        <v>1423</v>
      </c>
      <c r="Q1249" s="191"/>
      <c r="R1249" s="1"/>
      <c r="S1249" s="1" t="str">
        <f t="shared" si="182"/>
        <v/>
      </c>
      <c r="T1249" s="1" t="str">
        <f>IF(ISNA(VLOOKUP(P1249,'NEW XEQM.c'!D:D,1,0)),"--",VLOOKUP(P1249,'NEW XEQM.c'!D:G,3,0))</f>
        <v>--</v>
      </c>
      <c r="U1249" s="1" t="s">
        <v>2074</v>
      </c>
      <c r="W1249" t="str">
        <f t="shared" si="181"/>
        <v>Expon STD_GAUSS_BLACK_L STD_GAUSS_WHITE_R</v>
      </c>
    </row>
    <row r="1250" spans="1:23">
      <c r="A1250" s="16">
        <f t="shared" si="179"/>
        <v>1250</v>
      </c>
      <c r="B1250" s="15">
        <f t="shared" si="180"/>
        <v>1220</v>
      </c>
      <c r="C1250" t="s">
        <v>4165</v>
      </c>
      <c r="D1250" s="18" t="s">
        <v>7</v>
      </c>
      <c r="E1250" s="39" t="s">
        <v>2145</v>
      </c>
      <c r="F1250" s="39" t="s">
        <v>2145</v>
      </c>
      <c r="G1250" s="99">
        <v>0</v>
      </c>
      <c r="H1250" s="99">
        <v>0</v>
      </c>
      <c r="I1250" s="92" t="s">
        <v>3</v>
      </c>
      <c r="J1250" s="23" t="s">
        <v>1274</v>
      </c>
      <c r="K1250" s="24" t="s">
        <v>3630</v>
      </c>
      <c r="L1250" s="22" t="s">
        <v>4261</v>
      </c>
      <c r="M1250" s="22" t="s">
        <v>4316</v>
      </c>
      <c r="N1250" s="22" t="s">
        <v>2074</v>
      </c>
      <c r="O1250" s="22"/>
      <c r="P1250" s="246" t="s">
        <v>1425</v>
      </c>
      <c r="Q1250" s="191"/>
      <c r="R1250" s="1"/>
      <c r="S1250" s="1" t="str">
        <f t="shared" si="182"/>
        <v/>
      </c>
      <c r="T1250" s="1" t="str">
        <f>IF(ISNA(VLOOKUP(P1250,'NEW XEQM.c'!D:D,1,0)),"--",VLOOKUP(P1250,'NEW XEQM.c'!D:G,3,0))</f>
        <v>--</v>
      </c>
      <c r="U1250" s="1" t="s">
        <v>2074</v>
      </c>
      <c r="W1250" t="str">
        <f t="shared" si="181"/>
        <v>Expon STD_GAUSS_WHITE_L STD_GAUSS_BLACK_R</v>
      </c>
    </row>
    <row r="1251" spans="1:23">
      <c r="A1251" s="16">
        <f t="shared" si="179"/>
        <v>1251</v>
      </c>
      <c r="B1251" s="15">
        <f t="shared" si="180"/>
        <v>1221</v>
      </c>
      <c r="C1251" t="s">
        <v>4166</v>
      </c>
      <c r="D1251" s="18" t="s">
        <v>7</v>
      </c>
      <c r="E1251" s="23" t="s">
        <v>1025</v>
      </c>
      <c r="F1251" s="23" t="s">
        <v>1025</v>
      </c>
      <c r="G1251" s="99">
        <v>0</v>
      </c>
      <c r="H1251" s="99">
        <v>0</v>
      </c>
      <c r="I1251" s="92" t="s">
        <v>3</v>
      </c>
      <c r="J1251" s="23" t="s">
        <v>1274</v>
      </c>
      <c r="K1251" s="24" t="s">
        <v>3630</v>
      </c>
      <c r="L1251" s="22" t="s">
        <v>4261</v>
      </c>
      <c r="M1251" s="22" t="s">
        <v>4316</v>
      </c>
      <c r="N1251" s="22" t="s">
        <v>2074</v>
      </c>
      <c r="O1251" s="22"/>
      <c r="P1251" s="246" t="s">
        <v>1426</v>
      </c>
      <c r="Q1251" s="191"/>
      <c r="R1251" s="1"/>
      <c r="S1251" s="1" t="str">
        <f t="shared" si="182"/>
        <v/>
      </c>
      <c r="T1251" s="1" t="str">
        <f>IF(ISNA(VLOOKUP(P1251,'NEW XEQM.c'!D:D,1,0)),"--",VLOOKUP(P1251,'NEW XEQM.c'!D:G,3,0))</f>
        <v>--</v>
      </c>
      <c r="U1251" s="1" t="s">
        <v>2074</v>
      </c>
      <c r="W1251" t="str">
        <f t="shared" si="181"/>
        <v>Expon STD_SUP_MINUS_1</v>
      </c>
    </row>
    <row r="1252" spans="1:23">
      <c r="A1252" s="16">
        <f t="shared" si="179"/>
        <v>1252</v>
      </c>
      <c r="B1252" s="15">
        <f t="shared" si="180"/>
        <v>1222</v>
      </c>
      <c r="C1252" t="s">
        <v>3512</v>
      </c>
      <c r="D1252" s="18" t="s">
        <v>7</v>
      </c>
      <c r="E1252" s="23" t="s">
        <v>108</v>
      </c>
      <c r="F1252" s="23" t="s">
        <v>108</v>
      </c>
      <c r="G1252" s="99">
        <v>0</v>
      </c>
      <c r="H1252" s="99">
        <v>0</v>
      </c>
      <c r="I1252" s="96" t="s">
        <v>15</v>
      </c>
      <c r="J1252" s="23" t="s">
        <v>1275</v>
      </c>
      <c r="K1252" s="24" t="s">
        <v>3526</v>
      </c>
      <c r="L1252" s="22" t="s">
        <v>4261</v>
      </c>
      <c r="M1252" s="22" t="s">
        <v>4318</v>
      </c>
      <c r="N1252" s="22" t="s">
        <v>2074</v>
      </c>
      <c r="O1252" s="22"/>
      <c r="P1252" s="246" t="s">
        <v>1461</v>
      </c>
      <c r="Q1252" s="191"/>
      <c r="R1252" s="1"/>
      <c r="S1252" s="1" t="str">
        <f t="shared" si="182"/>
        <v/>
      </c>
      <c r="T1252" s="1" t="str">
        <f>IF(ISNA(VLOOKUP(P1252,'NEW XEQM.c'!D:D,1,0)),"--",VLOOKUP(P1252,'NEW XEQM.c'!D:G,3,0))</f>
        <v>--</v>
      </c>
      <c r="U1252" s="1" t="s">
        <v>2074</v>
      </c>
      <c r="W1252" t="e">
        <f t="shared" si="181"/>
        <v>#VALUE!</v>
      </c>
    </row>
    <row r="1253" spans="1:23">
      <c r="A1253" s="16">
        <f t="shared" si="179"/>
        <v>1253</v>
      </c>
      <c r="B1253" s="15">
        <f t="shared" si="180"/>
        <v>1223</v>
      </c>
      <c r="C1253" t="s">
        <v>4167</v>
      </c>
      <c r="D1253" s="18" t="s">
        <v>7</v>
      </c>
      <c r="E1253" s="23" t="s">
        <v>1030</v>
      </c>
      <c r="F1253" s="23" t="s">
        <v>1030</v>
      </c>
      <c r="G1253" s="99">
        <v>0</v>
      </c>
      <c r="H1253" s="99">
        <v>0</v>
      </c>
      <c r="I1253" s="92" t="s">
        <v>3</v>
      </c>
      <c r="J1253" s="23" t="s">
        <v>1274</v>
      </c>
      <c r="K1253" s="24" t="s">
        <v>3630</v>
      </c>
      <c r="L1253" s="22" t="s">
        <v>4261</v>
      </c>
      <c r="M1253" s="22" t="s">
        <v>4316</v>
      </c>
      <c r="N1253" s="22" t="s">
        <v>2074</v>
      </c>
      <c r="O1253" s="22"/>
      <c r="P1253" s="246" t="s">
        <v>1449</v>
      </c>
      <c r="Q1253" s="191"/>
      <c r="R1253" s="1"/>
      <c r="S1253" s="1" t="str">
        <f t="shared" si="182"/>
        <v/>
      </c>
      <c r="T1253" s="1" t="str">
        <f>IF(ISNA(VLOOKUP(P1253,'NEW XEQM.c'!D:D,1,0)),"--",VLOOKUP(P1253,'NEW XEQM.c'!D:G,3,0))</f>
        <v>--</v>
      </c>
      <c r="U1253" s="1" t="s">
        <v>2074</v>
      </c>
      <c r="W1253" t="str">
        <f t="shared" si="181"/>
        <v>F STD_SUB_p (x)</v>
      </c>
    </row>
    <row r="1254" spans="1:23">
      <c r="A1254" s="16">
        <f t="shared" si="179"/>
        <v>1254</v>
      </c>
      <c r="B1254" s="15">
        <f t="shared" si="180"/>
        <v>1224</v>
      </c>
      <c r="C1254" t="s">
        <v>4168</v>
      </c>
      <c r="D1254" s="18" t="s">
        <v>7</v>
      </c>
      <c r="E1254" s="39" t="s">
        <v>2146</v>
      </c>
      <c r="F1254" s="39" t="s">
        <v>2146</v>
      </c>
      <c r="G1254" s="99">
        <v>0</v>
      </c>
      <c r="H1254" s="99">
        <v>0</v>
      </c>
      <c r="I1254" s="92" t="s">
        <v>3</v>
      </c>
      <c r="J1254" s="23" t="s">
        <v>1274</v>
      </c>
      <c r="K1254" s="24" t="s">
        <v>3630</v>
      </c>
      <c r="L1254" s="22" t="s">
        <v>4261</v>
      </c>
      <c r="M1254" s="22" t="s">
        <v>4316</v>
      </c>
      <c r="N1254" s="22" t="s">
        <v>2074</v>
      </c>
      <c r="O1254" s="22"/>
      <c r="P1254" s="249" t="s">
        <v>1451</v>
      </c>
      <c r="Q1254" s="191"/>
      <c r="R1254" s="1"/>
      <c r="S1254" s="1" t="str">
        <f t="shared" si="182"/>
        <v/>
      </c>
      <c r="T1254" s="1" t="str">
        <f>IF(ISNA(VLOOKUP(P1254,'NEW XEQM.c'!D:D,1,0)),"--",VLOOKUP(P1254,'NEW XEQM.c'!D:G,3,0))</f>
        <v>--</v>
      </c>
      <c r="U1254" s="1" t="s">
        <v>2074</v>
      </c>
      <c r="W1254" t="str">
        <f t="shared" si="181"/>
        <v>F STD_GAUSS_BLACK_L STD_GAUSS_WHITE_R (x)</v>
      </c>
    </row>
    <row r="1255" spans="1:23">
      <c r="A1255" s="16">
        <f t="shared" si="179"/>
        <v>1255</v>
      </c>
      <c r="B1255" s="15">
        <f t="shared" si="180"/>
        <v>1225</v>
      </c>
      <c r="C1255" t="s">
        <v>4169</v>
      </c>
      <c r="D1255" s="18" t="s">
        <v>7</v>
      </c>
      <c r="E1255" s="39" t="s">
        <v>2147</v>
      </c>
      <c r="F1255" s="39" t="s">
        <v>2147</v>
      </c>
      <c r="G1255" s="99">
        <v>0</v>
      </c>
      <c r="H1255" s="99">
        <v>0</v>
      </c>
      <c r="I1255" s="92" t="s">
        <v>3</v>
      </c>
      <c r="J1255" s="23" t="s">
        <v>1274</v>
      </c>
      <c r="K1255" s="24" t="s">
        <v>3630</v>
      </c>
      <c r="L1255" s="22" t="s">
        <v>4261</v>
      </c>
      <c r="M1255" s="22" t="s">
        <v>4316</v>
      </c>
      <c r="N1255" s="22" t="s">
        <v>2074</v>
      </c>
      <c r="O1255" s="22"/>
      <c r="P1255" s="249" t="s">
        <v>1450</v>
      </c>
      <c r="Q1255" s="191"/>
      <c r="R1255" s="1"/>
      <c r="S1255" s="1" t="str">
        <f t="shared" si="182"/>
        <v/>
      </c>
      <c r="T1255" s="1" t="str">
        <f>IF(ISNA(VLOOKUP(P1255,'NEW XEQM.c'!D:D,1,0)),"--",VLOOKUP(P1255,'NEW XEQM.c'!D:G,3,0))</f>
        <v>--</v>
      </c>
      <c r="U1255" s="1" t="s">
        <v>2074</v>
      </c>
      <c r="W1255" t="str">
        <f t="shared" si="181"/>
        <v>F STD_GAUSS_WHITE_L STD_GAUSS_BLACK_R (x)</v>
      </c>
    </row>
    <row r="1256" spans="1:23">
      <c r="A1256" s="16">
        <f t="shared" si="179"/>
        <v>1256</v>
      </c>
      <c r="B1256" s="15">
        <f t="shared" si="180"/>
        <v>1226</v>
      </c>
      <c r="C1256" t="s">
        <v>4170</v>
      </c>
      <c r="D1256" s="18" t="s">
        <v>7</v>
      </c>
      <c r="E1256" s="23" t="s">
        <v>1031</v>
      </c>
      <c r="F1256" s="23" t="s">
        <v>1031</v>
      </c>
      <c r="G1256" s="99">
        <v>0</v>
      </c>
      <c r="H1256" s="99">
        <v>0</v>
      </c>
      <c r="I1256" s="92" t="s">
        <v>3</v>
      </c>
      <c r="J1256" s="23" t="s">
        <v>1274</v>
      </c>
      <c r="K1256" s="24" t="s">
        <v>3630</v>
      </c>
      <c r="L1256" s="22" t="s">
        <v>4261</v>
      </c>
      <c r="M1256" s="22" t="s">
        <v>4316</v>
      </c>
      <c r="N1256" s="22" t="s">
        <v>2074</v>
      </c>
      <c r="O1256" s="22"/>
      <c r="P1256" s="246" t="s">
        <v>1452</v>
      </c>
      <c r="Q1256" s="191"/>
      <c r="R1256" s="1"/>
      <c r="S1256" s="1" t="str">
        <f t="shared" si="182"/>
        <v/>
      </c>
      <c r="T1256" s="1" t="str">
        <f>IF(ISNA(VLOOKUP(P1256,'NEW XEQM.c'!D:D,1,0)),"--",VLOOKUP(P1256,'NEW XEQM.c'!D:G,3,0))</f>
        <v>--</v>
      </c>
      <c r="U1256" s="1" t="s">
        <v>2074</v>
      </c>
      <c r="W1256" t="str">
        <f t="shared" si="181"/>
        <v>F STD_SUP_MINUS_1 (p)</v>
      </c>
    </row>
    <row r="1257" spans="1:23">
      <c r="A1257" s="16">
        <f t="shared" si="179"/>
        <v>1257</v>
      </c>
      <c r="B1257" s="15">
        <f t="shared" si="180"/>
        <v>1227</v>
      </c>
      <c r="C1257" t="s">
        <v>3512</v>
      </c>
      <c r="D1257" s="18" t="s">
        <v>7</v>
      </c>
      <c r="E1257" s="23" t="s">
        <v>1038</v>
      </c>
      <c r="F1257" s="23" t="s">
        <v>1038</v>
      </c>
      <c r="G1257" s="99">
        <v>0</v>
      </c>
      <c r="H1257" s="99">
        <v>0</v>
      </c>
      <c r="I1257" s="96" t="s">
        <v>15</v>
      </c>
      <c r="J1257" s="23" t="s">
        <v>1275</v>
      </c>
      <c r="K1257" s="24" t="s">
        <v>3526</v>
      </c>
      <c r="L1257" s="22" t="s">
        <v>4261</v>
      </c>
      <c r="M1257" s="22" t="s">
        <v>4318</v>
      </c>
      <c r="N1257" s="22" t="s">
        <v>2074</v>
      </c>
      <c r="O1257" s="22"/>
      <c r="P1257" s="246" t="s">
        <v>1479</v>
      </c>
      <c r="Q1257" s="191"/>
      <c r="R1257" s="1"/>
      <c r="S1257" s="1" t="str">
        <f t="shared" si="182"/>
        <v/>
      </c>
      <c r="T1257" s="1" t="str">
        <f>IF(ISNA(VLOOKUP(P1257,'NEW XEQM.c'!D:D,1,0)),"--",VLOOKUP(P1257,'NEW XEQM.c'!D:G,3,0))</f>
        <v>--</v>
      </c>
      <c r="U1257" s="1" t="s">
        <v>2074</v>
      </c>
      <c r="W1257" t="e">
        <f t="shared" si="181"/>
        <v>#VALUE!</v>
      </c>
    </row>
    <row r="1258" spans="1:23">
      <c r="A1258" s="16">
        <f t="shared" si="179"/>
        <v>1258</v>
      </c>
      <c r="B1258" s="15">
        <f t="shared" si="180"/>
        <v>1228</v>
      </c>
      <c r="C1258" t="s">
        <v>4171</v>
      </c>
      <c r="D1258" s="18" t="s">
        <v>7</v>
      </c>
      <c r="E1258" s="39" t="s">
        <v>116</v>
      </c>
      <c r="F1258" s="39" t="s">
        <v>116</v>
      </c>
      <c r="G1258" s="99">
        <v>0</v>
      </c>
      <c r="H1258" s="99">
        <v>0</v>
      </c>
      <c r="I1258" s="92" t="s">
        <v>3</v>
      </c>
      <c r="J1258" s="23" t="s">
        <v>1274</v>
      </c>
      <c r="K1258" s="24" t="s">
        <v>3630</v>
      </c>
      <c r="L1258" s="22" t="s">
        <v>4261</v>
      </c>
      <c r="M1258" s="22" t="s">
        <v>4316</v>
      </c>
      <c r="N1258" s="22" t="s">
        <v>2074</v>
      </c>
      <c r="O1258" s="22"/>
      <c r="P1258" s="249" t="s">
        <v>1476</v>
      </c>
      <c r="Q1258" s="191"/>
      <c r="R1258" s="1"/>
      <c r="S1258" s="1" t="str">
        <f t="shared" si="182"/>
        <v/>
      </c>
      <c r="T1258" s="1" t="str">
        <f>IF(ISNA(VLOOKUP(P1258,'NEW XEQM.c'!D:D,1,0)),"--",VLOOKUP(P1258,'NEW XEQM.c'!D:G,3,0))</f>
        <v>--</v>
      </c>
      <c r="U1258" s="1" t="s">
        <v>2074</v>
      </c>
      <c r="W1258" t="str">
        <f t="shared" si="181"/>
        <v>Geom STD_SUB_p</v>
      </c>
    </row>
    <row r="1259" spans="1:23">
      <c r="A1259" s="16">
        <f t="shared" si="179"/>
        <v>1259</v>
      </c>
      <c r="B1259" s="15">
        <f t="shared" si="180"/>
        <v>1229</v>
      </c>
      <c r="C1259" t="s">
        <v>4172</v>
      </c>
      <c r="D1259" s="18" t="s">
        <v>7</v>
      </c>
      <c r="E1259" s="39" t="s">
        <v>2148</v>
      </c>
      <c r="F1259" s="39" t="s">
        <v>2148</v>
      </c>
      <c r="G1259" s="99">
        <v>0</v>
      </c>
      <c r="H1259" s="99">
        <v>0</v>
      </c>
      <c r="I1259" s="92" t="s">
        <v>3</v>
      </c>
      <c r="J1259" s="23" t="s">
        <v>1274</v>
      </c>
      <c r="K1259" s="24" t="s">
        <v>3630</v>
      </c>
      <c r="L1259" s="22" t="s">
        <v>4261</v>
      </c>
      <c r="M1259" s="22" t="s">
        <v>4316</v>
      </c>
      <c r="N1259" s="22" t="s">
        <v>2074</v>
      </c>
      <c r="O1259" s="22"/>
      <c r="P1259" s="249" t="s">
        <v>1475</v>
      </c>
      <c r="Q1259" s="191"/>
      <c r="R1259" s="1"/>
      <c r="S1259" s="1" t="str">
        <f t="shared" si="182"/>
        <v/>
      </c>
      <c r="T1259" s="1" t="str">
        <f>IF(ISNA(VLOOKUP(P1259,'NEW XEQM.c'!D:D,1,0)),"--",VLOOKUP(P1259,'NEW XEQM.c'!D:G,3,0))</f>
        <v>--</v>
      </c>
      <c r="U1259" s="1" t="s">
        <v>2074</v>
      </c>
      <c r="W1259" t="str">
        <f t="shared" si="181"/>
        <v>Geom STD_GAUSS_BLACK_L STD_GAUSS_WHITE_R</v>
      </c>
    </row>
    <row r="1260" spans="1:23">
      <c r="A1260" s="16">
        <f t="shared" si="179"/>
        <v>1260</v>
      </c>
      <c r="B1260" s="15">
        <f t="shared" si="180"/>
        <v>1230</v>
      </c>
      <c r="C1260" t="s">
        <v>4173</v>
      </c>
      <c r="D1260" s="18" t="s">
        <v>7</v>
      </c>
      <c r="E1260" s="39" t="s">
        <v>2149</v>
      </c>
      <c r="F1260" s="39" t="s">
        <v>2149</v>
      </c>
      <c r="G1260" s="99">
        <v>0</v>
      </c>
      <c r="H1260" s="99">
        <v>0</v>
      </c>
      <c r="I1260" s="92" t="s">
        <v>3</v>
      </c>
      <c r="J1260" s="23" t="s">
        <v>1274</v>
      </c>
      <c r="K1260" s="24" t="s">
        <v>3630</v>
      </c>
      <c r="L1260" s="22" t="s">
        <v>4261</v>
      </c>
      <c r="M1260" s="22" t="s">
        <v>4316</v>
      </c>
      <c r="N1260" s="22" t="s">
        <v>2074</v>
      </c>
      <c r="O1260" s="22"/>
      <c r="P1260" s="246" t="s">
        <v>1477</v>
      </c>
      <c r="Q1260" s="191"/>
      <c r="R1260" s="1"/>
      <c r="S1260" s="1" t="str">
        <f t="shared" si="182"/>
        <v/>
      </c>
      <c r="T1260" s="1" t="str">
        <f>IF(ISNA(VLOOKUP(P1260,'NEW XEQM.c'!D:D,1,0)),"--",VLOOKUP(P1260,'NEW XEQM.c'!D:G,3,0))</f>
        <v>--</v>
      </c>
      <c r="U1260" s="1" t="s">
        <v>2074</v>
      </c>
      <c r="W1260" t="str">
        <f t="shared" si="181"/>
        <v>Geom STD_GAUSS_WHITE_L STD_GAUSS_BLACK_R</v>
      </c>
    </row>
    <row r="1261" spans="1:23">
      <c r="A1261" s="16">
        <f t="shared" si="179"/>
        <v>1261</v>
      </c>
      <c r="B1261" s="15">
        <f t="shared" si="180"/>
        <v>1231</v>
      </c>
      <c r="C1261" t="s">
        <v>4174</v>
      </c>
      <c r="D1261" s="18" t="s">
        <v>7</v>
      </c>
      <c r="E1261" s="23" t="s">
        <v>117</v>
      </c>
      <c r="F1261" s="23" t="s">
        <v>117</v>
      </c>
      <c r="G1261" s="99">
        <v>0</v>
      </c>
      <c r="H1261" s="99">
        <v>0</v>
      </c>
      <c r="I1261" s="92" t="s">
        <v>3</v>
      </c>
      <c r="J1261" s="23" t="s">
        <v>1274</v>
      </c>
      <c r="K1261" s="24" t="s">
        <v>3630</v>
      </c>
      <c r="L1261" s="22" t="s">
        <v>4261</v>
      </c>
      <c r="M1261" s="22" t="s">
        <v>4316</v>
      </c>
      <c r="N1261" s="22" t="s">
        <v>2074</v>
      </c>
      <c r="O1261" s="22"/>
      <c r="P1261" s="246" t="s">
        <v>1478</v>
      </c>
      <c r="Q1261" s="191"/>
      <c r="R1261" s="1"/>
      <c r="S1261" s="1" t="str">
        <f t="shared" si="182"/>
        <v/>
      </c>
      <c r="T1261" s="1" t="str">
        <f>IF(ISNA(VLOOKUP(P1261,'NEW XEQM.c'!D:D,1,0)),"--",VLOOKUP(P1261,'NEW XEQM.c'!D:G,3,0))</f>
        <v>--</v>
      </c>
      <c r="U1261" s="1" t="s">
        <v>2074</v>
      </c>
      <c r="W1261" t="str">
        <f t="shared" si="181"/>
        <v>Geom STD_SUP_MINUS_1</v>
      </c>
    </row>
    <row r="1262" spans="1:23">
      <c r="A1262" s="16">
        <f t="shared" si="179"/>
        <v>1262</v>
      </c>
      <c r="B1262" s="15">
        <f t="shared" si="180"/>
        <v>1232</v>
      </c>
      <c r="C1262" t="s">
        <v>3512</v>
      </c>
      <c r="D1262" s="18" t="s">
        <v>7</v>
      </c>
      <c r="E1262" s="23" t="s">
        <v>126</v>
      </c>
      <c r="F1262" s="23" t="s">
        <v>126</v>
      </c>
      <c r="G1262" s="99">
        <v>0</v>
      </c>
      <c r="H1262" s="99">
        <v>0</v>
      </c>
      <c r="I1262" s="96" t="s">
        <v>15</v>
      </c>
      <c r="J1262" s="23" t="s">
        <v>1275</v>
      </c>
      <c r="K1262" s="24" t="s">
        <v>3526</v>
      </c>
      <c r="L1262" s="22" t="s">
        <v>4261</v>
      </c>
      <c r="M1262" s="22" t="s">
        <v>4318</v>
      </c>
      <c r="N1262" s="22" t="s">
        <v>2074</v>
      </c>
      <c r="O1262" s="22"/>
      <c r="P1262" s="246" t="s">
        <v>1495</v>
      </c>
      <c r="Q1262" s="191"/>
      <c r="R1262" s="1"/>
      <c r="S1262" s="1" t="str">
        <f t="shared" si="182"/>
        <v/>
      </c>
      <c r="T1262" s="1" t="str">
        <f>IF(ISNA(VLOOKUP(P1262,'NEW XEQM.c'!D:D,1,0)),"--",VLOOKUP(P1262,'NEW XEQM.c'!D:G,3,0))</f>
        <v>--</v>
      </c>
      <c r="U1262" s="1" t="s">
        <v>2074</v>
      </c>
      <c r="W1262" t="e">
        <f t="shared" si="181"/>
        <v>#VALUE!</v>
      </c>
    </row>
    <row r="1263" spans="1:23">
      <c r="A1263" s="16">
        <f t="shared" si="179"/>
        <v>1263</v>
      </c>
      <c r="B1263" s="15">
        <f t="shared" si="180"/>
        <v>1233</v>
      </c>
      <c r="C1263" t="s">
        <v>4175</v>
      </c>
      <c r="D1263" s="18" t="s">
        <v>7</v>
      </c>
      <c r="E1263" s="40" t="s">
        <v>1042</v>
      </c>
      <c r="F1263" s="40" t="s">
        <v>1042</v>
      </c>
      <c r="G1263" s="99">
        <v>0</v>
      </c>
      <c r="H1263" s="99">
        <v>0</v>
      </c>
      <c r="I1263" s="92" t="s">
        <v>3</v>
      </c>
      <c r="J1263" s="23" t="s">
        <v>1274</v>
      </c>
      <c r="K1263" s="24" t="s">
        <v>3630</v>
      </c>
      <c r="L1263" s="22" t="s">
        <v>4261</v>
      </c>
      <c r="M1263" s="22" t="s">
        <v>4316</v>
      </c>
      <c r="N1263" s="22" t="s">
        <v>2074</v>
      </c>
      <c r="O1263" s="22"/>
      <c r="P1263" s="249" t="s">
        <v>1492</v>
      </c>
      <c r="Q1263" s="191"/>
      <c r="R1263" s="1"/>
      <c r="S1263" s="1" t="str">
        <f t="shared" si="182"/>
        <v/>
      </c>
      <c r="T1263" s="1" t="str">
        <f>IF(ISNA(VLOOKUP(P1263,'NEW XEQM.c'!D:D,1,0)),"--",VLOOKUP(P1263,'NEW XEQM.c'!D:G,3,0))</f>
        <v>--</v>
      </c>
      <c r="U1263" s="1" t="s">
        <v>2074</v>
      </c>
      <c r="W1263" t="str">
        <f t="shared" si="181"/>
        <v>Hyper STD_SUB_p</v>
      </c>
    </row>
    <row r="1264" spans="1:23">
      <c r="A1264" s="16">
        <f t="shared" si="179"/>
        <v>1264</v>
      </c>
      <c r="B1264" s="15">
        <f t="shared" si="180"/>
        <v>1234</v>
      </c>
      <c r="C1264" t="s">
        <v>4176</v>
      </c>
      <c r="D1264" s="18" t="s">
        <v>7</v>
      </c>
      <c r="E1264" s="40" t="s">
        <v>2150</v>
      </c>
      <c r="F1264" s="40" t="s">
        <v>2150</v>
      </c>
      <c r="G1264" s="99">
        <v>0</v>
      </c>
      <c r="H1264" s="99">
        <v>0</v>
      </c>
      <c r="I1264" s="92" t="s">
        <v>3</v>
      </c>
      <c r="J1264" s="23" t="s">
        <v>1274</v>
      </c>
      <c r="K1264" s="24" t="s">
        <v>3630</v>
      </c>
      <c r="L1264" s="22" t="s">
        <v>4261</v>
      </c>
      <c r="M1264" s="22" t="s">
        <v>4316</v>
      </c>
      <c r="N1264" s="22" t="s">
        <v>2074</v>
      </c>
      <c r="O1264" s="22"/>
      <c r="P1264" s="249" t="s">
        <v>1491</v>
      </c>
      <c r="Q1264" s="191"/>
      <c r="R1264" s="1"/>
      <c r="S1264" s="1" t="str">
        <f t="shared" si="182"/>
        <v/>
      </c>
      <c r="T1264" s="1" t="str">
        <f>IF(ISNA(VLOOKUP(P1264,'NEW XEQM.c'!D:D,1,0)),"--",VLOOKUP(P1264,'NEW XEQM.c'!D:G,3,0))</f>
        <v>--</v>
      </c>
      <c r="U1264" s="1" t="s">
        <v>2074</v>
      </c>
      <c r="W1264" t="str">
        <f t="shared" si="181"/>
        <v>Hyper STD_GAUSS_BLACK_L STD_GAUSS_WHITE_R</v>
      </c>
    </row>
    <row r="1265" spans="1:23">
      <c r="A1265" s="16">
        <f t="shared" si="179"/>
        <v>1265</v>
      </c>
      <c r="B1265" s="15">
        <f t="shared" si="180"/>
        <v>1235</v>
      </c>
      <c r="C1265" t="s">
        <v>4177</v>
      </c>
      <c r="D1265" s="18" t="s">
        <v>7</v>
      </c>
      <c r="E1265" s="40" t="s">
        <v>2151</v>
      </c>
      <c r="F1265" s="40" t="s">
        <v>2151</v>
      </c>
      <c r="G1265" s="99">
        <v>0</v>
      </c>
      <c r="H1265" s="99">
        <v>0</v>
      </c>
      <c r="I1265" s="92" t="s">
        <v>3</v>
      </c>
      <c r="J1265" s="23" t="s">
        <v>1274</v>
      </c>
      <c r="K1265" s="24" t="s">
        <v>3630</v>
      </c>
      <c r="L1265" s="22" t="s">
        <v>4261</v>
      </c>
      <c r="M1265" s="22" t="s">
        <v>4316</v>
      </c>
      <c r="N1265" s="22" t="s">
        <v>2074</v>
      </c>
      <c r="O1265" s="22"/>
      <c r="P1265" s="246" t="s">
        <v>1493</v>
      </c>
      <c r="Q1265" s="191"/>
      <c r="R1265" s="1"/>
      <c r="S1265" s="1" t="str">
        <f t="shared" si="182"/>
        <v/>
      </c>
      <c r="T1265" s="1" t="str">
        <f>IF(ISNA(VLOOKUP(P1265,'NEW XEQM.c'!D:D,1,0)),"--",VLOOKUP(P1265,'NEW XEQM.c'!D:G,3,0))</f>
        <v>--</v>
      </c>
      <c r="U1265" s="1" t="s">
        <v>2074</v>
      </c>
      <c r="W1265" t="str">
        <f t="shared" si="181"/>
        <v>Hyper STD_GAUSS_WHITE_L STD_GAUSS_BLACK_R</v>
      </c>
    </row>
    <row r="1266" spans="1:23">
      <c r="A1266" s="16">
        <f t="shared" si="179"/>
        <v>1266</v>
      </c>
      <c r="B1266" s="15">
        <f t="shared" si="180"/>
        <v>1236</v>
      </c>
      <c r="C1266" t="s">
        <v>4178</v>
      </c>
      <c r="D1266" s="18" t="s">
        <v>7</v>
      </c>
      <c r="E1266" s="23" t="s">
        <v>1043</v>
      </c>
      <c r="F1266" s="23" t="s">
        <v>1043</v>
      </c>
      <c r="G1266" s="99">
        <v>0</v>
      </c>
      <c r="H1266" s="99">
        <v>0</v>
      </c>
      <c r="I1266" s="92" t="s">
        <v>3</v>
      </c>
      <c r="J1266" s="23" t="s">
        <v>1274</v>
      </c>
      <c r="K1266" s="24" t="s">
        <v>3630</v>
      </c>
      <c r="L1266" s="22" t="s">
        <v>4261</v>
      </c>
      <c r="M1266" s="22" t="s">
        <v>4316</v>
      </c>
      <c r="N1266" s="22" t="s">
        <v>2074</v>
      </c>
      <c r="O1266" s="22"/>
      <c r="P1266" s="246" t="s">
        <v>1494</v>
      </c>
      <c r="Q1266" s="191"/>
      <c r="R1266" s="1"/>
      <c r="S1266" s="1" t="str">
        <f t="shared" si="182"/>
        <v/>
      </c>
      <c r="T1266" s="1" t="str">
        <f>IF(ISNA(VLOOKUP(P1266,'NEW XEQM.c'!D:D,1,0)),"--",VLOOKUP(P1266,'NEW XEQM.c'!D:G,3,0))</f>
        <v>--</v>
      </c>
      <c r="U1266" s="1" t="s">
        <v>2074</v>
      </c>
      <c r="W1266" t="str">
        <f t="shared" si="181"/>
        <v>Hyper STD_SUP_MINUS_1</v>
      </c>
    </row>
    <row r="1267" spans="1:23">
      <c r="A1267" s="16">
        <f t="shared" si="179"/>
        <v>1267</v>
      </c>
      <c r="B1267" s="15">
        <f t="shared" si="180"/>
        <v>1237</v>
      </c>
      <c r="C1267" t="s">
        <v>3512</v>
      </c>
      <c r="D1267" s="18" t="s">
        <v>7</v>
      </c>
      <c r="E1267" s="23" t="s">
        <v>158</v>
      </c>
      <c r="F1267" s="23" t="s">
        <v>158</v>
      </c>
      <c r="G1267" s="99">
        <v>0</v>
      </c>
      <c r="H1267" s="99">
        <v>0</v>
      </c>
      <c r="I1267" s="96" t="s">
        <v>15</v>
      </c>
      <c r="J1267" s="23" t="s">
        <v>1275</v>
      </c>
      <c r="K1267" s="24" t="s">
        <v>3526</v>
      </c>
      <c r="L1267" s="22" t="s">
        <v>4261</v>
      </c>
      <c r="M1267" s="22" t="s">
        <v>4318</v>
      </c>
      <c r="N1267" s="22" t="s">
        <v>2074</v>
      </c>
      <c r="O1267" s="22"/>
      <c r="P1267" s="246" t="s">
        <v>1544</v>
      </c>
      <c r="Q1267" s="191"/>
      <c r="R1267" s="1"/>
      <c r="S1267" s="1" t="str">
        <f t="shared" si="182"/>
        <v/>
      </c>
      <c r="T1267" s="1" t="str">
        <f>IF(ISNA(VLOOKUP(P1267,'NEW XEQM.c'!D:D,1,0)),"--",VLOOKUP(P1267,'NEW XEQM.c'!D:G,3,0))</f>
        <v>--</v>
      </c>
      <c r="U1267" s="1" t="s">
        <v>2074</v>
      </c>
      <c r="W1267" t="e">
        <f t="shared" si="181"/>
        <v>#VALUE!</v>
      </c>
    </row>
    <row r="1268" spans="1:23">
      <c r="A1268" s="16">
        <f t="shared" si="179"/>
        <v>1268</v>
      </c>
      <c r="B1268" s="15">
        <f t="shared" si="180"/>
        <v>1238</v>
      </c>
      <c r="C1268" t="s">
        <v>4179</v>
      </c>
      <c r="D1268" s="18" t="s">
        <v>7</v>
      </c>
      <c r="E1268" s="23" t="s">
        <v>1061</v>
      </c>
      <c r="F1268" s="23" t="s">
        <v>1061</v>
      </c>
      <c r="G1268" s="99">
        <v>0</v>
      </c>
      <c r="H1268" s="99">
        <v>0</v>
      </c>
      <c r="I1268" s="92" t="s">
        <v>3</v>
      </c>
      <c r="J1268" s="23" t="s">
        <v>1274</v>
      </c>
      <c r="K1268" s="24" t="s">
        <v>3630</v>
      </c>
      <c r="L1268" s="22" t="s">
        <v>4261</v>
      </c>
      <c r="M1268" s="22" t="s">
        <v>4316</v>
      </c>
      <c r="N1268" s="22" t="s">
        <v>2074</v>
      </c>
      <c r="O1268" s="22"/>
      <c r="P1268" s="249" t="s">
        <v>1541</v>
      </c>
      <c r="Q1268" s="191"/>
      <c r="R1268" s="1"/>
      <c r="S1268" s="1" t="str">
        <f t="shared" si="182"/>
        <v/>
      </c>
      <c r="T1268" s="1" t="str">
        <f>IF(ISNA(VLOOKUP(P1268,'NEW XEQM.c'!D:D,1,0)),"--",VLOOKUP(P1268,'NEW XEQM.c'!D:G,3,0))</f>
        <v>--</v>
      </c>
      <c r="U1268" s="1" t="s">
        <v>2074</v>
      </c>
      <c r="W1268" t="str">
        <f t="shared" si="181"/>
        <v>LgNrm STD_SUB_p</v>
      </c>
    </row>
    <row r="1269" spans="1:23">
      <c r="A1269" s="16">
        <f t="shared" si="179"/>
        <v>1269</v>
      </c>
      <c r="B1269" s="15">
        <f t="shared" si="180"/>
        <v>1239</v>
      </c>
      <c r="C1269" t="s">
        <v>4180</v>
      </c>
      <c r="D1269" s="18" t="s">
        <v>7</v>
      </c>
      <c r="E1269" s="23" t="s">
        <v>2174</v>
      </c>
      <c r="F1269" s="23" t="s">
        <v>2174</v>
      </c>
      <c r="G1269" s="99">
        <v>0</v>
      </c>
      <c r="H1269" s="99">
        <v>0</v>
      </c>
      <c r="I1269" s="92" t="s">
        <v>3</v>
      </c>
      <c r="J1269" s="23" t="s">
        <v>1274</v>
      </c>
      <c r="K1269" s="24" t="s">
        <v>3630</v>
      </c>
      <c r="L1269" s="22" t="s">
        <v>4261</v>
      </c>
      <c r="M1269" s="22" t="s">
        <v>4316</v>
      </c>
      <c r="N1269" s="22" t="s">
        <v>2074</v>
      </c>
      <c r="O1269" s="22"/>
      <c r="P1269" s="249" t="s">
        <v>1540</v>
      </c>
      <c r="Q1269" s="191"/>
      <c r="R1269" s="1"/>
      <c r="S1269" s="1" t="str">
        <f t="shared" ref="S1269:S1300" si="183">IF(E1269=F1269,"","NOT EQUAL")</f>
        <v/>
      </c>
      <c r="T1269" s="1" t="str">
        <f>IF(ISNA(VLOOKUP(P1269,'NEW XEQM.c'!D:D,1,0)),"--",VLOOKUP(P1269,'NEW XEQM.c'!D:G,3,0))</f>
        <v>--</v>
      </c>
      <c r="U1269" s="1" t="s">
        <v>2074</v>
      </c>
      <c r="W1269" t="str">
        <f t="shared" si="181"/>
        <v>LgNrm STD_GAUSS_BLACK_L STD_GAUSS_WHITE_R</v>
      </c>
    </row>
    <row r="1270" spans="1:23">
      <c r="A1270" s="16">
        <f t="shared" si="179"/>
        <v>1270</v>
      </c>
      <c r="B1270" s="15">
        <f t="shared" si="180"/>
        <v>1240</v>
      </c>
      <c r="C1270" t="s">
        <v>4181</v>
      </c>
      <c r="D1270" s="18" t="s">
        <v>7</v>
      </c>
      <c r="E1270" s="23" t="s">
        <v>2175</v>
      </c>
      <c r="F1270" s="23" t="s">
        <v>2175</v>
      </c>
      <c r="G1270" s="99">
        <v>0</v>
      </c>
      <c r="H1270" s="99">
        <v>0</v>
      </c>
      <c r="I1270" s="92" t="s">
        <v>3</v>
      </c>
      <c r="J1270" s="23" t="s">
        <v>1274</v>
      </c>
      <c r="K1270" s="24" t="s">
        <v>3630</v>
      </c>
      <c r="L1270" s="22" t="s">
        <v>4261</v>
      </c>
      <c r="M1270" s="22" t="s">
        <v>4316</v>
      </c>
      <c r="N1270" s="22" t="s">
        <v>2074</v>
      </c>
      <c r="O1270" s="22"/>
      <c r="P1270" s="246" t="s">
        <v>1542</v>
      </c>
      <c r="Q1270" s="191"/>
      <c r="R1270" s="1"/>
      <c r="S1270" s="1" t="str">
        <f t="shared" si="183"/>
        <v/>
      </c>
      <c r="T1270" s="1" t="str">
        <f>IF(ISNA(VLOOKUP(P1270,'NEW XEQM.c'!D:D,1,0)),"--",VLOOKUP(P1270,'NEW XEQM.c'!D:G,3,0))</f>
        <v>--</v>
      </c>
      <c r="U1270" s="1" t="s">
        <v>2074</v>
      </c>
      <c r="W1270" t="str">
        <f t="shared" si="181"/>
        <v>LgNrm STD_GAUSS_WHITE_L STD_GAUSS_BLACK_R</v>
      </c>
    </row>
    <row r="1271" spans="1:23">
      <c r="A1271" s="16">
        <f t="shared" si="179"/>
        <v>1271</v>
      </c>
      <c r="B1271" s="15">
        <f t="shared" si="180"/>
        <v>1241</v>
      </c>
      <c r="C1271" t="s">
        <v>4182</v>
      </c>
      <c r="D1271" s="18" t="s">
        <v>7</v>
      </c>
      <c r="E1271" s="23" t="s">
        <v>1062</v>
      </c>
      <c r="F1271" s="23" t="s">
        <v>1062</v>
      </c>
      <c r="G1271" s="99">
        <v>0</v>
      </c>
      <c r="H1271" s="99">
        <v>0</v>
      </c>
      <c r="I1271" s="92" t="s">
        <v>3</v>
      </c>
      <c r="J1271" s="23" t="s">
        <v>1274</v>
      </c>
      <c r="K1271" s="24" t="s">
        <v>3630</v>
      </c>
      <c r="L1271" s="22" t="s">
        <v>4261</v>
      </c>
      <c r="M1271" s="22" t="s">
        <v>4316</v>
      </c>
      <c r="N1271" s="22" t="s">
        <v>2074</v>
      </c>
      <c r="O1271" s="22"/>
      <c r="P1271" s="246" t="s">
        <v>1543</v>
      </c>
      <c r="Q1271" s="191"/>
      <c r="R1271" s="1"/>
      <c r="S1271" s="1" t="str">
        <f t="shared" si="183"/>
        <v/>
      </c>
      <c r="T1271" s="1" t="str">
        <f>IF(ISNA(VLOOKUP(P1271,'NEW XEQM.c'!D:D,1,0)),"--",VLOOKUP(P1271,'NEW XEQM.c'!D:G,3,0))</f>
        <v>--</v>
      </c>
      <c r="U1271" s="1" t="s">
        <v>2074</v>
      </c>
      <c r="W1271" t="str">
        <f t="shared" si="181"/>
        <v>LgNrm STD_SUP_MINUS_1</v>
      </c>
    </row>
    <row r="1272" spans="1:23">
      <c r="A1272" s="16">
        <f t="shared" si="179"/>
        <v>1272</v>
      </c>
      <c r="B1272" s="15">
        <f t="shared" si="180"/>
        <v>1242</v>
      </c>
      <c r="C1272" t="s">
        <v>3512</v>
      </c>
      <c r="D1272" s="18" t="s">
        <v>7</v>
      </c>
      <c r="E1272" s="23" t="s">
        <v>171</v>
      </c>
      <c r="F1272" s="23" t="s">
        <v>171</v>
      </c>
      <c r="G1272" s="99">
        <v>0</v>
      </c>
      <c r="H1272" s="99">
        <v>0</v>
      </c>
      <c r="I1272" s="96" t="s">
        <v>15</v>
      </c>
      <c r="J1272" s="23" t="s">
        <v>1275</v>
      </c>
      <c r="K1272" s="24" t="s">
        <v>3526</v>
      </c>
      <c r="L1272" s="22" t="s">
        <v>4261</v>
      </c>
      <c r="M1272" s="22" t="s">
        <v>4318</v>
      </c>
      <c r="N1272" s="22" t="s">
        <v>2074</v>
      </c>
      <c r="O1272" s="22"/>
      <c r="P1272" s="246" t="s">
        <v>1563</v>
      </c>
      <c r="Q1272" s="191"/>
      <c r="R1272" s="1"/>
      <c r="S1272" s="1" t="str">
        <f t="shared" si="183"/>
        <v/>
      </c>
      <c r="T1272" s="1" t="str">
        <f>IF(ISNA(VLOOKUP(P1272,'NEW XEQM.c'!D:D,1,0)),"--",VLOOKUP(P1272,'NEW XEQM.c'!D:G,3,0))</f>
        <v>--</v>
      </c>
      <c r="U1272" s="1" t="s">
        <v>2074</v>
      </c>
      <c r="W1272" t="e">
        <f t="shared" si="181"/>
        <v>#VALUE!</v>
      </c>
    </row>
    <row r="1273" spans="1:23">
      <c r="A1273" s="16">
        <f t="shared" si="179"/>
        <v>1273</v>
      </c>
      <c r="B1273" s="15">
        <f t="shared" si="180"/>
        <v>1243</v>
      </c>
      <c r="C1273" t="s">
        <v>4183</v>
      </c>
      <c r="D1273" s="18" t="s">
        <v>7</v>
      </c>
      <c r="E1273" s="40" t="s">
        <v>1070</v>
      </c>
      <c r="F1273" s="40" t="s">
        <v>1070</v>
      </c>
      <c r="G1273" s="99">
        <v>0</v>
      </c>
      <c r="H1273" s="99">
        <v>0</v>
      </c>
      <c r="I1273" s="92" t="s">
        <v>3</v>
      </c>
      <c r="J1273" s="23" t="s">
        <v>1274</v>
      </c>
      <c r="K1273" s="24" t="s">
        <v>3630</v>
      </c>
      <c r="L1273" s="22" t="s">
        <v>4261</v>
      </c>
      <c r="M1273" s="22" t="s">
        <v>4316</v>
      </c>
      <c r="N1273" s="22" t="s">
        <v>2074</v>
      </c>
      <c r="O1273" s="22"/>
      <c r="P1273" s="249" t="s">
        <v>1560</v>
      </c>
      <c r="Q1273" s="191"/>
      <c r="R1273" s="1"/>
      <c r="S1273" s="1" t="str">
        <f t="shared" si="183"/>
        <v/>
      </c>
      <c r="T1273" s="1" t="str">
        <f>IF(ISNA(VLOOKUP(P1273,'NEW XEQM.c'!D:D,1,0)),"--",VLOOKUP(P1273,'NEW XEQM.c'!D:G,3,0))</f>
        <v>--</v>
      </c>
      <c r="U1273" s="1" t="s">
        <v>2074</v>
      </c>
      <c r="W1273" t="str">
        <f t="shared" si="181"/>
        <v>Logis STD_SUB_p</v>
      </c>
    </row>
    <row r="1274" spans="1:23">
      <c r="A1274" s="16">
        <f t="shared" si="179"/>
        <v>1274</v>
      </c>
      <c r="B1274" s="15">
        <f t="shared" si="180"/>
        <v>1244</v>
      </c>
      <c r="C1274" t="s">
        <v>4184</v>
      </c>
      <c r="D1274" s="18" t="s">
        <v>7</v>
      </c>
      <c r="E1274" s="40" t="s">
        <v>2152</v>
      </c>
      <c r="F1274" s="40" t="s">
        <v>2152</v>
      </c>
      <c r="G1274" s="99">
        <v>0</v>
      </c>
      <c r="H1274" s="99">
        <v>0</v>
      </c>
      <c r="I1274" s="92" t="s">
        <v>3</v>
      </c>
      <c r="J1274" s="23" t="s">
        <v>1274</v>
      </c>
      <c r="K1274" s="24" t="s">
        <v>3630</v>
      </c>
      <c r="L1274" s="22" t="s">
        <v>4261</v>
      </c>
      <c r="M1274" s="22" t="s">
        <v>4316</v>
      </c>
      <c r="N1274" s="22" t="s">
        <v>2074</v>
      </c>
      <c r="O1274" s="22"/>
      <c r="P1274" s="249" t="s">
        <v>1559</v>
      </c>
      <c r="Q1274" s="191"/>
      <c r="R1274" s="1"/>
      <c r="S1274" s="1" t="str">
        <f t="shared" si="183"/>
        <v/>
      </c>
      <c r="T1274" s="1" t="str">
        <f>IF(ISNA(VLOOKUP(P1274,'NEW XEQM.c'!D:D,1,0)),"--",VLOOKUP(P1274,'NEW XEQM.c'!D:G,3,0))</f>
        <v>--</v>
      </c>
      <c r="U1274" s="1" t="s">
        <v>2074</v>
      </c>
      <c r="W1274" t="str">
        <f t="shared" si="181"/>
        <v>Logis STD_GAUSS_BLACK_L STD_GAUSS_WHITE_R</v>
      </c>
    </row>
    <row r="1275" spans="1:23">
      <c r="A1275" s="16">
        <f t="shared" si="179"/>
        <v>1275</v>
      </c>
      <c r="B1275" s="15">
        <f t="shared" si="180"/>
        <v>1245</v>
      </c>
      <c r="C1275" t="s">
        <v>4185</v>
      </c>
      <c r="D1275" s="18" t="s">
        <v>7</v>
      </c>
      <c r="E1275" s="40" t="s">
        <v>2153</v>
      </c>
      <c r="F1275" s="40" t="s">
        <v>2153</v>
      </c>
      <c r="G1275" s="99">
        <v>0</v>
      </c>
      <c r="H1275" s="99">
        <v>0</v>
      </c>
      <c r="I1275" s="92" t="s">
        <v>3</v>
      </c>
      <c r="J1275" s="23" t="s">
        <v>1274</v>
      </c>
      <c r="K1275" s="24" t="s">
        <v>3630</v>
      </c>
      <c r="L1275" s="22" t="s">
        <v>4261</v>
      </c>
      <c r="M1275" s="22" t="s">
        <v>4316</v>
      </c>
      <c r="N1275" s="22" t="s">
        <v>2074</v>
      </c>
      <c r="O1275" s="22"/>
      <c r="P1275" s="246" t="s">
        <v>1561</v>
      </c>
      <c r="Q1275" s="191"/>
      <c r="R1275" s="1"/>
      <c r="S1275" s="1" t="str">
        <f t="shared" si="183"/>
        <v/>
      </c>
      <c r="T1275" s="1" t="str">
        <f>IF(ISNA(VLOOKUP(P1275,'NEW XEQM.c'!D:D,1,0)),"--",VLOOKUP(P1275,'NEW XEQM.c'!D:G,3,0))</f>
        <v>--</v>
      </c>
      <c r="U1275" s="1" t="s">
        <v>2074</v>
      </c>
      <c r="W1275" t="str">
        <f t="shared" si="181"/>
        <v>Logis STD_GAUSS_WHITE_L STD_GAUSS_BLACK_R</v>
      </c>
    </row>
    <row r="1276" spans="1:23">
      <c r="A1276" s="16">
        <f t="shared" si="179"/>
        <v>1276</v>
      </c>
      <c r="B1276" s="15">
        <f t="shared" si="180"/>
        <v>1246</v>
      </c>
      <c r="C1276" t="s">
        <v>4186</v>
      </c>
      <c r="D1276" s="18" t="s">
        <v>7</v>
      </c>
      <c r="E1276" s="23" t="s">
        <v>1071</v>
      </c>
      <c r="F1276" s="23" t="s">
        <v>1071</v>
      </c>
      <c r="G1276" s="99">
        <v>0</v>
      </c>
      <c r="H1276" s="99">
        <v>0</v>
      </c>
      <c r="I1276" s="92" t="s">
        <v>3</v>
      </c>
      <c r="J1276" s="23" t="s">
        <v>1274</v>
      </c>
      <c r="K1276" s="24" t="s">
        <v>3630</v>
      </c>
      <c r="L1276" s="22" t="s">
        <v>4261</v>
      </c>
      <c r="M1276" s="22" t="s">
        <v>4316</v>
      </c>
      <c r="N1276" s="22" t="s">
        <v>2074</v>
      </c>
      <c r="O1276" s="22"/>
      <c r="P1276" s="246" t="s">
        <v>1562</v>
      </c>
      <c r="Q1276" s="191"/>
      <c r="R1276" s="1"/>
      <c r="S1276" s="1" t="str">
        <f t="shared" si="183"/>
        <v/>
      </c>
      <c r="T1276" s="1" t="str">
        <f>IF(ISNA(VLOOKUP(P1276,'NEW XEQM.c'!D:D,1,0)),"--",VLOOKUP(P1276,'NEW XEQM.c'!D:G,3,0))</f>
        <v>--</v>
      </c>
      <c r="U1276" s="1" t="s">
        <v>2074</v>
      </c>
      <c r="W1276" t="str">
        <f t="shared" si="181"/>
        <v>Logis STD_SUP_MINUS_1</v>
      </c>
    </row>
    <row r="1277" spans="1:23">
      <c r="A1277" s="16">
        <f t="shared" si="179"/>
        <v>1277</v>
      </c>
      <c r="B1277" s="15">
        <f t="shared" si="180"/>
        <v>1247</v>
      </c>
      <c r="C1277" t="s">
        <v>3512</v>
      </c>
      <c r="D1277" s="18" t="s">
        <v>7</v>
      </c>
      <c r="E1277" s="23" t="s">
        <v>1104</v>
      </c>
      <c r="F1277" s="23" t="s">
        <v>1104</v>
      </c>
      <c r="G1277" s="99">
        <v>0</v>
      </c>
      <c r="H1277" s="99">
        <v>0</v>
      </c>
      <c r="I1277" s="96" t="s">
        <v>15</v>
      </c>
      <c r="J1277" s="23" t="s">
        <v>1275</v>
      </c>
      <c r="K1277" s="24" t="s">
        <v>3526</v>
      </c>
      <c r="L1277" s="22" t="s">
        <v>4261</v>
      </c>
      <c r="M1277" s="22" t="s">
        <v>4318</v>
      </c>
      <c r="N1277" s="22" t="s">
        <v>2074</v>
      </c>
      <c r="O1277" s="22"/>
      <c r="P1277" s="246" t="s">
        <v>1631</v>
      </c>
      <c r="Q1277" s="191"/>
      <c r="R1277" s="1"/>
      <c r="S1277" s="1" t="str">
        <f t="shared" si="183"/>
        <v/>
      </c>
      <c r="T1277" s="1" t="str">
        <f>IF(ISNA(VLOOKUP(P1277,'NEW XEQM.c'!D:D,1,0)),"--",VLOOKUP(P1277,'NEW XEQM.c'!D:G,3,0))</f>
        <v>--</v>
      </c>
      <c r="U1277" s="1" t="s">
        <v>2074</v>
      </c>
      <c r="W1277" t="e">
        <f t="shared" si="181"/>
        <v>#VALUE!</v>
      </c>
    </row>
    <row r="1278" spans="1:23">
      <c r="A1278" s="16">
        <f t="shared" si="179"/>
        <v>1278</v>
      </c>
      <c r="B1278" s="15">
        <f t="shared" si="180"/>
        <v>1248</v>
      </c>
      <c r="C1278" t="s">
        <v>4187</v>
      </c>
      <c r="D1278" s="18" t="s">
        <v>7</v>
      </c>
      <c r="E1278" s="40" t="s">
        <v>216</v>
      </c>
      <c r="F1278" s="40" t="s">
        <v>216</v>
      </c>
      <c r="G1278" s="99">
        <v>0</v>
      </c>
      <c r="H1278" s="99">
        <v>0</v>
      </c>
      <c r="I1278" s="92" t="s">
        <v>3</v>
      </c>
      <c r="J1278" s="23" t="s">
        <v>1274</v>
      </c>
      <c r="K1278" s="24" t="s">
        <v>3630</v>
      </c>
      <c r="L1278" s="22" t="s">
        <v>4261</v>
      </c>
      <c r="M1278" s="22" t="s">
        <v>4316</v>
      </c>
      <c r="N1278" s="22" t="s">
        <v>2074</v>
      </c>
      <c r="O1278" s="22"/>
      <c r="P1278" s="249" t="s">
        <v>1628</v>
      </c>
      <c r="Q1278" s="191"/>
      <c r="R1278" s="1"/>
      <c r="S1278" s="1" t="str">
        <f t="shared" si="183"/>
        <v/>
      </c>
      <c r="T1278" s="1" t="str">
        <f>IF(ISNA(VLOOKUP(P1278,'NEW XEQM.c'!D:D,1,0)),"--",VLOOKUP(P1278,'NEW XEQM.c'!D:G,3,0))</f>
        <v>--</v>
      </c>
      <c r="U1278" s="1" t="s">
        <v>2074</v>
      </c>
      <c r="W1278" t="str">
        <f t="shared" si="181"/>
        <v>NBin STD_SUB_p</v>
      </c>
    </row>
    <row r="1279" spans="1:23">
      <c r="A1279" s="16">
        <f t="shared" ref="A1279:A1342" si="184">IF(B1279=INT(B1279),ROW(),"")</f>
        <v>1279</v>
      </c>
      <c r="B1279" s="15">
        <f t="shared" si="180"/>
        <v>1249</v>
      </c>
      <c r="C1279" t="s">
        <v>4188</v>
      </c>
      <c r="D1279" s="18" t="s">
        <v>7</v>
      </c>
      <c r="E1279" s="40" t="s">
        <v>2154</v>
      </c>
      <c r="F1279" s="40" t="s">
        <v>2154</v>
      </c>
      <c r="G1279" s="99">
        <v>0</v>
      </c>
      <c r="H1279" s="99">
        <v>0</v>
      </c>
      <c r="I1279" s="92" t="s">
        <v>3</v>
      </c>
      <c r="J1279" s="23" t="s">
        <v>1274</v>
      </c>
      <c r="K1279" s="24" t="s">
        <v>3630</v>
      </c>
      <c r="L1279" s="22" t="s">
        <v>4261</v>
      </c>
      <c r="M1279" s="22" t="s">
        <v>4316</v>
      </c>
      <c r="N1279" s="22" t="s">
        <v>2074</v>
      </c>
      <c r="O1279" s="22"/>
      <c r="P1279" s="249" t="s">
        <v>1627</v>
      </c>
      <c r="Q1279" s="191"/>
      <c r="R1279" s="1"/>
      <c r="S1279" s="1" t="str">
        <f t="shared" si="183"/>
        <v/>
      </c>
      <c r="T1279" s="1" t="str">
        <f>IF(ISNA(VLOOKUP(P1279,'NEW XEQM.c'!D:D,1,0)),"--",VLOOKUP(P1279,'NEW XEQM.c'!D:G,3,0))</f>
        <v>--</v>
      </c>
      <c r="U1279" s="1" t="s">
        <v>2074</v>
      </c>
      <c r="W1279" t="str">
        <f t="shared" si="181"/>
        <v>NBin STD_GAUSS_BLACK_L STD_GAUSS_WHITE_R</v>
      </c>
    </row>
    <row r="1280" spans="1:23">
      <c r="A1280" s="16">
        <f t="shared" si="184"/>
        <v>1280</v>
      </c>
      <c r="B1280" s="15">
        <f t="shared" si="180"/>
        <v>1250</v>
      </c>
      <c r="C1280" t="s">
        <v>4189</v>
      </c>
      <c r="D1280" s="18" t="s">
        <v>7</v>
      </c>
      <c r="E1280" s="40" t="s">
        <v>2155</v>
      </c>
      <c r="F1280" s="40" t="s">
        <v>2155</v>
      </c>
      <c r="G1280" s="99">
        <v>0</v>
      </c>
      <c r="H1280" s="99">
        <v>0</v>
      </c>
      <c r="I1280" s="92" t="s">
        <v>3</v>
      </c>
      <c r="J1280" s="23" t="s">
        <v>1274</v>
      </c>
      <c r="K1280" s="24" t="s">
        <v>3630</v>
      </c>
      <c r="L1280" s="22" t="s">
        <v>4261</v>
      </c>
      <c r="M1280" s="22" t="s">
        <v>4316</v>
      </c>
      <c r="N1280" s="22" t="s">
        <v>2074</v>
      </c>
      <c r="O1280" s="22"/>
      <c r="P1280" s="246" t="s">
        <v>1629</v>
      </c>
      <c r="Q1280" s="191"/>
      <c r="R1280" s="1"/>
      <c r="S1280" s="1" t="str">
        <f t="shared" si="183"/>
        <v/>
      </c>
      <c r="T1280" s="1" t="str">
        <f>IF(ISNA(VLOOKUP(P1280,'NEW XEQM.c'!D:D,1,0)),"--",VLOOKUP(P1280,'NEW XEQM.c'!D:G,3,0))</f>
        <v>--</v>
      </c>
      <c r="U1280" s="1" t="s">
        <v>2074</v>
      </c>
      <c r="W1280" t="str">
        <f t="shared" si="181"/>
        <v>NBin STD_GAUSS_WHITE_L STD_GAUSS_BLACK_R</v>
      </c>
    </row>
    <row r="1281" spans="1:23">
      <c r="A1281" s="16">
        <f t="shared" si="184"/>
        <v>1281</v>
      </c>
      <c r="B1281" s="15">
        <f t="shared" si="180"/>
        <v>1251</v>
      </c>
      <c r="C1281" t="s">
        <v>4190</v>
      </c>
      <c r="D1281" s="18" t="s">
        <v>7</v>
      </c>
      <c r="E1281" s="23" t="s">
        <v>217</v>
      </c>
      <c r="F1281" s="23" t="s">
        <v>217</v>
      </c>
      <c r="G1281" s="99">
        <v>0</v>
      </c>
      <c r="H1281" s="99">
        <v>0</v>
      </c>
      <c r="I1281" s="92" t="s">
        <v>3</v>
      </c>
      <c r="J1281" s="23" t="s">
        <v>1274</v>
      </c>
      <c r="K1281" s="24" t="s">
        <v>3630</v>
      </c>
      <c r="L1281" s="22" t="s">
        <v>4261</v>
      </c>
      <c r="M1281" s="22" t="s">
        <v>4316</v>
      </c>
      <c r="N1281" s="22" t="s">
        <v>2074</v>
      </c>
      <c r="O1281" s="22"/>
      <c r="P1281" s="246" t="s">
        <v>1630</v>
      </c>
      <c r="Q1281" s="191"/>
      <c r="R1281" s="1"/>
      <c r="S1281" s="1" t="str">
        <f t="shared" si="183"/>
        <v/>
      </c>
      <c r="T1281" s="1" t="str">
        <f>IF(ISNA(VLOOKUP(P1281,'NEW XEQM.c'!D:D,1,0)),"--",VLOOKUP(P1281,'NEW XEQM.c'!D:G,3,0))</f>
        <v>--</v>
      </c>
      <c r="U1281" s="1" t="s">
        <v>2074</v>
      </c>
      <c r="W1281" t="str">
        <f t="shared" si="181"/>
        <v>NBin STD_SUP_MINUS_1</v>
      </c>
    </row>
    <row r="1282" spans="1:23">
      <c r="A1282" s="16">
        <f t="shared" si="184"/>
        <v>1282</v>
      </c>
      <c r="B1282" s="15">
        <f t="shared" si="180"/>
        <v>1252</v>
      </c>
      <c r="C1282" t="s">
        <v>3512</v>
      </c>
      <c r="D1282" s="18" t="s">
        <v>7</v>
      </c>
      <c r="E1282" s="23" t="s">
        <v>219</v>
      </c>
      <c r="F1282" s="23" t="s">
        <v>219</v>
      </c>
      <c r="G1282" s="99">
        <v>0</v>
      </c>
      <c r="H1282" s="99">
        <v>0</v>
      </c>
      <c r="I1282" s="96" t="s">
        <v>15</v>
      </c>
      <c r="J1282" s="23" t="s">
        <v>1275</v>
      </c>
      <c r="K1282" s="24" t="s">
        <v>3526</v>
      </c>
      <c r="L1282" s="22" t="s">
        <v>4261</v>
      </c>
      <c r="M1282" s="22" t="s">
        <v>4318</v>
      </c>
      <c r="N1282" s="22" t="s">
        <v>2074</v>
      </c>
      <c r="O1282" s="22"/>
      <c r="P1282" s="246" t="s">
        <v>1640</v>
      </c>
      <c r="Q1282" s="191"/>
      <c r="R1282" s="1"/>
      <c r="S1282" s="1" t="str">
        <f t="shared" si="183"/>
        <v/>
      </c>
      <c r="T1282" s="1" t="str">
        <f>IF(ISNA(VLOOKUP(P1282,'NEW XEQM.c'!D:D,1,0)),"--",VLOOKUP(P1282,'NEW XEQM.c'!D:G,3,0))</f>
        <v>--</v>
      </c>
      <c r="U1282" s="1" t="s">
        <v>2074</v>
      </c>
      <c r="W1282" t="e">
        <f t="shared" si="181"/>
        <v>#VALUE!</v>
      </c>
    </row>
    <row r="1283" spans="1:23">
      <c r="A1283" s="16">
        <f t="shared" si="184"/>
        <v>1283</v>
      </c>
      <c r="B1283" s="15">
        <f t="shared" si="180"/>
        <v>1253</v>
      </c>
      <c r="C1283" t="s">
        <v>4191</v>
      </c>
      <c r="D1283" s="18" t="s">
        <v>7</v>
      </c>
      <c r="E1283" s="40" t="s">
        <v>1108</v>
      </c>
      <c r="F1283" s="40" t="s">
        <v>1108</v>
      </c>
      <c r="G1283" s="99">
        <v>0</v>
      </c>
      <c r="H1283" s="99">
        <v>0</v>
      </c>
      <c r="I1283" s="92" t="s">
        <v>3</v>
      </c>
      <c r="J1283" s="23" t="s">
        <v>1274</v>
      </c>
      <c r="K1283" s="24" t="s">
        <v>3630</v>
      </c>
      <c r="L1283" s="22" t="s">
        <v>4261</v>
      </c>
      <c r="M1283" s="22" t="s">
        <v>4316</v>
      </c>
      <c r="N1283" s="22" t="s">
        <v>2074</v>
      </c>
      <c r="O1283" s="22"/>
      <c r="P1283" s="249" t="s">
        <v>1637</v>
      </c>
      <c r="Q1283" s="191"/>
      <c r="R1283" s="1"/>
      <c r="S1283" s="1" t="str">
        <f t="shared" si="183"/>
        <v/>
      </c>
      <c r="T1283" s="1" t="str">
        <f>IF(ISNA(VLOOKUP(P1283,'NEW XEQM.c'!D:D,1,0)),"--",VLOOKUP(P1283,'NEW XEQM.c'!D:G,3,0))</f>
        <v>--</v>
      </c>
      <c r="U1283" s="1" t="s">
        <v>2074</v>
      </c>
      <c r="W1283" t="str">
        <f t="shared" si="181"/>
        <v>Norml STD_SUB_p</v>
      </c>
    </row>
    <row r="1284" spans="1:23">
      <c r="A1284" s="16">
        <f t="shared" si="184"/>
        <v>1284</v>
      </c>
      <c r="B1284" s="15">
        <f t="shared" ref="B1284:B1347" si="185">IF(AND(MID(C1284,2,1)&lt;&gt;"/",MID(C1284,1,1)="/"),INT(B1283)+1,B1283+0.01)</f>
        <v>1254</v>
      </c>
      <c r="C1284" t="s">
        <v>4192</v>
      </c>
      <c r="D1284" s="18" t="s">
        <v>7</v>
      </c>
      <c r="E1284" s="40" t="s">
        <v>2156</v>
      </c>
      <c r="F1284" s="40" t="s">
        <v>2156</v>
      </c>
      <c r="G1284" s="99">
        <v>0</v>
      </c>
      <c r="H1284" s="99">
        <v>0</v>
      </c>
      <c r="I1284" s="92" t="s">
        <v>3</v>
      </c>
      <c r="J1284" s="23" t="s">
        <v>1274</v>
      </c>
      <c r="K1284" s="24" t="s">
        <v>3630</v>
      </c>
      <c r="L1284" s="22" t="s">
        <v>4261</v>
      </c>
      <c r="M1284" s="22" t="s">
        <v>4316</v>
      </c>
      <c r="N1284" s="22" t="s">
        <v>2074</v>
      </c>
      <c r="O1284" s="22"/>
      <c r="P1284" s="249" t="s">
        <v>1636</v>
      </c>
      <c r="Q1284" s="191"/>
      <c r="R1284" s="1"/>
      <c r="S1284" s="1" t="str">
        <f t="shared" si="183"/>
        <v/>
      </c>
      <c r="T1284" s="1" t="str">
        <f>IF(ISNA(VLOOKUP(P1284,'NEW XEQM.c'!D:D,1,0)),"--",VLOOKUP(P1284,'NEW XEQM.c'!D:G,3,0))</f>
        <v>--</v>
      </c>
      <c r="U1284" s="1" t="s">
        <v>2074</v>
      </c>
      <c r="W1284" t="str">
        <f t="shared" si="181"/>
        <v>Norml STD_GAUSS_BLACK_L STD_GAUSS_WHITE_R</v>
      </c>
    </row>
    <row r="1285" spans="1:23">
      <c r="A1285" s="16">
        <f t="shared" si="184"/>
        <v>1285</v>
      </c>
      <c r="B1285" s="15">
        <f t="shared" si="185"/>
        <v>1255</v>
      </c>
      <c r="C1285" t="s">
        <v>4193</v>
      </c>
      <c r="D1285" s="18" t="s">
        <v>7</v>
      </c>
      <c r="E1285" s="40" t="s">
        <v>2157</v>
      </c>
      <c r="F1285" s="40" t="s">
        <v>2157</v>
      </c>
      <c r="G1285" s="99">
        <v>0</v>
      </c>
      <c r="H1285" s="99">
        <v>0</v>
      </c>
      <c r="I1285" s="92" t="s">
        <v>3</v>
      </c>
      <c r="J1285" s="23" t="s">
        <v>1274</v>
      </c>
      <c r="K1285" s="24" t="s">
        <v>3630</v>
      </c>
      <c r="L1285" s="22" t="s">
        <v>4261</v>
      </c>
      <c r="M1285" s="22" t="s">
        <v>4316</v>
      </c>
      <c r="N1285" s="22" t="s">
        <v>2074</v>
      </c>
      <c r="O1285" s="22"/>
      <c r="P1285" s="246" t="s">
        <v>1638</v>
      </c>
      <c r="Q1285" s="191"/>
      <c r="R1285" s="1"/>
      <c r="S1285" s="1" t="str">
        <f t="shared" si="183"/>
        <v/>
      </c>
      <c r="T1285" s="1" t="str">
        <f>IF(ISNA(VLOOKUP(P1285,'NEW XEQM.c'!D:D,1,0)),"--",VLOOKUP(P1285,'NEW XEQM.c'!D:G,3,0))</f>
        <v>--</v>
      </c>
      <c r="U1285" s="1" t="s">
        <v>2074</v>
      </c>
      <c r="W1285" t="str">
        <f t="shared" ref="W1285:W1348" si="186">SUBSTITUTE(IF(AND(T1285="--",FIND("STD",E1285),FIND("fn",C1285)&gt;0,FIND("ITM_",P1285),I1285="CAT_FNCT"),E1285,""),"""","")</f>
        <v>Norml STD_GAUSS_WHITE_L STD_GAUSS_BLACK_R</v>
      </c>
    </row>
    <row r="1286" spans="1:23">
      <c r="A1286" s="16">
        <f t="shared" si="184"/>
        <v>1286</v>
      </c>
      <c r="B1286" s="15">
        <f t="shared" si="185"/>
        <v>1256</v>
      </c>
      <c r="C1286" t="s">
        <v>4194</v>
      </c>
      <c r="D1286" s="18" t="s">
        <v>7</v>
      </c>
      <c r="E1286" s="23" t="s">
        <v>1109</v>
      </c>
      <c r="F1286" s="23" t="s">
        <v>1109</v>
      </c>
      <c r="G1286" s="99">
        <v>0</v>
      </c>
      <c r="H1286" s="99">
        <v>0</v>
      </c>
      <c r="I1286" s="92" t="s">
        <v>3</v>
      </c>
      <c r="J1286" s="23" t="s">
        <v>1274</v>
      </c>
      <c r="K1286" s="24" t="s">
        <v>3630</v>
      </c>
      <c r="L1286" s="22" t="s">
        <v>4261</v>
      </c>
      <c r="M1286" s="22" t="s">
        <v>4316</v>
      </c>
      <c r="N1286" s="22" t="s">
        <v>2074</v>
      </c>
      <c r="O1286" s="22"/>
      <c r="P1286" s="246" t="s">
        <v>1639</v>
      </c>
      <c r="Q1286" s="191"/>
      <c r="R1286" s="1"/>
      <c r="S1286" s="1" t="str">
        <f t="shared" si="183"/>
        <v/>
      </c>
      <c r="T1286" s="1" t="str">
        <f>IF(ISNA(VLOOKUP(P1286,'NEW XEQM.c'!D:D,1,0)),"--",VLOOKUP(P1286,'NEW XEQM.c'!D:G,3,0))</f>
        <v>--</v>
      </c>
      <c r="U1286" s="1" t="s">
        <v>2074</v>
      </c>
      <c r="W1286" t="str">
        <f t="shared" si="186"/>
        <v>Norml STD_SUP_MINUS_1</v>
      </c>
    </row>
    <row r="1287" spans="1:23">
      <c r="A1287" s="16">
        <f t="shared" si="184"/>
        <v>1287</v>
      </c>
      <c r="B1287" s="15">
        <f t="shared" si="185"/>
        <v>1257</v>
      </c>
      <c r="C1287" t="s">
        <v>3512</v>
      </c>
      <c r="D1287" s="18" t="s">
        <v>7</v>
      </c>
      <c r="E1287" s="23" t="s">
        <v>234</v>
      </c>
      <c r="F1287" s="23" t="s">
        <v>234</v>
      </c>
      <c r="G1287" s="99">
        <v>0</v>
      </c>
      <c r="H1287" s="99">
        <v>0</v>
      </c>
      <c r="I1287" s="96" t="s">
        <v>15</v>
      </c>
      <c r="J1287" s="23" t="s">
        <v>1275</v>
      </c>
      <c r="K1287" s="24" t="s">
        <v>3526</v>
      </c>
      <c r="L1287" s="22" t="s">
        <v>4261</v>
      </c>
      <c r="M1287" s="22" t="s">
        <v>4318</v>
      </c>
      <c r="N1287" s="22" t="s">
        <v>2074</v>
      </c>
      <c r="O1287" s="22"/>
      <c r="P1287" s="246" t="s">
        <v>1666</v>
      </c>
      <c r="Q1287" s="191"/>
      <c r="R1287" s="1"/>
      <c r="S1287" s="1" t="str">
        <f t="shared" si="183"/>
        <v/>
      </c>
      <c r="T1287" s="1" t="str">
        <f>IF(ISNA(VLOOKUP(P1287,'NEW XEQM.c'!D:D,1,0)),"--",VLOOKUP(P1287,'NEW XEQM.c'!D:G,3,0))</f>
        <v>--</v>
      </c>
      <c r="U1287" s="1" t="s">
        <v>2074</v>
      </c>
      <c r="W1287" t="e">
        <f t="shared" si="186"/>
        <v>#VALUE!</v>
      </c>
    </row>
    <row r="1288" spans="1:23">
      <c r="A1288" s="16">
        <f t="shared" si="184"/>
        <v>1288</v>
      </c>
      <c r="B1288" s="15">
        <f t="shared" si="185"/>
        <v>1258</v>
      </c>
      <c r="C1288" t="s">
        <v>4195</v>
      </c>
      <c r="D1288" s="18" t="s">
        <v>7</v>
      </c>
      <c r="E1288" s="40" t="s">
        <v>1121</v>
      </c>
      <c r="F1288" s="40" t="s">
        <v>1121</v>
      </c>
      <c r="G1288" s="99">
        <v>0</v>
      </c>
      <c r="H1288" s="99">
        <v>0</v>
      </c>
      <c r="I1288" s="92" t="s">
        <v>3</v>
      </c>
      <c r="J1288" s="23" t="s">
        <v>1274</v>
      </c>
      <c r="K1288" s="24" t="s">
        <v>3630</v>
      </c>
      <c r="L1288" s="22" t="s">
        <v>4261</v>
      </c>
      <c r="M1288" s="22" t="s">
        <v>4316</v>
      </c>
      <c r="N1288" s="22" t="s">
        <v>2074</v>
      </c>
      <c r="O1288" s="22"/>
      <c r="P1288" s="249" t="s">
        <v>1663</v>
      </c>
      <c r="Q1288" s="191"/>
      <c r="R1288" s="1"/>
      <c r="S1288" s="1" t="str">
        <f t="shared" si="183"/>
        <v/>
      </c>
      <c r="T1288" s="1" t="str">
        <f>IF(ISNA(VLOOKUP(P1288,'NEW XEQM.c'!D:D,1,0)),"--",VLOOKUP(P1288,'NEW XEQM.c'!D:G,3,0))</f>
        <v>--</v>
      </c>
      <c r="U1288" s="1" t="s">
        <v>2074</v>
      </c>
      <c r="W1288" t="str">
        <f t="shared" si="186"/>
        <v>Poiss STD_SUB_p</v>
      </c>
    </row>
    <row r="1289" spans="1:23">
      <c r="A1289" s="16">
        <f t="shared" si="184"/>
        <v>1289</v>
      </c>
      <c r="B1289" s="15">
        <f t="shared" si="185"/>
        <v>1259</v>
      </c>
      <c r="C1289" t="s">
        <v>4196</v>
      </c>
      <c r="D1289" s="18" t="s">
        <v>7</v>
      </c>
      <c r="E1289" s="40" t="s">
        <v>2158</v>
      </c>
      <c r="F1289" s="40" t="s">
        <v>2158</v>
      </c>
      <c r="G1289" s="99">
        <v>0</v>
      </c>
      <c r="H1289" s="99">
        <v>0</v>
      </c>
      <c r="I1289" s="92" t="s">
        <v>3</v>
      </c>
      <c r="J1289" s="23" t="s">
        <v>1274</v>
      </c>
      <c r="K1289" s="24" t="s">
        <v>3630</v>
      </c>
      <c r="L1289" s="22" t="s">
        <v>4261</v>
      </c>
      <c r="M1289" s="22" t="s">
        <v>4316</v>
      </c>
      <c r="N1289" s="22" t="s">
        <v>2074</v>
      </c>
      <c r="O1289" s="22"/>
      <c r="P1289" s="249" t="s">
        <v>1662</v>
      </c>
      <c r="Q1289" s="191"/>
      <c r="R1289" s="1"/>
      <c r="S1289" s="1" t="str">
        <f t="shared" si="183"/>
        <v/>
      </c>
      <c r="T1289" s="1" t="str">
        <f>IF(ISNA(VLOOKUP(P1289,'NEW XEQM.c'!D:D,1,0)),"--",VLOOKUP(P1289,'NEW XEQM.c'!D:G,3,0))</f>
        <v>--</v>
      </c>
      <c r="U1289" s="1" t="s">
        <v>2074</v>
      </c>
      <c r="W1289" t="str">
        <f t="shared" si="186"/>
        <v>Poiss STD_GAUSS_BLACK_L STD_GAUSS_WHITE_R</v>
      </c>
    </row>
    <row r="1290" spans="1:23">
      <c r="A1290" s="16">
        <f t="shared" si="184"/>
        <v>1290</v>
      </c>
      <c r="B1290" s="15">
        <f t="shared" si="185"/>
        <v>1260</v>
      </c>
      <c r="C1290" t="s">
        <v>4197</v>
      </c>
      <c r="D1290" s="18" t="s">
        <v>7</v>
      </c>
      <c r="E1290" s="40" t="s">
        <v>2159</v>
      </c>
      <c r="F1290" s="40" t="s">
        <v>2159</v>
      </c>
      <c r="G1290" s="99">
        <v>0</v>
      </c>
      <c r="H1290" s="99">
        <v>0</v>
      </c>
      <c r="I1290" s="92" t="s">
        <v>3</v>
      </c>
      <c r="J1290" s="23" t="s">
        <v>1274</v>
      </c>
      <c r="K1290" s="24" t="s">
        <v>3630</v>
      </c>
      <c r="L1290" s="22" t="s">
        <v>4261</v>
      </c>
      <c r="M1290" s="22" t="s">
        <v>4316</v>
      </c>
      <c r="N1290" s="22" t="s">
        <v>2074</v>
      </c>
      <c r="O1290" s="22"/>
      <c r="P1290" s="246" t="s">
        <v>1664</v>
      </c>
      <c r="Q1290" s="191"/>
      <c r="R1290" s="1"/>
      <c r="S1290" s="1" t="str">
        <f t="shared" si="183"/>
        <v/>
      </c>
      <c r="T1290" s="1" t="str">
        <f>IF(ISNA(VLOOKUP(P1290,'NEW XEQM.c'!D:D,1,0)),"--",VLOOKUP(P1290,'NEW XEQM.c'!D:G,3,0))</f>
        <v>--</v>
      </c>
      <c r="U1290" s="1" t="s">
        <v>2074</v>
      </c>
      <c r="W1290" t="str">
        <f t="shared" si="186"/>
        <v>Poiss STD_GAUSS_WHITE_L STD_GAUSS_BLACK_R</v>
      </c>
    </row>
    <row r="1291" spans="1:23">
      <c r="A1291" s="16">
        <f t="shared" si="184"/>
        <v>1291</v>
      </c>
      <c r="B1291" s="15">
        <f t="shared" si="185"/>
        <v>1261</v>
      </c>
      <c r="C1291" t="s">
        <v>4198</v>
      </c>
      <c r="D1291" s="18" t="s">
        <v>7</v>
      </c>
      <c r="E1291" s="23" t="s">
        <v>1122</v>
      </c>
      <c r="F1291" s="23" t="s">
        <v>1122</v>
      </c>
      <c r="G1291" s="99">
        <v>0</v>
      </c>
      <c r="H1291" s="99">
        <v>0</v>
      </c>
      <c r="I1291" s="92" t="s">
        <v>3</v>
      </c>
      <c r="J1291" s="23" t="s">
        <v>1274</v>
      </c>
      <c r="K1291" s="24" t="s">
        <v>3630</v>
      </c>
      <c r="L1291" s="22" t="s">
        <v>4261</v>
      </c>
      <c r="M1291" s="22" t="s">
        <v>4316</v>
      </c>
      <c r="N1291" s="22" t="s">
        <v>2074</v>
      </c>
      <c r="O1291" s="22"/>
      <c r="P1291" s="246" t="s">
        <v>1665</v>
      </c>
      <c r="Q1291" s="191"/>
      <c r="R1291" s="1"/>
      <c r="S1291" s="1" t="str">
        <f t="shared" si="183"/>
        <v/>
      </c>
      <c r="T1291" s="1" t="str">
        <f>IF(ISNA(VLOOKUP(P1291,'NEW XEQM.c'!D:D,1,0)),"--",VLOOKUP(P1291,'NEW XEQM.c'!D:G,3,0))</f>
        <v>--</v>
      </c>
      <c r="U1291" s="1" t="s">
        <v>2074</v>
      </c>
      <c r="W1291" t="str">
        <f t="shared" si="186"/>
        <v>Poiss STD_SUP_MINUS_1</v>
      </c>
    </row>
    <row r="1292" spans="1:23">
      <c r="A1292" s="16">
        <f t="shared" si="184"/>
        <v>1292</v>
      </c>
      <c r="B1292" s="15">
        <f t="shared" si="185"/>
        <v>1262</v>
      </c>
      <c r="C1292" t="s">
        <v>3512</v>
      </c>
      <c r="D1292" s="18" t="s">
        <v>7</v>
      </c>
      <c r="E1292" s="23" t="s">
        <v>326</v>
      </c>
      <c r="F1292" s="23" t="s">
        <v>326</v>
      </c>
      <c r="G1292" s="99">
        <v>0</v>
      </c>
      <c r="H1292" s="99">
        <v>0</v>
      </c>
      <c r="I1292" s="96" t="s">
        <v>15</v>
      </c>
      <c r="J1292" s="23" t="s">
        <v>1275</v>
      </c>
      <c r="K1292" s="24" t="s">
        <v>3526</v>
      </c>
      <c r="L1292" s="22" t="s">
        <v>4261</v>
      </c>
      <c r="M1292" s="22" t="s">
        <v>4318</v>
      </c>
      <c r="N1292" s="22" t="s">
        <v>2074</v>
      </c>
      <c r="O1292" s="22"/>
      <c r="P1292" s="246" t="s">
        <v>1805</v>
      </c>
      <c r="Q1292" s="191"/>
      <c r="R1292" s="1"/>
      <c r="S1292" s="1" t="str">
        <f t="shared" si="183"/>
        <v/>
      </c>
      <c r="T1292" s="1" t="str">
        <f>IF(ISNA(VLOOKUP(P1292,'NEW XEQM.c'!D:D,1,0)),"--",VLOOKUP(P1292,'NEW XEQM.c'!D:G,3,0))</f>
        <v>--</v>
      </c>
      <c r="U1292" s="1" t="s">
        <v>2074</v>
      </c>
      <c r="W1292" t="e">
        <f t="shared" si="186"/>
        <v>#VALUE!</v>
      </c>
    </row>
    <row r="1293" spans="1:23">
      <c r="A1293" s="16">
        <f t="shared" si="184"/>
        <v>1293</v>
      </c>
      <c r="B1293" s="15">
        <f t="shared" si="185"/>
        <v>1263</v>
      </c>
      <c r="C1293" t="s">
        <v>4199</v>
      </c>
      <c r="D1293" s="18" t="s">
        <v>7</v>
      </c>
      <c r="E1293" s="23" t="s">
        <v>1181</v>
      </c>
      <c r="F1293" s="23" t="s">
        <v>1181</v>
      </c>
      <c r="G1293" s="99">
        <v>0</v>
      </c>
      <c r="H1293" s="99">
        <v>0</v>
      </c>
      <c r="I1293" s="92" t="s">
        <v>3</v>
      </c>
      <c r="J1293" s="23" t="s">
        <v>1274</v>
      </c>
      <c r="K1293" s="24" t="s">
        <v>3630</v>
      </c>
      <c r="L1293" s="22" t="s">
        <v>4261</v>
      </c>
      <c r="M1293" s="22" t="s">
        <v>4316</v>
      </c>
      <c r="N1293" s="22" t="s">
        <v>2074</v>
      </c>
      <c r="O1293" s="22"/>
      <c r="P1293" s="246" t="s">
        <v>1799</v>
      </c>
      <c r="Q1293" s="191"/>
      <c r="R1293" s="1"/>
      <c r="S1293" s="1" t="str">
        <f t="shared" si="183"/>
        <v/>
      </c>
      <c r="T1293" s="1" t="str">
        <f>IF(ISNA(VLOOKUP(P1293,'NEW XEQM.c'!D:D,1,0)),"--",VLOOKUP(P1293,'NEW XEQM.c'!D:G,3,0))</f>
        <v>--</v>
      </c>
      <c r="U1293" s="1" t="s">
        <v>2074</v>
      </c>
      <c r="W1293" t="str">
        <f t="shared" si="186"/>
        <v>t STD_SUB_p (x)</v>
      </c>
    </row>
    <row r="1294" spans="1:23">
      <c r="A1294" s="16">
        <f t="shared" si="184"/>
        <v>1294</v>
      </c>
      <c r="B1294" s="15">
        <f t="shared" si="185"/>
        <v>1264</v>
      </c>
      <c r="C1294" t="s">
        <v>4200</v>
      </c>
      <c r="D1294" s="18" t="s">
        <v>7</v>
      </c>
      <c r="E1294" s="39" t="s">
        <v>2162</v>
      </c>
      <c r="F1294" s="39" t="s">
        <v>2162</v>
      </c>
      <c r="G1294" s="99">
        <v>0</v>
      </c>
      <c r="H1294" s="99">
        <v>0</v>
      </c>
      <c r="I1294" s="92" t="s">
        <v>3</v>
      </c>
      <c r="J1294" s="23" t="s">
        <v>1274</v>
      </c>
      <c r="K1294" s="24" t="s">
        <v>3630</v>
      </c>
      <c r="L1294" s="22" t="s">
        <v>4261</v>
      </c>
      <c r="M1294" s="22" t="s">
        <v>4316</v>
      </c>
      <c r="N1294" s="22" t="s">
        <v>2074</v>
      </c>
      <c r="O1294" s="22"/>
      <c r="P1294" s="249" t="s">
        <v>1801</v>
      </c>
      <c r="Q1294" s="191"/>
      <c r="R1294" s="1"/>
      <c r="S1294" s="1" t="str">
        <f t="shared" si="183"/>
        <v/>
      </c>
      <c r="T1294" s="1" t="str">
        <f>IF(ISNA(VLOOKUP(P1294,'NEW XEQM.c'!D:D,1,0)),"--",VLOOKUP(P1294,'NEW XEQM.c'!D:G,3,0))</f>
        <v>--</v>
      </c>
      <c r="U1294" s="1" t="s">
        <v>2074</v>
      </c>
      <c r="W1294" t="str">
        <f t="shared" si="186"/>
        <v>t STD_GAUSS_BLACK_L STD_GAUSS_WHITE_R (x)</v>
      </c>
    </row>
    <row r="1295" spans="1:23">
      <c r="A1295" s="16">
        <f t="shared" si="184"/>
        <v>1295</v>
      </c>
      <c r="B1295" s="15">
        <f t="shared" si="185"/>
        <v>1265</v>
      </c>
      <c r="C1295" t="s">
        <v>4201</v>
      </c>
      <c r="D1295" s="18" t="s">
        <v>7</v>
      </c>
      <c r="E1295" s="39" t="s">
        <v>2163</v>
      </c>
      <c r="F1295" s="39" t="s">
        <v>2163</v>
      </c>
      <c r="G1295" s="99">
        <v>0</v>
      </c>
      <c r="H1295" s="99">
        <v>0</v>
      </c>
      <c r="I1295" s="92" t="s">
        <v>3</v>
      </c>
      <c r="J1295" s="23" t="s">
        <v>1274</v>
      </c>
      <c r="K1295" s="24" t="s">
        <v>3630</v>
      </c>
      <c r="L1295" s="22" t="s">
        <v>4261</v>
      </c>
      <c r="M1295" s="22" t="s">
        <v>4316</v>
      </c>
      <c r="N1295" s="22" t="s">
        <v>2074</v>
      </c>
      <c r="O1295" s="22"/>
      <c r="P1295" s="249" t="s">
        <v>1800</v>
      </c>
      <c r="Q1295" s="191"/>
      <c r="R1295" s="1"/>
      <c r="S1295" s="1" t="str">
        <f t="shared" si="183"/>
        <v/>
      </c>
      <c r="T1295" s="1" t="str">
        <f>IF(ISNA(VLOOKUP(P1295,'NEW XEQM.c'!D:D,1,0)),"--",VLOOKUP(P1295,'NEW XEQM.c'!D:G,3,0))</f>
        <v>--</v>
      </c>
      <c r="U1295" s="1" t="s">
        <v>2074</v>
      </c>
      <c r="W1295" t="str">
        <f t="shared" si="186"/>
        <v>t STD_GAUSS_WHITE_L STD_GAUSS_BLACK_R (x)</v>
      </c>
    </row>
    <row r="1296" spans="1:23">
      <c r="A1296" s="16">
        <f t="shared" si="184"/>
        <v>1296</v>
      </c>
      <c r="B1296" s="15">
        <f t="shared" si="185"/>
        <v>1266</v>
      </c>
      <c r="C1296" t="s">
        <v>4202</v>
      </c>
      <c r="D1296" s="18" t="s">
        <v>7</v>
      </c>
      <c r="E1296" s="23" t="s">
        <v>1182</v>
      </c>
      <c r="F1296" s="23" t="s">
        <v>1182</v>
      </c>
      <c r="G1296" s="99">
        <v>0</v>
      </c>
      <c r="H1296" s="99">
        <v>0</v>
      </c>
      <c r="I1296" s="92" t="s">
        <v>3</v>
      </c>
      <c r="J1296" s="23" t="s">
        <v>1274</v>
      </c>
      <c r="K1296" s="24" t="s">
        <v>3630</v>
      </c>
      <c r="L1296" s="22" t="s">
        <v>4261</v>
      </c>
      <c r="M1296" s="22" t="s">
        <v>4316</v>
      </c>
      <c r="N1296" s="22" t="s">
        <v>2074</v>
      </c>
      <c r="O1296" s="22"/>
      <c r="P1296" s="246" t="s">
        <v>1802</v>
      </c>
      <c r="Q1296" s="191"/>
      <c r="R1296" s="1"/>
      <c r="S1296" s="1" t="str">
        <f t="shared" si="183"/>
        <v/>
      </c>
      <c r="T1296" s="1" t="str">
        <f>IF(ISNA(VLOOKUP(P1296,'NEW XEQM.c'!D:D,1,0)),"--",VLOOKUP(P1296,'NEW XEQM.c'!D:G,3,0))</f>
        <v>--</v>
      </c>
      <c r="U1296" s="1" t="s">
        <v>2074</v>
      </c>
      <c r="W1296" t="str">
        <f t="shared" si="186"/>
        <v>t STD_SUP_MINUS_1 (p)</v>
      </c>
    </row>
    <row r="1297" spans="1:23">
      <c r="A1297" s="16">
        <f t="shared" si="184"/>
        <v>1297</v>
      </c>
      <c r="B1297" s="15">
        <f t="shared" si="185"/>
        <v>1267</v>
      </c>
      <c r="C1297" t="s">
        <v>3512</v>
      </c>
      <c r="D1297" s="18" t="s">
        <v>7</v>
      </c>
      <c r="E1297" s="23" t="s">
        <v>336</v>
      </c>
      <c r="F1297" s="23" t="s">
        <v>336</v>
      </c>
      <c r="G1297" s="99">
        <v>0</v>
      </c>
      <c r="H1297" s="99">
        <v>0</v>
      </c>
      <c r="I1297" s="96" t="s">
        <v>15</v>
      </c>
      <c r="J1297" s="23" t="s">
        <v>1275</v>
      </c>
      <c r="K1297" s="24" t="s">
        <v>3526</v>
      </c>
      <c r="L1297" s="22" t="s">
        <v>4261</v>
      </c>
      <c r="M1297" s="22" t="s">
        <v>4318</v>
      </c>
      <c r="N1297" s="22" t="s">
        <v>2074</v>
      </c>
      <c r="O1297" s="22"/>
      <c r="P1297" s="246" t="s">
        <v>1822</v>
      </c>
      <c r="Q1297" s="191"/>
      <c r="R1297" s="1"/>
      <c r="S1297" s="1" t="str">
        <f t="shared" si="183"/>
        <v/>
      </c>
      <c r="T1297" s="1" t="str">
        <f>IF(ISNA(VLOOKUP(P1297,'NEW XEQM.c'!D:D,1,0)),"--",VLOOKUP(P1297,'NEW XEQM.c'!D:G,3,0))</f>
        <v>--</v>
      </c>
      <c r="U1297" s="1" t="s">
        <v>2074</v>
      </c>
      <c r="W1297" t="e">
        <f t="shared" si="186"/>
        <v>#VALUE!</v>
      </c>
    </row>
    <row r="1298" spans="1:23">
      <c r="A1298" s="16">
        <f t="shared" si="184"/>
        <v>1298</v>
      </c>
      <c r="B1298" s="15">
        <f t="shared" si="185"/>
        <v>1268</v>
      </c>
      <c r="C1298" t="s">
        <v>4203</v>
      </c>
      <c r="D1298" s="18" t="s">
        <v>7</v>
      </c>
      <c r="E1298" s="40" t="s">
        <v>1188</v>
      </c>
      <c r="F1298" s="40" t="s">
        <v>1188</v>
      </c>
      <c r="G1298" s="99">
        <v>0</v>
      </c>
      <c r="H1298" s="99">
        <v>0</v>
      </c>
      <c r="I1298" s="92" t="s">
        <v>3</v>
      </c>
      <c r="J1298" s="23" t="s">
        <v>1274</v>
      </c>
      <c r="K1298" s="24" t="s">
        <v>3630</v>
      </c>
      <c r="L1298" s="22" t="s">
        <v>4261</v>
      </c>
      <c r="M1298" s="22" t="s">
        <v>4316</v>
      </c>
      <c r="N1298" s="22" t="s">
        <v>2074</v>
      </c>
      <c r="O1298" s="22"/>
      <c r="P1298" s="249" t="s">
        <v>1819</v>
      </c>
      <c r="Q1298" s="191"/>
      <c r="R1298" s="1"/>
      <c r="S1298" s="1" t="str">
        <f t="shared" si="183"/>
        <v/>
      </c>
      <c r="T1298" s="1" t="str">
        <f>IF(ISNA(VLOOKUP(P1298,'NEW XEQM.c'!D:D,1,0)),"--",VLOOKUP(P1298,'NEW XEQM.c'!D:G,3,0))</f>
        <v>--</v>
      </c>
      <c r="U1298" s="1" t="s">
        <v>2074</v>
      </c>
      <c r="W1298" t="str">
        <f t="shared" si="186"/>
        <v>Weibl STD_SUB_p</v>
      </c>
    </row>
    <row r="1299" spans="1:23">
      <c r="A1299" s="16">
        <f t="shared" si="184"/>
        <v>1299</v>
      </c>
      <c r="B1299" s="15">
        <f t="shared" si="185"/>
        <v>1269</v>
      </c>
      <c r="C1299" t="s">
        <v>4204</v>
      </c>
      <c r="D1299" s="18" t="s">
        <v>7</v>
      </c>
      <c r="E1299" s="40" t="s">
        <v>2160</v>
      </c>
      <c r="F1299" s="40" t="s">
        <v>2160</v>
      </c>
      <c r="G1299" s="99">
        <v>0</v>
      </c>
      <c r="H1299" s="99">
        <v>0</v>
      </c>
      <c r="I1299" s="92" t="s">
        <v>3</v>
      </c>
      <c r="J1299" s="23" t="s">
        <v>1274</v>
      </c>
      <c r="K1299" s="24" t="s">
        <v>3630</v>
      </c>
      <c r="L1299" s="22" t="s">
        <v>4261</v>
      </c>
      <c r="M1299" s="22" t="s">
        <v>4316</v>
      </c>
      <c r="N1299" s="22" t="s">
        <v>2074</v>
      </c>
      <c r="O1299" s="22"/>
      <c r="P1299" s="249" t="s">
        <v>1818</v>
      </c>
      <c r="Q1299" s="191"/>
      <c r="R1299" s="1"/>
      <c r="S1299" s="1" t="str">
        <f t="shared" si="183"/>
        <v/>
      </c>
      <c r="T1299" s="1" t="str">
        <f>IF(ISNA(VLOOKUP(P1299,'NEW XEQM.c'!D:D,1,0)),"--",VLOOKUP(P1299,'NEW XEQM.c'!D:G,3,0))</f>
        <v>--</v>
      </c>
      <c r="U1299" s="1" t="s">
        <v>2074</v>
      </c>
      <c r="W1299" t="str">
        <f t="shared" si="186"/>
        <v>Weibl STD_GAUSS_BLACK_L STD_GAUSS_WHITE_R</v>
      </c>
    </row>
    <row r="1300" spans="1:23">
      <c r="A1300" s="16">
        <f t="shared" si="184"/>
        <v>1300</v>
      </c>
      <c r="B1300" s="15">
        <f t="shared" si="185"/>
        <v>1270</v>
      </c>
      <c r="C1300" t="s">
        <v>4205</v>
      </c>
      <c r="D1300" s="18" t="s">
        <v>7</v>
      </c>
      <c r="E1300" s="40" t="s">
        <v>2161</v>
      </c>
      <c r="F1300" s="40" t="s">
        <v>2161</v>
      </c>
      <c r="G1300" s="99">
        <v>0</v>
      </c>
      <c r="H1300" s="99">
        <v>0</v>
      </c>
      <c r="I1300" s="92" t="s">
        <v>3</v>
      </c>
      <c r="J1300" s="23" t="s">
        <v>1274</v>
      </c>
      <c r="K1300" s="24" t="s">
        <v>3630</v>
      </c>
      <c r="L1300" s="22" t="s">
        <v>4261</v>
      </c>
      <c r="M1300" s="22" t="s">
        <v>4316</v>
      </c>
      <c r="N1300" s="22" t="s">
        <v>2074</v>
      </c>
      <c r="O1300" s="22"/>
      <c r="P1300" s="246" t="s">
        <v>1820</v>
      </c>
      <c r="Q1300" s="191"/>
      <c r="R1300" s="1"/>
      <c r="S1300" s="1" t="str">
        <f t="shared" si="183"/>
        <v/>
      </c>
      <c r="T1300" s="1" t="str">
        <f>IF(ISNA(VLOOKUP(P1300,'NEW XEQM.c'!D:D,1,0)),"--",VLOOKUP(P1300,'NEW XEQM.c'!D:G,3,0))</f>
        <v>--</v>
      </c>
      <c r="U1300" s="1" t="s">
        <v>2074</v>
      </c>
      <c r="W1300" t="str">
        <f t="shared" si="186"/>
        <v>Weibl STD_GAUSS_WHITE_L STD_GAUSS_BLACK_R</v>
      </c>
    </row>
    <row r="1301" spans="1:23">
      <c r="A1301" s="16">
        <f t="shared" si="184"/>
        <v>1301</v>
      </c>
      <c r="B1301" s="15">
        <f t="shared" si="185"/>
        <v>1271</v>
      </c>
      <c r="C1301" t="s">
        <v>4206</v>
      </c>
      <c r="D1301" s="18" t="s">
        <v>7</v>
      </c>
      <c r="E1301" s="23" t="s">
        <v>1189</v>
      </c>
      <c r="F1301" s="23" t="s">
        <v>1189</v>
      </c>
      <c r="G1301" s="99">
        <v>0</v>
      </c>
      <c r="H1301" s="99">
        <v>0</v>
      </c>
      <c r="I1301" s="92" t="s">
        <v>3</v>
      </c>
      <c r="J1301" s="23" t="s">
        <v>1274</v>
      </c>
      <c r="K1301" s="24" t="s">
        <v>3630</v>
      </c>
      <c r="L1301" s="22" t="s">
        <v>4261</v>
      </c>
      <c r="M1301" s="22" t="s">
        <v>4316</v>
      </c>
      <c r="N1301" s="22" t="s">
        <v>2074</v>
      </c>
      <c r="O1301" s="22"/>
      <c r="P1301" s="246" t="s">
        <v>1821</v>
      </c>
      <c r="Q1301" s="191"/>
      <c r="R1301" s="1"/>
      <c r="S1301" s="1" t="str">
        <f t="shared" ref="S1301:S1326" si="187">IF(E1301=F1301,"","NOT EQUAL")</f>
        <v/>
      </c>
      <c r="T1301" s="1" t="str">
        <f>IF(ISNA(VLOOKUP(P1301,'NEW XEQM.c'!D:D,1,0)),"--",VLOOKUP(P1301,'NEW XEQM.c'!D:G,3,0))</f>
        <v>--</v>
      </c>
      <c r="U1301" s="1" t="s">
        <v>2074</v>
      </c>
      <c r="W1301" t="str">
        <f t="shared" si="186"/>
        <v>Weibl STD_SUP_MINUS_1</v>
      </c>
    </row>
    <row r="1302" spans="1:23">
      <c r="A1302" s="16">
        <f t="shared" si="184"/>
        <v>1302</v>
      </c>
      <c r="B1302" s="15">
        <f t="shared" si="185"/>
        <v>1272</v>
      </c>
      <c r="C1302" t="s">
        <v>3512</v>
      </c>
      <c r="D1302" s="18" t="s">
        <v>7</v>
      </c>
      <c r="E1302" s="23" t="s">
        <v>1224</v>
      </c>
      <c r="F1302" s="23" t="s">
        <v>1224</v>
      </c>
      <c r="G1302" s="28">
        <v>0</v>
      </c>
      <c r="H1302" s="28">
        <v>0</v>
      </c>
      <c r="I1302" s="96" t="s">
        <v>15</v>
      </c>
      <c r="J1302" s="23" t="s">
        <v>1275</v>
      </c>
      <c r="K1302" s="24" t="s">
        <v>3526</v>
      </c>
      <c r="L1302" s="22" t="s">
        <v>4261</v>
      </c>
      <c r="M1302" s="22" t="s">
        <v>4318</v>
      </c>
      <c r="N1302" s="22" t="s">
        <v>2074</v>
      </c>
      <c r="O1302" s="22"/>
      <c r="P1302" s="246" t="s">
        <v>1926</v>
      </c>
      <c r="Q1302" s="191"/>
      <c r="R1302" s="1"/>
      <c r="S1302" s="1" t="str">
        <f t="shared" si="187"/>
        <v/>
      </c>
      <c r="T1302" s="1" t="str">
        <f>IF(ISNA(VLOOKUP(P1302,'NEW XEQM.c'!D:D,1,0)),"--",VLOOKUP(P1302,'NEW XEQM.c'!D:G,3,0))</f>
        <v>--</v>
      </c>
      <c r="U1302" s="1" t="s">
        <v>2074</v>
      </c>
      <c r="W1302" t="e">
        <f t="shared" si="186"/>
        <v>#VALUE!</v>
      </c>
    </row>
    <row r="1303" spans="1:23">
      <c r="A1303" s="16">
        <f t="shared" si="184"/>
        <v>1303</v>
      </c>
      <c r="B1303" s="15">
        <f t="shared" si="185"/>
        <v>1273</v>
      </c>
      <c r="C1303" t="s">
        <v>4207</v>
      </c>
      <c r="D1303" s="18" t="s">
        <v>7</v>
      </c>
      <c r="E1303" s="40" t="s">
        <v>2177</v>
      </c>
      <c r="F1303" s="40" t="s">
        <v>2177</v>
      </c>
      <c r="G1303" s="28">
        <v>0</v>
      </c>
      <c r="H1303" s="28">
        <v>0</v>
      </c>
      <c r="I1303" s="92" t="s">
        <v>3</v>
      </c>
      <c r="J1303" s="23" t="s">
        <v>1274</v>
      </c>
      <c r="K1303" s="24" t="s">
        <v>3630</v>
      </c>
      <c r="L1303" s="22" t="s">
        <v>4261</v>
      </c>
      <c r="M1303" s="22" t="s">
        <v>4316</v>
      </c>
      <c r="N1303" s="22" t="s">
        <v>2074</v>
      </c>
      <c r="O1303" s="22"/>
      <c r="P1303" s="249" t="s">
        <v>1923</v>
      </c>
      <c r="Q1303" s="191"/>
      <c r="R1303" s="1"/>
      <c r="S1303" s="1" t="str">
        <f t="shared" si="187"/>
        <v/>
      </c>
      <c r="T1303" s="1" t="str">
        <f>IF(ISNA(VLOOKUP(P1303,'NEW XEQM.c'!D:D,1,0)),"--",VLOOKUP(P1303,'NEW XEQM.c'!D:G,3,0))</f>
        <v>--</v>
      </c>
      <c r="U1303" s="1" t="s">
        <v>2074</v>
      </c>
      <c r="W1303" t="str">
        <f t="shared" si="186"/>
        <v>STD_chi STD_SUP_2 STD_SUB_p (x)</v>
      </c>
    </row>
    <row r="1304" spans="1:23">
      <c r="A1304" s="16">
        <f t="shared" si="184"/>
        <v>1304</v>
      </c>
      <c r="B1304" s="15">
        <f t="shared" si="185"/>
        <v>1274</v>
      </c>
      <c r="C1304" t="s">
        <v>4208</v>
      </c>
      <c r="D1304" s="18" t="s">
        <v>7</v>
      </c>
      <c r="E1304" s="40" t="s">
        <v>2169</v>
      </c>
      <c r="F1304" s="40" t="s">
        <v>2169</v>
      </c>
      <c r="G1304" s="28">
        <v>0</v>
      </c>
      <c r="H1304" s="28">
        <v>0</v>
      </c>
      <c r="I1304" s="92" t="s">
        <v>3</v>
      </c>
      <c r="J1304" s="23" t="s">
        <v>1274</v>
      </c>
      <c r="K1304" s="24" t="s">
        <v>3630</v>
      </c>
      <c r="L1304" s="22" t="s">
        <v>4261</v>
      </c>
      <c r="M1304" s="22" t="s">
        <v>4316</v>
      </c>
      <c r="N1304" s="22" t="s">
        <v>2074</v>
      </c>
      <c r="O1304" s="22"/>
      <c r="P1304" s="249" t="s">
        <v>1922</v>
      </c>
      <c r="Q1304" s="191"/>
      <c r="R1304" s="1"/>
      <c r="S1304" s="1" t="str">
        <f t="shared" si="187"/>
        <v/>
      </c>
      <c r="T1304" s="1" t="str">
        <f>IF(ISNA(VLOOKUP(P1304,'NEW XEQM.c'!D:D,1,0)),"--",VLOOKUP(P1304,'NEW XEQM.c'!D:G,3,0))</f>
        <v>--</v>
      </c>
      <c r="U1304" s="1" t="s">
        <v>2074</v>
      </c>
      <c r="W1304" t="str">
        <f t="shared" si="186"/>
        <v>STD_chi STD_SUP_2 STD_GAUSS_BLACK_L STD_GAUSS_WHITE_R (x)</v>
      </c>
    </row>
    <row r="1305" spans="1:23">
      <c r="A1305" s="16">
        <f t="shared" si="184"/>
        <v>1305</v>
      </c>
      <c r="B1305" s="15">
        <f t="shared" si="185"/>
        <v>1275</v>
      </c>
      <c r="C1305" t="s">
        <v>4209</v>
      </c>
      <c r="D1305" s="18" t="s">
        <v>7</v>
      </c>
      <c r="E1305" s="40" t="s">
        <v>2170</v>
      </c>
      <c r="F1305" s="40" t="s">
        <v>2170</v>
      </c>
      <c r="G1305" s="28">
        <v>0</v>
      </c>
      <c r="H1305" s="28">
        <v>0</v>
      </c>
      <c r="I1305" s="92" t="s">
        <v>3</v>
      </c>
      <c r="J1305" s="23" t="s">
        <v>1274</v>
      </c>
      <c r="K1305" s="24" t="s">
        <v>3630</v>
      </c>
      <c r="L1305" s="22" t="s">
        <v>4261</v>
      </c>
      <c r="M1305" s="22" t="s">
        <v>4316</v>
      </c>
      <c r="N1305" s="22" t="s">
        <v>2074</v>
      </c>
      <c r="O1305" s="22"/>
      <c r="P1305" s="246" t="s">
        <v>1924</v>
      </c>
      <c r="Q1305" s="191"/>
      <c r="R1305" s="1"/>
      <c r="S1305" s="1" t="str">
        <f t="shared" si="187"/>
        <v/>
      </c>
      <c r="T1305" s="1" t="str">
        <f>IF(ISNA(VLOOKUP(P1305,'NEW XEQM.c'!D:D,1,0)),"--",VLOOKUP(P1305,'NEW XEQM.c'!D:G,3,0))</f>
        <v>--</v>
      </c>
      <c r="U1305" s="1" t="s">
        <v>2074</v>
      </c>
      <c r="W1305" t="str">
        <f t="shared" si="186"/>
        <v>STD_chi STD_SUP_2 STD_GAUSS_WHITE_L STD_GAUSS_BLACK_R (x)</v>
      </c>
    </row>
    <row r="1306" spans="1:23">
      <c r="A1306" s="16">
        <f t="shared" si="184"/>
        <v>1306</v>
      </c>
      <c r="B1306" s="15">
        <f t="shared" si="185"/>
        <v>1276</v>
      </c>
      <c r="C1306" t="s">
        <v>4210</v>
      </c>
      <c r="D1306" s="18" t="s">
        <v>7</v>
      </c>
      <c r="E1306" s="23" t="s">
        <v>1223</v>
      </c>
      <c r="F1306" s="23" t="s">
        <v>1223</v>
      </c>
      <c r="G1306" s="28">
        <v>0</v>
      </c>
      <c r="H1306" s="28">
        <v>0</v>
      </c>
      <c r="I1306" s="92" t="s">
        <v>3</v>
      </c>
      <c r="J1306" s="23" t="s">
        <v>1274</v>
      </c>
      <c r="K1306" s="24" t="s">
        <v>3630</v>
      </c>
      <c r="L1306" s="22" t="s">
        <v>4261</v>
      </c>
      <c r="M1306" s="22" t="s">
        <v>4316</v>
      </c>
      <c r="N1306" s="22" t="s">
        <v>2074</v>
      </c>
      <c r="O1306" s="22"/>
      <c r="P1306" s="246" t="s">
        <v>1925</v>
      </c>
      <c r="Q1306" s="191"/>
      <c r="R1306" s="1"/>
      <c r="S1306" s="1" t="str">
        <f t="shared" si="187"/>
        <v/>
      </c>
      <c r="T1306" s="1" t="str">
        <f>IF(ISNA(VLOOKUP(P1306,'NEW XEQM.c'!D:D,1,0)),"--",VLOOKUP(P1306,'NEW XEQM.c'!D:G,3,0))</f>
        <v>--</v>
      </c>
      <c r="U1306" s="1" t="s">
        <v>2074</v>
      </c>
      <c r="W1306" t="str">
        <f t="shared" si="186"/>
        <v>( STD_chi STD_SUP_2 ) STD_SUP_MINUS_1</v>
      </c>
    </row>
    <row r="1307" spans="1:23">
      <c r="A1307" s="182">
        <f t="shared" si="184"/>
        <v>1307</v>
      </c>
      <c r="B1307" s="15">
        <f t="shared" si="185"/>
        <v>1277</v>
      </c>
      <c r="C1307" s="183" t="s">
        <v>3512</v>
      </c>
      <c r="D1307" s="184" t="s">
        <v>7</v>
      </c>
      <c r="E1307" s="96" t="s">
        <v>4859</v>
      </c>
      <c r="F1307" s="96" t="s">
        <v>4859</v>
      </c>
      <c r="G1307" s="185">
        <v>0</v>
      </c>
      <c r="H1307" s="185">
        <v>0</v>
      </c>
      <c r="I1307" s="96" t="s">
        <v>15</v>
      </c>
      <c r="J1307" s="96" t="s">
        <v>1275</v>
      </c>
      <c r="K1307" s="186" t="s">
        <v>3526</v>
      </c>
      <c r="L1307" s="183" t="s">
        <v>4261</v>
      </c>
      <c r="M1307" s="183" t="s">
        <v>4318</v>
      </c>
      <c r="N1307" s="22" t="s">
        <v>2074</v>
      </c>
      <c r="O1307" s="183"/>
      <c r="P1307" s="246" t="s">
        <v>4850</v>
      </c>
      <c r="Q1307" s="191"/>
      <c r="R1307" s="1"/>
      <c r="S1307" s="1" t="str">
        <f t="shared" si="187"/>
        <v/>
      </c>
      <c r="T1307" s="1" t="str">
        <f>IF(ISNA(VLOOKUP(P1307,'NEW XEQM.c'!D:D,1,0)),"--",VLOOKUP(P1307,'NEW XEQM.c'!D:G,3,0))</f>
        <v>--</v>
      </c>
      <c r="U1307" s="1" t="s">
        <v>2074</v>
      </c>
      <c r="W1307" t="e">
        <f t="shared" si="186"/>
        <v>#VALUE!</v>
      </c>
    </row>
    <row r="1308" spans="1:23">
      <c r="A1308" s="182">
        <f t="shared" si="184"/>
        <v>1308</v>
      </c>
      <c r="B1308" s="15">
        <f t="shared" si="185"/>
        <v>1278</v>
      </c>
      <c r="C1308" s="183" t="s">
        <v>4855</v>
      </c>
      <c r="D1308" s="184" t="s">
        <v>7</v>
      </c>
      <c r="E1308" s="187" t="s">
        <v>4860</v>
      </c>
      <c r="F1308" s="187" t="s">
        <v>4860</v>
      </c>
      <c r="G1308" s="185">
        <v>0</v>
      </c>
      <c r="H1308" s="185">
        <v>0</v>
      </c>
      <c r="I1308" s="96" t="s">
        <v>3</v>
      </c>
      <c r="J1308" s="96" t="s">
        <v>1274</v>
      </c>
      <c r="K1308" s="186" t="s">
        <v>3630</v>
      </c>
      <c r="L1308" s="183" t="s">
        <v>4261</v>
      </c>
      <c r="M1308" s="183" t="s">
        <v>4316</v>
      </c>
      <c r="N1308" s="22" t="s">
        <v>2074</v>
      </c>
      <c r="O1308" s="183"/>
      <c r="P1308" s="249" t="s">
        <v>4851</v>
      </c>
      <c r="Q1308" s="191"/>
      <c r="R1308" s="1"/>
      <c r="S1308" s="1" t="str">
        <f t="shared" si="187"/>
        <v/>
      </c>
      <c r="T1308" s="1" t="str">
        <f>IF(ISNA(VLOOKUP(P1308,'NEW XEQM.c'!D:D,1,0)),"--",VLOOKUP(P1308,'NEW XEQM.c'!D:G,3,0))</f>
        <v>--</v>
      </c>
      <c r="U1308" s="1" t="s">
        <v>2074</v>
      </c>
      <c r="W1308" t="str">
        <f t="shared" si="186"/>
        <v>STD_phi STD_SUB_p</v>
      </c>
    </row>
    <row r="1309" spans="1:23">
      <c r="A1309" s="182">
        <f t="shared" si="184"/>
        <v>1309</v>
      </c>
      <c r="B1309" s="15">
        <f t="shared" si="185"/>
        <v>1279</v>
      </c>
      <c r="C1309" s="183" t="s">
        <v>4856</v>
      </c>
      <c r="D1309" s="184" t="s">
        <v>7</v>
      </c>
      <c r="E1309" s="187" t="s">
        <v>4861</v>
      </c>
      <c r="F1309" s="187" t="s">
        <v>4861</v>
      </c>
      <c r="G1309" s="185">
        <v>0</v>
      </c>
      <c r="H1309" s="185">
        <v>0</v>
      </c>
      <c r="I1309" s="96" t="s">
        <v>3</v>
      </c>
      <c r="J1309" s="96" t="s">
        <v>1274</v>
      </c>
      <c r="K1309" s="186" t="s">
        <v>3630</v>
      </c>
      <c r="L1309" s="183" t="s">
        <v>4261</v>
      </c>
      <c r="M1309" s="183" t="s">
        <v>4316</v>
      </c>
      <c r="N1309" s="22" t="s">
        <v>2074</v>
      </c>
      <c r="O1309" s="183"/>
      <c r="P1309" s="249" t="s">
        <v>4852</v>
      </c>
      <c r="Q1309" s="191"/>
      <c r="R1309" s="1"/>
      <c r="S1309" s="1" t="str">
        <f t="shared" si="187"/>
        <v/>
      </c>
      <c r="T1309" s="1" t="str">
        <f>IF(ISNA(VLOOKUP(P1309,'NEW XEQM.c'!D:D,1,0)),"--",VLOOKUP(P1309,'NEW XEQM.c'!D:G,3,0))</f>
        <v>--</v>
      </c>
      <c r="U1309" s="1" t="s">
        <v>2074</v>
      </c>
      <c r="W1309" t="str">
        <f t="shared" si="186"/>
        <v>STD_PHI STD_GAUSS_BLACK_L STD_GAUSS_WHITE_R</v>
      </c>
    </row>
    <row r="1310" spans="1:23">
      <c r="A1310" s="182">
        <f t="shared" si="184"/>
        <v>1310</v>
      </c>
      <c r="B1310" s="15">
        <f t="shared" si="185"/>
        <v>1280</v>
      </c>
      <c r="C1310" s="183" t="s">
        <v>4857</v>
      </c>
      <c r="D1310" s="184" t="s">
        <v>7</v>
      </c>
      <c r="E1310" s="187" t="s">
        <v>4862</v>
      </c>
      <c r="F1310" s="187" t="s">
        <v>4862</v>
      </c>
      <c r="G1310" s="185">
        <v>0</v>
      </c>
      <c r="H1310" s="185">
        <v>0</v>
      </c>
      <c r="I1310" s="96" t="s">
        <v>3</v>
      </c>
      <c r="J1310" s="96" t="s">
        <v>1274</v>
      </c>
      <c r="K1310" s="186" t="s">
        <v>3630</v>
      </c>
      <c r="L1310" s="183" t="s">
        <v>4261</v>
      </c>
      <c r="M1310" s="183" t="s">
        <v>4316</v>
      </c>
      <c r="N1310" s="22" t="s">
        <v>2074</v>
      </c>
      <c r="O1310" s="183"/>
      <c r="P1310" s="246" t="s">
        <v>4853</v>
      </c>
      <c r="Q1310" s="191"/>
      <c r="R1310" s="1"/>
      <c r="S1310" s="1" t="str">
        <f t="shared" si="187"/>
        <v/>
      </c>
      <c r="T1310" s="1" t="str">
        <f>IF(ISNA(VLOOKUP(P1310,'NEW XEQM.c'!D:D,1,0)),"--",VLOOKUP(P1310,'NEW XEQM.c'!D:G,3,0))</f>
        <v>--</v>
      </c>
      <c r="U1310" s="1" t="s">
        <v>2074</v>
      </c>
      <c r="W1310" t="str">
        <f t="shared" si="186"/>
        <v>STD_PHI STD_GAUSS_WHITE_L STD_GAUSS_BLACK_R</v>
      </c>
    </row>
    <row r="1311" spans="1:23">
      <c r="A1311" s="182">
        <f t="shared" si="184"/>
        <v>1311</v>
      </c>
      <c r="B1311" s="15">
        <f t="shared" si="185"/>
        <v>1281</v>
      </c>
      <c r="C1311" s="183" t="s">
        <v>4858</v>
      </c>
      <c r="D1311" s="184" t="s">
        <v>7</v>
      </c>
      <c r="E1311" s="96" t="s">
        <v>4863</v>
      </c>
      <c r="F1311" s="96" t="s">
        <v>4863</v>
      </c>
      <c r="G1311" s="185">
        <v>0</v>
      </c>
      <c r="H1311" s="185">
        <v>0</v>
      </c>
      <c r="I1311" s="96" t="s">
        <v>3</v>
      </c>
      <c r="J1311" s="96" t="s">
        <v>1274</v>
      </c>
      <c r="K1311" s="186" t="s">
        <v>3630</v>
      </c>
      <c r="L1311" s="183" t="s">
        <v>4261</v>
      </c>
      <c r="M1311" s="183" t="s">
        <v>4316</v>
      </c>
      <c r="N1311" s="22" t="s">
        <v>2074</v>
      </c>
      <c r="O1311" s="183"/>
      <c r="P1311" s="246" t="s">
        <v>4854</v>
      </c>
      <c r="Q1311" s="191"/>
      <c r="R1311" s="1"/>
      <c r="S1311" s="1" t="str">
        <f t="shared" si="187"/>
        <v/>
      </c>
      <c r="T1311" s="1" t="str">
        <f>IF(ISNA(VLOOKUP(P1311,'NEW XEQM.c'!D:D,1,0)),"--",VLOOKUP(P1311,'NEW XEQM.c'!D:G,3,0))</f>
        <v>--</v>
      </c>
      <c r="U1311" s="1" t="s">
        <v>2074</v>
      </c>
      <c r="W1311" t="str">
        <f t="shared" si="186"/>
        <v>STD_PHI STD_SUP_MINUS_1</v>
      </c>
    </row>
    <row r="1312" spans="1:23">
      <c r="A1312" s="16">
        <f t="shared" si="184"/>
        <v>1312</v>
      </c>
      <c r="B1312" s="15">
        <f t="shared" si="185"/>
        <v>1282</v>
      </c>
      <c r="C1312" s="54" t="s">
        <v>3512</v>
      </c>
      <c r="D1312" s="54" t="s">
        <v>7</v>
      </c>
      <c r="E1312" s="72" t="str">
        <f t="shared" ref="E1312:E1326" si="188">CHAR(34)&amp;IF(B1312&lt;10,"000",IF(B1312&lt;100,"00",IF(B1312&lt;1000,"0","")))&amp;$B1312&amp;CHAR(34)</f>
        <v>"1282"</v>
      </c>
      <c r="F1312" s="55" t="str">
        <f t="shared" ref="F1312:F1326" si="189">E1312</f>
        <v>"1282"</v>
      </c>
      <c r="G1312" s="100">
        <v>0</v>
      </c>
      <c r="H1312" s="100">
        <v>0</v>
      </c>
      <c r="I1312" s="95" t="s">
        <v>27</v>
      </c>
      <c r="J1312" s="56" t="s">
        <v>1275</v>
      </c>
      <c r="K1312" s="57" t="s">
        <v>3526</v>
      </c>
      <c r="L1312" s="11" t="s">
        <v>4261</v>
      </c>
      <c r="M1312" s="22" t="s">
        <v>4318</v>
      </c>
      <c r="N1312" s="22" t="s">
        <v>2074</v>
      </c>
      <c r="O1312" s="11"/>
      <c r="P1312" s="246" t="str">
        <f t="shared" ref="P1312:P1326" si="190">"ITM_"&amp;IF(B1312&lt;10,"000",IF(B1312&lt;100,"00",IF(B1312&lt;1000,"0","")))&amp;$B1312</f>
        <v>ITM_1282</v>
      </c>
      <c r="Q1312" s="191"/>
      <c r="R1312" s="1"/>
      <c r="S1312" s="1" t="str">
        <f t="shared" si="187"/>
        <v/>
      </c>
      <c r="T1312" s="1" t="str">
        <f>IF(ISNA(VLOOKUP(P1312,'NEW XEQM.c'!D:D,1,0)),"--",VLOOKUP(P1312,'NEW XEQM.c'!D:G,3,0))</f>
        <v>--</v>
      </c>
      <c r="U1312" s="1" t="s">
        <v>2074</v>
      </c>
      <c r="W1312" t="e">
        <f t="shared" si="186"/>
        <v>#VALUE!</v>
      </c>
    </row>
    <row r="1313" spans="1:23">
      <c r="A1313" s="16">
        <f t="shared" si="184"/>
        <v>1313</v>
      </c>
      <c r="B1313" s="15">
        <f t="shared" si="185"/>
        <v>1283</v>
      </c>
      <c r="C1313" s="54" t="s">
        <v>3512</v>
      </c>
      <c r="D1313" s="54" t="s">
        <v>7</v>
      </c>
      <c r="E1313" s="72" t="str">
        <f t="shared" si="188"/>
        <v>"1283"</v>
      </c>
      <c r="F1313" s="55" t="str">
        <f t="shared" si="189"/>
        <v>"1283"</v>
      </c>
      <c r="G1313" s="100">
        <v>0</v>
      </c>
      <c r="H1313" s="100">
        <v>0</v>
      </c>
      <c r="I1313" s="95" t="s">
        <v>27</v>
      </c>
      <c r="J1313" s="56" t="s">
        <v>1275</v>
      </c>
      <c r="K1313" s="57" t="s">
        <v>3526</v>
      </c>
      <c r="L1313" s="11" t="s">
        <v>4261</v>
      </c>
      <c r="M1313" s="22" t="s">
        <v>4318</v>
      </c>
      <c r="N1313" s="22" t="s">
        <v>2074</v>
      </c>
      <c r="O1313" s="11"/>
      <c r="P1313" s="246" t="str">
        <f t="shared" si="190"/>
        <v>ITM_1283</v>
      </c>
      <c r="Q1313" s="191"/>
      <c r="R1313" s="1"/>
      <c r="S1313" s="1" t="str">
        <f t="shared" si="187"/>
        <v/>
      </c>
      <c r="T1313" s="1" t="str">
        <f>IF(ISNA(VLOOKUP(P1313,'NEW XEQM.c'!D:D,1,0)),"--",VLOOKUP(P1313,'NEW XEQM.c'!D:G,3,0))</f>
        <v>--</v>
      </c>
      <c r="U1313" s="1" t="s">
        <v>2074</v>
      </c>
      <c r="W1313" t="e">
        <f t="shared" si="186"/>
        <v>#VALUE!</v>
      </c>
    </row>
    <row r="1314" spans="1:23">
      <c r="A1314" s="16">
        <f t="shared" si="184"/>
        <v>1314</v>
      </c>
      <c r="B1314" s="15">
        <f t="shared" si="185"/>
        <v>1284</v>
      </c>
      <c r="C1314" s="54" t="s">
        <v>3512</v>
      </c>
      <c r="D1314" s="54" t="s">
        <v>7</v>
      </c>
      <c r="E1314" s="72" t="str">
        <f t="shared" si="188"/>
        <v>"1284"</v>
      </c>
      <c r="F1314" s="55" t="str">
        <f t="shared" si="189"/>
        <v>"1284"</v>
      </c>
      <c r="G1314" s="100">
        <v>0</v>
      </c>
      <c r="H1314" s="100">
        <v>0</v>
      </c>
      <c r="I1314" s="95" t="s">
        <v>27</v>
      </c>
      <c r="J1314" s="56" t="s">
        <v>1275</v>
      </c>
      <c r="K1314" s="57" t="s">
        <v>3526</v>
      </c>
      <c r="L1314" s="11" t="s">
        <v>4261</v>
      </c>
      <c r="M1314" s="22" t="s">
        <v>4318</v>
      </c>
      <c r="N1314" s="22" t="s">
        <v>2074</v>
      </c>
      <c r="O1314" s="11"/>
      <c r="P1314" s="246" t="str">
        <f t="shared" si="190"/>
        <v>ITM_1284</v>
      </c>
      <c r="Q1314" s="191"/>
      <c r="R1314" s="1"/>
      <c r="S1314" s="1" t="str">
        <f t="shared" si="187"/>
        <v/>
      </c>
      <c r="T1314" s="1" t="str">
        <f>IF(ISNA(VLOOKUP(P1314,'NEW XEQM.c'!D:D,1,0)),"--",VLOOKUP(P1314,'NEW XEQM.c'!D:G,3,0))</f>
        <v>--</v>
      </c>
      <c r="U1314" s="1" t="s">
        <v>2074</v>
      </c>
      <c r="W1314" t="e">
        <f t="shared" si="186"/>
        <v>#VALUE!</v>
      </c>
    </row>
    <row r="1315" spans="1:23">
      <c r="A1315" s="16">
        <f t="shared" si="184"/>
        <v>1315</v>
      </c>
      <c r="B1315" s="15">
        <f t="shared" si="185"/>
        <v>1285</v>
      </c>
      <c r="C1315" s="54" t="s">
        <v>3512</v>
      </c>
      <c r="D1315" s="54" t="s">
        <v>7</v>
      </c>
      <c r="E1315" s="72" t="str">
        <f t="shared" si="188"/>
        <v>"1285"</v>
      </c>
      <c r="F1315" s="55" t="str">
        <f t="shared" si="189"/>
        <v>"1285"</v>
      </c>
      <c r="G1315" s="100">
        <v>0</v>
      </c>
      <c r="H1315" s="100">
        <v>0</v>
      </c>
      <c r="I1315" s="95" t="s">
        <v>27</v>
      </c>
      <c r="J1315" s="56" t="s">
        <v>1275</v>
      </c>
      <c r="K1315" s="57" t="s">
        <v>3526</v>
      </c>
      <c r="L1315" s="11" t="s">
        <v>4261</v>
      </c>
      <c r="M1315" s="22" t="s">
        <v>4318</v>
      </c>
      <c r="N1315" s="22" t="s">
        <v>2074</v>
      </c>
      <c r="O1315" s="11"/>
      <c r="P1315" s="246" t="str">
        <f t="shared" si="190"/>
        <v>ITM_1285</v>
      </c>
      <c r="Q1315" s="191"/>
      <c r="R1315" s="1"/>
      <c r="S1315" s="1" t="str">
        <f t="shared" si="187"/>
        <v/>
      </c>
      <c r="T1315" s="1" t="str">
        <f>IF(ISNA(VLOOKUP(P1315,'NEW XEQM.c'!D:D,1,0)),"--",VLOOKUP(P1315,'NEW XEQM.c'!D:G,3,0))</f>
        <v>--</v>
      </c>
      <c r="U1315" s="1" t="s">
        <v>2074</v>
      </c>
      <c r="W1315" t="e">
        <f t="shared" si="186"/>
        <v>#VALUE!</v>
      </c>
    </row>
    <row r="1316" spans="1:23">
      <c r="A1316" s="16">
        <f t="shared" si="184"/>
        <v>1316</v>
      </c>
      <c r="B1316" s="15">
        <f t="shared" si="185"/>
        <v>1286</v>
      </c>
      <c r="C1316" s="54" t="s">
        <v>3512</v>
      </c>
      <c r="D1316" s="54" t="s">
        <v>7</v>
      </c>
      <c r="E1316" s="72" t="str">
        <f t="shared" si="188"/>
        <v>"1286"</v>
      </c>
      <c r="F1316" s="55" t="str">
        <f t="shared" si="189"/>
        <v>"1286"</v>
      </c>
      <c r="G1316" s="100">
        <v>0</v>
      </c>
      <c r="H1316" s="100">
        <v>0</v>
      </c>
      <c r="I1316" s="95" t="s">
        <v>27</v>
      </c>
      <c r="J1316" s="56" t="s">
        <v>1275</v>
      </c>
      <c r="K1316" s="57" t="s">
        <v>3526</v>
      </c>
      <c r="L1316" s="11" t="s">
        <v>4261</v>
      </c>
      <c r="M1316" s="22" t="s">
        <v>4318</v>
      </c>
      <c r="N1316" s="22" t="s">
        <v>2074</v>
      </c>
      <c r="O1316" s="11"/>
      <c r="P1316" s="246" t="str">
        <f t="shared" si="190"/>
        <v>ITM_1286</v>
      </c>
      <c r="Q1316" s="191"/>
      <c r="R1316" s="1"/>
      <c r="S1316" s="1" t="str">
        <f t="shared" si="187"/>
        <v/>
      </c>
      <c r="T1316" s="1" t="str">
        <f>IF(ISNA(VLOOKUP(P1316,'NEW XEQM.c'!D:D,1,0)),"--",VLOOKUP(P1316,'NEW XEQM.c'!D:G,3,0))</f>
        <v>--</v>
      </c>
      <c r="U1316" s="1" t="s">
        <v>2074</v>
      </c>
      <c r="W1316" t="e">
        <f t="shared" si="186"/>
        <v>#VALUE!</v>
      </c>
    </row>
    <row r="1317" spans="1:23">
      <c r="A1317" s="16">
        <f t="shared" si="184"/>
        <v>1317</v>
      </c>
      <c r="B1317" s="15">
        <f t="shared" si="185"/>
        <v>1287</v>
      </c>
      <c r="C1317" s="54" t="s">
        <v>3512</v>
      </c>
      <c r="D1317" s="54" t="s">
        <v>7</v>
      </c>
      <c r="E1317" s="72" t="str">
        <f t="shared" si="188"/>
        <v>"1287"</v>
      </c>
      <c r="F1317" s="55" t="str">
        <f t="shared" si="189"/>
        <v>"1287"</v>
      </c>
      <c r="G1317" s="100">
        <v>0</v>
      </c>
      <c r="H1317" s="100">
        <v>0</v>
      </c>
      <c r="I1317" s="95" t="s">
        <v>27</v>
      </c>
      <c r="J1317" s="56" t="s">
        <v>1275</v>
      </c>
      <c r="K1317" s="57" t="s">
        <v>3526</v>
      </c>
      <c r="L1317" s="11" t="s">
        <v>4261</v>
      </c>
      <c r="M1317" s="22" t="s">
        <v>4318</v>
      </c>
      <c r="N1317" s="22" t="s">
        <v>2074</v>
      </c>
      <c r="O1317" s="11"/>
      <c r="P1317" s="246" t="str">
        <f t="shared" si="190"/>
        <v>ITM_1287</v>
      </c>
      <c r="Q1317" s="191"/>
      <c r="R1317" s="1"/>
      <c r="S1317" s="1" t="str">
        <f t="shared" si="187"/>
        <v/>
      </c>
      <c r="T1317" s="1" t="str">
        <f>IF(ISNA(VLOOKUP(P1317,'NEW XEQM.c'!D:D,1,0)),"--",VLOOKUP(P1317,'NEW XEQM.c'!D:G,3,0))</f>
        <v>--</v>
      </c>
      <c r="U1317" s="1" t="s">
        <v>2074</v>
      </c>
      <c r="W1317" t="e">
        <f t="shared" si="186"/>
        <v>#VALUE!</v>
      </c>
    </row>
    <row r="1318" spans="1:23">
      <c r="A1318" s="16">
        <f t="shared" si="184"/>
        <v>1318</v>
      </c>
      <c r="B1318" s="15">
        <f t="shared" si="185"/>
        <v>1288</v>
      </c>
      <c r="C1318" s="54" t="s">
        <v>3512</v>
      </c>
      <c r="D1318" s="54" t="s">
        <v>7</v>
      </c>
      <c r="E1318" s="72" t="str">
        <f t="shared" si="188"/>
        <v>"1288"</v>
      </c>
      <c r="F1318" s="55" t="str">
        <f t="shared" si="189"/>
        <v>"1288"</v>
      </c>
      <c r="G1318" s="100">
        <v>0</v>
      </c>
      <c r="H1318" s="100">
        <v>0</v>
      </c>
      <c r="I1318" s="95" t="s">
        <v>27</v>
      </c>
      <c r="J1318" s="56" t="s">
        <v>1275</v>
      </c>
      <c r="K1318" s="57" t="s">
        <v>3526</v>
      </c>
      <c r="L1318" s="11" t="s">
        <v>4261</v>
      </c>
      <c r="M1318" s="22" t="s">
        <v>4318</v>
      </c>
      <c r="N1318" s="22" t="s">
        <v>2074</v>
      </c>
      <c r="O1318" s="11"/>
      <c r="P1318" s="246" t="str">
        <f t="shared" si="190"/>
        <v>ITM_1288</v>
      </c>
      <c r="Q1318" s="191"/>
      <c r="R1318" s="1"/>
      <c r="S1318" s="1" t="str">
        <f t="shared" si="187"/>
        <v/>
      </c>
      <c r="T1318" s="1" t="str">
        <f>IF(ISNA(VLOOKUP(P1318,'NEW XEQM.c'!D:D,1,0)),"--",VLOOKUP(P1318,'NEW XEQM.c'!D:G,3,0))</f>
        <v>--</v>
      </c>
      <c r="U1318" s="1" t="s">
        <v>2074</v>
      </c>
      <c r="W1318" t="e">
        <f t="shared" si="186"/>
        <v>#VALUE!</v>
      </c>
    </row>
    <row r="1319" spans="1:23">
      <c r="A1319" s="16">
        <f t="shared" si="184"/>
        <v>1319</v>
      </c>
      <c r="B1319" s="15">
        <f t="shared" si="185"/>
        <v>1289</v>
      </c>
      <c r="C1319" s="54" t="s">
        <v>3512</v>
      </c>
      <c r="D1319" s="54" t="s">
        <v>7</v>
      </c>
      <c r="E1319" s="72" t="str">
        <f t="shared" si="188"/>
        <v>"1289"</v>
      </c>
      <c r="F1319" s="55" t="str">
        <f t="shared" si="189"/>
        <v>"1289"</v>
      </c>
      <c r="G1319" s="100">
        <v>0</v>
      </c>
      <c r="H1319" s="100">
        <v>0</v>
      </c>
      <c r="I1319" s="95" t="s">
        <v>27</v>
      </c>
      <c r="J1319" s="56" t="s">
        <v>1275</v>
      </c>
      <c r="K1319" s="57" t="s">
        <v>3526</v>
      </c>
      <c r="L1319" s="11" t="s">
        <v>4261</v>
      </c>
      <c r="M1319" s="22" t="s">
        <v>4318</v>
      </c>
      <c r="N1319" s="22" t="s">
        <v>2074</v>
      </c>
      <c r="O1319" s="11"/>
      <c r="P1319" s="246" t="str">
        <f t="shared" si="190"/>
        <v>ITM_1289</v>
      </c>
      <c r="Q1319" s="191"/>
      <c r="R1319" s="1"/>
      <c r="S1319" s="1" t="str">
        <f t="shared" si="187"/>
        <v/>
      </c>
      <c r="T1319" s="1" t="str">
        <f>IF(ISNA(VLOOKUP(P1319,'NEW XEQM.c'!D:D,1,0)),"--",VLOOKUP(P1319,'NEW XEQM.c'!D:G,3,0))</f>
        <v>--</v>
      </c>
      <c r="U1319" s="1" t="s">
        <v>2074</v>
      </c>
      <c r="W1319" t="e">
        <f t="shared" si="186"/>
        <v>#VALUE!</v>
      </c>
    </row>
    <row r="1320" spans="1:23">
      <c r="A1320" s="16">
        <f t="shared" si="184"/>
        <v>1320</v>
      </c>
      <c r="B1320" s="15">
        <f t="shared" si="185"/>
        <v>1290</v>
      </c>
      <c r="C1320" s="54" t="s">
        <v>3512</v>
      </c>
      <c r="D1320" s="54" t="s">
        <v>7</v>
      </c>
      <c r="E1320" s="72" t="str">
        <f t="shared" si="188"/>
        <v>"1290"</v>
      </c>
      <c r="F1320" s="55" t="str">
        <f t="shared" si="189"/>
        <v>"1290"</v>
      </c>
      <c r="G1320" s="100">
        <v>0</v>
      </c>
      <c r="H1320" s="100">
        <v>0</v>
      </c>
      <c r="I1320" s="95" t="s">
        <v>27</v>
      </c>
      <c r="J1320" s="56" t="s">
        <v>1275</v>
      </c>
      <c r="K1320" s="57" t="s">
        <v>3526</v>
      </c>
      <c r="L1320" s="11" t="s">
        <v>4261</v>
      </c>
      <c r="M1320" s="22" t="s">
        <v>4318</v>
      </c>
      <c r="N1320" s="22" t="s">
        <v>2074</v>
      </c>
      <c r="O1320" s="11"/>
      <c r="P1320" s="246" t="str">
        <f t="shared" si="190"/>
        <v>ITM_1290</v>
      </c>
      <c r="Q1320" s="191"/>
      <c r="R1320" s="1"/>
      <c r="S1320" s="1" t="str">
        <f t="shared" si="187"/>
        <v/>
      </c>
      <c r="T1320" s="1" t="str">
        <f>IF(ISNA(VLOOKUP(P1320,'NEW XEQM.c'!D:D,1,0)),"--",VLOOKUP(P1320,'NEW XEQM.c'!D:G,3,0))</f>
        <v>--</v>
      </c>
      <c r="U1320" s="1" t="s">
        <v>2074</v>
      </c>
      <c r="W1320" t="e">
        <f t="shared" si="186"/>
        <v>#VALUE!</v>
      </c>
    </row>
    <row r="1321" spans="1:23">
      <c r="A1321" s="16">
        <f t="shared" si="184"/>
        <v>1321</v>
      </c>
      <c r="B1321" s="15">
        <f t="shared" si="185"/>
        <v>1291</v>
      </c>
      <c r="C1321" s="54" t="s">
        <v>3512</v>
      </c>
      <c r="D1321" s="54" t="s">
        <v>7</v>
      </c>
      <c r="E1321" s="72" t="str">
        <f t="shared" si="188"/>
        <v>"1291"</v>
      </c>
      <c r="F1321" s="55" t="str">
        <f t="shared" si="189"/>
        <v>"1291"</v>
      </c>
      <c r="G1321" s="100">
        <v>0</v>
      </c>
      <c r="H1321" s="100">
        <v>0</v>
      </c>
      <c r="I1321" s="95" t="s">
        <v>27</v>
      </c>
      <c r="J1321" s="56" t="s">
        <v>1275</v>
      </c>
      <c r="K1321" s="57" t="s">
        <v>3526</v>
      </c>
      <c r="L1321" s="11" t="s">
        <v>4261</v>
      </c>
      <c r="M1321" s="22" t="s">
        <v>4318</v>
      </c>
      <c r="N1321" s="22" t="s">
        <v>2074</v>
      </c>
      <c r="O1321" s="11"/>
      <c r="P1321" s="246" t="str">
        <f t="shared" si="190"/>
        <v>ITM_1291</v>
      </c>
      <c r="Q1321" s="191"/>
      <c r="R1321" s="1"/>
      <c r="S1321" s="1" t="str">
        <f t="shared" si="187"/>
        <v/>
      </c>
      <c r="T1321" s="1" t="str">
        <f>IF(ISNA(VLOOKUP(P1321,'NEW XEQM.c'!D:D,1,0)),"--",VLOOKUP(P1321,'NEW XEQM.c'!D:G,3,0))</f>
        <v>--</v>
      </c>
      <c r="U1321" s="1" t="s">
        <v>2074</v>
      </c>
      <c r="W1321" t="e">
        <f t="shared" si="186"/>
        <v>#VALUE!</v>
      </c>
    </row>
    <row r="1322" spans="1:23">
      <c r="A1322" s="16">
        <f t="shared" si="184"/>
        <v>1322</v>
      </c>
      <c r="B1322" s="15">
        <f t="shared" si="185"/>
        <v>1292</v>
      </c>
      <c r="C1322" s="54" t="s">
        <v>3512</v>
      </c>
      <c r="D1322" s="54" t="s">
        <v>7</v>
      </c>
      <c r="E1322" s="72" t="str">
        <f t="shared" si="188"/>
        <v>"1292"</v>
      </c>
      <c r="F1322" s="55" t="str">
        <f t="shared" si="189"/>
        <v>"1292"</v>
      </c>
      <c r="G1322" s="100">
        <v>0</v>
      </c>
      <c r="H1322" s="100">
        <v>0</v>
      </c>
      <c r="I1322" s="95" t="s">
        <v>27</v>
      </c>
      <c r="J1322" s="56" t="s">
        <v>1275</v>
      </c>
      <c r="K1322" s="57" t="s">
        <v>3526</v>
      </c>
      <c r="L1322" s="11" t="s">
        <v>4261</v>
      </c>
      <c r="M1322" s="22" t="s">
        <v>4318</v>
      </c>
      <c r="N1322" s="22" t="s">
        <v>2074</v>
      </c>
      <c r="O1322" s="11"/>
      <c r="P1322" s="246" t="str">
        <f t="shared" si="190"/>
        <v>ITM_1292</v>
      </c>
      <c r="Q1322" s="191"/>
      <c r="R1322" s="1"/>
      <c r="S1322" s="1" t="str">
        <f t="shared" si="187"/>
        <v/>
      </c>
      <c r="T1322" s="1" t="str">
        <f>IF(ISNA(VLOOKUP(P1322,'NEW XEQM.c'!D:D,1,0)),"--",VLOOKUP(P1322,'NEW XEQM.c'!D:G,3,0))</f>
        <v>--</v>
      </c>
      <c r="U1322" s="1" t="s">
        <v>2074</v>
      </c>
      <c r="W1322" t="e">
        <f t="shared" si="186"/>
        <v>#VALUE!</v>
      </c>
    </row>
    <row r="1323" spans="1:23">
      <c r="A1323" s="16">
        <f t="shared" si="184"/>
        <v>1323</v>
      </c>
      <c r="B1323" s="15">
        <f t="shared" si="185"/>
        <v>1293</v>
      </c>
      <c r="C1323" s="54" t="s">
        <v>3512</v>
      </c>
      <c r="D1323" s="54" t="s">
        <v>7</v>
      </c>
      <c r="E1323" s="72" t="str">
        <f t="shared" si="188"/>
        <v>"1293"</v>
      </c>
      <c r="F1323" s="55" t="str">
        <f t="shared" si="189"/>
        <v>"1293"</v>
      </c>
      <c r="G1323" s="100">
        <v>0</v>
      </c>
      <c r="H1323" s="100">
        <v>0</v>
      </c>
      <c r="I1323" s="95" t="s">
        <v>27</v>
      </c>
      <c r="J1323" s="56" t="s">
        <v>1275</v>
      </c>
      <c r="K1323" s="57" t="s">
        <v>3526</v>
      </c>
      <c r="L1323" s="11" t="s">
        <v>4261</v>
      </c>
      <c r="M1323" s="22" t="s">
        <v>4318</v>
      </c>
      <c r="N1323" s="22" t="s">
        <v>2074</v>
      </c>
      <c r="O1323" s="11"/>
      <c r="P1323" s="246" t="str">
        <f t="shared" si="190"/>
        <v>ITM_1293</v>
      </c>
      <c r="Q1323" s="191"/>
      <c r="R1323" s="1"/>
      <c r="S1323" s="1" t="str">
        <f t="shared" si="187"/>
        <v/>
      </c>
      <c r="T1323" s="1" t="str">
        <f>IF(ISNA(VLOOKUP(P1323,'NEW XEQM.c'!D:D,1,0)),"--",VLOOKUP(P1323,'NEW XEQM.c'!D:G,3,0))</f>
        <v>--</v>
      </c>
      <c r="U1323" s="1" t="s">
        <v>2074</v>
      </c>
      <c r="W1323" t="e">
        <f t="shared" si="186"/>
        <v>#VALUE!</v>
      </c>
    </row>
    <row r="1324" spans="1:23">
      <c r="A1324" s="16">
        <f t="shared" si="184"/>
        <v>1324</v>
      </c>
      <c r="B1324" s="15">
        <f t="shared" si="185"/>
        <v>1294</v>
      </c>
      <c r="C1324" s="54" t="s">
        <v>3512</v>
      </c>
      <c r="D1324" s="54" t="s">
        <v>7</v>
      </c>
      <c r="E1324" s="72" t="str">
        <f t="shared" si="188"/>
        <v>"1294"</v>
      </c>
      <c r="F1324" s="55" t="str">
        <f t="shared" si="189"/>
        <v>"1294"</v>
      </c>
      <c r="G1324" s="100">
        <v>0</v>
      </c>
      <c r="H1324" s="100">
        <v>0</v>
      </c>
      <c r="I1324" s="95" t="s">
        <v>27</v>
      </c>
      <c r="J1324" s="56" t="s">
        <v>1275</v>
      </c>
      <c r="K1324" s="57" t="s">
        <v>3526</v>
      </c>
      <c r="L1324" s="11" t="s">
        <v>4261</v>
      </c>
      <c r="M1324" s="22" t="s">
        <v>4318</v>
      </c>
      <c r="N1324" s="22" t="s">
        <v>2074</v>
      </c>
      <c r="O1324" s="11"/>
      <c r="P1324" s="246" t="str">
        <f t="shared" si="190"/>
        <v>ITM_1294</v>
      </c>
      <c r="Q1324" s="191"/>
      <c r="R1324" s="1"/>
      <c r="S1324" s="1" t="str">
        <f t="shared" si="187"/>
        <v/>
      </c>
      <c r="T1324" s="1" t="str">
        <f>IF(ISNA(VLOOKUP(P1324,'NEW XEQM.c'!D:D,1,0)),"--",VLOOKUP(P1324,'NEW XEQM.c'!D:G,3,0))</f>
        <v>--</v>
      </c>
      <c r="U1324" s="1" t="s">
        <v>2074</v>
      </c>
      <c r="W1324" t="e">
        <f t="shared" si="186"/>
        <v>#VALUE!</v>
      </c>
    </row>
    <row r="1325" spans="1:23">
      <c r="A1325" s="16">
        <f t="shared" si="184"/>
        <v>1325</v>
      </c>
      <c r="B1325" s="15">
        <f t="shared" si="185"/>
        <v>1295</v>
      </c>
      <c r="C1325" s="54" t="s">
        <v>3512</v>
      </c>
      <c r="D1325" s="54" t="s">
        <v>7</v>
      </c>
      <c r="E1325" s="72" t="str">
        <f t="shared" si="188"/>
        <v>"1295"</v>
      </c>
      <c r="F1325" s="55" t="str">
        <f t="shared" si="189"/>
        <v>"1295"</v>
      </c>
      <c r="G1325" s="100">
        <v>0</v>
      </c>
      <c r="H1325" s="100">
        <v>0</v>
      </c>
      <c r="I1325" s="95" t="s">
        <v>27</v>
      </c>
      <c r="J1325" s="56" t="s">
        <v>1275</v>
      </c>
      <c r="K1325" s="57" t="s">
        <v>3526</v>
      </c>
      <c r="L1325" s="11" t="s">
        <v>4261</v>
      </c>
      <c r="M1325" s="22" t="s">
        <v>4318</v>
      </c>
      <c r="N1325" s="22" t="s">
        <v>2074</v>
      </c>
      <c r="O1325" s="11"/>
      <c r="P1325" s="246" t="str">
        <f t="shared" si="190"/>
        <v>ITM_1295</v>
      </c>
      <c r="Q1325" s="191"/>
      <c r="R1325" s="1"/>
      <c r="S1325" s="1" t="str">
        <f t="shared" si="187"/>
        <v/>
      </c>
      <c r="T1325" s="1" t="str">
        <f>IF(ISNA(VLOOKUP(P1325,'NEW XEQM.c'!D:D,1,0)),"--",VLOOKUP(P1325,'NEW XEQM.c'!D:G,3,0))</f>
        <v>--</v>
      </c>
      <c r="U1325" s="1" t="s">
        <v>2074</v>
      </c>
      <c r="W1325" t="e">
        <f t="shared" si="186"/>
        <v>#VALUE!</v>
      </c>
    </row>
    <row r="1326" spans="1:23">
      <c r="A1326" s="16">
        <f t="shared" si="184"/>
        <v>1326</v>
      </c>
      <c r="B1326" s="15">
        <f t="shared" si="185"/>
        <v>1296</v>
      </c>
      <c r="C1326" s="54" t="s">
        <v>3512</v>
      </c>
      <c r="D1326" s="54" t="s">
        <v>7</v>
      </c>
      <c r="E1326" s="72" t="str">
        <f t="shared" si="188"/>
        <v>"1296"</v>
      </c>
      <c r="F1326" s="55" t="str">
        <f t="shared" si="189"/>
        <v>"1296"</v>
      </c>
      <c r="G1326" s="100">
        <v>0</v>
      </c>
      <c r="H1326" s="100">
        <v>0</v>
      </c>
      <c r="I1326" s="95" t="s">
        <v>27</v>
      </c>
      <c r="J1326" s="56" t="s">
        <v>1275</v>
      </c>
      <c r="K1326" s="57" t="s">
        <v>3526</v>
      </c>
      <c r="L1326" s="11" t="s">
        <v>4261</v>
      </c>
      <c r="M1326" s="22" t="s">
        <v>4318</v>
      </c>
      <c r="N1326" s="22" t="s">
        <v>2074</v>
      </c>
      <c r="O1326" s="11"/>
      <c r="P1326" s="246" t="str">
        <f t="shared" si="190"/>
        <v>ITM_1296</v>
      </c>
      <c r="Q1326" s="191"/>
      <c r="R1326" s="1"/>
      <c r="S1326" s="1" t="str">
        <f t="shared" si="187"/>
        <v/>
      </c>
      <c r="T1326" s="1" t="str">
        <f>IF(ISNA(VLOOKUP(P1326,'NEW XEQM.c'!D:D,1,0)),"--",VLOOKUP(P1326,'NEW XEQM.c'!D:G,3,0))</f>
        <v>--</v>
      </c>
      <c r="U1326" s="1" t="s">
        <v>2074</v>
      </c>
      <c r="W1326" t="e">
        <f t="shared" si="186"/>
        <v>#VALUE!</v>
      </c>
    </row>
    <row r="1327" spans="1:23" s="209" customFormat="1">
      <c r="A1327" s="16" t="str">
        <f t="shared" si="184"/>
        <v/>
      </c>
      <c r="B1327" s="15">
        <f t="shared" si="185"/>
        <v>1296.01</v>
      </c>
      <c r="C1327" s="17" t="s">
        <v>2074</v>
      </c>
      <c r="D1327" s="18"/>
      <c r="E1327" s="21"/>
      <c r="F1327" s="21"/>
      <c r="G1327" s="44"/>
      <c r="H1327" s="44"/>
      <c r="I1327" s="23"/>
      <c r="J1327" s="23"/>
      <c r="K1327" s="24"/>
      <c r="L1327" s="22"/>
      <c r="M1327" s="22"/>
      <c r="N1327" s="22" t="s">
        <v>2074</v>
      </c>
      <c r="O1327" s="17"/>
      <c r="P1327" s="246" t="s">
        <v>2074</v>
      </c>
      <c r="Q1327" s="191"/>
      <c r="R1327" s="1"/>
      <c r="S1327" s="1"/>
      <c r="T1327" s="1" t="str">
        <f>IF(ISNA(VLOOKUP(P1327,'NEW XEQM.c'!D:D,1,0)),"--",VLOOKUP(P1327,'NEW XEQM.c'!D:G,3,0))</f>
        <v>--</v>
      </c>
      <c r="U1327" s="1" t="s">
        <v>2074</v>
      </c>
      <c r="W1327" t="e">
        <f t="shared" si="186"/>
        <v>#VALUE!</v>
      </c>
    </row>
    <row r="1328" spans="1:23" s="209" customFormat="1">
      <c r="A1328" s="16" t="str">
        <f t="shared" si="184"/>
        <v/>
      </c>
      <c r="B1328" s="15">
        <f t="shared" si="185"/>
        <v>1296.02</v>
      </c>
      <c r="C1328" s="17" t="s">
        <v>2074</v>
      </c>
      <c r="D1328" s="18"/>
      <c r="E1328" s="21"/>
      <c r="F1328" s="21"/>
      <c r="G1328" s="44"/>
      <c r="H1328" s="44"/>
      <c r="I1328" s="23"/>
      <c r="J1328" s="23"/>
      <c r="K1328" s="24"/>
      <c r="L1328" s="22"/>
      <c r="M1328" s="22"/>
      <c r="N1328" s="22" t="s">
        <v>2074</v>
      </c>
      <c r="O1328" s="17"/>
      <c r="P1328" s="246" t="s">
        <v>2074</v>
      </c>
      <c r="Q1328" s="191"/>
      <c r="R1328" s="1"/>
      <c r="S1328" s="1"/>
      <c r="T1328" s="1" t="str">
        <f>IF(ISNA(VLOOKUP(P1328,'NEW XEQM.c'!D:D,1,0)),"--",VLOOKUP(P1328,'NEW XEQM.c'!D:G,3,0))</f>
        <v>--</v>
      </c>
      <c r="U1328" s="1" t="s">
        <v>2074</v>
      </c>
      <c r="W1328" t="e">
        <f t="shared" si="186"/>
        <v>#VALUE!</v>
      </c>
    </row>
    <row r="1329" spans="1:23" s="209" customFormat="1">
      <c r="A1329" s="16" t="str">
        <f t="shared" si="184"/>
        <v/>
      </c>
      <c r="B1329" s="15">
        <f t="shared" si="185"/>
        <v>1296.03</v>
      </c>
      <c r="C1329" s="17" t="s">
        <v>2473</v>
      </c>
      <c r="D1329" s="18"/>
      <c r="E1329" s="21"/>
      <c r="F1329" s="21"/>
      <c r="G1329" s="44"/>
      <c r="H1329" s="44"/>
      <c r="I1329" s="23"/>
      <c r="J1329" s="23"/>
      <c r="K1329" s="24"/>
      <c r="L1329" s="22"/>
      <c r="M1329" s="22"/>
      <c r="N1329" s="22" t="s">
        <v>2074</v>
      </c>
      <c r="O1329" s="17"/>
      <c r="P1329" s="251" t="str">
        <f>C1329</f>
        <v>// Curve fitting</v>
      </c>
      <c r="Q1329" s="191"/>
      <c r="R1329" s="1"/>
      <c r="S1329" s="1"/>
      <c r="T1329" s="1" t="str">
        <f>IF(ISNA(VLOOKUP(P1329,'NEW XEQM.c'!D:D,1,0)),"--",VLOOKUP(P1329,'NEW XEQM.c'!D:G,3,0))</f>
        <v>--</v>
      </c>
      <c r="U1329" s="1" t="s">
        <v>2074</v>
      </c>
      <c r="W1329" t="e">
        <f t="shared" si="186"/>
        <v>#VALUE!</v>
      </c>
    </row>
    <row r="1330" spans="1:23">
      <c r="A1330" s="16">
        <f t="shared" si="184"/>
        <v>1330</v>
      </c>
      <c r="B1330" s="15">
        <f t="shared" si="185"/>
        <v>1297</v>
      </c>
      <c r="C1330" s="18" t="s">
        <v>3330</v>
      </c>
      <c r="D1330" s="18" t="s">
        <v>11</v>
      </c>
      <c r="E1330" s="23" t="s">
        <v>967</v>
      </c>
      <c r="F1330" s="23" t="s">
        <v>967</v>
      </c>
      <c r="G1330" s="44">
        <v>0</v>
      </c>
      <c r="H1330" s="44">
        <v>510</v>
      </c>
      <c r="I1330" s="92" t="s">
        <v>3</v>
      </c>
      <c r="J1330" s="23" t="s">
        <v>1274</v>
      </c>
      <c r="K1330" s="24" t="s">
        <v>3630</v>
      </c>
      <c r="L1330" s="22" t="s">
        <v>4261</v>
      </c>
      <c r="M1330" s="22" t="s">
        <v>4325</v>
      </c>
      <c r="N1330" s="22" t="s">
        <v>2074</v>
      </c>
      <c r="O1330" s="22"/>
      <c r="P1330" s="246" t="s">
        <v>1327</v>
      </c>
      <c r="Q1330" s="191"/>
      <c r="R1330" s="1"/>
      <c r="S1330" s="1" t="str">
        <f>IF(E1330=F1330,"","NOT EQUAL")</f>
        <v/>
      </c>
      <c r="T1330" s="1" t="str">
        <f>IF(ISNA(VLOOKUP(P1330,'NEW XEQM.c'!D:D,1,0)),"--",VLOOKUP(P1330,'NEW XEQM.c'!D:G,3,0))</f>
        <v>--</v>
      </c>
      <c r="U1330" s="1" t="s">
        <v>2074</v>
      </c>
      <c r="W1330" t="e">
        <f t="shared" si="186"/>
        <v>#VALUE!</v>
      </c>
    </row>
    <row r="1331" spans="1:23">
      <c r="A1331" s="16">
        <f t="shared" si="184"/>
        <v>1331</v>
      </c>
      <c r="B1331" s="15">
        <f t="shared" si="185"/>
        <v>1298</v>
      </c>
      <c r="C1331" s="18" t="s">
        <v>4085</v>
      </c>
      <c r="D1331" s="18" t="s">
        <v>3954</v>
      </c>
      <c r="E1331" s="23" t="s">
        <v>85</v>
      </c>
      <c r="F1331" s="23" t="s">
        <v>85</v>
      </c>
      <c r="G1331" s="99">
        <v>0</v>
      </c>
      <c r="H1331" s="99">
        <v>0</v>
      </c>
      <c r="I1331" s="130" t="s">
        <v>3</v>
      </c>
      <c r="J1331" s="23" t="s">
        <v>1274</v>
      </c>
      <c r="K1331" s="24" t="s">
        <v>3630</v>
      </c>
      <c r="L1331" s="22" t="s">
        <v>4261</v>
      </c>
      <c r="M1331" s="22" t="s">
        <v>4316</v>
      </c>
      <c r="N1331" s="22"/>
      <c r="O1331" s="22"/>
      <c r="P1331" s="246" t="s">
        <v>4086</v>
      </c>
      <c r="Q1331" s="191"/>
      <c r="R1331" s="1"/>
      <c r="S1331" s="1" t="str">
        <f t="shared" ref="S1331:S1342" si="191">IF(E1331=F1331,"","NOT EQUAL")</f>
        <v/>
      </c>
      <c r="T1331" s="1" t="str">
        <f>IF(ISNA(VLOOKUP(P1331,'NEW XEQM.c'!D:D,1,0)),"--",VLOOKUP(P1331,'NEW XEQM.c'!D:G,3,0))</f>
        <v>--</v>
      </c>
      <c r="U1331" s="1" t="s">
        <v>2074</v>
      </c>
      <c r="W1331" t="e">
        <f t="shared" si="186"/>
        <v>#VALUE!</v>
      </c>
    </row>
    <row r="1332" spans="1:23">
      <c r="A1332" s="16">
        <f t="shared" si="184"/>
        <v>1332</v>
      </c>
      <c r="B1332" s="15">
        <f t="shared" si="185"/>
        <v>1299</v>
      </c>
      <c r="C1332" s="18" t="s">
        <v>4085</v>
      </c>
      <c r="D1332" s="18" t="s">
        <v>3955</v>
      </c>
      <c r="E1332" s="23" t="s">
        <v>159</v>
      </c>
      <c r="F1332" s="23" t="s">
        <v>159</v>
      </c>
      <c r="G1332" s="99">
        <v>0</v>
      </c>
      <c r="H1332" s="99">
        <v>0</v>
      </c>
      <c r="I1332" s="130" t="s">
        <v>3</v>
      </c>
      <c r="J1332" s="23" t="s">
        <v>1274</v>
      </c>
      <c r="K1332" s="24" t="s">
        <v>3630</v>
      </c>
      <c r="L1332" s="22" t="s">
        <v>4261</v>
      </c>
      <c r="M1332" s="22" t="s">
        <v>4316</v>
      </c>
      <c r="N1332" s="22"/>
      <c r="O1332" s="22"/>
      <c r="P1332" s="246" t="s">
        <v>4087</v>
      </c>
      <c r="Q1332" s="191"/>
      <c r="R1332" s="1"/>
      <c r="S1332" s="1" t="str">
        <f t="shared" si="191"/>
        <v/>
      </c>
      <c r="T1332" s="1" t="str">
        <f>IF(ISNA(VLOOKUP(P1332,'NEW XEQM.c'!D:D,1,0)),"--",VLOOKUP(P1332,'NEW XEQM.c'!D:G,3,0))</f>
        <v>--</v>
      </c>
      <c r="U1332" s="1" t="s">
        <v>2074</v>
      </c>
      <c r="W1332" t="e">
        <f t="shared" si="186"/>
        <v>#VALUE!</v>
      </c>
    </row>
    <row r="1333" spans="1:23">
      <c r="A1333" s="16">
        <f t="shared" si="184"/>
        <v>1333</v>
      </c>
      <c r="B1333" s="15">
        <f t="shared" si="185"/>
        <v>1300</v>
      </c>
      <c r="C1333" s="18" t="s">
        <v>4085</v>
      </c>
      <c r="D1333" s="18" t="s">
        <v>3956</v>
      </c>
      <c r="E1333" s="23" t="s">
        <v>170</v>
      </c>
      <c r="F1333" s="23" t="s">
        <v>170</v>
      </c>
      <c r="G1333" s="99">
        <v>0</v>
      </c>
      <c r="H1333" s="99">
        <v>0</v>
      </c>
      <c r="I1333" s="130" t="s">
        <v>3</v>
      </c>
      <c r="J1333" s="23" t="s">
        <v>1274</v>
      </c>
      <c r="K1333" s="24" t="s">
        <v>3630</v>
      </c>
      <c r="L1333" s="22" t="s">
        <v>4261</v>
      </c>
      <c r="M1333" s="22" t="s">
        <v>4316</v>
      </c>
      <c r="N1333" s="22"/>
      <c r="O1333" s="22"/>
      <c r="P1333" s="246" t="s">
        <v>4088</v>
      </c>
      <c r="Q1333" s="191"/>
      <c r="R1333" s="1"/>
      <c r="S1333" s="1" t="str">
        <f t="shared" si="191"/>
        <v/>
      </c>
      <c r="T1333" s="1" t="str">
        <f>IF(ISNA(VLOOKUP(P1333,'NEW XEQM.c'!D:D,1,0)),"--",VLOOKUP(P1333,'NEW XEQM.c'!D:G,3,0))</f>
        <v>--</v>
      </c>
      <c r="U1333" s="1" t="s">
        <v>2074</v>
      </c>
      <c r="W1333" t="e">
        <f t="shared" si="186"/>
        <v>#VALUE!</v>
      </c>
    </row>
    <row r="1334" spans="1:23">
      <c r="A1334" s="16">
        <f t="shared" si="184"/>
        <v>1334</v>
      </c>
      <c r="B1334" s="15">
        <f t="shared" si="185"/>
        <v>1301</v>
      </c>
      <c r="C1334" s="18" t="s">
        <v>4085</v>
      </c>
      <c r="D1334" s="18" t="s">
        <v>3957</v>
      </c>
      <c r="E1334" s="23" t="s">
        <v>223</v>
      </c>
      <c r="F1334" s="23" t="s">
        <v>223</v>
      </c>
      <c r="G1334" s="99">
        <v>0</v>
      </c>
      <c r="H1334" s="99">
        <v>0</v>
      </c>
      <c r="I1334" s="130" t="s">
        <v>3</v>
      </c>
      <c r="J1334" s="23" t="s">
        <v>1274</v>
      </c>
      <c r="K1334" s="24" t="s">
        <v>3630</v>
      </c>
      <c r="L1334" s="22" t="s">
        <v>4261</v>
      </c>
      <c r="M1334" s="22" t="s">
        <v>4316</v>
      </c>
      <c r="N1334" s="22"/>
      <c r="O1334" s="22"/>
      <c r="P1334" s="246" t="s">
        <v>4089</v>
      </c>
      <c r="Q1334" s="191"/>
      <c r="R1334" s="1"/>
      <c r="S1334" s="1" t="str">
        <f t="shared" si="191"/>
        <v/>
      </c>
      <c r="T1334" s="1" t="str">
        <f>IF(ISNA(VLOOKUP(P1334,'NEW XEQM.c'!D:D,1,0)),"--",VLOOKUP(P1334,'NEW XEQM.c'!D:G,3,0))</f>
        <v>--</v>
      </c>
      <c r="U1334" s="1" t="s">
        <v>2074</v>
      </c>
      <c r="W1334" t="e">
        <f t="shared" si="186"/>
        <v>#VALUE!</v>
      </c>
    </row>
    <row r="1335" spans="1:23">
      <c r="A1335" s="16">
        <f t="shared" si="184"/>
        <v>1335</v>
      </c>
      <c r="B1335" s="15">
        <f t="shared" si="185"/>
        <v>1302</v>
      </c>
      <c r="C1335" s="18" t="s">
        <v>4085</v>
      </c>
      <c r="D1335" s="18" t="s">
        <v>3958</v>
      </c>
      <c r="E1335" s="23" t="s">
        <v>236</v>
      </c>
      <c r="F1335" s="23" t="s">
        <v>236</v>
      </c>
      <c r="G1335" s="99">
        <v>0</v>
      </c>
      <c r="H1335" s="99">
        <v>0</v>
      </c>
      <c r="I1335" s="130" t="s">
        <v>3</v>
      </c>
      <c r="J1335" s="23" t="s">
        <v>1274</v>
      </c>
      <c r="K1335" s="24" t="s">
        <v>3630</v>
      </c>
      <c r="L1335" s="22" t="s">
        <v>4261</v>
      </c>
      <c r="M1335" s="22" t="s">
        <v>4316</v>
      </c>
      <c r="N1335" s="22"/>
      <c r="O1335" s="22"/>
      <c r="P1335" s="246" t="s">
        <v>4090</v>
      </c>
      <c r="Q1335" s="191"/>
      <c r="R1335" s="1"/>
      <c r="S1335" s="1" t="str">
        <f t="shared" si="191"/>
        <v/>
      </c>
      <c r="T1335" s="1" t="str">
        <f>IF(ISNA(VLOOKUP(P1335,'NEW XEQM.c'!D:D,1,0)),"--",VLOOKUP(P1335,'NEW XEQM.c'!D:G,3,0))</f>
        <v>--</v>
      </c>
      <c r="U1335" s="1" t="s">
        <v>2074</v>
      </c>
      <c r="W1335" t="e">
        <f t="shared" si="186"/>
        <v>#VALUE!</v>
      </c>
    </row>
    <row r="1336" spans="1:23">
      <c r="A1336" s="16">
        <f t="shared" si="184"/>
        <v>1336</v>
      </c>
      <c r="B1336" s="15">
        <f t="shared" si="185"/>
        <v>1303</v>
      </c>
      <c r="C1336" s="18" t="s">
        <v>4085</v>
      </c>
      <c r="D1336" s="18" t="s">
        <v>3959</v>
      </c>
      <c r="E1336" s="23" t="s">
        <v>853</v>
      </c>
      <c r="F1336" s="23" t="s">
        <v>853</v>
      </c>
      <c r="G1336" s="28">
        <v>0</v>
      </c>
      <c r="H1336" s="28">
        <v>0</v>
      </c>
      <c r="I1336" s="130" t="s">
        <v>3</v>
      </c>
      <c r="J1336" s="23" t="s">
        <v>1274</v>
      </c>
      <c r="K1336" s="24" t="s">
        <v>3630</v>
      </c>
      <c r="L1336" s="22" t="s">
        <v>4261</v>
      </c>
      <c r="M1336" s="22" t="s">
        <v>4316</v>
      </c>
      <c r="N1336" s="22"/>
      <c r="O1336" s="22"/>
      <c r="P1336" s="246" t="s">
        <v>4091</v>
      </c>
      <c r="Q1336" s="191"/>
      <c r="R1336" s="1"/>
      <c r="S1336" s="1" t="str">
        <f t="shared" si="191"/>
        <v/>
      </c>
      <c r="T1336" s="1" t="str">
        <f>IF(ISNA(VLOOKUP(P1336,'NEW XEQM.c'!D:D,1,0)),"--",VLOOKUP(P1336,'NEW XEQM.c'!D:G,3,0))</f>
        <v>--</v>
      </c>
      <c r="U1336" s="1" t="s">
        <v>2074</v>
      </c>
      <c r="W1336" t="e">
        <f t="shared" si="186"/>
        <v>#VALUE!</v>
      </c>
    </row>
    <row r="1337" spans="1:23">
      <c r="A1337" s="16">
        <f t="shared" si="184"/>
        <v>1337</v>
      </c>
      <c r="B1337" s="15">
        <f t="shared" si="185"/>
        <v>1304</v>
      </c>
      <c r="C1337" s="18" t="s">
        <v>4085</v>
      </c>
      <c r="D1337" s="18" t="s">
        <v>3960</v>
      </c>
      <c r="E1337" s="23" t="s">
        <v>854</v>
      </c>
      <c r="F1337" s="23" t="s">
        <v>854</v>
      </c>
      <c r="G1337" s="28">
        <v>0</v>
      </c>
      <c r="H1337" s="28">
        <v>0</v>
      </c>
      <c r="I1337" s="130" t="s">
        <v>3</v>
      </c>
      <c r="J1337" s="23" t="s">
        <v>1274</v>
      </c>
      <c r="K1337" s="24" t="s">
        <v>3630</v>
      </c>
      <c r="L1337" s="22" t="s">
        <v>4261</v>
      </c>
      <c r="M1337" s="22" t="s">
        <v>4316</v>
      </c>
      <c r="N1337" s="22"/>
      <c r="O1337" s="22"/>
      <c r="P1337" s="246" t="s">
        <v>4092</v>
      </c>
      <c r="Q1337" s="191"/>
      <c r="R1337" s="1"/>
      <c r="S1337" s="1" t="str">
        <f t="shared" si="191"/>
        <v/>
      </c>
      <c r="T1337" s="1" t="str">
        <f>IF(ISNA(VLOOKUP(P1337,'NEW XEQM.c'!D:D,1,0)),"--",VLOOKUP(P1337,'NEW XEQM.c'!D:G,3,0))</f>
        <v>--</v>
      </c>
      <c r="U1337" s="1" t="s">
        <v>2074</v>
      </c>
      <c r="W1337" t="e">
        <f t="shared" si="186"/>
        <v>#VALUE!</v>
      </c>
    </row>
    <row r="1338" spans="1:23">
      <c r="A1338" s="16">
        <f t="shared" si="184"/>
        <v>1338</v>
      </c>
      <c r="B1338" s="15">
        <f t="shared" si="185"/>
        <v>1305</v>
      </c>
      <c r="C1338" s="18" t="s">
        <v>4085</v>
      </c>
      <c r="D1338" s="18" t="s">
        <v>3961</v>
      </c>
      <c r="E1338" s="23" t="s">
        <v>855</v>
      </c>
      <c r="F1338" s="23" t="s">
        <v>855</v>
      </c>
      <c r="G1338" s="28">
        <v>0</v>
      </c>
      <c r="H1338" s="28">
        <v>0</v>
      </c>
      <c r="I1338" s="130" t="s">
        <v>3</v>
      </c>
      <c r="J1338" s="23" t="s">
        <v>1274</v>
      </c>
      <c r="K1338" s="24" t="s">
        <v>3630</v>
      </c>
      <c r="L1338" s="22" t="s">
        <v>4261</v>
      </c>
      <c r="M1338" s="22" t="s">
        <v>4316</v>
      </c>
      <c r="N1338" s="22"/>
      <c r="O1338" s="22"/>
      <c r="P1338" s="246" t="s">
        <v>4093</v>
      </c>
      <c r="Q1338" s="191"/>
      <c r="R1338" s="1"/>
      <c r="S1338" s="1" t="str">
        <f t="shared" si="191"/>
        <v/>
      </c>
      <c r="T1338" s="1" t="str">
        <f>IF(ISNA(VLOOKUP(P1338,'NEW XEQM.c'!D:D,1,0)),"--",VLOOKUP(P1338,'NEW XEQM.c'!D:G,3,0))</f>
        <v>--</v>
      </c>
      <c r="U1338" s="1" t="s">
        <v>2074</v>
      </c>
      <c r="W1338" t="e">
        <f t="shared" si="186"/>
        <v>#VALUE!</v>
      </c>
    </row>
    <row r="1339" spans="1:23">
      <c r="A1339" s="16">
        <f t="shared" si="184"/>
        <v>1339</v>
      </c>
      <c r="B1339" s="15">
        <f t="shared" si="185"/>
        <v>1306</v>
      </c>
      <c r="C1339" s="18" t="s">
        <v>4085</v>
      </c>
      <c r="D1339" s="18" t="s">
        <v>3962</v>
      </c>
      <c r="E1339" s="23" t="s">
        <v>856</v>
      </c>
      <c r="F1339" s="23" t="s">
        <v>856</v>
      </c>
      <c r="G1339" s="28">
        <v>0</v>
      </c>
      <c r="H1339" s="28">
        <v>0</v>
      </c>
      <c r="I1339" s="130" t="s">
        <v>3</v>
      </c>
      <c r="J1339" s="23" t="s">
        <v>1274</v>
      </c>
      <c r="K1339" s="24" t="s">
        <v>3630</v>
      </c>
      <c r="L1339" s="22" t="s">
        <v>4261</v>
      </c>
      <c r="M1339" s="22" t="s">
        <v>4316</v>
      </c>
      <c r="N1339" s="22"/>
      <c r="O1339" s="22"/>
      <c r="P1339" s="246" t="s">
        <v>4094</v>
      </c>
      <c r="Q1339" s="191"/>
      <c r="R1339" s="1"/>
      <c r="S1339" s="1" t="str">
        <f t="shared" si="191"/>
        <v/>
      </c>
      <c r="T1339" s="1" t="str">
        <f>IF(ISNA(VLOOKUP(P1339,'NEW XEQM.c'!D:D,1,0)),"--",VLOOKUP(P1339,'NEW XEQM.c'!D:G,3,0))</f>
        <v>--</v>
      </c>
      <c r="U1339" s="1" t="s">
        <v>2074</v>
      </c>
      <c r="W1339" t="e">
        <f t="shared" si="186"/>
        <v>#VALUE!</v>
      </c>
    </row>
    <row r="1340" spans="1:23">
      <c r="A1340" s="16">
        <f t="shared" si="184"/>
        <v>1340</v>
      </c>
      <c r="B1340" s="15">
        <f t="shared" si="185"/>
        <v>1307</v>
      </c>
      <c r="C1340" s="18" t="s">
        <v>4085</v>
      </c>
      <c r="D1340" s="18" t="s">
        <v>3963</v>
      </c>
      <c r="E1340" s="23" t="s">
        <v>1253</v>
      </c>
      <c r="F1340" s="23" t="s">
        <v>1253</v>
      </c>
      <c r="G1340" s="28">
        <v>0</v>
      </c>
      <c r="H1340" s="28">
        <v>0</v>
      </c>
      <c r="I1340" s="130" t="s">
        <v>3</v>
      </c>
      <c r="J1340" s="23" t="s">
        <v>1274</v>
      </c>
      <c r="K1340" s="24" t="s">
        <v>3630</v>
      </c>
      <c r="L1340" s="22" t="s">
        <v>4261</v>
      </c>
      <c r="M1340" s="22" t="s">
        <v>4316</v>
      </c>
      <c r="N1340" s="22"/>
      <c r="O1340" s="22"/>
      <c r="P1340" s="246" t="s">
        <v>4095</v>
      </c>
      <c r="Q1340" s="191"/>
      <c r="R1340" s="1"/>
      <c r="S1340" s="1" t="str">
        <f t="shared" si="191"/>
        <v/>
      </c>
      <c r="T1340" s="1" t="str">
        <f>IF(ISNA(VLOOKUP(P1340,'NEW XEQM.c'!D:D,1,0)),"--",VLOOKUP(P1340,'NEW XEQM.c'!D:G,3,0))</f>
        <v>--</v>
      </c>
      <c r="U1340" s="1" t="s">
        <v>2074</v>
      </c>
      <c r="W1340" t="e">
        <f t="shared" si="186"/>
        <v>#VALUE!</v>
      </c>
    </row>
    <row r="1341" spans="1:23">
      <c r="A1341" s="16">
        <f t="shared" si="184"/>
        <v>1341</v>
      </c>
      <c r="B1341" s="15">
        <f t="shared" si="185"/>
        <v>1308</v>
      </c>
      <c r="C1341" s="103" t="s">
        <v>4084</v>
      </c>
      <c r="D1341" s="103" t="s">
        <v>3751</v>
      </c>
      <c r="E1341" s="122" t="s">
        <v>4733</v>
      </c>
      <c r="F1341" s="122" t="s">
        <v>4733</v>
      </c>
      <c r="G1341" s="104">
        <v>0</v>
      </c>
      <c r="H1341" s="104">
        <v>0</v>
      </c>
      <c r="I1341" s="196" t="s">
        <v>3</v>
      </c>
      <c r="J1341" s="105" t="s">
        <v>1275</v>
      </c>
      <c r="K1341" s="106" t="s">
        <v>3526</v>
      </c>
      <c r="L1341" s="107" t="s">
        <v>4261</v>
      </c>
      <c r="M1341" s="22" t="s">
        <v>4316</v>
      </c>
      <c r="N1341" s="22"/>
      <c r="O1341" s="107"/>
      <c r="P1341" s="246" t="s">
        <v>4732</v>
      </c>
      <c r="Q1341" s="191"/>
      <c r="R1341" s="1"/>
      <c r="S1341" s="1" t="str">
        <f t="shared" si="191"/>
        <v/>
      </c>
      <c r="T1341" s="1" t="str">
        <f>IF(ISNA(VLOOKUP(P1341,'NEW XEQM.c'!D:D,1,0)),"--",VLOOKUP(P1341,'NEW XEQM.c'!D:G,3,0))</f>
        <v>--</v>
      </c>
      <c r="U1341" s="1" t="s">
        <v>2074</v>
      </c>
      <c r="W1341" t="e">
        <f t="shared" si="186"/>
        <v>#VALUE!</v>
      </c>
    </row>
    <row r="1342" spans="1:23">
      <c r="A1342" s="16">
        <f t="shared" si="184"/>
        <v>1342</v>
      </c>
      <c r="B1342" s="15">
        <f t="shared" si="185"/>
        <v>1309</v>
      </c>
      <c r="C1342" s="18" t="s">
        <v>4084</v>
      </c>
      <c r="D1342" s="18" t="s">
        <v>3684</v>
      </c>
      <c r="E1342" s="23" t="s">
        <v>4082</v>
      </c>
      <c r="F1342" s="23" t="s">
        <v>4082</v>
      </c>
      <c r="G1342" s="28">
        <v>0</v>
      </c>
      <c r="H1342" s="28">
        <v>0</v>
      </c>
      <c r="I1342" s="130" t="s">
        <v>3</v>
      </c>
      <c r="J1342" s="23" t="s">
        <v>1274</v>
      </c>
      <c r="K1342" s="24" t="s">
        <v>3630</v>
      </c>
      <c r="L1342" s="22" t="s">
        <v>4261</v>
      </c>
      <c r="M1342" s="22" t="s">
        <v>4316</v>
      </c>
      <c r="N1342" s="22"/>
      <c r="O1342" s="22"/>
      <c r="P1342" s="246" t="s">
        <v>4083</v>
      </c>
      <c r="Q1342" s="191"/>
      <c r="R1342" s="1"/>
      <c r="S1342" s="1" t="str">
        <f t="shared" si="191"/>
        <v/>
      </c>
      <c r="T1342" s="1" t="str">
        <f>IF(ISNA(VLOOKUP(P1342,'NEW XEQM.c'!D:D,1,0)),"--",VLOOKUP(P1342,'NEW XEQM.c'!D:G,3,0))</f>
        <v>--</v>
      </c>
      <c r="U1342" s="1" t="s">
        <v>2074</v>
      </c>
      <c r="W1342" t="e">
        <f t="shared" si="186"/>
        <v>#VALUE!</v>
      </c>
    </row>
    <row r="1343" spans="1:23">
      <c r="A1343" s="16">
        <f t="shared" ref="A1343:A1404" si="192">IF(B1343=INT(B1343),ROW(),"")</f>
        <v>1343</v>
      </c>
      <c r="B1343" s="15">
        <f t="shared" si="185"/>
        <v>1310</v>
      </c>
      <c r="C1343" s="54" t="s">
        <v>3512</v>
      </c>
      <c r="D1343" s="54" t="s">
        <v>7</v>
      </c>
      <c r="E1343" s="72" t="str">
        <f>CHAR(34)&amp;IF(B1343&lt;10,"000",IF(B1343&lt;100,"00",IF(B1343&lt;1000,"0","")))&amp;$B1343&amp;CHAR(34)</f>
        <v>"1310"</v>
      </c>
      <c r="F1343" s="55" t="str">
        <f>E1343</f>
        <v>"1310"</v>
      </c>
      <c r="G1343" s="100">
        <v>0</v>
      </c>
      <c r="H1343" s="100">
        <v>0</v>
      </c>
      <c r="I1343" s="95" t="s">
        <v>27</v>
      </c>
      <c r="J1343" s="23" t="s">
        <v>1274</v>
      </c>
      <c r="K1343" s="57" t="s">
        <v>3526</v>
      </c>
      <c r="L1343" s="11" t="s">
        <v>4261</v>
      </c>
      <c r="M1343" s="22" t="s">
        <v>4318</v>
      </c>
      <c r="N1343" s="22" t="s">
        <v>2074</v>
      </c>
      <c r="O1343" s="11"/>
      <c r="P1343" s="246" t="str">
        <f>"ITM_"&amp;IF(B1343&lt;10,"000",IF(B1343&lt;100,"00",IF(B1343&lt;1000,"0","")))&amp;$B1343</f>
        <v>ITM_1310</v>
      </c>
      <c r="Q1343" s="191"/>
      <c r="R1343" s="1"/>
      <c r="S1343" s="1" t="str">
        <f>IF(E1343=F1343,"","NOT EQUAL")</f>
        <v/>
      </c>
      <c r="T1343" s="1" t="str">
        <f>IF(ISNA(VLOOKUP(P1343,'NEW XEQM.c'!D:D,1,0)),"--",VLOOKUP(P1343,'NEW XEQM.c'!D:G,3,0))</f>
        <v>--</v>
      </c>
      <c r="U1343" s="1" t="s">
        <v>2074</v>
      </c>
      <c r="W1343" t="e">
        <f t="shared" si="186"/>
        <v>#VALUE!</v>
      </c>
    </row>
    <row r="1344" spans="1:23">
      <c r="A1344" s="16">
        <f t="shared" si="192"/>
        <v>1344</v>
      </c>
      <c r="B1344" s="15">
        <f t="shared" si="185"/>
        <v>1311</v>
      </c>
      <c r="C1344" s="54" t="s">
        <v>3512</v>
      </c>
      <c r="D1344" s="54" t="s">
        <v>7</v>
      </c>
      <c r="E1344" s="72" t="str">
        <f>CHAR(34)&amp;IF(B1344&lt;10,"000",IF(B1344&lt;100,"00",IF(B1344&lt;1000,"0","")))&amp;$B1344&amp;CHAR(34)</f>
        <v>"1311"</v>
      </c>
      <c r="F1344" s="55" t="str">
        <f>E1344</f>
        <v>"1311"</v>
      </c>
      <c r="G1344" s="100">
        <v>0</v>
      </c>
      <c r="H1344" s="100">
        <v>0</v>
      </c>
      <c r="I1344" s="95" t="s">
        <v>27</v>
      </c>
      <c r="J1344" s="23" t="s">
        <v>1274</v>
      </c>
      <c r="K1344" s="57" t="s">
        <v>3526</v>
      </c>
      <c r="L1344" s="11" t="s">
        <v>4261</v>
      </c>
      <c r="M1344" s="22" t="s">
        <v>4318</v>
      </c>
      <c r="N1344" s="22" t="s">
        <v>2074</v>
      </c>
      <c r="O1344" s="11"/>
      <c r="P1344" s="246" t="str">
        <f>"ITM_"&amp;IF(B1344&lt;10,"000",IF(B1344&lt;100,"00",IF(B1344&lt;1000,"0","")))&amp;$B1344</f>
        <v>ITM_1311</v>
      </c>
      <c r="Q1344" s="191"/>
      <c r="R1344" s="1"/>
      <c r="S1344" s="1" t="str">
        <f>IF(E1344=F1344,"","NOT EQUAL")</f>
        <v/>
      </c>
      <c r="T1344" s="1" t="str">
        <f>IF(ISNA(VLOOKUP(P1344,'NEW XEQM.c'!D:D,1,0)),"--",VLOOKUP(P1344,'NEW XEQM.c'!D:G,3,0))</f>
        <v>--</v>
      </c>
      <c r="U1344" s="1" t="s">
        <v>2074</v>
      </c>
      <c r="W1344" t="e">
        <f t="shared" si="186"/>
        <v>#VALUE!</v>
      </c>
    </row>
    <row r="1345" spans="1:23">
      <c r="A1345" s="16">
        <f t="shared" si="192"/>
        <v>1345</v>
      </c>
      <c r="B1345" s="15">
        <f t="shared" si="185"/>
        <v>1312</v>
      </c>
      <c r="C1345" s="54" t="s">
        <v>3512</v>
      </c>
      <c r="D1345" s="54" t="s">
        <v>7</v>
      </c>
      <c r="E1345" s="72" t="str">
        <f>CHAR(34)&amp;IF(B1345&lt;10,"000",IF(B1345&lt;100,"00",IF(B1345&lt;1000,"0","")))&amp;$B1345&amp;CHAR(34)</f>
        <v>"1312"</v>
      </c>
      <c r="F1345" s="55" t="str">
        <f>E1345</f>
        <v>"1312"</v>
      </c>
      <c r="G1345" s="100">
        <v>0</v>
      </c>
      <c r="H1345" s="100">
        <v>0</v>
      </c>
      <c r="I1345" s="95" t="s">
        <v>27</v>
      </c>
      <c r="J1345" s="23" t="s">
        <v>1274</v>
      </c>
      <c r="K1345" s="57" t="s">
        <v>3526</v>
      </c>
      <c r="L1345" s="11" t="s">
        <v>4261</v>
      </c>
      <c r="M1345" s="22" t="s">
        <v>4318</v>
      </c>
      <c r="N1345" s="22" t="s">
        <v>2074</v>
      </c>
      <c r="O1345" s="11"/>
      <c r="P1345" s="246" t="str">
        <f>"ITM_"&amp;IF(B1345&lt;10,"000",IF(B1345&lt;100,"00",IF(B1345&lt;1000,"0","")))&amp;$B1345</f>
        <v>ITM_1312</v>
      </c>
      <c r="Q1345" s="191"/>
      <c r="R1345" s="1"/>
      <c r="S1345" s="1" t="str">
        <f>IF(E1345=F1345,"","NOT EQUAL")</f>
        <v/>
      </c>
      <c r="T1345" s="1" t="str">
        <f>IF(ISNA(VLOOKUP(P1345,'NEW XEQM.c'!D:D,1,0)),"--",VLOOKUP(P1345,'NEW XEQM.c'!D:G,3,0))</f>
        <v>--</v>
      </c>
      <c r="U1345" s="1" t="s">
        <v>2074</v>
      </c>
      <c r="W1345" t="e">
        <f t="shared" si="186"/>
        <v>#VALUE!</v>
      </c>
    </row>
    <row r="1346" spans="1:23" s="209" customFormat="1">
      <c r="A1346" s="16" t="str">
        <f t="shared" si="192"/>
        <v/>
      </c>
      <c r="B1346" s="15">
        <f t="shared" si="185"/>
        <v>1312.01</v>
      </c>
      <c r="C1346" s="17" t="s">
        <v>2074</v>
      </c>
      <c r="D1346" s="18"/>
      <c r="E1346" s="21"/>
      <c r="F1346" s="21"/>
      <c r="G1346" s="44"/>
      <c r="H1346" s="44"/>
      <c r="I1346" s="23"/>
      <c r="J1346" s="23"/>
      <c r="K1346" s="24"/>
      <c r="L1346" s="22"/>
      <c r="M1346" s="22"/>
      <c r="N1346" s="22" t="s">
        <v>2074</v>
      </c>
      <c r="O1346" s="17"/>
      <c r="P1346" s="246" t="s">
        <v>2074</v>
      </c>
      <c r="Q1346" s="191"/>
      <c r="R1346" s="1"/>
      <c r="S1346" s="1"/>
      <c r="T1346" s="1" t="str">
        <f>IF(ISNA(VLOOKUP(P1346,'NEW XEQM.c'!D:D,1,0)),"--",VLOOKUP(P1346,'NEW XEQM.c'!D:G,3,0))</f>
        <v>--</v>
      </c>
      <c r="U1346" s="1" t="s">
        <v>2074</v>
      </c>
      <c r="W1346" t="e">
        <f t="shared" si="186"/>
        <v>#VALUE!</v>
      </c>
    </row>
    <row r="1347" spans="1:23" s="209" customFormat="1">
      <c r="A1347" s="16" t="str">
        <f t="shared" si="192"/>
        <v/>
      </c>
      <c r="B1347" s="15">
        <f t="shared" si="185"/>
        <v>1312.02</v>
      </c>
      <c r="C1347" s="17" t="s">
        <v>2074</v>
      </c>
      <c r="D1347" s="18"/>
      <c r="E1347" s="21"/>
      <c r="F1347" s="21"/>
      <c r="G1347" s="44"/>
      <c r="H1347" s="44"/>
      <c r="I1347" s="23"/>
      <c r="J1347" s="23"/>
      <c r="K1347" s="24"/>
      <c r="L1347" s="22"/>
      <c r="M1347" s="22"/>
      <c r="N1347" s="22" t="s">
        <v>2074</v>
      </c>
      <c r="O1347" s="17"/>
      <c r="P1347" s="246" t="s">
        <v>2074</v>
      </c>
      <c r="Q1347" s="191"/>
      <c r="R1347" s="1"/>
      <c r="S1347" s="1"/>
      <c r="T1347" s="1" t="str">
        <f>IF(ISNA(VLOOKUP(P1347,'NEW XEQM.c'!D:D,1,0)),"--",VLOOKUP(P1347,'NEW XEQM.c'!D:G,3,0))</f>
        <v>--</v>
      </c>
      <c r="U1347" s="1" t="s">
        <v>2074</v>
      </c>
      <c r="W1347" t="e">
        <f t="shared" si="186"/>
        <v>#VALUE!</v>
      </c>
    </row>
    <row r="1348" spans="1:23" s="209" customFormat="1">
      <c r="A1348" s="16" t="str">
        <f t="shared" si="192"/>
        <v/>
      </c>
      <c r="B1348" s="15">
        <f t="shared" ref="B1348:B1411" si="193">IF(AND(MID(C1348,2,1)&lt;&gt;"/",MID(C1348,1,1)="/"),INT(B1347)+1,B1347+0.01)</f>
        <v>1312.03</v>
      </c>
      <c r="C1348" s="17" t="s">
        <v>2474</v>
      </c>
      <c r="D1348" s="18"/>
      <c r="E1348" s="21"/>
      <c r="F1348" s="21"/>
      <c r="G1348" s="44"/>
      <c r="H1348" s="44"/>
      <c r="I1348" s="23"/>
      <c r="J1348" s="23"/>
      <c r="K1348" s="24"/>
      <c r="L1348" s="22"/>
      <c r="M1348" s="22"/>
      <c r="N1348" s="22" t="s">
        <v>2074</v>
      </c>
      <c r="O1348" s="17"/>
      <c r="P1348" s="251" t="str">
        <f>C1348</f>
        <v>// Menus</v>
      </c>
      <c r="Q1348" s="191"/>
      <c r="R1348" s="1"/>
      <c r="S1348" s="1"/>
      <c r="T1348" s="1" t="str">
        <f>IF(ISNA(VLOOKUP(P1348,'NEW XEQM.c'!D:D,1,0)),"--",VLOOKUP(P1348,'NEW XEQM.c'!D:G,3,0))</f>
        <v>--</v>
      </c>
      <c r="U1348" s="1" t="s">
        <v>2074</v>
      </c>
      <c r="W1348" t="e">
        <f t="shared" si="186"/>
        <v>#VALUE!</v>
      </c>
    </row>
    <row r="1349" spans="1:23">
      <c r="A1349" s="16">
        <f t="shared" si="192"/>
        <v>1349</v>
      </c>
      <c r="B1349" s="15">
        <f t="shared" si="193"/>
        <v>1313</v>
      </c>
      <c r="C1349" s="18" t="s">
        <v>3512</v>
      </c>
      <c r="D1349" s="18" t="s">
        <v>7</v>
      </c>
      <c r="E1349" s="23" t="s">
        <v>955</v>
      </c>
      <c r="F1349" s="23" t="s">
        <v>955</v>
      </c>
      <c r="G1349" s="44">
        <v>0</v>
      </c>
      <c r="H1349" s="44">
        <v>0</v>
      </c>
      <c r="I1349" s="96" t="s">
        <v>15</v>
      </c>
      <c r="J1349" s="23" t="s">
        <v>1275</v>
      </c>
      <c r="K1349" s="24" t="s">
        <v>3526</v>
      </c>
      <c r="L1349" s="22" t="s">
        <v>4261</v>
      </c>
      <c r="M1349" s="22" t="s">
        <v>4318</v>
      </c>
      <c r="N1349" s="22" t="s">
        <v>2074</v>
      </c>
      <c r="O1349" s="22"/>
      <c r="P1349" s="246" t="s">
        <v>1302</v>
      </c>
      <c r="Q1349" s="191"/>
      <c r="R1349" s="1"/>
      <c r="S1349" s="1" t="str">
        <f t="shared" ref="S1349:S1380" si="194">IF(E1349=F1349,"","NOT EQUAL")</f>
        <v/>
      </c>
      <c r="T1349" s="1" t="str">
        <f>IF(ISNA(VLOOKUP(P1349,'NEW XEQM.c'!D:D,1,0)),"--",VLOOKUP(P1349,'NEW XEQM.c'!D:G,3,0))</f>
        <v>--</v>
      </c>
      <c r="U1349" s="1" t="s">
        <v>2074</v>
      </c>
      <c r="W1349" t="e">
        <f t="shared" ref="W1349:W1412" si="195">SUBSTITUTE(IF(AND(T1349="--",FIND("STD",E1349),FIND("fn",C1349)&gt;0,FIND("ITM_",P1349),I1349="CAT_FNCT"),E1349,""),"""","")</f>
        <v>#VALUE!</v>
      </c>
    </row>
    <row r="1350" spans="1:23">
      <c r="A1350" s="16">
        <f t="shared" si="192"/>
        <v>1350</v>
      </c>
      <c r="B1350" s="15">
        <f t="shared" si="193"/>
        <v>1314</v>
      </c>
      <c r="C1350" s="18" t="s">
        <v>3512</v>
      </c>
      <c r="D1350" s="18" t="s">
        <v>7</v>
      </c>
      <c r="E1350" s="23" t="s">
        <v>14</v>
      </c>
      <c r="F1350" s="23" t="s">
        <v>14</v>
      </c>
      <c r="G1350" s="99">
        <v>0</v>
      </c>
      <c r="H1350" s="99">
        <v>0</v>
      </c>
      <c r="I1350" s="96" t="s">
        <v>15</v>
      </c>
      <c r="J1350" s="23" t="s">
        <v>1275</v>
      </c>
      <c r="K1350" s="24" t="s">
        <v>3526</v>
      </c>
      <c r="L1350" s="22" t="s">
        <v>4261</v>
      </c>
      <c r="M1350" s="22" t="s">
        <v>4318</v>
      </c>
      <c r="N1350" s="22" t="s">
        <v>2074</v>
      </c>
      <c r="O1350" s="22"/>
      <c r="P1350" s="246" t="s">
        <v>1308</v>
      </c>
      <c r="Q1350" s="191"/>
      <c r="R1350" s="1"/>
      <c r="S1350" s="1" t="str">
        <f t="shared" si="194"/>
        <v/>
      </c>
      <c r="T1350" s="1" t="str">
        <f>IF(ISNA(VLOOKUP(P1350,'NEW XEQM.c'!D:D,1,0)),"--",VLOOKUP(P1350,'NEW XEQM.c'!D:G,3,0))</f>
        <v>--</v>
      </c>
      <c r="U1350" s="1" t="s">
        <v>2074</v>
      </c>
      <c r="W1350" t="e">
        <f t="shared" si="195"/>
        <v>#VALUE!</v>
      </c>
    </row>
    <row r="1351" spans="1:23">
      <c r="A1351" s="16">
        <f t="shared" si="192"/>
        <v>1351</v>
      </c>
      <c r="B1351" s="15">
        <f t="shared" si="193"/>
        <v>1315</v>
      </c>
      <c r="C1351" s="18" t="s">
        <v>3512</v>
      </c>
      <c r="D1351" s="18" t="s">
        <v>7</v>
      </c>
      <c r="E1351" s="23" t="s">
        <v>4994</v>
      </c>
      <c r="F1351" s="23" t="s">
        <v>4994</v>
      </c>
      <c r="G1351" s="99">
        <v>0</v>
      </c>
      <c r="H1351" s="99">
        <v>0</v>
      </c>
      <c r="I1351" s="96" t="s">
        <v>15</v>
      </c>
      <c r="J1351" s="23" t="s">
        <v>1275</v>
      </c>
      <c r="K1351" s="24" t="s">
        <v>3526</v>
      </c>
      <c r="L1351" s="22" t="s">
        <v>4261</v>
      </c>
      <c r="M1351" s="22" t="s">
        <v>4318</v>
      </c>
      <c r="N1351" s="22" t="s">
        <v>2074</v>
      </c>
      <c r="O1351" s="22"/>
      <c r="P1351" s="246" t="s">
        <v>2114</v>
      </c>
      <c r="Q1351" s="191"/>
      <c r="R1351" s="1"/>
      <c r="S1351" s="1" t="str">
        <f t="shared" si="194"/>
        <v/>
      </c>
      <c r="T1351" s="1" t="str">
        <f>IF(ISNA(VLOOKUP(P1351,'NEW XEQM.c'!D:D,1,0)),"--",VLOOKUP(P1351,'NEW XEQM.c'!D:G,3,0))</f>
        <v>--</v>
      </c>
      <c r="U1351" s="1" t="s">
        <v>2074</v>
      </c>
      <c r="W1351" t="e">
        <f t="shared" si="195"/>
        <v>#VALUE!</v>
      </c>
    </row>
    <row r="1352" spans="1:23">
      <c r="A1352" s="16">
        <f t="shared" si="192"/>
        <v>1352</v>
      </c>
      <c r="B1352" s="15">
        <f t="shared" si="193"/>
        <v>1316</v>
      </c>
      <c r="C1352" s="18" t="s">
        <v>3512</v>
      </c>
      <c r="D1352" s="26" t="s">
        <v>2560</v>
      </c>
      <c r="E1352" s="78" t="s">
        <v>2080</v>
      </c>
      <c r="F1352" s="78" t="s">
        <v>2080</v>
      </c>
      <c r="G1352" s="99">
        <v>0</v>
      </c>
      <c r="H1352" s="99">
        <v>0</v>
      </c>
      <c r="I1352" s="96" t="s">
        <v>15</v>
      </c>
      <c r="J1352" s="23" t="s">
        <v>1275</v>
      </c>
      <c r="K1352" s="24" t="s">
        <v>3526</v>
      </c>
      <c r="L1352" s="22" t="s">
        <v>4261</v>
      </c>
      <c r="M1352" s="22" t="s">
        <v>4318</v>
      </c>
      <c r="N1352" s="22" t="s">
        <v>2074</v>
      </c>
      <c r="O1352" s="22"/>
      <c r="P1352" s="246" t="s">
        <v>1319</v>
      </c>
      <c r="Q1352" s="191"/>
      <c r="R1352" s="1"/>
      <c r="S1352" s="1" t="str">
        <f t="shared" si="194"/>
        <v/>
      </c>
      <c r="T1352" s="1" t="str">
        <f>IF(ISNA(VLOOKUP(P1352,'NEW XEQM.c'!D:D,1,0)),"--",VLOOKUP(P1352,'NEW XEQM.c'!D:G,3,0))</f>
        <v>--</v>
      </c>
      <c r="U1352" s="1" t="s">
        <v>2074</v>
      </c>
      <c r="W1352" t="e">
        <f t="shared" si="195"/>
        <v>#VALUE!</v>
      </c>
    </row>
    <row r="1353" spans="1:23">
      <c r="A1353" s="16">
        <f t="shared" si="192"/>
        <v>1353</v>
      </c>
      <c r="B1353" s="15">
        <f t="shared" si="193"/>
        <v>1317</v>
      </c>
      <c r="C1353" s="18" t="s">
        <v>3512</v>
      </c>
      <c r="D1353" s="26" t="s">
        <v>2560</v>
      </c>
      <c r="E1353" s="42" t="s">
        <v>4380</v>
      </c>
      <c r="F1353" s="42" t="s">
        <v>4380</v>
      </c>
      <c r="G1353" s="99">
        <v>0</v>
      </c>
      <c r="H1353" s="99">
        <v>0</v>
      </c>
      <c r="I1353" s="96" t="s">
        <v>15</v>
      </c>
      <c r="J1353" s="23" t="s">
        <v>1275</v>
      </c>
      <c r="K1353" s="24" t="s">
        <v>3526</v>
      </c>
      <c r="L1353" s="22" t="s">
        <v>4261</v>
      </c>
      <c r="M1353" s="22" t="s">
        <v>4318</v>
      </c>
      <c r="N1353" s="22" t="s">
        <v>2074</v>
      </c>
      <c r="O1353" s="22"/>
      <c r="P1353" s="246" t="s">
        <v>1333</v>
      </c>
      <c r="Q1353" s="191"/>
      <c r="R1353" s="1"/>
      <c r="S1353" s="1" t="str">
        <f t="shared" si="194"/>
        <v/>
      </c>
      <c r="T1353" s="1" t="str">
        <f>IF(ISNA(VLOOKUP(P1353,'NEW XEQM.c'!D:D,1,0)),"--",VLOOKUP(P1353,'NEW XEQM.c'!D:G,3,0))</f>
        <v>--</v>
      </c>
      <c r="U1353" s="1" t="s">
        <v>2074</v>
      </c>
      <c r="W1353" t="e">
        <f t="shared" si="195"/>
        <v>#VALUE!</v>
      </c>
    </row>
    <row r="1354" spans="1:23">
      <c r="A1354" s="16">
        <f t="shared" si="192"/>
        <v>1354</v>
      </c>
      <c r="B1354" s="15">
        <f t="shared" si="193"/>
        <v>1318</v>
      </c>
      <c r="C1354" s="18" t="s">
        <v>3512</v>
      </c>
      <c r="D1354" s="26" t="s">
        <v>2560</v>
      </c>
      <c r="E1354" s="78" t="s">
        <v>974</v>
      </c>
      <c r="F1354" s="78" t="s">
        <v>975</v>
      </c>
      <c r="G1354" s="99">
        <v>0</v>
      </c>
      <c r="H1354" s="99">
        <v>0</v>
      </c>
      <c r="I1354" s="96" t="s">
        <v>15</v>
      </c>
      <c r="J1354" s="23" t="s">
        <v>1275</v>
      </c>
      <c r="K1354" s="24" t="s">
        <v>3526</v>
      </c>
      <c r="L1354" s="22" t="s">
        <v>4261</v>
      </c>
      <c r="M1354" s="22" t="s">
        <v>4318</v>
      </c>
      <c r="N1354" s="22" t="s">
        <v>2074</v>
      </c>
      <c r="O1354" s="18" t="s">
        <v>1282</v>
      </c>
      <c r="P1354" s="246" t="s">
        <v>1343</v>
      </c>
      <c r="Q1354" s="191"/>
      <c r="R1354" s="1"/>
      <c r="S1354" s="1" t="str">
        <f t="shared" si="194"/>
        <v>NOT EQUAL</v>
      </c>
      <c r="T1354" s="1" t="str">
        <f>IF(ISNA(VLOOKUP(P1354,'NEW XEQM.c'!D:D,1,0)),"--",VLOOKUP(P1354,'NEW XEQM.c'!D:G,3,0))</f>
        <v>--</v>
      </c>
      <c r="U1354" s="1" t="s">
        <v>2074</v>
      </c>
      <c r="W1354" t="e">
        <f t="shared" si="195"/>
        <v>#VALUE!</v>
      </c>
    </row>
    <row r="1355" spans="1:23">
      <c r="A1355" s="16">
        <f t="shared" si="192"/>
        <v>1355</v>
      </c>
      <c r="B1355" s="15">
        <f t="shared" si="193"/>
        <v>1319</v>
      </c>
      <c r="C1355" s="18" t="s">
        <v>3512</v>
      </c>
      <c r="D1355" s="18" t="s">
        <v>7</v>
      </c>
      <c r="E1355" s="78" t="s">
        <v>978</v>
      </c>
      <c r="F1355" s="78" t="s">
        <v>978</v>
      </c>
      <c r="G1355" s="99">
        <v>0</v>
      </c>
      <c r="H1355" s="99">
        <v>0</v>
      </c>
      <c r="I1355" s="96" t="s">
        <v>15</v>
      </c>
      <c r="J1355" s="23" t="s">
        <v>1275</v>
      </c>
      <c r="K1355" s="24" t="s">
        <v>3526</v>
      </c>
      <c r="L1355" s="22" t="s">
        <v>4261</v>
      </c>
      <c r="M1355" s="22" t="s">
        <v>4318</v>
      </c>
      <c r="N1355" s="22" t="s">
        <v>2074</v>
      </c>
      <c r="O1355" s="22"/>
      <c r="P1355" s="246" t="s">
        <v>1352</v>
      </c>
      <c r="Q1355" s="191"/>
      <c r="R1355" s="1"/>
      <c r="S1355" s="1" t="str">
        <f t="shared" si="194"/>
        <v/>
      </c>
      <c r="T1355" s="1" t="str">
        <f>IF(ISNA(VLOOKUP(P1355,'NEW XEQM.c'!D:D,1,0)),"--",VLOOKUP(P1355,'NEW XEQM.c'!D:G,3,0))</f>
        <v>--</v>
      </c>
      <c r="U1355" s="1" t="s">
        <v>2074</v>
      </c>
      <c r="W1355" t="e">
        <f t="shared" si="195"/>
        <v>#VALUE!</v>
      </c>
    </row>
    <row r="1356" spans="1:23">
      <c r="A1356" s="16">
        <f t="shared" si="192"/>
        <v>1356</v>
      </c>
      <c r="B1356" s="15">
        <f t="shared" si="193"/>
        <v>1320</v>
      </c>
      <c r="C1356" s="18" t="s">
        <v>3512</v>
      </c>
      <c r="D1356" s="18" t="s">
        <v>7</v>
      </c>
      <c r="E1356" s="78" t="s">
        <v>982</v>
      </c>
      <c r="F1356" s="78" t="s">
        <v>982</v>
      </c>
      <c r="G1356" s="99">
        <v>0</v>
      </c>
      <c r="H1356" s="99">
        <v>0</v>
      </c>
      <c r="I1356" s="96" t="s">
        <v>15</v>
      </c>
      <c r="J1356" s="23" t="s">
        <v>1275</v>
      </c>
      <c r="K1356" s="24" t="s">
        <v>3526</v>
      </c>
      <c r="L1356" s="22" t="s">
        <v>4261</v>
      </c>
      <c r="M1356" s="22" t="s">
        <v>4318</v>
      </c>
      <c r="N1356" s="22" t="s">
        <v>2074</v>
      </c>
      <c r="O1356" s="22"/>
      <c r="P1356" s="246" t="s">
        <v>1356</v>
      </c>
      <c r="Q1356" s="191"/>
      <c r="R1356" s="1"/>
      <c r="S1356" s="1" t="str">
        <f t="shared" si="194"/>
        <v/>
      </c>
      <c r="T1356" s="1" t="str">
        <f>IF(ISNA(VLOOKUP(P1356,'NEW XEQM.c'!D:D,1,0)),"--",VLOOKUP(P1356,'NEW XEQM.c'!D:G,3,0))</f>
        <v>--</v>
      </c>
      <c r="U1356" s="1" t="s">
        <v>2074</v>
      </c>
      <c r="W1356" t="e">
        <f t="shared" si="195"/>
        <v>#VALUE!</v>
      </c>
    </row>
    <row r="1357" spans="1:23">
      <c r="A1357" s="16">
        <f t="shared" si="192"/>
        <v>1357</v>
      </c>
      <c r="B1357" s="15">
        <f t="shared" si="193"/>
        <v>1321</v>
      </c>
      <c r="C1357" s="18" t="s">
        <v>3512</v>
      </c>
      <c r="D1357" s="18" t="s">
        <v>7</v>
      </c>
      <c r="E1357" s="78" t="s">
        <v>986</v>
      </c>
      <c r="F1357" s="78" t="s">
        <v>986</v>
      </c>
      <c r="G1357" s="99">
        <v>0</v>
      </c>
      <c r="H1357" s="99">
        <v>0</v>
      </c>
      <c r="I1357" s="96" t="s">
        <v>15</v>
      </c>
      <c r="J1357" s="23" t="s">
        <v>1275</v>
      </c>
      <c r="K1357" s="24" t="s">
        <v>3526</v>
      </c>
      <c r="L1357" s="22" t="s">
        <v>4261</v>
      </c>
      <c r="M1357" s="22" t="s">
        <v>4318</v>
      </c>
      <c r="N1357" s="22" t="s">
        <v>2074</v>
      </c>
      <c r="O1357" s="22"/>
      <c r="P1357" s="246" t="s">
        <v>1363</v>
      </c>
      <c r="Q1357" s="191"/>
      <c r="R1357" s="1"/>
      <c r="S1357" s="1" t="str">
        <f t="shared" si="194"/>
        <v/>
      </c>
      <c r="T1357" s="1" t="str">
        <f>IF(ISNA(VLOOKUP(P1357,'NEW XEQM.c'!D:D,1,0)),"--",VLOOKUP(P1357,'NEW XEQM.c'!D:G,3,0))</f>
        <v>--</v>
      </c>
      <c r="U1357" s="1" t="s">
        <v>2074</v>
      </c>
      <c r="W1357" t="e">
        <f t="shared" si="195"/>
        <v>#VALUE!</v>
      </c>
    </row>
    <row r="1358" spans="1:23">
      <c r="A1358" s="16">
        <f t="shared" si="192"/>
        <v>1358</v>
      </c>
      <c r="B1358" s="15">
        <f t="shared" si="193"/>
        <v>1322</v>
      </c>
      <c r="C1358" s="18" t="s">
        <v>3512</v>
      </c>
      <c r="D1358" s="26" t="s">
        <v>2560</v>
      </c>
      <c r="E1358" s="78" t="s">
        <v>51</v>
      </c>
      <c r="F1358" s="78" t="s">
        <v>51</v>
      </c>
      <c r="G1358" s="99">
        <v>0</v>
      </c>
      <c r="H1358" s="99">
        <v>0</v>
      </c>
      <c r="I1358" s="96" t="s">
        <v>15</v>
      </c>
      <c r="J1358" s="23" t="s">
        <v>1275</v>
      </c>
      <c r="K1358" s="24" t="s">
        <v>3526</v>
      </c>
      <c r="L1358" s="22" t="s">
        <v>4261</v>
      </c>
      <c r="M1358" s="22" t="s">
        <v>4318</v>
      </c>
      <c r="N1358" s="22" t="s">
        <v>2074</v>
      </c>
      <c r="O1358" s="18" t="s">
        <v>2122</v>
      </c>
      <c r="P1358" s="246" t="s">
        <v>2120</v>
      </c>
      <c r="Q1358" s="191"/>
      <c r="R1358" s="1"/>
      <c r="S1358" s="1" t="str">
        <f t="shared" si="194"/>
        <v/>
      </c>
      <c r="T1358" s="1" t="str">
        <f>IF(ISNA(VLOOKUP(P1358,'NEW XEQM.c'!D:D,1,0)),"--",VLOOKUP(P1358,'NEW XEQM.c'!D:G,3,0))</f>
        <v>--</v>
      </c>
      <c r="U1358" s="1" t="s">
        <v>2074</v>
      </c>
      <c r="W1358" t="e">
        <f t="shared" si="195"/>
        <v>#VALUE!</v>
      </c>
    </row>
    <row r="1359" spans="1:23">
      <c r="A1359" s="16">
        <f t="shared" si="192"/>
        <v>1359</v>
      </c>
      <c r="B1359" s="15">
        <f t="shared" si="193"/>
        <v>1323</v>
      </c>
      <c r="C1359" s="18" t="s">
        <v>3512</v>
      </c>
      <c r="D1359" s="18" t="s">
        <v>7</v>
      </c>
      <c r="E1359" s="78" t="s">
        <v>995</v>
      </c>
      <c r="F1359" s="78" t="s">
        <v>995</v>
      </c>
      <c r="G1359" s="99">
        <v>0</v>
      </c>
      <c r="H1359" s="99">
        <v>0</v>
      </c>
      <c r="I1359" s="96" t="s">
        <v>15</v>
      </c>
      <c r="J1359" s="23" t="s">
        <v>1275</v>
      </c>
      <c r="K1359" s="24" t="s">
        <v>3526</v>
      </c>
      <c r="L1359" s="22" t="s">
        <v>4261</v>
      </c>
      <c r="M1359" s="22" t="s">
        <v>4318</v>
      </c>
      <c r="N1359" s="22" t="s">
        <v>2074</v>
      </c>
      <c r="O1359" s="22"/>
      <c r="P1359" s="246" t="s">
        <v>1375</v>
      </c>
      <c r="Q1359" s="191"/>
      <c r="R1359" s="1"/>
      <c r="S1359" s="1" t="str">
        <f t="shared" si="194"/>
        <v/>
      </c>
      <c r="T1359" s="1" t="str">
        <f>IF(ISNA(VLOOKUP(P1359,'NEW XEQM.c'!D:D,1,0)),"--",VLOOKUP(P1359,'NEW XEQM.c'!D:G,3,0))</f>
        <v>--</v>
      </c>
      <c r="U1359" s="1" t="s">
        <v>2074</v>
      </c>
      <c r="W1359" t="e">
        <f t="shared" si="195"/>
        <v>#VALUE!</v>
      </c>
    </row>
    <row r="1360" spans="1:23">
      <c r="A1360" s="16">
        <f t="shared" si="192"/>
        <v>1360</v>
      </c>
      <c r="B1360" s="15">
        <f t="shared" si="193"/>
        <v>1324</v>
      </c>
      <c r="C1360" s="18" t="s">
        <v>3512</v>
      </c>
      <c r="D1360" s="18" t="s">
        <v>7</v>
      </c>
      <c r="E1360" s="78" t="s">
        <v>59</v>
      </c>
      <c r="F1360" s="78" t="s">
        <v>59</v>
      </c>
      <c r="G1360" s="99">
        <v>0</v>
      </c>
      <c r="H1360" s="99">
        <v>0</v>
      </c>
      <c r="I1360" s="96" t="s">
        <v>15</v>
      </c>
      <c r="J1360" s="23" t="s">
        <v>1275</v>
      </c>
      <c r="K1360" s="24" t="s">
        <v>3526</v>
      </c>
      <c r="L1360" s="22" t="s">
        <v>4261</v>
      </c>
      <c r="M1360" s="22" t="s">
        <v>4318</v>
      </c>
      <c r="N1360" s="22" t="s">
        <v>2074</v>
      </c>
      <c r="O1360" s="22"/>
      <c r="P1360" s="246" t="s">
        <v>1376</v>
      </c>
      <c r="Q1360" s="191"/>
      <c r="R1360" s="1"/>
      <c r="S1360" s="1" t="str">
        <f t="shared" si="194"/>
        <v/>
      </c>
      <c r="T1360" s="1" t="str">
        <f>IF(ISNA(VLOOKUP(P1360,'NEW XEQM.c'!D:D,1,0)),"--",VLOOKUP(P1360,'NEW XEQM.c'!D:G,3,0))</f>
        <v>--</v>
      </c>
      <c r="U1360" s="1" t="s">
        <v>2074</v>
      </c>
      <c r="W1360" t="e">
        <f t="shared" si="195"/>
        <v>#VALUE!</v>
      </c>
    </row>
    <row r="1361" spans="1:23">
      <c r="A1361" s="16">
        <f t="shared" si="192"/>
        <v>1361</v>
      </c>
      <c r="B1361" s="15">
        <f t="shared" si="193"/>
        <v>1325</v>
      </c>
      <c r="C1361" s="18" t="s">
        <v>3512</v>
      </c>
      <c r="D1361" s="18" t="s">
        <v>7</v>
      </c>
      <c r="E1361" s="78" t="s">
        <v>999</v>
      </c>
      <c r="F1361" s="78" t="s">
        <v>999</v>
      </c>
      <c r="G1361" s="99">
        <v>0</v>
      </c>
      <c r="H1361" s="99">
        <v>0</v>
      </c>
      <c r="I1361" s="96" t="s">
        <v>15</v>
      </c>
      <c r="J1361" s="23" t="s">
        <v>1275</v>
      </c>
      <c r="K1361" s="24" t="s">
        <v>3526</v>
      </c>
      <c r="L1361" s="22" t="s">
        <v>4261</v>
      </c>
      <c r="M1361" s="22" t="s">
        <v>4318</v>
      </c>
      <c r="N1361" s="22" t="s">
        <v>2074</v>
      </c>
      <c r="O1361" s="22"/>
      <c r="P1361" s="246" t="s">
        <v>1382</v>
      </c>
      <c r="Q1361" s="191"/>
      <c r="R1361" s="1"/>
      <c r="S1361" s="1" t="str">
        <f t="shared" si="194"/>
        <v/>
      </c>
      <c r="T1361" s="1" t="str">
        <f>IF(ISNA(VLOOKUP(P1361,'NEW XEQM.c'!D:D,1,0)),"--",VLOOKUP(P1361,'NEW XEQM.c'!D:G,3,0))</f>
        <v>--</v>
      </c>
      <c r="U1361" s="1" t="s">
        <v>2074</v>
      </c>
      <c r="W1361" t="e">
        <f t="shared" si="195"/>
        <v>#VALUE!</v>
      </c>
    </row>
    <row r="1362" spans="1:23">
      <c r="A1362" s="16">
        <f t="shared" si="192"/>
        <v>1362</v>
      </c>
      <c r="B1362" s="15">
        <f t="shared" si="193"/>
        <v>1326</v>
      </c>
      <c r="C1362" s="18" t="s">
        <v>3512</v>
      </c>
      <c r="D1362" s="18" t="s">
        <v>7</v>
      </c>
      <c r="E1362" s="78" t="s">
        <v>71</v>
      </c>
      <c r="F1362" s="78" t="s">
        <v>71</v>
      </c>
      <c r="G1362" s="99">
        <v>0</v>
      </c>
      <c r="H1362" s="99">
        <v>0</v>
      </c>
      <c r="I1362" s="96" t="s">
        <v>15</v>
      </c>
      <c r="J1362" s="23" t="s">
        <v>1275</v>
      </c>
      <c r="K1362" s="24" t="s">
        <v>3526</v>
      </c>
      <c r="L1362" s="22" t="s">
        <v>4261</v>
      </c>
      <c r="M1362" s="22" t="s">
        <v>4318</v>
      </c>
      <c r="N1362" s="22" t="s">
        <v>2074</v>
      </c>
      <c r="O1362" s="22"/>
      <c r="P1362" s="246" t="s">
        <v>4052</v>
      </c>
      <c r="Q1362" s="191"/>
      <c r="R1362" s="1"/>
      <c r="S1362" s="1" t="str">
        <f t="shared" si="194"/>
        <v/>
      </c>
      <c r="T1362" s="1" t="str">
        <f>IF(ISNA(VLOOKUP(P1362,'NEW XEQM.c'!D:D,1,0)),"--",VLOOKUP(P1362,'NEW XEQM.c'!D:G,3,0))</f>
        <v>--</v>
      </c>
      <c r="U1362" s="1" t="s">
        <v>2074</v>
      </c>
      <c r="W1362" t="e">
        <f t="shared" si="195"/>
        <v>#VALUE!</v>
      </c>
    </row>
    <row r="1363" spans="1:23">
      <c r="A1363" s="16">
        <f t="shared" si="192"/>
        <v>1363</v>
      </c>
      <c r="B1363" s="15">
        <f t="shared" si="193"/>
        <v>1327</v>
      </c>
      <c r="C1363" s="18" t="s">
        <v>3512</v>
      </c>
      <c r="D1363" s="18" t="s">
        <v>7</v>
      </c>
      <c r="E1363" s="78" t="s">
        <v>1014</v>
      </c>
      <c r="F1363" s="78" t="s">
        <v>1014</v>
      </c>
      <c r="G1363" s="99">
        <v>0</v>
      </c>
      <c r="H1363" s="99">
        <v>0</v>
      </c>
      <c r="I1363" s="96" t="s">
        <v>15</v>
      </c>
      <c r="J1363" s="23" t="s">
        <v>1275</v>
      </c>
      <c r="K1363" s="24" t="s">
        <v>3526</v>
      </c>
      <c r="L1363" s="22" t="s">
        <v>4261</v>
      </c>
      <c r="M1363" s="22" t="s">
        <v>4318</v>
      </c>
      <c r="N1363" s="22" t="s">
        <v>2074</v>
      </c>
      <c r="O1363" s="22"/>
      <c r="P1363" s="246" t="s">
        <v>1413</v>
      </c>
      <c r="Q1363" s="191"/>
      <c r="R1363" s="1"/>
      <c r="S1363" s="1" t="str">
        <f t="shared" si="194"/>
        <v/>
      </c>
      <c r="T1363" s="1" t="str">
        <f>IF(ISNA(VLOOKUP(P1363,'NEW XEQM.c'!D:D,1,0)),"--",VLOOKUP(P1363,'NEW XEQM.c'!D:G,3,0))</f>
        <v>--</v>
      </c>
      <c r="U1363" s="1" t="s">
        <v>2074</v>
      </c>
      <c r="W1363" t="e">
        <f t="shared" si="195"/>
        <v>#VALUE!</v>
      </c>
    </row>
    <row r="1364" spans="1:23">
      <c r="A1364" s="16">
        <f t="shared" si="192"/>
        <v>1364</v>
      </c>
      <c r="B1364" s="15">
        <f t="shared" si="193"/>
        <v>1328</v>
      </c>
      <c r="C1364" s="18" t="s">
        <v>3512</v>
      </c>
      <c r="D1364" s="18" t="s">
        <v>7</v>
      </c>
      <c r="E1364" s="78" t="s">
        <v>1023</v>
      </c>
      <c r="F1364" s="78" t="s">
        <v>1023</v>
      </c>
      <c r="G1364" s="99">
        <v>0</v>
      </c>
      <c r="H1364" s="99">
        <v>0</v>
      </c>
      <c r="I1364" s="96" t="s">
        <v>15</v>
      </c>
      <c r="J1364" s="23" t="s">
        <v>1275</v>
      </c>
      <c r="K1364" s="24" t="s">
        <v>3526</v>
      </c>
      <c r="L1364" s="22" t="s">
        <v>4261</v>
      </c>
      <c r="M1364" s="22" t="s">
        <v>4318</v>
      </c>
      <c r="N1364" s="22" t="s">
        <v>2074</v>
      </c>
      <c r="O1364" s="22"/>
      <c r="P1364" s="246" t="s">
        <v>1422</v>
      </c>
      <c r="Q1364" s="191"/>
      <c r="R1364" s="1"/>
      <c r="S1364" s="1" t="str">
        <f t="shared" si="194"/>
        <v/>
      </c>
      <c r="T1364" s="1" t="str">
        <f>IF(ISNA(VLOOKUP(P1364,'NEW XEQM.c'!D:D,1,0)),"--",VLOOKUP(P1364,'NEW XEQM.c'!D:G,3,0))</f>
        <v>--</v>
      </c>
      <c r="U1364" s="1" t="s">
        <v>2074</v>
      </c>
      <c r="W1364" t="e">
        <f t="shared" si="195"/>
        <v>#VALUE!</v>
      </c>
    </row>
    <row r="1365" spans="1:23">
      <c r="A1365" s="16">
        <f t="shared" si="192"/>
        <v>1365</v>
      </c>
      <c r="B1365" s="15">
        <f t="shared" si="193"/>
        <v>1329</v>
      </c>
      <c r="C1365" s="18" t="s">
        <v>3512</v>
      </c>
      <c r="D1365" s="26" t="s">
        <v>2560</v>
      </c>
      <c r="E1365" s="78" t="s">
        <v>2078</v>
      </c>
      <c r="F1365" s="78" t="s">
        <v>2078</v>
      </c>
      <c r="G1365" s="99">
        <v>0</v>
      </c>
      <c r="H1365" s="99">
        <v>0</v>
      </c>
      <c r="I1365" s="96" t="s">
        <v>15</v>
      </c>
      <c r="J1365" s="23" t="s">
        <v>1275</v>
      </c>
      <c r="K1365" s="24" t="s">
        <v>3526</v>
      </c>
      <c r="L1365" s="22" t="s">
        <v>4261</v>
      </c>
      <c r="M1365" s="22" t="s">
        <v>4318</v>
      </c>
      <c r="N1365" s="22" t="s">
        <v>2074</v>
      </c>
      <c r="O1365" s="22"/>
      <c r="P1365" s="246" t="s">
        <v>1431</v>
      </c>
      <c r="Q1365" s="191"/>
      <c r="R1365" s="1"/>
      <c r="S1365" s="1" t="str">
        <f t="shared" si="194"/>
        <v/>
      </c>
      <c r="T1365" s="1" t="str">
        <f>IF(ISNA(VLOOKUP(P1365,'NEW XEQM.c'!D:D,1,0)),"--",VLOOKUP(P1365,'NEW XEQM.c'!D:G,3,0))</f>
        <v>--</v>
      </c>
      <c r="U1365" s="1" t="s">
        <v>2074</v>
      </c>
      <c r="W1365" t="e">
        <f t="shared" si="195"/>
        <v>#VALUE!</v>
      </c>
    </row>
    <row r="1366" spans="1:23">
      <c r="A1366" s="16">
        <f t="shared" si="192"/>
        <v>1366</v>
      </c>
      <c r="B1366" s="15">
        <f t="shared" si="193"/>
        <v>1330</v>
      </c>
      <c r="C1366" s="18" t="s">
        <v>3512</v>
      </c>
      <c r="D1366" s="18" t="s">
        <v>7</v>
      </c>
      <c r="E1366" s="78" t="s">
        <v>90</v>
      </c>
      <c r="F1366" s="78" t="s">
        <v>90</v>
      </c>
      <c r="G1366" s="99">
        <v>0</v>
      </c>
      <c r="H1366" s="99">
        <v>0</v>
      </c>
      <c r="I1366" s="96" t="s">
        <v>15</v>
      </c>
      <c r="J1366" s="23" t="s">
        <v>1275</v>
      </c>
      <c r="K1366" s="24" t="s">
        <v>3526</v>
      </c>
      <c r="L1366" s="22" t="s">
        <v>4261</v>
      </c>
      <c r="M1366" s="22" t="s">
        <v>4318</v>
      </c>
      <c r="N1366" s="22" t="s">
        <v>2074</v>
      </c>
      <c r="O1366" s="22"/>
      <c r="P1366" s="246" t="s">
        <v>1434</v>
      </c>
      <c r="Q1366" s="191"/>
      <c r="R1366" s="1"/>
      <c r="S1366" s="1" t="str">
        <f t="shared" si="194"/>
        <v/>
      </c>
      <c r="T1366" s="1" t="str">
        <f>IF(ISNA(VLOOKUP(P1366,'NEW XEQM.c'!D:D,1,0)),"--",VLOOKUP(P1366,'NEW XEQM.c'!D:G,3,0))</f>
        <v>--</v>
      </c>
      <c r="U1366" s="1" t="s">
        <v>2074</v>
      </c>
      <c r="W1366" t="e">
        <f t="shared" si="195"/>
        <v>#VALUE!</v>
      </c>
    </row>
    <row r="1367" spans="1:23">
      <c r="A1367" s="16">
        <f t="shared" si="192"/>
        <v>1367</v>
      </c>
      <c r="B1367" s="15">
        <f t="shared" si="193"/>
        <v>1331</v>
      </c>
      <c r="C1367" s="18" t="s">
        <v>3512</v>
      </c>
      <c r="D1367" s="18" t="s">
        <v>7</v>
      </c>
      <c r="E1367" s="78" t="s">
        <v>1028</v>
      </c>
      <c r="F1367" s="78" t="s">
        <v>1028</v>
      </c>
      <c r="G1367" s="99">
        <v>0</v>
      </c>
      <c r="H1367" s="99">
        <v>0</v>
      </c>
      <c r="I1367" s="96" t="s">
        <v>15</v>
      </c>
      <c r="J1367" s="23" t="s">
        <v>1275</v>
      </c>
      <c r="K1367" s="24" t="s">
        <v>3526</v>
      </c>
      <c r="L1367" s="22" t="s">
        <v>4261</v>
      </c>
      <c r="M1367" s="22" t="s">
        <v>4318</v>
      </c>
      <c r="N1367" s="22" t="s">
        <v>2074</v>
      </c>
      <c r="O1367" s="22"/>
      <c r="P1367" s="246" t="s">
        <v>1443</v>
      </c>
      <c r="Q1367" s="191"/>
      <c r="R1367" s="1"/>
      <c r="S1367" s="1" t="str">
        <f t="shared" si="194"/>
        <v/>
      </c>
      <c r="T1367" s="1" t="str">
        <f>IF(ISNA(VLOOKUP(P1367,'NEW XEQM.c'!D:D,1,0)),"--",VLOOKUP(P1367,'NEW XEQM.c'!D:G,3,0))</f>
        <v>--</v>
      </c>
      <c r="U1367" s="1" t="s">
        <v>2074</v>
      </c>
      <c r="W1367" t="e">
        <f t="shared" si="195"/>
        <v>#VALUE!</v>
      </c>
    </row>
    <row r="1368" spans="1:23">
      <c r="A1368" s="16">
        <f t="shared" si="192"/>
        <v>1368</v>
      </c>
      <c r="B1368" s="15">
        <f t="shared" si="193"/>
        <v>1332</v>
      </c>
      <c r="C1368" s="18" t="s">
        <v>3512</v>
      </c>
      <c r="D1368" s="18" t="s">
        <v>7</v>
      </c>
      <c r="E1368" s="78" t="s">
        <v>97</v>
      </c>
      <c r="F1368" s="78" t="s">
        <v>97</v>
      </c>
      <c r="G1368" s="99">
        <v>0</v>
      </c>
      <c r="H1368" s="99">
        <v>0</v>
      </c>
      <c r="I1368" s="96" t="s">
        <v>15</v>
      </c>
      <c r="J1368" s="23" t="s">
        <v>1275</v>
      </c>
      <c r="K1368" s="24" t="s">
        <v>3526</v>
      </c>
      <c r="L1368" s="22" t="s">
        <v>4261</v>
      </c>
      <c r="M1368" s="22" t="s">
        <v>4318</v>
      </c>
      <c r="N1368" s="22" t="s">
        <v>2074</v>
      </c>
      <c r="O1368" s="22"/>
      <c r="P1368" s="246" t="s">
        <v>2115</v>
      </c>
      <c r="Q1368" s="191"/>
      <c r="R1368" s="1"/>
      <c r="S1368" s="1" t="str">
        <f t="shared" si="194"/>
        <v/>
      </c>
      <c r="T1368" s="1" t="str">
        <f>IF(ISNA(VLOOKUP(P1368,'NEW XEQM.c'!D:D,1,0)),"--",VLOOKUP(P1368,'NEW XEQM.c'!D:G,3,0))</f>
        <v>--</v>
      </c>
      <c r="U1368" s="1" t="s">
        <v>2074</v>
      </c>
      <c r="W1368" t="e">
        <f t="shared" si="195"/>
        <v>#VALUE!</v>
      </c>
    </row>
    <row r="1369" spans="1:23">
      <c r="A1369" s="16">
        <f t="shared" si="192"/>
        <v>1369</v>
      </c>
      <c r="B1369" s="15">
        <f t="shared" si="193"/>
        <v>1333</v>
      </c>
      <c r="C1369" s="18" t="s">
        <v>3512</v>
      </c>
      <c r="D1369" s="18" t="s">
        <v>7</v>
      </c>
      <c r="E1369" s="42" t="s">
        <v>4379</v>
      </c>
      <c r="F1369" s="42" t="s">
        <v>4379</v>
      </c>
      <c r="G1369" s="99">
        <v>0</v>
      </c>
      <c r="H1369" s="99">
        <v>0</v>
      </c>
      <c r="I1369" s="96" t="s">
        <v>15</v>
      </c>
      <c r="J1369" s="23" t="s">
        <v>1275</v>
      </c>
      <c r="K1369" s="24" t="s">
        <v>3526</v>
      </c>
      <c r="L1369" s="22" t="s">
        <v>4261</v>
      </c>
      <c r="M1369" s="22" t="s">
        <v>4318</v>
      </c>
      <c r="N1369" s="22" t="s">
        <v>2074</v>
      </c>
      <c r="O1369" s="22"/>
      <c r="P1369" s="246" t="s">
        <v>1445</v>
      </c>
      <c r="Q1369" s="191"/>
      <c r="R1369" s="1"/>
      <c r="S1369" s="1" t="str">
        <f t="shared" si="194"/>
        <v/>
      </c>
      <c r="T1369" s="1" t="str">
        <f>IF(ISNA(VLOOKUP(P1369,'NEW XEQM.c'!D:D,1,0)),"--",VLOOKUP(P1369,'NEW XEQM.c'!D:G,3,0))</f>
        <v>--</v>
      </c>
      <c r="U1369" s="1" t="s">
        <v>2074</v>
      </c>
      <c r="W1369" t="e">
        <f t="shared" si="195"/>
        <v>#VALUE!</v>
      </c>
    </row>
    <row r="1370" spans="1:23" s="283" customFormat="1">
      <c r="A1370" s="308">
        <f t="shared" ref="A1370" si="196">IF(B1370=INT(B1370),ROW(),"")</f>
        <v>1370</v>
      </c>
      <c r="B1370" s="283">
        <f t="shared" ref="B1370" si="197">IF(AND(MID(C1370,2,1)&lt;&gt;"/",MID(C1370,1,1)="/"),INT(B1369)+1,B1369+0.01)</f>
        <v>1334</v>
      </c>
      <c r="C1370" s="309" t="s">
        <v>6098</v>
      </c>
      <c r="D1370" s="309" t="s">
        <v>7</v>
      </c>
      <c r="E1370" s="310" t="s">
        <v>193</v>
      </c>
      <c r="F1370" s="310" t="s">
        <v>2090</v>
      </c>
      <c r="G1370" s="311">
        <v>0</v>
      </c>
      <c r="H1370" s="311">
        <v>0</v>
      </c>
      <c r="I1370" s="90" t="s">
        <v>1</v>
      </c>
      <c r="J1370" s="90" t="s">
        <v>1275</v>
      </c>
      <c r="K1370" s="312" t="s">
        <v>3526</v>
      </c>
      <c r="L1370" s="283" t="s">
        <v>4261</v>
      </c>
      <c r="M1370" s="283" t="s">
        <v>4318</v>
      </c>
      <c r="N1370" s="283" t="s">
        <v>2074</v>
      </c>
      <c r="P1370" s="313" t="s">
        <v>6099</v>
      </c>
      <c r="Q1370" s="314"/>
      <c r="R1370" s="308"/>
      <c r="S1370" s="308" t="str">
        <f t="shared" si="194"/>
        <v>NOT EQUAL</v>
      </c>
      <c r="T1370" s="308" t="str">
        <f>IF(ISNA(VLOOKUP(P1370,'NEW XEQM.c'!D:D,1,0)),"--",VLOOKUP(P1370,'NEW XEQM.c'!D:G,3,0))</f>
        <v>--</v>
      </c>
      <c r="U1370" s="308" t="s">
        <v>2074</v>
      </c>
      <c r="W1370" s="283" t="e">
        <f t="shared" ref="W1370" si="198">SUBSTITUTE(IF(AND(T1370="--",FIND("STD",E1370),FIND("fn",C1370)&gt;0,FIND("ITM_",P1370),I1370="CAT_FNCT"),E1370,""),"""","")</f>
        <v>#VALUE!</v>
      </c>
    </row>
    <row r="1371" spans="1:23">
      <c r="A1371" s="16">
        <f t="shared" si="192"/>
        <v>1371</v>
      </c>
      <c r="B1371" s="15">
        <f t="shared" si="193"/>
        <v>1335</v>
      </c>
      <c r="C1371" s="18" t="s">
        <v>3512</v>
      </c>
      <c r="D1371" s="18" t="s">
        <v>7</v>
      </c>
      <c r="E1371" s="78" t="s">
        <v>109</v>
      </c>
      <c r="F1371" s="78" t="s">
        <v>109</v>
      </c>
      <c r="G1371" s="99">
        <v>0</v>
      </c>
      <c r="H1371" s="99">
        <v>0</v>
      </c>
      <c r="I1371" s="96" t="s">
        <v>15</v>
      </c>
      <c r="J1371" s="23" t="s">
        <v>1275</v>
      </c>
      <c r="K1371" s="24" t="s">
        <v>3526</v>
      </c>
      <c r="L1371" s="22" t="s">
        <v>4261</v>
      </c>
      <c r="M1371" s="22" t="s">
        <v>4318</v>
      </c>
      <c r="N1371" s="22" t="s">
        <v>2074</v>
      </c>
      <c r="O1371" s="22"/>
      <c r="P1371" s="246" t="s">
        <v>1462</v>
      </c>
      <c r="Q1371" s="191"/>
      <c r="R1371" s="1"/>
      <c r="S1371" s="1" t="str">
        <f t="shared" si="194"/>
        <v/>
      </c>
      <c r="T1371" s="1" t="str">
        <f>IF(ISNA(VLOOKUP(P1371,'NEW XEQM.c'!D:D,1,0)),"--",VLOOKUP(P1371,'NEW XEQM.c'!D:G,3,0))</f>
        <v>--</v>
      </c>
      <c r="U1371" s="1" t="s">
        <v>2074</v>
      </c>
      <c r="W1371" t="e">
        <f t="shared" si="195"/>
        <v>#VALUE!</v>
      </c>
    </row>
    <row r="1372" spans="1:23">
      <c r="A1372" s="16">
        <f t="shared" si="192"/>
        <v>1372</v>
      </c>
      <c r="B1372" s="15">
        <f t="shared" si="193"/>
        <v>1336</v>
      </c>
      <c r="C1372" s="18" t="s">
        <v>3512</v>
      </c>
      <c r="D1372" s="18" t="s">
        <v>7</v>
      </c>
      <c r="E1372" s="78" t="s">
        <v>1033</v>
      </c>
      <c r="F1372" s="78" t="s">
        <v>1033</v>
      </c>
      <c r="G1372" s="99">
        <v>0</v>
      </c>
      <c r="H1372" s="99">
        <v>0</v>
      </c>
      <c r="I1372" s="96" t="s">
        <v>15</v>
      </c>
      <c r="J1372" s="23" t="s">
        <v>1275</v>
      </c>
      <c r="K1372" s="24" t="s">
        <v>3526</v>
      </c>
      <c r="L1372" s="22" t="s">
        <v>4261</v>
      </c>
      <c r="M1372" s="22" t="s">
        <v>4318</v>
      </c>
      <c r="N1372" s="22" t="s">
        <v>2074</v>
      </c>
      <c r="O1372" s="22"/>
      <c r="P1372" s="246" t="s">
        <v>1463</v>
      </c>
      <c r="Q1372" s="191"/>
      <c r="R1372" s="1"/>
      <c r="S1372" s="1" t="str">
        <f t="shared" si="194"/>
        <v/>
      </c>
      <c r="T1372" s="1" t="str">
        <f>IF(ISNA(VLOOKUP(P1372,'NEW XEQM.c'!D:D,1,0)),"--",VLOOKUP(P1372,'NEW XEQM.c'!D:G,3,0))</f>
        <v>--</v>
      </c>
      <c r="U1372" s="1" t="s">
        <v>2074</v>
      </c>
      <c r="W1372" t="e">
        <f t="shared" si="195"/>
        <v>#VALUE!</v>
      </c>
    </row>
    <row r="1373" spans="1:23">
      <c r="A1373" s="16">
        <f t="shared" si="192"/>
        <v>1373</v>
      </c>
      <c r="B1373" s="15">
        <f t="shared" si="193"/>
        <v>1337</v>
      </c>
      <c r="C1373" s="18" t="s">
        <v>3512</v>
      </c>
      <c r="D1373" s="18" t="s">
        <v>7</v>
      </c>
      <c r="E1373" s="78" t="s">
        <v>111</v>
      </c>
      <c r="F1373" s="78" t="s">
        <v>111</v>
      </c>
      <c r="G1373" s="99">
        <v>0</v>
      </c>
      <c r="H1373" s="99">
        <v>0</v>
      </c>
      <c r="I1373" s="96" t="s">
        <v>15</v>
      </c>
      <c r="J1373" s="23" t="s">
        <v>1275</v>
      </c>
      <c r="K1373" s="24" t="s">
        <v>3526</v>
      </c>
      <c r="L1373" s="22" t="s">
        <v>4261</v>
      </c>
      <c r="M1373" s="22" t="s">
        <v>4318</v>
      </c>
      <c r="N1373" s="22" t="s">
        <v>2074</v>
      </c>
      <c r="O1373" s="22"/>
      <c r="P1373" s="246" t="s">
        <v>1466</v>
      </c>
      <c r="Q1373" s="191"/>
      <c r="R1373" s="1"/>
      <c r="S1373" s="1" t="str">
        <f t="shared" si="194"/>
        <v/>
      </c>
      <c r="T1373" s="1" t="str">
        <f>IF(ISNA(VLOOKUP(P1373,'NEW XEQM.c'!D:D,1,0)),"--",VLOOKUP(P1373,'NEW XEQM.c'!D:G,3,0))</f>
        <v>--</v>
      </c>
      <c r="U1373" s="1" t="s">
        <v>2074</v>
      </c>
      <c r="W1373" t="e">
        <f t="shared" si="195"/>
        <v>#VALUE!</v>
      </c>
    </row>
    <row r="1374" spans="1:23">
      <c r="A1374" s="16">
        <f t="shared" si="192"/>
        <v>1374</v>
      </c>
      <c r="B1374" s="15">
        <f t="shared" si="193"/>
        <v>1338</v>
      </c>
      <c r="C1374" s="18" t="s">
        <v>3512</v>
      </c>
      <c r="D1374" s="18" t="s">
        <v>7</v>
      </c>
      <c r="E1374" s="78" t="s">
        <v>130</v>
      </c>
      <c r="F1374" s="78" t="s">
        <v>130</v>
      </c>
      <c r="G1374" s="99">
        <v>0</v>
      </c>
      <c r="H1374" s="99">
        <v>0</v>
      </c>
      <c r="I1374" s="96" t="s">
        <v>15</v>
      </c>
      <c r="J1374" s="23" t="s">
        <v>1275</v>
      </c>
      <c r="K1374" s="24" t="s">
        <v>3526</v>
      </c>
      <c r="L1374" s="22" t="s">
        <v>4261</v>
      </c>
      <c r="M1374" s="22" t="s">
        <v>4318</v>
      </c>
      <c r="N1374" s="22" t="s">
        <v>2074</v>
      </c>
      <c r="O1374" s="22"/>
      <c r="P1374" s="246" t="s">
        <v>2116</v>
      </c>
      <c r="Q1374" s="191"/>
      <c r="R1374" s="1"/>
      <c r="S1374" s="1" t="str">
        <f t="shared" si="194"/>
        <v/>
      </c>
      <c r="T1374" s="1" t="str">
        <f>IF(ISNA(VLOOKUP(P1374,'NEW XEQM.c'!D:D,1,0)),"--",VLOOKUP(P1374,'NEW XEQM.c'!D:G,3,0))</f>
        <v>--</v>
      </c>
      <c r="U1374" s="1" t="s">
        <v>2074</v>
      </c>
      <c r="W1374" t="e">
        <f t="shared" si="195"/>
        <v>#VALUE!</v>
      </c>
    </row>
    <row r="1375" spans="1:23">
      <c r="A1375" s="16">
        <f t="shared" si="192"/>
        <v>1375</v>
      </c>
      <c r="B1375" s="15">
        <f t="shared" si="193"/>
        <v>1339</v>
      </c>
      <c r="C1375" s="18" t="s">
        <v>3512</v>
      </c>
      <c r="D1375" s="18" t="s">
        <v>7</v>
      </c>
      <c r="E1375" s="78" t="s">
        <v>132</v>
      </c>
      <c r="F1375" s="78" t="s">
        <v>132</v>
      </c>
      <c r="G1375" s="99">
        <v>0</v>
      </c>
      <c r="H1375" s="99">
        <v>0</v>
      </c>
      <c r="I1375" s="96" t="s">
        <v>15</v>
      </c>
      <c r="J1375" s="23" t="s">
        <v>1275</v>
      </c>
      <c r="K1375" s="24" t="s">
        <v>3526</v>
      </c>
      <c r="L1375" s="22" t="s">
        <v>4261</v>
      </c>
      <c r="M1375" s="22" t="s">
        <v>4318</v>
      </c>
      <c r="N1375" s="22" t="s">
        <v>2074</v>
      </c>
      <c r="O1375" s="22"/>
      <c r="P1375" s="246" t="s">
        <v>1501</v>
      </c>
      <c r="Q1375" s="191"/>
      <c r="R1375" s="1"/>
      <c r="S1375" s="1" t="str">
        <f t="shared" si="194"/>
        <v/>
      </c>
      <c r="T1375" s="1" t="str">
        <f>IF(ISNA(VLOOKUP(P1375,'NEW XEQM.c'!D:D,1,0)),"--",VLOOKUP(P1375,'NEW XEQM.c'!D:G,3,0))</f>
        <v>--</v>
      </c>
      <c r="U1375" s="1" t="s">
        <v>2074</v>
      </c>
      <c r="W1375" t="e">
        <f t="shared" si="195"/>
        <v>#VALUE!</v>
      </c>
    </row>
    <row r="1376" spans="1:23">
      <c r="A1376" s="16">
        <f t="shared" si="192"/>
        <v>1376</v>
      </c>
      <c r="B1376" s="15">
        <f t="shared" si="193"/>
        <v>1340</v>
      </c>
      <c r="C1376" s="18" t="s">
        <v>3512</v>
      </c>
      <c r="D1376" s="18" t="s">
        <v>7</v>
      </c>
      <c r="E1376" s="78" t="s">
        <v>133</v>
      </c>
      <c r="F1376" s="78" t="s">
        <v>133</v>
      </c>
      <c r="G1376" s="99">
        <v>0</v>
      </c>
      <c r="H1376" s="99">
        <v>0</v>
      </c>
      <c r="I1376" s="96" t="s">
        <v>15</v>
      </c>
      <c r="J1376" s="23" t="s">
        <v>1275</v>
      </c>
      <c r="K1376" s="24" t="s">
        <v>3526</v>
      </c>
      <c r="L1376" s="22" t="s">
        <v>4261</v>
      </c>
      <c r="M1376" s="22" t="s">
        <v>4318</v>
      </c>
      <c r="N1376" s="22" t="s">
        <v>2074</v>
      </c>
      <c r="O1376" s="22"/>
      <c r="P1376" s="246" t="s">
        <v>1503</v>
      </c>
      <c r="Q1376" s="191"/>
      <c r="R1376" s="1"/>
      <c r="S1376" s="1" t="str">
        <f t="shared" si="194"/>
        <v/>
      </c>
      <c r="T1376" s="1" t="str">
        <f>IF(ISNA(VLOOKUP(P1376,'NEW XEQM.c'!D:D,1,0)),"--",VLOOKUP(P1376,'NEW XEQM.c'!D:G,3,0))</f>
        <v>--</v>
      </c>
      <c r="U1376" s="1" t="s">
        <v>2460</v>
      </c>
      <c r="W1376" t="e">
        <f t="shared" si="195"/>
        <v>#VALUE!</v>
      </c>
    </row>
    <row r="1377" spans="1:23">
      <c r="A1377" s="16">
        <f t="shared" si="192"/>
        <v>1377</v>
      </c>
      <c r="B1377" s="15">
        <f t="shared" si="193"/>
        <v>1341</v>
      </c>
      <c r="C1377" s="18" t="s">
        <v>3512</v>
      </c>
      <c r="D1377" s="18" t="s">
        <v>7</v>
      </c>
      <c r="E1377" s="78" t="s">
        <v>1052</v>
      </c>
      <c r="F1377" s="78" t="s">
        <v>1052</v>
      </c>
      <c r="G1377" s="99">
        <v>0</v>
      </c>
      <c r="H1377" s="99">
        <v>0</v>
      </c>
      <c r="I1377" s="96" t="s">
        <v>15</v>
      </c>
      <c r="J1377" s="23" t="s">
        <v>1275</v>
      </c>
      <c r="K1377" s="24" t="s">
        <v>3526</v>
      </c>
      <c r="L1377" s="22" t="s">
        <v>4261</v>
      </c>
      <c r="M1377" s="22" t="s">
        <v>4318</v>
      </c>
      <c r="N1377" s="22" t="s">
        <v>2074</v>
      </c>
      <c r="O1377" s="22"/>
      <c r="P1377" s="246" t="s">
        <v>1514</v>
      </c>
      <c r="Q1377" s="191"/>
      <c r="R1377" s="1"/>
      <c r="S1377" s="1" t="str">
        <f t="shared" si="194"/>
        <v/>
      </c>
      <c r="T1377" s="1" t="str">
        <f>IF(ISNA(VLOOKUP(P1377,'NEW XEQM.c'!D:D,1,0)),"--",VLOOKUP(P1377,'NEW XEQM.c'!D:G,3,0))</f>
        <v>--</v>
      </c>
      <c r="U1377" s="1" t="s">
        <v>2074</v>
      </c>
      <c r="W1377" t="e">
        <f t="shared" si="195"/>
        <v>#VALUE!</v>
      </c>
    </row>
    <row r="1378" spans="1:23">
      <c r="A1378" s="16">
        <f t="shared" si="192"/>
        <v>1378</v>
      </c>
      <c r="B1378" s="15">
        <f t="shared" si="193"/>
        <v>1342</v>
      </c>
      <c r="C1378" s="18" t="s">
        <v>3512</v>
      </c>
      <c r="D1378" s="18" t="s">
        <v>7</v>
      </c>
      <c r="E1378" s="78" t="s">
        <v>172</v>
      </c>
      <c r="F1378" s="78" t="s">
        <v>172</v>
      </c>
      <c r="G1378" s="99">
        <v>0</v>
      </c>
      <c r="H1378" s="99">
        <v>0</v>
      </c>
      <c r="I1378" s="96" t="s">
        <v>15</v>
      </c>
      <c r="J1378" s="23" t="s">
        <v>1275</v>
      </c>
      <c r="K1378" s="24" t="s">
        <v>3526</v>
      </c>
      <c r="L1378" s="22" t="s">
        <v>4261</v>
      </c>
      <c r="M1378" s="22" t="s">
        <v>4318</v>
      </c>
      <c r="N1378" s="22" t="s">
        <v>2074</v>
      </c>
      <c r="O1378" s="22"/>
      <c r="P1378" s="246" t="s">
        <v>1565</v>
      </c>
      <c r="Q1378" s="191"/>
      <c r="R1378" s="1"/>
      <c r="S1378" s="1" t="str">
        <f t="shared" si="194"/>
        <v/>
      </c>
      <c r="T1378" s="1" t="str">
        <f>IF(ISNA(VLOOKUP(P1378,'NEW XEQM.c'!D:D,1,0)),"--",VLOOKUP(P1378,'NEW XEQM.c'!D:G,3,0))</f>
        <v>--</v>
      </c>
      <c r="U1378" s="1" t="s">
        <v>2074</v>
      </c>
      <c r="W1378" t="e">
        <f t="shared" si="195"/>
        <v>#VALUE!</v>
      </c>
    </row>
    <row r="1379" spans="1:23">
      <c r="A1379" s="16">
        <f t="shared" si="192"/>
        <v>1379</v>
      </c>
      <c r="B1379" s="15">
        <f t="shared" si="193"/>
        <v>1343</v>
      </c>
      <c r="C1379" s="18" t="s">
        <v>3512</v>
      </c>
      <c r="D1379" s="18" t="s">
        <v>7</v>
      </c>
      <c r="E1379" s="78" t="s">
        <v>1075</v>
      </c>
      <c r="F1379" s="78" t="s">
        <v>1075</v>
      </c>
      <c r="G1379" s="99">
        <v>0</v>
      </c>
      <c r="H1379" s="99">
        <v>0</v>
      </c>
      <c r="I1379" s="96" t="s">
        <v>15</v>
      </c>
      <c r="J1379" s="23" t="s">
        <v>1275</v>
      </c>
      <c r="K1379" s="24" t="s">
        <v>3526</v>
      </c>
      <c r="L1379" s="22" t="s">
        <v>4261</v>
      </c>
      <c r="M1379" s="22" t="s">
        <v>4318</v>
      </c>
      <c r="N1379" s="22" t="s">
        <v>2074</v>
      </c>
      <c r="O1379" s="22"/>
      <c r="P1379" s="246" t="s">
        <v>1572</v>
      </c>
      <c r="Q1379" s="191"/>
      <c r="R1379" s="1"/>
      <c r="S1379" s="1" t="str">
        <f t="shared" si="194"/>
        <v/>
      </c>
      <c r="T1379" s="1" t="str">
        <f>IF(ISNA(VLOOKUP(P1379,'NEW XEQM.c'!D:D,1,0)),"--",VLOOKUP(P1379,'NEW XEQM.c'!D:G,3,0))</f>
        <v>--</v>
      </c>
      <c r="U1379" s="1" t="s">
        <v>2074</v>
      </c>
      <c r="W1379" t="e">
        <f t="shared" si="195"/>
        <v>#VALUE!</v>
      </c>
    </row>
    <row r="1380" spans="1:23">
      <c r="A1380" s="16">
        <f t="shared" si="192"/>
        <v>1380</v>
      </c>
      <c r="B1380" s="15">
        <f t="shared" si="193"/>
        <v>1344</v>
      </c>
      <c r="C1380" s="18" t="s">
        <v>3512</v>
      </c>
      <c r="D1380" s="18" t="s">
        <v>7</v>
      </c>
      <c r="E1380" s="78" t="s">
        <v>176</v>
      </c>
      <c r="F1380" s="78" t="s">
        <v>176</v>
      </c>
      <c r="G1380" s="99">
        <v>0</v>
      </c>
      <c r="H1380" s="99">
        <v>0</v>
      </c>
      <c r="I1380" s="96" t="s">
        <v>15</v>
      </c>
      <c r="J1380" s="23" t="s">
        <v>1275</v>
      </c>
      <c r="K1380" s="24" t="s">
        <v>3526</v>
      </c>
      <c r="L1380" s="22" t="s">
        <v>4261</v>
      </c>
      <c r="M1380" s="22" t="s">
        <v>4318</v>
      </c>
      <c r="N1380" s="22" t="s">
        <v>2074</v>
      </c>
      <c r="O1380" s="22"/>
      <c r="P1380" s="246" t="s">
        <v>1574</v>
      </c>
      <c r="Q1380" s="191"/>
      <c r="R1380" s="1"/>
      <c r="S1380" s="1" t="str">
        <f t="shared" si="194"/>
        <v/>
      </c>
      <c r="T1380" s="1" t="str">
        <f>IF(ISNA(VLOOKUP(P1380,'NEW XEQM.c'!D:D,1,0)),"--",VLOOKUP(P1380,'NEW XEQM.c'!D:G,3,0))</f>
        <v>--</v>
      </c>
      <c r="U1380" s="1" t="s">
        <v>2074</v>
      </c>
      <c r="W1380" t="e">
        <f t="shared" si="195"/>
        <v>#VALUE!</v>
      </c>
    </row>
    <row r="1381" spans="1:23">
      <c r="A1381" s="16">
        <f t="shared" si="192"/>
        <v>1381</v>
      </c>
      <c r="B1381" s="15">
        <f t="shared" si="193"/>
        <v>1345</v>
      </c>
      <c r="C1381" s="18" t="s">
        <v>3512</v>
      </c>
      <c r="D1381" s="18" t="s">
        <v>7</v>
      </c>
      <c r="E1381" s="78" t="s">
        <v>1081</v>
      </c>
      <c r="F1381" s="78" t="s">
        <v>1081</v>
      </c>
      <c r="G1381" s="99">
        <v>0</v>
      </c>
      <c r="H1381" s="99">
        <v>0</v>
      </c>
      <c r="I1381" s="96" t="s">
        <v>15</v>
      </c>
      <c r="J1381" s="23" t="s">
        <v>1275</v>
      </c>
      <c r="K1381" s="24" t="s">
        <v>3526</v>
      </c>
      <c r="L1381" s="22" t="s">
        <v>4261</v>
      </c>
      <c r="M1381" s="22" t="s">
        <v>4318</v>
      </c>
      <c r="N1381" s="22" t="s">
        <v>2074</v>
      </c>
      <c r="O1381" s="22"/>
      <c r="P1381" s="246" t="s">
        <v>1579</v>
      </c>
      <c r="Q1381" s="191"/>
      <c r="R1381" s="1"/>
      <c r="S1381" s="1" t="str">
        <f t="shared" ref="S1381:S1412" si="199">IF(E1381=F1381,"","NOT EQUAL")</f>
        <v/>
      </c>
      <c r="T1381" s="1" t="str">
        <f>IF(ISNA(VLOOKUP(P1381,'NEW XEQM.c'!D:D,1,0)),"--",VLOOKUP(P1381,'NEW XEQM.c'!D:G,3,0))</f>
        <v>--</v>
      </c>
      <c r="U1381" s="1" t="s">
        <v>2074</v>
      </c>
      <c r="W1381" t="e">
        <f t="shared" si="195"/>
        <v>#VALUE!</v>
      </c>
    </row>
    <row r="1382" spans="1:23">
      <c r="A1382" s="16">
        <f t="shared" si="192"/>
        <v>1382</v>
      </c>
      <c r="B1382" s="15">
        <f t="shared" si="193"/>
        <v>1346</v>
      </c>
      <c r="C1382" s="18" t="s">
        <v>3512</v>
      </c>
      <c r="D1382" s="18" t="s">
        <v>7</v>
      </c>
      <c r="E1382" s="78" t="s">
        <v>184</v>
      </c>
      <c r="F1382" s="78" t="s">
        <v>184</v>
      </c>
      <c r="G1382" s="99">
        <v>0</v>
      </c>
      <c r="H1382" s="99">
        <v>0</v>
      </c>
      <c r="I1382" s="96" t="s">
        <v>15</v>
      </c>
      <c r="J1382" s="23" t="s">
        <v>1275</v>
      </c>
      <c r="K1382" s="24" t="s">
        <v>3526</v>
      </c>
      <c r="L1382" s="22" t="s">
        <v>4261</v>
      </c>
      <c r="M1382" s="22" t="s">
        <v>4318</v>
      </c>
      <c r="N1382" s="22" t="s">
        <v>2074</v>
      </c>
      <c r="O1382" s="22"/>
      <c r="P1382" s="246" t="s">
        <v>1586</v>
      </c>
      <c r="Q1382" s="191"/>
      <c r="R1382" s="1"/>
      <c r="S1382" s="1" t="str">
        <f t="shared" si="199"/>
        <v/>
      </c>
      <c r="T1382" s="1" t="str">
        <f>IF(ISNA(VLOOKUP(P1382,'NEW XEQM.c'!D:D,1,0)),"--",VLOOKUP(P1382,'NEW XEQM.c'!D:G,3,0))</f>
        <v>--</v>
      </c>
      <c r="U1382" s="1" t="s">
        <v>2074</v>
      </c>
      <c r="W1382" t="e">
        <f t="shared" si="195"/>
        <v>#VALUE!</v>
      </c>
    </row>
    <row r="1383" spans="1:23">
      <c r="A1383" s="16">
        <f t="shared" si="192"/>
        <v>1383</v>
      </c>
      <c r="B1383" s="15">
        <f t="shared" si="193"/>
        <v>1347</v>
      </c>
      <c r="C1383" s="18" t="s">
        <v>3512</v>
      </c>
      <c r="D1383" s="18" t="s">
        <v>7</v>
      </c>
      <c r="E1383" s="73" t="s">
        <v>203</v>
      </c>
      <c r="F1383" s="73" t="s">
        <v>203</v>
      </c>
      <c r="G1383" s="31">
        <v>0</v>
      </c>
      <c r="H1383" s="31">
        <v>0</v>
      </c>
      <c r="I1383" s="96" t="s">
        <v>15</v>
      </c>
      <c r="J1383" s="23" t="s">
        <v>1275</v>
      </c>
      <c r="K1383" s="24" t="s">
        <v>3526</v>
      </c>
      <c r="L1383" s="22" t="s">
        <v>4261</v>
      </c>
      <c r="M1383" s="22" t="s">
        <v>4318</v>
      </c>
      <c r="N1383" s="22" t="s">
        <v>2074</v>
      </c>
      <c r="O1383" s="22"/>
      <c r="P1383" s="246" t="s">
        <v>2348</v>
      </c>
      <c r="Q1383" s="191"/>
      <c r="R1383" s="1"/>
      <c r="S1383" s="1" t="str">
        <f t="shared" si="199"/>
        <v/>
      </c>
      <c r="T1383" s="1" t="str">
        <f>IF(ISNA(VLOOKUP(P1383,'NEW XEQM.c'!D:D,1,0)),"--",VLOOKUP(P1383,'NEW XEQM.c'!D:G,3,0))</f>
        <v>--</v>
      </c>
      <c r="U1383" s="1" t="s">
        <v>2074</v>
      </c>
      <c r="W1383" t="e">
        <f t="shared" si="195"/>
        <v>#VALUE!</v>
      </c>
    </row>
    <row r="1384" spans="1:23">
      <c r="A1384" s="16">
        <f t="shared" si="192"/>
        <v>1384</v>
      </c>
      <c r="B1384" s="15">
        <f t="shared" si="193"/>
        <v>1348</v>
      </c>
      <c r="C1384" s="18" t="s">
        <v>3512</v>
      </c>
      <c r="D1384" s="18" t="s">
        <v>7</v>
      </c>
      <c r="E1384" s="73" t="s">
        <v>1092</v>
      </c>
      <c r="F1384" s="73" t="s">
        <v>1092</v>
      </c>
      <c r="G1384" s="31">
        <v>0</v>
      </c>
      <c r="H1384" s="31">
        <v>0</v>
      </c>
      <c r="I1384" s="96" t="s">
        <v>15</v>
      </c>
      <c r="J1384" s="23" t="s">
        <v>1275</v>
      </c>
      <c r="K1384" s="24" t="s">
        <v>3526</v>
      </c>
      <c r="L1384" s="22" t="s">
        <v>4261</v>
      </c>
      <c r="M1384" s="22" t="s">
        <v>4318</v>
      </c>
      <c r="N1384" s="22" t="s">
        <v>2074</v>
      </c>
      <c r="O1384" s="22"/>
      <c r="P1384" s="246" t="s">
        <v>2349</v>
      </c>
      <c r="Q1384" s="191"/>
      <c r="R1384" s="1"/>
      <c r="S1384" s="1" t="str">
        <f t="shared" si="199"/>
        <v/>
      </c>
      <c r="T1384" s="1" t="str">
        <f>IF(ISNA(VLOOKUP(P1384,'NEW XEQM.c'!D:D,1,0)),"--",VLOOKUP(P1384,'NEW XEQM.c'!D:G,3,0))</f>
        <v>--</v>
      </c>
      <c r="U1384" s="1" t="s">
        <v>2074</v>
      </c>
      <c r="W1384" t="e">
        <f t="shared" si="195"/>
        <v>#VALUE!</v>
      </c>
    </row>
    <row r="1385" spans="1:23">
      <c r="A1385" s="16">
        <f t="shared" si="192"/>
        <v>1385</v>
      </c>
      <c r="B1385" s="15">
        <f t="shared" si="193"/>
        <v>1349</v>
      </c>
      <c r="C1385" s="18" t="s">
        <v>3512</v>
      </c>
      <c r="D1385" s="18" t="s">
        <v>7</v>
      </c>
      <c r="E1385" s="78" t="s">
        <v>193</v>
      </c>
      <c r="F1385" s="78" t="s">
        <v>2090</v>
      </c>
      <c r="G1385" s="99">
        <v>0</v>
      </c>
      <c r="H1385" s="99">
        <v>0</v>
      </c>
      <c r="I1385" s="96" t="s">
        <v>15</v>
      </c>
      <c r="J1385" s="23" t="s">
        <v>1275</v>
      </c>
      <c r="K1385" s="24" t="s">
        <v>3526</v>
      </c>
      <c r="L1385" s="22" t="s">
        <v>4261</v>
      </c>
      <c r="M1385" s="22" t="s">
        <v>4318</v>
      </c>
      <c r="N1385" s="22" t="s">
        <v>2074</v>
      </c>
      <c r="O1385" s="22"/>
      <c r="P1385" s="246" t="s">
        <v>1596</v>
      </c>
      <c r="Q1385" s="191"/>
      <c r="R1385" s="1"/>
      <c r="S1385" s="1" t="str">
        <f t="shared" si="199"/>
        <v>NOT EQUAL</v>
      </c>
      <c r="T1385" s="1" t="str">
        <f>IF(ISNA(VLOOKUP(P1385,'NEW XEQM.c'!D:D,1,0)),"--",VLOOKUP(P1385,'NEW XEQM.c'!D:G,3,0))</f>
        <v>--</v>
      </c>
      <c r="U1385" s="1" t="s">
        <v>2074</v>
      </c>
      <c r="W1385" t="e">
        <f t="shared" si="195"/>
        <v>#VALUE!</v>
      </c>
    </row>
    <row r="1386" spans="1:23">
      <c r="A1386" s="16">
        <f t="shared" si="192"/>
        <v>1386</v>
      </c>
      <c r="B1386" s="15">
        <f t="shared" si="193"/>
        <v>1350</v>
      </c>
      <c r="C1386" s="18" t="s">
        <v>3512</v>
      </c>
      <c r="D1386" s="18" t="s">
        <v>7</v>
      </c>
      <c r="E1386" s="78" t="s">
        <v>194</v>
      </c>
      <c r="F1386" s="78" t="s">
        <v>194</v>
      </c>
      <c r="G1386" s="99">
        <v>0</v>
      </c>
      <c r="H1386" s="99">
        <v>0</v>
      </c>
      <c r="I1386" s="96" t="s">
        <v>15</v>
      </c>
      <c r="J1386" s="23" t="s">
        <v>1275</v>
      </c>
      <c r="K1386" s="24" t="s">
        <v>3526</v>
      </c>
      <c r="L1386" s="22" t="s">
        <v>4261</v>
      </c>
      <c r="M1386" s="22" t="s">
        <v>4318</v>
      </c>
      <c r="N1386" s="22" t="s">
        <v>2074</v>
      </c>
      <c r="O1386" s="22"/>
      <c r="P1386" s="246" t="s">
        <v>1597</v>
      </c>
      <c r="Q1386" s="191"/>
      <c r="R1386" s="1"/>
      <c r="S1386" s="1" t="str">
        <f t="shared" si="199"/>
        <v/>
      </c>
      <c r="T1386" s="1" t="str">
        <f>IF(ISNA(VLOOKUP(P1386,'NEW XEQM.c'!D:D,1,0)),"--",VLOOKUP(P1386,'NEW XEQM.c'!D:G,3,0))</f>
        <v>--</v>
      </c>
      <c r="U1386" s="1" t="s">
        <v>2074</v>
      </c>
      <c r="W1386" t="e">
        <f t="shared" si="195"/>
        <v>#VALUE!</v>
      </c>
    </row>
    <row r="1387" spans="1:23">
      <c r="A1387" s="16">
        <f t="shared" si="192"/>
        <v>1387</v>
      </c>
      <c r="B1387" s="15">
        <f t="shared" si="193"/>
        <v>1351</v>
      </c>
      <c r="C1387" s="18" t="s">
        <v>3512</v>
      </c>
      <c r="D1387" s="18" t="s">
        <v>7</v>
      </c>
      <c r="E1387" s="78" t="s">
        <v>2083</v>
      </c>
      <c r="F1387" s="78" t="s">
        <v>2083</v>
      </c>
      <c r="G1387" s="99">
        <v>0</v>
      </c>
      <c r="H1387" s="99">
        <v>0</v>
      </c>
      <c r="I1387" s="96" t="s">
        <v>15</v>
      </c>
      <c r="J1387" s="23" t="s">
        <v>1275</v>
      </c>
      <c r="K1387" s="24" t="s">
        <v>3526</v>
      </c>
      <c r="L1387" s="22" t="s">
        <v>4261</v>
      </c>
      <c r="M1387" s="22" t="s">
        <v>4318</v>
      </c>
      <c r="N1387" s="22" t="s">
        <v>2074</v>
      </c>
      <c r="O1387" s="22"/>
      <c r="P1387" s="246" t="s">
        <v>1614</v>
      </c>
      <c r="Q1387" s="191"/>
      <c r="R1387" s="1"/>
      <c r="S1387" s="1" t="str">
        <f t="shared" si="199"/>
        <v/>
      </c>
      <c r="T1387" s="1" t="str">
        <f>IF(ISNA(VLOOKUP(P1387,'NEW XEQM.c'!D:D,1,0)),"--",VLOOKUP(P1387,'NEW XEQM.c'!D:G,3,0))</f>
        <v>--</v>
      </c>
      <c r="U1387" s="1" t="s">
        <v>2074</v>
      </c>
      <c r="W1387" t="e">
        <f t="shared" si="195"/>
        <v>#VALUE!</v>
      </c>
    </row>
    <row r="1388" spans="1:23">
      <c r="A1388" s="16">
        <f t="shared" si="192"/>
        <v>1388</v>
      </c>
      <c r="B1388" s="15">
        <f t="shared" si="193"/>
        <v>1352</v>
      </c>
      <c r="C1388" s="18" t="s">
        <v>3512</v>
      </c>
      <c r="D1388" s="18" t="s">
        <v>7</v>
      </c>
      <c r="E1388" s="78" t="s">
        <v>1113</v>
      </c>
      <c r="F1388" s="78" t="s">
        <v>224</v>
      </c>
      <c r="G1388" s="99">
        <v>0</v>
      </c>
      <c r="H1388" s="99">
        <v>0</v>
      </c>
      <c r="I1388" s="96" t="s">
        <v>15</v>
      </c>
      <c r="J1388" s="23" t="s">
        <v>1275</v>
      </c>
      <c r="K1388" s="24" t="s">
        <v>3526</v>
      </c>
      <c r="L1388" s="22" t="s">
        <v>4261</v>
      </c>
      <c r="M1388" s="22" t="s">
        <v>4318</v>
      </c>
      <c r="N1388" s="22" t="s">
        <v>2074</v>
      </c>
      <c r="O1388" s="22"/>
      <c r="P1388" s="246" t="s">
        <v>1647</v>
      </c>
      <c r="Q1388" s="191"/>
      <c r="R1388" s="1"/>
      <c r="S1388" s="1" t="str">
        <f t="shared" si="199"/>
        <v/>
      </c>
      <c r="T1388" s="1" t="str">
        <f>IF(ISNA(VLOOKUP(P1388,'NEW XEQM.c'!D:D,1,0)),"--",VLOOKUP(P1388,'NEW XEQM.c'!D:G,3,0))</f>
        <v>--</v>
      </c>
      <c r="U1388" s="1" t="s">
        <v>2074</v>
      </c>
      <c r="W1388" t="e">
        <f t="shared" si="195"/>
        <v>#VALUE!</v>
      </c>
    </row>
    <row r="1389" spans="1:23">
      <c r="A1389" s="16">
        <f t="shared" si="192"/>
        <v>1389</v>
      </c>
      <c r="B1389" s="15">
        <f t="shared" si="193"/>
        <v>1353</v>
      </c>
      <c r="C1389" s="18" t="s">
        <v>3512</v>
      </c>
      <c r="D1389" s="18" t="s">
        <v>7</v>
      </c>
      <c r="E1389" s="42" t="s">
        <v>5004</v>
      </c>
      <c r="F1389" s="42" t="s">
        <v>5004</v>
      </c>
      <c r="G1389" s="99">
        <v>0</v>
      </c>
      <c r="H1389" s="99">
        <v>0</v>
      </c>
      <c r="I1389" s="96" t="s">
        <v>15</v>
      </c>
      <c r="J1389" s="23" t="s">
        <v>1275</v>
      </c>
      <c r="K1389" s="24" t="s">
        <v>3526</v>
      </c>
      <c r="L1389" s="22" t="s">
        <v>4261</v>
      </c>
      <c r="M1389" s="22" t="s">
        <v>4318</v>
      </c>
      <c r="N1389" s="22" t="s">
        <v>2074</v>
      </c>
      <c r="O1389" s="22"/>
      <c r="P1389" s="246" t="s">
        <v>1654</v>
      </c>
      <c r="Q1389" s="191"/>
      <c r="R1389" s="1"/>
      <c r="S1389" s="1" t="str">
        <f t="shared" si="199"/>
        <v/>
      </c>
      <c r="T1389" s="1" t="str">
        <f>IF(ISNA(VLOOKUP(P1389,'NEW XEQM.c'!D:D,1,0)),"--",VLOOKUP(P1389,'NEW XEQM.c'!D:G,3,0))</f>
        <v>--</v>
      </c>
      <c r="U1389" s="1" t="s">
        <v>2074</v>
      </c>
      <c r="W1389" t="e">
        <f t="shared" si="195"/>
        <v>#VALUE!</v>
      </c>
    </row>
    <row r="1390" spans="1:23">
      <c r="A1390" s="16">
        <f t="shared" si="192"/>
        <v>1390</v>
      </c>
      <c r="B1390" s="15">
        <f t="shared" si="193"/>
        <v>1354</v>
      </c>
      <c r="C1390" s="18" t="s">
        <v>3512</v>
      </c>
      <c r="D1390" s="18" t="s">
        <v>7</v>
      </c>
      <c r="E1390" s="78" t="s">
        <v>239</v>
      </c>
      <c r="F1390" s="78" t="s">
        <v>239</v>
      </c>
      <c r="G1390" s="99">
        <v>0</v>
      </c>
      <c r="H1390" s="99">
        <v>0</v>
      </c>
      <c r="I1390" s="96" t="s">
        <v>15</v>
      </c>
      <c r="J1390" s="23" t="s">
        <v>1275</v>
      </c>
      <c r="K1390" s="24" t="s">
        <v>3526</v>
      </c>
      <c r="L1390" s="22" t="s">
        <v>4261</v>
      </c>
      <c r="M1390" s="22" t="s">
        <v>4318</v>
      </c>
      <c r="N1390" s="22" t="s">
        <v>2074</v>
      </c>
      <c r="O1390" s="22"/>
      <c r="P1390" s="246" t="s">
        <v>1671</v>
      </c>
      <c r="Q1390" s="191"/>
      <c r="R1390" s="1"/>
      <c r="S1390" s="1" t="str">
        <f t="shared" si="199"/>
        <v/>
      </c>
      <c r="T1390" s="1" t="str">
        <f>IF(ISNA(VLOOKUP(P1390,'NEW XEQM.c'!D:D,1,0)),"--",VLOOKUP(P1390,'NEW XEQM.c'!D:G,3,0))</f>
        <v>--</v>
      </c>
      <c r="U1390" s="1" t="s">
        <v>2074</v>
      </c>
      <c r="W1390" t="e">
        <f t="shared" si="195"/>
        <v>#VALUE!</v>
      </c>
    </row>
    <row r="1391" spans="1:23">
      <c r="A1391" s="16">
        <f t="shared" si="192"/>
        <v>1391</v>
      </c>
      <c r="B1391" s="15">
        <f t="shared" si="193"/>
        <v>1355</v>
      </c>
      <c r="C1391" s="18" t="s">
        <v>3512</v>
      </c>
      <c r="D1391" s="18" t="s">
        <v>7</v>
      </c>
      <c r="E1391" s="78" t="s">
        <v>1124</v>
      </c>
      <c r="F1391" s="78" t="s">
        <v>1124</v>
      </c>
      <c r="G1391" s="99">
        <v>0</v>
      </c>
      <c r="H1391" s="99">
        <v>0</v>
      </c>
      <c r="I1391" s="96" t="s">
        <v>15</v>
      </c>
      <c r="J1391" s="23" t="s">
        <v>1275</v>
      </c>
      <c r="K1391" s="24" t="s">
        <v>3526</v>
      </c>
      <c r="L1391" s="22" t="s">
        <v>4261</v>
      </c>
      <c r="M1391" s="22" t="s">
        <v>4318</v>
      </c>
      <c r="N1391" s="22" t="s">
        <v>2074</v>
      </c>
      <c r="O1391" s="22"/>
      <c r="P1391" s="246" t="s">
        <v>1672</v>
      </c>
      <c r="Q1391" s="191"/>
      <c r="R1391" s="1"/>
      <c r="S1391" s="1" t="str">
        <f t="shared" si="199"/>
        <v/>
      </c>
      <c r="T1391" s="1" t="str">
        <f>IF(ISNA(VLOOKUP(P1391,'NEW XEQM.c'!D:D,1,0)),"--",VLOOKUP(P1391,'NEW XEQM.c'!D:G,3,0))</f>
        <v>--</v>
      </c>
      <c r="U1391" s="1" t="s">
        <v>2074</v>
      </c>
      <c r="W1391" t="e">
        <f t="shared" si="195"/>
        <v>#VALUE!</v>
      </c>
    </row>
    <row r="1392" spans="1:23">
      <c r="A1392" s="16">
        <f t="shared" si="192"/>
        <v>1392</v>
      </c>
      <c r="B1392" s="15">
        <f t="shared" si="193"/>
        <v>1356</v>
      </c>
      <c r="C1392" s="18" t="s">
        <v>3512</v>
      </c>
      <c r="D1392" s="18" t="s">
        <v>7</v>
      </c>
      <c r="E1392" s="78" t="s">
        <v>243</v>
      </c>
      <c r="F1392" s="78" t="s">
        <v>243</v>
      </c>
      <c r="G1392" s="99">
        <v>0</v>
      </c>
      <c r="H1392" s="99">
        <v>0</v>
      </c>
      <c r="I1392" s="96" t="s">
        <v>15</v>
      </c>
      <c r="J1392" s="23" t="s">
        <v>1275</v>
      </c>
      <c r="K1392" s="24" t="s">
        <v>3526</v>
      </c>
      <c r="L1392" s="22" t="s">
        <v>4261</v>
      </c>
      <c r="M1392" s="22" t="s">
        <v>4318</v>
      </c>
      <c r="N1392" s="22" t="s">
        <v>2074</v>
      </c>
      <c r="O1392" s="22"/>
      <c r="P1392" s="246" t="s">
        <v>1675</v>
      </c>
      <c r="Q1392" s="191"/>
      <c r="R1392" s="1"/>
      <c r="S1392" s="1" t="str">
        <f t="shared" si="199"/>
        <v/>
      </c>
      <c r="T1392" s="1" t="str">
        <f>IF(ISNA(VLOOKUP(P1392,'NEW XEQM.c'!D:D,1,0)),"--",VLOOKUP(P1392,'NEW XEQM.c'!D:G,3,0))</f>
        <v>--</v>
      </c>
      <c r="U1392" s="1" t="s">
        <v>2074</v>
      </c>
      <c r="W1392" t="e">
        <f t="shared" si="195"/>
        <v>#VALUE!</v>
      </c>
    </row>
    <row r="1393" spans="1:23">
      <c r="A1393" s="16">
        <f t="shared" si="192"/>
        <v>1393</v>
      </c>
      <c r="B1393" s="15">
        <f t="shared" si="193"/>
        <v>1357</v>
      </c>
      <c r="C1393" s="18" t="s">
        <v>3512</v>
      </c>
      <c r="D1393" s="18" t="s">
        <v>7</v>
      </c>
      <c r="E1393" s="42" t="s">
        <v>5032</v>
      </c>
      <c r="F1393" s="42" t="s">
        <v>5032</v>
      </c>
      <c r="G1393" s="99">
        <v>0</v>
      </c>
      <c r="H1393" s="99">
        <v>0</v>
      </c>
      <c r="I1393" s="96" t="s">
        <v>15</v>
      </c>
      <c r="J1393" s="23" t="s">
        <v>1275</v>
      </c>
      <c r="K1393" s="24" t="s">
        <v>3526</v>
      </c>
      <c r="L1393" s="22" t="s">
        <v>4261</v>
      </c>
      <c r="M1393" s="22" t="s">
        <v>4318</v>
      </c>
      <c r="N1393" s="22" t="s">
        <v>2074</v>
      </c>
      <c r="O1393" s="22"/>
      <c r="P1393" s="246" t="s">
        <v>5031</v>
      </c>
      <c r="Q1393" s="191"/>
      <c r="R1393" s="1"/>
      <c r="S1393" s="1" t="str">
        <f t="shared" si="199"/>
        <v/>
      </c>
      <c r="T1393" s="1" t="str">
        <f>IF(ISNA(VLOOKUP(P1393,'NEW XEQM.c'!D:D,1,0)),"--",VLOOKUP(P1393,'NEW XEQM.c'!D:G,3,0))</f>
        <v>--</v>
      </c>
      <c r="U1393" s="1" t="s">
        <v>2074</v>
      </c>
      <c r="W1393" t="e">
        <f t="shared" si="195"/>
        <v>#VALUE!</v>
      </c>
    </row>
    <row r="1394" spans="1:23">
      <c r="A1394" s="16">
        <f t="shared" si="192"/>
        <v>1394</v>
      </c>
      <c r="B1394" s="15">
        <f t="shared" si="193"/>
        <v>1358</v>
      </c>
      <c r="C1394" s="18" t="s">
        <v>3512</v>
      </c>
      <c r="D1394" s="18" t="s">
        <v>7</v>
      </c>
      <c r="E1394" s="78" t="s">
        <v>2079</v>
      </c>
      <c r="F1394" s="78" t="s">
        <v>2079</v>
      </c>
      <c r="G1394" s="99">
        <v>0</v>
      </c>
      <c r="H1394" s="99">
        <v>0</v>
      </c>
      <c r="I1394" s="96" t="s">
        <v>15</v>
      </c>
      <c r="J1394" s="23" t="s">
        <v>1275</v>
      </c>
      <c r="K1394" s="24" t="s">
        <v>3526</v>
      </c>
      <c r="L1394" s="22" t="s">
        <v>4261</v>
      </c>
      <c r="M1394" s="22" t="s">
        <v>4318</v>
      </c>
      <c r="N1394" s="22" t="s">
        <v>2074</v>
      </c>
      <c r="O1394" s="22"/>
      <c r="P1394" s="246" t="s">
        <v>1676</v>
      </c>
      <c r="Q1394" s="191"/>
      <c r="R1394" s="1"/>
      <c r="S1394" s="1" t="str">
        <f t="shared" si="199"/>
        <v/>
      </c>
      <c r="T1394" s="1" t="str">
        <f>IF(ISNA(VLOOKUP(P1394,'NEW XEQM.c'!D:D,1,0)),"--",VLOOKUP(P1394,'NEW XEQM.c'!D:G,3,0))</f>
        <v>--</v>
      </c>
      <c r="U1394" s="1" t="s">
        <v>2074</v>
      </c>
      <c r="W1394" t="e">
        <f t="shared" si="195"/>
        <v>#VALUE!</v>
      </c>
    </row>
    <row r="1395" spans="1:23">
      <c r="A1395" s="16">
        <f t="shared" ref="A1395" si="200">IF(B1395=INT(B1395),ROW(),"")</f>
        <v>1395</v>
      </c>
      <c r="B1395" s="15">
        <f t="shared" ref="B1395" si="201">IF(AND(MID(C1395,2,1)&lt;&gt;"/",MID(C1395,1,1)="/"),INT(B1394)+1,B1394+0.01)</f>
        <v>1359</v>
      </c>
      <c r="C1395" s="18" t="s">
        <v>3512</v>
      </c>
      <c r="D1395" s="18" t="s">
        <v>7</v>
      </c>
      <c r="E1395" s="42" t="s">
        <v>5930</v>
      </c>
      <c r="F1395" s="42" t="s">
        <v>5930</v>
      </c>
      <c r="G1395" s="99">
        <v>0</v>
      </c>
      <c r="H1395" s="99">
        <v>0</v>
      </c>
      <c r="I1395" s="96" t="s">
        <v>15</v>
      </c>
      <c r="J1395" s="23" t="s">
        <v>1275</v>
      </c>
      <c r="K1395" s="24" t="s">
        <v>3526</v>
      </c>
      <c r="L1395" s="22" t="s">
        <v>4261</v>
      </c>
      <c r="M1395" s="22" t="s">
        <v>4318</v>
      </c>
      <c r="N1395" s="22" t="s">
        <v>2074</v>
      </c>
      <c r="O1395" s="22"/>
      <c r="P1395" s="246" t="s">
        <v>5890</v>
      </c>
      <c r="Q1395" s="191"/>
      <c r="R1395" s="1"/>
      <c r="S1395" s="1" t="str">
        <f t="shared" ref="S1395" si="202">IF(E1395=F1395,"","NOT EQUAL")</f>
        <v/>
      </c>
      <c r="T1395" s="1" t="str">
        <f>IF(ISNA(VLOOKUP(P1395,'NEW XEQM.c'!D:D,1,0)),"--",VLOOKUP(P1395,'NEW XEQM.c'!D:G,3,0))</f>
        <v>--</v>
      </c>
      <c r="U1395" s="1" t="s">
        <v>2074</v>
      </c>
      <c r="W1395" t="e">
        <f t="shared" ref="W1395" si="203">SUBSTITUTE(IF(AND(T1395="--",FIND("STD",E1395),FIND("fn",C1395)&gt;0,FIND("ITM_",P1395),I1395="CAT_FNCT"),E1395,""),"""","")</f>
        <v>#VALUE!</v>
      </c>
    </row>
    <row r="1396" spans="1:23">
      <c r="A1396" s="16">
        <f t="shared" si="192"/>
        <v>1396</v>
      </c>
      <c r="B1396" s="15">
        <f t="shared" si="193"/>
        <v>1360</v>
      </c>
      <c r="C1396" s="18" t="s">
        <v>3512</v>
      </c>
      <c r="D1396" s="18" t="s">
        <v>7</v>
      </c>
      <c r="E1396" s="78" t="s">
        <v>1135</v>
      </c>
      <c r="F1396" s="78" t="s">
        <v>1135</v>
      </c>
      <c r="G1396" s="99">
        <v>0</v>
      </c>
      <c r="H1396" s="99">
        <v>0</v>
      </c>
      <c r="I1396" s="96" t="s">
        <v>15</v>
      </c>
      <c r="J1396" s="23" t="s">
        <v>1275</v>
      </c>
      <c r="K1396" s="24" t="s">
        <v>3526</v>
      </c>
      <c r="L1396" s="22" t="s">
        <v>4261</v>
      </c>
      <c r="M1396" s="22" t="s">
        <v>4318</v>
      </c>
      <c r="N1396" s="22" t="s">
        <v>2074</v>
      </c>
      <c r="O1396" s="22"/>
      <c r="P1396" s="246" t="s">
        <v>1694</v>
      </c>
      <c r="Q1396" s="191"/>
      <c r="R1396" s="1"/>
      <c r="S1396" s="1" t="str">
        <f t="shared" si="199"/>
        <v/>
      </c>
      <c r="T1396" s="1" t="str">
        <f>IF(ISNA(VLOOKUP(P1396,'NEW XEQM.c'!D:D,1,0)),"--",VLOOKUP(P1396,'NEW XEQM.c'!D:G,3,0))</f>
        <v>--</v>
      </c>
      <c r="U1396" s="1" t="s">
        <v>2074</v>
      </c>
      <c r="W1396" t="e">
        <f t="shared" si="195"/>
        <v>#VALUE!</v>
      </c>
    </row>
    <row r="1397" spans="1:23">
      <c r="A1397" s="16">
        <f t="shared" si="192"/>
        <v>1397</v>
      </c>
      <c r="B1397" s="15">
        <f t="shared" si="193"/>
        <v>1361</v>
      </c>
      <c r="C1397" s="18" t="s">
        <v>3512</v>
      </c>
      <c r="D1397" s="18" t="s">
        <v>7</v>
      </c>
      <c r="E1397" s="78" t="s">
        <v>302</v>
      </c>
      <c r="F1397" s="78" t="s">
        <v>302</v>
      </c>
      <c r="G1397" s="99">
        <v>0</v>
      </c>
      <c r="H1397" s="99">
        <v>0</v>
      </c>
      <c r="I1397" s="96" t="s">
        <v>15</v>
      </c>
      <c r="J1397" s="23" t="s">
        <v>1275</v>
      </c>
      <c r="K1397" s="24" t="s">
        <v>3526</v>
      </c>
      <c r="L1397" s="22" t="s">
        <v>4261</v>
      </c>
      <c r="M1397" s="22" t="s">
        <v>4318</v>
      </c>
      <c r="N1397" s="22" t="s">
        <v>2074</v>
      </c>
      <c r="O1397" s="22"/>
      <c r="P1397" s="246" t="s">
        <v>1760</v>
      </c>
      <c r="Q1397" s="191"/>
      <c r="R1397" s="1"/>
      <c r="S1397" s="1" t="str">
        <f t="shared" si="199"/>
        <v/>
      </c>
      <c r="T1397" s="1" t="str">
        <f>IF(ISNA(VLOOKUP(P1397,'NEW XEQM.c'!D:D,1,0)),"--",VLOOKUP(P1397,'NEW XEQM.c'!D:G,3,0))</f>
        <v>--</v>
      </c>
      <c r="U1397" s="1" t="s">
        <v>2074</v>
      </c>
      <c r="W1397" t="e">
        <f t="shared" si="195"/>
        <v>#VALUE!</v>
      </c>
    </row>
    <row r="1398" spans="1:23">
      <c r="A1398" s="16">
        <f t="shared" si="192"/>
        <v>1398</v>
      </c>
      <c r="B1398" s="15">
        <f t="shared" si="193"/>
        <v>1362</v>
      </c>
      <c r="C1398" s="18" t="s">
        <v>3512</v>
      </c>
      <c r="D1398" s="18" t="s">
        <v>7</v>
      </c>
      <c r="E1398" s="78" t="s">
        <v>306</v>
      </c>
      <c r="F1398" s="78" t="s">
        <v>306</v>
      </c>
      <c r="G1398" s="99">
        <v>0</v>
      </c>
      <c r="H1398" s="99">
        <v>0</v>
      </c>
      <c r="I1398" s="96" t="s">
        <v>15</v>
      </c>
      <c r="J1398" s="23" t="s">
        <v>1275</v>
      </c>
      <c r="K1398" s="24" t="s">
        <v>3526</v>
      </c>
      <c r="L1398" s="22" t="s">
        <v>4261</v>
      </c>
      <c r="M1398" s="22" t="s">
        <v>4318</v>
      </c>
      <c r="N1398" s="22" t="s">
        <v>2074</v>
      </c>
      <c r="O1398" s="22"/>
      <c r="P1398" s="246" t="s">
        <v>1764</v>
      </c>
      <c r="Q1398" s="191"/>
      <c r="R1398" s="1"/>
      <c r="S1398" s="1" t="str">
        <f t="shared" si="199"/>
        <v/>
      </c>
      <c r="T1398" s="1" t="str">
        <f>IF(ISNA(VLOOKUP(P1398,'NEW XEQM.c'!D:D,1,0)),"--",VLOOKUP(P1398,'NEW XEQM.c'!D:G,3,0))</f>
        <v>--</v>
      </c>
      <c r="U1398" s="1" t="s">
        <v>2074</v>
      </c>
      <c r="W1398" t="e">
        <f t="shared" si="195"/>
        <v>#VALUE!</v>
      </c>
    </row>
    <row r="1399" spans="1:23">
      <c r="A1399" s="16">
        <f t="shared" si="192"/>
        <v>1399</v>
      </c>
      <c r="B1399" s="15">
        <f t="shared" si="193"/>
        <v>1363</v>
      </c>
      <c r="C1399" s="18" t="s">
        <v>3512</v>
      </c>
      <c r="D1399" s="18" t="s">
        <v>7</v>
      </c>
      <c r="E1399" s="78" t="s">
        <v>1162</v>
      </c>
      <c r="F1399" s="78" t="s">
        <v>1162</v>
      </c>
      <c r="G1399" s="99">
        <v>0</v>
      </c>
      <c r="H1399" s="99">
        <v>0</v>
      </c>
      <c r="I1399" s="96" t="s">
        <v>15</v>
      </c>
      <c r="J1399" s="23" t="s">
        <v>1275</v>
      </c>
      <c r="K1399" s="24" t="s">
        <v>3526</v>
      </c>
      <c r="L1399" s="22" t="s">
        <v>4261</v>
      </c>
      <c r="M1399" s="22" t="s">
        <v>4318</v>
      </c>
      <c r="N1399" s="22" t="s">
        <v>2074</v>
      </c>
      <c r="O1399" s="22"/>
      <c r="P1399" s="246" t="s">
        <v>1766</v>
      </c>
      <c r="Q1399" s="191"/>
      <c r="R1399" s="1"/>
      <c r="S1399" s="1" t="str">
        <f t="shared" si="199"/>
        <v/>
      </c>
      <c r="T1399" s="1" t="str">
        <f>IF(ISNA(VLOOKUP(P1399,'NEW XEQM.c'!D:D,1,0)),"--",VLOOKUP(P1399,'NEW XEQM.c'!D:G,3,0))</f>
        <v>--</v>
      </c>
      <c r="U1399" s="1" t="s">
        <v>2074</v>
      </c>
      <c r="W1399" t="e">
        <f t="shared" si="195"/>
        <v>#VALUE!</v>
      </c>
    </row>
    <row r="1400" spans="1:23">
      <c r="A1400" s="16">
        <f t="shared" si="192"/>
        <v>1400</v>
      </c>
      <c r="B1400" s="15">
        <f t="shared" si="193"/>
        <v>1364</v>
      </c>
      <c r="C1400" s="18" t="s">
        <v>3512</v>
      </c>
      <c r="D1400" s="18" t="s">
        <v>7</v>
      </c>
      <c r="E1400" s="78" t="s">
        <v>312</v>
      </c>
      <c r="F1400" s="78" t="s">
        <v>312</v>
      </c>
      <c r="G1400" s="99">
        <v>0</v>
      </c>
      <c r="H1400" s="99">
        <v>0</v>
      </c>
      <c r="I1400" s="96" t="s">
        <v>15</v>
      </c>
      <c r="J1400" s="23" t="s">
        <v>1275</v>
      </c>
      <c r="K1400" s="24" t="s">
        <v>3526</v>
      </c>
      <c r="L1400" s="22" t="s">
        <v>4261</v>
      </c>
      <c r="M1400" s="22" t="s">
        <v>4318</v>
      </c>
      <c r="N1400" s="22" t="s">
        <v>2074</v>
      </c>
      <c r="O1400" s="22"/>
      <c r="P1400" s="246" t="s">
        <v>3148</v>
      </c>
      <c r="Q1400" s="191"/>
      <c r="R1400" s="1"/>
      <c r="S1400" s="1" t="str">
        <f t="shared" si="199"/>
        <v/>
      </c>
      <c r="T1400" s="1" t="str">
        <f>IF(ISNA(VLOOKUP(P1400,'NEW XEQM.c'!D:D,1,0)),"--",VLOOKUP(P1400,'NEW XEQM.c'!D:G,3,0))</f>
        <v>--</v>
      </c>
      <c r="U1400" s="1"/>
      <c r="W1400" t="e">
        <f t="shared" si="195"/>
        <v>#VALUE!</v>
      </c>
    </row>
    <row r="1401" spans="1:23">
      <c r="A1401" s="16">
        <f t="shared" si="192"/>
        <v>1401</v>
      </c>
      <c r="B1401" s="15">
        <f t="shared" si="193"/>
        <v>1365</v>
      </c>
      <c r="C1401" s="18" t="s">
        <v>3512</v>
      </c>
      <c r="D1401" s="18" t="s">
        <v>7</v>
      </c>
      <c r="E1401" s="78" t="s">
        <v>320</v>
      </c>
      <c r="F1401" s="78" t="s">
        <v>320</v>
      </c>
      <c r="G1401" s="99">
        <v>0</v>
      </c>
      <c r="H1401" s="99">
        <v>0</v>
      </c>
      <c r="I1401" s="96" t="s">
        <v>15</v>
      </c>
      <c r="J1401" s="23" t="s">
        <v>1275</v>
      </c>
      <c r="K1401" s="24" t="s">
        <v>3526</v>
      </c>
      <c r="L1401" s="22" t="s">
        <v>4261</v>
      </c>
      <c r="M1401" s="22" t="s">
        <v>4318</v>
      </c>
      <c r="N1401" s="22" t="s">
        <v>2074</v>
      </c>
      <c r="O1401" s="22"/>
      <c r="P1401" s="246" t="s">
        <v>1788</v>
      </c>
      <c r="Q1401" s="191"/>
      <c r="R1401" s="1"/>
      <c r="S1401" s="1" t="str">
        <f t="shared" si="199"/>
        <v/>
      </c>
      <c r="T1401" s="1" t="str">
        <f>IF(ISNA(VLOOKUP(P1401,'NEW XEQM.c'!D:D,1,0)),"--",VLOOKUP(P1401,'NEW XEQM.c'!D:G,3,0))</f>
        <v>--</v>
      </c>
      <c r="U1401" s="1" t="s">
        <v>2074</v>
      </c>
      <c r="W1401" t="e">
        <f t="shared" si="195"/>
        <v>#VALUE!</v>
      </c>
    </row>
    <row r="1402" spans="1:23">
      <c r="A1402" s="16">
        <f t="shared" si="192"/>
        <v>1402</v>
      </c>
      <c r="B1402" s="15">
        <f t="shared" si="193"/>
        <v>1366</v>
      </c>
      <c r="C1402" s="18" t="s">
        <v>3512</v>
      </c>
      <c r="D1402" s="18" t="s">
        <v>7</v>
      </c>
      <c r="E1402" s="78" t="s">
        <v>1178</v>
      </c>
      <c r="F1402" s="78" t="s">
        <v>1178</v>
      </c>
      <c r="G1402" s="99">
        <v>0</v>
      </c>
      <c r="H1402" s="99">
        <v>0</v>
      </c>
      <c r="I1402" s="96" t="s">
        <v>15</v>
      </c>
      <c r="J1402" s="23" t="s">
        <v>1275</v>
      </c>
      <c r="K1402" s="24" t="s">
        <v>3526</v>
      </c>
      <c r="L1402" s="22" t="s">
        <v>4261</v>
      </c>
      <c r="M1402" s="22" t="s">
        <v>4318</v>
      </c>
      <c r="N1402" s="22" t="s">
        <v>2074</v>
      </c>
      <c r="O1402" s="22"/>
      <c r="P1402" s="246" t="s">
        <v>1792</v>
      </c>
      <c r="Q1402" s="191"/>
      <c r="R1402" s="1"/>
      <c r="S1402" s="1" t="str">
        <f t="shared" si="199"/>
        <v/>
      </c>
      <c r="T1402" s="1" t="str">
        <f>IF(ISNA(VLOOKUP(P1402,'NEW XEQM.c'!D:D,1,0)),"--",VLOOKUP(P1402,'NEW XEQM.c'!D:G,3,0))</f>
        <v>--</v>
      </c>
      <c r="U1402" s="1" t="s">
        <v>2074</v>
      </c>
      <c r="W1402" t="e">
        <f t="shared" si="195"/>
        <v>#VALUE!</v>
      </c>
    </row>
    <row r="1403" spans="1:23">
      <c r="A1403" s="16">
        <f t="shared" si="192"/>
        <v>1403</v>
      </c>
      <c r="B1403" s="15">
        <f t="shared" si="193"/>
        <v>1367</v>
      </c>
      <c r="C1403" s="18" t="s">
        <v>3512</v>
      </c>
      <c r="D1403" s="18" t="s">
        <v>7</v>
      </c>
      <c r="E1403" s="78" t="s">
        <v>1183</v>
      </c>
      <c r="F1403" s="78" t="s">
        <v>1183</v>
      </c>
      <c r="G1403" s="99">
        <v>0</v>
      </c>
      <c r="H1403" s="99">
        <v>0</v>
      </c>
      <c r="I1403" s="96" t="s">
        <v>15</v>
      </c>
      <c r="J1403" s="23" t="s">
        <v>1275</v>
      </c>
      <c r="K1403" s="24" t="s">
        <v>3526</v>
      </c>
      <c r="L1403" s="22" t="s">
        <v>4261</v>
      </c>
      <c r="M1403" s="22" t="s">
        <v>4318</v>
      </c>
      <c r="N1403" s="22" t="s">
        <v>2074</v>
      </c>
      <c r="O1403" s="18" t="s">
        <v>17</v>
      </c>
      <c r="P1403" s="246" t="s">
        <v>1803</v>
      </c>
      <c r="Q1403" s="191"/>
      <c r="R1403" s="1"/>
      <c r="S1403" s="1" t="str">
        <f t="shared" si="199"/>
        <v/>
      </c>
      <c r="T1403" s="1" t="str">
        <f>IF(ISNA(VLOOKUP(P1403,'NEW XEQM.c'!D:D,1,0)),"--",VLOOKUP(P1403,'NEW XEQM.c'!D:G,3,0))</f>
        <v>--</v>
      </c>
      <c r="U1403" s="1" t="s">
        <v>2074</v>
      </c>
      <c r="W1403" t="e">
        <f t="shared" si="195"/>
        <v>#VALUE!</v>
      </c>
    </row>
    <row r="1404" spans="1:23">
      <c r="A1404" s="16">
        <f t="shared" si="192"/>
        <v>1404</v>
      </c>
      <c r="B1404" s="15">
        <f t="shared" si="193"/>
        <v>1368</v>
      </c>
      <c r="C1404" s="18" t="s">
        <v>3512</v>
      </c>
      <c r="D1404" s="18" t="s">
        <v>7</v>
      </c>
      <c r="E1404" s="78" t="s">
        <v>1184</v>
      </c>
      <c r="F1404" s="78" t="s">
        <v>1184</v>
      </c>
      <c r="G1404" s="99">
        <v>0</v>
      </c>
      <c r="H1404" s="99">
        <v>0</v>
      </c>
      <c r="I1404" s="96" t="s">
        <v>15</v>
      </c>
      <c r="J1404" s="23" t="s">
        <v>1275</v>
      </c>
      <c r="K1404" s="24" t="s">
        <v>3526</v>
      </c>
      <c r="L1404" s="22" t="s">
        <v>4261</v>
      </c>
      <c r="M1404" s="22" t="s">
        <v>4318</v>
      </c>
      <c r="N1404" s="22" t="s">
        <v>2074</v>
      </c>
      <c r="O1404" s="22"/>
      <c r="P1404" s="246" t="s">
        <v>1804</v>
      </c>
      <c r="Q1404" s="191"/>
      <c r="R1404" s="1"/>
      <c r="S1404" s="1" t="str">
        <f t="shared" si="199"/>
        <v/>
      </c>
      <c r="T1404" s="1" t="str">
        <f>IF(ISNA(VLOOKUP(P1404,'NEW XEQM.c'!D:D,1,0)),"--",VLOOKUP(P1404,'NEW XEQM.c'!D:G,3,0))</f>
        <v>--</v>
      </c>
      <c r="U1404" s="1" t="s">
        <v>2074</v>
      </c>
      <c r="W1404" t="e">
        <f t="shared" si="195"/>
        <v>#VALUE!</v>
      </c>
    </row>
    <row r="1405" spans="1:23">
      <c r="A1405" s="16">
        <f t="shared" ref="A1405:A1468" si="204">IF(B1405=INT(B1405),ROW(),"")</f>
        <v>1405</v>
      </c>
      <c r="B1405" s="15">
        <f t="shared" si="193"/>
        <v>1369</v>
      </c>
      <c r="C1405" s="18" t="s">
        <v>3512</v>
      </c>
      <c r="D1405" s="18" t="s">
        <v>7</v>
      </c>
      <c r="E1405" s="42" t="s">
        <v>413</v>
      </c>
      <c r="F1405" s="42" t="s">
        <v>413</v>
      </c>
      <c r="G1405" s="99">
        <v>0</v>
      </c>
      <c r="H1405" s="99">
        <v>0</v>
      </c>
      <c r="I1405" s="96" t="s">
        <v>15</v>
      </c>
      <c r="J1405" s="23" t="s">
        <v>1275</v>
      </c>
      <c r="K1405" s="24" t="s">
        <v>3526</v>
      </c>
      <c r="L1405" s="22" t="s">
        <v>4261</v>
      </c>
      <c r="M1405" s="22" t="s">
        <v>4318</v>
      </c>
      <c r="N1405" s="22" t="s">
        <v>2074</v>
      </c>
      <c r="O1405" s="18" t="s">
        <v>330</v>
      </c>
      <c r="P1405" s="246" t="s">
        <v>1810</v>
      </c>
      <c r="Q1405" s="191"/>
      <c r="R1405" s="1"/>
      <c r="S1405" s="1" t="str">
        <f t="shared" si="199"/>
        <v/>
      </c>
      <c r="T1405" s="1" t="str">
        <f>IF(ISNA(VLOOKUP(P1405,'NEW XEQM.c'!D:D,1,0)),"--",VLOOKUP(P1405,'NEW XEQM.c'!D:G,3,0))</f>
        <v>--</v>
      </c>
      <c r="U1405" s="1" t="s">
        <v>2074</v>
      </c>
      <c r="W1405" t="e">
        <f t="shared" si="195"/>
        <v>#VALUE!</v>
      </c>
    </row>
    <row r="1406" spans="1:23">
      <c r="A1406" s="16">
        <f t="shared" si="204"/>
        <v>1406</v>
      </c>
      <c r="B1406" s="15">
        <f t="shared" si="193"/>
        <v>1370</v>
      </c>
      <c r="C1406" s="18" t="s">
        <v>3512</v>
      </c>
      <c r="D1406" s="18" t="s">
        <v>7</v>
      </c>
      <c r="E1406" s="78" t="s">
        <v>332</v>
      </c>
      <c r="F1406" s="78" t="s">
        <v>332</v>
      </c>
      <c r="G1406" s="99">
        <v>0</v>
      </c>
      <c r="H1406" s="99">
        <v>0</v>
      </c>
      <c r="I1406" s="96" t="s">
        <v>15</v>
      </c>
      <c r="J1406" s="23" t="s">
        <v>1275</v>
      </c>
      <c r="K1406" s="24" t="s">
        <v>3526</v>
      </c>
      <c r="L1406" s="22" t="s">
        <v>4261</v>
      </c>
      <c r="M1406" s="22" t="s">
        <v>4318</v>
      </c>
      <c r="N1406" s="22" t="s">
        <v>2074</v>
      </c>
      <c r="O1406" s="22"/>
      <c r="P1406" s="246" t="s">
        <v>1812</v>
      </c>
      <c r="Q1406" s="191"/>
      <c r="R1406" s="1"/>
      <c r="S1406" s="1" t="str">
        <f t="shared" si="199"/>
        <v/>
      </c>
      <c r="T1406" s="1" t="str">
        <f>IF(ISNA(VLOOKUP(P1406,'NEW XEQM.c'!D:D,1,0)),"--",VLOOKUP(P1406,'NEW XEQM.c'!D:G,3,0))</f>
        <v>--</v>
      </c>
      <c r="U1406" s="1" t="s">
        <v>2074</v>
      </c>
      <c r="W1406" t="e">
        <f t="shared" si="195"/>
        <v>#VALUE!</v>
      </c>
    </row>
    <row r="1407" spans="1:23">
      <c r="A1407" s="16">
        <f t="shared" si="204"/>
        <v>1407</v>
      </c>
      <c r="B1407" s="15">
        <f t="shared" si="193"/>
        <v>1371</v>
      </c>
      <c r="C1407" s="18" t="s">
        <v>3512</v>
      </c>
      <c r="D1407" s="18" t="s">
        <v>7</v>
      </c>
      <c r="E1407" s="78" t="s">
        <v>2084</v>
      </c>
      <c r="F1407" s="78" t="s">
        <v>2084</v>
      </c>
      <c r="G1407" s="99">
        <v>0</v>
      </c>
      <c r="H1407" s="99">
        <v>0</v>
      </c>
      <c r="I1407" s="96" t="s">
        <v>15</v>
      </c>
      <c r="J1407" s="23" t="s">
        <v>1275</v>
      </c>
      <c r="K1407" s="24" t="s">
        <v>3526</v>
      </c>
      <c r="L1407" s="22" t="s">
        <v>4261</v>
      </c>
      <c r="M1407" s="22" t="s">
        <v>4318</v>
      </c>
      <c r="N1407" s="22" t="s">
        <v>2074</v>
      </c>
      <c r="O1407" s="22"/>
      <c r="P1407" s="246" t="s">
        <v>1816</v>
      </c>
      <c r="Q1407" s="191"/>
      <c r="R1407" s="1"/>
      <c r="S1407" s="1" t="str">
        <f t="shared" si="199"/>
        <v/>
      </c>
      <c r="T1407" s="1" t="str">
        <f>IF(ISNA(VLOOKUP(P1407,'NEW XEQM.c'!D:D,1,0)),"--",VLOOKUP(P1407,'NEW XEQM.c'!D:G,3,0))</f>
        <v>--</v>
      </c>
      <c r="U1407" s="1" t="s">
        <v>2074</v>
      </c>
      <c r="W1407" t="e">
        <f t="shared" si="195"/>
        <v>#VALUE!</v>
      </c>
    </row>
    <row r="1408" spans="1:23">
      <c r="A1408" s="16">
        <f t="shared" si="204"/>
        <v>1408</v>
      </c>
      <c r="B1408" s="15">
        <f t="shared" si="193"/>
        <v>1372</v>
      </c>
      <c r="C1408" s="18" t="s">
        <v>3512</v>
      </c>
      <c r="D1408" s="18" t="s">
        <v>7</v>
      </c>
      <c r="E1408" s="78" t="s">
        <v>346</v>
      </c>
      <c r="F1408" s="78" t="s">
        <v>346</v>
      </c>
      <c r="G1408" s="99">
        <v>0</v>
      </c>
      <c r="H1408" s="99">
        <v>0</v>
      </c>
      <c r="I1408" s="96" t="s">
        <v>15</v>
      </c>
      <c r="J1408" s="23" t="s">
        <v>1275</v>
      </c>
      <c r="K1408" s="24" t="s">
        <v>3526</v>
      </c>
      <c r="L1408" s="22" t="s">
        <v>4261</v>
      </c>
      <c r="M1408" s="22" t="s">
        <v>4318</v>
      </c>
      <c r="N1408" s="22" t="s">
        <v>2074</v>
      </c>
      <c r="O1408" s="22"/>
      <c r="P1408" s="246" t="s">
        <v>1841</v>
      </c>
      <c r="Q1408" s="191"/>
      <c r="R1408" s="1"/>
      <c r="S1408" s="1" t="str">
        <f t="shared" si="199"/>
        <v/>
      </c>
      <c r="T1408" s="1" t="str">
        <f>IF(ISNA(VLOOKUP(P1408,'NEW XEQM.c'!D:D,1,0)),"--",VLOOKUP(P1408,'NEW XEQM.c'!D:G,3,0))</f>
        <v>--</v>
      </c>
      <c r="U1408" s="1" t="s">
        <v>2074</v>
      </c>
      <c r="W1408" t="e">
        <f t="shared" si="195"/>
        <v>#VALUE!</v>
      </c>
    </row>
    <row r="1409" spans="1:23">
      <c r="A1409" s="16">
        <f t="shared" si="204"/>
        <v>1409</v>
      </c>
      <c r="B1409" s="15">
        <f t="shared" si="193"/>
        <v>1373</v>
      </c>
      <c r="C1409" s="18" t="s">
        <v>3512</v>
      </c>
      <c r="D1409" s="18" t="s">
        <v>7</v>
      </c>
      <c r="E1409" s="78" t="s">
        <v>2104</v>
      </c>
      <c r="F1409" s="78" t="s">
        <v>2104</v>
      </c>
      <c r="G1409" s="99">
        <v>0</v>
      </c>
      <c r="H1409" s="99">
        <v>0</v>
      </c>
      <c r="I1409" s="96" t="s">
        <v>15</v>
      </c>
      <c r="J1409" s="23" t="s">
        <v>1275</v>
      </c>
      <c r="K1409" s="24" t="s">
        <v>3526</v>
      </c>
      <c r="L1409" s="22" t="s">
        <v>4261</v>
      </c>
      <c r="M1409" s="22" t="s">
        <v>4318</v>
      </c>
      <c r="N1409" s="22" t="s">
        <v>2074</v>
      </c>
      <c r="O1409" s="22"/>
      <c r="P1409" s="246" t="s">
        <v>1843</v>
      </c>
      <c r="Q1409" s="191"/>
      <c r="R1409" s="1"/>
      <c r="S1409" s="1" t="str">
        <f t="shared" si="199"/>
        <v/>
      </c>
      <c r="T1409" s="1" t="str">
        <f>IF(ISNA(VLOOKUP(P1409,'NEW XEQM.c'!D:D,1,0)),"--",VLOOKUP(P1409,'NEW XEQM.c'!D:G,3,0))</f>
        <v>--</v>
      </c>
      <c r="U1409" s="1" t="s">
        <v>2074</v>
      </c>
      <c r="W1409" t="e">
        <f t="shared" si="195"/>
        <v>#VALUE!</v>
      </c>
    </row>
    <row r="1410" spans="1:23">
      <c r="A1410" s="16">
        <f t="shared" si="204"/>
        <v>1410</v>
      </c>
      <c r="B1410" s="15">
        <f t="shared" si="193"/>
        <v>1374</v>
      </c>
      <c r="C1410" s="18" t="s">
        <v>3512</v>
      </c>
      <c r="D1410" s="18" t="s">
        <v>7</v>
      </c>
      <c r="E1410" s="23" t="s">
        <v>359</v>
      </c>
      <c r="F1410" s="23" t="s">
        <v>359</v>
      </c>
      <c r="G1410" s="99">
        <v>0</v>
      </c>
      <c r="H1410" s="99">
        <v>0</v>
      </c>
      <c r="I1410" s="96" t="s">
        <v>15</v>
      </c>
      <c r="J1410" s="23" t="s">
        <v>1275</v>
      </c>
      <c r="K1410" s="24" t="s">
        <v>3526</v>
      </c>
      <c r="L1410" s="22" t="s">
        <v>4261</v>
      </c>
      <c r="M1410" s="22" t="s">
        <v>4318</v>
      </c>
      <c r="N1410" s="22" t="s">
        <v>2074</v>
      </c>
      <c r="O1410" s="22"/>
      <c r="P1410" s="246" t="s">
        <v>1868</v>
      </c>
      <c r="Q1410" s="191"/>
      <c r="R1410" s="1"/>
      <c r="S1410" s="1" t="str">
        <f t="shared" si="199"/>
        <v/>
      </c>
      <c r="T1410" s="1" t="str">
        <f>IF(ISNA(VLOOKUP(P1410,'NEW XEQM.c'!D:D,1,0)),"--",VLOOKUP(P1410,'NEW XEQM.c'!D:G,3,0))</f>
        <v>--</v>
      </c>
      <c r="U1410" s="1" t="s">
        <v>2074</v>
      </c>
      <c r="W1410" t="e">
        <f t="shared" si="195"/>
        <v>#VALUE!</v>
      </c>
    </row>
    <row r="1411" spans="1:23">
      <c r="A1411" s="16">
        <f t="shared" si="204"/>
        <v>1411</v>
      </c>
      <c r="B1411" s="15">
        <f t="shared" si="193"/>
        <v>1375</v>
      </c>
      <c r="C1411" s="18" t="s">
        <v>3512</v>
      </c>
      <c r="D1411" s="18" t="s">
        <v>7</v>
      </c>
      <c r="E1411" s="23" t="s">
        <v>6152</v>
      </c>
      <c r="F1411" s="23" t="s">
        <v>6152</v>
      </c>
      <c r="G1411" s="99">
        <v>0</v>
      </c>
      <c r="H1411" s="99">
        <v>0</v>
      </c>
      <c r="I1411" s="96" t="s">
        <v>15</v>
      </c>
      <c r="J1411" s="23" t="s">
        <v>1275</v>
      </c>
      <c r="K1411" s="24" t="s">
        <v>3526</v>
      </c>
      <c r="L1411" s="22" t="s">
        <v>4261</v>
      </c>
      <c r="M1411" s="22" t="s">
        <v>4318</v>
      </c>
      <c r="N1411" s="22" t="s">
        <v>2074</v>
      </c>
      <c r="O1411" s="22"/>
      <c r="P1411" s="246" t="s">
        <v>1870</v>
      </c>
      <c r="Q1411" s="191"/>
      <c r="R1411" s="1"/>
      <c r="S1411" s="1" t="str">
        <f t="shared" si="199"/>
        <v/>
      </c>
      <c r="T1411" s="1" t="str">
        <f>IF(ISNA(VLOOKUP(P1411,'NEW XEQM.c'!D:D,1,0)),"--",VLOOKUP(P1411,'NEW XEQM.c'!D:G,3,0))</f>
        <v>--</v>
      </c>
      <c r="U1411" s="1" t="s">
        <v>2074</v>
      </c>
      <c r="W1411" t="e">
        <f t="shared" si="195"/>
        <v>#VALUE!</v>
      </c>
    </row>
    <row r="1412" spans="1:23">
      <c r="A1412" s="16">
        <f t="shared" si="204"/>
        <v>1412</v>
      </c>
      <c r="B1412" s="15">
        <f t="shared" ref="B1412:B1475" si="205">IF(AND(MID(C1412,2,1)&lt;&gt;"/",MID(C1412,1,1)="/"),INT(B1411)+1,B1411+0.01)</f>
        <v>1376</v>
      </c>
      <c r="C1412" s="18" t="s">
        <v>3512</v>
      </c>
      <c r="D1412" s="18" t="s">
        <v>7</v>
      </c>
      <c r="E1412" s="23" t="s">
        <v>5007</v>
      </c>
      <c r="F1412" s="23" t="s">
        <v>5007</v>
      </c>
      <c r="G1412" s="99">
        <v>0</v>
      </c>
      <c r="H1412" s="99">
        <v>0</v>
      </c>
      <c r="I1412" s="96" t="s">
        <v>15</v>
      </c>
      <c r="J1412" s="23" t="s">
        <v>1275</v>
      </c>
      <c r="K1412" s="24" t="s">
        <v>3526</v>
      </c>
      <c r="L1412" s="22" t="s">
        <v>4261</v>
      </c>
      <c r="M1412" s="22" t="s">
        <v>4318</v>
      </c>
      <c r="N1412" s="22" t="s">
        <v>2074</v>
      </c>
      <c r="O1412" s="18" t="s">
        <v>364</v>
      </c>
      <c r="P1412" s="246" t="s">
        <v>1875</v>
      </c>
      <c r="Q1412" s="191"/>
      <c r="R1412" s="1"/>
      <c r="S1412" s="1" t="str">
        <f t="shared" si="199"/>
        <v/>
      </c>
      <c r="T1412" s="1" t="str">
        <f>IF(ISNA(VLOOKUP(P1412,'NEW XEQM.c'!D:D,1,0)),"--",VLOOKUP(P1412,'NEW XEQM.c'!D:G,3,0))</f>
        <v>--</v>
      </c>
      <c r="U1412" s="1" t="s">
        <v>2074</v>
      </c>
      <c r="W1412" t="e">
        <f t="shared" si="195"/>
        <v>#VALUE!</v>
      </c>
    </row>
    <row r="1413" spans="1:23">
      <c r="A1413" s="16">
        <f t="shared" si="204"/>
        <v>1413</v>
      </c>
      <c r="B1413" s="15">
        <f t="shared" si="205"/>
        <v>1377</v>
      </c>
      <c r="C1413" s="18" t="s">
        <v>3512</v>
      </c>
      <c r="D1413" s="18" t="s">
        <v>7</v>
      </c>
      <c r="E1413" s="23" t="s">
        <v>365</v>
      </c>
      <c r="F1413" s="23" t="s">
        <v>365</v>
      </c>
      <c r="G1413" s="99">
        <v>0</v>
      </c>
      <c r="H1413" s="99">
        <v>0</v>
      </c>
      <c r="I1413" s="96" t="s">
        <v>15</v>
      </c>
      <c r="J1413" s="23" t="s">
        <v>1275</v>
      </c>
      <c r="K1413" s="24" t="s">
        <v>3526</v>
      </c>
      <c r="L1413" s="22" t="s">
        <v>4261</v>
      </c>
      <c r="M1413" s="22" t="s">
        <v>4318</v>
      </c>
      <c r="N1413" s="22" t="s">
        <v>2074</v>
      </c>
      <c r="O1413" s="22" t="s">
        <v>2947</v>
      </c>
      <c r="P1413" s="246" t="s">
        <v>1876</v>
      </c>
      <c r="Q1413" s="191"/>
      <c r="R1413" s="1"/>
      <c r="S1413" s="1" t="str">
        <f t="shared" ref="S1413:S1439" si="206">IF(E1413=F1413,"","NOT EQUAL")</f>
        <v/>
      </c>
      <c r="T1413" s="1" t="str">
        <f>IF(ISNA(VLOOKUP(P1413,'NEW XEQM.c'!D:D,1,0)),"--",VLOOKUP(P1413,'NEW XEQM.c'!D:G,3,0))</f>
        <v>--</v>
      </c>
      <c r="U1413" s="1" t="s">
        <v>2074</v>
      </c>
      <c r="W1413" t="e">
        <f t="shared" ref="W1413:W1476" si="207">SUBSTITUTE(IF(AND(T1413="--",FIND("STD",E1413),FIND("fn",C1413)&gt;0,FIND("ITM_",P1413),I1413="CAT_FNCT"),E1413,""),"""","")</f>
        <v>#VALUE!</v>
      </c>
    </row>
    <row r="1414" spans="1:23">
      <c r="A1414" s="16">
        <f t="shared" si="204"/>
        <v>1414</v>
      </c>
      <c r="B1414" s="15">
        <f t="shared" si="205"/>
        <v>1378</v>
      </c>
      <c r="C1414" s="18" t="s">
        <v>3512</v>
      </c>
      <c r="D1414" s="18" t="s">
        <v>7</v>
      </c>
      <c r="E1414" s="23" t="s">
        <v>6151</v>
      </c>
      <c r="F1414" s="23" t="s">
        <v>6151</v>
      </c>
      <c r="G1414" s="99">
        <v>0</v>
      </c>
      <c r="H1414" s="99">
        <v>0</v>
      </c>
      <c r="I1414" s="96" t="s">
        <v>15</v>
      </c>
      <c r="J1414" s="23" t="s">
        <v>1275</v>
      </c>
      <c r="K1414" s="24" t="s">
        <v>3526</v>
      </c>
      <c r="L1414" s="22" t="s">
        <v>4261</v>
      </c>
      <c r="M1414" s="22" t="s">
        <v>4318</v>
      </c>
      <c r="N1414" s="22" t="s">
        <v>2074</v>
      </c>
      <c r="O1414" s="22" t="s">
        <v>2948</v>
      </c>
      <c r="P1414" s="246" t="s">
        <v>6150</v>
      </c>
      <c r="Q1414" s="191"/>
      <c r="R1414" s="1"/>
      <c r="S1414" s="1" t="str">
        <f t="shared" si="206"/>
        <v/>
      </c>
      <c r="T1414" s="1" t="str">
        <f>IF(ISNA(VLOOKUP(P1414,'NEW XEQM.c'!D:D,1,0)),"--",VLOOKUP(P1414,'NEW XEQM.c'!D:G,3,0))</f>
        <v>--</v>
      </c>
      <c r="U1414" s="1" t="s">
        <v>2074</v>
      </c>
      <c r="W1414" t="e">
        <f t="shared" si="207"/>
        <v>#VALUE!</v>
      </c>
    </row>
    <row r="1415" spans="1:23">
      <c r="A1415" s="16">
        <f t="shared" si="204"/>
        <v>1415</v>
      </c>
      <c r="B1415" s="15">
        <f t="shared" si="205"/>
        <v>1379</v>
      </c>
      <c r="C1415" s="18" t="s">
        <v>3512</v>
      </c>
      <c r="D1415" s="18" t="s">
        <v>7</v>
      </c>
      <c r="E1415" s="23" t="s">
        <v>2119</v>
      </c>
      <c r="F1415" s="23" t="s">
        <v>2119</v>
      </c>
      <c r="G1415" s="99">
        <v>0</v>
      </c>
      <c r="H1415" s="99">
        <v>0</v>
      </c>
      <c r="I1415" s="96" t="s">
        <v>15</v>
      </c>
      <c r="J1415" s="23" t="s">
        <v>1275</v>
      </c>
      <c r="K1415" s="24" t="s">
        <v>3526</v>
      </c>
      <c r="L1415" s="22" t="s">
        <v>4261</v>
      </c>
      <c r="M1415" s="22" t="s">
        <v>4318</v>
      </c>
      <c r="N1415" s="22" t="s">
        <v>2074</v>
      </c>
      <c r="O1415" s="22"/>
      <c r="P1415" s="246" t="s">
        <v>2118</v>
      </c>
      <c r="Q1415" s="191"/>
      <c r="R1415" s="1"/>
      <c r="S1415" s="1" t="str">
        <f t="shared" si="206"/>
        <v/>
      </c>
      <c r="T1415" s="1" t="str">
        <f>IF(ISNA(VLOOKUP(P1415,'NEW XEQM.c'!D:D,1,0)),"--",VLOOKUP(P1415,'NEW XEQM.c'!D:G,3,0))</f>
        <v>--</v>
      </c>
      <c r="U1415" s="1" t="s">
        <v>2074</v>
      </c>
      <c r="W1415" t="e">
        <f t="shared" si="207"/>
        <v>#VALUE!</v>
      </c>
    </row>
    <row r="1416" spans="1:23">
      <c r="A1416" s="16">
        <f t="shared" si="204"/>
        <v>1416</v>
      </c>
      <c r="B1416" s="15">
        <f t="shared" si="205"/>
        <v>1380</v>
      </c>
      <c r="C1416" s="18" t="s">
        <v>3512</v>
      </c>
      <c r="D1416" s="18" t="s">
        <v>7</v>
      </c>
      <c r="E1416" s="23" t="s">
        <v>408</v>
      </c>
      <c r="F1416" s="23" t="s">
        <v>408</v>
      </c>
      <c r="G1416" s="99">
        <v>0</v>
      </c>
      <c r="H1416" s="99">
        <v>0</v>
      </c>
      <c r="I1416" s="96" t="s">
        <v>15</v>
      </c>
      <c r="J1416" s="23" t="s">
        <v>1275</v>
      </c>
      <c r="K1416" s="24" t="s">
        <v>3526</v>
      </c>
      <c r="L1416" s="22" t="s">
        <v>4261</v>
      </c>
      <c r="M1416" s="22" t="s">
        <v>4318</v>
      </c>
      <c r="N1416" s="22" t="s">
        <v>2074</v>
      </c>
      <c r="O1416" s="22"/>
      <c r="P1416" s="246" t="s">
        <v>1947</v>
      </c>
      <c r="Q1416" s="191"/>
      <c r="R1416" s="1"/>
      <c r="S1416" s="1" t="str">
        <f t="shared" si="206"/>
        <v/>
      </c>
      <c r="T1416" s="1" t="str">
        <f>IF(ISNA(VLOOKUP(P1416,'NEW XEQM.c'!D:D,1,0)),"--",VLOOKUP(P1416,'NEW XEQM.c'!D:G,3,0))</f>
        <v>--</v>
      </c>
      <c r="U1416" s="1" t="s">
        <v>2074</v>
      </c>
      <c r="W1416" t="e">
        <f t="shared" si="207"/>
        <v>#VALUE!</v>
      </c>
    </row>
    <row r="1417" spans="1:23">
      <c r="A1417" s="16">
        <f t="shared" si="204"/>
        <v>1417</v>
      </c>
      <c r="B1417" s="15">
        <f t="shared" si="205"/>
        <v>1381</v>
      </c>
      <c r="C1417" s="18" t="s">
        <v>4366</v>
      </c>
      <c r="D1417" s="18" t="s">
        <v>2559</v>
      </c>
      <c r="E1417" s="23" t="s">
        <v>409</v>
      </c>
      <c r="F1417" s="23" t="s">
        <v>409</v>
      </c>
      <c r="G1417" s="99">
        <v>0</v>
      </c>
      <c r="H1417" s="99">
        <v>0</v>
      </c>
      <c r="I1417" s="96" t="s">
        <v>15</v>
      </c>
      <c r="J1417" s="23" t="s">
        <v>1275</v>
      </c>
      <c r="K1417" s="24" t="s">
        <v>3526</v>
      </c>
      <c r="L1417" s="22" t="s">
        <v>4261</v>
      </c>
      <c r="M1417" s="22" t="s">
        <v>4318</v>
      </c>
      <c r="N1417" s="22" t="s">
        <v>2074</v>
      </c>
      <c r="O1417" s="22"/>
      <c r="P1417" s="246" t="s">
        <v>1948</v>
      </c>
      <c r="Q1417" s="191"/>
      <c r="R1417" s="1"/>
      <c r="S1417" s="1" t="str">
        <f t="shared" si="206"/>
        <v/>
      </c>
      <c r="T1417" s="1" t="str">
        <f>IF(ISNA(VLOOKUP(P1417,'NEW XEQM.c'!D:D,1,0)),"--",VLOOKUP(P1417,'NEW XEQM.c'!D:G,3,0))</f>
        <v>--</v>
      </c>
      <c r="U1417" s="1" t="s">
        <v>2074</v>
      </c>
      <c r="W1417" t="e">
        <f t="shared" si="207"/>
        <v>#VALUE!</v>
      </c>
    </row>
    <row r="1418" spans="1:23">
      <c r="A1418" s="16">
        <f t="shared" si="204"/>
        <v>1418</v>
      </c>
      <c r="B1418" s="15">
        <f t="shared" si="205"/>
        <v>1382</v>
      </c>
      <c r="C1418" s="18" t="s">
        <v>3512</v>
      </c>
      <c r="D1418" s="18" t="s">
        <v>7</v>
      </c>
      <c r="E1418" s="23" t="s">
        <v>5020</v>
      </c>
      <c r="F1418" s="23" t="s">
        <v>5020</v>
      </c>
      <c r="G1418" s="99">
        <v>0</v>
      </c>
      <c r="H1418" s="99">
        <v>0</v>
      </c>
      <c r="I1418" s="96" t="s">
        <v>15</v>
      </c>
      <c r="J1418" s="23" t="s">
        <v>1275</v>
      </c>
      <c r="K1418" s="24" t="s">
        <v>3526</v>
      </c>
      <c r="L1418" s="22" t="s">
        <v>4261</v>
      </c>
      <c r="M1418" s="22" t="s">
        <v>4318</v>
      </c>
      <c r="N1418" s="22" t="s">
        <v>2074</v>
      </c>
      <c r="O1418" s="18" t="s">
        <v>414</v>
      </c>
      <c r="P1418" s="246" t="s">
        <v>6089</v>
      </c>
      <c r="Q1418" s="191"/>
      <c r="R1418" s="1"/>
      <c r="S1418" s="1" t="str">
        <f t="shared" si="206"/>
        <v/>
      </c>
      <c r="T1418" s="1" t="str">
        <f>IF(ISNA(VLOOKUP(P1418,'NEW XEQM.c'!D:D,1,0)),"--",VLOOKUP(P1418,'NEW XEQM.c'!D:G,3,0))</f>
        <v>--</v>
      </c>
      <c r="U1418" s="1" t="s">
        <v>2074</v>
      </c>
      <c r="W1418" t="e">
        <f t="shared" si="207"/>
        <v>#VALUE!</v>
      </c>
    </row>
    <row r="1419" spans="1:23">
      <c r="A1419" s="16">
        <f t="shared" si="204"/>
        <v>1419</v>
      </c>
      <c r="B1419" s="15">
        <f t="shared" si="205"/>
        <v>1383</v>
      </c>
      <c r="C1419" s="18" t="s">
        <v>3512</v>
      </c>
      <c r="D1419" s="18" t="s">
        <v>7</v>
      </c>
      <c r="E1419" s="23" t="s">
        <v>422</v>
      </c>
      <c r="F1419" s="23" t="s">
        <v>422</v>
      </c>
      <c r="G1419" s="28">
        <v>0</v>
      </c>
      <c r="H1419" s="28">
        <v>0</v>
      </c>
      <c r="I1419" s="96" t="s">
        <v>15</v>
      </c>
      <c r="J1419" s="23" t="s">
        <v>1275</v>
      </c>
      <c r="K1419" s="24" t="s">
        <v>3526</v>
      </c>
      <c r="L1419" s="22" t="s">
        <v>4261</v>
      </c>
      <c r="M1419" s="22" t="s">
        <v>4318</v>
      </c>
      <c r="N1419" s="22" t="s">
        <v>2074</v>
      </c>
      <c r="O1419" s="18" t="s">
        <v>2949</v>
      </c>
      <c r="P1419" s="246" t="s">
        <v>1973</v>
      </c>
      <c r="Q1419" s="191"/>
      <c r="R1419" s="1"/>
      <c r="S1419" s="1" t="str">
        <f t="shared" si="206"/>
        <v/>
      </c>
      <c r="T1419" s="1" t="str">
        <f>IF(ISNA(VLOOKUP(P1419,'NEW XEQM.c'!D:D,1,0)),"--",VLOOKUP(P1419,'NEW XEQM.c'!D:G,3,0))</f>
        <v>--</v>
      </c>
      <c r="U1419" s="1" t="s">
        <v>2074</v>
      </c>
      <c r="W1419" t="e">
        <f t="shared" si="207"/>
        <v>#VALUE!</v>
      </c>
    </row>
    <row r="1420" spans="1:23">
      <c r="A1420" s="16">
        <f t="shared" si="204"/>
        <v>1420</v>
      </c>
      <c r="B1420" s="15">
        <f t="shared" si="205"/>
        <v>1384</v>
      </c>
      <c r="C1420" s="18" t="s">
        <v>3512</v>
      </c>
      <c r="D1420" s="18" t="s">
        <v>7</v>
      </c>
      <c r="E1420" s="23" t="s">
        <v>423</v>
      </c>
      <c r="F1420" s="23" t="s">
        <v>423</v>
      </c>
      <c r="G1420" s="28">
        <v>0</v>
      </c>
      <c r="H1420" s="28">
        <v>0</v>
      </c>
      <c r="I1420" s="96" t="s">
        <v>15</v>
      </c>
      <c r="J1420" s="23" t="s">
        <v>1275</v>
      </c>
      <c r="K1420" s="24" t="s">
        <v>3526</v>
      </c>
      <c r="L1420" s="22" t="s">
        <v>4261</v>
      </c>
      <c r="M1420" s="22" t="s">
        <v>4318</v>
      </c>
      <c r="N1420" s="22" t="s">
        <v>2074</v>
      </c>
      <c r="O1420" s="18" t="s">
        <v>2950</v>
      </c>
      <c r="P1420" s="246" t="s">
        <v>1974</v>
      </c>
      <c r="Q1420" s="191"/>
      <c r="R1420" s="1"/>
      <c r="S1420" s="1" t="str">
        <f t="shared" si="206"/>
        <v/>
      </c>
      <c r="T1420" s="1" t="str">
        <f>IF(ISNA(VLOOKUP(P1420,'NEW XEQM.c'!D:D,1,0)),"--",VLOOKUP(P1420,'NEW XEQM.c'!D:G,3,0))</f>
        <v>--</v>
      </c>
      <c r="U1420" s="1" t="s">
        <v>2074</v>
      </c>
      <c r="W1420" t="e">
        <f t="shared" si="207"/>
        <v>#VALUE!</v>
      </c>
    </row>
    <row r="1421" spans="1:23">
      <c r="A1421" s="16">
        <f t="shared" si="204"/>
        <v>1421</v>
      </c>
      <c r="B1421" s="15">
        <f t="shared" si="205"/>
        <v>1385</v>
      </c>
      <c r="C1421" s="18" t="s">
        <v>3512</v>
      </c>
      <c r="D1421" s="18" t="s">
        <v>7</v>
      </c>
      <c r="E1421" s="23" t="s">
        <v>474</v>
      </c>
      <c r="F1421" s="23" t="s">
        <v>839</v>
      </c>
      <c r="G1421" s="28">
        <v>0</v>
      </c>
      <c r="H1421" s="28">
        <v>0</v>
      </c>
      <c r="I1421" s="23" t="s">
        <v>1</v>
      </c>
      <c r="J1421" s="23" t="s">
        <v>1275</v>
      </c>
      <c r="K1421" s="24" t="s">
        <v>3526</v>
      </c>
      <c r="L1421" s="22" t="s">
        <v>4261</v>
      </c>
      <c r="M1421" s="22" t="s">
        <v>4318</v>
      </c>
      <c r="N1421" s="22" t="s">
        <v>2074</v>
      </c>
      <c r="O1421" s="22"/>
      <c r="P1421" s="246" t="s">
        <v>1990</v>
      </c>
      <c r="Q1421" s="191"/>
      <c r="R1421" s="1"/>
      <c r="S1421" s="1" t="str">
        <f t="shared" si="206"/>
        <v>NOT EQUAL</v>
      </c>
      <c r="T1421" s="1" t="str">
        <f>IF(ISNA(VLOOKUP(P1421,'NEW XEQM.c'!D:D,1,0)),"--",VLOOKUP(P1421,'NEW XEQM.c'!D:G,3,0))</f>
        <v>--</v>
      </c>
      <c r="U1421" s="1" t="s">
        <v>2074</v>
      </c>
      <c r="W1421" t="e">
        <f t="shared" si="207"/>
        <v>#VALUE!</v>
      </c>
    </row>
    <row r="1422" spans="1:23">
      <c r="A1422" s="16">
        <f t="shared" si="204"/>
        <v>1422</v>
      </c>
      <c r="B1422" s="15">
        <f t="shared" si="205"/>
        <v>1386</v>
      </c>
      <c r="C1422" s="18" t="s">
        <v>3512</v>
      </c>
      <c r="D1422" s="18" t="s">
        <v>7</v>
      </c>
      <c r="E1422" s="23" t="s">
        <v>474</v>
      </c>
      <c r="F1422" s="23" t="s">
        <v>840</v>
      </c>
      <c r="G1422" s="28">
        <v>0</v>
      </c>
      <c r="H1422" s="28">
        <v>0</v>
      </c>
      <c r="I1422" s="23" t="s">
        <v>1</v>
      </c>
      <c r="J1422" s="23" t="s">
        <v>1275</v>
      </c>
      <c r="K1422" s="24" t="s">
        <v>3526</v>
      </c>
      <c r="L1422" s="22" t="s">
        <v>4261</v>
      </c>
      <c r="M1422" s="22" t="s">
        <v>4318</v>
      </c>
      <c r="N1422" s="22" t="s">
        <v>2074</v>
      </c>
      <c r="O1422" s="22"/>
      <c r="P1422" s="246" t="s">
        <v>1991</v>
      </c>
      <c r="Q1422" s="191"/>
      <c r="R1422" s="1"/>
      <c r="S1422" s="1" t="str">
        <f t="shared" si="206"/>
        <v>NOT EQUAL</v>
      </c>
      <c r="T1422" s="1" t="str">
        <f>IF(ISNA(VLOOKUP(P1422,'NEW XEQM.c'!D:D,1,0)),"--",VLOOKUP(P1422,'NEW XEQM.c'!D:G,3,0))</f>
        <v>--</v>
      </c>
      <c r="U1422" s="1" t="s">
        <v>2074</v>
      </c>
      <c r="W1422" t="e">
        <f t="shared" si="207"/>
        <v>#VALUE!</v>
      </c>
    </row>
    <row r="1423" spans="1:23">
      <c r="A1423" s="16">
        <f t="shared" si="204"/>
        <v>1423</v>
      </c>
      <c r="B1423" s="15">
        <f t="shared" si="205"/>
        <v>1387</v>
      </c>
      <c r="C1423" s="18" t="s">
        <v>3512</v>
      </c>
      <c r="D1423" s="18" t="s">
        <v>7</v>
      </c>
      <c r="E1423" s="23" t="s">
        <v>474</v>
      </c>
      <c r="F1423" s="23" t="s">
        <v>841</v>
      </c>
      <c r="G1423" s="28">
        <v>0</v>
      </c>
      <c r="H1423" s="28">
        <v>0</v>
      </c>
      <c r="I1423" s="23" t="s">
        <v>1</v>
      </c>
      <c r="J1423" s="23" t="s">
        <v>1275</v>
      </c>
      <c r="K1423" s="24" t="s">
        <v>3526</v>
      </c>
      <c r="L1423" s="22" t="s">
        <v>4261</v>
      </c>
      <c r="M1423" s="22" t="s">
        <v>4318</v>
      </c>
      <c r="N1423" s="22" t="s">
        <v>2074</v>
      </c>
      <c r="O1423" s="22"/>
      <c r="P1423" s="246" t="s">
        <v>1992</v>
      </c>
      <c r="Q1423" s="191"/>
      <c r="R1423" s="1"/>
      <c r="S1423" s="1" t="str">
        <f t="shared" si="206"/>
        <v>NOT EQUAL</v>
      </c>
      <c r="T1423" s="1" t="str">
        <f>IF(ISNA(VLOOKUP(P1423,'NEW XEQM.c'!D:D,1,0)),"--",VLOOKUP(P1423,'NEW XEQM.c'!D:G,3,0))</f>
        <v>--</v>
      </c>
      <c r="U1423" s="1" t="s">
        <v>2074</v>
      </c>
      <c r="W1423" t="e">
        <f t="shared" si="207"/>
        <v>#VALUE!</v>
      </c>
    </row>
    <row r="1424" spans="1:23">
      <c r="A1424" s="16">
        <f t="shared" si="204"/>
        <v>1424</v>
      </c>
      <c r="B1424" s="15">
        <f t="shared" si="205"/>
        <v>1388</v>
      </c>
      <c r="C1424" s="54" t="s">
        <v>3512</v>
      </c>
      <c r="D1424" s="54" t="s">
        <v>7</v>
      </c>
      <c r="E1424" s="72" t="str">
        <f t="shared" ref="E1424" si="208">CHAR(34)&amp;IF(B1424&lt;10,"000",IF(B1424&lt;100,"00",IF(B1424&lt;1000,"0","")))&amp;$B1424&amp;CHAR(34)</f>
        <v>"1388"</v>
      </c>
      <c r="F1424" s="55" t="str">
        <f t="shared" ref="F1424" si="209">E1424</f>
        <v>"1388"</v>
      </c>
      <c r="G1424" s="100">
        <v>0</v>
      </c>
      <c r="H1424" s="100">
        <v>0</v>
      </c>
      <c r="I1424" s="95" t="s">
        <v>27</v>
      </c>
      <c r="J1424" s="23" t="s">
        <v>1274</v>
      </c>
      <c r="K1424" s="57" t="s">
        <v>3526</v>
      </c>
      <c r="L1424" s="11" t="s">
        <v>4261</v>
      </c>
      <c r="M1424" s="22" t="s">
        <v>4318</v>
      </c>
      <c r="N1424" s="22" t="s">
        <v>2074</v>
      </c>
      <c r="O1424" s="11"/>
      <c r="P1424" s="246" t="str">
        <f t="shared" ref="P1424" si="210">"ITM_"&amp;IF(B1424&lt;10,"000",IF(B1424&lt;100,"00",IF(B1424&lt;1000,"0","")))&amp;$B1424</f>
        <v>ITM_1388</v>
      </c>
      <c r="Q1424" s="191"/>
      <c r="R1424" s="1"/>
      <c r="S1424" s="1" t="str">
        <f t="shared" si="206"/>
        <v/>
      </c>
      <c r="T1424" s="1" t="str">
        <f>IF(ISNA(VLOOKUP(P1424,'NEW XEQM.c'!D:D,1,0)),"--",VLOOKUP(P1424,'NEW XEQM.c'!D:G,3,0))</f>
        <v>--</v>
      </c>
      <c r="U1424" s="1" t="s">
        <v>2074</v>
      </c>
      <c r="W1424" t="e">
        <f t="shared" si="207"/>
        <v>#VALUE!</v>
      </c>
    </row>
    <row r="1425" spans="1:23">
      <c r="A1425" s="16">
        <f t="shared" si="204"/>
        <v>1425</v>
      </c>
      <c r="B1425" s="15">
        <f t="shared" si="205"/>
        <v>1389</v>
      </c>
      <c r="C1425" s="18" t="s">
        <v>3512</v>
      </c>
      <c r="D1425" s="18" t="s">
        <v>7</v>
      </c>
      <c r="E1425" s="73" t="s">
        <v>2164</v>
      </c>
      <c r="F1425" s="73" t="s">
        <v>2164</v>
      </c>
      <c r="G1425" s="31">
        <v>0</v>
      </c>
      <c r="H1425" s="31">
        <v>0</v>
      </c>
      <c r="I1425" s="96" t="s">
        <v>15</v>
      </c>
      <c r="J1425" s="23" t="s">
        <v>1275</v>
      </c>
      <c r="K1425" s="24" t="s">
        <v>3526</v>
      </c>
      <c r="L1425" s="22" t="s">
        <v>4261</v>
      </c>
      <c r="M1425" s="22" t="s">
        <v>4318</v>
      </c>
      <c r="N1425" s="22" t="s">
        <v>2074</v>
      </c>
      <c r="O1425" s="22"/>
      <c r="P1425" s="246" t="s">
        <v>2166</v>
      </c>
      <c r="Q1425" s="191"/>
      <c r="R1425" s="1"/>
      <c r="S1425" s="1" t="str">
        <f t="shared" si="206"/>
        <v/>
      </c>
      <c r="T1425" s="1" t="str">
        <f>IF(ISNA(VLOOKUP(P1425,'NEW XEQM.c'!D:D,1,0)),"--",VLOOKUP(P1425,'NEW XEQM.c'!D:G,3,0))</f>
        <v>--</v>
      </c>
      <c r="U1425" s="1" t="s">
        <v>2074</v>
      </c>
      <c r="W1425" t="e">
        <f t="shared" si="207"/>
        <v>#VALUE!</v>
      </c>
    </row>
    <row r="1426" spans="1:23">
      <c r="A1426" s="16">
        <f t="shared" si="204"/>
        <v>1426</v>
      </c>
      <c r="B1426" s="15">
        <f t="shared" si="205"/>
        <v>1390</v>
      </c>
      <c r="C1426" s="18" t="s">
        <v>3512</v>
      </c>
      <c r="D1426" s="18" t="s">
        <v>7</v>
      </c>
      <c r="E1426" s="73" t="s">
        <v>474</v>
      </c>
      <c r="F1426" s="73" t="s">
        <v>2165</v>
      </c>
      <c r="G1426" s="31">
        <v>0</v>
      </c>
      <c r="H1426" s="31">
        <v>0</v>
      </c>
      <c r="I1426" s="23" t="s">
        <v>1</v>
      </c>
      <c r="J1426" s="23" t="s">
        <v>1275</v>
      </c>
      <c r="K1426" s="24" t="s">
        <v>3526</v>
      </c>
      <c r="L1426" s="22" t="s">
        <v>4261</v>
      </c>
      <c r="M1426" s="22" t="s">
        <v>4318</v>
      </c>
      <c r="N1426" s="22" t="s">
        <v>2074</v>
      </c>
      <c r="O1426" s="22"/>
      <c r="P1426" s="246" t="s">
        <v>2167</v>
      </c>
      <c r="Q1426" s="191"/>
      <c r="R1426" s="1"/>
      <c r="S1426" s="1" t="str">
        <f t="shared" si="206"/>
        <v>NOT EQUAL</v>
      </c>
      <c r="T1426" s="1" t="str">
        <f>IF(ISNA(VLOOKUP(P1426,'NEW XEQM.c'!D:D,1,0)),"--",VLOOKUP(P1426,'NEW XEQM.c'!D:G,3,0))</f>
        <v>--</v>
      </c>
      <c r="U1426" s="1" t="s">
        <v>2074</v>
      </c>
      <c r="W1426" t="e">
        <f t="shared" si="207"/>
        <v>#VALUE!</v>
      </c>
    </row>
    <row r="1427" spans="1:23">
      <c r="A1427" s="16">
        <f t="shared" si="204"/>
        <v>1427</v>
      </c>
      <c r="B1427" s="15">
        <f t="shared" si="205"/>
        <v>1391</v>
      </c>
      <c r="C1427" s="18" t="s">
        <v>3512</v>
      </c>
      <c r="D1427" s="18" t="s">
        <v>7</v>
      </c>
      <c r="E1427" s="73" t="s">
        <v>474</v>
      </c>
      <c r="F1427" s="73" t="s">
        <v>2329</v>
      </c>
      <c r="G1427" s="31">
        <v>0</v>
      </c>
      <c r="H1427" s="31">
        <v>0</v>
      </c>
      <c r="I1427" s="23" t="s">
        <v>1</v>
      </c>
      <c r="J1427" s="23" t="s">
        <v>1275</v>
      </c>
      <c r="K1427" s="24" t="s">
        <v>3526</v>
      </c>
      <c r="L1427" s="22" t="s">
        <v>4261</v>
      </c>
      <c r="M1427" s="22" t="s">
        <v>4318</v>
      </c>
      <c r="N1427" s="22" t="s">
        <v>2074</v>
      </c>
      <c r="O1427" s="20"/>
      <c r="P1427" s="246" t="s">
        <v>2328</v>
      </c>
      <c r="Q1427" s="191"/>
      <c r="R1427" s="1"/>
      <c r="S1427" s="1" t="str">
        <f t="shared" si="206"/>
        <v>NOT EQUAL</v>
      </c>
      <c r="T1427" s="1" t="str">
        <f>IF(ISNA(VLOOKUP(P1427,'NEW XEQM.c'!D:D,1,0)),"--",VLOOKUP(P1427,'NEW XEQM.c'!D:G,3,0))</f>
        <v>--</v>
      </c>
      <c r="U1427" s="1" t="s">
        <v>2074</v>
      </c>
      <c r="W1427" t="e">
        <f t="shared" si="207"/>
        <v>#VALUE!</v>
      </c>
    </row>
    <row r="1428" spans="1:23">
      <c r="A1428" s="16">
        <f t="shared" si="204"/>
        <v>1428</v>
      </c>
      <c r="B1428" s="15">
        <f t="shared" si="205"/>
        <v>1392</v>
      </c>
      <c r="C1428" s="18" t="s">
        <v>3512</v>
      </c>
      <c r="D1428" s="18" t="s">
        <v>7</v>
      </c>
      <c r="E1428" s="73" t="s">
        <v>2951</v>
      </c>
      <c r="F1428" s="73" t="s">
        <v>2951</v>
      </c>
      <c r="G1428" s="31">
        <v>0</v>
      </c>
      <c r="H1428" s="31">
        <v>0</v>
      </c>
      <c r="I1428" s="96" t="s">
        <v>15</v>
      </c>
      <c r="J1428" s="23" t="s">
        <v>1275</v>
      </c>
      <c r="K1428" s="24" t="s">
        <v>3526</v>
      </c>
      <c r="L1428" s="22" t="s">
        <v>4261</v>
      </c>
      <c r="M1428" s="22" t="s">
        <v>4318</v>
      </c>
      <c r="N1428" s="22" t="s">
        <v>2074</v>
      </c>
      <c r="O1428" s="22"/>
      <c r="P1428" s="246" t="s">
        <v>3149</v>
      </c>
      <c r="Q1428" s="191"/>
      <c r="R1428" s="1"/>
      <c r="S1428" s="1" t="str">
        <f t="shared" si="206"/>
        <v/>
      </c>
      <c r="T1428" s="1" t="str">
        <f>IF(ISNA(VLOOKUP(P1428,'NEW XEQM.c'!D:D,1,0)),"--",VLOOKUP(P1428,'NEW XEQM.c'!D:G,3,0))</f>
        <v>--</v>
      </c>
      <c r="U1428" s="1"/>
      <c r="W1428" t="e">
        <f t="shared" si="207"/>
        <v>#VALUE!</v>
      </c>
    </row>
    <row r="1429" spans="1:23">
      <c r="A1429" s="16">
        <f t="shared" si="204"/>
        <v>1429</v>
      </c>
      <c r="B1429" s="15">
        <f t="shared" si="205"/>
        <v>1393</v>
      </c>
      <c r="C1429" s="18" t="s">
        <v>3512</v>
      </c>
      <c r="D1429" s="18" t="s">
        <v>7</v>
      </c>
      <c r="E1429" s="73" t="s">
        <v>474</v>
      </c>
      <c r="F1429" s="73" t="s">
        <v>2952</v>
      </c>
      <c r="G1429" s="30">
        <v>0</v>
      </c>
      <c r="H1429" s="30">
        <v>0</v>
      </c>
      <c r="I1429" s="23" t="s">
        <v>1</v>
      </c>
      <c r="J1429" s="23" t="s">
        <v>1275</v>
      </c>
      <c r="K1429" s="24" t="s">
        <v>3526</v>
      </c>
      <c r="L1429" s="22" t="s">
        <v>4261</v>
      </c>
      <c r="M1429" s="22" t="s">
        <v>4318</v>
      </c>
      <c r="N1429" s="22" t="s">
        <v>2074</v>
      </c>
      <c r="O1429" s="22"/>
      <c r="P1429" s="246" t="s">
        <v>3150</v>
      </c>
      <c r="Q1429" s="191"/>
      <c r="R1429" s="1"/>
      <c r="S1429" s="1" t="str">
        <f t="shared" si="206"/>
        <v>NOT EQUAL</v>
      </c>
      <c r="T1429" s="1" t="str">
        <f>IF(ISNA(VLOOKUP(P1429,'NEW XEQM.c'!D:D,1,0)),"--",VLOOKUP(P1429,'NEW XEQM.c'!D:G,3,0))</f>
        <v>--</v>
      </c>
      <c r="U1429" s="1"/>
      <c r="W1429" t="e">
        <f t="shared" si="207"/>
        <v>#VALUE!</v>
      </c>
    </row>
    <row r="1430" spans="1:23">
      <c r="A1430" s="16">
        <f t="shared" si="204"/>
        <v>1430</v>
      </c>
      <c r="B1430" s="15">
        <f t="shared" si="205"/>
        <v>1394</v>
      </c>
      <c r="C1430" s="18" t="s">
        <v>3331</v>
      </c>
      <c r="D1430" s="18" t="s">
        <v>7</v>
      </c>
      <c r="E1430" s="73" t="s">
        <v>474</v>
      </c>
      <c r="F1430" s="73" t="s">
        <v>2953</v>
      </c>
      <c r="G1430" s="30">
        <v>0</v>
      </c>
      <c r="H1430" s="30">
        <v>0</v>
      </c>
      <c r="I1430" s="23" t="s">
        <v>1</v>
      </c>
      <c r="J1430" s="23" t="s">
        <v>1275</v>
      </c>
      <c r="K1430" s="24" t="s">
        <v>3526</v>
      </c>
      <c r="L1430" s="22" t="s">
        <v>4261</v>
      </c>
      <c r="M1430" s="22" t="s">
        <v>4318</v>
      </c>
      <c r="N1430" s="22" t="s">
        <v>2074</v>
      </c>
      <c r="O1430" s="22"/>
      <c r="P1430" s="246" t="s">
        <v>3151</v>
      </c>
      <c r="Q1430" s="191"/>
      <c r="R1430" s="1"/>
      <c r="S1430" s="1" t="str">
        <f t="shared" si="206"/>
        <v>NOT EQUAL</v>
      </c>
      <c r="T1430" s="1" t="str">
        <f>IF(ISNA(VLOOKUP(P1430,'NEW XEQM.c'!D:D,1,0)),"--",VLOOKUP(P1430,'NEW XEQM.c'!D:G,3,0))</f>
        <v>--</v>
      </c>
      <c r="U1430" s="1"/>
      <c r="W1430" t="e">
        <f t="shared" si="207"/>
        <v>#VALUE!</v>
      </c>
    </row>
    <row r="1431" spans="1:23">
      <c r="A1431" s="16">
        <f t="shared" si="204"/>
        <v>1431</v>
      </c>
      <c r="B1431" s="15">
        <f t="shared" si="205"/>
        <v>1395</v>
      </c>
      <c r="C1431" s="20" t="s">
        <v>3512</v>
      </c>
      <c r="D1431" s="20" t="s">
        <v>7</v>
      </c>
      <c r="E1431" s="43" t="s">
        <v>3926</v>
      </c>
      <c r="F1431" s="43" t="s">
        <v>3926</v>
      </c>
      <c r="G1431" s="30">
        <v>0</v>
      </c>
      <c r="H1431" s="30">
        <v>0</v>
      </c>
      <c r="I1431" s="23" t="s">
        <v>1</v>
      </c>
      <c r="J1431" s="23" t="s">
        <v>1275</v>
      </c>
      <c r="K1431" s="24" t="s">
        <v>3526</v>
      </c>
      <c r="L1431" s="22" t="s">
        <v>4261</v>
      </c>
      <c r="M1431" s="22" t="s">
        <v>4318</v>
      </c>
      <c r="N1431" s="22" t="s">
        <v>2074</v>
      </c>
      <c r="O1431" s="22"/>
      <c r="P1431" s="246" t="s">
        <v>3925</v>
      </c>
      <c r="Q1431" s="191"/>
      <c r="R1431" s="1"/>
      <c r="S1431" s="1" t="str">
        <f t="shared" si="206"/>
        <v/>
      </c>
      <c r="T1431" s="1" t="str">
        <f>IF(ISNA(VLOOKUP(P1431,'NEW XEQM.c'!D:D,1,0)),"--",VLOOKUP(P1431,'NEW XEQM.c'!D:G,3,0))</f>
        <v>--</v>
      </c>
      <c r="U1431" s="1" t="s">
        <v>2074</v>
      </c>
      <c r="W1431" t="e">
        <f t="shared" si="207"/>
        <v>#VALUE!</v>
      </c>
    </row>
    <row r="1432" spans="1:23">
      <c r="A1432" s="16">
        <f t="shared" si="204"/>
        <v>1432</v>
      </c>
      <c r="B1432" s="15">
        <f t="shared" si="205"/>
        <v>1396</v>
      </c>
      <c r="C1432" s="103" t="s">
        <v>3512</v>
      </c>
      <c r="D1432" s="103" t="s">
        <v>7</v>
      </c>
      <c r="E1432" s="109" t="s">
        <v>3941</v>
      </c>
      <c r="F1432" s="109" t="s">
        <v>3941</v>
      </c>
      <c r="G1432" s="104">
        <v>0</v>
      </c>
      <c r="H1432" s="104">
        <v>0</v>
      </c>
      <c r="I1432" s="105" t="s">
        <v>1</v>
      </c>
      <c r="J1432" s="105" t="s">
        <v>1275</v>
      </c>
      <c r="K1432" s="106" t="s">
        <v>3526</v>
      </c>
      <c r="L1432" s="107" t="s">
        <v>4261</v>
      </c>
      <c r="M1432" s="22" t="s">
        <v>4318</v>
      </c>
      <c r="N1432" s="22" t="s">
        <v>2074</v>
      </c>
      <c r="O1432" s="107"/>
      <c r="P1432" s="246" t="s">
        <v>3943</v>
      </c>
      <c r="Q1432" s="191"/>
      <c r="R1432" s="1"/>
      <c r="S1432" s="1" t="str">
        <f t="shared" si="206"/>
        <v/>
      </c>
      <c r="T1432" s="1" t="str">
        <f>IF(ISNA(VLOOKUP(P1432,'NEW XEQM.c'!D:D,1,0)),"--",VLOOKUP(P1432,'NEW XEQM.c'!D:G,3,0))</f>
        <v>--</v>
      </c>
      <c r="U1432" s="1" t="s">
        <v>2074</v>
      </c>
      <c r="W1432" t="e">
        <f t="shared" si="207"/>
        <v>#VALUE!</v>
      </c>
    </row>
    <row r="1433" spans="1:23">
      <c r="A1433" s="16">
        <f t="shared" si="204"/>
        <v>1433</v>
      </c>
      <c r="B1433" s="15">
        <f t="shared" si="205"/>
        <v>1397</v>
      </c>
      <c r="C1433" s="18" t="s">
        <v>3512</v>
      </c>
      <c r="D1433" s="18" t="s">
        <v>7</v>
      </c>
      <c r="E1433" s="21" t="s">
        <v>4096</v>
      </c>
      <c r="F1433" s="21" t="s">
        <v>4097</v>
      </c>
      <c r="G1433" s="30">
        <v>0</v>
      </c>
      <c r="H1433" s="30">
        <v>0</v>
      </c>
      <c r="I1433" s="23" t="s">
        <v>15</v>
      </c>
      <c r="J1433" s="23" t="s">
        <v>1275</v>
      </c>
      <c r="K1433" s="24" t="s">
        <v>3526</v>
      </c>
      <c r="L1433" s="22" t="s">
        <v>4261</v>
      </c>
      <c r="M1433" s="22" t="s">
        <v>4318</v>
      </c>
      <c r="N1433" s="22" t="s">
        <v>2074</v>
      </c>
      <c r="O1433" s="22"/>
      <c r="P1433" s="246" t="s">
        <v>4123</v>
      </c>
      <c r="Q1433" s="191"/>
      <c r="R1433" s="1"/>
      <c r="S1433" s="1" t="str">
        <f t="shared" si="206"/>
        <v/>
      </c>
      <c r="T1433" s="1" t="str">
        <f>IF(ISNA(VLOOKUP(P1433,'NEW XEQM.c'!D:D,1,0)),"--",VLOOKUP(P1433,'NEW XEQM.c'!D:G,3,0))</f>
        <v>--</v>
      </c>
      <c r="U1433" s="1"/>
      <c r="W1433" t="e">
        <f t="shared" si="207"/>
        <v>#VALUE!</v>
      </c>
    </row>
    <row r="1434" spans="1:23">
      <c r="A1434" s="16">
        <f t="shared" si="204"/>
        <v>1434</v>
      </c>
      <c r="B1434" s="15">
        <f t="shared" si="205"/>
        <v>1398</v>
      </c>
      <c r="C1434" s="18" t="s">
        <v>3512</v>
      </c>
      <c r="D1434" s="18" t="s">
        <v>7</v>
      </c>
      <c r="E1434" s="21" t="s">
        <v>192</v>
      </c>
      <c r="F1434" s="21" t="s">
        <v>192</v>
      </c>
      <c r="G1434" s="30">
        <v>0</v>
      </c>
      <c r="H1434" s="30">
        <v>0</v>
      </c>
      <c r="I1434" s="23" t="s">
        <v>1</v>
      </c>
      <c r="J1434" s="23" t="s">
        <v>1275</v>
      </c>
      <c r="K1434" s="24" t="s">
        <v>3526</v>
      </c>
      <c r="L1434" s="22" t="s">
        <v>4261</v>
      </c>
      <c r="M1434" s="22" t="s">
        <v>4318</v>
      </c>
      <c r="N1434" s="22" t="s">
        <v>2074</v>
      </c>
      <c r="O1434" s="22" t="s">
        <v>4248</v>
      </c>
      <c r="P1434" s="246" t="s">
        <v>4215</v>
      </c>
      <c r="Q1434" s="191"/>
      <c r="R1434" s="1"/>
      <c r="S1434" s="1" t="str">
        <f t="shared" si="206"/>
        <v/>
      </c>
      <c r="T1434" s="1" t="str">
        <f>IF(ISNA(VLOOKUP(P1434,'NEW XEQM.c'!D:D,1,0)),"--",VLOOKUP(P1434,'NEW XEQM.c'!D:G,3,0))</f>
        <v>--</v>
      </c>
      <c r="U1434" s="1" t="s">
        <v>2074</v>
      </c>
      <c r="W1434" t="e">
        <f t="shared" si="207"/>
        <v>#VALUE!</v>
      </c>
    </row>
    <row r="1435" spans="1:23">
      <c r="A1435" s="16">
        <f t="shared" si="204"/>
        <v>1435</v>
      </c>
      <c r="B1435" s="15">
        <f t="shared" si="205"/>
        <v>1399</v>
      </c>
      <c r="C1435" s="18" t="s">
        <v>3512</v>
      </c>
      <c r="D1435" s="18" t="s">
        <v>7</v>
      </c>
      <c r="E1435" s="21" t="s">
        <v>4220</v>
      </c>
      <c r="F1435" s="21" t="s">
        <v>4220</v>
      </c>
      <c r="G1435" s="30">
        <v>0</v>
      </c>
      <c r="H1435" s="30">
        <v>0</v>
      </c>
      <c r="I1435" s="23" t="s">
        <v>1</v>
      </c>
      <c r="J1435" s="23" t="s">
        <v>1275</v>
      </c>
      <c r="K1435" s="24" t="s">
        <v>3526</v>
      </c>
      <c r="L1435" s="22" t="s">
        <v>4261</v>
      </c>
      <c r="M1435" s="22" t="s">
        <v>4318</v>
      </c>
      <c r="N1435" s="22" t="s">
        <v>2074</v>
      </c>
      <c r="O1435" s="22"/>
      <c r="P1435" s="246" t="s">
        <v>4229</v>
      </c>
      <c r="Q1435" s="191"/>
      <c r="R1435" s="1"/>
      <c r="S1435" s="1" t="str">
        <f t="shared" si="206"/>
        <v/>
      </c>
      <c r="T1435" s="1" t="str">
        <f>IF(ISNA(VLOOKUP(P1435,'NEW XEQM.c'!D:D,1,0)),"--",VLOOKUP(P1435,'NEW XEQM.c'!D:G,3,0))</f>
        <v>--</v>
      </c>
      <c r="U1435" s="1"/>
      <c r="W1435" t="e">
        <f t="shared" si="207"/>
        <v>#VALUE!</v>
      </c>
    </row>
    <row r="1436" spans="1:23">
      <c r="A1436" s="16">
        <f t="shared" si="204"/>
        <v>1436</v>
      </c>
      <c r="B1436" s="15">
        <f t="shared" si="205"/>
        <v>1400</v>
      </c>
      <c r="C1436" s="18" t="s">
        <v>3512</v>
      </c>
      <c r="D1436" s="18" t="s">
        <v>7</v>
      </c>
      <c r="E1436" s="191" t="s">
        <v>4381</v>
      </c>
      <c r="F1436" s="191" t="s">
        <v>4381</v>
      </c>
      <c r="G1436" s="30">
        <v>0</v>
      </c>
      <c r="H1436" s="30">
        <v>0</v>
      </c>
      <c r="I1436" s="105" t="s">
        <v>1</v>
      </c>
      <c r="J1436" s="23" t="s">
        <v>1275</v>
      </c>
      <c r="K1436" s="24" t="s">
        <v>3526</v>
      </c>
      <c r="L1436" s="22" t="s">
        <v>4261</v>
      </c>
      <c r="M1436" s="22" t="s">
        <v>4318</v>
      </c>
      <c r="N1436" s="22" t="s">
        <v>2074</v>
      </c>
      <c r="O1436" s="22"/>
      <c r="P1436" s="246" t="s">
        <v>4274</v>
      </c>
      <c r="Q1436" s="191"/>
      <c r="R1436" s="1"/>
      <c r="S1436" s="1" t="str">
        <f t="shared" si="206"/>
        <v/>
      </c>
      <c r="T1436" s="1" t="str">
        <f>IF(ISNA(VLOOKUP(P1436,'NEW XEQM.c'!D:D,1,0)),"--",VLOOKUP(P1436,'NEW XEQM.c'!D:G,3,0))</f>
        <v>--</v>
      </c>
      <c r="U1436" s="1"/>
      <c r="W1436" t="e">
        <f t="shared" si="207"/>
        <v>#VALUE!</v>
      </c>
    </row>
    <row r="1437" spans="1:23">
      <c r="A1437" s="16">
        <f t="shared" si="204"/>
        <v>1437</v>
      </c>
      <c r="B1437" s="15">
        <f t="shared" si="205"/>
        <v>1401</v>
      </c>
      <c r="C1437" s="18" t="s">
        <v>3512</v>
      </c>
      <c r="D1437" s="18" t="s">
        <v>7</v>
      </c>
      <c r="E1437" s="21" t="s">
        <v>4425</v>
      </c>
      <c r="F1437" s="21" t="s">
        <v>4425</v>
      </c>
      <c r="G1437" s="30">
        <v>0</v>
      </c>
      <c r="H1437" s="30">
        <v>0</v>
      </c>
      <c r="I1437" s="23" t="s">
        <v>15</v>
      </c>
      <c r="J1437" s="23" t="s">
        <v>1275</v>
      </c>
      <c r="K1437" s="24" t="s">
        <v>3526</v>
      </c>
      <c r="L1437" s="22" t="s">
        <v>4261</v>
      </c>
      <c r="M1437" s="22" t="s">
        <v>4318</v>
      </c>
      <c r="N1437" s="22" t="s">
        <v>2074</v>
      </c>
      <c r="O1437" s="22"/>
      <c r="P1437" s="246" t="s">
        <v>4426</v>
      </c>
      <c r="Q1437" s="191"/>
      <c r="R1437" s="1"/>
      <c r="S1437" s="1" t="str">
        <f t="shared" si="206"/>
        <v/>
      </c>
      <c r="T1437" s="1" t="str">
        <f>IF(ISNA(VLOOKUP(P1437,'NEW XEQM.c'!D:D,1,0)),"--",VLOOKUP(P1437,'NEW XEQM.c'!D:G,3,0))</f>
        <v>--</v>
      </c>
      <c r="U1437" s="1" t="s">
        <v>2074</v>
      </c>
      <c r="W1437" t="e">
        <f t="shared" si="207"/>
        <v>#VALUE!</v>
      </c>
    </row>
    <row r="1438" spans="1:23">
      <c r="A1438" s="16">
        <f t="shared" si="204"/>
        <v>1438</v>
      </c>
      <c r="B1438" s="15">
        <f t="shared" si="205"/>
        <v>1402</v>
      </c>
      <c r="C1438" s="18" t="s">
        <v>3512</v>
      </c>
      <c r="D1438" s="18" t="s">
        <v>7</v>
      </c>
      <c r="E1438" s="21" t="s">
        <v>4416</v>
      </c>
      <c r="F1438" s="21" t="s">
        <v>4416</v>
      </c>
      <c r="G1438" s="30">
        <v>0</v>
      </c>
      <c r="H1438" s="30">
        <v>0</v>
      </c>
      <c r="I1438" s="23" t="s">
        <v>15</v>
      </c>
      <c r="J1438" s="23" t="s">
        <v>1275</v>
      </c>
      <c r="K1438" s="24" t="s">
        <v>3526</v>
      </c>
      <c r="L1438" s="22" t="s">
        <v>4261</v>
      </c>
      <c r="M1438" s="22" t="s">
        <v>4318</v>
      </c>
      <c r="N1438" s="22" t="s">
        <v>2074</v>
      </c>
      <c r="O1438" s="22"/>
      <c r="P1438" s="246" t="s">
        <v>4427</v>
      </c>
      <c r="Q1438" s="191"/>
      <c r="R1438" s="1"/>
      <c r="S1438" s="1" t="str">
        <f t="shared" si="206"/>
        <v/>
      </c>
      <c r="T1438" s="1" t="str">
        <f>IF(ISNA(VLOOKUP(P1438,'NEW XEQM.c'!D:D,1,0)),"--",VLOOKUP(P1438,'NEW XEQM.c'!D:G,3,0))</f>
        <v>--</v>
      </c>
      <c r="U1438" s="1" t="s">
        <v>2074</v>
      </c>
      <c r="W1438" t="e">
        <f t="shared" si="207"/>
        <v>#VALUE!</v>
      </c>
    </row>
    <row r="1439" spans="1:23">
      <c r="A1439" s="1">
        <f t="shared" si="204"/>
        <v>1439</v>
      </c>
      <c r="B1439" s="15">
        <f t="shared" si="205"/>
        <v>1403</v>
      </c>
      <c r="C1439" s="59" t="s">
        <v>3512</v>
      </c>
      <c r="D1439" s="59" t="s">
        <v>7</v>
      </c>
      <c r="E1439" s="130" t="str">
        <f>CHAR(34)&amp;IF(B1439&lt;10,"000",IF(B1439&lt;100,"00",IF(B1439&lt;1000,"0","")))&amp;$B1439&amp;CHAR(34)</f>
        <v>"1403"</v>
      </c>
      <c r="F1439" s="130" t="str">
        <f>E1439</f>
        <v>"1403"</v>
      </c>
      <c r="G1439" s="131">
        <v>0</v>
      </c>
      <c r="H1439" s="131">
        <v>0</v>
      </c>
      <c r="I1439" s="130" t="s">
        <v>27</v>
      </c>
      <c r="J1439" s="130" t="s">
        <v>1274</v>
      </c>
      <c r="K1439" s="61" t="s">
        <v>3526</v>
      </c>
      <c r="L1439" t="s">
        <v>4261</v>
      </c>
      <c r="M1439" t="s">
        <v>4318</v>
      </c>
      <c r="N1439" t="s">
        <v>2074</v>
      </c>
      <c r="P1439" s="246" t="str">
        <f>"ITM_"&amp;IF(B1439&lt;10,"000",IF(B1439&lt;100,"00",IF(B1439&lt;1000,"0","")))&amp;$B1439</f>
        <v>ITM_1403</v>
      </c>
      <c r="Q1439" s="191"/>
      <c r="R1439" s="1"/>
      <c r="S1439" s="1" t="str">
        <f t="shared" si="206"/>
        <v/>
      </c>
      <c r="T1439" s="1" t="str">
        <f>IF(ISNA(VLOOKUP(P1439,'NEW XEQM.c'!D:D,1,0)),"--",VLOOKUP(P1439,'NEW XEQM.c'!D:G,3,0))</f>
        <v>--</v>
      </c>
      <c r="U1439" s="1" t="s">
        <v>2074</v>
      </c>
      <c r="W1439" t="e">
        <f t="shared" si="207"/>
        <v>#VALUE!</v>
      </c>
    </row>
    <row r="1440" spans="1:23" s="209" customFormat="1">
      <c r="A1440" s="16" t="str">
        <f t="shared" si="204"/>
        <v/>
      </c>
      <c r="B1440" s="15">
        <f t="shared" si="205"/>
        <v>1403.01</v>
      </c>
      <c r="C1440" s="17" t="s">
        <v>2074</v>
      </c>
      <c r="D1440" s="18"/>
      <c r="E1440" s="21"/>
      <c r="F1440" s="21"/>
      <c r="G1440" s="44"/>
      <c r="H1440" s="44"/>
      <c r="I1440" s="23"/>
      <c r="J1440" s="23"/>
      <c r="K1440" s="24"/>
      <c r="L1440" s="22"/>
      <c r="M1440" s="22"/>
      <c r="N1440" s="22" t="s">
        <v>2074</v>
      </c>
      <c r="O1440" s="17"/>
      <c r="P1440" s="246" t="s">
        <v>2074</v>
      </c>
      <c r="Q1440" s="191"/>
      <c r="R1440" s="1"/>
      <c r="S1440" s="1"/>
      <c r="T1440" s="1" t="str">
        <f>IF(ISNA(VLOOKUP(P1440,'NEW XEQM.c'!D:D,1,0)),"--",VLOOKUP(P1440,'NEW XEQM.c'!D:G,3,0))</f>
        <v>--</v>
      </c>
      <c r="U1440" s="1" t="s">
        <v>2074</v>
      </c>
      <c r="W1440" t="e">
        <f t="shared" si="207"/>
        <v>#VALUE!</v>
      </c>
    </row>
    <row r="1441" spans="1:23" s="209" customFormat="1">
      <c r="A1441" s="16" t="str">
        <f t="shared" si="204"/>
        <v/>
      </c>
      <c r="B1441" s="15">
        <f t="shared" si="205"/>
        <v>1403.02</v>
      </c>
      <c r="C1441" s="17" t="s">
        <v>2074</v>
      </c>
      <c r="D1441" s="18"/>
      <c r="E1441" s="21"/>
      <c r="F1441" s="21"/>
      <c r="G1441" s="44"/>
      <c r="H1441" s="44"/>
      <c r="I1441" s="23"/>
      <c r="J1441" s="23"/>
      <c r="K1441" s="24"/>
      <c r="L1441" s="22"/>
      <c r="M1441" s="22"/>
      <c r="N1441" s="22" t="s">
        <v>2074</v>
      </c>
      <c r="O1441" s="17"/>
      <c r="P1441" s="246" t="s">
        <v>2074</v>
      </c>
      <c r="Q1441" s="191"/>
      <c r="R1441" s="1"/>
      <c r="S1441" s="1"/>
      <c r="T1441" s="1" t="str">
        <f>IF(ISNA(VLOOKUP(P1441,'NEW XEQM.c'!D:D,1,0)),"--",VLOOKUP(P1441,'NEW XEQM.c'!D:G,3,0))</f>
        <v>--</v>
      </c>
      <c r="U1441" s="1" t="s">
        <v>2074</v>
      </c>
      <c r="W1441" t="e">
        <f t="shared" si="207"/>
        <v>#VALUE!</v>
      </c>
    </row>
    <row r="1442" spans="1:23" s="209" customFormat="1">
      <c r="A1442" s="16">
        <f t="shared" si="204"/>
        <v>1442</v>
      </c>
      <c r="B1442" s="15">
        <f t="shared" si="205"/>
        <v>1404</v>
      </c>
      <c r="C1442" s="17" t="s">
        <v>3332</v>
      </c>
      <c r="D1442" s="18" t="s">
        <v>913</v>
      </c>
      <c r="E1442" s="21" t="s">
        <v>4</v>
      </c>
      <c r="F1442" s="21" t="s">
        <v>4</v>
      </c>
      <c r="G1442" s="44">
        <v>0</v>
      </c>
      <c r="H1442" s="44">
        <v>0</v>
      </c>
      <c r="I1442" s="92" t="s">
        <v>3</v>
      </c>
      <c r="J1442" s="23" t="s">
        <v>1274</v>
      </c>
      <c r="K1442" s="24" t="s">
        <v>3630</v>
      </c>
      <c r="L1442" s="22" t="s">
        <v>4261</v>
      </c>
      <c r="M1442" s="22" t="s">
        <v>4316</v>
      </c>
      <c r="N1442" s="22" t="s">
        <v>2074</v>
      </c>
      <c r="O1442" s="17"/>
      <c r="P1442" s="246" t="s">
        <v>1294</v>
      </c>
      <c r="Q1442" s="191"/>
      <c r="R1442" s="1"/>
      <c r="S1442" s="1" t="str">
        <f t="shared" ref="S1442:S1505" si="211">IF(E1442=F1442,"","NOT EQUAL")</f>
        <v/>
      </c>
      <c r="T1442" s="1" t="str">
        <f>IF(ISNA(VLOOKUP(P1442,'NEW XEQM.c'!D:D,1,0)),"--",VLOOKUP(P1442,'NEW XEQM.c'!D:G,3,0))</f>
        <v>--</v>
      </c>
      <c r="U1442" s="1" t="s">
        <v>2459</v>
      </c>
      <c r="W1442" t="e">
        <f t="shared" si="207"/>
        <v>#VALUE!</v>
      </c>
    </row>
    <row r="1443" spans="1:23">
      <c r="A1443" s="16">
        <f t="shared" si="204"/>
        <v>1443</v>
      </c>
      <c r="B1443" s="15">
        <f t="shared" si="205"/>
        <v>1405</v>
      </c>
      <c r="C1443" s="18" t="s">
        <v>4993</v>
      </c>
      <c r="D1443" s="18" t="s">
        <v>7</v>
      </c>
      <c r="E1443" s="23" t="s">
        <v>2125</v>
      </c>
      <c r="F1443" s="23" t="s">
        <v>2125</v>
      </c>
      <c r="G1443" s="44">
        <v>0</v>
      </c>
      <c r="H1443" s="44">
        <v>0</v>
      </c>
      <c r="I1443" s="92" t="s">
        <v>3</v>
      </c>
      <c r="J1443" s="23" t="s">
        <v>1274</v>
      </c>
      <c r="K1443" s="24" t="s">
        <v>3630</v>
      </c>
      <c r="L1443" s="22" t="s">
        <v>4261</v>
      </c>
      <c r="M1443" s="22" t="s">
        <v>4316</v>
      </c>
      <c r="N1443" s="22" t="s">
        <v>2074</v>
      </c>
      <c r="O1443" s="22"/>
      <c r="P1443" s="246" t="s">
        <v>3629</v>
      </c>
      <c r="Q1443" s="191"/>
      <c r="R1443" s="1"/>
      <c r="S1443" s="1" t="str">
        <f t="shared" si="211"/>
        <v/>
      </c>
      <c r="T1443" s="1" t="str">
        <f>IF(ISNA(VLOOKUP(P1443,'NEW XEQM.c'!D:D,1,0)),"--",VLOOKUP(P1443,'NEW XEQM.c'!D:G,3,0))</f>
        <v>SNAP</v>
      </c>
      <c r="U1443" s="1" t="s">
        <v>2456</v>
      </c>
      <c r="W1443" t="e">
        <f t="shared" si="207"/>
        <v>#VALUE!</v>
      </c>
    </row>
    <row r="1444" spans="1:23">
      <c r="A1444" s="16">
        <f t="shared" si="204"/>
        <v>1444</v>
      </c>
      <c r="B1444" s="15">
        <f t="shared" si="205"/>
        <v>1406</v>
      </c>
      <c r="C1444" s="18" t="s">
        <v>3332</v>
      </c>
      <c r="D1444" s="18" t="s">
        <v>914</v>
      </c>
      <c r="E1444" s="23" t="s">
        <v>8</v>
      </c>
      <c r="F1444" s="23" t="s">
        <v>8</v>
      </c>
      <c r="G1444" s="99">
        <v>0</v>
      </c>
      <c r="H1444" s="99">
        <v>0</v>
      </c>
      <c r="I1444" s="92" t="s">
        <v>3</v>
      </c>
      <c r="J1444" s="23" t="s">
        <v>1274</v>
      </c>
      <c r="K1444" s="24" t="s">
        <v>3630</v>
      </c>
      <c r="L1444" s="22" t="s">
        <v>4261</v>
      </c>
      <c r="M1444" s="22" t="s">
        <v>4316</v>
      </c>
      <c r="N1444" s="22" t="s">
        <v>2074</v>
      </c>
      <c r="O1444" s="22"/>
      <c r="P1444" s="246" t="s">
        <v>1296</v>
      </c>
      <c r="Q1444" s="191"/>
      <c r="R1444" s="1"/>
      <c r="S1444" s="1" t="str">
        <f t="shared" si="211"/>
        <v/>
      </c>
      <c r="T1444" s="1" t="str">
        <f>IF(ISNA(VLOOKUP(P1444,'NEW XEQM.c'!D:D,1,0)),"--",VLOOKUP(P1444,'NEW XEQM.c'!D:G,3,0))</f>
        <v>--</v>
      </c>
      <c r="U1444" s="1" t="s">
        <v>2459</v>
      </c>
      <c r="W1444" t="e">
        <f t="shared" si="207"/>
        <v>#VALUE!</v>
      </c>
    </row>
    <row r="1445" spans="1:23">
      <c r="A1445" s="16">
        <f t="shared" si="204"/>
        <v>1445</v>
      </c>
      <c r="B1445" s="15">
        <f t="shared" si="205"/>
        <v>1407</v>
      </c>
      <c r="C1445" s="18" t="s">
        <v>3250</v>
      </c>
      <c r="D1445" s="18" t="s">
        <v>7</v>
      </c>
      <c r="E1445" s="23" t="s">
        <v>953</v>
      </c>
      <c r="F1445" s="23" t="s">
        <v>953</v>
      </c>
      <c r="G1445" s="99">
        <v>0</v>
      </c>
      <c r="H1445" s="99">
        <v>0</v>
      </c>
      <c r="I1445" s="130" t="s">
        <v>3</v>
      </c>
      <c r="J1445" s="23" t="s">
        <v>1274</v>
      </c>
      <c r="K1445" s="24" t="s">
        <v>3630</v>
      </c>
      <c r="L1445" s="22" t="s">
        <v>4262</v>
      </c>
      <c r="M1445" s="22" t="s">
        <v>4316</v>
      </c>
      <c r="N1445" s="22" t="s">
        <v>4888</v>
      </c>
      <c r="O1445" s="22"/>
      <c r="P1445" s="249" t="s">
        <v>1301</v>
      </c>
      <c r="Q1445" s="191"/>
      <c r="R1445" s="1"/>
      <c r="S1445" s="1" t="str">
        <f t="shared" si="211"/>
        <v/>
      </c>
      <c r="T1445" s="1" t="str">
        <f>IF(ISNA(VLOOKUP(P1445,'NEW XEQM.c'!D:D,1,0)),"--",VLOOKUP(P1445,'NEW XEQM.c'!D:G,3,0))</f>
        <v>ABS</v>
      </c>
      <c r="U1445" s="1" t="s">
        <v>2439</v>
      </c>
      <c r="W1445" t="e">
        <f t="shared" si="207"/>
        <v>#VALUE!</v>
      </c>
    </row>
    <row r="1446" spans="1:23">
      <c r="A1446" s="16">
        <f t="shared" si="204"/>
        <v>1446</v>
      </c>
      <c r="B1446" s="15">
        <f t="shared" si="205"/>
        <v>1408</v>
      </c>
      <c r="C1446" s="18" t="s">
        <v>3333</v>
      </c>
      <c r="D1446" s="18" t="s">
        <v>7</v>
      </c>
      <c r="E1446" s="23" t="s">
        <v>956</v>
      </c>
      <c r="F1446" s="23" t="s">
        <v>956</v>
      </c>
      <c r="G1446" s="99">
        <v>0</v>
      </c>
      <c r="H1446" s="99">
        <v>0</v>
      </c>
      <c r="I1446" s="92" t="s">
        <v>3</v>
      </c>
      <c r="J1446" s="23" t="s">
        <v>1274</v>
      </c>
      <c r="K1446" s="24" t="s">
        <v>3630</v>
      </c>
      <c r="L1446" s="22" t="s">
        <v>4261</v>
      </c>
      <c r="M1446" s="22" t="s">
        <v>4316</v>
      </c>
      <c r="N1446" s="22" t="s">
        <v>2074</v>
      </c>
      <c r="O1446" s="22"/>
      <c r="P1446" s="246" t="s">
        <v>1303</v>
      </c>
      <c r="Q1446" s="191"/>
      <c r="R1446" s="1"/>
      <c r="S1446" s="1" t="str">
        <f t="shared" si="211"/>
        <v/>
      </c>
      <c r="T1446" s="1" t="str">
        <f>IF(ISNA(VLOOKUP(P1446,'NEW XEQM.c'!D:D,1,0)),"--",VLOOKUP(P1446,'NEW XEQM.c'!D:G,3,0))</f>
        <v>--</v>
      </c>
      <c r="U1446" s="1" t="s">
        <v>2074</v>
      </c>
      <c r="W1446" t="e">
        <f t="shared" si="207"/>
        <v>#VALUE!</v>
      </c>
    </row>
    <row r="1447" spans="1:23">
      <c r="A1447" s="16">
        <f t="shared" si="204"/>
        <v>1447</v>
      </c>
      <c r="B1447" s="15">
        <f t="shared" si="205"/>
        <v>1409</v>
      </c>
      <c r="C1447" s="18" t="s">
        <v>4482</v>
      </c>
      <c r="D1447" s="18" t="s">
        <v>2113</v>
      </c>
      <c r="E1447" s="23" t="s">
        <v>10</v>
      </c>
      <c r="F1447" s="23" t="s">
        <v>10</v>
      </c>
      <c r="G1447" s="99">
        <v>0</v>
      </c>
      <c r="H1447" s="99">
        <v>99</v>
      </c>
      <c r="I1447" s="92" t="s">
        <v>3</v>
      </c>
      <c r="J1447" s="23" t="s">
        <v>1274</v>
      </c>
      <c r="K1447" s="24" t="s">
        <v>3630</v>
      </c>
      <c r="L1447" s="22" t="s">
        <v>4261</v>
      </c>
      <c r="M1447" s="22" t="s">
        <v>4321</v>
      </c>
      <c r="N1447" s="22" t="s">
        <v>2074</v>
      </c>
      <c r="O1447" s="22"/>
      <c r="P1447" s="246" t="s">
        <v>1304</v>
      </c>
      <c r="Q1447" s="191"/>
      <c r="R1447" s="1"/>
      <c r="S1447" s="1" t="str">
        <f t="shared" si="211"/>
        <v/>
      </c>
      <c r="T1447" s="1" t="str">
        <f>IF(ISNA(VLOOKUP(P1447,'NEW XEQM.c'!D:D,1,0)),"--",VLOOKUP(P1447,'NEW XEQM.c'!D:G,3,0))</f>
        <v>--</v>
      </c>
      <c r="U1447" s="1" t="s">
        <v>2074</v>
      </c>
      <c r="W1447" t="e">
        <f t="shared" si="207"/>
        <v>#VALUE!</v>
      </c>
    </row>
    <row r="1448" spans="1:23">
      <c r="A1448" s="16">
        <f t="shared" si="204"/>
        <v>1448</v>
      </c>
      <c r="B1448" s="15">
        <f t="shared" si="205"/>
        <v>1410</v>
      </c>
      <c r="C1448" s="18" t="s">
        <v>3334</v>
      </c>
      <c r="D1448" s="18" t="s">
        <v>11</v>
      </c>
      <c r="E1448" s="23" t="s">
        <v>12</v>
      </c>
      <c r="F1448" s="23" t="s">
        <v>13</v>
      </c>
      <c r="G1448" s="99">
        <v>0</v>
      </c>
      <c r="H1448" s="99" t="s">
        <v>4883</v>
      </c>
      <c r="I1448" s="92" t="s">
        <v>3</v>
      </c>
      <c r="J1448" s="23" t="s">
        <v>1274</v>
      </c>
      <c r="K1448" s="24" t="s">
        <v>3630</v>
      </c>
      <c r="L1448" s="22" t="s">
        <v>4261</v>
      </c>
      <c r="M1448" s="22" t="s">
        <v>4317</v>
      </c>
      <c r="N1448" s="22" t="s">
        <v>2074</v>
      </c>
      <c r="O1448" s="41"/>
      <c r="P1448" s="246" t="s">
        <v>1305</v>
      </c>
      <c r="Q1448" s="191"/>
      <c r="R1448" s="1"/>
      <c r="S1448" s="1" t="str">
        <f t="shared" si="211"/>
        <v>NOT EQUAL</v>
      </c>
      <c r="T1448" s="1" t="str">
        <f>IF(ISNA(VLOOKUP(P1448,'NEW XEQM.c'!D:D,1,0)),"--",VLOOKUP(P1448,'NEW XEQM.c'!D:G,3,0))</f>
        <v>ALL</v>
      </c>
      <c r="U1448" s="1" t="s">
        <v>2074</v>
      </c>
      <c r="W1448" t="e">
        <f t="shared" si="207"/>
        <v>#VALUE!</v>
      </c>
    </row>
    <row r="1449" spans="1:23">
      <c r="A1449" s="16">
        <f t="shared" si="204"/>
        <v>1449</v>
      </c>
      <c r="B1449" s="15">
        <f t="shared" si="205"/>
        <v>1411</v>
      </c>
      <c r="C1449" s="18" t="s">
        <v>4273</v>
      </c>
      <c r="D1449" s="18" t="s">
        <v>3684</v>
      </c>
      <c r="E1449" s="23" t="s">
        <v>4483</v>
      </c>
      <c r="F1449" s="23" t="s">
        <v>23</v>
      </c>
      <c r="G1449" s="99">
        <v>0</v>
      </c>
      <c r="H1449" s="99">
        <v>0</v>
      </c>
      <c r="I1449" s="92" t="s">
        <v>3</v>
      </c>
      <c r="J1449" s="23" t="s">
        <v>1274</v>
      </c>
      <c r="K1449" s="24" t="s">
        <v>3630</v>
      </c>
      <c r="L1449" s="22" t="s">
        <v>4261</v>
      </c>
      <c r="M1449" s="192" t="s">
        <v>4316</v>
      </c>
      <c r="N1449" s="22" t="s">
        <v>2074</v>
      </c>
      <c r="O1449" s="22"/>
      <c r="P1449" s="246" t="s">
        <v>1316</v>
      </c>
      <c r="Q1449" s="191"/>
      <c r="R1449" s="1"/>
      <c r="S1449" s="1" t="str">
        <f t="shared" si="211"/>
        <v>NOT EQUAL</v>
      </c>
      <c r="T1449" s="1" t="str">
        <f>IF(ISNA(VLOOKUP(P1449,'NEW XEQM.c'!D:D,1,0)),"--",VLOOKUP(P1449,'NEW XEQM.c'!D:G,3,0))</f>
        <v>--</v>
      </c>
      <c r="U1449" s="1" t="s">
        <v>2074</v>
      </c>
      <c r="W1449" t="e">
        <f t="shared" si="207"/>
        <v>#VALUE!</v>
      </c>
    </row>
    <row r="1450" spans="1:23">
      <c r="A1450" s="16">
        <f t="shared" si="204"/>
        <v>1450</v>
      </c>
      <c r="B1450" s="15">
        <f t="shared" si="205"/>
        <v>1412</v>
      </c>
      <c r="C1450" s="18" t="s">
        <v>4302</v>
      </c>
      <c r="D1450" s="18" t="s">
        <v>11</v>
      </c>
      <c r="E1450" s="23" t="s">
        <v>28</v>
      </c>
      <c r="F1450" s="78" t="s">
        <v>28</v>
      </c>
      <c r="G1450" s="99">
        <v>0</v>
      </c>
      <c r="H1450" s="99">
        <v>255</v>
      </c>
      <c r="I1450" s="92" t="s">
        <v>3</v>
      </c>
      <c r="J1450" s="23" t="s">
        <v>1274</v>
      </c>
      <c r="K1450" s="24" t="s">
        <v>3630</v>
      </c>
      <c r="L1450" s="22" t="s">
        <v>4261</v>
      </c>
      <c r="M1450" s="22" t="s">
        <v>4344</v>
      </c>
      <c r="N1450" s="22" t="s">
        <v>2074</v>
      </c>
      <c r="O1450" s="22"/>
      <c r="P1450" s="246" t="s">
        <v>1321</v>
      </c>
      <c r="Q1450" s="191"/>
      <c r="R1450" s="1"/>
      <c r="S1450" s="1" t="str">
        <f t="shared" si="211"/>
        <v/>
      </c>
      <c r="T1450" s="1" t="str">
        <f>IF(ISNA(VLOOKUP(P1450,'NEW XEQM.c'!D:D,1,0)),"--",VLOOKUP(P1450,'NEW XEQM.c'!D:G,3,0))</f>
        <v>--</v>
      </c>
      <c r="U1450" s="1" t="s">
        <v>2074</v>
      </c>
      <c r="W1450" t="e">
        <f t="shared" si="207"/>
        <v>#VALUE!</v>
      </c>
    </row>
    <row r="1451" spans="1:23">
      <c r="A1451" s="16">
        <f t="shared" si="204"/>
        <v>1451</v>
      </c>
      <c r="B1451" s="15">
        <f t="shared" si="205"/>
        <v>1413</v>
      </c>
      <c r="C1451" s="18" t="s">
        <v>3335</v>
      </c>
      <c r="D1451" s="18" t="s">
        <v>7</v>
      </c>
      <c r="E1451" s="23" t="s">
        <v>964</v>
      </c>
      <c r="F1451" s="23" t="s">
        <v>964</v>
      </c>
      <c r="G1451" s="99">
        <v>0</v>
      </c>
      <c r="H1451" s="99">
        <v>0</v>
      </c>
      <c r="I1451" s="92" t="s">
        <v>3</v>
      </c>
      <c r="J1451" s="23" t="s">
        <v>1274</v>
      </c>
      <c r="K1451" s="24" t="s">
        <v>3630</v>
      </c>
      <c r="L1451" s="22" t="s">
        <v>4261</v>
      </c>
      <c r="M1451" s="22" t="s">
        <v>4316</v>
      </c>
      <c r="N1451" s="22" t="s">
        <v>2074</v>
      </c>
      <c r="O1451" s="22"/>
      <c r="P1451" s="246" t="s">
        <v>1323</v>
      </c>
      <c r="Q1451" s="191"/>
      <c r="R1451" s="1"/>
      <c r="S1451" s="1" t="str">
        <f t="shared" si="211"/>
        <v/>
      </c>
      <c r="T1451" s="1" t="str">
        <f>IF(ISNA(VLOOKUP(P1451,'NEW XEQM.c'!D:D,1,0)),"--",VLOOKUP(P1451,'NEW XEQM.c'!D:G,3,0))</f>
        <v>BATT?</v>
      </c>
      <c r="U1451" s="1" t="s">
        <v>2456</v>
      </c>
      <c r="W1451" t="e">
        <f t="shared" si="207"/>
        <v>#VALUE!</v>
      </c>
    </row>
    <row r="1452" spans="1:23">
      <c r="A1452" s="16">
        <f t="shared" si="204"/>
        <v>1452</v>
      </c>
      <c r="B1452" s="15">
        <f t="shared" si="205"/>
        <v>1414</v>
      </c>
      <c r="C1452" s="18" t="s">
        <v>4130</v>
      </c>
      <c r="D1452" s="18" t="s">
        <v>7</v>
      </c>
      <c r="E1452" s="23" t="s">
        <v>30</v>
      </c>
      <c r="F1452" s="23" t="s">
        <v>30</v>
      </c>
      <c r="G1452" s="99">
        <v>0</v>
      </c>
      <c r="H1452" s="99">
        <v>0</v>
      </c>
      <c r="I1452" s="92" t="s">
        <v>3</v>
      </c>
      <c r="J1452" s="23" t="s">
        <v>1275</v>
      </c>
      <c r="K1452" s="24" t="s">
        <v>3526</v>
      </c>
      <c r="L1452" s="22" t="s">
        <v>4261</v>
      </c>
      <c r="M1452" s="22" t="s">
        <v>4316</v>
      </c>
      <c r="N1452" s="22" t="s">
        <v>2074</v>
      </c>
      <c r="O1452" s="22"/>
      <c r="P1452" s="246" t="s">
        <v>1325</v>
      </c>
      <c r="Q1452" s="191"/>
      <c r="R1452" s="1"/>
      <c r="S1452" s="1" t="str">
        <f t="shared" si="211"/>
        <v/>
      </c>
      <c r="T1452" s="1" t="str">
        <f>IF(ISNA(VLOOKUP(P1452,'NEW XEQM.c'!D:D,1,0)),"--",VLOOKUP(P1452,'NEW XEQM.c'!D:G,3,0))</f>
        <v>BEEP</v>
      </c>
      <c r="U1452" s="1" t="s">
        <v>2074</v>
      </c>
      <c r="W1452" t="e">
        <f t="shared" si="207"/>
        <v>#VALUE!</v>
      </c>
    </row>
    <row r="1453" spans="1:23">
      <c r="A1453" s="16">
        <f t="shared" si="204"/>
        <v>1453</v>
      </c>
      <c r="B1453" s="15">
        <f t="shared" si="205"/>
        <v>1415</v>
      </c>
      <c r="C1453" s="18" t="s">
        <v>4236</v>
      </c>
      <c r="D1453" s="18" t="s">
        <v>7</v>
      </c>
      <c r="E1453" s="23" t="s">
        <v>966</v>
      </c>
      <c r="F1453" s="23" t="s">
        <v>31</v>
      </c>
      <c r="G1453" s="99">
        <v>0</v>
      </c>
      <c r="H1453" s="99">
        <v>0</v>
      </c>
      <c r="I1453" s="92" t="s">
        <v>3</v>
      </c>
      <c r="J1453" s="23" t="s">
        <v>1274</v>
      </c>
      <c r="K1453" s="24" t="s">
        <v>3630</v>
      </c>
      <c r="L1453" s="22" t="s">
        <v>4261</v>
      </c>
      <c r="M1453" s="22" t="s">
        <v>4316</v>
      </c>
      <c r="N1453" s="22" t="s">
        <v>2074</v>
      </c>
      <c r="O1453" s="22"/>
      <c r="P1453" s="246" t="s">
        <v>1326</v>
      </c>
      <c r="Q1453" s="191"/>
      <c r="R1453" s="1"/>
      <c r="S1453" s="1" t="str">
        <f t="shared" si="211"/>
        <v>NOT EQUAL</v>
      </c>
      <c r="T1453" s="1" t="str">
        <f>IF(ISNA(VLOOKUP(P1453,'NEW XEQM.c'!D:D,1,0)),"--",VLOOKUP(P1453,'NEW XEQM.c'!D:G,3,0))</f>
        <v>--</v>
      </c>
      <c r="U1453" s="1" t="s">
        <v>2074</v>
      </c>
      <c r="W1453" t="e">
        <f t="shared" si="207"/>
        <v>#VALUE!</v>
      </c>
    </row>
    <row r="1454" spans="1:23">
      <c r="A1454" s="16">
        <f t="shared" si="204"/>
        <v>1454</v>
      </c>
      <c r="B1454" s="15">
        <f t="shared" si="205"/>
        <v>1416</v>
      </c>
      <c r="C1454" s="18" t="s">
        <v>3820</v>
      </c>
      <c r="D1454" s="18" t="s">
        <v>7</v>
      </c>
      <c r="E1454" s="23" t="s">
        <v>970</v>
      </c>
      <c r="F1454" s="23" t="s">
        <v>970</v>
      </c>
      <c r="G1454" s="99">
        <v>0</v>
      </c>
      <c r="H1454" s="99">
        <v>0</v>
      </c>
      <c r="I1454" s="92" t="s">
        <v>3</v>
      </c>
      <c r="J1454" s="23" t="s">
        <v>1274</v>
      </c>
      <c r="K1454" s="24" t="s">
        <v>3630</v>
      </c>
      <c r="L1454" s="22" t="s">
        <v>4262</v>
      </c>
      <c r="M1454" s="22" t="s">
        <v>4316</v>
      </c>
      <c r="N1454" s="22" t="s">
        <v>2074</v>
      </c>
      <c r="O1454" s="22"/>
      <c r="P1454" s="246" t="s">
        <v>1334</v>
      </c>
      <c r="Q1454" s="191"/>
      <c r="R1454" s="1"/>
      <c r="S1454" s="1" t="str">
        <f t="shared" si="211"/>
        <v/>
      </c>
      <c r="T1454" s="1" t="str">
        <f>IF(ISNA(VLOOKUP(P1454,'NEW XEQM.c'!D:D,1,0)),"--",VLOOKUP(P1454,'NEW XEQM.c'!D:G,3,0))</f>
        <v>--</v>
      </c>
      <c r="U1454" s="1" t="s">
        <v>2074</v>
      </c>
      <c r="W1454" t="str">
        <f t="shared" si="207"/>
        <v>B STD_SUB_n</v>
      </c>
    </row>
    <row r="1455" spans="1:23">
      <c r="A1455" s="16">
        <f t="shared" si="204"/>
        <v>1455</v>
      </c>
      <c r="B1455" s="15">
        <f t="shared" si="205"/>
        <v>1417</v>
      </c>
      <c r="C1455" s="18" t="s">
        <v>3821</v>
      </c>
      <c r="D1455" s="18" t="s">
        <v>7</v>
      </c>
      <c r="E1455" s="23" t="s">
        <v>33</v>
      </c>
      <c r="F1455" s="23" t="s">
        <v>33</v>
      </c>
      <c r="G1455" s="99">
        <v>0</v>
      </c>
      <c r="H1455" s="99">
        <v>0</v>
      </c>
      <c r="I1455" s="92" t="s">
        <v>3</v>
      </c>
      <c r="J1455" s="23" t="s">
        <v>1274</v>
      </c>
      <c r="K1455" s="24" t="s">
        <v>3630</v>
      </c>
      <c r="L1455" s="22" t="s">
        <v>4262</v>
      </c>
      <c r="M1455" s="22" t="s">
        <v>4316</v>
      </c>
      <c r="N1455" s="22" t="s">
        <v>2074</v>
      </c>
      <c r="O1455" s="22"/>
      <c r="P1455" s="246" t="s">
        <v>1335</v>
      </c>
      <c r="Q1455" s="191"/>
      <c r="R1455" s="1"/>
      <c r="S1455" s="1" t="str">
        <f t="shared" si="211"/>
        <v/>
      </c>
      <c r="T1455" s="1" t="str">
        <f>IF(ISNA(VLOOKUP(P1455,'NEW XEQM.c'!D:D,1,0)),"--",VLOOKUP(P1455,'NEW XEQM.c'!D:G,3,0))</f>
        <v>--</v>
      </c>
      <c r="U1455" s="1" t="s">
        <v>2074</v>
      </c>
      <c r="W1455" t="str">
        <f t="shared" si="207"/>
        <v>B STD_SUB_n STD_SUP_ASTERISK</v>
      </c>
    </row>
    <row r="1456" spans="1:23">
      <c r="A1456" s="16">
        <f t="shared" si="204"/>
        <v>1456</v>
      </c>
      <c r="B1456" s="15">
        <f t="shared" si="205"/>
        <v>1418</v>
      </c>
      <c r="C1456" s="18" t="s">
        <v>4303</v>
      </c>
      <c r="D1456" s="18" t="s">
        <v>2113</v>
      </c>
      <c r="E1456" s="23" t="s">
        <v>36</v>
      </c>
      <c r="F1456" s="23" t="s">
        <v>36</v>
      </c>
      <c r="G1456" s="99">
        <v>0</v>
      </c>
      <c r="H1456" s="99">
        <v>99</v>
      </c>
      <c r="I1456" s="92" t="s">
        <v>3</v>
      </c>
      <c r="J1456" s="23" t="s">
        <v>1274</v>
      </c>
      <c r="K1456" s="24" t="s">
        <v>3630</v>
      </c>
      <c r="L1456" s="22" t="s">
        <v>4261</v>
      </c>
      <c r="M1456" s="22" t="s">
        <v>4321</v>
      </c>
      <c r="N1456" s="22" t="s">
        <v>2074</v>
      </c>
      <c r="O1456" s="22"/>
      <c r="P1456" s="246" t="s">
        <v>1342</v>
      </c>
      <c r="Q1456" s="191"/>
      <c r="R1456" s="1"/>
      <c r="S1456" s="1" t="str">
        <f t="shared" si="211"/>
        <v/>
      </c>
      <c r="T1456" s="1" t="str">
        <f>IF(ISNA(VLOOKUP(P1456,'NEW XEQM.c'!D:D,1,0)),"--",VLOOKUP(P1456,'NEW XEQM.c'!D:G,3,0))</f>
        <v>CASE</v>
      </c>
      <c r="U1456" s="1" t="s">
        <v>2074</v>
      </c>
      <c r="W1456" t="e">
        <f t="shared" si="207"/>
        <v>#VALUE!</v>
      </c>
    </row>
    <row r="1457" spans="1:23">
      <c r="A1457" s="16">
        <f t="shared" si="204"/>
        <v>1457</v>
      </c>
      <c r="B1457" s="15">
        <f t="shared" si="205"/>
        <v>1419</v>
      </c>
      <c r="C1457" s="18" t="s">
        <v>3336</v>
      </c>
      <c r="D1457" s="18" t="s">
        <v>47</v>
      </c>
      <c r="E1457" s="23" t="s">
        <v>979</v>
      </c>
      <c r="F1457" s="23" t="s">
        <v>980</v>
      </c>
      <c r="G1457" s="99">
        <v>0</v>
      </c>
      <c r="H1457" s="99">
        <v>0</v>
      </c>
      <c r="I1457" s="92" t="s">
        <v>3</v>
      </c>
      <c r="J1457" s="23" t="s">
        <v>1274</v>
      </c>
      <c r="K1457" s="24" t="s">
        <v>4080</v>
      </c>
      <c r="L1457" s="22" t="s">
        <v>4261</v>
      </c>
      <c r="M1457" s="22" t="s">
        <v>4318</v>
      </c>
      <c r="N1457" s="22" t="s">
        <v>2074</v>
      </c>
      <c r="O1457" s="22"/>
      <c r="P1457" s="246" t="s">
        <v>1353</v>
      </c>
      <c r="Q1457" s="191"/>
      <c r="R1457" s="1"/>
      <c r="S1457" s="1" t="str">
        <f t="shared" si="211"/>
        <v/>
      </c>
      <c r="T1457" s="1" t="str">
        <f>IF(ISNA(VLOOKUP(P1457,'NEW XEQM.c'!D:D,1,0)),"--",VLOOKUP(P1457,'NEW XEQM.c'!D:G,3,0))</f>
        <v>--</v>
      </c>
      <c r="U1457" s="1" t="s">
        <v>2074</v>
      </c>
      <c r="W1457" t="e">
        <f t="shared" si="207"/>
        <v>#VALUE!</v>
      </c>
    </row>
    <row r="1458" spans="1:23">
      <c r="A1458" s="16">
        <f t="shared" si="204"/>
        <v>1458</v>
      </c>
      <c r="B1458" s="15">
        <f t="shared" si="205"/>
        <v>1420</v>
      </c>
      <c r="C1458" s="18" t="s">
        <v>4315</v>
      </c>
      <c r="D1458" s="18" t="s">
        <v>7</v>
      </c>
      <c r="E1458" s="23" t="s">
        <v>40</v>
      </c>
      <c r="F1458" s="23" t="s">
        <v>40</v>
      </c>
      <c r="G1458" s="99">
        <v>0</v>
      </c>
      <c r="H1458" s="99">
        <v>0</v>
      </c>
      <c r="I1458" s="92" t="s">
        <v>3</v>
      </c>
      <c r="J1458" s="23" t="s">
        <v>1274</v>
      </c>
      <c r="K1458" s="24" t="s">
        <v>4080</v>
      </c>
      <c r="L1458" s="22" t="s">
        <v>4261</v>
      </c>
      <c r="M1458" s="22" t="s">
        <v>4316</v>
      </c>
      <c r="N1458" s="22" t="s">
        <v>2074</v>
      </c>
      <c r="O1458" s="22"/>
      <c r="P1458" s="246" t="s">
        <v>1354</v>
      </c>
      <c r="Q1458" s="191"/>
      <c r="R1458" s="1"/>
      <c r="S1458" s="1" t="str">
        <f t="shared" si="211"/>
        <v/>
      </c>
      <c r="T1458" s="1" t="str">
        <f>IF(ISNA(VLOOKUP(P1458,'NEW XEQM.c'!D:D,1,0)),"--",VLOOKUP(P1458,'NEW XEQM.c'!D:G,3,0))</f>
        <v>--</v>
      </c>
      <c r="U1458" s="1" t="s">
        <v>2074</v>
      </c>
      <c r="W1458" t="e">
        <f t="shared" si="207"/>
        <v>#VALUE!</v>
      </c>
    </row>
    <row r="1459" spans="1:23">
      <c r="A1459" s="16">
        <f t="shared" si="204"/>
        <v>1459</v>
      </c>
      <c r="B1459" s="15">
        <f t="shared" si="205"/>
        <v>1421</v>
      </c>
      <c r="C1459" s="18" t="s">
        <v>3337</v>
      </c>
      <c r="D1459" s="18" t="s">
        <v>47</v>
      </c>
      <c r="E1459" s="23" t="s">
        <v>981</v>
      </c>
      <c r="F1459" s="23" t="s">
        <v>41</v>
      </c>
      <c r="G1459" s="99">
        <v>0</v>
      </c>
      <c r="H1459" s="99">
        <v>0</v>
      </c>
      <c r="I1459" s="92" t="s">
        <v>3</v>
      </c>
      <c r="J1459" s="23" t="s">
        <v>1274</v>
      </c>
      <c r="K1459" s="24" t="s">
        <v>4080</v>
      </c>
      <c r="L1459" s="22" t="s">
        <v>4261</v>
      </c>
      <c r="M1459" s="22" t="s">
        <v>4316</v>
      </c>
      <c r="N1459" s="22" t="s">
        <v>2074</v>
      </c>
      <c r="O1459" s="22"/>
      <c r="P1459" s="246" t="s">
        <v>1355</v>
      </c>
      <c r="Q1459" s="191"/>
      <c r="R1459" s="1"/>
      <c r="S1459" s="1" t="str">
        <f t="shared" si="211"/>
        <v/>
      </c>
      <c r="T1459" s="1" t="str">
        <f>IF(ISNA(VLOOKUP(P1459,'NEW XEQM.c'!D:D,1,0)),"--",VLOOKUP(P1459,'NEW XEQM.c'!D:G,3,0))</f>
        <v>--</v>
      </c>
      <c r="U1459" s="1" t="s">
        <v>2442</v>
      </c>
      <c r="W1459" t="e">
        <f t="shared" si="207"/>
        <v>#VALUE!</v>
      </c>
    </row>
    <row r="1460" spans="1:23">
      <c r="A1460" s="16">
        <f t="shared" si="204"/>
        <v>1460</v>
      </c>
      <c r="B1460" s="15">
        <f t="shared" si="205"/>
        <v>1422</v>
      </c>
      <c r="C1460" s="18" t="s">
        <v>3338</v>
      </c>
      <c r="D1460" s="18" t="s">
        <v>7</v>
      </c>
      <c r="E1460" s="23" t="s">
        <v>2185</v>
      </c>
      <c r="F1460" s="23" t="s">
        <v>2185</v>
      </c>
      <c r="G1460" s="99">
        <v>0</v>
      </c>
      <c r="H1460" s="99">
        <v>0</v>
      </c>
      <c r="I1460" s="23" t="s">
        <v>1</v>
      </c>
      <c r="J1460" s="23" t="s">
        <v>1274</v>
      </c>
      <c r="K1460" s="24" t="s">
        <v>3526</v>
      </c>
      <c r="L1460" s="22" t="s">
        <v>4261</v>
      </c>
      <c r="M1460" s="22" t="s">
        <v>4316</v>
      </c>
      <c r="N1460" s="22" t="s">
        <v>2074</v>
      </c>
      <c r="O1460" s="22"/>
      <c r="P1460" s="246" t="s">
        <v>2287</v>
      </c>
      <c r="Q1460" s="191"/>
      <c r="R1460" s="1"/>
      <c r="S1460" s="1" t="str">
        <f t="shared" si="211"/>
        <v/>
      </c>
      <c r="T1460" s="1" t="str">
        <f>IF(ISNA(VLOOKUP(P1460,'NEW XEQM.c'!D:D,1,0)),"--",VLOOKUP(P1460,'NEW XEQM.c'!D:G,3,0))</f>
        <v>--</v>
      </c>
      <c r="U1460" s="1" t="s">
        <v>2074</v>
      </c>
      <c r="W1460" t="e">
        <f t="shared" si="207"/>
        <v>#VALUE!</v>
      </c>
    </row>
    <row r="1461" spans="1:23">
      <c r="A1461" s="16">
        <f t="shared" si="204"/>
        <v>1461</v>
      </c>
      <c r="B1461" s="15">
        <f t="shared" si="205"/>
        <v>1423</v>
      </c>
      <c r="C1461" s="18" t="s">
        <v>4484</v>
      </c>
      <c r="D1461" s="18" t="s">
        <v>7</v>
      </c>
      <c r="E1461" s="23" t="s">
        <v>983</v>
      </c>
      <c r="F1461" s="23" t="s">
        <v>983</v>
      </c>
      <c r="G1461" s="99">
        <v>0</v>
      </c>
      <c r="H1461" s="99">
        <v>0</v>
      </c>
      <c r="I1461" s="92" t="s">
        <v>3</v>
      </c>
      <c r="J1461" s="23" t="s">
        <v>1274</v>
      </c>
      <c r="K1461" s="24" t="s">
        <v>4080</v>
      </c>
      <c r="L1461" s="22" t="s">
        <v>4261</v>
      </c>
      <c r="M1461" s="22" t="s">
        <v>4316</v>
      </c>
      <c r="N1461" s="22" t="s">
        <v>2074</v>
      </c>
      <c r="O1461" s="22"/>
      <c r="P1461" s="246" t="s">
        <v>1359</v>
      </c>
      <c r="Q1461" s="191"/>
      <c r="R1461" s="1"/>
      <c r="S1461" s="1" t="str">
        <f t="shared" si="211"/>
        <v/>
      </c>
      <c r="T1461" s="1" t="str">
        <f>IF(ISNA(VLOOKUP(P1461,'NEW XEQM.c'!D:D,1,0)),"--",VLOOKUP(P1461,'NEW XEQM.c'!D:G,3,0))</f>
        <v>--</v>
      </c>
      <c r="U1461" s="1" t="s">
        <v>2442</v>
      </c>
      <c r="W1461" t="e">
        <f t="shared" si="207"/>
        <v>#VALUE!</v>
      </c>
    </row>
    <row r="1462" spans="1:23">
      <c r="A1462" s="16">
        <f t="shared" si="204"/>
        <v>1462</v>
      </c>
      <c r="B1462" s="15">
        <f t="shared" si="205"/>
        <v>1424</v>
      </c>
      <c r="C1462" s="18" t="s">
        <v>4331</v>
      </c>
      <c r="D1462" s="18" t="s">
        <v>7</v>
      </c>
      <c r="E1462" s="23" t="s">
        <v>46</v>
      </c>
      <c r="F1462" s="23" t="s">
        <v>46</v>
      </c>
      <c r="G1462" s="99">
        <v>0</v>
      </c>
      <c r="H1462" s="99">
        <v>0</v>
      </c>
      <c r="I1462" s="92" t="s">
        <v>3</v>
      </c>
      <c r="J1462" s="23" t="s">
        <v>1274</v>
      </c>
      <c r="K1462" s="24" t="s">
        <v>3526</v>
      </c>
      <c r="L1462" s="22" t="s">
        <v>4261</v>
      </c>
      <c r="M1462" s="22" t="s">
        <v>4316</v>
      </c>
      <c r="N1462" s="22" t="s">
        <v>2074</v>
      </c>
      <c r="O1462" s="22"/>
      <c r="P1462" s="246" t="s">
        <v>1360</v>
      </c>
      <c r="Q1462" s="191"/>
      <c r="R1462" s="1"/>
      <c r="S1462" s="1" t="str">
        <f t="shared" si="211"/>
        <v/>
      </c>
      <c r="T1462" s="1" t="str">
        <f>IF(ISNA(VLOOKUP(P1462,'NEW XEQM.c'!D:D,1,0)),"--",VLOOKUP(P1462,'NEW XEQM.c'!D:G,3,0))</f>
        <v>--</v>
      </c>
      <c r="U1462" s="1" t="s">
        <v>2442</v>
      </c>
      <c r="W1462" t="e">
        <f t="shared" si="207"/>
        <v>#VALUE!</v>
      </c>
    </row>
    <row r="1463" spans="1:23">
      <c r="A1463" s="16">
        <f t="shared" si="204"/>
        <v>1463</v>
      </c>
      <c r="B1463" s="15">
        <f t="shared" si="205"/>
        <v>1425</v>
      </c>
      <c r="C1463" s="18" t="s">
        <v>3339</v>
      </c>
      <c r="D1463" s="18" t="s">
        <v>2559</v>
      </c>
      <c r="E1463" s="23" t="s">
        <v>984</v>
      </c>
      <c r="F1463" s="23" t="s">
        <v>984</v>
      </c>
      <c r="G1463" s="99">
        <v>0</v>
      </c>
      <c r="H1463" s="99">
        <v>0</v>
      </c>
      <c r="I1463" s="92" t="s">
        <v>3</v>
      </c>
      <c r="J1463" s="23" t="s">
        <v>1274</v>
      </c>
      <c r="K1463" s="24" t="s">
        <v>3631</v>
      </c>
      <c r="L1463" s="22" t="s">
        <v>4261</v>
      </c>
      <c r="M1463" s="22" t="s">
        <v>4318</v>
      </c>
      <c r="N1463" s="22" t="s">
        <v>2074</v>
      </c>
      <c r="O1463" s="22"/>
      <c r="P1463" s="246" t="s">
        <v>1361</v>
      </c>
      <c r="Q1463" s="191"/>
      <c r="R1463" s="1"/>
      <c r="S1463" s="1" t="str">
        <f t="shared" si="211"/>
        <v/>
      </c>
      <c r="T1463" s="1" t="str">
        <f>IF(ISNA(VLOOKUP(P1463,'NEW XEQM.c'!D:D,1,0)),"--",VLOOKUP(P1463,'NEW XEQM.c'!D:G,3,0))</f>
        <v>--</v>
      </c>
      <c r="U1463" s="1" t="s">
        <v>2074</v>
      </c>
      <c r="W1463" t="e">
        <f t="shared" si="207"/>
        <v>#VALUE!</v>
      </c>
    </row>
    <row r="1464" spans="1:23">
      <c r="A1464" s="16">
        <f t="shared" si="204"/>
        <v>1464</v>
      </c>
      <c r="B1464" s="15">
        <f t="shared" si="205"/>
        <v>1426</v>
      </c>
      <c r="C1464" s="18" t="s">
        <v>3340</v>
      </c>
      <c r="D1464" s="18" t="s">
        <v>47</v>
      </c>
      <c r="E1464" s="23" t="s">
        <v>985</v>
      </c>
      <c r="F1464" s="23" t="s">
        <v>48</v>
      </c>
      <c r="G1464" s="99">
        <v>0</v>
      </c>
      <c r="H1464" s="99">
        <v>0</v>
      </c>
      <c r="I1464" s="92" t="s">
        <v>3</v>
      </c>
      <c r="J1464" s="23" t="s">
        <v>1274</v>
      </c>
      <c r="K1464" s="24" t="s">
        <v>3631</v>
      </c>
      <c r="L1464" s="22" t="s">
        <v>4261</v>
      </c>
      <c r="M1464" s="22" t="s">
        <v>4318</v>
      </c>
      <c r="N1464" s="22" t="s">
        <v>2074</v>
      </c>
      <c r="O1464" s="22"/>
      <c r="P1464" s="246" t="s">
        <v>1362</v>
      </c>
      <c r="Q1464" s="191"/>
      <c r="R1464" s="1"/>
      <c r="S1464" s="1" t="str">
        <f t="shared" si="211"/>
        <v/>
      </c>
      <c r="T1464" s="1" t="str">
        <f>IF(ISNA(VLOOKUP(P1464,'NEW XEQM.c'!D:D,1,0)),"--",VLOOKUP(P1464,'NEW XEQM.c'!D:G,3,0))</f>
        <v>--</v>
      </c>
      <c r="U1464" s="1" t="s">
        <v>2074</v>
      </c>
      <c r="W1464" t="e">
        <f t="shared" si="207"/>
        <v>#VALUE!</v>
      </c>
    </row>
    <row r="1465" spans="1:23">
      <c r="A1465" s="16">
        <f t="shared" si="204"/>
        <v>1465</v>
      </c>
      <c r="B1465" s="15">
        <f t="shared" si="205"/>
        <v>1427</v>
      </c>
      <c r="C1465" s="18" t="s">
        <v>3341</v>
      </c>
      <c r="D1465" s="18" t="s">
        <v>47</v>
      </c>
      <c r="E1465" s="23" t="s">
        <v>49</v>
      </c>
      <c r="F1465" s="23" t="s">
        <v>49</v>
      </c>
      <c r="G1465" s="99">
        <v>0</v>
      </c>
      <c r="H1465" s="99">
        <v>0</v>
      </c>
      <c r="I1465" s="92" t="s">
        <v>3</v>
      </c>
      <c r="J1465" s="23" t="s">
        <v>1274</v>
      </c>
      <c r="K1465" s="24" t="s">
        <v>3631</v>
      </c>
      <c r="L1465" s="22" t="s">
        <v>4261</v>
      </c>
      <c r="M1465" s="22" t="s">
        <v>4318</v>
      </c>
      <c r="N1465" s="22" t="s">
        <v>2074</v>
      </c>
      <c r="O1465" s="22"/>
      <c r="P1465" s="246" t="s">
        <v>1364</v>
      </c>
      <c r="Q1465" s="191"/>
      <c r="R1465" s="1"/>
      <c r="S1465" s="1" t="str">
        <f t="shared" si="211"/>
        <v/>
      </c>
      <c r="T1465" s="1" t="str">
        <f>IF(ISNA(VLOOKUP(P1465,'NEW XEQM.c'!D:D,1,0)),"--",VLOOKUP(P1465,'NEW XEQM.c'!D:G,3,0))</f>
        <v>--</v>
      </c>
      <c r="U1465" s="1" t="s">
        <v>2442</v>
      </c>
      <c r="W1465" t="e">
        <f t="shared" si="207"/>
        <v>#VALUE!</v>
      </c>
    </row>
    <row r="1466" spans="1:23">
      <c r="A1466" s="16">
        <f t="shared" si="204"/>
        <v>1466</v>
      </c>
      <c r="B1466" s="15">
        <f t="shared" si="205"/>
        <v>1428</v>
      </c>
      <c r="C1466" s="18" t="s">
        <v>3342</v>
      </c>
      <c r="D1466" s="18" t="s">
        <v>7</v>
      </c>
      <c r="E1466" s="23" t="s">
        <v>987</v>
      </c>
      <c r="F1466" s="23" t="s">
        <v>987</v>
      </c>
      <c r="G1466" s="99">
        <v>0</v>
      </c>
      <c r="H1466" s="99">
        <v>0</v>
      </c>
      <c r="I1466" s="92" t="s">
        <v>3</v>
      </c>
      <c r="J1466" s="23" t="s">
        <v>1274</v>
      </c>
      <c r="K1466" s="24" t="s">
        <v>4080</v>
      </c>
      <c r="L1466" s="22" t="s">
        <v>4261</v>
      </c>
      <c r="M1466" s="22" t="s">
        <v>4316</v>
      </c>
      <c r="N1466" s="22" t="s">
        <v>2074</v>
      </c>
      <c r="O1466" s="22"/>
      <c r="P1466" s="246" t="s">
        <v>1365</v>
      </c>
      <c r="Q1466" s="191"/>
      <c r="R1466" s="1"/>
      <c r="S1466" s="1" t="str">
        <f t="shared" si="211"/>
        <v/>
      </c>
      <c r="T1466" s="1" t="str">
        <f>IF(ISNA(VLOOKUP(P1466,'NEW XEQM.c'!D:D,1,0)),"--",VLOOKUP(P1466,'NEW XEQM.c'!D:G,3,0))</f>
        <v>CLSTK</v>
      </c>
      <c r="U1466" s="1" t="s">
        <v>2442</v>
      </c>
      <c r="W1466" t="e">
        <f t="shared" si="207"/>
        <v>#VALUE!</v>
      </c>
    </row>
    <row r="1467" spans="1:23">
      <c r="A1467" s="16">
        <f t="shared" si="204"/>
        <v>1467</v>
      </c>
      <c r="B1467" s="15">
        <f t="shared" si="205"/>
        <v>1429</v>
      </c>
      <c r="C1467" s="18" t="s">
        <v>3343</v>
      </c>
      <c r="D1467" s="18" t="s">
        <v>7</v>
      </c>
      <c r="E1467" s="23" t="s">
        <v>50</v>
      </c>
      <c r="F1467" s="23" t="s">
        <v>50</v>
      </c>
      <c r="G1467" s="99">
        <v>0</v>
      </c>
      <c r="H1467" s="99">
        <v>0</v>
      </c>
      <c r="I1467" s="92" t="s">
        <v>3</v>
      </c>
      <c r="J1467" s="23" t="s">
        <v>1274</v>
      </c>
      <c r="K1467" s="24" t="s">
        <v>4080</v>
      </c>
      <c r="L1467" s="22" t="s">
        <v>4261</v>
      </c>
      <c r="M1467" s="22" t="s">
        <v>4316</v>
      </c>
      <c r="N1467" s="22" t="s">
        <v>2074</v>
      </c>
      <c r="O1467" s="22"/>
      <c r="P1467" s="246" t="s">
        <v>1367</v>
      </c>
      <c r="Q1467" s="191"/>
      <c r="R1467" s="1"/>
      <c r="S1467" s="1" t="str">
        <f t="shared" si="211"/>
        <v/>
      </c>
      <c r="T1467" s="1" t="str">
        <f>IF(ISNA(VLOOKUP(P1467,'NEW XEQM.c'!D:D,1,0)),"--",VLOOKUP(P1467,'NEW XEQM.c'!D:G,3,0))</f>
        <v>CLSUM</v>
      </c>
      <c r="U1467" s="1" t="s">
        <v>2442</v>
      </c>
      <c r="W1467" t="str">
        <f t="shared" si="207"/>
        <v/>
      </c>
    </row>
    <row r="1468" spans="1:23">
      <c r="A1468" s="16">
        <f t="shared" si="204"/>
        <v>1468</v>
      </c>
      <c r="B1468" s="15">
        <f t="shared" si="205"/>
        <v>1430</v>
      </c>
      <c r="C1468" s="63" t="s">
        <v>3195</v>
      </c>
      <c r="D1468" s="63" t="s">
        <v>7</v>
      </c>
      <c r="E1468" s="64" t="s">
        <v>1170</v>
      </c>
      <c r="F1468" s="64" t="s">
        <v>253</v>
      </c>
      <c r="G1468" s="62">
        <v>0</v>
      </c>
      <c r="H1468" s="62">
        <v>99</v>
      </c>
      <c r="I1468" s="92" t="s">
        <v>3</v>
      </c>
      <c r="J1468" s="23" t="s">
        <v>1274</v>
      </c>
      <c r="K1468" s="65" t="s">
        <v>3630</v>
      </c>
      <c r="L1468" s="66" t="s">
        <v>4261</v>
      </c>
      <c r="M1468" s="22" t="s">
        <v>4321</v>
      </c>
      <c r="N1468" s="22" t="s">
        <v>2074</v>
      </c>
      <c r="O1468" s="66"/>
      <c r="P1468" s="246" t="s">
        <v>1775</v>
      </c>
      <c r="Q1468" s="191"/>
      <c r="R1468" s="1"/>
      <c r="S1468" s="1" t="str">
        <f t="shared" si="211"/>
        <v>NOT EQUAL</v>
      </c>
      <c r="T1468" s="1" t="str">
        <f>IF(ISNA(VLOOKUP(P1468,'NEW XEQM.c'!D:D,1,0)),"--",VLOOKUP(P1468,'NEW XEQM.c'!D:G,3,0))</f>
        <v>--</v>
      </c>
      <c r="U1468" s="237" t="s">
        <v>2452</v>
      </c>
      <c r="W1468" t="str">
        <f t="shared" si="207"/>
        <v>STO STD_UP_ARROW</v>
      </c>
    </row>
    <row r="1469" spans="1:23">
      <c r="A1469" s="16">
        <f t="shared" ref="A1469:A1532" si="212">IF(B1469=INT(B1469),ROW(),"")</f>
        <v>1469</v>
      </c>
      <c r="B1469" s="15">
        <f t="shared" si="205"/>
        <v>1431</v>
      </c>
      <c r="C1469" s="18" t="s">
        <v>3345</v>
      </c>
      <c r="D1469" s="18" t="s">
        <v>7</v>
      </c>
      <c r="E1469" s="23" t="s">
        <v>990</v>
      </c>
      <c r="F1469" s="23" t="s">
        <v>53</v>
      </c>
      <c r="G1469" s="99">
        <v>0</v>
      </c>
      <c r="H1469" s="99">
        <v>0</v>
      </c>
      <c r="I1469" s="92" t="s">
        <v>3</v>
      </c>
      <c r="J1469" s="23" t="s">
        <v>1274</v>
      </c>
      <c r="K1469" s="24" t="s">
        <v>3630</v>
      </c>
      <c r="L1469" s="22" t="s">
        <v>4261</v>
      </c>
      <c r="M1469" s="22" t="s">
        <v>4316</v>
      </c>
      <c r="N1469" s="22" t="s">
        <v>2074</v>
      </c>
      <c r="O1469" s="22"/>
      <c r="P1469" s="246" t="s">
        <v>1369</v>
      </c>
      <c r="Q1469" s="191"/>
      <c r="R1469" s="1"/>
      <c r="S1469" s="1" t="str">
        <f t="shared" si="211"/>
        <v/>
      </c>
      <c r="T1469" s="1" t="str">
        <f>IF(ISNA(VLOOKUP(P1469,'NEW XEQM.c'!D:D,1,0)),"--",VLOOKUP(P1469,'NEW XEQM.c'!D:G,3,0))</f>
        <v>--</v>
      </c>
      <c r="U1469" s="1" t="s">
        <v>2443</v>
      </c>
      <c r="W1469" t="e">
        <f t="shared" si="207"/>
        <v>#VALUE!</v>
      </c>
    </row>
    <row r="1470" spans="1:23">
      <c r="A1470" s="16">
        <f t="shared" si="212"/>
        <v>1470</v>
      </c>
      <c r="B1470" s="15">
        <f t="shared" si="205"/>
        <v>1432</v>
      </c>
      <c r="C1470" s="63" t="s">
        <v>3202</v>
      </c>
      <c r="D1470" s="63" t="s">
        <v>7</v>
      </c>
      <c r="E1470" s="64" t="s">
        <v>1133</v>
      </c>
      <c r="F1470" s="64" t="s">
        <v>253</v>
      </c>
      <c r="G1470" s="62">
        <v>0</v>
      </c>
      <c r="H1470" s="62">
        <v>99</v>
      </c>
      <c r="I1470" s="92" t="s">
        <v>3</v>
      </c>
      <c r="J1470" s="23" t="s">
        <v>1274</v>
      </c>
      <c r="K1470" s="65" t="s">
        <v>3630</v>
      </c>
      <c r="L1470" s="66" t="s">
        <v>4261</v>
      </c>
      <c r="M1470" s="22" t="s">
        <v>4321</v>
      </c>
      <c r="N1470" s="22" t="s">
        <v>2074</v>
      </c>
      <c r="O1470" s="66"/>
      <c r="P1470" s="246" t="s">
        <v>1688</v>
      </c>
      <c r="Q1470" s="191"/>
      <c r="R1470" s="1"/>
      <c r="S1470" s="1" t="str">
        <f t="shared" si="211"/>
        <v>NOT EQUAL</v>
      </c>
      <c r="T1470" s="1" t="str">
        <f>IF(ISNA(VLOOKUP(P1470,'NEW XEQM.c'!D:D,1,0)),"--",VLOOKUP(P1470,'NEW XEQM.c'!D:G,3,0))</f>
        <v>--</v>
      </c>
      <c r="U1470" s="237" t="s">
        <v>2452</v>
      </c>
      <c r="W1470" t="str">
        <f t="shared" si="207"/>
        <v>RCL STD_UP_ARROW</v>
      </c>
    </row>
    <row r="1471" spans="1:23">
      <c r="A1471" s="16">
        <f t="shared" si="212"/>
        <v>1471</v>
      </c>
      <c r="B1471" s="15">
        <f t="shared" si="205"/>
        <v>1433</v>
      </c>
      <c r="C1471" s="18" t="s">
        <v>3933</v>
      </c>
      <c r="D1471" s="18" t="s">
        <v>7</v>
      </c>
      <c r="E1471" s="23" t="s">
        <v>991</v>
      </c>
      <c r="F1471" s="23" t="s">
        <v>55</v>
      </c>
      <c r="G1471" s="99">
        <v>0</v>
      </c>
      <c r="H1471" s="99">
        <v>0</v>
      </c>
      <c r="I1471" s="92" t="s">
        <v>3</v>
      </c>
      <c r="J1471" s="23" t="s">
        <v>1274</v>
      </c>
      <c r="K1471" s="24" t="s">
        <v>3630</v>
      </c>
      <c r="L1471" s="22" t="s">
        <v>4261</v>
      </c>
      <c r="M1471" s="22" t="s">
        <v>4316</v>
      </c>
      <c r="N1471" s="22" t="s">
        <v>2074</v>
      </c>
      <c r="O1471" s="22"/>
      <c r="P1471" s="246" t="s">
        <v>1371</v>
      </c>
      <c r="Q1471" s="191"/>
      <c r="R1471" s="1"/>
      <c r="S1471" s="1" t="str">
        <f t="shared" si="211"/>
        <v>NOT EQUAL</v>
      </c>
      <c r="T1471" s="1" t="str">
        <f>IF(ISNA(VLOOKUP(P1471,'NEW XEQM.c'!D:D,1,0)),"--",VLOOKUP(P1471,'NEW XEQM.c'!D:G,3,0))</f>
        <v>--</v>
      </c>
      <c r="U1471" s="1" t="s">
        <v>2444</v>
      </c>
      <c r="W1471" t="e">
        <f t="shared" si="207"/>
        <v>#VALUE!</v>
      </c>
    </row>
    <row r="1472" spans="1:23">
      <c r="A1472" s="16">
        <f t="shared" si="212"/>
        <v>1472</v>
      </c>
      <c r="B1472" s="15">
        <f t="shared" si="205"/>
        <v>1434</v>
      </c>
      <c r="C1472" s="18" t="s">
        <v>3934</v>
      </c>
      <c r="D1472" s="18" t="s">
        <v>7</v>
      </c>
      <c r="E1472" s="23" t="s">
        <v>993</v>
      </c>
      <c r="F1472" s="23" t="s">
        <v>994</v>
      </c>
      <c r="G1472" s="99">
        <v>0</v>
      </c>
      <c r="H1472" s="99">
        <v>0</v>
      </c>
      <c r="I1472" s="92" t="s">
        <v>3</v>
      </c>
      <c r="J1472" s="23" t="s">
        <v>1274</v>
      </c>
      <c r="K1472" s="24" t="s">
        <v>3630</v>
      </c>
      <c r="L1472" s="22" t="s">
        <v>4261</v>
      </c>
      <c r="M1472" s="22" t="s">
        <v>4316</v>
      </c>
      <c r="N1472" s="22" t="s">
        <v>2074</v>
      </c>
      <c r="O1472" s="22"/>
      <c r="P1472" s="246" t="s">
        <v>1374</v>
      </c>
      <c r="Q1472" s="191"/>
      <c r="R1472" s="1"/>
      <c r="S1472" s="1" t="str">
        <f t="shared" si="211"/>
        <v/>
      </c>
      <c r="T1472" s="1" t="str">
        <f>IF(ISNA(VLOOKUP(P1472,'NEW XEQM.c'!D:D,1,0)),"--",VLOOKUP(P1472,'NEW XEQM.c'!D:G,3,0))</f>
        <v>--</v>
      </c>
      <c r="U1472" s="1" t="s">
        <v>2444</v>
      </c>
      <c r="W1472" t="e">
        <f t="shared" si="207"/>
        <v>#VALUE!</v>
      </c>
    </row>
    <row r="1473" spans="1:23">
      <c r="A1473" s="16">
        <f t="shared" si="212"/>
        <v>1473</v>
      </c>
      <c r="B1473" s="15">
        <f t="shared" si="205"/>
        <v>1435</v>
      </c>
      <c r="C1473" s="20" t="s">
        <v>3964</v>
      </c>
      <c r="D1473" s="18" t="s">
        <v>7</v>
      </c>
      <c r="E1473" s="23" t="s">
        <v>2341</v>
      </c>
      <c r="F1473" s="23" t="s">
        <v>2341</v>
      </c>
      <c r="G1473" s="99">
        <v>0</v>
      </c>
      <c r="H1473" s="99">
        <v>0</v>
      </c>
      <c r="I1473" s="92" t="s">
        <v>3</v>
      </c>
      <c r="J1473" s="23" t="s">
        <v>1274</v>
      </c>
      <c r="K1473" s="24" t="s">
        <v>3630</v>
      </c>
      <c r="L1473" s="22" t="s">
        <v>4261</v>
      </c>
      <c r="M1473" s="22" t="s">
        <v>4316</v>
      </c>
      <c r="N1473" s="22" t="s">
        <v>2074</v>
      </c>
      <c r="O1473" s="22"/>
      <c r="P1473" s="246" t="s">
        <v>2343</v>
      </c>
      <c r="Q1473" s="191"/>
      <c r="R1473" s="1"/>
      <c r="S1473" s="1" t="str">
        <f t="shared" si="211"/>
        <v/>
      </c>
      <c r="T1473" s="1" t="str">
        <f>IF(ISNA(VLOOKUP(P1473,'NEW XEQM.c'!D:D,1,0)),"--",VLOOKUP(P1473,'NEW XEQM.c'!D:G,3,0))</f>
        <v>--</v>
      </c>
      <c r="U1473" s="1" t="s">
        <v>2444</v>
      </c>
      <c r="W1473" t="e">
        <f t="shared" si="207"/>
        <v>#VALUE!</v>
      </c>
    </row>
    <row r="1474" spans="1:23">
      <c r="A1474" s="16">
        <f t="shared" si="212"/>
        <v>1474</v>
      </c>
      <c r="B1474" s="15">
        <f t="shared" si="205"/>
        <v>1436</v>
      </c>
      <c r="C1474" s="18" t="s">
        <v>3346</v>
      </c>
      <c r="D1474" s="18" t="s">
        <v>7</v>
      </c>
      <c r="E1474" s="73" t="s">
        <v>996</v>
      </c>
      <c r="F1474" s="73" t="s">
        <v>997</v>
      </c>
      <c r="G1474" s="79">
        <v>0</v>
      </c>
      <c r="H1474" s="79">
        <v>0</v>
      </c>
      <c r="I1474" s="92" t="s">
        <v>3</v>
      </c>
      <c r="J1474" s="23" t="s">
        <v>1274</v>
      </c>
      <c r="K1474" s="24" t="s">
        <v>3630</v>
      </c>
      <c r="L1474" s="22" t="s">
        <v>4261</v>
      </c>
      <c r="M1474" s="22" t="s">
        <v>4316</v>
      </c>
      <c r="N1474" s="22" t="s">
        <v>2074</v>
      </c>
      <c r="O1474" s="22"/>
      <c r="P1474" s="246" t="s">
        <v>3152</v>
      </c>
      <c r="Q1474" s="191"/>
      <c r="R1474" s="1"/>
      <c r="S1474" s="1" t="str">
        <f t="shared" si="211"/>
        <v/>
      </c>
      <c r="T1474" s="1" t="str">
        <f>IF(ISNA(VLOOKUP(P1474,'NEW XEQM.c'!D:D,1,0)),"--",VLOOKUP(P1474,'NEW XEQM.c'!D:G,3,0))</f>
        <v>--</v>
      </c>
      <c r="U1474" s="1" t="s">
        <v>2443</v>
      </c>
      <c r="W1474" t="e">
        <f t="shared" si="207"/>
        <v>#VALUE!</v>
      </c>
    </row>
    <row r="1475" spans="1:23">
      <c r="A1475" s="16">
        <f t="shared" si="212"/>
        <v>1475</v>
      </c>
      <c r="B1475" s="15">
        <f t="shared" si="205"/>
        <v>1437</v>
      </c>
      <c r="C1475" s="18" t="s">
        <v>3347</v>
      </c>
      <c r="D1475" s="18" t="s">
        <v>7</v>
      </c>
      <c r="E1475" s="78" t="s">
        <v>998</v>
      </c>
      <c r="F1475" s="78" t="s">
        <v>998</v>
      </c>
      <c r="G1475" s="79">
        <v>0</v>
      </c>
      <c r="H1475" s="79">
        <v>0</v>
      </c>
      <c r="I1475" s="92" t="s">
        <v>3</v>
      </c>
      <c r="J1475" s="23" t="s">
        <v>1274</v>
      </c>
      <c r="K1475" s="24" t="s">
        <v>3630</v>
      </c>
      <c r="L1475" s="22" t="s">
        <v>4261</v>
      </c>
      <c r="M1475" s="22" t="s">
        <v>4316</v>
      </c>
      <c r="N1475" s="22" t="s">
        <v>2074</v>
      </c>
      <c r="O1475" s="22"/>
      <c r="P1475" s="246" t="s">
        <v>1380</v>
      </c>
      <c r="Q1475" s="191"/>
      <c r="R1475" s="1"/>
      <c r="S1475" s="1" t="str">
        <f t="shared" si="211"/>
        <v/>
      </c>
      <c r="T1475" s="1" t="str">
        <f>IF(ISNA(VLOOKUP(P1475,'NEW XEQM.c'!D:D,1,0)),"--",VLOOKUP(P1475,'NEW XEQM.c'!D:G,3,0))</f>
        <v>--</v>
      </c>
      <c r="U1475" s="1" t="s">
        <v>2443</v>
      </c>
      <c r="W1475" t="str">
        <f t="shared" si="207"/>
        <v>CX STD_RIGHT_ARROW RE</v>
      </c>
    </row>
    <row r="1476" spans="1:23">
      <c r="A1476" s="16">
        <f t="shared" si="212"/>
        <v>1476</v>
      </c>
      <c r="B1476" s="15">
        <f t="shared" ref="B1476:B1539" si="213">IF(AND(MID(C1476,2,1)&lt;&gt;"/",MID(C1476,1,1)="/"),INT(B1475)+1,B1475+0.01)</f>
        <v>1438</v>
      </c>
      <c r="C1476" s="18" t="s">
        <v>3766</v>
      </c>
      <c r="D1476" s="18" t="s">
        <v>7</v>
      </c>
      <c r="E1476" s="78" t="s">
        <v>62</v>
      </c>
      <c r="F1476" s="78" t="s">
        <v>62</v>
      </c>
      <c r="G1476" s="79">
        <v>0</v>
      </c>
      <c r="H1476" s="79">
        <v>0</v>
      </c>
      <c r="I1476" s="92" t="s">
        <v>3</v>
      </c>
      <c r="J1476" s="23" t="s">
        <v>1274</v>
      </c>
      <c r="K1476" s="24" t="s">
        <v>3630</v>
      </c>
      <c r="L1476" s="22" t="s">
        <v>4261</v>
      </c>
      <c r="M1476" s="22" t="s">
        <v>4316</v>
      </c>
      <c r="N1476" s="22" t="s">
        <v>2074</v>
      </c>
      <c r="O1476" s="22"/>
      <c r="P1476" s="246" t="s">
        <v>1381</v>
      </c>
      <c r="Q1476" s="191"/>
      <c r="R1476" s="1"/>
      <c r="S1476" s="1" t="str">
        <f t="shared" si="211"/>
        <v/>
      </c>
      <c r="T1476" s="1" t="str">
        <f>IF(ISNA(VLOOKUP(P1476,'NEW XEQM.c'!D:D,1,0)),"--",VLOOKUP(P1476,'NEW XEQM.c'!D:G,3,0))</f>
        <v>--</v>
      </c>
      <c r="U1476" s="1" t="s">
        <v>2074</v>
      </c>
      <c r="W1476" t="e">
        <f t="shared" si="207"/>
        <v>#VALUE!</v>
      </c>
    </row>
    <row r="1477" spans="1:23">
      <c r="A1477" s="16">
        <f t="shared" si="212"/>
        <v>1477</v>
      </c>
      <c r="B1477" s="15">
        <f t="shared" si="213"/>
        <v>1439</v>
      </c>
      <c r="C1477" s="18" t="s">
        <v>3767</v>
      </c>
      <c r="D1477" s="18" t="s">
        <v>7</v>
      </c>
      <c r="E1477" s="78" t="s">
        <v>63</v>
      </c>
      <c r="F1477" s="78" t="s">
        <v>63</v>
      </c>
      <c r="G1477" s="79">
        <v>0</v>
      </c>
      <c r="H1477" s="79">
        <v>0</v>
      </c>
      <c r="I1477" s="92" t="s">
        <v>3</v>
      </c>
      <c r="J1477" s="23" t="s">
        <v>1274</v>
      </c>
      <c r="K1477" s="24" t="s">
        <v>3630</v>
      </c>
      <c r="L1477" s="22" t="s">
        <v>4261</v>
      </c>
      <c r="M1477" s="22" t="s">
        <v>4316</v>
      </c>
      <c r="N1477" s="22" t="s">
        <v>2074</v>
      </c>
      <c r="O1477" s="22"/>
      <c r="P1477" s="246" t="s">
        <v>1383</v>
      </c>
      <c r="Q1477" s="191"/>
      <c r="R1477" s="1"/>
      <c r="S1477" s="1" t="str">
        <f t="shared" si="211"/>
        <v/>
      </c>
      <c r="T1477" s="1" t="str">
        <f>IF(ISNA(VLOOKUP(P1477,'NEW XEQM.c'!D:D,1,0)),"--",VLOOKUP(P1477,'NEW XEQM.c'!D:G,3,0))</f>
        <v>--</v>
      </c>
      <c r="U1477" s="1" t="s">
        <v>2074</v>
      </c>
      <c r="W1477" t="str">
        <f t="shared" ref="W1477:W1540" si="214">SUBSTITUTE(IF(AND(T1477="--",FIND("STD",E1477),FIND("fn",C1477)&gt;0,FIND("ITM_",P1477),I1477="CAT_FNCT"),E1477,""),"""","")</f>
        <v>DATE STD_RIGHT_ARROW</v>
      </c>
    </row>
    <row r="1478" spans="1:23">
      <c r="A1478" s="16">
        <f t="shared" si="212"/>
        <v>1478</v>
      </c>
      <c r="B1478" s="15">
        <f t="shared" si="213"/>
        <v>1440</v>
      </c>
      <c r="C1478" s="18" t="s">
        <v>3768</v>
      </c>
      <c r="D1478" s="18" t="s">
        <v>7</v>
      </c>
      <c r="E1478" s="78" t="s">
        <v>1000</v>
      </c>
      <c r="F1478" s="78" t="s">
        <v>1000</v>
      </c>
      <c r="G1478" s="79">
        <v>0</v>
      </c>
      <c r="H1478" s="79">
        <v>0</v>
      </c>
      <c r="I1478" s="92" t="s">
        <v>3</v>
      </c>
      <c r="J1478" s="23" t="s">
        <v>1274</v>
      </c>
      <c r="K1478" s="24" t="s">
        <v>3630</v>
      </c>
      <c r="L1478" s="22" t="s">
        <v>4261</v>
      </c>
      <c r="M1478" s="22" t="s">
        <v>4316</v>
      </c>
      <c r="N1478" s="22" t="s">
        <v>2074</v>
      </c>
      <c r="O1478" s="22"/>
      <c r="P1478" s="246" t="s">
        <v>1384</v>
      </c>
      <c r="Q1478" s="191"/>
      <c r="R1478" s="1"/>
      <c r="S1478" s="1" t="str">
        <f t="shared" si="211"/>
        <v/>
      </c>
      <c r="T1478" s="1" t="str">
        <f>IF(ISNA(VLOOKUP(P1478,'NEW XEQM.c'!D:D,1,0)),"--",VLOOKUP(P1478,'NEW XEQM.c'!D:G,3,0))</f>
        <v>--</v>
      </c>
      <c r="U1478" s="1" t="s">
        <v>2074</v>
      </c>
      <c r="W1478" t="e">
        <f t="shared" si="214"/>
        <v>#VALUE!</v>
      </c>
    </row>
    <row r="1479" spans="1:23">
      <c r="A1479" s="16">
        <f t="shared" si="212"/>
        <v>1479</v>
      </c>
      <c r="B1479" s="15">
        <f t="shared" si="213"/>
        <v>1441</v>
      </c>
      <c r="C1479" s="18" t="s">
        <v>3787</v>
      </c>
      <c r="D1479" s="18" t="s">
        <v>7</v>
      </c>
      <c r="E1479" s="78" t="s">
        <v>64</v>
      </c>
      <c r="F1479" s="78" t="s">
        <v>64</v>
      </c>
      <c r="G1479" s="79">
        <v>0</v>
      </c>
      <c r="H1479" s="79">
        <v>0</v>
      </c>
      <c r="I1479" s="92" t="s">
        <v>3</v>
      </c>
      <c r="J1479" s="23" t="s">
        <v>1274</v>
      </c>
      <c r="K1479" s="24" t="s">
        <v>3630</v>
      </c>
      <c r="L1479" s="22" t="s">
        <v>4261</v>
      </c>
      <c r="M1479" s="22" t="s">
        <v>4316</v>
      </c>
      <c r="N1479" s="22" t="s">
        <v>2074</v>
      </c>
      <c r="O1479" s="22"/>
      <c r="P1479" s="246" t="s">
        <v>1385</v>
      </c>
      <c r="Q1479" s="191"/>
      <c r="R1479" s="1"/>
      <c r="S1479" s="1" t="str">
        <f t="shared" si="211"/>
        <v/>
      </c>
      <c r="T1479" s="1" t="str">
        <f>IF(ISNA(VLOOKUP(P1479,'NEW XEQM.c'!D:D,1,0)),"--",VLOOKUP(P1479,'NEW XEQM.c'!D:G,3,0))</f>
        <v>--</v>
      </c>
      <c r="U1479" s="1" t="s">
        <v>2074</v>
      </c>
      <c r="W1479" t="e">
        <f t="shared" si="214"/>
        <v>#VALUE!</v>
      </c>
    </row>
    <row r="1480" spans="1:23">
      <c r="A1480" s="16">
        <f t="shared" si="212"/>
        <v>1480</v>
      </c>
      <c r="B1480" s="15">
        <f t="shared" si="213"/>
        <v>1442</v>
      </c>
      <c r="C1480" s="18" t="s">
        <v>3788</v>
      </c>
      <c r="D1480" s="18" t="s">
        <v>7</v>
      </c>
      <c r="E1480" s="78" t="s">
        <v>1001</v>
      </c>
      <c r="F1480" s="78" t="s">
        <v>1001</v>
      </c>
      <c r="G1480" s="79">
        <v>0</v>
      </c>
      <c r="H1480" s="79">
        <v>0</v>
      </c>
      <c r="I1480" s="92" t="s">
        <v>3</v>
      </c>
      <c r="J1480" s="23" t="s">
        <v>1274</v>
      </c>
      <c r="K1480" s="24" t="s">
        <v>3630</v>
      </c>
      <c r="L1480" s="22" t="s">
        <v>4261</v>
      </c>
      <c r="M1480" s="22" t="s">
        <v>4316</v>
      </c>
      <c r="N1480" s="22" t="s">
        <v>2074</v>
      </c>
      <c r="O1480" s="22"/>
      <c r="P1480" s="246" t="s">
        <v>3687</v>
      </c>
      <c r="Q1480" s="191"/>
      <c r="R1480" s="1"/>
      <c r="S1480" s="1" t="str">
        <f t="shared" si="211"/>
        <v/>
      </c>
      <c r="T1480" s="1" t="str">
        <f>IF(ISNA(VLOOKUP(P1480,'NEW XEQM.c'!D:D,1,0)),"--",VLOOKUP(P1480,'NEW XEQM.c'!D:G,3,0))</f>
        <v>--</v>
      </c>
      <c r="U1480" s="1" t="s">
        <v>2074</v>
      </c>
      <c r="W1480" t="str">
        <f t="shared" si="214"/>
        <v>DBL STD_CROSS</v>
      </c>
    </row>
    <row r="1481" spans="1:23">
      <c r="A1481" s="16">
        <f t="shared" si="212"/>
        <v>1481</v>
      </c>
      <c r="B1481" s="15">
        <f t="shared" si="213"/>
        <v>1443</v>
      </c>
      <c r="C1481" s="18" t="s">
        <v>3789</v>
      </c>
      <c r="D1481" s="18" t="s">
        <v>7</v>
      </c>
      <c r="E1481" s="78" t="s">
        <v>65</v>
      </c>
      <c r="F1481" s="78" t="s">
        <v>65</v>
      </c>
      <c r="G1481" s="79">
        <v>0</v>
      </c>
      <c r="H1481" s="79">
        <v>0</v>
      </c>
      <c r="I1481" s="92" t="s">
        <v>3</v>
      </c>
      <c r="J1481" s="23" t="s">
        <v>1274</v>
      </c>
      <c r="K1481" s="24" t="s">
        <v>3630</v>
      </c>
      <c r="L1481" s="22" t="s">
        <v>4261</v>
      </c>
      <c r="M1481" s="22" t="s">
        <v>4316</v>
      </c>
      <c r="N1481" s="22" t="s">
        <v>2074</v>
      </c>
      <c r="O1481" s="22"/>
      <c r="P1481" s="246" t="s">
        <v>3688</v>
      </c>
      <c r="Q1481" s="191"/>
      <c r="R1481" s="1"/>
      <c r="S1481" s="1" t="str">
        <f t="shared" si="211"/>
        <v/>
      </c>
      <c r="T1481" s="1" t="str">
        <f>IF(ISNA(VLOOKUP(P1481,'NEW XEQM.c'!D:D,1,0)),"--",VLOOKUP(P1481,'NEW XEQM.c'!D:G,3,0))</f>
        <v>--</v>
      </c>
      <c r="U1481" s="1" t="s">
        <v>2074</v>
      </c>
      <c r="W1481" t="e">
        <f t="shared" si="214"/>
        <v>#VALUE!</v>
      </c>
    </row>
    <row r="1482" spans="1:23">
      <c r="A1482" s="16">
        <f t="shared" si="212"/>
        <v>1482</v>
      </c>
      <c r="B1482" s="15">
        <f t="shared" si="213"/>
        <v>1444</v>
      </c>
      <c r="C1482" s="18" t="s">
        <v>3348</v>
      </c>
      <c r="D1482" s="18" t="s">
        <v>7</v>
      </c>
      <c r="E1482" s="78" t="s">
        <v>68</v>
      </c>
      <c r="F1482" s="78" t="s">
        <v>68</v>
      </c>
      <c r="G1482" s="79">
        <v>0</v>
      </c>
      <c r="H1482" s="79">
        <v>0</v>
      </c>
      <c r="I1482" s="92" t="s">
        <v>3</v>
      </c>
      <c r="J1482" s="23" t="s">
        <v>1274</v>
      </c>
      <c r="K1482" s="24" t="s">
        <v>3630</v>
      </c>
      <c r="L1482" s="22" t="s">
        <v>4261</v>
      </c>
      <c r="M1482" s="22" t="s">
        <v>4316</v>
      </c>
      <c r="N1482" s="22" t="s">
        <v>2074</v>
      </c>
      <c r="O1482" s="22"/>
      <c r="P1482" s="246" t="s">
        <v>1389</v>
      </c>
      <c r="Q1482" s="191"/>
      <c r="R1482" s="1"/>
      <c r="S1482" s="1" t="str">
        <f t="shared" si="211"/>
        <v/>
      </c>
      <c r="T1482" s="1" t="str">
        <f>IF(ISNA(VLOOKUP(P1482,'NEW XEQM.c'!D:D,1,0)),"--",VLOOKUP(P1482,'NEW XEQM.c'!D:G,3,0))</f>
        <v>--</v>
      </c>
      <c r="U1482" s="1" t="s">
        <v>2074</v>
      </c>
      <c r="W1482" t="e">
        <f t="shared" si="214"/>
        <v>#VALUE!</v>
      </c>
    </row>
    <row r="1483" spans="1:23">
      <c r="A1483" s="16">
        <f t="shared" si="212"/>
        <v>1483</v>
      </c>
      <c r="B1483" s="15">
        <f t="shared" si="213"/>
        <v>1445</v>
      </c>
      <c r="C1483" s="18" t="s">
        <v>3349</v>
      </c>
      <c r="D1483" s="18" t="s">
        <v>3928</v>
      </c>
      <c r="E1483" s="78" t="s">
        <v>1003</v>
      </c>
      <c r="F1483" s="78" t="s">
        <v>1003</v>
      </c>
      <c r="G1483" s="79">
        <v>0</v>
      </c>
      <c r="H1483" s="79">
        <v>0</v>
      </c>
      <c r="I1483" s="92" t="s">
        <v>3</v>
      </c>
      <c r="J1483" s="23" t="s">
        <v>1274</v>
      </c>
      <c r="K1483" s="24" t="s">
        <v>3630</v>
      </c>
      <c r="L1483" s="22" t="s">
        <v>4261</v>
      </c>
      <c r="M1483" s="22" t="s">
        <v>4316</v>
      </c>
      <c r="N1483" s="22" t="s">
        <v>2074</v>
      </c>
      <c r="O1483" s="22"/>
      <c r="P1483" s="246" t="s">
        <v>1390</v>
      </c>
      <c r="Q1483" s="191"/>
      <c r="R1483" s="1"/>
      <c r="S1483" s="1" t="str">
        <f t="shared" si="211"/>
        <v/>
      </c>
      <c r="T1483" s="1" t="str">
        <f>IF(ISNA(VLOOKUP(P1483,'NEW XEQM.c'!D:D,1,0)),"--",VLOOKUP(P1483,'NEW XEQM.c'!D:G,3,0))</f>
        <v>DEG</v>
      </c>
      <c r="U1483" s="1" t="s">
        <v>2438</v>
      </c>
      <c r="W1483" t="e">
        <f t="shared" si="214"/>
        <v>#VALUE!</v>
      </c>
    </row>
    <row r="1484" spans="1:23">
      <c r="A1484" s="1">
        <f t="shared" si="212"/>
        <v>1484</v>
      </c>
      <c r="B1484" s="15">
        <f t="shared" si="213"/>
        <v>1446</v>
      </c>
      <c r="C1484" s="59" t="s">
        <v>3512</v>
      </c>
      <c r="D1484" s="59" t="s">
        <v>7</v>
      </c>
      <c r="E1484" s="130" t="str">
        <f>CHAR(34)&amp;IF(B1484&lt;10,"000",IF(B1484&lt;100,"00",IF(B1484&lt;1000,"0","")))&amp;$B1484&amp;CHAR(34)</f>
        <v>"1446"</v>
      </c>
      <c r="F1484" s="130" t="str">
        <f>E1484</f>
        <v>"1446"</v>
      </c>
      <c r="G1484" s="131">
        <v>0</v>
      </c>
      <c r="H1484" s="131">
        <v>0</v>
      </c>
      <c r="I1484" s="130" t="s">
        <v>27</v>
      </c>
      <c r="J1484" s="130" t="s">
        <v>1274</v>
      </c>
      <c r="K1484" s="61" t="s">
        <v>3526</v>
      </c>
      <c r="L1484" t="s">
        <v>4261</v>
      </c>
      <c r="M1484" t="s">
        <v>4318</v>
      </c>
      <c r="N1484" t="s">
        <v>2074</v>
      </c>
      <c r="P1484" s="246" t="str">
        <f>"ITM_"&amp;IF(B1484&lt;10,"000",IF(B1484&lt;100,"00",IF(B1484&lt;1000,"0","")))&amp;$B1484</f>
        <v>ITM_1446</v>
      </c>
      <c r="Q1484" s="191"/>
      <c r="R1484" s="1"/>
      <c r="S1484" s="1" t="str">
        <f t="shared" si="211"/>
        <v/>
      </c>
      <c r="T1484" s="1" t="str">
        <f>IF(ISNA(VLOOKUP(P1484,'NEW XEQM.c'!D:D,1,0)),"--",VLOOKUP(P1484,'NEW XEQM.c'!D:G,3,0))</f>
        <v>--</v>
      </c>
      <c r="U1484" s="1" t="s">
        <v>2074</v>
      </c>
      <c r="W1484" t="e">
        <f t="shared" si="214"/>
        <v>#VALUE!</v>
      </c>
    </row>
    <row r="1485" spans="1:23">
      <c r="A1485" s="16">
        <f t="shared" si="212"/>
        <v>1485</v>
      </c>
      <c r="B1485" s="15">
        <f t="shared" si="213"/>
        <v>1447</v>
      </c>
      <c r="C1485" s="18" t="s">
        <v>4043</v>
      </c>
      <c r="D1485" s="18" t="s">
        <v>7</v>
      </c>
      <c r="E1485" s="78" t="s">
        <v>2342</v>
      </c>
      <c r="F1485" s="78" t="s">
        <v>2342</v>
      </c>
      <c r="G1485" s="79">
        <v>0</v>
      </c>
      <c r="H1485" s="79">
        <v>0</v>
      </c>
      <c r="I1485" s="92" t="s">
        <v>3</v>
      </c>
      <c r="J1485" s="23" t="s">
        <v>1274</v>
      </c>
      <c r="K1485" s="24" t="s">
        <v>3630</v>
      </c>
      <c r="L1485" s="22" t="s">
        <v>4261</v>
      </c>
      <c r="M1485" s="22" t="s">
        <v>4316</v>
      </c>
      <c r="N1485" s="22" t="s">
        <v>2074</v>
      </c>
      <c r="O1485" s="22"/>
      <c r="P1485" s="246" t="s">
        <v>2344</v>
      </c>
      <c r="Q1485" s="191"/>
      <c r="R1485" s="1"/>
      <c r="S1485" s="1" t="str">
        <f t="shared" si="211"/>
        <v/>
      </c>
      <c r="T1485" s="1" t="str">
        <f>IF(ISNA(VLOOKUP(P1485,'NEW XEQM.c'!D:D,1,0)),"--",VLOOKUP(P1485,'NEW XEQM.c'!D:G,3,0))</f>
        <v>--</v>
      </c>
      <c r="U1485" s="1" t="s">
        <v>2444</v>
      </c>
      <c r="W1485" t="e">
        <f t="shared" si="214"/>
        <v>#VALUE!</v>
      </c>
    </row>
    <row r="1486" spans="1:23">
      <c r="A1486" s="16">
        <f t="shared" si="212"/>
        <v>1486</v>
      </c>
      <c r="B1486" s="15">
        <f t="shared" si="213"/>
        <v>1448</v>
      </c>
      <c r="C1486" s="18" t="s">
        <v>3512</v>
      </c>
      <c r="D1486" s="18" t="s">
        <v>7</v>
      </c>
      <c r="E1486" s="21" t="s">
        <v>5043</v>
      </c>
      <c r="F1486" s="21" t="s">
        <v>5043</v>
      </c>
      <c r="G1486" s="30">
        <v>0</v>
      </c>
      <c r="H1486" s="30">
        <v>0</v>
      </c>
      <c r="I1486" s="23" t="s">
        <v>15</v>
      </c>
      <c r="J1486" s="23" t="s">
        <v>1275</v>
      </c>
      <c r="K1486" s="24" t="s">
        <v>3526</v>
      </c>
      <c r="L1486" s="22" t="s">
        <v>4261</v>
      </c>
      <c r="M1486" s="22" t="s">
        <v>4318</v>
      </c>
      <c r="N1486" s="22" t="s">
        <v>2074</v>
      </c>
      <c r="O1486" s="22"/>
      <c r="P1486" s="246" t="s">
        <v>5044</v>
      </c>
      <c r="Q1486" s="191"/>
      <c r="R1486" s="1"/>
      <c r="S1486" s="1" t="str">
        <f t="shared" si="211"/>
        <v/>
      </c>
      <c r="T1486" s="1" t="str">
        <f>IF(ISNA(VLOOKUP(P1486,'NEW XEQM.c'!D:D,1,0)),"--",VLOOKUP(P1486,'NEW XEQM.c'!D:G,3,0))</f>
        <v>--</v>
      </c>
      <c r="U1486" s="1" t="s">
        <v>2074</v>
      </c>
      <c r="W1486" t="e">
        <f t="shared" si="214"/>
        <v>#VALUE!</v>
      </c>
    </row>
    <row r="1487" spans="1:23">
      <c r="A1487" s="16">
        <f t="shared" si="212"/>
        <v>1487</v>
      </c>
      <c r="B1487" s="15">
        <f t="shared" si="213"/>
        <v>1449</v>
      </c>
      <c r="C1487" s="18" t="s">
        <v>3351</v>
      </c>
      <c r="D1487" s="18" t="s">
        <v>7</v>
      </c>
      <c r="E1487" s="78" t="s">
        <v>1004</v>
      </c>
      <c r="F1487" s="78" t="s">
        <v>1005</v>
      </c>
      <c r="G1487" s="79">
        <v>0</v>
      </c>
      <c r="H1487" s="79">
        <v>0</v>
      </c>
      <c r="I1487" s="92" t="s">
        <v>3</v>
      </c>
      <c r="J1487" s="23" t="s">
        <v>1274</v>
      </c>
      <c r="K1487" s="24" t="s">
        <v>3630</v>
      </c>
      <c r="L1487" s="22" t="s">
        <v>4261</v>
      </c>
      <c r="M1487" s="22" t="s">
        <v>4316</v>
      </c>
      <c r="N1487" s="22" t="s">
        <v>2074</v>
      </c>
      <c r="O1487" s="22"/>
      <c r="P1487" s="246" t="s">
        <v>3153</v>
      </c>
      <c r="Q1487" s="191"/>
      <c r="R1487" s="1"/>
      <c r="S1487" s="1" t="str">
        <f t="shared" si="211"/>
        <v/>
      </c>
      <c r="T1487" s="1" t="str">
        <f>IF(ISNA(VLOOKUP(P1487,'NEW XEQM.c'!D:D,1,0)),"--",VLOOKUP(P1487,'NEW XEQM.c'!D:G,3,0))</f>
        <v>--</v>
      </c>
      <c r="U1487" s="1"/>
      <c r="W1487" t="e">
        <f t="shared" si="214"/>
        <v>#VALUE!</v>
      </c>
    </row>
    <row r="1488" spans="1:23">
      <c r="A1488" s="16">
        <f t="shared" si="212"/>
        <v>1488</v>
      </c>
      <c r="B1488" s="15">
        <f t="shared" si="213"/>
        <v>1450</v>
      </c>
      <c r="C1488" s="18" t="s">
        <v>3352</v>
      </c>
      <c r="D1488" s="18" t="s">
        <v>11</v>
      </c>
      <c r="E1488" s="23" t="s">
        <v>73</v>
      </c>
      <c r="F1488" s="23" t="s">
        <v>73</v>
      </c>
      <c r="G1488" s="99">
        <v>1</v>
      </c>
      <c r="H1488" s="99">
        <v>4</v>
      </c>
      <c r="I1488" s="92" t="s">
        <v>3</v>
      </c>
      <c r="J1488" s="23" t="s">
        <v>1274</v>
      </c>
      <c r="K1488" s="24" t="s">
        <v>3630</v>
      </c>
      <c r="L1488" s="22" t="s">
        <v>4261</v>
      </c>
      <c r="M1488" s="22" t="s">
        <v>4317</v>
      </c>
      <c r="N1488" s="22" t="s">
        <v>2074</v>
      </c>
      <c r="O1488" s="22"/>
      <c r="P1488" s="246" t="s">
        <v>1397</v>
      </c>
      <c r="Q1488" s="191"/>
      <c r="R1488" s="1"/>
      <c r="S1488" s="1" t="str">
        <f t="shared" si="211"/>
        <v/>
      </c>
      <c r="T1488" s="1" t="str">
        <f>IF(ISNA(VLOOKUP(P1488,'NEW XEQM.c'!D:D,1,0)),"--",VLOOKUP(P1488,'NEW XEQM.c'!D:G,3,0))</f>
        <v>--</v>
      </c>
      <c r="U1488" s="1" t="s">
        <v>4814</v>
      </c>
      <c r="W1488" t="e">
        <f t="shared" si="214"/>
        <v>#VALUE!</v>
      </c>
    </row>
    <row r="1489" spans="1:23">
      <c r="A1489" s="16">
        <f t="shared" si="212"/>
        <v>1489</v>
      </c>
      <c r="B1489" s="15">
        <f t="shared" si="213"/>
        <v>1451</v>
      </c>
      <c r="C1489" s="18" t="s">
        <v>3349</v>
      </c>
      <c r="D1489" s="18" t="s">
        <v>3932</v>
      </c>
      <c r="E1489" s="23" t="s">
        <v>74</v>
      </c>
      <c r="F1489" s="23" t="s">
        <v>4630</v>
      </c>
      <c r="G1489" s="99">
        <v>0</v>
      </c>
      <c r="H1489" s="99">
        <v>0</v>
      </c>
      <c r="I1489" s="130" t="s">
        <v>3</v>
      </c>
      <c r="J1489" s="23" t="s">
        <v>1274</v>
      </c>
      <c r="K1489" s="24" t="s">
        <v>3630</v>
      </c>
      <c r="L1489" s="22" t="s">
        <v>4261</v>
      </c>
      <c r="M1489" s="22" t="s">
        <v>4316</v>
      </c>
      <c r="N1489" s="22" t="s">
        <v>4888</v>
      </c>
      <c r="O1489" s="22"/>
      <c r="P1489" s="246" t="s">
        <v>1399</v>
      </c>
      <c r="Q1489" s="191"/>
      <c r="R1489" s="1"/>
      <c r="S1489" s="1" t="str">
        <f t="shared" si="211"/>
        <v/>
      </c>
      <c r="T1489" s="1" t="str">
        <f>IF(ISNA(VLOOKUP(P1489,'NEW XEQM.c'!D:D,1,0)),"--",VLOOKUP(P1489,'NEW XEQM.c'!D:G,3,0))</f>
        <v>--</v>
      </c>
      <c r="U1489" s="1" t="s">
        <v>2438</v>
      </c>
      <c r="W1489" t="e">
        <f t="shared" si="214"/>
        <v>#VALUE!</v>
      </c>
    </row>
    <row r="1490" spans="1:23">
      <c r="A1490" s="1">
        <f t="shared" si="212"/>
        <v>1490</v>
      </c>
      <c r="B1490" s="15">
        <f t="shared" si="213"/>
        <v>1452</v>
      </c>
      <c r="C1490" s="59" t="s">
        <v>3512</v>
      </c>
      <c r="D1490" s="59" t="s">
        <v>7</v>
      </c>
      <c r="E1490" s="130" t="str">
        <f t="shared" ref="E1490" si="215">CHAR(34)&amp;IF(B1490&lt;10,"000",IF(B1490&lt;100,"00",IF(B1490&lt;1000,"0","")))&amp;$B1490&amp;CHAR(34)</f>
        <v>"1452"</v>
      </c>
      <c r="F1490" s="130" t="str">
        <f t="shared" ref="F1490" si="216">E1490</f>
        <v>"1452"</v>
      </c>
      <c r="G1490" s="131">
        <v>0</v>
      </c>
      <c r="H1490" s="131">
        <v>0</v>
      </c>
      <c r="I1490" s="130" t="s">
        <v>27</v>
      </c>
      <c r="J1490" s="130" t="s">
        <v>1275</v>
      </c>
      <c r="K1490" s="61" t="s">
        <v>3526</v>
      </c>
      <c r="L1490" t="s">
        <v>4261</v>
      </c>
      <c r="M1490" t="s">
        <v>4318</v>
      </c>
      <c r="P1490" s="246" t="str">
        <f t="shared" ref="P1490" si="217">"MNU_"&amp;IF(B1490&lt;10,"000",IF(B1490&lt;100,"00",IF(B1490&lt;1000,"0","")))&amp;$B1490</f>
        <v>MNU_1452</v>
      </c>
      <c r="Q1490" s="191"/>
      <c r="R1490" s="1"/>
      <c r="S1490" s="1" t="str">
        <f t="shared" si="211"/>
        <v/>
      </c>
      <c r="T1490" s="1" t="str">
        <f>IF(ISNA(VLOOKUP(P1490,'NEW XEQM.c'!D:D,1,0)),"--",VLOOKUP(P1490,'NEW XEQM.c'!D:G,3,0))</f>
        <v>--</v>
      </c>
      <c r="U1490" s="1" t="s">
        <v>2074</v>
      </c>
      <c r="W1490" t="e">
        <f t="shared" si="214"/>
        <v>#VALUE!</v>
      </c>
    </row>
    <row r="1491" spans="1:23">
      <c r="A1491" s="16">
        <f t="shared" si="212"/>
        <v>1491</v>
      </c>
      <c r="B1491" s="15">
        <f t="shared" si="213"/>
        <v>1453</v>
      </c>
      <c r="C1491" s="18" t="s">
        <v>3353</v>
      </c>
      <c r="D1491" s="18" t="s">
        <v>1401</v>
      </c>
      <c r="E1491" s="23" t="s">
        <v>2226</v>
      </c>
      <c r="F1491" s="23" t="s">
        <v>2226</v>
      </c>
      <c r="G1491" s="99">
        <v>0</v>
      </c>
      <c r="H1491" s="99">
        <v>0</v>
      </c>
      <c r="I1491" s="92" t="s">
        <v>3</v>
      </c>
      <c r="J1491" s="23" t="s">
        <v>1274</v>
      </c>
      <c r="K1491" s="24" t="s">
        <v>3630</v>
      </c>
      <c r="L1491" s="22" t="s">
        <v>4261</v>
      </c>
      <c r="M1491" s="22" t="s">
        <v>4316</v>
      </c>
      <c r="N1491" s="22" t="s">
        <v>2074</v>
      </c>
      <c r="O1491" s="22"/>
      <c r="P1491" s="246" t="s">
        <v>1401</v>
      </c>
      <c r="Q1491" s="191"/>
      <c r="R1491" s="1"/>
      <c r="S1491" s="1" t="str">
        <f t="shared" si="211"/>
        <v/>
      </c>
      <c r="T1491" s="1" t="str">
        <f>IF(ISNA(VLOOKUP(P1491,'NEW XEQM.c'!D:D,1,0)),"--",VLOOKUP(P1491,'NEW XEQM.c'!D:G,3,0))</f>
        <v>DMY</v>
      </c>
      <c r="U1491" s="1" t="s">
        <v>2074</v>
      </c>
      <c r="W1491" t="e">
        <f t="shared" si="214"/>
        <v>#VALUE!</v>
      </c>
    </row>
    <row r="1492" spans="1:23">
      <c r="A1492" s="16">
        <f t="shared" si="212"/>
        <v>1492</v>
      </c>
      <c r="B1492" s="15">
        <f t="shared" si="213"/>
        <v>1454</v>
      </c>
      <c r="C1492" s="18" t="s">
        <v>3769</v>
      </c>
      <c r="D1492" s="18" t="s">
        <v>7</v>
      </c>
      <c r="E1492" s="23" t="s">
        <v>1010</v>
      </c>
      <c r="F1492" s="23" t="s">
        <v>1010</v>
      </c>
      <c r="G1492" s="99">
        <v>0</v>
      </c>
      <c r="H1492" s="99">
        <v>0</v>
      </c>
      <c r="I1492" s="92" t="s">
        <v>3</v>
      </c>
      <c r="J1492" s="23" t="s">
        <v>1274</v>
      </c>
      <c r="K1492" s="24" t="s">
        <v>3630</v>
      </c>
      <c r="L1492" s="22" t="s">
        <v>4261</v>
      </c>
      <c r="M1492" s="22" t="s">
        <v>4316</v>
      </c>
      <c r="N1492" s="22" t="s">
        <v>2074</v>
      </c>
      <c r="O1492" s="22"/>
      <c r="P1492" s="246" t="s">
        <v>1402</v>
      </c>
      <c r="Q1492" s="191"/>
      <c r="R1492" s="1"/>
      <c r="S1492" s="1" t="str">
        <f t="shared" si="211"/>
        <v/>
      </c>
      <c r="T1492" s="1" t="str">
        <f>IF(ISNA(VLOOKUP(P1492,'NEW XEQM.c'!D:D,1,0)),"--",VLOOKUP(P1492,'NEW XEQM.c'!D:G,3,0))</f>
        <v>--</v>
      </c>
      <c r="U1492" s="1" t="s">
        <v>2074</v>
      </c>
      <c r="W1492" t="str">
        <f t="shared" si="214"/>
        <v>D STD_RIGHT_ARROW J</v>
      </c>
    </row>
    <row r="1493" spans="1:23">
      <c r="A1493" s="16">
        <f t="shared" si="212"/>
        <v>1493</v>
      </c>
      <c r="B1493" s="15">
        <f t="shared" si="213"/>
        <v>1455</v>
      </c>
      <c r="C1493" s="18" t="s">
        <v>4931</v>
      </c>
      <c r="D1493" s="18" t="s">
        <v>4932</v>
      </c>
      <c r="E1493" s="23" t="s">
        <v>3800</v>
      </c>
      <c r="F1493" s="23" t="s">
        <v>3800</v>
      </c>
      <c r="G1493" s="99">
        <v>0</v>
      </c>
      <c r="H1493" s="99">
        <v>0</v>
      </c>
      <c r="I1493" s="92" t="s">
        <v>3</v>
      </c>
      <c r="J1493" s="23" t="s">
        <v>1275</v>
      </c>
      <c r="K1493" s="24" t="s">
        <v>3631</v>
      </c>
      <c r="L1493" s="22" t="s">
        <v>4261</v>
      </c>
      <c r="M1493" s="22" t="s">
        <v>4321</v>
      </c>
      <c r="N1493" s="22" t="s">
        <v>2074</v>
      </c>
      <c r="O1493" s="22"/>
      <c r="P1493" s="246" t="s">
        <v>3799</v>
      </c>
      <c r="Q1493" s="191"/>
      <c r="R1493" s="1"/>
      <c r="S1493" s="1" t="str">
        <f t="shared" si="211"/>
        <v/>
      </c>
      <c r="T1493" s="1" t="str">
        <f>IF(ISNA(VLOOKUP(P1493,'NEW XEQM.c'!D:D,1,0)),"--",VLOOKUP(P1493,'NEW XEQM.c'!D:G,3,0))</f>
        <v>--</v>
      </c>
      <c r="U1493" s="1" t="s">
        <v>2074</v>
      </c>
      <c r="W1493" t="e">
        <f t="shared" si="214"/>
        <v>#VALUE!</v>
      </c>
    </row>
    <row r="1494" spans="1:23">
      <c r="A1494" s="16">
        <f t="shared" si="212"/>
        <v>1494</v>
      </c>
      <c r="B1494" s="15">
        <f t="shared" si="213"/>
        <v>1456</v>
      </c>
      <c r="C1494" s="18" t="s">
        <v>4044</v>
      </c>
      <c r="D1494" s="18" t="s">
        <v>7</v>
      </c>
      <c r="E1494" s="23" t="s">
        <v>75</v>
      </c>
      <c r="F1494" s="23" t="s">
        <v>75</v>
      </c>
      <c r="G1494" s="99">
        <v>0</v>
      </c>
      <c r="H1494" s="99">
        <v>0</v>
      </c>
      <c r="I1494" s="92" t="s">
        <v>3</v>
      </c>
      <c r="J1494" s="23" t="s">
        <v>1274</v>
      </c>
      <c r="K1494" s="24" t="s">
        <v>3630</v>
      </c>
      <c r="L1494" s="22" t="s">
        <v>4261</v>
      </c>
      <c r="M1494" s="22" t="s">
        <v>4316</v>
      </c>
      <c r="N1494" s="22" t="s">
        <v>2074</v>
      </c>
      <c r="O1494" s="22"/>
      <c r="P1494" s="246" t="s">
        <v>1405</v>
      </c>
      <c r="Q1494" s="191"/>
      <c r="R1494" s="1"/>
      <c r="S1494" s="1" t="str">
        <f t="shared" si="211"/>
        <v/>
      </c>
      <c r="T1494" s="1" t="str">
        <f>IF(ISNA(VLOOKUP(P1494,'NEW XEQM.c'!D:D,1,0)),"--",VLOOKUP(P1494,'NEW XEQM.c'!D:G,3,0))</f>
        <v>--</v>
      </c>
      <c r="U1494" s="1" t="s">
        <v>4815</v>
      </c>
      <c r="W1494" t="e">
        <f t="shared" si="214"/>
        <v>#VALUE!</v>
      </c>
    </row>
    <row r="1495" spans="1:23">
      <c r="A1495" s="16">
        <f t="shared" si="212"/>
        <v>1495</v>
      </c>
      <c r="B1495" s="15">
        <f t="shared" si="213"/>
        <v>1457</v>
      </c>
      <c r="C1495" s="18" t="s">
        <v>4045</v>
      </c>
      <c r="D1495" s="18" t="s">
        <v>7</v>
      </c>
      <c r="E1495" s="23" t="s">
        <v>76</v>
      </c>
      <c r="F1495" s="23" t="s">
        <v>76</v>
      </c>
      <c r="G1495" s="99">
        <v>0</v>
      </c>
      <c r="H1495" s="99">
        <v>0</v>
      </c>
      <c r="I1495" s="92" t="s">
        <v>3</v>
      </c>
      <c r="J1495" s="23" t="s">
        <v>1274</v>
      </c>
      <c r="K1495" s="24" t="s">
        <v>3630</v>
      </c>
      <c r="L1495" s="22" t="s">
        <v>4261</v>
      </c>
      <c r="M1495" s="22" t="s">
        <v>4316</v>
      </c>
      <c r="N1495" s="22" t="s">
        <v>2074</v>
      </c>
      <c r="O1495" s="22"/>
      <c r="P1495" s="246" t="s">
        <v>1406</v>
      </c>
      <c r="Q1495" s="191"/>
      <c r="R1495" s="1"/>
      <c r="S1495" s="1" t="str">
        <f t="shared" si="211"/>
        <v/>
      </c>
      <c r="T1495" s="1" t="str">
        <f>IF(ISNA(VLOOKUP(P1495,'NEW XEQM.c'!D:D,1,0)),"--",VLOOKUP(P1495,'NEW XEQM.c'!D:G,3,0))</f>
        <v>--</v>
      </c>
      <c r="U1495" s="1" t="s">
        <v>4815</v>
      </c>
      <c r="W1495" t="e">
        <f t="shared" si="214"/>
        <v>#VALUE!</v>
      </c>
    </row>
    <row r="1496" spans="1:23">
      <c r="A1496" s="16">
        <f t="shared" si="212"/>
        <v>1496</v>
      </c>
      <c r="B1496" s="15">
        <f t="shared" si="213"/>
        <v>1458</v>
      </c>
      <c r="C1496" s="18" t="s">
        <v>4300</v>
      </c>
      <c r="D1496" s="18" t="s">
        <v>3684</v>
      </c>
      <c r="E1496" s="23" t="s">
        <v>1011</v>
      </c>
      <c r="F1496" s="23" t="s">
        <v>1011</v>
      </c>
      <c r="G1496" s="99">
        <v>0</v>
      </c>
      <c r="H1496" s="99">
        <v>0</v>
      </c>
      <c r="I1496" s="92" t="s">
        <v>3</v>
      </c>
      <c r="J1496" s="23" t="s">
        <v>1275</v>
      </c>
      <c r="K1496" s="24" t="s">
        <v>3526</v>
      </c>
      <c r="L1496" s="22" t="s">
        <v>4261</v>
      </c>
      <c r="M1496" s="22" t="s">
        <v>4316</v>
      </c>
      <c r="N1496" s="22" t="s">
        <v>2074</v>
      </c>
      <c r="O1496" s="22"/>
      <c r="P1496" s="246" t="s">
        <v>1407</v>
      </c>
      <c r="Q1496" s="191"/>
      <c r="R1496" s="1"/>
      <c r="S1496" s="1" t="str">
        <f t="shared" si="211"/>
        <v/>
      </c>
      <c r="T1496" s="1" t="str">
        <f>IF(ISNA(VLOOKUP(P1496,'NEW XEQM.c'!D:D,1,0)),"--",VLOOKUP(P1496,'NEW XEQM.c'!D:G,3,0))</f>
        <v>--</v>
      </c>
      <c r="U1496" s="1" t="s">
        <v>2074</v>
      </c>
      <c r="W1496" t="e">
        <f t="shared" si="214"/>
        <v>#VALUE!</v>
      </c>
    </row>
    <row r="1497" spans="1:23">
      <c r="A1497" s="16">
        <f t="shared" si="212"/>
        <v>1497</v>
      </c>
      <c r="B1497" s="15">
        <f t="shared" si="213"/>
        <v>1459</v>
      </c>
      <c r="C1497" s="18" t="s">
        <v>4237</v>
      </c>
      <c r="D1497" s="18" t="s">
        <v>7</v>
      </c>
      <c r="E1497" s="23" t="s">
        <v>1012</v>
      </c>
      <c r="F1497" s="23" t="s">
        <v>77</v>
      </c>
      <c r="G1497" s="99">
        <v>0</v>
      </c>
      <c r="H1497" s="99">
        <v>0</v>
      </c>
      <c r="I1497" s="92" t="s">
        <v>3</v>
      </c>
      <c r="J1497" s="23" t="s">
        <v>1274</v>
      </c>
      <c r="K1497" s="24" t="s">
        <v>3630</v>
      </c>
      <c r="L1497" s="22" t="s">
        <v>4261</v>
      </c>
      <c r="M1497" s="22" t="s">
        <v>4316</v>
      </c>
      <c r="N1497" s="22" t="s">
        <v>2074</v>
      </c>
      <c r="O1497" s="22"/>
      <c r="P1497" s="246" t="s">
        <v>1408</v>
      </c>
      <c r="Q1497" s="191"/>
      <c r="R1497" s="1"/>
      <c r="S1497" s="1" t="str">
        <f t="shared" si="211"/>
        <v>NOT EQUAL</v>
      </c>
      <c r="T1497" s="1" t="str">
        <f>IF(ISNA(VLOOKUP(P1497,'NEW XEQM.c'!D:D,1,0)),"--",VLOOKUP(P1497,'NEW XEQM.c'!D:G,3,0))</f>
        <v>--</v>
      </c>
      <c r="U1497" s="1" t="s">
        <v>2074</v>
      </c>
      <c r="W1497" t="e">
        <f t="shared" si="214"/>
        <v>#VALUE!</v>
      </c>
    </row>
    <row r="1498" spans="1:23">
      <c r="A1498" s="16">
        <f t="shared" si="212"/>
        <v>1498</v>
      </c>
      <c r="B1498" s="15">
        <f t="shared" si="213"/>
        <v>1460</v>
      </c>
      <c r="C1498" s="18" t="s">
        <v>3354</v>
      </c>
      <c r="D1498" s="18" t="s">
        <v>11</v>
      </c>
      <c r="E1498" s="23" t="s">
        <v>78</v>
      </c>
      <c r="F1498" s="23" t="s">
        <v>78</v>
      </c>
      <c r="G1498" s="99">
        <v>0</v>
      </c>
      <c r="H1498" s="99" t="s">
        <v>4883</v>
      </c>
      <c r="I1498" s="92" t="s">
        <v>3</v>
      </c>
      <c r="J1498" s="23" t="s">
        <v>1274</v>
      </c>
      <c r="K1498" s="24" t="s">
        <v>3630</v>
      </c>
      <c r="L1498" s="22" t="s">
        <v>4261</v>
      </c>
      <c r="M1498" s="22" t="s">
        <v>4317</v>
      </c>
      <c r="N1498" s="22" t="s">
        <v>2074</v>
      </c>
      <c r="O1498" s="22"/>
      <c r="P1498" s="246" t="s">
        <v>1409</v>
      </c>
      <c r="Q1498" s="191"/>
      <c r="R1498" s="1"/>
      <c r="S1498" s="1" t="str">
        <f t="shared" si="211"/>
        <v/>
      </c>
      <c r="T1498" s="1" t="str">
        <f>IF(ISNA(VLOOKUP(P1498,'NEW XEQM.c'!D:D,1,0)),"--",VLOOKUP(P1498,'NEW XEQM.c'!D:G,3,0))</f>
        <v>ENG</v>
      </c>
      <c r="U1498" s="1" t="s">
        <v>2451</v>
      </c>
      <c r="W1498" t="e">
        <f t="shared" si="214"/>
        <v>#VALUE!</v>
      </c>
    </row>
    <row r="1499" spans="1:23">
      <c r="A1499" s="16">
        <f t="shared" si="212"/>
        <v>1499</v>
      </c>
      <c r="B1499" s="15">
        <f t="shared" si="213"/>
        <v>1461</v>
      </c>
      <c r="C1499" s="18" t="s">
        <v>4011</v>
      </c>
      <c r="D1499" s="18" t="s">
        <v>7</v>
      </c>
      <c r="E1499" s="23" t="s">
        <v>1013</v>
      </c>
      <c r="F1499" s="23" t="s">
        <v>1013</v>
      </c>
      <c r="G1499" s="99">
        <v>0</v>
      </c>
      <c r="H1499" s="99">
        <v>0</v>
      </c>
      <c r="I1499" s="92" t="s">
        <v>3</v>
      </c>
      <c r="J1499" s="23" t="s">
        <v>1274</v>
      </c>
      <c r="K1499" s="24" t="s">
        <v>3630</v>
      </c>
      <c r="L1499" s="22" t="s">
        <v>4261</v>
      </c>
      <c r="M1499" s="22" t="s">
        <v>4316</v>
      </c>
      <c r="N1499" s="22" t="s">
        <v>2074</v>
      </c>
      <c r="O1499" s="22"/>
      <c r="P1499" s="246" t="s">
        <v>1410</v>
      </c>
      <c r="Q1499" s="191"/>
      <c r="R1499" s="1"/>
      <c r="S1499" s="1" t="str">
        <f t="shared" si="211"/>
        <v/>
      </c>
      <c r="T1499" s="1" t="str">
        <f>IF(ISNA(VLOOKUP(P1499,'NEW XEQM.c'!D:D,1,0)),"--",VLOOKUP(P1499,'NEW XEQM.c'!D:G,3,0))</f>
        <v>--</v>
      </c>
      <c r="U1499" s="1" t="s">
        <v>2074</v>
      </c>
      <c r="W1499" t="e">
        <f t="shared" si="214"/>
        <v>#VALUE!</v>
      </c>
    </row>
    <row r="1500" spans="1:23">
      <c r="A1500" s="16">
        <f t="shared" si="212"/>
        <v>1500</v>
      </c>
      <c r="B1500" s="15">
        <f t="shared" si="213"/>
        <v>1462</v>
      </c>
      <c r="C1500" s="63" t="s">
        <v>3536</v>
      </c>
      <c r="D1500" s="63" t="s">
        <v>7</v>
      </c>
      <c r="E1500" s="64" t="s">
        <v>3537</v>
      </c>
      <c r="F1500" s="64" t="s">
        <v>254</v>
      </c>
      <c r="G1500" s="62">
        <v>0</v>
      </c>
      <c r="H1500" s="62">
        <v>99</v>
      </c>
      <c r="I1500" s="92" t="s">
        <v>3</v>
      </c>
      <c r="J1500" s="23" t="s">
        <v>1274</v>
      </c>
      <c r="K1500" s="65" t="s">
        <v>3630</v>
      </c>
      <c r="L1500" s="66" t="s">
        <v>4261</v>
      </c>
      <c r="M1500" s="22" t="s">
        <v>4321</v>
      </c>
      <c r="N1500" s="22" t="s">
        <v>2074</v>
      </c>
      <c r="O1500" s="66"/>
      <c r="P1500" s="246" t="s">
        <v>3538</v>
      </c>
      <c r="Q1500" s="191"/>
      <c r="R1500" s="1"/>
      <c r="S1500" s="1" t="str">
        <f t="shared" si="211"/>
        <v>NOT EQUAL</v>
      </c>
      <c r="T1500" s="1" t="str">
        <f>IF(ISNA(VLOOKUP(P1500,'NEW XEQM.c'!D:D,1,0)),"--",VLOOKUP(P1500,'NEW XEQM.c'!D:G,3,0))</f>
        <v>--</v>
      </c>
      <c r="U1500" s="1" t="s">
        <v>2452</v>
      </c>
      <c r="W1500" t="str">
        <f t="shared" si="214"/>
        <v>RCL STD_DOWN_ARROW</v>
      </c>
    </row>
    <row r="1501" spans="1:23">
      <c r="A1501" s="16">
        <f t="shared" si="212"/>
        <v>1501</v>
      </c>
      <c r="B1501" s="15">
        <f t="shared" si="213"/>
        <v>1463</v>
      </c>
      <c r="C1501" s="18" t="s">
        <v>4221</v>
      </c>
      <c r="D1501" s="18" t="s">
        <v>7</v>
      </c>
      <c r="E1501" s="23" t="s">
        <v>1015</v>
      </c>
      <c r="F1501" s="23" t="s">
        <v>81</v>
      </c>
      <c r="G1501" s="99">
        <v>0</v>
      </c>
      <c r="H1501" s="99">
        <v>0</v>
      </c>
      <c r="I1501" s="189" t="s">
        <v>3</v>
      </c>
      <c r="J1501" s="23" t="s">
        <v>1274</v>
      </c>
      <c r="K1501" s="24" t="s">
        <v>3630</v>
      </c>
      <c r="L1501" s="22" t="s">
        <v>4261</v>
      </c>
      <c r="M1501" s="22" t="s">
        <v>4318</v>
      </c>
      <c r="N1501" s="22" t="s">
        <v>2074</v>
      </c>
      <c r="O1501" s="22"/>
      <c r="P1501" s="246" t="s">
        <v>1414</v>
      </c>
      <c r="Q1501" s="191"/>
      <c r="R1501" s="1"/>
      <c r="S1501" s="1" t="str">
        <f t="shared" si="211"/>
        <v>NOT EQUAL</v>
      </c>
      <c r="T1501" s="1" t="str">
        <f>IF(ISNA(VLOOKUP(P1501,'NEW XEQM.c'!D:D,1,0)),"--",VLOOKUP(P1501,'NEW XEQM.c'!D:G,3,0))</f>
        <v>--</v>
      </c>
      <c r="U1501" s="1" t="s">
        <v>2074</v>
      </c>
      <c r="W1501" t="e">
        <f t="shared" si="214"/>
        <v>#VALUE!</v>
      </c>
    </row>
    <row r="1502" spans="1:23">
      <c r="A1502" s="16">
        <f t="shared" si="212"/>
        <v>1502</v>
      </c>
      <c r="B1502" s="15">
        <f t="shared" si="213"/>
        <v>1464</v>
      </c>
      <c r="C1502" s="18" t="s">
        <v>4222</v>
      </c>
      <c r="D1502" s="18" t="s">
        <v>7</v>
      </c>
      <c r="E1502" s="23" t="s">
        <v>1016</v>
      </c>
      <c r="F1502" s="23" t="s">
        <v>82</v>
      </c>
      <c r="G1502" s="99">
        <v>0</v>
      </c>
      <c r="H1502" s="99">
        <v>0</v>
      </c>
      <c r="I1502" s="189" t="s">
        <v>3</v>
      </c>
      <c r="J1502" s="23" t="s">
        <v>1274</v>
      </c>
      <c r="K1502" s="24" t="s">
        <v>3630</v>
      </c>
      <c r="L1502" s="22" t="s">
        <v>4261</v>
      </c>
      <c r="M1502" s="22" t="s">
        <v>4318</v>
      </c>
      <c r="N1502" s="22" t="s">
        <v>2074</v>
      </c>
      <c r="O1502" s="22"/>
      <c r="P1502" s="246" t="s">
        <v>1415</v>
      </c>
      <c r="Q1502" s="191"/>
      <c r="R1502" s="1"/>
      <c r="S1502" s="1" t="str">
        <f t="shared" si="211"/>
        <v>NOT EQUAL</v>
      </c>
      <c r="T1502" s="1" t="str">
        <f>IF(ISNA(VLOOKUP(P1502,'NEW XEQM.c'!D:D,1,0)),"--",VLOOKUP(P1502,'NEW XEQM.c'!D:G,3,0))</f>
        <v>--</v>
      </c>
      <c r="U1502" s="1" t="s">
        <v>2074</v>
      </c>
      <c r="W1502" t="e">
        <f t="shared" si="214"/>
        <v>#VALUE!</v>
      </c>
    </row>
    <row r="1503" spans="1:23">
      <c r="A1503" s="16">
        <f t="shared" si="212"/>
        <v>1503</v>
      </c>
      <c r="B1503" s="15">
        <f t="shared" si="213"/>
        <v>1465</v>
      </c>
      <c r="C1503" s="18" t="s">
        <v>4223</v>
      </c>
      <c r="D1503" s="18" t="s">
        <v>7</v>
      </c>
      <c r="E1503" s="23" t="s">
        <v>1017</v>
      </c>
      <c r="F1503" s="23" t="s">
        <v>83</v>
      </c>
      <c r="G1503" s="99">
        <v>0</v>
      </c>
      <c r="H1503" s="99">
        <v>0</v>
      </c>
      <c r="I1503" s="92" t="s">
        <v>3</v>
      </c>
      <c r="J1503" s="23" t="s">
        <v>1274</v>
      </c>
      <c r="K1503" s="24" t="s">
        <v>3630</v>
      </c>
      <c r="L1503" s="22" t="s">
        <v>4261</v>
      </c>
      <c r="M1503" s="22" t="s">
        <v>4318</v>
      </c>
      <c r="N1503" s="22" t="s">
        <v>2074</v>
      </c>
      <c r="O1503" s="22"/>
      <c r="P1503" s="246" t="s">
        <v>1416</v>
      </c>
      <c r="Q1503" s="191"/>
      <c r="R1503" s="1"/>
      <c r="S1503" s="1" t="str">
        <f t="shared" si="211"/>
        <v>NOT EQUAL</v>
      </c>
      <c r="T1503" s="1" t="str">
        <f>IF(ISNA(VLOOKUP(P1503,'NEW XEQM.c'!D:D,1,0)),"--",VLOOKUP(P1503,'NEW XEQM.c'!D:G,3,0))</f>
        <v>--</v>
      </c>
      <c r="U1503" s="1" t="s">
        <v>2074</v>
      </c>
      <c r="W1503" t="e">
        <f t="shared" si="214"/>
        <v>#VALUE!</v>
      </c>
    </row>
    <row r="1504" spans="1:23">
      <c r="A1504" s="16">
        <f t="shared" si="212"/>
        <v>1504</v>
      </c>
      <c r="B1504" s="15">
        <f t="shared" si="213"/>
        <v>1466</v>
      </c>
      <c r="C1504" s="18" t="s">
        <v>3790</v>
      </c>
      <c r="D1504" s="18" t="s">
        <v>7</v>
      </c>
      <c r="E1504" s="23" t="s">
        <v>1018</v>
      </c>
      <c r="F1504" s="23" t="s">
        <v>1018</v>
      </c>
      <c r="G1504" s="99">
        <v>0</v>
      </c>
      <c r="H1504" s="99">
        <v>0</v>
      </c>
      <c r="I1504" s="92" t="s">
        <v>3</v>
      </c>
      <c r="J1504" s="23" t="s">
        <v>1274</v>
      </c>
      <c r="K1504" s="24" t="s">
        <v>3630</v>
      </c>
      <c r="L1504" s="22" t="s">
        <v>4262</v>
      </c>
      <c r="M1504" s="22" t="s">
        <v>4316</v>
      </c>
      <c r="N1504" s="22" t="s">
        <v>2074</v>
      </c>
      <c r="O1504" s="22"/>
      <c r="P1504" s="246" t="s">
        <v>1417</v>
      </c>
      <c r="Q1504" s="191"/>
      <c r="R1504" s="1"/>
      <c r="S1504" s="1" t="str">
        <f t="shared" si="211"/>
        <v/>
      </c>
      <c r="T1504" s="1" t="str">
        <f>IF(ISNA(VLOOKUP(P1504,'NEW XEQM.c'!D:D,1,0)),"--",VLOOKUP(P1504,'NEW XEQM.c'!D:G,3,0))</f>
        <v>--</v>
      </c>
      <c r="U1504" s="1" t="s">
        <v>2074</v>
      </c>
      <c r="W1504" t="e">
        <f t="shared" si="214"/>
        <v>#VALUE!</v>
      </c>
    </row>
    <row r="1505" spans="1:23">
      <c r="A1505" s="16">
        <f t="shared" si="212"/>
        <v>1505</v>
      </c>
      <c r="B1505" s="15">
        <f t="shared" si="213"/>
        <v>1467</v>
      </c>
      <c r="C1505" s="18" t="s">
        <v>3791</v>
      </c>
      <c r="D1505" s="18" t="s">
        <v>7</v>
      </c>
      <c r="E1505" s="23" t="s">
        <v>84</v>
      </c>
      <c r="F1505" s="23" t="s">
        <v>84</v>
      </c>
      <c r="G1505" s="99">
        <v>0</v>
      </c>
      <c r="H1505" s="99">
        <v>0</v>
      </c>
      <c r="I1505" s="92" t="s">
        <v>3</v>
      </c>
      <c r="J1505" s="23" t="s">
        <v>1274</v>
      </c>
      <c r="K1505" s="24" t="s">
        <v>3630</v>
      </c>
      <c r="L1505" s="22" t="s">
        <v>4262</v>
      </c>
      <c r="M1505" s="22" t="s">
        <v>4316</v>
      </c>
      <c r="N1505" s="22" t="s">
        <v>2074</v>
      </c>
      <c r="O1505" s="22"/>
      <c r="P1505" s="246" t="s">
        <v>1418</v>
      </c>
      <c r="Q1505" s="191"/>
      <c r="R1505" s="1"/>
      <c r="S1505" s="1" t="str">
        <f t="shared" si="211"/>
        <v/>
      </c>
      <c r="T1505" s="1" t="str">
        <f>IF(ISNA(VLOOKUP(P1505,'NEW XEQM.c'!D:D,1,0)),"--",VLOOKUP(P1505,'NEW XEQM.c'!D:G,3,0))</f>
        <v>--</v>
      </c>
      <c r="U1505" s="1" t="s">
        <v>2074</v>
      </c>
      <c r="W1505" t="e">
        <f t="shared" si="214"/>
        <v>#VALUE!</v>
      </c>
    </row>
    <row r="1506" spans="1:23">
      <c r="A1506" s="16">
        <f t="shared" si="212"/>
        <v>1506</v>
      </c>
      <c r="B1506" s="15">
        <f t="shared" si="213"/>
        <v>1468</v>
      </c>
      <c r="C1506" s="18" t="s">
        <v>4304</v>
      </c>
      <c r="D1506" s="18" t="s">
        <v>11</v>
      </c>
      <c r="E1506" s="23" t="s">
        <v>1019</v>
      </c>
      <c r="F1506" s="23" t="s">
        <v>1019</v>
      </c>
      <c r="G1506" s="99">
        <v>1</v>
      </c>
      <c r="H1506" s="99" t="s">
        <v>4305</v>
      </c>
      <c r="I1506" s="92" t="s">
        <v>3</v>
      </c>
      <c r="J1506" s="23" t="s">
        <v>1274</v>
      </c>
      <c r="K1506" s="24" t="s">
        <v>3630</v>
      </c>
      <c r="L1506" s="22" t="s">
        <v>4261</v>
      </c>
      <c r="M1506" s="22" t="s">
        <v>4317</v>
      </c>
      <c r="N1506" s="22" t="s">
        <v>2074</v>
      </c>
      <c r="O1506" s="22"/>
      <c r="P1506" s="246" t="s">
        <v>1419</v>
      </c>
      <c r="Q1506" s="191"/>
      <c r="R1506" s="1"/>
      <c r="S1506" s="1" t="str">
        <f t="shared" ref="S1506:S1569" si="218">IF(E1506=F1506,"","NOT EQUAL")</f>
        <v/>
      </c>
      <c r="T1506" s="1" t="str">
        <f>IF(ISNA(VLOOKUP(P1506,'NEW XEQM.c'!D:D,1,0)),"--",VLOOKUP(P1506,'NEW XEQM.c'!D:G,3,0))</f>
        <v>--</v>
      </c>
      <c r="U1506" s="1" t="s">
        <v>2074</v>
      </c>
      <c r="W1506" t="e">
        <f t="shared" si="214"/>
        <v>#VALUE!</v>
      </c>
    </row>
    <row r="1507" spans="1:23">
      <c r="A1507" s="16">
        <f t="shared" si="212"/>
        <v>1507</v>
      </c>
      <c r="B1507" s="15">
        <f t="shared" si="213"/>
        <v>1469</v>
      </c>
      <c r="C1507" s="18" t="s">
        <v>4332</v>
      </c>
      <c r="D1507" s="18" t="s">
        <v>7</v>
      </c>
      <c r="E1507" s="23" t="s">
        <v>1021</v>
      </c>
      <c r="F1507" s="23" t="s">
        <v>1022</v>
      </c>
      <c r="G1507" s="99">
        <v>0</v>
      </c>
      <c r="H1507" s="99">
        <v>0</v>
      </c>
      <c r="I1507" s="92" t="s">
        <v>3</v>
      </c>
      <c r="J1507" s="23" t="s">
        <v>1275</v>
      </c>
      <c r="K1507" s="24" t="s">
        <v>3526</v>
      </c>
      <c r="L1507" s="22" t="s">
        <v>4261</v>
      </c>
      <c r="M1507" s="22" t="s">
        <v>4316</v>
      </c>
      <c r="N1507" s="22" t="s">
        <v>2074</v>
      </c>
      <c r="O1507" s="22"/>
      <c r="P1507" s="246" t="s">
        <v>1421</v>
      </c>
      <c r="Q1507" s="191"/>
      <c r="R1507" s="1"/>
      <c r="S1507" s="1" t="str">
        <f t="shared" si="218"/>
        <v/>
      </c>
      <c r="T1507" s="1" t="str">
        <f>IF(ISNA(VLOOKUP(P1507,'NEW XEQM.c'!D:D,1,0)),"--",VLOOKUP(P1507,'NEW XEQM.c'!D:G,3,0))</f>
        <v>--</v>
      </c>
      <c r="U1507" s="1" t="s">
        <v>2074</v>
      </c>
      <c r="W1507" t="e">
        <f t="shared" si="214"/>
        <v>#VALUE!</v>
      </c>
    </row>
    <row r="1508" spans="1:23">
      <c r="A1508" s="16">
        <f t="shared" si="212"/>
        <v>1508</v>
      </c>
      <c r="B1508" s="15">
        <f t="shared" si="213"/>
        <v>1470</v>
      </c>
      <c r="C1508" s="18" t="s">
        <v>3355</v>
      </c>
      <c r="D1508" s="18" t="s">
        <v>7</v>
      </c>
      <c r="E1508" s="23" t="s">
        <v>87</v>
      </c>
      <c r="F1508" s="23" t="s">
        <v>87</v>
      </c>
      <c r="G1508" s="99">
        <v>0</v>
      </c>
      <c r="H1508" s="99">
        <v>0</v>
      </c>
      <c r="I1508" s="92" t="s">
        <v>3</v>
      </c>
      <c r="J1508" s="23" t="s">
        <v>1274</v>
      </c>
      <c r="K1508" s="24" t="s">
        <v>3630</v>
      </c>
      <c r="L1508" s="22" t="s">
        <v>4261</v>
      </c>
      <c r="M1508" s="22" t="s">
        <v>4316</v>
      </c>
      <c r="N1508" s="22" t="s">
        <v>2074</v>
      </c>
      <c r="O1508" s="22"/>
      <c r="P1508" s="246" t="s">
        <v>1428</v>
      </c>
      <c r="Q1508" s="191"/>
      <c r="R1508" s="1"/>
      <c r="S1508" s="1" t="str">
        <f t="shared" si="218"/>
        <v/>
      </c>
      <c r="T1508" s="1" t="str">
        <f>IF(ISNA(VLOOKUP(P1508,'NEW XEQM.c'!D:D,1,0)),"--",VLOOKUP(P1508,'NEW XEQM.c'!D:G,3,0))</f>
        <v>EXPT</v>
      </c>
      <c r="U1508" s="1" t="s">
        <v>2074</v>
      </c>
      <c r="W1508" t="e">
        <f t="shared" si="214"/>
        <v>#VALUE!</v>
      </c>
    </row>
    <row r="1509" spans="1:23">
      <c r="A1509" s="16">
        <f t="shared" si="212"/>
        <v>1509</v>
      </c>
      <c r="B1509" s="15">
        <f t="shared" si="213"/>
        <v>1471</v>
      </c>
      <c r="C1509" s="18" t="s">
        <v>3796</v>
      </c>
      <c r="D1509" s="18" t="s">
        <v>7</v>
      </c>
      <c r="E1509" s="23" t="s">
        <v>3797</v>
      </c>
      <c r="F1509" s="23" t="s">
        <v>3797</v>
      </c>
      <c r="G1509" s="99">
        <v>0</v>
      </c>
      <c r="H1509" s="99">
        <v>0</v>
      </c>
      <c r="I1509" s="92" t="s">
        <v>3</v>
      </c>
      <c r="J1509" s="23" t="s">
        <v>1274</v>
      </c>
      <c r="K1509" s="24" t="s">
        <v>3630</v>
      </c>
      <c r="L1509" s="22" t="s">
        <v>4261</v>
      </c>
      <c r="M1509" s="22" t="s">
        <v>4316</v>
      </c>
      <c r="N1509" s="22" t="s">
        <v>2074</v>
      </c>
      <c r="O1509" s="22"/>
      <c r="P1509" s="246" t="s">
        <v>3798</v>
      </c>
      <c r="Q1509" s="191"/>
      <c r="R1509" s="1"/>
      <c r="S1509" s="1" t="str">
        <f t="shared" si="218"/>
        <v/>
      </c>
      <c r="T1509" s="1" t="str">
        <f>IF(ISNA(VLOOKUP(P1509,'NEW XEQM.c'!D:D,1,0)),"--",VLOOKUP(P1509,'NEW XEQM.c'!D:G,3,0))</f>
        <v>--</v>
      </c>
      <c r="U1509" s="1" t="s">
        <v>2074</v>
      </c>
      <c r="W1509" t="e">
        <f t="shared" si="214"/>
        <v>#VALUE!</v>
      </c>
    </row>
    <row r="1510" spans="1:23">
      <c r="A1510" s="16">
        <f t="shared" si="212"/>
        <v>1510</v>
      </c>
      <c r="B1510" s="15">
        <f t="shared" si="213"/>
        <v>1472</v>
      </c>
      <c r="C1510" s="18" t="s">
        <v>3356</v>
      </c>
      <c r="D1510" s="18" t="s">
        <v>7</v>
      </c>
      <c r="E1510" s="73" t="s">
        <v>1027</v>
      </c>
      <c r="F1510" s="73" t="s">
        <v>1027</v>
      </c>
      <c r="G1510" s="199">
        <v>0</v>
      </c>
      <c r="H1510" s="199">
        <v>0</v>
      </c>
      <c r="I1510" s="92" t="s">
        <v>3</v>
      </c>
      <c r="J1510" s="23" t="s">
        <v>1274</v>
      </c>
      <c r="K1510" s="24" t="s">
        <v>3630</v>
      </c>
      <c r="L1510" s="22" t="s">
        <v>4262</v>
      </c>
      <c r="M1510" s="22" t="s">
        <v>4316</v>
      </c>
      <c r="N1510" s="22" t="s">
        <v>2074</v>
      </c>
      <c r="O1510" s="22"/>
      <c r="P1510" s="246" t="s">
        <v>1441</v>
      </c>
      <c r="Q1510" s="191"/>
      <c r="R1510" s="1"/>
      <c r="S1510" s="1" t="str">
        <f t="shared" si="218"/>
        <v/>
      </c>
      <c r="T1510" s="1" t="str">
        <f>IF(ISNA(VLOOKUP(P1510,'NEW XEQM.c'!D:D,1,0)),"--",VLOOKUP(P1510,'NEW XEQM.c'!D:G,3,0))</f>
        <v>FIB</v>
      </c>
      <c r="U1510" s="1" t="s">
        <v>2074</v>
      </c>
      <c r="W1510" t="e">
        <f t="shared" si="214"/>
        <v>#VALUE!</v>
      </c>
    </row>
    <row r="1511" spans="1:23">
      <c r="A1511" s="16">
        <f t="shared" si="212"/>
        <v>1511</v>
      </c>
      <c r="B1511" s="15">
        <f t="shared" si="213"/>
        <v>1473</v>
      </c>
      <c r="C1511" s="18" t="s">
        <v>3357</v>
      </c>
      <c r="D1511" s="18" t="s">
        <v>11</v>
      </c>
      <c r="E1511" s="23" t="s">
        <v>98</v>
      </c>
      <c r="F1511" s="23" t="s">
        <v>98</v>
      </c>
      <c r="G1511" s="99">
        <v>0</v>
      </c>
      <c r="H1511" s="99" t="s">
        <v>4883</v>
      </c>
      <c r="I1511" s="92" t="s">
        <v>3</v>
      </c>
      <c r="J1511" s="23" t="s">
        <v>1274</v>
      </c>
      <c r="K1511" s="24" t="s">
        <v>3630</v>
      </c>
      <c r="L1511" s="22" t="s">
        <v>4261</v>
      </c>
      <c r="M1511" s="22" t="s">
        <v>4317</v>
      </c>
      <c r="N1511" s="22" t="s">
        <v>2074</v>
      </c>
      <c r="O1511" s="22"/>
      <c r="P1511" s="246" t="s">
        <v>1444</v>
      </c>
      <c r="Q1511" s="191"/>
      <c r="R1511" s="1"/>
      <c r="S1511" s="1" t="str">
        <f t="shared" si="218"/>
        <v/>
      </c>
      <c r="T1511" s="1" t="str">
        <f>IF(ISNA(VLOOKUP(P1511,'NEW XEQM.c'!D:D,1,0)),"--",VLOOKUP(P1511,'NEW XEQM.c'!D:G,3,0))</f>
        <v>FIX</v>
      </c>
      <c r="U1511" s="1" t="s">
        <v>2074</v>
      </c>
      <c r="W1511" t="e">
        <f t="shared" si="214"/>
        <v>#VALUE!</v>
      </c>
    </row>
    <row r="1512" spans="1:23">
      <c r="A1512" s="16">
        <f t="shared" si="212"/>
        <v>1512</v>
      </c>
      <c r="B1512" s="15">
        <f t="shared" si="213"/>
        <v>1474</v>
      </c>
      <c r="C1512" s="18" t="s">
        <v>5443</v>
      </c>
      <c r="D1512" s="18" t="s">
        <v>7</v>
      </c>
      <c r="E1512" s="23" t="s">
        <v>5444</v>
      </c>
      <c r="F1512" s="23" t="s">
        <v>5444</v>
      </c>
      <c r="G1512" s="99">
        <v>0</v>
      </c>
      <c r="H1512" s="99">
        <v>0</v>
      </c>
      <c r="I1512" s="92" t="s">
        <v>3</v>
      </c>
      <c r="J1512" s="23" t="s">
        <v>1274</v>
      </c>
      <c r="K1512" s="24" t="s">
        <v>3630</v>
      </c>
      <c r="L1512" s="22" t="s">
        <v>4261</v>
      </c>
      <c r="M1512" s="22" t="s">
        <v>4316</v>
      </c>
      <c r="N1512" s="22" t="s">
        <v>2074</v>
      </c>
      <c r="O1512" s="22"/>
      <c r="P1512" s="246" t="s">
        <v>5446</v>
      </c>
      <c r="Q1512" s="191"/>
      <c r="R1512" s="1"/>
      <c r="S1512" s="1" t="str">
        <f t="shared" si="218"/>
        <v/>
      </c>
      <c r="T1512" s="1" t="str">
        <f>IF(ISNA(VLOOKUP(P1512,'NEW XEQM.c'!D:D,1,0)),"--",VLOOKUP(P1512,'NEW XEQM.c'!D:G,3,0))</f>
        <v>--</v>
      </c>
      <c r="U1512" s="1" t="s">
        <v>2456</v>
      </c>
      <c r="W1512" t="e">
        <f t="shared" si="214"/>
        <v>#VALUE!</v>
      </c>
    </row>
    <row r="1513" spans="1:23">
      <c r="A1513" s="16">
        <f t="shared" si="212"/>
        <v>1513</v>
      </c>
      <c r="B1513" s="15">
        <f t="shared" si="213"/>
        <v>1475</v>
      </c>
      <c r="C1513" s="18" t="s">
        <v>4370</v>
      </c>
      <c r="D1513" s="18" t="s">
        <v>2559</v>
      </c>
      <c r="E1513" s="23" t="s">
        <v>1034</v>
      </c>
      <c r="F1513" s="23" t="s">
        <v>1034</v>
      </c>
      <c r="G1513" s="99">
        <v>0</v>
      </c>
      <c r="H1513" s="99">
        <v>99</v>
      </c>
      <c r="I1513" s="92" t="s">
        <v>3</v>
      </c>
      <c r="J1513" s="23" t="s">
        <v>1274</v>
      </c>
      <c r="K1513" s="24" t="s">
        <v>3630</v>
      </c>
      <c r="L1513" s="22" t="s">
        <v>4261</v>
      </c>
      <c r="M1513" s="22" t="s">
        <v>4320</v>
      </c>
      <c r="N1513" s="22" t="s">
        <v>2074</v>
      </c>
      <c r="O1513" s="22"/>
      <c r="P1513" s="246" t="s">
        <v>1464</v>
      </c>
      <c r="Q1513" s="191"/>
      <c r="R1513" s="1"/>
      <c r="S1513" s="1" t="str">
        <f t="shared" si="218"/>
        <v/>
      </c>
      <c r="T1513" s="1" t="str">
        <f>IF(ISNA(VLOOKUP(P1513,'NEW XEQM.c'!D:D,1,0)),"--",VLOOKUP(P1513,'NEW XEQM.c'!D:G,3,0))</f>
        <v>--</v>
      </c>
      <c r="U1513" s="1" t="s">
        <v>2074</v>
      </c>
      <c r="W1513" t="e">
        <f t="shared" si="214"/>
        <v>#VALUE!</v>
      </c>
    </row>
    <row r="1514" spans="1:23">
      <c r="A1514" s="16">
        <f t="shared" si="212"/>
        <v>1514</v>
      </c>
      <c r="B1514" s="15">
        <f t="shared" si="213"/>
        <v>1476</v>
      </c>
      <c r="C1514" s="18" t="s">
        <v>4371</v>
      </c>
      <c r="D1514" s="18" t="s">
        <v>2559</v>
      </c>
      <c r="E1514" s="23" t="s">
        <v>110</v>
      </c>
      <c r="F1514" s="23" t="s">
        <v>110</v>
      </c>
      <c r="G1514" s="99">
        <v>0</v>
      </c>
      <c r="H1514" s="99">
        <v>99</v>
      </c>
      <c r="I1514" s="92" t="s">
        <v>3</v>
      </c>
      <c r="J1514" s="23" t="s">
        <v>1274</v>
      </c>
      <c r="K1514" s="24" t="s">
        <v>3630</v>
      </c>
      <c r="L1514" s="22" t="s">
        <v>4261</v>
      </c>
      <c r="M1514" s="22" t="s">
        <v>4320</v>
      </c>
      <c r="N1514" s="22" t="s">
        <v>2074</v>
      </c>
      <c r="O1514" s="22"/>
      <c r="P1514" s="246" t="s">
        <v>1465</v>
      </c>
      <c r="Q1514" s="191"/>
      <c r="R1514" s="1"/>
      <c r="S1514" s="1" t="str">
        <f t="shared" si="218"/>
        <v/>
      </c>
      <c r="T1514" s="1" t="str">
        <f>IF(ISNA(VLOOKUP(P1514,'NEW XEQM.c'!D:D,1,0)),"--",VLOOKUP(P1514,'NEW XEQM.c'!D:G,3,0))</f>
        <v>--</v>
      </c>
      <c r="U1514" s="1" t="s">
        <v>2074</v>
      </c>
      <c r="W1514" t="e">
        <f t="shared" si="214"/>
        <v>#VALUE!</v>
      </c>
    </row>
    <row r="1515" spans="1:23">
      <c r="A1515" s="16">
        <f t="shared" si="212"/>
        <v>1515</v>
      </c>
      <c r="B1515" s="15">
        <f t="shared" ref="B1515" si="219">IF(AND(MID(C1515,2,1)&lt;&gt;"/",MID(C1515,1,1)="/"),INT(B1514)+1,B1514+0.01)</f>
        <v>1477</v>
      </c>
      <c r="C1515" s="54" t="s">
        <v>3512</v>
      </c>
      <c r="D1515" s="54" t="s">
        <v>7</v>
      </c>
      <c r="E1515" s="72" t="str">
        <f>CHAR(34)&amp;IF(B1515&lt;10,"000",IF(B1515&lt;100,"00",IF(B1515&lt;1000,"0","")))&amp;$B1515&amp;CHAR(34)</f>
        <v>"1477"</v>
      </c>
      <c r="F1515" s="55" t="str">
        <f>E1515</f>
        <v>"1477"</v>
      </c>
      <c r="G1515" s="100">
        <v>0</v>
      </c>
      <c r="H1515" s="100">
        <v>0</v>
      </c>
      <c r="I1515" s="95" t="s">
        <v>27</v>
      </c>
      <c r="J1515" s="23" t="s">
        <v>1274</v>
      </c>
      <c r="K1515" s="24" t="s">
        <v>3630</v>
      </c>
      <c r="L1515" s="11" t="s">
        <v>4261</v>
      </c>
      <c r="M1515" s="11" t="s">
        <v>4317</v>
      </c>
      <c r="N1515" s="22" t="s">
        <v>2074</v>
      </c>
      <c r="O1515" s="11"/>
      <c r="P1515" s="246" t="s">
        <v>5792</v>
      </c>
      <c r="Q1515" s="191"/>
      <c r="R1515" s="1"/>
      <c r="S1515" s="1" t="str">
        <f t="shared" ref="S1515" si="220">IF(E1515=F1515,"","NOT EQUAL")</f>
        <v/>
      </c>
      <c r="T1515" s="1" t="str">
        <f>IF(ISNA(VLOOKUP(P1515,'NEW XEQM.c'!D:D,1,0)),"--",VLOOKUP(P1515,'NEW XEQM.c'!D:G,3,0))</f>
        <v>--</v>
      </c>
      <c r="U1515" s="1" t="s">
        <v>2074</v>
      </c>
      <c r="W1515" t="e">
        <f t="shared" si="214"/>
        <v>#VALUE!</v>
      </c>
    </row>
    <row r="1516" spans="1:23">
      <c r="A1516" s="16">
        <f t="shared" si="212"/>
        <v>1516</v>
      </c>
      <c r="B1516" s="15">
        <f t="shared" si="213"/>
        <v>1478</v>
      </c>
      <c r="C1516" s="18" t="s">
        <v>3358</v>
      </c>
      <c r="D1516" s="18" t="s">
        <v>7</v>
      </c>
      <c r="E1516" s="23" t="s">
        <v>1036</v>
      </c>
      <c r="F1516" s="23" t="s">
        <v>1036</v>
      </c>
      <c r="G1516" s="99">
        <v>0</v>
      </c>
      <c r="H1516" s="99">
        <v>0</v>
      </c>
      <c r="I1516" s="92" t="s">
        <v>3</v>
      </c>
      <c r="J1516" s="23" t="s">
        <v>1274</v>
      </c>
      <c r="K1516" s="24" t="s">
        <v>3630</v>
      </c>
      <c r="L1516" s="22" t="s">
        <v>4262</v>
      </c>
      <c r="M1516" s="22" t="s">
        <v>4316</v>
      </c>
      <c r="N1516" s="22" t="s">
        <v>2074</v>
      </c>
      <c r="O1516" s="22"/>
      <c r="P1516" s="246" t="s">
        <v>1472</v>
      </c>
      <c r="Q1516" s="191"/>
      <c r="R1516" s="1"/>
      <c r="S1516" s="1" t="str">
        <f t="shared" si="218"/>
        <v/>
      </c>
      <c r="T1516" s="1" t="str">
        <f>IF(ISNA(VLOOKUP(P1516,'NEW XEQM.c'!D:D,1,0)),"--",VLOOKUP(P1516,'NEW XEQM.c'!D:G,3,0))</f>
        <v>GD</v>
      </c>
      <c r="U1516" s="1" t="s">
        <v>2074</v>
      </c>
      <c r="W1516" t="str">
        <f t="shared" si="214"/>
        <v/>
      </c>
    </row>
    <row r="1517" spans="1:23">
      <c r="A1517" s="16">
        <f t="shared" si="212"/>
        <v>1517</v>
      </c>
      <c r="B1517" s="15">
        <f t="shared" si="213"/>
        <v>1479</v>
      </c>
      <c r="C1517" s="18" t="s">
        <v>3359</v>
      </c>
      <c r="D1517" s="18" t="s">
        <v>7</v>
      </c>
      <c r="E1517" s="23" t="s">
        <v>1037</v>
      </c>
      <c r="F1517" s="23" t="s">
        <v>1037</v>
      </c>
      <c r="G1517" s="99">
        <v>0</v>
      </c>
      <c r="H1517" s="99">
        <v>0</v>
      </c>
      <c r="I1517" s="92" t="s">
        <v>3</v>
      </c>
      <c r="J1517" s="23" t="s">
        <v>1274</v>
      </c>
      <c r="K1517" s="24" t="s">
        <v>3630</v>
      </c>
      <c r="L1517" s="22" t="s">
        <v>4262</v>
      </c>
      <c r="M1517" s="22" t="s">
        <v>4316</v>
      </c>
      <c r="N1517" s="22" t="s">
        <v>2074</v>
      </c>
      <c r="O1517" s="22"/>
      <c r="P1517" s="246" t="s">
        <v>1473</v>
      </c>
      <c r="Q1517" s="191"/>
      <c r="R1517" s="1"/>
      <c r="S1517" s="1" t="str">
        <f t="shared" si="218"/>
        <v/>
      </c>
      <c r="T1517" s="1" t="str">
        <f>IF(ISNA(VLOOKUP(P1517,'NEW XEQM.c'!D:D,1,0)),"--",VLOOKUP(P1517,'NEW XEQM.c'!D:G,3,0))</f>
        <v>GD^-1</v>
      </c>
      <c r="U1517" s="1" t="s">
        <v>2074</v>
      </c>
      <c r="W1517" t="str">
        <f t="shared" si="214"/>
        <v/>
      </c>
    </row>
    <row r="1518" spans="1:23">
      <c r="A1518" s="16">
        <f t="shared" si="212"/>
        <v>1518</v>
      </c>
      <c r="B1518" s="15">
        <f t="shared" si="213"/>
        <v>1480</v>
      </c>
      <c r="C1518" s="18" t="s">
        <v>3349</v>
      </c>
      <c r="D1518" s="18" t="s">
        <v>3930</v>
      </c>
      <c r="E1518" s="23" t="s">
        <v>119</v>
      </c>
      <c r="F1518" s="23" t="s">
        <v>119</v>
      </c>
      <c r="G1518" s="99">
        <v>0</v>
      </c>
      <c r="H1518" s="99">
        <v>0</v>
      </c>
      <c r="I1518" s="92" t="s">
        <v>3</v>
      </c>
      <c r="J1518" s="23" t="s">
        <v>1274</v>
      </c>
      <c r="K1518" s="24" t="s">
        <v>3630</v>
      </c>
      <c r="L1518" s="22" t="s">
        <v>4261</v>
      </c>
      <c r="M1518" s="22" t="s">
        <v>4316</v>
      </c>
      <c r="N1518" s="22" t="s">
        <v>2074</v>
      </c>
      <c r="O1518" s="22"/>
      <c r="P1518" s="246" t="s">
        <v>1481</v>
      </c>
      <c r="Q1518" s="191"/>
      <c r="R1518" s="1"/>
      <c r="S1518" s="1" t="str">
        <f t="shared" si="218"/>
        <v/>
      </c>
      <c r="T1518" s="1" t="str">
        <f>IF(ISNA(VLOOKUP(P1518,'NEW XEQM.c'!D:D,1,0)),"--",VLOOKUP(P1518,'NEW XEQM.c'!D:G,3,0))</f>
        <v>--</v>
      </c>
      <c r="U1518" s="1" t="s">
        <v>2438</v>
      </c>
      <c r="W1518" t="e">
        <f t="shared" si="214"/>
        <v>#VALUE!</v>
      </c>
    </row>
    <row r="1519" spans="1:23">
      <c r="A1519" s="1">
        <f t="shared" si="212"/>
        <v>1519</v>
      </c>
      <c r="B1519" s="15">
        <f t="shared" si="213"/>
        <v>1481</v>
      </c>
      <c r="C1519" s="59" t="s">
        <v>3512</v>
      </c>
      <c r="D1519" s="59" t="s">
        <v>7</v>
      </c>
      <c r="E1519" s="130" t="str">
        <f>CHAR(34)&amp;IF(B1519&lt;10,"000",IF(B1519&lt;100,"00",IF(B1519&lt;1000,"0","")))&amp;$B1519&amp;CHAR(34)</f>
        <v>"1481"</v>
      </c>
      <c r="F1519" s="130" t="str">
        <f>E1519</f>
        <v>"1481"</v>
      </c>
      <c r="G1519" s="131">
        <v>0</v>
      </c>
      <c r="H1519" s="131">
        <v>0</v>
      </c>
      <c r="I1519" s="130" t="s">
        <v>27</v>
      </c>
      <c r="J1519" s="130" t="s">
        <v>1274</v>
      </c>
      <c r="K1519" s="61" t="s">
        <v>3526</v>
      </c>
      <c r="L1519" t="s">
        <v>4261</v>
      </c>
      <c r="M1519" t="s">
        <v>4318</v>
      </c>
      <c r="N1519" t="s">
        <v>2074</v>
      </c>
      <c r="P1519" s="246" t="str">
        <f>"ITM_"&amp;IF(B1519&lt;10,"000",IF(B1519&lt;100,"00",IF(B1519&lt;1000,"0","")))&amp;$B1519</f>
        <v>ITM_1481</v>
      </c>
      <c r="Q1519" s="191"/>
      <c r="R1519" s="1"/>
      <c r="S1519" s="1" t="str">
        <f t="shared" si="218"/>
        <v/>
      </c>
      <c r="T1519" s="1" t="str">
        <f>IF(ISNA(VLOOKUP(P1519,'NEW XEQM.c'!D:D,1,0)),"--",VLOOKUP(P1519,'NEW XEQM.c'!D:G,3,0))</f>
        <v>--</v>
      </c>
      <c r="U1519" s="1" t="s">
        <v>2074</v>
      </c>
      <c r="W1519" t="e">
        <f t="shared" si="214"/>
        <v>#VALUE!</v>
      </c>
    </row>
    <row r="1520" spans="1:23">
      <c r="A1520" s="16">
        <f t="shared" si="212"/>
        <v>1520</v>
      </c>
      <c r="B1520" s="15">
        <f t="shared" si="213"/>
        <v>1482</v>
      </c>
      <c r="C1520" s="18" t="s">
        <v>3360</v>
      </c>
      <c r="D1520" s="18" t="s">
        <v>7</v>
      </c>
      <c r="E1520" s="23" t="s">
        <v>120</v>
      </c>
      <c r="F1520" s="23" t="s">
        <v>120</v>
      </c>
      <c r="G1520" s="99">
        <v>0</v>
      </c>
      <c r="H1520" s="99">
        <v>16383</v>
      </c>
      <c r="I1520" s="92" t="s">
        <v>3</v>
      </c>
      <c r="J1520" s="23" t="s">
        <v>1274</v>
      </c>
      <c r="K1520" s="24" t="s">
        <v>3631</v>
      </c>
      <c r="L1520" s="22" t="s">
        <v>4261</v>
      </c>
      <c r="M1520" s="22" t="s">
        <v>4318</v>
      </c>
      <c r="N1520" s="22" t="s">
        <v>2074</v>
      </c>
      <c r="O1520" s="22"/>
      <c r="P1520" s="246" t="s">
        <v>1483</v>
      </c>
      <c r="Q1520" s="191"/>
      <c r="R1520" s="1"/>
      <c r="S1520" s="1" t="str">
        <f t="shared" si="218"/>
        <v/>
      </c>
      <c r="T1520" s="1" t="str">
        <f>IF(ISNA(VLOOKUP(P1520,'NEW XEQM.c'!D:D,1,0)),"--",VLOOKUP(P1520,'NEW XEQM.c'!D:G,3,0))</f>
        <v>--</v>
      </c>
      <c r="U1520" s="1" t="s">
        <v>2074</v>
      </c>
      <c r="W1520" t="e">
        <f t="shared" si="214"/>
        <v>#VALUE!</v>
      </c>
    </row>
    <row r="1521" spans="1:23">
      <c r="A1521" s="16">
        <f t="shared" si="212"/>
        <v>1521</v>
      </c>
      <c r="B1521" s="15">
        <f t="shared" si="213"/>
        <v>1483</v>
      </c>
      <c r="C1521" s="18" t="s">
        <v>3854</v>
      </c>
      <c r="D1521" s="18" t="s">
        <v>7</v>
      </c>
      <c r="E1521" s="23" t="s">
        <v>1040</v>
      </c>
      <c r="F1521" s="23" t="s">
        <v>1040</v>
      </c>
      <c r="G1521" s="99">
        <v>0</v>
      </c>
      <c r="H1521" s="99">
        <v>0</v>
      </c>
      <c r="I1521" s="92" t="s">
        <v>3</v>
      </c>
      <c r="J1521" s="23" t="s">
        <v>1274</v>
      </c>
      <c r="K1521" s="24" t="s">
        <v>3630</v>
      </c>
      <c r="L1521" s="22" t="s">
        <v>4262</v>
      </c>
      <c r="M1521" s="22" t="s">
        <v>4316</v>
      </c>
      <c r="N1521" s="22" t="s">
        <v>2074</v>
      </c>
      <c r="O1521" s="22"/>
      <c r="P1521" s="246" t="s">
        <v>1486</v>
      </c>
      <c r="Q1521" s="191"/>
      <c r="R1521" s="1"/>
      <c r="S1521" s="1" t="str">
        <f t="shared" si="218"/>
        <v/>
      </c>
      <c r="T1521" s="1" t="str">
        <f>IF(ISNA(VLOOKUP(P1521,'NEW XEQM.c'!D:D,1,0)),"--",VLOOKUP(P1521,'NEW XEQM.c'!D:G,3,0))</f>
        <v>--</v>
      </c>
      <c r="U1521" s="1" t="s">
        <v>2074</v>
      </c>
      <c r="W1521" t="str">
        <f t="shared" si="214"/>
        <v>H STD_SUB_n</v>
      </c>
    </row>
    <row r="1522" spans="1:23">
      <c r="A1522" s="16">
        <f t="shared" si="212"/>
        <v>1522</v>
      </c>
      <c r="B1522" s="15">
        <f t="shared" si="213"/>
        <v>1484</v>
      </c>
      <c r="C1522" s="18" t="s">
        <v>3855</v>
      </c>
      <c r="D1522" s="18" t="s">
        <v>7</v>
      </c>
      <c r="E1522" s="23" t="s">
        <v>1041</v>
      </c>
      <c r="F1522" s="23" t="s">
        <v>1041</v>
      </c>
      <c r="G1522" s="99">
        <v>0</v>
      </c>
      <c r="H1522" s="99">
        <v>0</v>
      </c>
      <c r="I1522" s="92" t="s">
        <v>3</v>
      </c>
      <c r="J1522" s="23" t="s">
        <v>1274</v>
      </c>
      <c r="K1522" s="24" t="s">
        <v>3630</v>
      </c>
      <c r="L1522" s="22" t="s">
        <v>4262</v>
      </c>
      <c r="M1522" s="22" t="s">
        <v>4316</v>
      </c>
      <c r="N1522" s="22" t="s">
        <v>2074</v>
      </c>
      <c r="O1522" s="22"/>
      <c r="P1522" s="246" t="s">
        <v>1487</v>
      </c>
      <c r="Q1522" s="191"/>
      <c r="R1522" s="1"/>
      <c r="S1522" s="1" t="str">
        <f t="shared" si="218"/>
        <v/>
      </c>
      <c r="T1522" s="1" t="str">
        <f>IF(ISNA(VLOOKUP(P1522,'NEW XEQM.c'!D:D,1,0)),"--",VLOOKUP(P1522,'NEW XEQM.c'!D:G,3,0))</f>
        <v>--</v>
      </c>
      <c r="U1522" s="1" t="s">
        <v>2074</v>
      </c>
      <c r="W1522" t="str">
        <f t="shared" si="214"/>
        <v>H STD_SUB_n STD_SUB_P</v>
      </c>
    </row>
    <row r="1523" spans="1:23">
      <c r="A1523" s="16">
        <f t="shared" si="212"/>
        <v>1523</v>
      </c>
      <c r="B1523" s="15">
        <f t="shared" si="213"/>
        <v>1485</v>
      </c>
      <c r="C1523" s="18" t="s">
        <v>3361</v>
      </c>
      <c r="D1523" s="18" t="s">
        <v>7</v>
      </c>
      <c r="E1523" s="23" t="s">
        <v>131</v>
      </c>
      <c r="F1523" s="23" t="s">
        <v>131</v>
      </c>
      <c r="G1523" s="99">
        <v>0</v>
      </c>
      <c r="H1523" s="99">
        <v>0</v>
      </c>
      <c r="I1523" s="92" t="s">
        <v>3</v>
      </c>
      <c r="J1523" s="23" t="s">
        <v>1274</v>
      </c>
      <c r="K1523" s="24" t="s">
        <v>3630</v>
      </c>
      <c r="L1523" s="22" t="s">
        <v>4262</v>
      </c>
      <c r="M1523" s="22" t="s">
        <v>4316</v>
      </c>
      <c r="N1523" s="22" t="s">
        <v>2074</v>
      </c>
      <c r="O1523" s="22"/>
      <c r="P1523" s="246" t="s">
        <v>1498</v>
      </c>
      <c r="Q1523" s="191"/>
      <c r="R1523" s="1"/>
      <c r="S1523" s="1" t="str">
        <f t="shared" si="218"/>
        <v/>
      </c>
      <c r="T1523" s="1" t="str">
        <f>IF(ISNA(VLOOKUP(P1523,'NEW XEQM.c'!D:D,1,0)),"--",VLOOKUP(P1523,'NEW XEQM.c'!D:G,3,0))</f>
        <v>IM</v>
      </c>
      <c r="U1523" s="1" t="s">
        <v>2443</v>
      </c>
      <c r="W1523" t="e">
        <f t="shared" si="214"/>
        <v>#VALUE!</v>
      </c>
    </row>
    <row r="1524" spans="1:23">
      <c r="A1524" s="16">
        <f t="shared" si="212"/>
        <v>1524</v>
      </c>
      <c r="B1524" s="15">
        <f t="shared" si="213"/>
        <v>1486</v>
      </c>
      <c r="C1524" s="18" t="s">
        <v>4012</v>
      </c>
      <c r="D1524" s="18" t="s">
        <v>2113</v>
      </c>
      <c r="E1524" s="23" t="s">
        <v>1044</v>
      </c>
      <c r="F1524" s="23" t="s">
        <v>1044</v>
      </c>
      <c r="G1524" s="99">
        <v>0</v>
      </c>
      <c r="H1524" s="99">
        <v>99</v>
      </c>
      <c r="I1524" s="92" t="s">
        <v>3</v>
      </c>
      <c r="J1524" s="23" t="s">
        <v>1275</v>
      </c>
      <c r="K1524" s="24" t="s">
        <v>3630</v>
      </c>
      <c r="L1524" s="22" t="s">
        <v>4261</v>
      </c>
      <c r="M1524" s="22" t="s">
        <v>4321</v>
      </c>
      <c r="N1524" s="22" t="s">
        <v>2074</v>
      </c>
      <c r="O1524" s="22"/>
      <c r="P1524" s="246" t="s">
        <v>1500</v>
      </c>
      <c r="Q1524" s="191"/>
      <c r="R1524" s="1"/>
      <c r="S1524" s="1" t="str">
        <f t="shared" si="218"/>
        <v/>
      </c>
      <c r="T1524" s="1" t="str">
        <f>IF(ISNA(VLOOKUP(P1524,'NEW XEQM.c'!D:D,1,0)),"--",VLOOKUP(P1524,'NEW XEQM.c'!D:G,3,0))</f>
        <v>INDEX</v>
      </c>
      <c r="U1524" s="1" t="s">
        <v>2074</v>
      </c>
      <c r="W1524" t="e">
        <f t="shared" si="214"/>
        <v>#VALUE!</v>
      </c>
    </row>
    <row r="1525" spans="1:23">
      <c r="A1525" s="16">
        <f t="shared" si="212"/>
        <v>1525</v>
      </c>
      <c r="B1525" s="15">
        <f t="shared" si="213"/>
        <v>1487</v>
      </c>
      <c r="C1525" s="18" t="s">
        <v>3819</v>
      </c>
      <c r="D1525" s="18" t="s">
        <v>7</v>
      </c>
      <c r="E1525" s="23" t="s">
        <v>1049</v>
      </c>
      <c r="F1525" s="23" t="s">
        <v>1049</v>
      </c>
      <c r="G1525" s="99">
        <v>0</v>
      </c>
      <c r="H1525" s="99">
        <v>0</v>
      </c>
      <c r="I1525" s="92" t="s">
        <v>3</v>
      </c>
      <c r="J1525" s="23" t="s">
        <v>1274</v>
      </c>
      <c r="K1525" s="24" t="s">
        <v>3630</v>
      </c>
      <c r="L1525" s="22" t="s">
        <v>4261</v>
      </c>
      <c r="M1525" s="22" t="s">
        <v>4316</v>
      </c>
      <c r="N1525" s="22" t="s">
        <v>2074</v>
      </c>
      <c r="O1525" s="22"/>
      <c r="P1525" s="246" t="s">
        <v>1509</v>
      </c>
      <c r="Q1525" s="191"/>
      <c r="R1525" s="1"/>
      <c r="S1525" s="1" t="str">
        <f t="shared" si="218"/>
        <v/>
      </c>
      <c r="T1525" s="1" t="str">
        <f>IF(ISNA(VLOOKUP(P1525,'NEW XEQM.c'!D:D,1,0)),"--",VLOOKUP(P1525,'NEW XEQM.c'!D:G,3,0))</f>
        <v>--</v>
      </c>
      <c r="U1525" s="1" t="s">
        <v>2074</v>
      </c>
      <c r="W1525" t="str">
        <f t="shared" si="214"/>
        <v>I STD_SUB_x STD_SUB_y STD_SUB_z</v>
      </c>
    </row>
    <row r="1526" spans="1:23">
      <c r="A1526" s="16">
        <f t="shared" si="212"/>
        <v>1526</v>
      </c>
      <c r="B1526" s="15">
        <f t="shared" si="213"/>
        <v>1488</v>
      </c>
      <c r="C1526" s="18" t="s">
        <v>3792</v>
      </c>
      <c r="D1526" s="18" t="s">
        <v>7</v>
      </c>
      <c r="E1526" s="23" t="s">
        <v>1050</v>
      </c>
      <c r="F1526" s="23" t="s">
        <v>1050</v>
      </c>
      <c r="G1526" s="99">
        <v>0</v>
      </c>
      <c r="H1526" s="99">
        <v>0</v>
      </c>
      <c r="I1526" s="92" t="s">
        <v>3</v>
      </c>
      <c r="J1526" s="23" t="s">
        <v>1274</v>
      </c>
      <c r="K1526" s="24" t="s">
        <v>3630</v>
      </c>
      <c r="L1526" s="22" t="s">
        <v>4261</v>
      </c>
      <c r="M1526" s="22" t="s">
        <v>4316</v>
      </c>
      <c r="N1526" s="22" t="s">
        <v>2074</v>
      </c>
      <c r="O1526" s="22"/>
      <c r="P1526" s="246" t="s">
        <v>1510</v>
      </c>
      <c r="Q1526" s="191"/>
      <c r="R1526" s="1"/>
      <c r="S1526" s="1" t="str">
        <f t="shared" si="218"/>
        <v/>
      </c>
      <c r="T1526" s="1" t="str">
        <f>IF(ISNA(VLOOKUP(P1526,'NEW XEQM.c'!D:D,1,0)),"--",VLOOKUP(P1526,'NEW XEQM.c'!D:G,3,0))</f>
        <v>--</v>
      </c>
      <c r="U1526" s="1" t="s">
        <v>2074</v>
      </c>
      <c r="W1526" t="str">
        <f t="shared" si="214"/>
        <v>I STD_GAMMA STD_SUB_p</v>
      </c>
    </row>
    <row r="1527" spans="1:23">
      <c r="A1527" s="16">
        <f t="shared" si="212"/>
        <v>1527</v>
      </c>
      <c r="B1527" s="15">
        <f t="shared" si="213"/>
        <v>1489</v>
      </c>
      <c r="C1527" s="18" t="s">
        <v>3793</v>
      </c>
      <c r="D1527" s="18" t="s">
        <v>7</v>
      </c>
      <c r="E1527" s="23" t="s">
        <v>1051</v>
      </c>
      <c r="F1527" s="23" t="s">
        <v>1051</v>
      </c>
      <c r="G1527" s="99">
        <v>0</v>
      </c>
      <c r="H1527" s="99">
        <v>0</v>
      </c>
      <c r="I1527" s="92" t="s">
        <v>3</v>
      </c>
      <c r="J1527" s="23" t="s">
        <v>1274</v>
      </c>
      <c r="K1527" s="24" t="s">
        <v>3630</v>
      </c>
      <c r="L1527" s="22" t="s">
        <v>4261</v>
      </c>
      <c r="M1527" s="22" t="s">
        <v>4316</v>
      </c>
      <c r="N1527" s="22" t="s">
        <v>2074</v>
      </c>
      <c r="O1527" s="22"/>
      <c r="P1527" s="246" t="s">
        <v>1511</v>
      </c>
      <c r="Q1527" s="191"/>
      <c r="R1527" s="1"/>
      <c r="S1527" s="1" t="str">
        <f t="shared" si="218"/>
        <v/>
      </c>
      <c r="T1527" s="1" t="str">
        <f>IF(ISNA(VLOOKUP(P1527,'NEW XEQM.c'!D:D,1,0)),"--",VLOOKUP(P1527,'NEW XEQM.c'!D:G,3,0))</f>
        <v>--</v>
      </c>
      <c r="U1527" s="1" t="s">
        <v>2074</v>
      </c>
      <c r="W1527" t="str">
        <f t="shared" si="214"/>
        <v>I STD_GAMMA STD_SUB_q</v>
      </c>
    </row>
    <row r="1528" spans="1:23">
      <c r="A1528" s="16">
        <f t="shared" si="212"/>
        <v>1528</v>
      </c>
      <c r="B1528" s="15">
        <f t="shared" si="213"/>
        <v>1490</v>
      </c>
      <c r="C1528" s="18" t="s">
        <v>4013</v>
      </c>
      <c r="D1528" s="18" t="s">
        <v>4015</v>
      </c>
      <c r="E1528" s="23" t="s">
        <v>136</v>
      </c>
      <c r="F1528" s="23" t="s">
        <v>136</v>
      </c>
      <c r="G1528" s="99">
        <v>0</v>
      </c>
      <c r="H1528" s="99">
        <v>0</v>
      </c>
      <c r="I1528" s="92" t="s">
        <v>3</v>
      </c>
      <c r="J1528" s="23" t="s">
        <v>1274</v>
      </c>
      <c r="K1528" s="24" t="s">
        <v>3630</v>
      </c>
      <c r="L1528" s="22" t="s">
        <v>4261</v>
      </c>
      <c r="M1528" s="22" t="s">
        <v>4316</v>
      </c>
      <c r="N1528" s="22" t="s">
        <v>2074</v>
      </c>
      <c r="O1528" s="22"/>
      <c r="P1528" s="246" t="s">
        <v>1512</v>
      </c>
      <c r="Q1528" s="191"/>
      <c r="R1528" s="1"/>
      <c r="S1528" s="1" t="str">
        <f t="shared" si="218"/>
        <v/>
      </c>
      <c r="T1528" s="1" t="str">
        <f>IF(ISNA(VLOOKUP(P1528,'NEW XEQM.c'!D:D,1,0)),"--",VLOOKUP(P1528,'NEW XEQM.c'!D:G,3,0))</f>
        <v>I+</v>
      </c>
      <c r="U1528" s="1" t="s">
        <v>2074</v>
      </c>
      <c r="W1528" t="e">
        <f t="shared" si="214"/>
        <v>#VALUE!</v>
      </c>
    </row>
    <row r="1529" spans="1:23">
      <c r="A1529" s="16">
        <f t="shared" si="212"/>
        <v>1529</v>
      </c>
      <c r="B1529" s="15">
        <f t="shared" si="213"/>
        <v>1491</v>
      </c>
      <c r="C1529" s="18" t="s">
        <v>4013</v>
      </c>
      <c r="D1529" s="18" t="s">
        <v>4016</v>
      </c>
      <c r="E1529" s="23" t="s">
        <v>137</v>
      </c>
      <c r="F1529" s="23" t="s">
        <v>137</v>
      </c>
      <c r="G1529" s="99">
        <v>0</v>
      </c>
      <c r="H1529" s="99">
        <v>0</v>
      </c>
      <c r="I1529" s="92" t="s">
        <v>3</v>
      </c>
      <c r="J1529" s="23" t="s">
        <v>1274</v>
      </c>
      <c r="K1529" s="24" t="s">
        <v>3630</v>
      </c>
      <c r="L1529" s="22" t="s">
        <v>4261</v>
      </c>
      <c r="M1529" s="22" t="s">
        <v>4316</v>
      </c>
      <c r="N1529" s="22" t="s">
        <v>2074</v>
      </c>
      <c r="O1529" s="22"/>
      <c r="P1529" s="246" t="s">
        <v>1513</v>
      </c>
      <c r="Q1529" s="191"/>
      <c r="R1529" s="1"/>
      <c r="S1529" s="1" t="str">
        <f t="shared" si="218"/>
        <v/>
      </c>
      <c r="T1529" s="1" t="str">
        <f>IF(ISNA(VLOOKUP(P1529,'NEW XEQM.c'!D:D,1,0)),"--",VLOOKUP(P1529,'NEW XEQM.c'!D:G,3,0))</f>
        <v>I-</v>
      </c>
      <c r="U1529" s="1" t="s">
        <v>2074</v>
      </c>
      <c r="W1529" t="e">
        <f t="shared" si="214"/>
        <v>#VALUE!</v>
      </c>
    </row>
    <row r="1530" spans="1:23">
      <c r="A1530" s="16">
        <f t="shared" si="212"/>
        <v>1530</v>
      </c>
      <c r="B1530" s="15">
        <f t="shared" si="213"/>
        <v>1492</v>
      </c>
      <c r="C1530" s="20" t="s">
        <v>4098</v>
      </c>
      <c r="D1530" s="18" t="s">
        <v>7</v>
      </c>
      <c r="E1530" s="23" t="s">
        <v>1053</v>
      </c>
      <c r="F1530" s="23" t="s">
        <v>1053</v>
      </c>
      <c r="G1530" s="99">
        <v>0</v>
      </c>
      <c r="H1530" s="99">
        <v>0</v>
      </c>
      <c r="I1530" s="92" t="s">
        <v>3</v>
      </c>
      <c r="J1530" s="23" t="s">
        <v>1274</v>
      </c>
      <c r="K1530" s="24" t="s">
        <v>3630</v>
      </c>
      <c r="L1530" s="22" t="s">
        <v>4261</v>
      </c>
      <c r="M1530" s="22" t="s">
        <v>4316</v>
      </c>
      <c r="N1530" s="22" t="s">
        <v>2074</v>
      </c>
      <c r="O1530" s="22"/>
      <c r="P1530" s="246" t="s">
        <v>1515</v>
      </c>
      <c r="Q1530" s="191"/>
      <c r="R1530" s="1"/>
      <c r="S1530" s="1" t="str">
        <f t="shared" si="218"/>
        <v/>
      </c>
      <c r="T1530" s="1" t="str">
        <f>IF(ISNA(VLOOKUP(P1530,'NEW XEQM.c'!D:D,1,0)),"--",VLOOKUP(P1530,'NEW XEQM.c'!D:G,3,0))</f>
        <v>--</v>
      </c>
      <c r="U1530" s="1" t="s">
        <v>2074</v>
      </c>
      <c r="W1530" t="str">
        <f t="shared" si="214"/>
        <v>J STD_SUB_y (x)</v>
      </c>
    </row>
    <row r="1531" spans="1:23">
      <c r="A1531" s="16">
        <f t="shared" si="212"/>
        <v>1531</v>
      </c>
      <c r="B1531" s="15">
        <f t="shared" si="213"/>
        <v>1493</v>
      </c>
      <c r="C1531" s="18" t="s">
        <v>4014</v>
      </c>
      <c r="D1531" s="18" t="s">
        <v>4015</v>
      </c>
      <c r="E1531" s="23" t="s">
        <v>140</v>
      </c>
      <c r="F1531" s="23" t="s">
        <v>140</v>
      </c>
      <c r="G1531" s="99">
        <v>0</v>
      </c>
      <c r="H1531" s="99">
        <v>0</v>
      </c>
      <c r="I1531" s="92" t="s">
        <v>3</v>
      </c>
      <c r="J1531" s="23" t="s">
        <v>1274</v>
      </c>
      <c r="K1531" s="24" t="s">
        <v>3630</v>
      </c>
      <c r="L1531" s="22" t="s">
        <v>4261</v>
      </c>
      <c r="M1531" s="22" t="s">
        <v>4316</v>
      </c>
      <c r="N1531" s="22" t="s">
        <v>2074</v>
      </c>
      <c r="O1531" s="22"/>
      <c r="P1531" s="246" t="s">
        <v>1516</v>
      </c>
      <c r="Q1531" s="191"/>
      <c r="R1531" s="1"/>
      <c r="S1531" s="1" t="str">
        <f t="shared" si="218"/>
        <v/>
      </c>
      <c r="T1531" s="1" t="str">
        <f>IF(ISNA(VLOOKUP(P1531,'NEW XEQM.c'!D:D,1,0)),"--",VLOOKUP(P1531,'NEW XEQM.c'!D:G,3,0))</f>
        <v>J+</v>
      </c>
      <c r="U1531" s="1" t="s">
        <v>2074</v>
      </c>
      <c r="W1531" t="e">
        <f t="shared" si="214"/>
        <v>#VALUE!</v>
      </c>
    </row>
    <row r="1532" spans="1:23">
      <c r="A1532" s="16">
        <f t="shared" si="212"/>
        <v>1532</v>
      </c>
      <c r="B1532" s="15">
        <f t="shared" si="213"/>
        <v>1494</v>
      </c>
      <c r="C1532" s="18" t="s">
        <v>4014</v>
      </c>
      <c r="D1532" s="18" t="s">
        <v>4016</v>
      </c>
      <c r="E1532" s="23" t="s">
        <v>141</v>
      </c>
      <c r="F1532" s="23" t="s">
        <v>141</v>
      </c>
      <c r="G1532" s="99">
        <v>0</v>
      </c>
      <c r="H1532" s="99">
        <v>0</v>
      </c>
      <c r="I1532" s="92" t="s">
        <v>3</v>
      </c>
      <c r="J1532" s="23" t="s">
        <v>1274</v>
      </c>
      <c r="K1532" s="24" t="s">
        <v>3630</v>
      </c>
      <c r="L1532" s="22" t="s">
        <v>4261</v>
      </c>
      <c r="M1532" s="22" t="s">
        <v>4316</v>
      </c>
      <c r="N1532" s="22" t="s">
        <v>2074</v>
      </c>
      <c r="O1532" s="22"/>
      <c r="P1532" s="246" t="s">
        <v>1517</v>
      </c>
      <c r="Q1532" s="191"/>
      <c r="R1532" s="1"/>
      <c r="S1532" s="1" t="str">
        <f t="shared" si="218"/>
        <v/>
      </c>
      <c r="T1532" s="1" t="str">
        <f>IF(ISNA(VLOOKUP(P1532,'NEW XEQM.c'!D:D,1,0)),"--",VLOOKUP(P1532,'NEW XEQM.c'!D:G,3,0))</f>
        <v>J-</v>
      </c>
      <c r="U1532" s="1" t="s">
        <v>2074</v>
      </c>
      <c r="W1532" t="e">
        <f t="shared" si="214"/>
        <v>#VALUE!</v>
      </c>
    </row>
    <row r="1533" spans="1:23">
      <c r="A1533" s="16">
        <f t="shared" ref="A1533:A1596" si="221">IF(B1533=INT(B1533),ROW(),"")</f>
        <v>1533</v>
      </c>
      <c r="B1533" s="15">
        <f t="shared" si="213"/>
        <v>1495</v>
      </c>
      <c r="C1533" s="18" t="s">
        <v>3770</v>
      </c>
      <c r="D1533" s="18" t="s">
        <v>7</v>
      </c>
      <c r="E1533" s="23" t="s">
        <v>1054</v>
      </c>
      <c r="F1533" s="23" t="s">
        <v>1054</v>
      </c>
      <c r="G1533" s="99">
        <v>0</v>
      </c>
      <c r="H1533" s="99">
        <v>0</v>
      </c>
      <c r="I1533" s="92" t="s">
        <v>3</v>
      </c>
      <c r="J1533" s="23" t="s">
        <v>1274</v>
      </c>
      <c r="K1533" s="24" t="s">
        <v>3630</v>
      </c>
      <c r="L1533" s="22" t="s">
        <v>4261</v>
      </c>
      <c r="M1533" s="22" t="s">
        <v>4316</v>
      </c>
      <c r="N1533" s="22" t="s">
        <v>2074</v>
      </c>
      <c r="O1533" s="22"/>
      <c r="P1533" s="246" t="s">
        <v>3689</v>
      </c>
      <c r="Q1533" s="191"/>
      <c r="R1533" s="1"/>
      <c r="S1533" s="1" t="str">
        <f t="shared" si="218"/>
        <v/>
      </c>
      <c r="T1533" s="1" t="str">
        <f>IF(ISNA(VLOOKUP(P1533,'NEW XEQM.c'!D:D,1,0)),"--",VLOOKUP(P1533,'NEW XEQM.c'!D:G,3,0))</f>
        <v>--</v>
      </c>
      <c r="U1533" s="1" t="s">
        <v>2074</v>
      </c>
      <c r="W1533" t="e">
        <f t="shared" si="214"/>
        <v>#VALUE!</v>
      </c>
    </row>
    <row r="1534" spans="1:23">
      <c r="A1534" s="16">
        <f t="shared" si="221"/>
        <v>1534</v>
      </c>
      <c r="B1534" s="15">
        <f t="shared" si="213"/>
        <v>1496</v>
      </c>
      <c r="C1534" s="54" t="s">
        <v>3512</v>
      </c>
      <c r="D1534" s="54" t="s">
        <v>7</v>
      </c>
      <c r="E1534" s="72" t="str">
        <f>CHAR(34)&amp;IF(B1534&lt;10,"000",IF(B1534&lt;100,"00",IF(B1534&lt;1000,"0","")))&amp;$B1534&amp;CHAR(34)</f>
        <v>"1496"</v>
      </c>
      <c r="F1534" s="55" t="str">
        <f>E1534</f>
        <v>"1496"</v>
      </c>
      <c r="G1534" s="100">
        <v>0</v>
      </c>
      <c r="H1534" s="100">
        <v>0</v>
      </c>
      <c r="I1534" s="95" t="s">
        <v>27</v>
      </c>
      <c r="J1534" s="23" t="s">
        <v>1274</v>
      </c>
      <c r="K1534" s="24" t="s">
        <v>3630</v>
      </c>
      <c r="L1534" s="11" t="s">
        <v>4261</v>
      </c>
      <c r="M1534" s="11" t="s">
        <v>4318</v>
      </c>
      <c r="N1534" s="22" t="s">
        <v>2074</v>
      </c>
      <c r="O1534" s="11"/>
      <c r="P1534" s="246" t="str">
        <f>"ITM_"&amp;IF(B1534&lt;10,"000",IF(B1534&lt;100,"00",IF(B1534&lt;1000,"0","")))&amp;$B1534</f>
        <v>ITM_1496</v>
      </c>
      <c r="Q1534" s="191"/>
      <c r="R1534" s="1"/>
      <c r="S1534" s="1" t="str">
        <f t="shared" si="218"/>
        <v/>
      </c>
      <c r="T1534" s="1" t="str">
        <f>IF(ISNA(VLOOKUP(P1534,'NEW XEQM.c'!D:D,1,0)),"--",VLOOKUP(P1534,'NEW XEQM.c'!D:G,3,0))</f>
        <v>--</v>
      </c>
      <c r="U1534" s="1" t="s">
        <v>2074</v>
      </c>
      <c r="W1534" t="e">
        <f t="shared" si="214"/>
        <v>#VALUE!</v>
      </c>
    </row>
    <row r="1535" spans="1:23">
      <c r="A1535" s="16">
        <f t="shared" si="221"/>
        <v>1535</v>
      </c>
      <c r="B1535" s="15">
        <f t="shared" si="213"/>
        <v>1497</v>
      </c>
      <c r="C1535" s="18" t="s">
        <v>4333</v>
      </c>
      <c r="D1535" s="18" t="s">
        <v>11</v>
      </c>
      <c r="E1535" s="23" t="s">
        <v>1055</v>
      </c>
      <c r="F1535" s="23" t="s">
        <v>1055</v>
      </c>
      <c r="G1535" s="99">
        <v>1</v>
      </c>
      <c r="H1535" s="99">
        <v>21</v>
      </c>
      <c r="I1535" s="92" t="s">
        <v>3</v>
      </c>
      <c r="J1535" s="23" t="s">
        <v>1275</v>
      </c>
      <c r="K1535" s="24" t="s">
        <v>3526</v>
      </c>
      <c r="L1535" s="22" t="s">
        <v>4261</v>
      </c>
      <c r="M1535" s="22" t="s">
        <v>4337</v>
      </c>
      <c r="N1535" s="22" t="s">
        <v>2074</v>
      </c>
      <c r="O1535" s="22"/>
      <c r="P1535" s="252" t="s">
        <v>1522</v>
      </c>
      <c r="Q1535" s="191"/>
      <c r="R1535" s="1"/>
      <c r="S1535" s="1" t="str">
        <f t="shared" si="218"/>
        <v/>
      </c>
      <c r="T1535" s="1" t="str">
        <f>IF(ISNA(VLOOKUP(P1535,'NEW XEQM.c'!D:D,1,0)),"--",VLOOKUP(P1535,'NEW XEQM.c'!D:G,3,0))</f>
        <v>--</v>
      </c>
      <c r="U1535" s="1" t="s">
        <v>2074</v>
      </c>
      <c r="W1535" t="e">
        <f t="shared" si="214"/>
        <v>#VALUE!</v>
      </c>
    </row>
    <row r="1536" spans="1:23">
      <c r="A1536" s="16">
        <f t="shared" si="221"/>
        <v>1536</v>
      </c>
      <c r="B1536" s="15">
        <f t="shared" si="213"/>
        <v>1498</v>
      </c>
      <c r="C1536" s="18" t="s">
        <v>4334</v>
      </c>
      <c r="D1536" s="18" t="s">
        <v>4336</v>
      </c>
      <c r="E1536" s="23" t="s">
        <v>148</v>
      </c>
      <c r="F1536" s="23" t="s">
        <v>148</v>
      </c>
      <c r="G1536" s="99">
        <v>1</v>
      </c>
      <c r="H1536" s="99">
        <v>21</v>
      </c>
      <c r="I1536" s="92" t="s">
        <v>3</v>
      </c>
      <c r="J1536" s="23" t="s">
        <v>1275</v>
      </c>
      <c r="K1536" s="24" t="s">
        <v>3526</v>
      </c>
      <c r="L1536" s="22" t="s">
        <v>4261</v>
      </c>
      <c r="M1536" s="22" t="s">
        <v>4318</v>
      </c>
      <c r="N1536" s="22" t="s">
        <v>2074</v>
      </c>
      <c r="O1536" s="22"/>
      <c r="P1536" s="246" t="s">
        <v>1523</v>
      </c>
      <c r="Q1536" s="191"/>
      <c r="R1536" s="1"/>
      <c r="S1536" s="1" t="str">
        <f t="shared" si="218"/>
        <v/>
      </c>
      <c r="T1536" s="1" t="str">
        <f>IF(ISNA(VLOOKUP(P1536,'NEW XEQM.c'!D:D,1,0)),"--",VLOOKUP(P1536,'NEW XEQM.c'!D:G,3,0))</f>
        <v>--</v>
      </c>
      <c r="U1536" s="1" t="s">
        <v>2074</v>
      </c>
      <c r="W1536" t="e">
        <f t="shared" si="214"/>
        <v>#VALUE!</v>
      </c>
    </row>
    <row r="1537" spans="1:23">
      <c r="A1537" s="16">
        <f t="shared" si="221"/>
        <v>1537</v>
      </c>
      <c r="B1537" s="15">
        <f t="shared" si="213"/>
        <v>1499</v>
      </c>
      <c r="C1537" s="18" t="s">
        <v>4335</v>
      </c>
      <c r="D1537" s="18" t="s">
        <v>4336</v>
      </c>
      <c r="E1537" s="23" t="s">
        <v>149</v>
      </c>
      <c r="F1537" s="23" t="s">
        <v>149</v>
      </c>
      <c r="G1537" s="99">
        <v>1</v>
      </c>
      <c r="H1537" s="99">
        <v>21</v>
      </c>
      <c r="I1537" s="92" t="s">
        <v>3</v>
      </c>
      <c r="J1537" s="23" t="s">
        <v>1275</v>
      </c>
      <c r="K1537" s="24" t="s">
        <v>3526</v>
      </c>
      <c r="L1537" s="22" t="s">
        <v>4261</v>
      </c>
      <c r="M1537" s="22" t="s">
        <v>4318</v>
      </c>
      <c r="N1537" s="22" t="s">
        <v>2074</v>
      </c>
      <c r="O1537" s="22"/>
      <c r="P1537" s="246" t="s">
        <v>1524</v>
      </c>
      <c r="Q1537" s="191"/>
      <c r="R1537" s="1"/>
      <c r="S1537" s="1" t="str">
        <f t="shared" si="218"/>
        <v/>
      </c>
      <c r="T1537" s="1" t="str">
        <f>IF(ISNA(VLOOKUP(P1537,'NEW XEQM.c'!D:D,1,0)),"--",VLOOKUP(P1537,'NEW XEQM.c'!D:G,3,0))</f>
        <v>--</v>
      </c>
      <c r="U1537" s="1" t="s">
        <v>2074</v>
      </c>
      <c r="W1537" t="e">
        <f t="shared" si="214"/>
        <v>#VALUE!</v>
      </c>
    </row>
    <row r="1538" spans="1:23">
      <c r="A1538" s="16">
        <f t="shared" si="221"/>
        <v>1538</v>
      </c>
      <c r="B1538" s="15">
        <f t="shared" si="213"/>
        <v>1500</v>
      </c>
      <c r="C1538" s="63" t="s">
        <v>3222</v>
      </c>
      <c r="D1538" s="18" t="s">
        <v>7</v>
      </c>
      <c r="E1538" s="64" t="s">
        <v>296</v>
      </c>
      <c r="F1538" s="64" t="s">
        <v>296</v>
      </c>
      <c r="G1538" s="62">
        <v>0</v>
      </c>
      <c r="H1538" s="62">
        <v>0</v>
      </c>
      <c r="I1538" s="92" t="s">
        <v>3</v>
      </c>
      <c r="J1538" s="23" t="s">
        <v>1274</v>
      </c>
      <c r="K1538" s="24" t="s">
        <v>3630</v>
      </c>
      <c r="L1538" s="66" t="s">
        <v>4262</v>
      </c>
      <c r="M1538" s="22" t="s">
        <v>4316</v>
      </c>
      <c r="N1538" s="22" t="s">
        <v>2074</v>
      </c>
      <c r="O1538" s="66"/>
      <c r="P1538" s="246" t="s">
        <v>1752</v>
      </c>
      <c r="Q1538" s="191"/>
      <c r="R1538" s="1"/>
      <c r="S1538" s="1" t="str">
        <f t="shared" si="218"/>
        <v/>
      </c>
      <c r="T1538" s="1" t="str">
        <f>IF(ISNA(VLOOKUP(P1538,'NEW XEQM.c'!D:D,1,0)),"--",VLOOKUP(P1538,'NEW XEQM.c'!D:G,3,0))</f>
        <v>SINC</v>
      </c>
      <c r="U1538" s="1" t="s">
        <v>2438</v>
      </c>
      <c r="W1538" t="e">
        <f t="shared" si="214"/>
        <v>#VALUE!</v>
      </c>
    </row>
    <row r="1539" spans="1:23">
      <c r="A1539" s="16">
        <f t="shared" si="221"/>
        <v>1539</v>
      </c>
      <c r="B1539" s="15">
        <f t="shared" si="213"/>
        <v>1501</v>
      </c>
      <c r="C1539" s="18" t="s">
        <v>4338</v>
      </c>
      <c r="D1539" s="18" t="s">
        <v>2113</v>
      </c>
      <c r="E1539" s="23" t="s">
        <v>1056</v>
      </c>
      <c r="F1539" s="23" t="s">
        <v>1056</v>
      </c>
      <c r="G1539" s="99">
        <v>1</v>
      </c>
      <c r="H1539" s="99">
        <v>85</v>
      </c>
      <c r="I1539" s="92" t="s">
        <v>3</v>
      </c>
      <c r="J1539" s="23" t="s">
        <v>1274</v>
      </c>
      <c r="K1539" s="24" t="s">
        <v>3630</v>
      </c>
      <c r="L1539" s="22" t="s">
        <v>4261</v>
      </c>
      <c r="M1539" s="22" t="s">
        <v>4321</v>
      </c>
      <c r="N1539" s="22" t="s">
        <v>2074</v>
      </c>
      <c r="O1539" s="22"/>
      <c r="P1539" s="246" t="s">
        <v>1532</v>
      </c>
      <c r="Q1539" s="191"/>
      <c r="R1539" s="1"/>
      <c r="S1539" s="1" t="str">
        <f t="shared" si="218"/>
        <v/>
      </c>
      <c r="T1539" s="1" t="str">
        <f>IF(ISNA(VLOOKUP(P1539,'NEW XEQM.c'!D:D,1,0)),"--",VLOOKUP(P1539,'NEW XEQM.c'!D:G,3,0))</f>
        <v>--</v>
      </c>
      <c r="U1539" s="1" t="s">
        <v>2074</v>
      </c>
      <c r="W1539" t="e">
        <f t="shared" si="214"/>
        <v>#VALUE!</v>
      </c>
    </row>
    <row r="1540" spans="1:23">
      <c r="A1540" s="16">
        <f t="shared" si="221"/>
        <v>1540</v>
      </c>
      <c r="B1540" s="15">
        <f t="shared" ref="B1540:B1603" si="222">IF(AND(MID(C1540,2,1)&lt;&gt;"/",MID(C1540,1,1)="/"),INT(B1539)+1,B1539+0.01)</f>
        <v>1502</v>
      </c>
      <c r="C1540" s="18" t="s">
        <v>3362</v>
      </c>
      <c r="D1540" s="18" t="s">
        <v>7</v>
      </c>
      <c r="E1540" s="23" t="s">
        <v>1057</v>
      </c>
      <c r="F1540" s="23" t="s">
        <v>1057</v>
      </c>
      <c r="G1540" s="99">
        <v>0</v>
      </c>
      <c r="H1540" s="99">
        <v>0</v>
      </c>
      <c r="I1540" s="92" t="s">
        <v>3</v>
      </c>
      <c r="J1540" s="23" t="s">
        <v>1274</v>
      </c>
      <c r="K1540" s="24" t="s">
        <v>3630</v>
      </c>
      <c r="L1540" s="22" t="s">
        <v>4261</v>
      </c>
      <c r="M1540" s="22" t="s">
        <v>4316</v>
      </c>
      <c r="N1540" s="22" t="s">
        <v>2074</v>
      </c>
      <c r="O1540" s="22"/>
      <c r="P1540" s="246" t="s">
        <v>1533</v>
      </c>
      <c r="Q1540" s="191"/>
      <c r="R1540" s="1"/>
      <c r="S1540" s="1" t="str">
        <f t="shared" si="218"/>
        <v/>
      </c>
      <c r="T1540" s="1" t="str">
        <f>IF(ISNA(VLOOKUP(P1540,'NEW XEQM.c'!D:D,1,0)),"--",VLOOKUP(P1540,'NEW XEQM.c'!D:G,3,0))</f>
        <v>--</v>
      </c>
      <c r="U1540" s="1" t="s">
        <v>2452</v>
      </c>
      <c r="W1540" t="e">
        <f t="shared" si="214"/>
        <v>#VALUE!</v>
      </c>
    </row>
    <row r="1541" spans="1:23">
      <c r="A1541" s="16">
        <f t="shared" si="221"/>
        <v>1541</v>
      </c>
      <c r="B1541" s="15">
        <f t="shared" si="222"/>
        <v>1503</v>
      </c>
      <c r="C1541" s="18" t="s">
        <v>4339</v>
      </c>
      <c r="D1541" s="18" t="s">
        <v>2559</v>
      </c>
      <c r="E1541" s="23" t="s">
        <v>156</v>
      </c>
      <c r="F1541" s="23" t="s">
        <v>156</v>
      </c>
      <c r="G1541" s="99">
        <v>0</v>
      </c>
      <c r="H1541" s="99">
        <v>99</v>
      </c>
      <c r="I1541" s="92" t="s">
        <v>3</v>
      </c>
      <c r="J1541" s="23" t="s">
        <v>1275</v>
      </c>
      <c r="K1541" s="24" t="s">
        <v>3526</v>
      </c>
      <c r="L1541" s="22" t="s">
        <v>4261</v>
      </c>
      <c r="M1541" s="22" t="s">
        <v>4320</v>
      </c>
      <c r="N1541" s="22" t="s">
        <v>2074</v>
      </c>
      <c r="O1541" s="18"/>
      <c r="P1541" s="246" t="s">
        <v>1536</v>
      </c>
      <c r="Q1541" s="191"/>
      <c r="R1541" s="1"/>
      <c r="S1541" s="1" t="str">
        <f t="shared" si="218"/>
        <v/>
      </c>
      <c r="T1541" s="1" t="str">
        <f>IF(ISNA(VLOOKUP(P1541,'NEW XEQM.c'!D:D,1,0)),"--",VLOOKUP(P1541,'NEW XEQM.c'!D:G,3,0))</f>
        <v>--</v>
      </c>
      <c r="U1541" s="1" t="s">
        <v>2074</v>
      </c>
      <c r="W1541" t="e">
        <f t="shared" ref="W1541:W1604" si="223">SUBSTITUTE(IF(AND(T1541="--",FIND("STD",E1541),FIND("fn",C1541)&gt;0,FIND("ITM_",P1541),I1541="CAT_FNCT"),E1541,""),"""","")</f>
        <v>#VALUE!</v>
      </c>
    </row>
    <row r="1542" spans="1:23">
      <c r="A1542" s="16">
        <f t="shared" si="221"/>
        <v>1542</v>
      </c>
      <c r="B1542" s="15">
        <f t="shared" si="222"/>
        <v>1504</v>
      </c>
      <c r="C1542" s="18" t="s">
        <v>3771</v>
      </c>
      <c r="D1542" s="18" t="s">
        <v>7</v>
      </c>
      <c r="E1542" s="23" t="s">
        <v>1060</v>
      </c>
      <c r="F1542" s="23" t="s">
        <v>1060</v>
      </c>
      <c r="G1542" s="99">
        <v>0</v>
      </c>
      <c r="H1542" s="99">
        <v>0</v>
      </c>
      <c r="I1542" s="92" t="s">
        <v>3</v>
      </c>
      <c r="J1542" s="23" t="s">
        <v>1274</v>
      </c>
      <c r="K1542" s="24" t="s">
        <v>3630</v>
      </c>
      <c r="L1542" s="22" t="s">
        <v>4261</v>
      </c>
      <c r="M1542" s="22" t="s">
        <v>4316</v>
      </c>
      <c r="N1542" s="22" t="s">
        <v>2074</v>
      </c>
      <c r="O1542" s="22"/>
      <c r="P1542" s="246" t="s">
        <v>1539</v>
      </c>
      <c r="Q1542" s="191"/>
      <c r="R1542" s="1"/>
      <c r="S1542" s="1" t="str">
        <f t="shared" si="218"/>
        <v/>
      </c>
      <c r="T1542" s="1" t="str">
        <f>IF(ISNA(VLOOKUP(P1542,'NEW XEQM.c'!D:D,1,0)),"--",VLOOKUP(P1542,'NEW XEQM.c'!D:G,3,0))</f>
        <v>--</v>
      </c>
      <c r="U1542" s="1" t="s">
        <v>2074</v>
      </c>
      <c r="W1542" t="e">
        <f t="shared" si="223"/>
        <v>#VALUE!</v>
      </c>
    </row>
    <row r="1543" spans="1:23">
      <c r="A1543" s="16">
        <f t="shared" si="221"/>
        <v>1543</v>
      </c>
      <c r="B1543" s="15">
        <f t="shared" si="222"/>
        <v>1505</v>
      </c>
      <c r="C1543" s="18" t="s">
        <v>3856</v>
      </c>
      <c r="D1543" s="18" t="s">
        <v>7</v>
      </c>
      <c r="E1543" s="23" t="s">
        <v>163</v>
      </c>
      <c r="F1543" s="23" t="s">
        <v>163</v>
      </c>
      <c r="G1543" s="99">
        <v>0</v>
      </c>
      <c r="H1543" s="99">
        <v>0</v>
      </c>
      <c r="I1543" s="92" t="s">
        <v>3</v>
      </c>
      <c r="J1543" s="23" t="s">
        <v>1274</v>
      </c>
      <c r="K1543" s="24" t="s">
        <v>3630</v>
      </c>
      <c r="L1543" s="22" t="s">
        <v>4262</v>
      </c>
      <c r="M1543" s="22" t="s">
        <v>4316</v>
      </c>
      <c r="N1543" s="22" t="s">
        <v>2074</v>
      </c>
      <c r="O1543" s="22"/>
      <c r="P1543" s="246" t="s">
        <v>3690</v>
      </c>
      <c r="Q1543" s="191"/>
      <c r="R1543" s="1"/>
      <c r="S1543" s="1" t="str">
        <f t="shared" si="218"/>
        <v/>
      </c>
      <c r="T1543" s="1" t="str">
        <f>IF(ISNA(VLOOKUP(P1543,'NEW XEQM.c'!D:D,1,0)),"--",VLOOKUP(P1543,'NEW XEQM.c'!D:G,3,0))</f>
        <v>LM</v>
      </c>
      <c r="U1543" s="1" t="s">
        <v>2439</v>
      </c>
      <c r="W1543" t="str">
        <f t="shared" si="223"/>
        <v/>
      </c>
    </row>
    <row r="1544" spans="1:23">
      <c r="A1544" s="16">
        <f t="shared" si="221"/>
        <v>1544</v>
      </c>
      <c r="B1544" s="15">
        <f t="shared" si="222"/>
        <v>1506</v>
      </c>
      <c r="C1544" s="18" t="s">
        <v>3857</v>
      </c>
      <c r="D1544" s="18" t="s">
        <v>7</v>
      </c>
      <c r="E1544" s="23" t="s">
        <v>1064</v>
      </c>
      <c r="F1544" s="23" t="s">
        <v>1064</v>
      </c>
      <c r="G1544" s="99">
        <v>0</v>
      </c>
      <c r="H1544" s="99">
        <v>0</v>
      </c>
      <c r="I1544" s="92" t="s">
        <v>3</v>
      </c>
      <c r="J1544" s="23" t="s">
        <v>1274</v>
      </c>
      <c r="K1544" s="24" t="s">
        <v>3630</v>
      </c>
      <c r="L1544" s="22" t="s">
        <v>4262</v>
      </c>
      <c r="M1544" s="22" t="s">
        <v>4316</v>
      </c>
      <c r="N1544" s="22" t="s">
        <v>2074</v>
      </c>
      <c r="O1544" s="22"/>
      <c r="P1544" s="246" t="s">
        <v>3691</v>
      </c>
      <c r="Q1544" s="191"/>
      <c r="R1544" s="1"/>
      <c r="S1544" s="1" t="str">
        <f t="shared" si="218"/>
        <v/>
      </c>
      <c r="T1544" s="1" t="str">
        <f>IF(ISNA(VLOOKUP(P1544,'NEW XEQM.c'!D:D,1,0)),"--",VLOOKUP(P1544,'NEW XEQM.c'!D:G,3,0))</f>
        <v>--</v>
      </c>
      <c r="U1544" s="1" t="s">
        <v>2074</v>
      </c>
      <c r="W1544" t="str">
        <f t="shared" si="223"/>
        <v>L STD_SUB_m STD_SUB_alpha</v>
      </c>
    </row>
    <row r="1545" spans="1:23">
      <c r="A1545" s="16">
        <f t="shared" si="221"/>
        <v>1545</v>
      </c>
      <c r="B1545" s="15">
        <f t="shared" si="222"/>
        <v>1507</v>
      </c>
      <c r="C1545" s="18" t="s">
        <v>3363</v>
      </c>
      <c r="D1545" s="38" t="s">
        <v>2560</v>
      </c>
      <c r="E1545" s="23" t="s">
        <v>1065</v>
      </c>
      <c r="F1545" s="23" t="s">
        <v>1065</v>
      </c>
      <c r="G1545" s="99">
        <v>0</v>
      </c>
      <c r="H1545" s="99">
        <v>0</v>
      </c>
      <c r="I1545" s="92" t="s">
        <v>3</v>
      </c>
      <c r="J1545" s="23" t="s">
        <v>1274</v>
      </c>
      <c r="K1545" s="24" t="s">
        <v>3630</v>
      </c>
      <c r="L1545" s="22" t="s">
        <v>4261</v>
      </c>
      <c r="M1545" s="22" t="s">
        <v>4316</v>
      </c>
      <c r="N1545" s="22" t="s">
        <v>2074</v>
      </c>
      <c r="O1545" s="22"/>
      <c r="P1545" s="246" t="s">
        <v>1548</v>
      </c>
      <c r="Q1545" s="191"/>
      <c r="R1545" s="1"/>
      <c r="S1545" s="1" t="str">
        <f t="shared" si="218"/>
        <v/>
      </c>
      <c r="T1545" s="1" t="str">
        <f>IF(ISNA(VLOOKUP(P1545,'NEW XEQM.c'!D:D,1,0)),"--",VLOOKUP(P1545,'NEW XEQM.c'!D:G,3,0))</f>
        <v>LNBETA</v>
      </c>
      <c r="U1545" s="1" t="s">
        <v>2439</v>
      </c>
      <c r="W1545" t="str">
        <f t="shared" si="223"/>
        <v/>
      </c>
    </row>
    <row r="1546" spans="1:23">
      <c r="A1546" s="16">
        <f t="shared" si="221"/>
        <v>1546</v>
      </c>
      <c r="B1546" s="15">
        <f t="shared" si="222"/>
        <v>1508</v>
      </c>
      <c r="C1546" s="18" t="s">
        <v>3364</v>
      </c>
      <c r="D1546" s="38" t="s">
        <v>2560</v>
      </c>
      <c r="E1546" s="23" t="s">
        <v>1066</v>
      </c>
      <c r="F1546" s="23" t="s">
        <v>1066</v>
      </c>
      <c r="G1546" s="99">
        <v>0</v>
      </c>
      <c r="H1546" s="99">
        <v>0</v>
      </c>
      <c r="I1546" s="92" t="s">
        <v>3</v>
      </c>
      <c r="J1546" s="23" t="s">
        <v>1274</v>
      </c>
      <c r="K1546" s="24" t="s">
        <v>3630</v>
      </c>
      <c r="L1546" s="22" t="s">
        <v>4262</v>
      </c>
      <c r="M1546" s="22" t="s">
        <v>4316</v>
      </c>
      <c r="N1546" s="22" t="s">
        <v>2074</v>
      </c>
      <c r="O1546" s="22"/>
      <c r="P1546" s="246" t="s">
        <v>1549</v>
      </c>
      <c r="Q1546" s="191"/>
      <c r="R1546" s="1"/>
      <c r="S1546" s="1" t="str">
        <f t="shared" si="218"/>
        <v/>
      </c>
      <c r="T1546" s="1" t="str">
        <f>IF(ISNA(VLOOKUP(P1546,'NEW XEQM.c'!D:D,1,0)),"--",VLOOKUP(P1546,'NEW XEQM.c'!D:G,3,0))</f>
        <v>LNGAMMA</v>
      </c>
      <c r="U1546" s="1" t="s">
        <v>2439</v>
      </c>
      <c r="W1546" t="str">
        <f t="shared" si="223"/>
        <v/>
      </c>
    </row>
    <row r="1547" spans="1:23">
      <c r="A1547" s="16">
        <f t="shared" si="221"/>
        <v>1547</v>
      </c>
      <c r="B1547" s="15">
        <f t="shared" si="222"/>
        <v>1509</v>
      </c>
      <c r="C1547" s="18" t="s">
        <v>3365</v>
      </c>
      <c r="D1547" s="18" t="s">
        <v>2333</v>
      </c>
      <c r="E1547" s="23" t="s">
        <v>164</v>
      </c>
      <c r="F1547" s="23" t="s">
        <v>164</v>
      </c>
      <c r="G1547" s="99">
        <v>0</v>
      </c>
      <c r="H1547" s="99">
        <v>0</v>
      </c>
      <c r="I1547" s="92" t="s">
        <v>3</v>
      </c>
      <c r="J1547" s="23" t="s">
        <v>1274</v>
      </c>
      <c r="K1547" s="24" t="s">
        <v>3631</v>
      </c>
      <c r="L1547" s="22" t="s">
        <v>4261</v>
      </c>
      <c r="M1547" s="22" t="s">
        <v>4318</v>
      </c>
      <c r="N1547" s="22" t="s">
        <v>2074</v>
      </c>
      <c r="O1547" s="22"/>
      <c r="P1547" s="246" t="s">
        <v>1550</v>
      </c>
      <c r="Q1547" s="191"/>
      <c r="R1547" s="1"/>
      <c r="S1547" s="1" t="str">
        <f t="shared" si="218"/>
        <v/>
      </c>
      <c r="T1547" s="1" t="str">
        <f>IF(ISNA(VLOOKUP(P1547,'NEW XEQM.c'!D:D,1,0)),"--",VLOOKUP(P1547,'NEW XEQM.c'!D:G,3,0))</f>
        <v>--</v>
      </c>
      <c r="U1547" s="1" t="s">
        <v>2074</v>
      </c>
      <c r="W1547" t="e">
        <f t="shared" si="223"/>
        <v>#VALUE!</v>
      </c>
    </row>
    <row r="1548" spans="1:23">
      <c r="A1548" s="16">
        <f t="shared" si="221"/>
        <v>1548</v>
      </c>
      <c r="B1548" s="15">
        <f t="shared" si="222"/>
        <v>1510</v>
      </c>
      <c r="C1548" s="18" t="s">
        <v>3365</v>
      </c>
      <c r="D1548" s="18" t="s">
        <v>2334</v>
      </c>
      <c r="E1548" s="23" t="s">
        <v>1067</v>
      </c>
      <c r="F1548" s="23" t="s">
        <v>1067</v>
      </c>
      <c r="G1548" s="99">
        <v>0</v>
      </c>
      <c r="H1548" s="99">
        <v>0</v>
      </c>
      <c r="I1548" s="92" t="s">
        <v>3</v>
      </c>
      <c r="J1548" s="23" t="s">
        <v>1274</v>
      </c>
      <c r="K1548" s="24" t="s">
        <v>3630</v>
      </c>
      <c r="L1548" s="22" t="s">
        <v>4261</v>
      </c>
      <c r="M1548" s="22" t="s">
        <v>4318</v>
      </c>
      <c r="N1548" s="22" t="s">
        <v>2074</v>
      </c>
      <c r="O1548" s="22"/>
      <c r="P1548" s="246" t="s">
        <v>1551</v>
      </c>
      <c r="Q1548" s="191"/>
      <c r="R1548" s="1"/>
      <c r="S1548" s="1" t="str">
        <f t="shared" si="218"/>
        <v/>
      </c>
      <c r="T1548" s="1" t="str">
        <f>IF(ISNA(VLOOKUP(P1548,'NEW XEQM.c'!D:D,1,0)),"--",VLOOKUP(P1548,'NEW XEQM.c'!D:G,3,0))</f>
        <v>--</v>
      </c>
      <c r="U1548" s="1" t="s">
        <v>2074</v>
      </c>
      <c r="W1548" t="e">
        <f t="shared" si="223"/>
        <v>#VALUE!</v>
      </c>
    </row>
    <row r="1549" spans="1:23">
      <c r="A1549" s="16">
        <f t="shared" si="221"/>
        <v>1549</v>
      </c>
      <c r="B1549" s="15">
        <f t="shared" si="222"/>
        <v>1511</v>
      </c>
      <c r="C1549" s="18" t="s">
        <v>3365</v>
      </c>
      <c r="D1549" s="18" t="s">
        <v>2335</v>
      </c>
      <c r="E1549" s="23" t="s">
        <v>1068</v>
      </c>
      <c r="F1549" s="23" t="s">
        <v>1068</v>
      </c>
      <c r="G1549" s="99">
        <v>0</v>
      </c>
      <c r="H1549" s="99">
        <v>0</v>
      </c>
      <c r="I1549" s="92" t="s">
        <v>3</v>
      </c>
      <c r="J1549" s="23" t="s">
        <v>1274</v>
      </c>
      <c r="K1549" s="24" t="s">
        <v>3630</v>
      </c>
      <c r="L1549" s="22" t="s">
        <v>4261</v>
      </c>
      <c r="M1549" s="22" t="s">
        <v>4318</v>
      </c>
      <c r="N1549" s="22" t="s">
        <v>2074</v>
      </c>
      <c r="O1549" s="22"/>
      <c r="P1549" s="246" t="s">
        <v>1552</v>
      </c>
      <c r="Q1549" s="191"/>
      <c r="R1549" s="1"/>
      <c r="S1549" s="1" t="str">
        <f t="shared" si="218"/>
        <v/>
      </c>
      <c r="T1549" s="1" t="str">
        <f>IF(ISNA(VLOOKUP(P1549,'NEW XEQM.c'!D:D,1,0)),"--",VLOOKUP(P1549,'NEW XEQM.c'!D:G,3,0))</f>
        <v>--</v>
      </c>
      <c r="U1549" s="1" t="s">
        <v>2074</v>
      </c>
      <c r="W1549" t="e">
        <f t="shared" si="223"/>
        <v>#VALUE!</v>
      </c>
    </row>
    <row r="1550" spans="1:23">
      <c r="A1550" s="16">
        <f t="shared" si="221"/>
        <v>1550</v>
      </c>
      <c r="B1550" s="15">
        <f t="shared" si="222"/>
        <v>1512</v>
      </c>
      <c r="C1550" s="18" t="s">
        <v>3365</v>
      </c>
      <c r="D1550" s="18" t="s">
        <v>2336</v>
      </c>
      <c r="E1550" s="23" t="s">
        <v>165</v>
      </c>
      <c r="F1550" s="23" t="s">
        <v>165</v>
      </c>
      <c r="G1550" s="99">
        <v>0</v>
      </c>
      <c r="H1550" s="99">
        <v>0</v>
      </c>
      <c r="I1550" s="92" t="s">
        <v>3</v>
      </c>
      <c r="J1550" s="23" t="s">
        <v>1274</v>
      </c>
      <c r="K1550" s="24" t="s">
        <v>3630</v>
      </c>
      <c r="L1550" s="22" t="s">
        <v>4261</v>
      </c>
      <c r="M1550" s="22" t="s">
        <v>4318</v>
      </c>
      <c r="N1550" s="22" t="s">
        <v>2074</v>
      </c>
      <c r="O1550" s="22"/>
      <c r="P1550" s="246" t="s">
        <v>1553</v>
      </c>
      <c r="Q1550" s="191"/>
      <c r="R1550" s="1"/>
      <c r="S1550" s="1" t="str">
        <f t="shared" si="218"/>
        <v/>
      </c>
      <c r="T1550" s="1" t="str">
        <f>IF(ISNA(VLOOKUP(P1550,'NEW XEQM.c'!D:D,1,0)),"--",VLOOKUP(P1550,'NEW XEQM.c'!D:G,3,0))</f>
        <v>--</v>
      </c>
      <c r="U1550" s="1" t="s">
        <v>2074</v>
      </c>
      <c r="W1550" t="e">
        <f t="shared" si="223"/>
        <v>#VALUE!</v>
      </c>
    </row>
    <row r="1551" spans="1:23">
      <c r="A1551" s="16">
        <f t="shared" si="221"/>
        <v>1551</v>
      </c>
      <c r="B1551" s="15">
        <f t="shared" si="222"/>
        <v>1513</v>
      </c>
      <c r="C1551" s="18" t="s">
        <v>3365</v>
      </c>
      <c r="D1551" s="18" t="s">
        <v>2337</v>
      </c>
      <c r="E1551" s="23" t="s">
        <v>166</v>
      </c>
      <c r="F1551" s="23" t="s">
        <v>166</v>
      </c>
      <c r="G1551" s="99">
        <v>0</v>
      </c>
      <c r="H1551" s="99">
        <v>0</v>
      </c>
      <c r="I1551" s="92" t="s">
        <v>3</v>
      </c>
      <c r="J1551" s="23" t="s">
        <v>1274</v>
      </c>
      <c r="K1551" s="24" t="s">
        <v>3630</v>
      </c>
      <c r="L1551" s="22" t="s">
        <v>4261</v>
      </c>
      <c r="M1551" s="22" t="s">
        <v>4318</v>
      </c>
      <c r="N1551" s="22" t="s">
        <v>2074</v>
      </c>
      <c r="O1551" s="22"/>
      <c r="P1551" s="246" t="s">
        <v>1554</v>
      </c>
      <c r="Q1551" s="191"/>
      <c r="R1551" s="1"/>
      <c r="S1551" s="1" t="str">
        <f t="shared" si="218"/>
        <v/>
      </c>
      <c r="T1551" s="1" t="str">
        <f>IF(ISNA(VLOOKUP(P1551,'NEW XEQM.c'!D:D,1,0)),"--",VLOOKUP(P1551,'NEW XEQM.c'!D:G,3,0))</f>
        <v>--</v>
      </c>
      <c r="U1551" s="1" t="s">
        <v>2074</v>
      </c>
      <c r="W1551" t="str">
        <f t="shared" si="223"/>
        <v>LOAD STD_SIGMA</v>
      </c>
    </row>
    <row r="1552" spans="1:23">
      <c r="A1552" s="16">
        <f t="shared" si="221"/>
        <v>1552</v>
      </c>
      <c r="B1552" s="15">
        <f t="shared" si="222"/>
        <v>1514</v>
      </c>
      <c r="C1552" s="18" t="s">
        <v>4306</v>
      </c>
      <c r="D1552" s="18" t="s">
        <v>11</v>
      </c>
      <c r="E1552" s="23" t="s">
        <v>167</v>
      </c>
      <c r="F1552" s="23" t="s">
        <v>167</v>
      </c>
      <c r="G1552" s="99">
        <v>0</v>
      </c>
      <c r="H1552" s="99">
        <v>99</v>
      </c>
      <c r="I1552" s="92" t="s">
        <v>3</v>
      </c>
      <c r="J1552" s="23" t="s">
        <v>1274</v>
      </c>
      <c r="K1552" s="24" t="s">
        <v>3630</v>
      </c>
      <c r="L1552" s="22" t="s">
        <v>4261</v>
      </c>
      <c r="M1552" s="22" t="s">
        <v>4317</v>
      </c>
      <c r="N1552" s="22" t="s">
        <v>2074</v>
      </c>
      <c r="O1552" s="22"/>
      <c r="P1552" s="246" t="s">
        <v>1555</v>
      </c>
      <c r="Q1552" s="191"/>
      <c r="R1552" s="1"/>
      <c r="S1552" s="1" t="str">
        <f t="shared" si="218"/>
        <v/>
      </c>
      <c r="T1552" s="1" t="str">
        <f>IF(ISNA(VLOOKUP(P1552,'NEW XEQM.c'!D:D,1,0)),"--",VLOOKUP(P1552,'NEW XEQM.c'!D:G,3,0))</f>
        <v>--</v>
      </c>
      <c r="U1552" s="1" t="s">
        <v>2074</v>
      </c>
      <c r="W1552" t="e">
        <f t="shared" si="223"/>
        <v>#VALUE!</v>
      </c>
    </row>
    <row r="1553" spans="1:23">
      <c r="A1553" s="16">
        <f t="shared" si="221"/>
        <v>1553</v>
      </c>
      <c r="B1553" s="15">
        <f t="shared" si="222"/>
        <v>1515</v>
      </c>
      <c r="C1553" s="18" t="s">
        <v>3366</v>
      </c>
      <c r="D1553" s="18" t="s">
        <v>7</v>
      </c>
      <c r="E1553" s="23" t="s">
        <v>1069</v>
      </c>
      <c r="F1553" s="23" t="s">
        <v>1069</v>
      </c>
      <c r="G1553" s="99">
        <v>0</v>
      </c>
      <c r="H1553" s="99">
        <v>0</v>
      </c>
      <c r="I1553" s="92" t="s">
        <v>3</v>
      </c>
      <c r="J1553" s="23" t="s">
        <v>1274</v>
      </c>
      <c r="K1553" s="24" t="s">
        <v>3630</v>
      </c>
      <c r="L1553" s="22" t="s">
        <v>4261</v>
      </c>
      <c r="M1553" s="22" t="s">
        <v>4316</v>
      </c>
      <c r="N1553" s="22" t="s">
        <v>2074</v>
      </c>
      <c r="O1553" s="22"/>
      <c r="P1553" s="246" t="s">
        <v>1556</v>
      </c>
      <c r="Q1553" s="191"/>
      <c r="R1553" s="1"/>
      <c r="S1553" s="1" t="str">
        <f t="shared" si="218"/>
        <v/>
      </c>
      <c r="T1553" s="1" t="str">
        <f>IF(ISNA(VLOOKUP(P1553,'NEW XEQM.c'!D:D,1,0)),"--",VLOOKUP(P1553,'NEW XEQM.c'!D:G,3,0))</f>
        <v>--</v>
      </c>
      <c r="U1553" s="1" t="s">
        <v>2074</v>
      </c>
      <c r="W1553" t="e">
        <f t="shared" si="223"/>
        <v>#VALUE!</v>
      </c>
    </row>
    <row r="1554" spans="1:23">
      <c r="A1554" s="16">
        <f t="shared" si="221"/>
        <v>1554</v>
      </c>
      <c r="B1554" s="15">
        <f t="shared" si="222"/>
        <v>1516</v>
      </c>
      <c r="C1554" s="18" t="s">
        <v>3948</v>
      </c>
      <c r="D1554" s="18" t="s">
        <v>7</v>
      </c>
      <c r="E1554" s="23" t="s">
        <v>174</v>
      </c>
      <c r="F1554" s="23" t="s">
        <v>174</v>
      </c>
      <c r="G1554" s="99">
        <v>0</v>
      </c>
      <c r="H1554" s="99">
        <v>0</v>
      </c>
      <c r="I1554" s="92" t="s">
        <v>3</v>
      </c>
      <c r="J1554" s="23" t="s">
        <v>1274</v>
      </c>
      <c r="K1554" s="24" t="s">
        <v>3630</v>
      </c>
      <c r="L1554" s="22" t="s">
        <v>4261</v>
      </c>
      <c r="M1554" s="22" t="s">
        <v>4316</v>
      </c>
      <c r="N1554" s="22" t="s">
        <v>2074</v>
      </c>
      <c r="O1554" s="22"/>
      <c r="P1554" s="246" t="s">
        <v>1568</v>
      </c>
      <c r="Q1554" s="191"/>
      <c r="R1554" s="1"/>
      <c r="S1554" s="1" t="str">
        <f t="shared" si="218"/>
        <v/>
      </c>
      <c r="T1554" s="1" t="str">
        <f>IF(ISNA(VLOOKUP(P1554,'NEW XEQM.c'!D:D,1,0)),"--",VLOOKUP(P1554,'NEW XEQM.c'!D:G,3,0))</f>
        <v>--</v>
      </c>
      <c r="U1554" s="1" t="s">
        <v>2074</v>
      </c>
      <c r="W1554" t="e">
        <f t="shared" si="223"/>
        <v>#VALUE!</v>
      </c>
    </row>
    <row r="1555" spans="1:23">
      <c r="A1555" s="16">
        <f t="shared" si="221"/>
        <v>1555</v>
      </c>
      <c r="B1555" s="15">
        <f t="shared" si="222"/>
        <v>1517</v>
      </c>
      <c r="C1555" s="18" t="s">
        <v>3367</v>
      </c>
      <c r="D1555" s="18" t="s">
        <v>7</v>
      </c>
      <c r="E1555" s="23" t="s">
        <v>175</v>
      </c>
      <c r="F1555" s="23" t="s">
        <v>175</v>
      </c>
      <c r="G1555" s="99">
        <v>0</v>
      </c>
      <c r="H1555" s="99">
        <v>0</v>
      </c>
      <c r="I1555" s="92" t="s">
        <v>3</v>
      </c>
      <c r="J1555" s="23" t="s">
        <v>1274</v>
      </c>
      <c r="K1555" s="24" t="s">
        <v>3630</v>
      </c>
      <c r="L1555" s="22" t="s">
        <v>4261</v>
      </c>
      <c r="M1555" s="22" t="s">
        <v>4316</v>
      </c>
      <c r="N1555" s="22" t="s">
        <v>2074</v>
      </c>
      <c r="O1555" s="22"/>
      <c r="P1555" s="246" t="s">
        <v>1569</v>
      </c>
      <c r="Q1555" s="191"/>
      <c r="R1555" s="1"/>
      <c r="S1555" s="1" t="str">
        <f t="shared" si="218"/>
        <v/>
      </c>
      <c r="T1555" s="1" t="str">
        <f>IF(ISNA(VLOOKUP(P1555,'NEW XEQM.c'!D:D,1,0)),"--",VLOOKUP(P1555,'NEW XEQM.c'!D:G,3,0))</f>
        <v>--</v>
      </c>
      <c r="U1555" s="1" t="s">
        <v>2074</v>
      </c>
      <c r="W1555" t="e">
        <f t="shared" si="223"/>
        <v>#VALUE!</v>
      </c>
    </row>
    <row r="1556" spans="1:23">
      <c r="A1556" s="16">
        <f t="shared" si="221"/>
        <v>1556</v>
      </c>
      <c r="B1556" s="15">
        <f t="shared" si="222"/>
        <v>1518</v>
      </c>
      <c r="C1556" s="54" t="s">
        <v>4017</v>
      </c>
      <c r="D1556" s="54" t="s">
        <v>7</v>
      </c>
      <c r="E1556" s="72" t="s">
        <v>1079</v>
      </c>
      <c r="F1556" s="55" t="s">
        <v>3741</v>
      </c>
      <c r="G1556" s="100">
        <v>0</v>
      </c>
      <c r="H1556" s="100">
        <v>0</v>
      </c>
      <c r="I1556" s="92" t="s">
        <v>3</v>
      </c>
      <c r="J1556" s="23" t="s">
        <v>1274</v>
      </c>
      <c r="K1556" s="24" t="s">
        <v>3630</v>
      </c>
      <c r="L1556" s="22" t="s">
        <v>4261</v>
      </c>
      <c r="M1556" s="22" t="s">
        <v>4318</v>
      </c>
      <c r="N1556" s="22" t="s">
        <v>2074</v>
      </c>
      <c r="O1556" s="11"/>
      <c r="P1556" s="246" t="s">
        <v>3847</v>
      </c>
      <c r="Q1556" s="191"/>
      <c r="R1556" s="1"/>
      <c r="S1556" s="1" t="str">
        <f t="shared" si="218"/>
        <v>NOT EQUAL</v>
      </c>
      <c r="T1556" s="1" t="str">
        <f>IF(ISNA(VLOOKUP(P1556,'NEW XEQM.c'!D:D,1,0)),"--",VLOOKUP(P1556,'NEW XEQM.c'!D:G,3,0))</f>
        <v>--</v>
      </c>
      <c r="U1556" s="1" t="s">
        <v>2074</v>
      </c>
      <c r="W1556" t="e">
        <f t="shared" si="223"/>
        <v>#VALUE!</v>
      </c>
    </row>
    <row r="1557" spans="1:23">
      <c r="A1557" s="16">
        <f t="shared" si="221"/>
        <v>1557</v>
      </c>
      <c r="B1557" s="15">
        <f t="shared" si="222"/>
        <v>1519</v>
      </c>
      <c r="C1557" s="18" t="s">
        <v>3368</v>
      </c>
      <c r="D1557" s="18" t="s">
        <v>7</v>
      </c>
      <c r="E1557" s="23" t="s">
        <v>178</v>
      </c>
      <c r="F1557" s="23" t="s">
        <v>178</v>
      </c>
      <c r="G1557" s="99">
        <v>0</v>
      </c>
      <c r="H1557" s="99">
        <v>0</v>
      </c>
      <c r="I1557" s="92" t="s">
        <v>3</v>
      </c>
      <c r="J1557" s="23" t="s">
        <v>1274</v>
      </c>
      <c r="K1557" s="24" t="s">
        <v>3630</v>
      </c>
      <c r="L1557" s="22" t="s">
        <v>4261</v>
      </c>
      <c r="M1557" s="22" t="s">
        <v>4316</v>
      </c>
      <c r="N1557" s="22" t="s">
        <v>2074</v>
      </c>
      <c r="O1557" s="22"/>
      <c r="P1557" s="246" t="s">
        <v>1577</v>
      </c>
      <c r="Q1557" s="191"/>
      <c r="R1557" s="1"/>
      <c r="S1557" s="1" t="str">
        <f t="shared" si="218"/>
        <v/>
      </c>
      <c r="T1557" s="1" t="str">
        <f>IF(ISNA(VLOOKUP(P1557,'NEW XEQM.c'!D:D,1,0)),"--",VLOOKUP(P1557,'NEW XEQM.c'!D:G,3,0))</f>
        <v>--</v>
      </c>
      <c r="U1557" s="1" t="s">
        <v>2456</v>
      </c>
      <c r="W1557" t="e">
        <f t="shared" si="223"/>
        <v>#VALUE!</v>
      </c>
    </row>
    <row r="1558" spans="1:23">
      <c r="A1558" s="16">
        <f t="shared" si="221"/>
        <v>1558</v>
      </c>
      <c r="B1558" s="15">
        <f t="shared" si="222"/>
        <v>1520</v>
      </c>
      <c r="C1558" s="18" t="s">
        <v>4340</v>
      </c>
      <c r="D1558" s="18" t="s">
        <v>7</v>
      </c>
      <c r="E1558" s="23" t="s">
        <v>179</v>
      </c>
      <c r="F1558" s="23" t="s">
        <v>179</v>
      </c>
      <c r="G1558" s="99">
        <v>0</v>
      </c>
      <c r="H1558" s="99">
        <v>0</v>
      </c>
      <c r="I1558" s="92" t="s">
        <v>3</v>
      </c>
      <c r="J1558" s="23" t="s">
        <v>1274</v>
      </c>
      <c r="K1558" s="24" t="s">
        <v>3630</v>
      </c>
      <c r="L1558" s="22" t="s">
        <v>4261</v>
      </c>
      <c r="M1558" s="22" t="s">
        <v>4316</v>
      </c>
      <c r="N1558" s="22" t="s">
        <v>2074</v>
      </c>
      <c r="O1558" s="22"/>
      <c r="P1558" s="246" t="s">
        <v>1578</v>
      </c>
      <c r="Q1558" s="191"/>
      <c r="R1558" s="1"/>
      <c r="S1558" s="1" t="str">
        <f t="shared" si="218"/>
        <v/>
      </c>
      <c r="T1558" s="1" t="str">
        <f>IF(ISNA(VLOOKUP(P1558,'NEW XEQM.c'!D:D,1,0)),"--",VLOOKUP(P1558,'NEW XEQM.c'!D:G,3,0))</f>
        <v>--</v>
      </c>
      <c r="U1558" s="1" t="s">
        <v>2074</v>
      </c>
      <c r="W1558" t="e">
        <f t="shared" si="223"/>
        <v>#VALUE!</v>
      </c>
    </row>
    <row r="1559" spans="1:23">
      <c r="A1559" s="16">
        <f t="shared" si="221"/>
        <v>1559</v>
      </c>
      <c r="B1559" s="15">
        <f t="shared" si="222"/>
        <v>1521</v>
      </c>
      <c r="C1559" s="18" t="s">
        <v>3772</v>
      </c>
      <c r="D1559" s="18" t="s">
        <v>7</v>
      </c>
      <c r="E1559" s="23" t="s">
        <v>1084</v>
      </c>
      <c r="F1559" s="23" t="s">
        <v>1084</v>
      </c>
      <c r="G1559" s="99">
        <v>0</v>
      </c>
      <c r="H1559" s="99">
        <v>0</v>
      </c>
      <c r="I1559" s="92" t="s">
        <v>3</v>
      </c>
      <c r="J1559" s="23" t="s">
        <v>1274</v>
      </c>
      <c r="K1559" s="24" t="s">
        <v>3630</v>
      </c>
      <c r="L1559" s="22" t="s">
        <v>4261</v>
      </c>
      <c r="M1559" s="22" t="s">
        <v>4316</v>
      </c>
      <c r="N1559" s="22" t="s">
        <v>2074</v>
      </c>
      <c r="O1559" s="22"/>
      <c r="P1559" s="246" t="s">
        <v>1587</v>
      </c>
      <c r="Q1559" s="191"/>
      <c r="R1559" s="1"/>
      <c r="S1559" s="1" t="str">
        <f t="shared" si="218"/>
        <v/>
      </c>
      <c r="T1559" s="1" t="str">
        <f>IF(ISNA(VLOOKUP(P1559,'NEW XEQM.c'!D:D,1,0)),"--",VLOOKUP(P1559,'NEW XEQM.c'!D:G,3,0))</f>
        <v>--</v>
      </c>
      <c r="U1559" s="1" t="s">
        <v>2074</v>
      </c>
      <c r="W1559" t="e">
        <f t="shared" si="223"/>
        <v>#VALUE!</v>
      </c>
    </row>
    <row r="1560" spans="1:23">
      <c r="A1560" s="16">
        <f t="shared" si="221"/>
        <v>1560</v>
      </c>
      <c r="B1560" s="15">
        <f t="shared" si="222"/>
        <v>1522</v>
      </c>
      <c r="C1560" s="18" t="s">
        <v>4341</v>
      </c>
      <c r="D1560" s="18" t="s">
        <v>2113</v>
      </c>
      <c r="E1560" s="23" t="s">
        <v>1085</v>
      </c>
      <c r="F1560" s="23" t="s">
        <v>1085</v>
      </c>
      <c r="G1560" s="99">
        <v>0</v>
      </c>
      <c r="H1560" s="99">
        <v>99</v>
      </c>
      <c r="I1560" s="92" t="s">
        <v>3</v>
      </c>
      <c r="J1560" s="23" t="s">
        <v>1274</v>
      </c>
      <c r="K1560" s="24" t="s">
        <v>3630</v>
      </c>
      <c r="L1560" s="22" t="s">
        <v>4261</v>
      </c>
      <c r="M1560" s="22" t="s">
        <v>4321</v>
      </c>
      <c r="N1560" s="22" t="s">
        <v>2074</v>
      </c>
      <c r="O1560" s="22"/>
      <c r="P1560" s="246" t="s">
        <v>1591</v>
      </c>
      <c r="Q1560" s="191"/>
      <c r="R1560" s="1"/>
      <c r="S1560" s="1" t="str">
        <f t="shared" si="218"/>
        <v/>
      </c>
      <c r="T1560" s="1" t="str">
        <f>IF(ISNA(VLOOKUP(P1560,'NEW XEQM.c'!D:D,1,0)),"--",VLOOKUP(P1560,'NEW XEQM.c'!D:G,3,0))</f>
        <v>--</v>
      </c>
      <c r="U1560" s="1" t="s">
        <v>2074</v>
      </c>
      <c r="W1560" t="e">
        <f t="shared" si="223"/>
        <v>#VALUE!</v>
      </c>
    </row>
    <row r="1561" spans="1:23">
      <c r="A1561" s="16">
        <f t="shared" si="221"/>
        <v>1561</v>
      </c>
      <c r="B1561" s="15">
        <f t="shared" si="222"/>
        <v>1523</v>
      </c>
      <c r="C1561" s="18" t="s">
        <v>3349</v>
      </c>
      <c r="D1561" s="18" t="s">
        <v>3931</v>
      </c>
      <c r="E1561" s="23" t="s">
        <v>191</v>
      </c>
      <c r="F1561" s="23" t="s">
        <v>191</v>
      </c>
      <c r="G1561" s="99">
        <v>0</v>
      </c>
      <c r="H1561" s="99">
        <v>0</v>
      </c>
      <c r="I1561" s="130" t="s">
        <v>3</v>
      </c>
      <c r="J1561" s="23" t="s">
        <v>1274</v>
      </c>
      <c r="K1561" s="24" t="s">
        <v>3630</v>
      </c>
      <c r="L1561" s="22" t="s">
        <v>4261</v>
      </c>
      <c r="M1561" s="22" t="s">
        <v>4316</v>
      </c>
      <c r="N1561" s="22" t="s">
        <v>4888</v>
      </c>
      <c r="O1561" s="22"/>
      <c r="P1561" s="246" t="s">
        <v>1594</v>
      </c>
      <c r="Q1561" s="191"/>
      <c r="R1561" s="1"/>
      <c r="S1561" s="1" t="str">
        <f t="shared" si="218"/>
        <v/>
      </c>
      <c r="T1561" s="1" t="str">
        <f>IF(ISNA(VLOOKUP(P1561,'NEW XEQM.c'!D:D,1,0)),"--",VLOOKUP(P1561,'NEW XEQM.c'!D:G,3,0))</f>
        <v>MULPI</v>
      </c>
      <c r="U1561" s="1" t="s">
        <v>2438</v>
      </c>
      <c r="W1561" t="str">
        <f t="shared" si="223"/>
        <v/>
      </c>
    </row>
    <row r="1562" spans="1:23">
      <c r="A1562" s="16">
        <f t="shared" si="221"/>
        <v>1562</v>
      </c>
      <c r="B1562" s="15">
        <f t="shared" si="222"/>
        <v>1524</v>
      </c>
      <c r="C1562" s="18" t="s">
        <v>3369</v>
      </c>
      <c r="D1562" s="18" t="s">
        <v>2113</v>
      </c>
      <c r="E1562" s="23" t="s">
        <v>192</v>
      </c>
      <c r="F1562" s="23" t="s">
        <v>192</v>
      </c>
      <c r="G1562" s="99">
        <v>0</v>
      </c>
      <c r="H1562" s="99">
        <v>99</v>
      </c>
      <c r="I1562" s="92" t="s">
        <v>3</v>
      </c>
      <c r="J1562" s="23" t="s">
        <v>1275</v>
      </c>
      <c r="K1562" s="24" t="s">
        <v>3526</v>
      </c>
      <c r="L1562" s="22" t="s">
        <v>4261</v>
      </c>
      <c r="M1562" s="22" t="s">
        <v>4321</v>
      </c>
      <c r="N1562" s="22" t="s">
        <v>2074</v>
      </c>
      <c r="O1562" s="22"/>
      <c r="P1562" s="246" t="s">
        <v>1595</v>
      </c>
      <c r="Q1562" s="191"/>
      <c r="R1562" s="1"/>
      <c r="S1562" s="1" t="str">
        <f t="shared" si="218"/>
        <v/>
      </c>
      <c r="T1562" s="1" t="str">
        <f>IF(ISNA(VLOOKUP(P1562,'NEW XEQM.c'!D:D,1,0)),"--",VLOOKUP(P1562,'NEW XEQM.c'!D:G,3,0))</f>
        <v>--</v>
      </c>
      <c r="U1562" s="1" t="s">
        <v>2074</v>
      </c>
      <c r="W1562" t="e">
        <f t="shared" si="223"/>
        <v>#VALUE!</v>
      </c>
    </row>
    <row r="1563" spans="1:23">
      <c r="A1563" s="16">
        <f t="shared" si="221"/>
        <v>1563</v>
      </c>
      <c r="B1563" s="15">
        <f t="shared" si="222"/>
        <v>1525</v>
      </c>
      <c r="C1563" t="s">
        <v>4019</v>
      </c>
      <c r="D1563" t="s">
        <v>7</v>
      </c>
      <c r="E1563" s="23" t="s">
        <v>1086</v>
      </c>
      <c r="F1563" s="23" t="s">
        <v>196</v>
      </c>
      <c r="G1563" s="99">
        <v>0</v>
      </c>
      <c r="H1563">
        <v>0</v>
      </c>
      <c r="I1563" t="s">
        <v>3</v>
      </c>
      <c r="J1563" t="s">
        <v>1274</v>
      </c>
      <c r="K1563" t="s">
        <v>4018</v>
      </c>
      <c r="L1563" t="s">
        <v>4261</v>
      </c>
      <c r="M1563" s="22" t="s">
        <v>4318</v>
      </c>
      <c r="N1563" s="22" t="s">
        <v>2074</v>
      </c>
      <c r="O1563" s="22"/>
      <c r="P1563" s="246" t="s">
        <v>1599</v>
      </c>
      <c r="Q1563" s="191"/>
      <c r="R1563" s="1"/>
      <c r="S1563" s="1" t="str">
        <f t="shared" si="218"/>
        <v>NOT EQUAL</v>
      </c>
      <c r="T1563" s="1" t="str">
        <f>IF(ISNA(VLOOKUP(P1563,'NEW XEQM.c'!D:D,1,0)),"--",VLOOKUP(P1563,'NEW XEQM.c'!D:G,3,0))</f>
        <v>--</v>
      </c>
      <c r="U1563" s="1" t="s">
        <v>2074</v>
      </c>
      <c r="W1563" t="e">
        <f t="shared" si="223"/>
        <v>#VALUE!</v>
      </c>
    </row>
    <row r="1564" spans="1:23">
      <c r="A1564" s="16">
        <f t="shared" si="221"/>
        <v>1564</v>
      </c>
      <c r="B1564" s="15">
        <f t="shared" si="222"/>
        <v>1526</v>
      </c>
      <c r="C1564" t="s">
        <v>4020</v>
      </c>
      <c r="D1564" t="s">
        <v>4021</v>
      </c>
      <c r="E1564" s="23" t="s">
        <v>1087</v>
      </c>
      <c r="F1564" s="23" t="s">
        <v>1088</v>
      </c>
      <c r="G1564" s="99">
        <v>0</v>
      </c>
      <c r="H1564" s="99">
        <v>99</v>
      </c>
      <c r="I1564" s="92" t="s">
        <v>3</v>
      </c>
      <c r="J1564" s="23" t="s">
        <v>1275</v>
      </c>
      <c r="K1564" t="s">
        <v>4018</v>
      </c>
      <c r="L1564" t="s">
        <v>4261</v>
      </c>
      <c r="M1564" s="22" t="s">
        <v>4321</v>
      </c>
      <c r="N1564" s="22" t="s">
        <v>2074</v>
      </c>
      <c r="O1564" s="22"/>
      <c r="P1564" s="246" t="s">
        <v>1600</v>
      </c>
      <c r="Q1564" s="191"/>
      <c r="R1564" s="1"/>
      <c r="S1564" s="1" t="str">
        <f t="shared" si="218"/>
        <v>NOT EQUAL</v>
      </c>
      <c r="T1564" s="1" t="str">
        <f>IF(ISNA(VLOOKUP(P1564,'NEW XEQM.c'!D:D,1,0)),"--",VLOOKUP(P1564,'NEW XEQM.c'!D:G,3,0))</f>
        <v>--</v>
      </c>
      <c r="U1564" s="1" t="s">
        <v>2074</v>
      </c>
      <c r="W1564" t="e">
        <f t="shared" si="223"/>
        <v>#VALUE!</v>
      </c>
    </row>
    <row r="1565" spans="1:23">
      <c r="A1565" s="16">
        <f t="shared" si="221"/>
        <v>1565</v>
      </c>
      <c r="B1565" s="15">
        <f t="shared" si="222"/>
        <v>1527</v>
      </c>
      <c r="C1565" t="s">
        <v>4022</v>
      </c>
      <c r="D1565" t="s">
        <v>7</v>
      </c>
      <c r="E1565" s="23" t="s">
        <v>1089</v>
      </c>
      <c r="F1565" s="23" t="s">
        <v>197</v>
      </c>
      <c r="G1565" s="99">
        <v>0</v>
      </c>
      <c r="H1565">
        <v>0</v>
      </c>
      <c r="I1565" t="s">
        <v>3</v>
      </c>
      <c r="J1565" t="s">
        <v>1274</v>
      </c>
      <c r="K1565" t="s">
        <v>4018</v>
      </c>
      <c r="L1565" t="s">
        <v>4261</v>
      </c>
      <c r="M1565" s="22" t="s">
        <v>4316</v>
      </c>
      <c r="N1565" s="22" t="s">
        <v>2074</v>
      </c>
      <c r="O1565" s="22"/>
      <c r="P1565" s="246" t="s">
        <v>1601</v>
      </c>
      <c r="Q1565" s="191"/>
      <c r="R1565" s="1"/>
      <c r="S1565" s="1" t="str">
        <f t="shared" si="218"/>
        <v>NOT EQUAL</v>
      </c>
      <c r="T1565" s="1" t="str">
        <f>IF(ISNA(VLOOKUP(P1565,'NEW XEQM.c'!D:D,1,0)),"--",VLOOKUP(P1565,'NEW XEQM.c'!D:G,3,0))</f>
        <v>--</v>
      </c>
      <c r="U1565" s="1" t="s">
        <v>2074</v>
      </c>
      <c r="W1565" t="e">
        <f t="shared" si="223"/>
        <v>#VALUE!</v>
      </c>
    </row>
    <row r="1566" spans="1:23">
      <c r="A1566" s="16">
        <f t="shared" si="221"/>
        <v>1566</v>
      </c>
      <c r="B1566" s="15">
        <f t="shared" si="222"/>
        <v>1528</v>
      </c>
      <c r="C1566" t="s">
        <v>3353</v>
      </c>
      <c r="D1566" t="s">
        <v>1602</v>
      </c>
      <c r="E1566" s="23" t="s">
        <v>2227</v>
      </c>
      <c r="F1566" s="23" t="s">
        <v>2227</v>
      </c>
      <c r="G1566" s="99">
        <v>0</v>
      </c>
      <c r="H1566">
        <v>0</v>
      </c>
      <c r="I1566" t="s">
        <v>3</v>
      </c>
      <c r="J1566" t="s">
        <v>1274</v>
      </c>
      <c r="K1566" t="s">
        <v>4018</v>
      </c>
      <c r="L1566" t="s">
        <v>4261</v>
      </c>
      <c r="M1566" s="22" t="s">
        <v>4316</v>
      </c>
      <c r="N1566" s="22" t="s">
        <v>2074</v>
      </c>
      <c r="O1566" s="22"/>
      <c r="P1566" s="246" t="s">
        <v>1602</v>
      </c>
      <c r="Q1566" s="191"/>
      <c r="R1566" s="1"/>
      <c r="S1566" s="1" t="str">
        <f t="shared" si="218"/>
        <v/>
      </c>
      <c r="T1566" s="1" t="str">
        <f>IF(ISNA(VLOOKUP(P1566,'NEW XEQM.c'!D:D,1,0)),"--",VLOOKUP(P1566,'NEW XEQM.c'!D:G,3,0))</f>
        <v>MDY</v>
      </c>
      <c r="U1566" s="1" t="s">
        <v>2074</v>
      </c>
      <c r="W1566" t="e">
        <f t="shared" si="223"/>
        <v>#VALUE!</v>
      </c>
    </row>
    <row r="1567" spans="1:23">
      <c r="A1567" s="16">
        <f t="shared" si="221"/>
        <v>1567</v>
      </c>
      <c r="B1567" s="15">
        <f t="shared" si="222"/>
        <v>1529</v>
      </c>
      <c r="C1567" t="s">
        <v>4023</v>
      </c>
      <c r="D1567" t="s">
        <v>7</v>
      </c>
      <c r="E1567" s="23" t="s">
        <v>1090</v>
      </c>
      <c r="F1567" s="23" t="s">
        <v>82</v>
      </c>
      <c r="G1567" s="99">
        <v>0</v>
      </c>
      <c r="H1567">
        <v>0</v>
      </c>
      <c r="I1567" t="s">
        <v>3</v>
      </c>
      <c r="J1567" t="s">
        <v>1275</v>
      </c>
      <c r="K1567" t="s">
        <v>4018</v>
      </c>
      <c r="L1567" t="s">
        <v>4261</v>
      </c>
      <c r="M1567" s="22" t="s">
        <v>4318</v>
      </c>
      <c r="N1567" s="22" t="s">
        <v>2074</v>
      </c>
      <c r="O1567" s="22"/>
      <c r="P1567" s="246" t="s">
        <v>1603</v>
      </c>
      <c r="Q1567" s="191"/>
      <c r="R1567" s="1"/>
      <c r="S1567" s="1" t="str">
        <f t="shared" si="218"/>
        <v>NOT EQUAL</v>
      </c>
      <c r="T1567" s="1" t="str">
        <f>IF(ISNA(VLOOKUP(P1567,'NEW XEQM.c'!D:D,1,0)),"--",VLOOKUP(P1567,'NEW XEQM.c'!D:G,3,0))</f>
        <v>--</v>
      </c>
      <c r="U1567" s="1" t="s">
        <v>2074</v>
      </c>
      <c r="W1567" t="e">
        <f t="shared" si="223"/>
        <v>#VALUE!</v>
      </c>
    </row>
    <row r="1568" spans="1:23">
      <c r="A1568" s="16">
        <f t="shared" si="221"/>
        <v>1568</v>
      </c>
      <c r="B1568" s="15">
        <f t="shared" si="222"/>
        <v>1530</v>
      </c>
      <c r="C1568" t="s">
        <v>4023</v>
      </c>
      <c r="D1568" t="s">
        <v>2113</v>
      </c>
      <c r="E1568" s="23" t="s">
        <v>1091</v>
      </c>
      <c r="F1568" s="23" t="s">
        <v>198</v>
      </c>
      <c r="G1568" s="99">
        <v>0</v>
      </c>
      <c r="H1568">
        <v>99</v>
      </c>
      <c r="I1568" t="s">
        <v>3</v>
      </c>
      <c r="J1568" t="s">
        <v>1275</v>
      </c>
      <c r="K1568" t="s">
        <v>4018</v>
      </c>
      <c r="L1568" t="s">
        <v>4261</v>
      </c>
      <c r="M1568" s="22" t="s">
        <v>4318</v>
      </c>
      <c r="N1568" s="22" t="s">
        <v>2074</v>
      </c>
      <c r="O1568" s="22"/>
      <c r="P1568" s="246" t="s">
        <v>2350</v>
      </c>
      <c r="Q1568" s="191"/>
      <c r="R1568" s="1"/>
      <c r="S1568" s="1" t="str">
        <f t="shared" si="218"/>
        <v>NOT EQUAL</v>
      </c>
      <c r="T1568" s="1" t="str">
        <f>IF(ISNA(VLOOKUP(P1568,'NEW XEQM.c'!D:D,1,0)),"--",VLOOKUP(P1568,'NEW XEQM.c'!D:G,3,0))</f>
        <v>--</v>
      </c>
      <c r="U1568" s="1" t="s">
        <v>2074</v>
      </c>
      <c r="W1568" t="e">
        <f t="shared" si="223"/>
        <v>#VALUE!</v>
      </c>
    </row>
    <row r="1569" spans="1:23">
      <c r="A1569" s="16">
        <f t="shared" si="221"/>
        <v>1569</v>
      </c>
      <c r="B1569" s="15">
        <f t="shared" si="222"/>
        <v>1531</v>
      </c>
      <c r="C1569" t="s">
        <v>4024</v>
      </c>
      <c r="D1569" t="s">
        <v>7</v>
      </c>
      <c r="E1569" s="23" t="s">
        <v>1093</v>
      </c>
      <c r="F1569" s="23" t="s">
        <v>1094</v>
      </c>
      <c r="G1569" s="99">
        <v>0</v>
      </c>
      <c r="H1569">
        <v>0</v>
      </c>
      <c r="I1569" t="s">
        <v>3</v>
      </c>
      <c r="J1569" t="s">
        <v>1274</v>
      </c>
      <c r="K1569" t="s">
        <v>4018</v>
      </c>
      <c r="L1569" t="s">
        <v>4261</v>
      </c>
      <c r="M1569" s="22" t="s">
        <v>4316</v>
      </c>
      <c r="N1569" s="22" t="s">
        <v>2074</v>
      </c>
      <c r="O1569" s="22"/>
      <c r="P1569" s="246" t="s">
        <v>1604</v>
      </c>
      <c r="Q1569" s="191"/>
      <c r="R1569" s="1"/>
      <c r="S1569" s="1" t="str">
        <f t="shared" si="218"/>
        <v>NOT EQUAL</v>
      </c>
      <c r="T1569" s="1" t="str">
        <f>IF(ISNA(VLOOKUP(P1569,'NEW XEQM.c'!D:D,1,0)),"--",VLOOKUP(P1569,'NEW XEQM.c'!D:G,3,0))</f>
        <v>--</v>
      </c>
      <c r="U1569" s="1" t="s">
        <v>2074</v>
      </c>
      <c r="W1569" t="e">
        <f t="shared" si="223"/>
        <v>#VALUE!</v>
      </c>
    </row>
    <row r="1570" spans="1:23">
      <c r="A1570" s="16">
        <f t="shared" si="221"/>
        <v>1570</v>
      </c>
      <c r="B1570" s="15">
        <f t="shared" si="222"/>
        <v>1532</v>
      </c>
      <c r="C1570" t="s">
        <v>4025</v>
      </c>
      <c r="D1570" t="s">
        <v>7</v>
      </c>
      <c r="E1570" s="23" t="s">
        <v>1095</v>
      </c>
      <c r="F1570" s="23" t="s">
        <v>199</v>
      </c>
      <c r="G1570" s="99">
        <v>0</v>
      </c>
      <c r="H1570">
        <v>0</v>
      </c>
      <c r="I1570" t="s">
        <v>3</v>
      </c>
      <c r="J1570" t="s">
        <v>1274</v>
      </c>
      <c r="K1570" t="s">
        <v>4018</v>
      </c>
      <c r="L1570" t="s">
        <v>4261</v>
      </c>
      <c r="M1570" s="22" t="s">
        <v>4318</v>
      </c>
      <c r="N1570" s="22" t="s">
        <v>2074</v>
      </c>
      <c r="O1570" s="22"/>
      <c r="P1570" s="246" t="s">
        <v>1605</v>
      </c>
      <c r="Q1570" s="191"/>
      <c r="R1570" s="1"/>
      <c r="S1570" s="1" t="str">
        <f t="shared" ref="S1570:S1633" si="224">IF(E1570=F1570,"","NOT EQUAL")</f>
        <v>NOT EQUAL</v>
      </c>
      <c r="T1570" s="1" t="str">
        <f>IF(ISNA(VLOOKUP(P1570,'NEW XEQM.c'!D:D,1,0)),"--",VLOOKUP(P1570,'NEW XEQM.c'!D:G,3,0))</f>
        <v>--</v>
      </c>
      <c r="U1570" s="1" t="s">
        <v>2074</v>
      </c>
      <c r="W1570" t="e">
        <f t="shared" si="223"/>
        <v>#VALUE!</v>
      </c>
    </row>
    <row r="1571" spans="1:23">
      <c r="A1571" s="16">
        <f t="shared" si="221"/>
        <v>1571</v>
      </c>
      <c r="B1571" s="15">
        <f t="shared" si="222"/>
        <v>1533</v>
      </c>
      <c r="C1571" t="s">
        <v>4026</v>
      </c>
      <c r="D1571" t="s">
        <v>4027</v>
      </c>
      <c r="E1571" s="23" t="s">
        <v>1096</v>
      </c>
      <c r="F1571" s="23" t="s">
        <v>200</v>
      </c>
      <c r="G1571" s="99">
        <v>0</v>
      </c>
      <c r="H1571">
        <v>0</v>
      </c>
      <c r="I1571" t="s">
        <v>3</v>
      </c>
      <c r="J1571" t="s">
        <v>1275</v>
      </c>
      <c r="K1571" t="s">
        <v>3526</v>
      </c>
      <c r="L1571" t="s">
        <v>4261</v>
      </c>
      <c r="M1571" s="22" t="s">
        <v>4318</v>
      </c>
      <c r="N1571" s="22" t="s">
        <v>2074</v>
      </c>
      <c r="O1571" s="22"/>
      <c r="P1571" s="246" t="s">
        <v>1606</v>
      </c>
      <c r="Q1571" s="191"/>
      <c r="R1571" s="1"/>
      <c r="S1571" s="1" t="str">
        <f t="shared" si="224"/>
        <v>NOT EQUAL</v>
      </c>
      <c r="T1571" s="1" t="str">
        <f>IF(ISNA(VLOOKUP(P1571,'NEW XEQM.c'!D:D,1,0)),"--",VLOOKUP(P1571,'NEW XEQM.c'!D:G,3,0))</f>
        <v>--</v>
      </c>
      <c r="U1571" s="1" t="s">
        <v>2074</v>
      </c>
      <c r="W1571" t="e">
        <f t="shared" si="223"/>
        <v>#VALUE!</v>
      </c>
    </row>
    <row r="1572" spans="1:23">
      <c r="A1572" s="16">
        <f t="shared" si="221"/>
        <v>1572</v>
      </c>
      <c r="B1572" s="15">
        <f t="shared" si="222"/>
        <v>1534</v>
      </c>
      <c r="C1572" t="s">
        <v>4028</v>
      </c>
      <c r="D1572" t="s">
        <v>7</v>
      </c>
      <c r="E1572" s="23" t="s">
        <v>1097</v>
      </c>
      <c r="F1572" s="23" t="s">
        <v>201</v>
      </c>
      <c r="G1572" s="99">
        <v>0</v>
      </c>
      <c r="H1572">
        <v>0</v>
      </c>
      <c r="I1572" t="s">
        <v>3</v>
      </c>
      <c r="J1572" t="s">
        <v>1274</v>
      </c>
      <c r="K1572" t="s">
        <v>4018</v>
      </c>
      <c r="L1572" t="s">
        <v>4261</v>
      </c>
      <c r="M1572" s="22" t="s">
        <v>4318</v>
      </c>
      <c r="N1572" s="22" t="s">
        <v>2074</v>
      </c>
      <c r="O1572" s="22"/>
      <c r="P1572" s="246" t="s">
        <v>1607</v>
      </c>
      <c r="Q1572" s="191"/>
      <c r="R1572" s="1"/>
      <c r="S1572" s="1" t="str">
        <f t="shared" si="224"/>
        <v>NOT EQUAL</v>
      </c>
      <c r="T1572" s="1" t="str">
        <f>IF(ISNA(VLOOKUP(P1572,'NEW XEQM.c'!D:D,1,0)),"--",VLOOKUP(P1572,'NEW XEQM.c'!D:G,3,0))</f>
        <v>--</v>
      </c>
      <c r="U1572" s="1" t="s">
        <v>2074</v>
      </c>
      <c r="W1572" t="e">
        <f t="shared" si="223"/>
        <v>#VALUE!</v>
      </c>
    </row>
    <row r="1573" spans="1:23">
      <c r="A1573" s="16">
        <f t="shared" si="221"/>
        <v>1573</v>
      </c>
      <c r="B1573" s="15">
        <f t="shared" si="222"/>
        <v>1535</v>
      </c>
      <c r="C1573" t="s">
        <v>4029</v>
      </c>
      <c r="D1573" t="s">
        <v>7</v>
      </c>
      <c r="E1573" s="23" t="s">
        <v>202</v>
      </c>
      <c r="F1573" s="23" t="s">
        <v>202</v>
      </c>
      <c r="G1573" s="99">
        <v>0</v>
      </c>
      <c r="H1573">
        <v>0</v>
      </c>
      <c r="I1573" t="s">
        <v>3</v>
      </c>
      <c r="J1573" t="s">
        <v>1274</v>
      </c>
      <c r="K1573" t="s">
        <v>4018</v>
      </c>
      <c r="L1573" t="s">
        <v>4261</v>
      </c>
      <c r="M1573" s="22" t="s">
        <v>4316</v>
      </c>
      <c r="N1573" s="22" t="s">
        <v>2074</v>
      </c>
      <c r="O1573" s="22"/>
      <c r="P1573" s="246" t="s">
        <v>1608</v>
      </c>
      <c r="Q1573" s="191"/>
      <c r="R1573" s="1"/>
      <c r="S1573" s="1" t="str">
        <f t="shared" si="224"/>
        <v/>
      </c>
      <c r="T1573" s="1" t="str">
        <f>IF(ISNA(VLOOKUP(P1573,'NEW XEQM.c'!D:D,1,0)),"--",VLOOKUP(P1573,'NEW XEQM.c'!D:G,3,0))</f>
        <v>--</v>
      </c>
      <c r="U1573" s="1" t="s">
        <v>2074</v>
      </c>
      <c r="W1573" t="e">
        <f t="shared" si="223"/>
        <v>#VALUE!</v>
      </c>
    </row>
    <row r="1574" spans="1:23">
      <c r="A1574" s="16">
        <f t="shared" si="221"/>
        <v>1574</v>
      </c>
      <c r="B1574" s="15">
        <f t="shared" si="222"/>
        <v>1536</v>
      </c>
      <c r="C1574" t="s">
        <v>4030</v>
      </c>
      <c r="D1574" t="s">
        <v>7</v>
      </c>
      <c r="E1574" s="23" t="s">
        <v>1098</v>
      </c>
      <c r="F1574" s="23" t="s">
        <v>83</v>
      </c>
      <c r="G1574" s="99">
        <v>0</v>
      </c>
      <c r="H1574">
        <v>0</v>
      </c>
      <c r="I1574" t="s">
        <v>3</v>
      </c>
      <c r="J1574" t="s">
        <v>1274</v>
      </c>
      <c r="K1574" t="s">
        <v>4018</v>
      </c>
      <c r="L1574" t="s">
        <v>4261</v>
      </c>
      <c r="M1574" s="22" t="s">
        <v>4316</v>
      </c>
      <c r="N1574" s="22" t="s">
        <v>2074</v>
      </c>
      <c r="O1574" s="22"/>
      <c r="P1574" s="246" t="s">
        <v>1609</v>
      </c>
      <c r="Q1574" s="191"/>
      <c r="R1574" s="1"/>
      <c r="S1574" s="1" t="str">
        <f t="shared" si="224"/>
        <v>NOT EQUAL</v>
      </c>
      <c r="T1574" s="1" t="str">
        <f>IF(ISNA(VLOOKUP(P1574,'NEW XEQM.c'!D:D,1,0)),"--",VLOOKUP(P1574,'NEW XEQM.c'!D:G,3,0))</f>
        <v>M.NEW</v>
      </c>
      <c r="U1574" s="1" t="s">
        <v>2074</v>
      </c>
      <c r="W1574" t="e">
        <f t="shared" si="223"/>
        <v>#VALUE!</v>
      </c>
    </row>
    <row r="1575" spans="1:23">
      <c r="A1575" s="16">
        <f t="shared" si="221"/>
        <v>1575</v>
      </c>
      <c r="B1575" s="15">
        <f t="shared" si="222"/>
        <v>1537</v>
      </c>
      <c r="C1575" t="s">
        <v>4031</v>
      </c>
      <c r="D1575" t="s">
        <v>7</v>
      </c>
      <c r="E1575" s="23" t="s">
        <v>1099</v>
      </c>
      <c r="F1575" s="23" t="s">
        <v>1100</v>
      </c>
      <c r="G1575" s="99">
        <v>0</v>
      </c>
      <c r="H1575">
        <v>0</v>
      </c>
      <c r="I1575" t="s">
        <v>3</v>
      </c>
      <c r="J1575" t="s">
        <v>1274</v>
      </c>
      <c r="K1575" t="s">
        <v>4018</v>
      </c>
      <c r="L1575" t="s">
        <v>4261</v>
      </c>
      <c r="M1575" s="22" t="s">
        <v>4318</v>
      </c>
      <c r="N1575" s="22" t="s">
        <v>2074</v>
      </c>
      <c r="O1575" s="22"/>
      <c r="P1575" s="246" t="s">
        <v>1610</v>
      </c>
      <c r="Q1575" s="191"/>
      <c r="R1575" s="1"/>
      <c r="S1575" s="1" t="str">
        <f t="shared" si="224"/>
        <v>NOT EQUAL</v>
      </c>
      <c r="T1575" s="1" t="str">
        <f>IF(ISNA(VLOOKUP(P1575,'NEW XEQM.c'!D:D,1,0)),"--",VLOOKUP(P1575,'NEW XEQM.c'!D:G,3,0))</f>
        <v>--</v>
      </c>
      <c r="U1575" s="1" t="s">
        <v>2074</v>
      </c>
      <c r="W1575" t="e">
        <f t="shared" si="223"/>
        <v>#VALUE!</v>
      </c>
    </row>
    <row r="1576" spans="1:23">
      <c r="A1576" s="16">
        <f t="shared" si="221"/>
        <v>1576</v>
      </c>
      <c r="B1576" s="15">
        <f t="shared" si="222"/>
        <v>1538</v>
      </c>
      <c r="C1576" t="s">
        <v>4032</v>
      </c>
      <c r="D1576" t="s">
        <v>7</v>
      </c>
      <c r="E1576" s="23" t="s">
        <v>1101</v>
      </c>
      <c r="F1576" s="23" t="s">
        <v>1102</v>
      </c>
      <c r="G1576" s="99">
        <v>0</v>
      </c>
      <c r="H1576">
        <v>0</v>
      </c>
      <c r="I1576" t="s">
        <v>3</v>
      </c>
      <c r="J1576" t="s">
        <v>1274</v>
      </c>
      <c r="K1576" t="s">
        <v>4018</v>
      </c>
      <c r="L1576" t="s">
        <v>4261</v>
      </c>
      <c r="M1576" s="22" t="s">
        <v>4316</v>
      </c>
      <c r="N1576" s="22" t="s">
        <v>2074</v>
      </c>
      <c r="O1576" s="22"/>
      <c r="P1576" s="246" t="s">
        <v>1611</v>
      </c>
      <c r="Q1576" s="191"/>
      <c r="R1576" s="1"/>
      <c r="S1576" s="1" t="str">
        <f t="shared" si="224"/>
        <v>NOT EQUAL</v>
      </c>
      <c r="T1576" s="1" t="str">
        <f>IF(ISNA(VLOOKUP(P1576,'NEW XEQM.c'!D:D,1,0)),"--",VLOOKUP(P1576,'NEW XEQM.c'!D:G,3,0))</f>
        <v>--</v>
      </c>
      <c r="U1576" s="1" t="s">
        <v>2074</v>
      </c>
      <c r="W1576" t="e">
        <f t="shared" si="223"/>
        <v>#VALUE!</v>
      </c>
    </row>
    <row r="1577" spans="1:23">
      <c r="A1577" s="16">
        <f t="shared" si="221"/>
        <v>1577</v>
      </c>
      <c r="B1577" s="15">
        <f t="shared" si="222"/>
        <v>1539</v>
      </c>
      <c r="C1577" t="s">
        <v>4033</v>
      </c>
      <c r="D1577" t="s">
        <v>7</v>
      </c>
      <c r="E1577" s="23" t="s">
        <v>6163</v>
      </c>
      <c r="F1577" s="23" t="s">
        <v>6160</v>
      </c>
      <c r="G1577" s="99">
        <v>0</v>
      </c>
      <c r="H1577">
        <v>0</v>
      </c>
      <c r="I1577" t="s">
        <v>3</v>
      </c>
      <c r="J1577" t="s">
        <v>1274</v>
      </c>
      <c r="K1577" t="s">
        <v>4018</v>
      </c>
      <c r="L1577" t="s">
        <v>4261</v>
      </c>
      <c r="M1577" s="22" t="s">
        <v>4316</v>
      </c>
      <c r="N1577" s="22" t="s">
        <v>2074</v>
      </c>
      <c r="O1577" s="22"/>
      <c r="P1577" s="246" t="s">
        <v>2352</v>
      </c>
      <c r="Q1577" s="191"/>
      <c r="R1577" s="1"/>
      <c r="S1577" s="1" t="str">
        <f t="shared" si="224"/>
        <v>NOT EQUAL</v>
      </c>
      <c r="T1577" s="1" t="str">
        <f>IF(ISNA(VLOOKUP(P1577,'NEW XEQM.c'!D:D,1,0)),"--",VLOOKUP(P1577,'NEW XEQM.c'!D:G,3,0))</f>
        <v>--</v>
      </c>
      <c r="U1577" s="1" t="s">
        <v>2074</v>
      </c>
      <c r="W1577" t="str">
        <f t="shared" si="223"/>
        <v>M.R STD_RIGHT_OVER_LEFT_ARROW R</v>
      </c>
    </row>
    <row r="1578" spans="1:23">
      <c r="A1578" s="16">
        <f t="shared" si="221"/>
        <v>1578</v>
      </c>
      <c r="B1578" s="15">
        <f t="shared" si="222"/>
        <v>1540</v>
      </c>
      <c r="C1578" t="s">
        <v>3258</v>
      </c>
      <c r="D1578" t="s">
        <v>7</v>
      </c>
      <c r="E1578" s="23" t="s">
        <v>2531</v>
      </c>
      <c r="F1578" s="23" t="s">
        <v>2531</v>
      </c>
      <c r="G1578" s="44">
        <v>0</v>
      </c>
      <c r="H1578" s="99">
        <v>0</v>
      </c>
      <c r="I1578" t="s">
        <v>3</v>
      </c>
      <c r="J1578" t="s">
        <v>1274</v>
      </c>
      <c r="K1578" t="s">
        <v>4018</v>
      </c>
      <c r="L1578" t="s">
        <v>4262</v>
      </c>
      <c r="M1578" s="22" t="s">
        <v>4316</v>
      </c>
      <c r="N1578" s="22" t="s">
        <v>2074</v>
      </c>
      <c r="O1578" s="22"/>
      <c r="P1578" s="246" t="s">
        <v>2532</v>
      </c>
      <c r="Q1578" s="191"/>
      <c r="R1578" s="1"/>
      <c r="S1578" s="1" t="str">
        <f t="shared" si="224"/>
        <v/>
      </c>
      <c r="T1578" s="1" t="str">
        <f>IF(ISNA(VLOOKUP(P1578,'NEW XEQM.c'!D:D,1,0)),"--",VLOOKUP(P1578,'NEW XEQM.c'!D:G,3,0))</f>
        <v>SINCPI</v>
      </c>
      <c r="U1578" s="1" t="s">
        <v>2438</v>
      </c>
      <c r="W1578" t="str">
        <f t="shared" si="223"/>
        <v/>
      </c>
    </row>
    <row r="1579" spans="1:23">
      <c r="A1579" s="16">
        <f t="shared" si="221"/>
        <v>1579</v>
      </c>
      <c r="B1579" s="15">
        <f t="shared" si="222"/>
        <v>1541</v>
      </c>
      <c r="C1579" t="s">
        <v>4026</v>
      </c>
      <c r="D1579" t="s">
        <v>4034</v>
      </c>
      <c r="E1579" s="23" t="s">
        <v>1103</v>
      </c>
      <c r="F1579" s="23" t="s">
        <v>205</v>
      </c>
      <c r="G1579" s="99">
        <v>0</v>
      </c>
      <c r="H1579">
        <v>0</v>
      </c>
      <c r="I1579" t="s">
        <v>3</v>
      </c>
      <c r="J1579" t="s">
        <v>1275</v>
      </c>
      <c r="K1579" t="s">
        <v>3526</v>
      </c>
      <c r="L1579" t="s">
        <v>4261</v>
      </c>
      <c r="M1579" s="22" t="s">
        <v>4318</v>
      </c>
      <c r="N1579" s="22" t="s">
        <v>2074</v>
      </c>
      <c r="O1579" s="22"/>
      <c r="P1579" s="246" t="s">
        <v>1613</v>
      </c>
      <c r="Q1579" s="191"/>
      <c r="R1579" s="1"/>
      <c r="S1579" s="1" t="str">
        <f t="shared" si="224"/>
        <v>NOT EQUAL</v>
      </c>
      <c r="T1579" s="1" t="str">
        <f>IF(ISNA(VLOOKUP(P1579,'NEW XEQM.c'!D:D,1,0)),"--",VLOOKUP(P1579,'NEW XEQM.c'!D:G,3,0))</f>
        <v>--</v>
      </c>
      <c r="U1579" s="1" t="s">
        <v>2074</v>
      </c>
      <c r="W1579" t="e">
        <f t="shared" si="223"/>
        <v>#VALUE!</v>
      </c>
    </row>
    <row r="1580" spans="1:23">
      <c r="A1580" s="16">
        <f t="shared" si="221"/>
        <v>1580</v>
      </c>
      <c r="B1580" s="15">
        <f t="shared" si="222"/>
        <v>1542</v>
      </c>
      <c r="C1580" s="18" t="s">
        <v>3369</v>
      </c>
      <c r="D1580" s="18" t="s">
        <v>7</v>
      </c>
      <c r="E1580" s="23" t="s">
        <v>1106</v>
      </c>
      <c r="F1580" s="23" t="s">
        <v>1106</v>
      </c>
      <c r="G1580" s="99">
        <v>0</v>
      </c>
      <c r="H1580" s="99">
        <v>0</v>
      </c>
      <c r="I1580" s="92" t="s">
        <v>3</v>
      </c>
      <c r="J1580" s="23" t="s">
        <v>1274</v>
      </c>
      <c r="K1580" s="24" t="s">
        <v>3630</v>
      </c>
      <c r="L1580" s="22" t="s">
        <v>4261</v>
      </c>
      <c r="M1580" s="22" t="s">
        <v>4316</v>
      </c>
      <c r="N1580" s="22" t="s">
        <v>2074</v>
      </c>
      <c r="O1580" s="22"/>
      <c r="P1580" s="246" t="s">
        <v>1634</v>
      </c>
      <c r="Q1580" s="191"/>
      <c r="R1580" s="1"/>
      <c r="S1580" s="1" t="str">
        <f t="shared" si="224"/>
        <v/>
      </c>
      <c r="T1580" s="1" t="str">
        <f>IF(ISNA(VLOOKUP(P1580,'NEW XEQM.c'!D:D,1,0)),"--",VLOOKUP(P1580,'NEW XEQM.c'!D:G,3,0))</f>
        <v>--</v>
      </c>
      <c r="U1580" s="1" t="s">
        <v>2074</v>
      </c>
      <c r="W1580" t="e">
        <f t="shared" si="223"/>
        <v>#VALUE!</v>
      </c>
    </row>
    <row r="1581" spans="1:23">
      <c r="A1581" s="16">
        <f t="shared" si="221"/>
        <v>1581</v>
      </c>
      <c r="B1581" s="15">
        <f t="shared" si="222"/>
        <v>1543</v>
      </c>
      <c r="C1581" s="18" t="s">
        <v>3370</v>
      </c>
      <c r="D1581" s="18" t="s">
        <v>7</v>
      </c>
      <c r="E1581" s="23" t="s">
        <v>1112</v>
      </c>
      <c r="F1581" s="23" t="s">
        <v>1112</v>
      </c>
      <c r="G1581" s="99">
        <v>0</v>
      </c>
      <c r="H1581" s="99">
        <v>0</v>
      </c>
      <c r="I1581" s="92" t="s">
        <v>3</v>
      </c>
      <c r="J1581" s="23" t="s">
        <v>1274</v>
      </c>
      <c r="K1581" s="24" t="s">
        <v>3526</v>
      </c>
      <c r="L1581" s="22" t="s">
        <v>4261</v>
      </c>
      <c r="M1581" s="22" t="s">
        <v>4316</v>
      </c>
      <c r="N1581" s="22" t="s">
        <v>2074</v>
      </c>
      <c r="O1581" s="22"/>
      <c r="P1581" s="246" t="s">
        <v>1645</v>
      </c>
      <c r="Q1581" s="191"/>
      <c r="R1581" s="1"/>
      <c r="S1581" s="1" t="str">
        <f t="shared" si="224"/>
        <v/>
      </c>
      <c r="T1581" s="1" t="str">
        <f>IF(ISNA(VLOOKUP(P1581,'NEW XEQM.c'!D:D,1,0)),"--",VLOOKUP(P1581,'NEW XEQM.c'!D:G,3,0))</f>
        <v>--</v>
      </c>
      <c r="U1581" s="1" t="s">
        <v>2074</v>
      </c>
      <c r="W1581" t="e">
        <f t="shared" si="223"/>
        <v>#VALUE!</v>
      </c>
    </row>
    <row r="1582" spans="1:23">
      <c r="A1582" s="16">
        <f t="shared" si="221"/>
        <v>1582</v>
      </c>
      <c r="B1582" s="15">
        <f t="shared" si="222"/>
        <v>1544</v>
      </c>
      <c r="C1582" s="63" t="s">
        <v>3185</v>
      </c>
      <c r="D1582" s="63" t="s">
        <v>7</v>
      </c>
      <c r="E1582" s="64" t="s">
        <v>1006</v>
      </c>
      <c r="F1582" s="64" t="s">
        <v>1006</v>
      </c>
      <c r="G1582" s="62">
        <v>0</v>
      </c>
      <c r="H1582" s="62">
        <v>0</v>
      </c>
      <c r="I1582" s="92" t="s">
        <v>3</v>
      </c>
      <c r="J1582" s="23" t="s">
        <v>1274</v>
      </c>
      <c r="K1582" s="65" t="s">
        <v>3630</v>
      </c>
      <c r="L1582" s="66" t="s">
        <v>4261</v>
      </c>
      <c r="M1582" s="22" t="s">
        <v>4316</v>
      </c>
      <c r="N1582" s="22" t="s">
        <v>2074</v>
      </c>
      <c r="O1582" s="66"/>
      <c r="P1582" s="246" t="s">
        <v>1394</v>
      </c>
      <c r="Q1582" s="191"/>
      <c r="R1582" s="1"/>
      <c r="S1582" s="1" t="str">
        <f t="shared" si="224"/>
        <v/>
      </c>
      <c r="T1582" s="1" t="str">
        <f>IF(ISNA(VLOOKUP(P1582,'NEW XEQM.c'!D:D,1,0)),"--",VLOOKUP(P1582,'NEW XEQM.c'!D:G,3,0))</f>
        <v>--</v>
      </c>
      <c r="U1582" s="237" t="s">
        <v>2452</v>
      </c>
      <c r="W1582" t="e">
        <f t="shared" si="223"/>
        <v>#VALUE!</v>
      </c>
    </row>
    <row r="1583" spans="1:23">
      <c r="A1583" s="16">
        <f t="shared" si="221"/>
        <v>1583</v>
      </c>
      <c r="B1583" s="15">
        <f t="shared" si="222"/>
        <v>1545</v>
      </c>
      <c r="C1583" s="63" t="s">
        <v>3196</v>
      </c>
      <c r="D1583" s="63" t="s">
        <v>7</v>
      </c>
      <c r="E1583" s="64" t="s">
        <v>1171</v>
      </c>
      <c r="F1583" s="64" t="s">
        <v>254</v>
      </c>
      <c r="G1583" s="62">
        <v>0</v>
      </c>
      <c r="H1583" s="62">
        <v>99</v>
      </c>
      <c r="I1583" s="92" t="s">
        <v>3</v>
      </c>
      <c r="J1583" s="23" t="s">
        <v>1274</v>
      </c>
      <c r="K1583" s="65" t="s">
        <v>3630</v>
      </c>
      <c r="L1583" s="66" t="s">
        <v>4261</v>
      </c>
      <c r="M1583" s="22" t="s">
        <v>4321</v>
      </c>
      <c r="N1583" s="22" t="s">
        <v>2074</v>
      </c>
      <c r="O1583" s="66"/>
      <c r="P1583" s="246" t="s">
        <v>1776</v>
      </c>
      <c r="Q1583" s="191"/>
      <c r="R1583" s="1"/>
      <c r="S1583" s="1" t="str">
        <f t="shared" si="224"/>
        <v>NOT EQUAL</v>
      </c>
      <c r="T1583" s="1" t="str">
        <f>IF(ISNA(VLOOKUP(P1583,'NEW XEQM.c'!D:D,1,0)),"--",VLOOKUP(P1583,'NEW XEQM.c'!D:G,3,0))</f>
        <v>--</v>
      </c>
      <c r="U1583" s="1" t="s">
        <v>2452</v>
      </c>
      <c r="W1583" t="str">
        <f t="shared" si="223"/>
        <v>STO STD_DOWN_ARROW</v>
      </c>
    </row>
    <row r="1584" spans="1:23">
      <c r="A1584" s="16">
        <f t="shared" si="221"/>
        <v>1584</v>
      </c>
      <c r="B1584" s="15">
        <f t="shared" si="222"/>
        <v>1546</v>
      </c>
      <c r="C1584" s="18" t="s">
        <v>4372</v>
      </c>
      <c r="D1584" s="18" t="s">
        <v>2559</v>
      </c>
      <c r="E1584" s="23" t="s">
        <v>231</v>
      </c>
      <c r="F1584" s="23" t="s">
        <v>231</v>
      </c>
      <c r="G1584" s="99">
        <v>0</v>
      </c>
      <c r="H1584" s="99">
        <v>99</v>
      </c>
      <c r="I1584" s="92" t="s">
        <v>3</v>
      </c>
      <c r="J1584" s="23" t="s">
        <v>1274</v>
      </c>
      <c r="K1584" s="24" t="s">
        <v>3630</v>
      </c>
      <c r="L1584" s="22" t="s">
        <v>4261</v>
      </c>
      <c r="M1584" s="22" t="s">
        <v>4320</v>
      </c>
      <c r="N1584" s="22" t="s">
        <v>2074</v>
      </c>
      <c r="O1584" s="22"/>
      <c r="P1584" s="246" t="s">
        <v>1657</v>
      </c>
      <c r="Q1584" s="191"/>
      <c r="R1584" s="1"/>
      <c r="S1584" s="1" t="str">
        <f t="shared" si="224"/>
        <v/>
      </c>
      <c r="T1584" s="1" t="str">
        <f>IF(ISNA(VLOOKUP(P1584,'NEW XEQM.c'!D:D,1,0)),"--",VLOOKUP(P1584,'NEW XEQM.c'!D:G,3,0))</f>
        <v>--</v>
      </c>
      <c r="U1584" s="1" t="s">
        <v>2074</v>
      </c>
      <c r="W1584" t="e">
        <f t="shared" si="223"/>
        <v>#VALUE!</v>
      </c>
    </row>
    <row r="1585" spans="1:23">
      <c r="A1585" s="16">
        <f t="shared" si="221"/>
        <v>1585</v>
      </c>
      <c r="B1585" s="15">
        <f t="shared" si="222"/>
        <v>1547</v>
      </c>
      <c r="C1585" s="18" t="s">
        <v>4153</v>
      </c>
      <c r="D1585" s="18" t="s">
        <v>4213</v>
      </c>
      <c r="E1585" s="23" t="s">
        <v>232</v>
      </c>
      <c r="F1585" s="23" t="s">
        <v>232</v>
      </c>
      <c r="G1585" s="99">
        <v>0</v>
      </c>
      <c r="H1585" s="99">
        <v>99</v>
      </c>
      <c r="I1585" s="92" t="s">
        <v>3</v>
      </c>
      <c r="J1585" s="23" t="s">
        <v>1274</v>
      </c>
      <c r="K1585" s="24" t="s">
        <v>3630</v>
      </c>
      <c r="L1585" s="22" t="s">
        <v>4261</v>
      </c>
      <c r="M1585" s="22" t="s">
        <v>4320</v>
      </c>
      <c r="N1585" s="22" t="s">
        <v>2074</v>
      </c>
      <c r="O1585" s="22"/>
      <c r="P1585" s="246" t="s">
        <v>1658</v>
      </c>
      <c r="Q1585" s="191"/>
      <c r="R1585" s="1"/>
      <c r="S1585" s="1" t="str">
        <f t="shared" si="224"/>
        <v/>
      </c>
      <c r="T1585" s="1" t="str">
        <f>IF(ISNA(VLOOKUP(P1585,'NEW XEQM.c'!D:D,1,0)),"--",VLOOKUP(P1585,'NEW XEQM.c'!D:G,3,0))</f>
        <v>--</v>
      </c>
      <c r="U1585" s="1" t="s">
        <v>2074</v>
      </c>
      <c r="W1585" t="e">
        <f t="shared" si="223"/>
        <v>#VALUE!</v>
      </c>
    </row>
    <row r="1586" spans="1:23">
      <c r="A1586" s="16">
        <f t="shared" si="221"/>
        <v>1586</v>
      </c>
      <c r="B1586" s="15">
        <f t="shared" si="222"/>
        <v>1548</v>
      </c>
      <c r="C1586" s="18" t="s">
        <v>4485</v>
      </c>
      <c r="D1586" s="18" t="s">
        <v>7</v>
      </c>
      <c r="E1586" s="23" t="s">
        <v>1117</v>
      </c>
      <c r="F1586" s="23" t="s">
        <v>1117</v>
      </c>
      <c r="G1586" s="99">
        <v>0</v>
      </c>
      <c r="H1586" s="99">
        <v>0</v>
      </c>
      <c r="I1586" s="92" t="s">
        <v>3</v>
      </c>
      <c r="J1586" s="23" t="s">
        <v>1274</v>
      </c>
      <c r="K1586" s="24" t="s">
        <v>3630</v>
      </c>
      <c r="L1586" s="22" t="s">
        <v>4261</v>
      </c>
      <c r="M1586" s="22" t="s">
        <v>4316</v>
      </c>
      <c r="N1586" s="22" t="s">
        <v>2074</v>
      </c>
      <c r="O1586" s="22"/>
      <c r="P1586" s="246" t="s">
        <v>1659</v>
      </c>
      <c r="Q1586" s="191"/>
      <c r="R1586" s="1"/>
      <c r="S1586" s="1" t="str">
        <f t="shared" si="224"/>
        <v/>
      </c>
      <c r="T1586" s="1" t="str">
        <f>IF(ISNA(VLOOKUP(P1586,'NEW XEQM.c'!D:D,1,0)),"--",VLOOKUP(P1586,'NEW XEQM.c'!D:G,3,0))</f>
        <v>--</v>
      </c>
      <c r="U1586" s="1" t="s">
        <v>2074</v>
      </c>
      <c r="W1586" t="e">
        <f t="shared" si="223"/>
        <v>#VALUE!</v>
      </c>
    </row>
    <row r="1587" spans="1:23">
      <c r="A1587" s="16">
        <f t="shared" si="221"/>
        <v>1587</v>
      </c>
      <c r="B1587" s="15">
        <f t="shared" si="222"/>
        <v>1549</v>
      </c>
      <c r="C1587" s="103" t="s">
        <v>3927</v>
      </c>
      <c r="D1587" s="110" t="s">
        <v>3942</v>
      </c>
      <c r="E1587" s="109" t="s">
        <v>5006</v>
      </c>
      <c r="F1587" s="109" t="s">
        <v>5006</v>
      </c>
      <c r="G1587" s="104">
        <v>0</v>
      </c>
      <c r="H1587" s="104">
        <v>0</v>
      </c>
      <c r="I1587" s="105" t="s">
        <v>3</v>
      </c>
      <c r="J1587" s="105" t="s">
        <v>1274</v>
      </c>
      <c r="K1587" s="106" t="s">
        <v>3630</v>
      </c>
      <c r="L1587" s="107" t="s">
        <v>4261</v>
      </c>
      <c r="M1587" s="22" t="s">
        <v>4316</v>
      </c>
      <c r="N1587" s="22" t="s">
        <v>2074</v>
      </c>
      <c r="O1587" s="107"/>
      <c r="P1587" s="246" t="s">
        <v>1660</v>
      </c>
      <c r="Q1587" s="191"/>
      <c r="R1587" s="1"/>
      <c r="S1587" s="1" t="str">
        <f t="shared" si="224"/>
        <v/>
      </c>
      <c r="T1587" s="1" t="str">
        <f>IF(ISNA(VLOOKUP(P1587,'NEW XEQM.c'!D:D,1,0)),"--",VLOOKUP(P1587,'NEW XEQM.c'!D:G,3,0))</f>
        <v>PLOT</v>
      </c>
      <c r="U1587" s="1" t="s">
        <v>2455</v>
      </c>
      <c r="W1587" t="e">
        <f t="shared" si="223"/>
        <v>#VALUE!</v>
      </c>
    </row>
    <row r="1588" spans="1:23">
      <c r="A1588" s="16">
        <f t="shared" si="221"/>
        <v>1588</v>
      </c>
      <c r="B1588" s="15">
        <f t="shared" si="222"/>
        <v>1550</v>
      </c>
      <c r="C1588" s="18" t="s">
        <v>3858</v>
      </c>
      <c r="D1588" s="18" t="s">
        <v>7</v>
      </c>
      <c r="E1588" s="23" t="s">
        <v>1119</v>
      </c>
      <c r="F1588" s="23" t="s">
        <v>1119</v>
      </c>
      <c r="G1588" s="99">
        <v>0</v>
      </c>
      <c r="H1588" s="99">
        <v>0</v>
      </c>
      <c r="I1588" s="92" t="s">
        <v>3</v>
      </c>
      <c r="J1588" s="23" t="s">
        <v>1274</v>
      </c>
      <c r="K1588" s="24" t="s">
        <v>3630</v>
      </c>
      <c r="L1588" s="22" t="s">
        <v>4262</v>
      </c>
      <c r="M1588" s="22" t="s">
        <v>4316</v>
      </c>
      <c r="N1588" s="22" t="s">
        <v>2074</v>
      </c>
      <c r="O1588" s="22"/>
      <c r="P1588" s="246" t="s">
        <v>3692</v>
      </c>
      <c r="Q1588" s="191"/>
      <c r="R1588" s="1"/>
      <c r="S1588" s="1" t="str">
        <f t="shared" si="224"/>
        <v/>
      </c>
      <c r="T1588" s="1" t="str">
        <f>IF(ISNA(VLOOKUP(P1588,'NEW XEQM.c'!D:D,1,0)),"--",VLOOKUP(P1588,'NEW XEQM.c'!D:G,3,0))</f>
        <v>--</v>
      </c>
      <c r="U1588" s="1" t="s">
        <v>2074</v>
      </c>
      <c r="W1588" t="str">
        <f t="shared" si="223"/>
        <v>P STD_SUB_n</v>
      </c>
    </row>
    <row r="1589" spans="1:23">
      <c r="A1589" s="16">
        <f t="shared" si="221"/>
        <v>1589</v>
      </c>
      <c r="B1589" s="15">
        <f t="shared" si="222"/>
        <v>1551</v>
      </c>
      <c r="C1589" s="18" t="s">
        <v>4486</v>
      </c>
      <c r="D1589" s="18" t="s">
        <v>7</v>
      </c>
      <c r="E1589" s="23" t="s">
        <v>1120</v>
      </c>
      <c r="F1589" s="23" t="s">
        <v>1120</v>
      </c>
      <c r="G1589" s="99">
        <v>0</v>
      </c>
      <c r="H1589" s="99">
        <v>0</v>
      </c>
      <c r="I1589" s="92" t="s">
        <v>3</v>
      </c>
      <c r="J1589" s="23" t="s">
        <v>1274</v>
      </c>
      <c r="K1589" s="24" t="s">
        <v>3630</v>
      </c>
      <c r="L1589" s="22" t="s">
        <v>4261</v>
      </c>
      <c r="M1589" s="22" t="s">
        <v>4316</v>
      </c>
      <c r="N1589" s="22" t="s">
        <v>2074</v>
      </c>
      <c r="O1589" s="22"/>
      <c r="P1589" s="246" t="s">
        <v>1661</v>
      </c>
      <c r="Q1589" s="191"/>
      <c r="R1589" s="1"/>
      <c r="S1589" s="1" t="str">
        <f t="shared" si="224"/>
        <v/>
      </c>
      <c r="T1589" s="1" t="str">
        <f>IF(ISNA(VLOOKUP(P1589,'NEW XEQM.c'!D:D,1,0)),"--",VLOOKUP(P1589,'NEW XEQM.c'!D:G,3,0))</f>
        <v>--</v>
      </c>
      <c r="U1589" s="1" t="s">
        <v>2074</v>
      </c>
      <c r="W1589" t="e">
        <f t="shared" si="223"/>
        <v>#VALUE!</v>
      </c>
    </row>
    <row r="1590" spans="1:23">
      <c r="A1590" s="16">
        <f t="shared" si="221"/>
        <v>1590</v>
      </c>
      <c r="B1590" s="15">
        <f t="shared" si="222"/>
        <v>1552</v>
      </c>
      <c r="C1590" s="18" t="s">
        <v>3365</v>
      </c>
      <c r="D1590" s="18" t="s">
        <v>2393</v>
      </c>
      <c r="E1590" s="23" t="s">
        <v>2394</v>
      </c>
      <c r="F1590" s="23" t="s">
        <v>2394</v>
      </c>
      <c r="G1590" s="99">
        <v>0</v>
      </c>
      <c r="H1590" s="99">
        <v>0</v>
      </c>
      <c r="I1590" s="92" t="s">
        <v>3</v>
      </c>
      <c r="J1590" s="23" t="s">
        <v>1274</v>
      </c>
      <c r="K1590" s="24" t="s">
        <v>3630</v>
      </c>
      <c r="L1590" s="22" t="s">
        <v>4261</v>
      </c>
      <c r="M1590" s="22" t="s">
        <v>4318</v>
      </c>
      <c r="N1590" s="22" t="s">
        <v>2074</v>
      </c>
      <c r="O1590" s="22"/>
      <c r="P1590" s="246" t="s">
        <v>2395</v>
      </c>
      <c r="Q1590" s="191"/>
      <c r="R1590" s="1"/>
      <c r="S1590" s="1" t="str">
        <f t="shared" si="224"/>
        <v/>
      </c>
      <c r="T1590" s="1" t="str">
        <f>IF(ISNA(VLOOKUP(P1590,'NEW XEQM.c'!D:D,1,0)),"--",VLOOKUP(P1590,'NEW XEQM.c'!D:G,3,0))</f>
        <v>--</v>
      </c>
      <c r="U1590" s="1" t="s">
        <v>2074</v>
      </c>
      <c r="W1590" t="e">
        <f t="shared" si="223"/>
        <v>#VALUE!</v>
      </c>
    </row>
    <row r="1591" spans="1:23">
      <c r="A1591" s="16">
        <f t="shared" si="221"/>
        <v>1591</v>
      </c>
      <c r="B1591" s="15">
        <f t="shared" si="222"/>
        <v>1553</v>
      </c>
      <c r="C1591" s="18" t="s">
        <v>4306</v>
      </c>
      <c r="D1591" s="18" t="s">
        <v>3684</v>
      </c>
      <c r="E1591" s="73" t="s">
        <v>1123</v>
      </c>
      <c r="F1591" s="73" t="s">
        <v>1123</v>
      </c>
      <c r="G1591" s="79">
        <v>0</v>
      </c>
      <c r="H1591" s="79">
        <v>0</v>
      </c>
      <c r="I1591" s="92" t="s">
        <v>3</v>
      </c>
      <c r="J1591" s="23" t="s">
        <v>1274</v>
      </c>
      <c r="K1591" s="24" t="s">
        <v>3630</v>
      </c>
      <c r="L1591" s="22" t="s">
        <v>4261</v>
      </c>
      <c r="M1591" s="22" t="s">
        <v>4316</v>
      </c>
      <c r="N1591" s="22" t="s">
        <v>2074</v>
      </c>
      <c r="O1591" s="22"/>
      <c r="P1591" s="246" t="s">
        <v>1668</v>
      </c>
      <c r="Q1591" s="191"/>
      <c r="R1591" s="1"/>
      <c r="S1591" s="1" t="str">
        <f t="shared" si="224"/>
        <v/>
      </c>
      <c r="T1591" s="1" t="str">
        <f>IF(ISNA(VLOOKUP(P1591,'NEW XEQM.c'!D:D,1,0)),"--",VLOOKUP(P1591,'NEW XEQM.c'!D:G,3,0))</f>
        <v>--</v>
      </c>
      <c r="U1591" s="1" t="s">
        <v>2074</v>
      </c>
      <c r="W1591" t="e">
        <f t="shared" si="223"/>
        <v>#VALUE!</v>
      </c>
    </row>
    <row r="1592" spans="1:23">
      <c r="A1592" s="1">
        <f t="shared" ref="A1592:A1593" si="225">IF(B1592=INT(B1592),ROW(),"")</f>
        <v>1592</v>
      </c>
      <c r="B1592" s="15">
        <f t="shared" ref="B1592:B1593" si="226">IF(AND(MID(C1592,2,1)&lt;&gt;"/",MID(C1592,1,1)="/"),INT(B1591)+1,B1591+0.01)</f>
        <v>1554</v>
      </c>
      <c r="C1592" s="59" t="s">
        <v>3512</v>
      </c>
      <c r="D1592" s="59" t="s">
        <v>7</v>
      </c>
      <c r="E1592" s="130" t="str">
        <f t="shared" ref="E1592:E1593" si="227">CHAR(34)&amp;IF(B1592&lt;10,"000",IF(B1592&lt;100,"00",IF(B1592&lt;1000,"0","")))&amp;$B1592&amp;CHAR(34)</f>
        <v>"1554"</v>
      </c>
      <c r="F1592" s="130" t="str">
        <f t="shared" ref="F1592:F1593" si="228">E1592</f>
        <v>"1554"</v>
      </c>
      <c r="G1592" s="131">
        <v>0</v>
      </c>
      <c r="H1592" s="131">
        <v>0</v>
      </c>
      <c r="I1592" s="130" t="s">
        <v>27</v>
      </c>
      <c r="J1592" s="130" t="s">
        <v>1274</v>
      </c>
      <c r="K1592" s="61" t="s">
        <v>3526</v>
      </c>
      <c r="L1592" t="s">
        <v>4261</v>
      </c>
      <c r="M1592" t="s">
        <v>4318</v>
      </c>
      <c r="N1592" t="s">
        <v>2074</v>
      </c>
      <c r="P1592" s="246" t="str">
        <f t="shared" ref="P1592:P1593" si="229">"ITM_"&amp;IF(B1592&lt;10,"000",IF(B1592&lt;100,"00",IF(B1592&lt;1000,"0","")))&amp;$B1592</f>
        <v>ITM_1554</v>
      </c>
      <c r="Q1592" s="191"/>
      <c r="R1592" s="1"/>
      <c r="S1592" s="1" t="str">
        <f t="shared" ref="S1592:S1593" si="230">IF(E1592=F1592,"","NOT EQUAL")</f>
        <v/>
      </c>
      <c r="T1592" s="1" t="str">
        <f>IF(ISNA(VLOOKUP(P1592,'NEW XEQM.c'!D:D,1,0)),"--",VLOOKUP(P1592,'NEW XEQM.c'!D:G,3,0))</f>
        <v>--</v>
      </c>
      <c r="U1592" s="1" t="s">
        <v>2074</v>
      </c>
      <c r="W1592" t="e">
        <f t="shared" si="223"/>
        <v>#VALUE!</v>
      </c>
    </row>
    <row r="1593" spans="1:23">
      <c r="A1593" s="1">
        <f t="shared" si="225"/>
        <v>1593</v>
      </c>
      <c r="B1593" s="15">
        <f t="shared" si="226"/>
        <v>1555</v>
      </c>
      <c r="C1593" s="59" t="s">
        <v>3512</v>
      </c>
      <c r="D1593" s="59" t="s">
        <v>7</v>
      </c>
      <c r="E1593" s="130" t="str">
        <f t="shared" si="227"/>
        <v>"1555"</v>
      </c>
      <c r="F1593" s="130" t="str">
        <f t="shared" si="228"/>
        <v>"1555"</v>
      </c>
      <c r="G1593" s="131">
        <v>0</v>
      </c>
      <c r="H1593" s="131">
        <v>0</v>
      </c>
      <c r="I1593" s="130" t="s">
        <v>27</v>
      </c>
      <c r="J1593" s="130" t="s">
        <v>1274</v>
      </c>
      <c r="K1593" s="61" t="s">
        <v>3526</v>
      </c>
      <c r="L1593" t="s">
        <v>4261</v>
      </c>
      <c r="M1593" t="s">
        <v>4318</v>
      </c>
      <c r="N1593" t="s">
        <v>2074</v>
      </c>
      <c r="P1593" s="246" t="str">
        <f t="shared" si="229"/>
        <v>ITM_1555</v>
      </c>
      <c r="Q1593" s="191"/>
      <c r="R1593" s="1"/>
      <c r="S1593" s="1" t="str">
        <f t="shared" si="230"/>
        <v/>
      </c>
      <c r="T1593" s="1" t="str">
        <f>IF(ISNA(VLOOKUP(P1593,'NEW XEQM.c'!D:D,1,0)),"--",VLOOKUP(P1593,'NEW XEQM.c'!D:G,3,0))</f>
        <v>--</v>
      </c>
      <c r="U1593" s="1" t="s">
        <v>2074</v>
      </c>
      <c r="W1593" t="e">
        <f t="shared" si="223"/>
        <v>#VALUE!</v>
      </c>
    </row>
    <row r="1594" spans="1:23">
      <c r="A1594" s="16">
        <f t="shared" si="221"/>
        <v>1594</v>
      </c>
      <c r="B1594" s="15">
        <f t="shared" si="222"/>
        <v>1556</v>
      </c>
      <c r="C1594" s="18" t="s">
        <v>4342</v>
      </c>
      <c r="D1594" s="18" t="s">
        <v>2113</v>
      </c>
      <c r="E1594" s="23" t="s">
        <v>241</v>
      </c>
      <c r="F1594" s="23" t="s">
        <v>241</v>
      </c>
      <c r="G1594" s="99">
        <v>0</v>
      </c>
      <c r="H1594" s="99">
        <v>99</v>
      </c>
      <c r="I1594" s="92" t="s">
        <v>3</v>
      </c>
      <c r="J1594" s="23" t="s">
        <v>1274</v>
      </c>
      <c r="K1594" s="24" t="s">
        <v>4080</v>
      </c>
      <c r="L1594" s="22" t="s">
        <v>4261</v>
      </c>
      <c r="M1594" s="22" t="s">
        <v>4321</v>
      </c>
      <c r="N1594" s="22" t="s">
        <v>2074</v>
      </c>
      <c r="O1594" s="22"/>
      <c r="P1594" s="246" t="s">
        <v>1674</v>
      </c>
      <c r="Q1594" s="191"/>
      <c r="R1594" s="1"/>
      <c r="S1594" s="1" t="str">
        <f t="shared" si="224"/>
        <v/>
      </c>
      <c r="T1594" s="1" t="str">
        <f>IF(ISNA(VLOOKUP(P1594,'NEW XEQM.c'!D:D,1,0)),"--",VLOOKUP(P1594,'NEW XEQM.c'!D:G,3,0))</f>
        <v>--</v>
      </c>
      <c r="U1594" s="1" t="s">
        <v>2074</v>
      </c>
      <c r="W1594" t="e">
        <f t="shared" si="223"/>
        <v>#VALUE!</v>
      </c>
    </row>
    <row r="1595" spans="1:23">
      <c r="A1595" s="16">
        <f t="shared" si="221"/>
        <v>1595</v>
      </c>
      <c r="B1595" s="15">
        <f t="shared" si="222"/>
        <v>1557</v>
      </c>
      <c r="C1595" s="18" t="s">
        <v>3349</v>
      </c>
      <c r="D1595" s="18" t="s">
        <v>3929</v>
      </c>
      <c r="E1595" s="23" t="s">
        <v>1126</v>
      </c>
      <c r="F1595" s="23" t="s">
        <v>1126</v>
      </c>
      <c r="G1595" s="99">
        <v>0</v>
      </c>
      <c r="H1595" s="99">
        <v>0</v>
      </c>
      <c r="I1595" s="92" t="s">
        <v>3</v>
      </c>
      <c r="J1595" s="23" t="s">
        <v>1274</v>
      </c>
      <c r="K1595" s="24" t="s">
        <v>3630</v>
      </c>
      <c r="L1595" s="22" t="s">
        <v>4261</v>
      </c>
      <c r="M1595" s="22" t="s">
        <v>4316</v>
      </c>
      <c r="N1595" s="22" t="s">
        <v>2074</v>
      </c>
      <c r="O1595" s="22"/>
      <c r="P1595" s="246" t="s">
        <v>1678</v>
      </c>
      <c r="Q1595" s="191"/>
      <c r="R1595" s="1"/>
      <c r="S1595" s="1" t="str">
        <f t="shared" si="224"/>
        <v/>
      </c>
      <c r="T1595" s="1" t="str">
        <f>IF(ISNA(VLOOKUP(P1595,'NEW XEQM.c'!D:D,1,0)),"--",VLOOKUP(P1595,'NEW XEQM.c'!D:G,3,0))</f>
        <v>RAD</v>
      </c>
      <c r="U1595" s="1" t="s">
        <v>2438</v>
      </c>
      <c r="W1595" t="e">
        <f t="shared" si="223"/>
        <v>#VALUE!</v>
      </c>
    </row>
    <row r="1596" spans="1:23">
      <c r="A1596" s="1">
        <f t="shared" si="221"/>
        <v>1596</v>
      </c>
      <c r="B1596" s="15">
        <f t="shared" si="222"/>
        <v>1558</v>
      </c>
      <c r="C1596" s="59" t="s">
        <v>3512</v>
      </c>
      <c r="D1596" s="59" t="s">
        <v>7</v>
      </c>
      <c r="E1596" s="130" t="str">
        <f>CHAR(34)&amp;IF(B1596&lt;10,"000",IF(B1596&lt;100,"00",IF(B1596&lt;1000,"0","")))&amp;$B1596&amp;CHAR(34)</f>
        <v>"1558"</v>
      </c>
      <c r="F1596" s="130" t="str">
        <f>E1596</f>
        <v>"1558"</v>
      </c>
      <c r="G1596" s="131">
        <v>0</v>
      </c>
      <c r="H1596" s="131">
        <v>0</v>
      </c>
      <c r="I1596" s="130" t="s">
        <v>27</v>
      </c>
      <c r="J1596" s="130" t="s">
        <v>1274</v>
      </c>
      <c r="K1596" s="61" t="s">
        <v>3526</v>
      </c>
      <c r="L1596" t="s">
        <v>4261</v>
      </c>
      <c r="M1596" t="s">
        <v>4318</v>
      </c>
      <c r="N1596" t="s">
        <v>2074</v>
      </c>
      <c r="P1596" s="246" t="str">
        <f>"ITM_"&amp;IF(B1596&lt;10,"000",IF(B1596&lt;100,"00",IF(B1596&lt;1000,"0","")))&amp;$B1596</f>
        <v>ITM_1558</v>
      </c>
      <c r="Q1596" s="191"/>
      <c r="R1596" s="1"/>
      <c r="S1596" s="1" t="str">
        <f t="shared" si="224"/>
        <v/>
      </c>
      <c r="T1596" s="1" t="str">
        <f>IF(ISNA(VLOOKUP(P1596,'NEW XEQM.c'!D:D,1,0)),"--",VLOOKUP(P1596,'NEW XEQM.c'!D:G,3,0))</f>
        <v>--</v>
      </c>
      <c r="U1596" s="1" t="s">
        <v>2074</v>
      </c>
      <c r="W1596" t="e">
        <f t="shared" si="223"/>
        <v>#VALUE!</v>
      </c>
    </row>
    <row r="1597" spans="1:23">
      <c r="A1597" s="16">
        <f t="shared" ref="A1597:A1660" si="231">IF(B1597=INT(B1597),ROW(),"")</f>
        <v>1597</v>
      </c>
      <c r="B1597" s="15">
        <f t="shared" si="222"/>
        <v>1559</v>
      </c>
      <c r="C1597" s="18" t="s">
        <v>3372</v>
      </c>
      <c r="D1597" s="18" t="s">
        <v>7</v>
      </c>
      <c r="E1597" s="23" t="s">
        <v>245</v>
      </c>
      <c r="F1597" s="23" t="s">
        <v>245</v>
      </c>
      <c r="G1597" s="99">
        <v>0</v>
      </c>
      <c r="H1597" s="99">
        <v>0</v>
      </c>
      <c r="I1597" s="92" t="s">
        <v>3</v>
      </c>
      <c r="J1597" s="23" t="s">
        <v>1274</v>
      </c>
      <c r="K1597" s="24" t="s">
        <v>3630</v>
      </c>
      <c r="L1597" s="22" t="s">
        <v>4261</v>
      </c>
      <c r="M1597" s="22" t="s">
        <v>4316</v>
      </c>
      <c r="N1597" s="22" t="s">
        <v>2074</v>
      </c>
      <c r="O1597" s="22"/>
      <c r="P1597" s="246" t="s">
        <v>1679</v>
      </c>
      <c r="Q1597" s="191"/>
      <c r="R1597" s="1"/>
      <c r="S1597" s="1" t="str">
        <f t="shared" si="224"/>
        <v/>
      </c>
      <c r="T1597" s="1" t="str">
        <f>IF(ISNA(VLOOKUP(P1597,'NEW XEQM.c'!D:D,1,0)),"--",VLOOKUP(P1597,'NEW XEQM.c'!D:G,3,0))</f>
        <v>RAN#</v>
      </c>
      <c r="U1597" s="1" t="s">
        <v>2439</v>
      </c>
      <c r="W1597" t="e">
        <f t="shared" si="223"/>
        <v>#VALUE!</v>
      </c>
    </row>
    <row r="1598" spans="1:23">
      <c r="A1598" s="16">
        <f t="shared" si="231"/>
        <v>1598</v>
      </c>
      <c r="B1598" s="15">
        <f t="shared" si="222"/>
        <v>1560</v>
      </c>
      <c r="C1598" s="18" t="s">
        <v>3514</v>
      </c>
      <c r="D1598" s="18" t="s">
        <v>2560</v>
      </c>
      <c r="E1598" s="23" t="s">
        <v>258</v>
      </c>
      <c r="F1598" s="23" t="s">
        <v>258</v>
      </c>
      <c r="G1598" s="99">
        <v>0</v>
      </c>
      <c r="H1598" s="99">
        <v>0</v>
      </c>
      <c r="I1598" s="92" t="s">
        <v>3</v>
      </c>
      <c r="J1598" s="23" t="s">
        <v>1274</v>
      </c>
      <c r="K1598" s="24" t="s">
        <v>3526</v>
      </c>
      <c r="L1598" s="22" t="s">
        <v>4261</v>
      </c>
      <c r="M1598" s="194" t="s">
        <v>4316</v>
      </c>
      <c r="N1598" s="22" t="s">
        <v>2074</v>
      </c>
      <c r="O1598" s="22" t="s">
        <v>246</v>
      </c>
      <c r="P1598" s="246" t="s">
        <v>1680</v>
      </c>
      <c r="Q1598" s="191"/>
      <c r="R1598" s="1"/>
      <c r="S1598" s="1" t="str">
        <f t="shared" si="224"/>
        <v/>
      </c>
      <c r="T1598" s="1" t="str">
        <f>IF(ISNA(VLOOKUP(P1598,'NEW XEQM.c'!D:D,1,0)),"--",VLOOKUP(P1598,'NEW XEQM.c'!D:G,3,0))</f>
        <v>--</v>
      </c>
      <c r="U1598" s="1" t="s">
        <v>2074</v>
      </c>
      <c r="W1598" t="e">
        <f t="shared" si="223"/>
        <v>#VALUE!</v>
      </c>
    </row>
    <row r="1599" spans="1:23">
      <c r="A1599" s="16">
        <f t="shared" si="231"/>
        <v>1599</v>
      </c>
      <c r="B1599" s="15">
        <f t="shared" si="222"/>
        <v>1561</v>
      </c>
      <c r="C1599" s="18" t="s">
        <v>3373</v>
      </c>
      <c r="D1599" s="18" t="s">
        <v>2113</v>
      </c>
      <c r="E1599" s="23" t="s">
        <v>1128</v>
      </c>
      <c r="F1599" s="23" t="s">
        <v>248</v>
      </c>
      <c r="G1599" s="99">
        <v>0</v>
      </c>
      <c r="H1599" s="99">
        <v>99</v>
      </c>
      <c r="I1599" s="92" t="s">
        <v>3</v>
      </c>
      <c r="J1599" s="23" t="s">
        <v>1274</v>
      </c>
      <c r="K1599" s="24" t="s">
        <v>3630</v>
      </c>
      <c r="L1599" s="22" t="s">
        <v>4261</v>
      </c>
      <c r="M1599" s="22" t="s">
        <v>4321</v>
      </c>
      <c r="N1599" s="22" t="s">
        <v>2074</v>
      </c>
      <c r="O1599" s="18"/>
      <c r="P1599" s="246" t="s">
        <v>1682</v>
      </c>
      <c r="Q1599" s="191"/>
      <c r="R1599" s="1"/>
      <c r="S1599" s="1" t="str">
        <f t="shared" si="224"/>
        <v>NOT EQUAL</v>
      </c>
      <c r="T1599" s="1" t="str">
        <f>IF(ISNA(VLOOKUP(P1599,'NEW XEQM.c'!D:D,1,0)),"--",VLOOKUP(P1599,'NEW XEQM.c'!D:G,3,0))</f>
        <v>--</v>
      </c>
      <c r="U1599" s="1" t="s">
        <v>2074</v>
      </c>
      <c r="W1599" t="e">
        <f t="shared" si="223"/>
        <v>#VALUE!</v>
      </c>
    </row>
    <row r="1600" spans="1:23">
      <c r="A1600" s="16">
        <f t="shared" si="231"/>
        <v>1600</v>
      </c>
      <c r="B1600" s="15">
        <f t="shared" si="222"/>
        <v>1562</v>
      </c>
      <c r="C1600" s="18" t="s">
        <v>3374</v>
      </c>
      <c r="D1600" s="18" t="s">
        <v>7</v>
      </c>
      <c r="E1600" s="23" t="s">
        <v>1129</v>
      </c>
      <c r="F1600" s="23" t="s">
        <v>1129</v>
      </c>
      <c r="G1600" s="99">
        <v>0</v>
      </c>
      <c r="H1600" s="99">
        <v>0</v>
      </c>
      <c r="I1600" s="92" t="s">
        <v>3</v>
      </c>
      <c r="J1600" s="23" t="s">
        <v>1274</v>
      </c>
      <c r="K1600" s="24" t="s">
        <v>3630</v>
      </c>
      <c r="L1600" s="22" t="s">
        <v>4261</v>
      </c>
      <c r="M1600" s="22" t="s">
        <v>4316</v>
      </c>
      <c r="N1600" s="22" t="s">
        <v>2074</v>
      </c>
      <c r="O1600" s="22"/>
      <c r="P1600" s="246" t="s">
        <v>1683</v>
      </c>
      <c r="Q1600" s="191"/>
      <c r="R1600" s="1"/>
      <c r="S1600" s="1" t="str">
        <f t="shared" si="224"/>
        <v/>
      </c>
      <c r="T1600" s="1" t="str">
        <f>IF(ISNA(VLOOKUP(P1600,'NEW XEQM.c'!D:D,1,0)),"--",VLOOKUP(P1600,'NEW XEQM.c'!D:G,3,0))</f>
        <v>RCLEL</v>
      </c>
      <c r="U1600" s="1" t="s">
        <v>2452</v>
      </c>
      <c r="W1600" t="e">
        <f t="shared" si="223"/>
        <v>#VALUE!</v>
      </c>
    </row>
    <row r="1601" spans="1:23">
      <c r="A1601" s="16">
        <f t="shared" si="231"/>
        <v>1601</v>
      </c>
      <c r="B1601" s="15">
        <f t="shared" si="222"/>
        <v>1563</v>
      </c>
      <c r="C1601" s="18" t="s">
        <v>3375</v>
      </c>
      <c r="D1601" s="18" t="s">
        <v>7</v>
      </c>
      <c r="E1601" s="23" t="s">
        <v>1130</v>
      </c>
      <c r="F1601" s="23" t="s">
        <v>1130</v>
      </c>
      <c r="G1601" s="99">
        <v>0</v>
      </c>
      <c r="H1601" s="99">
        <v>0</v>
      </c>
      <c r="I1601" s="92" t="s">
        <v>3</v>
      </c>
      <c r="J1601" s="23" t="s">
        <v>1274</v>
      </c>
      <c r="K1601" s="24" t="s">
        <v>3630</v>
      </c>
      <c r="L1601" s="22" t="s">
        <v>4261</v>
      </c>
      <c r="M1601" s="22" t="s">
        <v>4316</v>
      </c>
      <c r="N1601" s="22" t="s">
        <v>2074</v>
      </c>
      <c r="O1601" s="22"/>
      <c r="P1601" s="246" t="s">
        <v>1684</v>
      </c>
      <c r="Q1601" s="191"/>
      <c r="R1601" s="1"/>
      <c r="S1601" s="1" t="str">
        <f t="shared" si="224"/>
        <v/>
      </c>
      <c r="T1601" s="1" t="str">
        <f>IF(ISNA(VLOOKUP(P1601,'NEW XEQM.c'!D:D,1,0)),"--",VLOOKUP(P1601,'NEW XEQM.c'!D:G,3,0))</f>
        <v>--</v>
      </c>
      <c r="U1601" s="1" t="s">
        <v>2452</v>
      </c>
      <c r="W1601" t="e">
        <f t="shared" si="223"/>
        <v>#VALUE!</v>
      </c>
    </row>
    <row r="1602" spans="1:23">
      <c r="A1602" s="16">
        <f t="shared" si="231"/>
        <v>1602</v>
      </c>
      <c r="B1602" s="15">
        <f t="shared" si="222"/>
        <v>1564</v>
      </c>
      <c r="C1602" s="18" t="s">
        <v>3376</v>
      </c>
      <c r="D1602" s="18" t="s">
        <v>2113</v>
      </c>
      <c r="E1602" s="23" t="s">
        <v>1131</v>
      </c>
      <c r="F1602" s="23" t="s">
        <v>1131</v>
      </c>
      <c r="G1602" s="99">
        <v>0</v>
      </c>
      <c r="H1602" s="99">
        <v>99</v>
      </c>
      <c r="I1602" s="92" t="s">
        <v>3</v>
      </c>
      <c r="J1602" s="23" t="s">
        <v>1274</v>
      </c>
      <c r="K1602" s="24" t="s">
        <v>3630</v>
      </c>
      <c r="L1602" s="22" t="s">
        <v>4261</v>
      </c>
      <c r="M1602" s="22" t="s">
        <v>4321</v>
      </c>
      <c r="N1602" s="22" t="s">
        <v>2074</v>
      </c>
      <c r="O1602" s="22"/>
      <c r="P1602" s="246" t="s">
        <v>1685</v>
      </c>
      <c r="Q1602" s="191"/>
      <c r="R1602" s="1"/>
      <c r="S1602" s="1" t="str">
        <f t="shared" si="224"/>
        <v/>
      </c>
      <c r="T1602" s="1" t="str">
        <f>IF(ISNA(VLOOKUP(P1602,'NEW XEQM.c'!D:D,1,0)),"--",VLOOKUP(P1602,'NEW XEQM.c'!D:G,3,0))</f>
        <v>--</v>
      </c>
      <c r="U1602" s="1" t="s">
        <v>2452</v>
      </c>
      <c r="W1602" t="e">
        <f t="shared" si="223"/>
        <v>#VALUE!</v>
      </c>
    </row>
    <row r="1603" spans="1:23">
      <c r="A1603" s="16">
        <f t="shared" si="231"/>
        <v>1603</v>
      </c>
      <c r="B1603" s="15">
        <f t="shared" si="222"/>
        <v>1565</v>
      </c>
      <c r="C1603" s="18" t="s">
        <v>3801</v>
      </c>
      <c r="D1603" s="18" t="s">
        <v>11</v>
      </c>
      <c r="E1603" s="23" t="s">
        <v>1134</v>
      </c>
      <c r="F1603" s="23" t="s">
        <v>1134</v>
      </c>
      <c r="G1603" s="99">
        <v>0</v>
      </c>
      <c r="H1603" s="102">
        <v>99</v>
      </c>
      <c r="I1603" s="92" t="s">
        <v>3</v>
      </c>
      <c r="J1603" s="23" t="s">
        <v>1274</v>
      </c>
      <c r="K1603" s="24" t="s">
        <v>3630</v>
      </c>
      <c r="L1603" s="22" t="s">
        <v>4261</v>
      </c>
      <c r="M1603" s="22" t="s">
        <v>4317</v>
      </c>
      <c r="N1603" s="22" t="s">
        <v>2074</v>
      </c>
      <c r="O1603" s="22"/>
      <c r="P1603" s="246" t="s">
        <v>1689</v>
      </c>
      <c r="Q1603" s="191"/>
      <c r="R1603" s="1"/>
      <c r="S1603" s="1" t="str">
        <f t="shared" si="224"/>
        <v/>
      </c>
      <c r="T1603" s="1" t="str">
        <f>IF(ISNA(VLOOKUP(P1603,'NEW XEQM.c'!D:D,1,0)),"--",VLOOKUP(P1603,'NEW XEQM.c'!D:G,3,0))</f>
        <v>--</v>
      </c>
      <c r="U1603" s="1" t="s">
        <v>2074</v>
      </c>
      <c r="W1603" t="e">
        <f t="shared" si="223"/>
        <v>#VALUE!</v>
      </c>
    </row>
    <row r="1604" spans="1:23">
      <c r="A1604" s="16">
        <f t="shared" si="231"/>
        <v>1604</v>
      </c>
      <c r="B1604" s="15">
        <f t="shared" ref="B1604:B1667" si="232">IF(AND(MID(C1604,2,1)&lt;&gt;"/",MID(C1604,1,1)="/"),INT(B1603)+1,B1603+0.01)</f>
        <v>1566</v>
      </c>
      <c r="C1604" s="18" t="s">
        <v>3377</v>
      </c>
      <c r="D1604" s="18" t="s">
        <v>7</v>
      </c>
      <c r="E1604" s="23" t="s">
        <v>256</v>
      </c>
      <c r="F1604" s="23" t="s">
        <v>256</v>
      </c>
      <c r="G1604" s="99">
        <v>0</v>
      </c>
      <c r="H1604" s="99">
        <v>0</v>
      </c>
      <c r="I1604" s="92" t="s">
        <v>3</v>
      </c>
      <c r="J1604" s="23" t="s">
        <v>1274</v>
      </c>
      <c r="K1604" s="24" t="s">
        <v>3630</v>
      </c>
      <c r="L1604" s="22" t="s">
        <v>4262</v>
      </c>
      <c r="M1604" s="22" t="s">
        <v>4316</v>
      </c>
      <c r="N1604" s="22" t="s">
        <v>2074</v>
      </c>
      <c r="O1604" s="22"/>
      <c r="P1604" s="246" t="s">
        <v>1693</v>
      </c>
      <c r="Q1604" s="191"/>
      <c r="R1604" s="1"/>
      <c r="S1604" s="1" t="str">
        <f t="shared" si="224"/>
        <v/>
      </c>
      <c r="T1604" s="1" t="str">
        <f>IF(ISNA(VLOOKUP(P1604,'NEW XEQM.c'!D:D,1,0)),"--",VLOOKUP(P1604,'NEW XEQM.c'!D:G,3,0))</f>
        <v>RE</v>
      </c>
      <c r="U1604" s="1" t="s">
        <v>2443</v>
      </c>
      <c r="W1604" t="e">
        <f t="shared" si="223"/>
        <v>#VALUE!</v>
      </c>
    </row>
    <row r="1605" spans="1:23">
      <c r="A1605" s="16">
        <f t="shared" si="231"/>
        <v>1605</v>
      </c>
      <c r="B1605" s="15">
        <f t="shared" si="232"/>
        <v>1567</v>
      </c>
      <c r="C1605" s="18" t="s">
        <v>5437</v>
      </c>
      <c r="D1605" s="18" t="s">
        <v>7</v>
      </c>
      <c r="E1605" s="23" t="s">
        <v>4391</v>
      </c>
      <c r="F1605" s="23" t="s">
        <v>4391</v>
      </c>
      <c r="G1605" s="99">
        <v>0</v>
      </c>
      <c r="H1605" s="99">
        <v>0</v>
      </c>
      <c r="I1605" s="92" t="s">
        <v>3</v>
      </c>
      <c r="J1605" s="23" t="s">
        <v>1274</v>
      </c>
      <c r="K1605" s="24" t="s">
        <v>3631</v>
      </c>
      <c r="L1605" s="22" t="s">
        <v>4261</v>
      </c>
      <c r="M1605" s="22" t="s">
        <v>4318</v>
      </c>
      <c r="N1605" s="22" t="s">
        <v>2074</v>
      </c>
      <c r="O1605" s="22"/>
      <c r="P1605" s="246" t="s">
        <v>4389</v>
      </c>
      <c r="Q1605" s="191"/>
      <c r="R1605" s="1"/>
      <c r="S1605" s="1" t="str">
        <f t="shared" si="224"/>
        <v/>
      </c>
      <c r="T1605" s="1" t="str">
        <f>IF(ISNA(VLOOKUP(P1605,'NEW XEQM.c'!D:D,1,0)),"--",VLOOKUP(P1605,'NEW XEQM.c'!D:G,3,0))</f>
        <v>--</v>
      </c>
      <c r="U1605" s="1" t="s">
        <v>2074</v>
      </c>
      <c r="W1605" t="e">
        <f t="shared" ref="W1605:W1668" si="233">SUBSTITUTE(IF(AND(T1605="--",FIND("STD",E1605),FIND("fn",C1605)&gt;0,FIND("ITM_",P1605),I1605="CAT_FNCT"),E1605,""),"""","")</f>
        <v>#VALUE!</v>
      </c>
    </row>
    <row r="1606" spans="1:23">
      <c r="A1606" s="16">
        <f t="shared" si="231"/>
        <v>1606</v>
      </c>
      <c r="B1606" s="15">
        <f t="shared" si="232"/>
        <v>1568</v>
      </c>
      <c r="C1606" s="18" t="s">
        <v>3378</v>
      </c>
      <c r="D1606" s="18" t="s">
        <v>47</v>
      </c>
      <c r="E1606" s="23" t="s">
        <v>1137</v>
      </c>
      <c r="F1606" s="23" t="s">
        <v>1137</v>
      </c>
      <c r="G1606" s="99">
        <v>0</v>
      </c>
      <c r="H1606" s="99">
        <v>0</v>
      </c>
      <c r="I1606" s="92" t="s">
        <v>3</v>
      </c>
      <c r="J1606" s="23" t="s">
        <v>1274</v>
      </c>
      <c r="K1606" s="24" t="s">
        <v>4080</v>
      </c>
      <c r="L1606" s="22" t="s">
        <v>4261</v>
      </c>
      <c r="M1606" s="22" t="s">
        <v>4318</v>
      </c>
      <c r="N1606" s="22" t="s">
        <v>2074</v>
      </c>
      <c r="O1606" s="22"/>
      <c r="P1606" s="246" t="s">
        <v>1697</v>
      </c>
      <c r="Q1606" s="191"/>
      <c r="R1606" s="1"/>
      <c r="S1606" s="1" t="str">
        <f t="shared" si="224"/>
        <v/>
      </c>
      <c r="T1606" s="1" t="str">
        <f>IF(ISNA(VLOOKUP(P1606,'NEW XEQM.c'!D:D,1,0)),"--",VLOOKUP(P1606,'NEW XEQM.c'!D:G,3,0))</f>
        <v>--</v>
      </c>
      <c r="U1606" s="1" t="s">
        <v>2074</v>
      </c>
      <c r="W1606" t="e">
        <f t="shared" si="233"/>
        <v>#VALUE!</v>
      </c>
    </row>
    <row r="1607" spans="1:23">
      <c r="A1607" s="16">
        <f t="shared" si="231"/>
        <v>1607</v>
      </c>
      <c r="B1607" s="15">
        <f t="shared" si="232"/>
        <v>1569</v>
      </c>
      <c r="C1607" s="18" t="s">
        <v>3379</v>
      </c>
      <c r="D1607" s="18" t="s">
        <v>7</v>
      </c>
      <c r="E1607" s="23" t="s">
        <v>1138</v>
      </c>
      <c r="F1607" s="23" t="s">
        <v>1138</v>
      </c>
      <c r="G1607" s="99">
        <v>0</v>
      </c>
      <c r="H1607" s="99">
        <v>0</v>
      </c>
      <c r="I1607" s="92" t="s">
        <v>3</v>
      </c>
      <c r="J1607" s="23" t="s">
        <v>1274</v>
      </c>
      <c r="K1607" s="24" t="s">
        <v>3630</v>
      </c>
      <c r="L1607" s="22" t="s">
        <v>4261</v>
      </c>
      <c r="M1607" s="22" t="s">
        <v>4316</v>
      </c>
      <c r="N1607" s="22" t="s">
        <v>2074</v>
      </c>
      <c r="O1607" s="22"/>
      <c r="P1607" s="246" t="s">
        <v>1698</v>
      </c>
      <c r="Q1607" s="191"/>
      <c r="R1607" s="1"/>
      <c r="S1607" s="1" t="str">
        <f t="shared" si="224"/>
        <v/>
      </c>
      <c r="T1607" s="1" t="str">
        <f>IF(ISNA(VLOOKUP(P1607,'NEW XEQM.c'!D:D,1,0)),"--",VLOOKUP(P1607,'NEW XEQM.c'!D:G,3,0))</f>
        <v>--</v>
      </c>
      <c r="U1607" s="1" t="s">
        <v>2443</v>
      </c>
      <c r="W1607" t="str">
        <f t="shared" si="233"/>
        <v>RE STD_RIGHT_ARROW CX</v>
      </c>
    </row>
    <row r="1608" spans="1:23">
      <c r="A1608" s="16">
        <f t="shared" si="231"/>
        <v>1608</v>
      </c>
      <c r="B1608" s="15">
        <f t="shared" si="232"/>
        <v>1570</v>
      </c>
      <c r="C1608" s="18" t="s">
        <v>3380</v>
      </c>
      <c r="D1608" s="18" t="s">
        <v>7</v>
      </c>
      <c r="E1608" s="23" t="s">
        <v>6159</v>
      </c>
      <c r="F1608" s="23" t="s">
        <v>6159</v>
      </c>
      <c r="G1608" s="99">
        <v>0</v>
      </c>
      <c r="H1608" s="99">
        <v>0</v>
      </c>
      <c r="I1608" s="92" t="s">
        <v>3</v>
      </c>
      <c r="J1608" s="23" t="s">
        <v>1274</v>
      </c>
      <c r="K1608" s="24" t="s">
        <v>3630</v>
      </c>
      <c r="L1608" s="22" t="s">
        <v>4261</v>
      </c>
      <c r="M1608" s="22" t="s">
        <v>4316</v>
      </c>
      <c r="N1608" s="22" t="s">
        <v>2074</v>
      </c>
      <c r="O1608" s="22"/>
      <c r="P1608" s="246" t="s">
        <v>1699</v>
      </c>
      <c r="Q1608" s="191"/>
      <c r="R1608" s="1"/>
      <c r="S1608" s="1" t="str">
        <f t="shared" si="224"/>
        <v/>
      </c>
      <c r="T1608" s="1" t="str">
        <f>IF(ISNA(VLOOKUP(P1608,'NEW XEQM.c'!D:D,1,0)),"--",VLOOKUP(P1608,'NEW XEQM.c'!D:G,3,0))</f>
        <v>RE&lt;&gt;IM</v>
      </c>
      <c r="U1608" s="1" t="s">
        <v>2443</v>
      </c>
      <c r="W1608" t="str">
        <f t="shared" si="233"/>
        <v/>
      </c>
    </row>
    <row r="1609" spans="1:23">
      <c r="A1609" s="117">
        <f t="shared" si="231"/>
        <v>1609</v>
      </c>
      <c r="B1609" s="15">
        <f t="shared" si="232"/>
        <v>1571</v>
      </c>
      <c r="C1609" s="118" t="s">
        <v>3339</v>
      </c>
      <c r="D1609" s="207" t="s">
        <v>4932</v>
      </c>
      <c r="E1609" s="178" t="s">
        <v>3800</v>
      </c>
      <c r="F1609" s="178" t="s">
        <v>3800</v>
      </c>
      <c r="G1609" s="208">
        <v>0</v>
      </c>
      <c r="H1609" s="208">
        <v>0</v>
      </c>
      <c r="I1609" s="178" t="s">
        <v>1</v>
      </c>
      <c r="J1609" s="178" t="s">
        <v>1275</v>
      </c>
      <c r="K1609" s="48" t="s">
        <v>4938</v>
      </c>
      <c r="L1609" s="120" t="s">
        <v>4261</v>
      </c>
      <c r="M1609" s="120" t="s">
        <v>4318</v>
      </c>
      <c r="N1609" s="120" t="s">
        <v>2483</v>
      </c>
      <c r="O1609" s="120"/>
      <c r="P1609" s="246" t="s">
        <v>4934</v>
      </c>
      <c r="Q1609" s="191"/>
      <c r="R1609" s="1"/>
      <c r="S1609" s="1" t="str">
        <f t="shared" si="224"/>
        <v/>
      </c>
      <c r="T1609" s="1" t="str">
        <f>IF(ISNA(VLOOKUP(P1609,'NEW XEQM.c'!D:D,1,0)),"--",VLOOKUP(P1609,'NEW XEQM.c'!D:G,3,0))</f>
        <v>--</v>
      </c>
      <c r="U1609" s="1" t="s">
        <v>2455</v>
      </c>
      <c r="W1609" t="e">
        <f t="shared" si="233"/>
        <v>#VALUE!</v>
      </c>
    </row>
    <row r="1610" spans="1:23">
      <c r="A1610" s="117">
        <f t="shared" si="231"/>
        <v>1610</v>
      </c>
      <c r="B1610" s="15">
        <f t="shared" si="232"/>
        <v>1572</v>
      </c>
      <c r="C1610" s="118" t="s">
        <v>4933</v>
      </c>
      <c r="D1610" s="207" t="s">
        <v>4932</v>
      </c>
      <c r="E1610" s="178" t="s">
        <v>3800</v>
      </c>
      <c r="F1610" s="178" t="s">
        <v>3800</v>
      </c>
      <c r="G1610" s="208">
        <v>0</v>
      </c>
      <c r="H1610" s="208">
        <v>0</v>
      </c>
      <c r="I1610" s="178" t="s">
        <v>1</v>
      </c>
      <c r="J1610" s="178" t="s">
        <v>1275</v>
      </c>
      <c r="K1610" s="48" t="s">
        <v>4938</v>
      </c>
      <c r="L1610" s="120" t="s">
        <v>4261</v>
      </c>
      <c r="M1610" s="120" t="s">
        <v>4318</v>
      </c>
      <c r="N1610" s="120" t="s">
        <v>2483</v>
      </c>
      <c r="O1610" s="120"/>
      <c r="P1610" s="246" t="s">
        <v>4935</v>
      </c>
      <c r="Q1610" s="191"/>
      <c r="R1610" s="1"/>
      <c r="S1610" s="1" t="str">
        <f t="shared" si="224"/>
        <v/>
      </c>
      <c r="T1610" s="1" t="str">
        <f>IF(ISNA(VLOOKUP(P1610,'NEW XEQM.c'!D:D,1,0)),"--",VLOOKUP(P1610,'NEW XEQM.c'!D:G,3,0))</f>
        <v>--</v>
      </c>
      <c r="U1610" s="1" t="s">
        <v>2455</v>
      </c>
      <c r="W1610" t="e">
        <f t="shared" si="233"/>
        <v>#VALUE!</v>
      </c>
    </row>
    <row r="1611" spans="1:23">
      <c r="A1611" s="16">
        <f t="shared" si="231"/>
        <v>1611</v>
      </c>
      <c r="B1611" s="15">
        <f t="shared" si="232"/>
        <v>1573</v>
      </c>
      <c r="C1611" s="118" t="s">
        <v>4054</v>
      </c>
      <c r="D1611" s="118" t="s">
        <v>11</v>
      </c>
      <c r="E1611" s="119" t="s">
        <v>4055</v>
      </c>
      <c r="F1611" s="119" t="s">
        <v>4055</v>
      </c>
      <c r="G1611" s="201">
        <v>0</v>
      </c>
      <c r="H1611" s="201" t="s">
        <v>4883</v>
      </c>
      <c r="I1611" s="92" t="s">
        <v>3</v>
      </c>
      <c r="J1611" s="23" t="s">
        <v>1274</v>
      </c>
      <c r="K1611" s="24" t="s">
        <v>3630</v>
      </c>
      <c r="L1611" s="22" t="s">
        <v>4261</v>
      </c>
      <c r="M1611" s="22" t="s">
        <v>4317</v>
      </c>
      <c r="N1611" s="22" t="s">
        <v>2074</v>
      </c>
      <c r="O1611" s="120"/>
      <c r="P1611" s="246" t="s">
        <v>4053</v>
      </c>
      <c r="Q1611" s="191"/>
      <c r="R1611" s="1"/>
      <c r="S1611" s="1" t="str">
        <f t="shared" si="224"/>
        <v/>
      </c>
      <c r="T1611" s="1" t="str">
        <f>IF(ISNA(VLOOKUP(P1611,'NEW XEQM.c'!D:D,1,0)),"--",VLOOKUP(P1611,'NEW XEQM.c'!D:G,3,0))</f>
        <v>--</v>
      </c>
      <c r="U1611" s="1" t="s">
        <v>2074</v>
      </c>
      <c r="W1611" t="e">
        <f t="shared" si="233"/>
        <v>#VALUE!</v>
      </c>
    </row>
    <row r="1612" spans="1:23">
      <c r="A1612" s="16">
        <f t="shared" si="231"/>
        <v>1612</v>
      </c>
      <c r="B1612" s="15">
        <f t="shared" si="232"/>
        <v>1574</v>
      </c>
      <c r="C1612" s="18" t="s">
        <v>4035</v>
      </c>
      <c r="D1612" s="18" t="s">
        <v>7</v>
      </c>
      <c r="E1612" s="23" t="s">
        <v>1141</v>
      </c>
      <c r="F1612" s="23" t="s">
        <v>1141</v>
      </c>
      <c r="G1612" s="99">
        <v>0</v>
      </c>
      <c r="H1612" s="99">
        <v>0</v>
      </c>
      <c r="I1612" s="92" t="s">
        <v>3</v>
      </c>
      <c r="J1612" s="23" t="s">
        <v>1274</v>
      </c>
      <c r="K1612" s="24" t="s">
        <v>3630</v>
      </c>
      <c r="L1612" s="22" t="s">
        <v>4261</v>
      </c>
      <c r="M1612" s="22" t="s">
        <v>4316</v>
      </c>
      <c r="N1612" s="22" t="s">
        <v>2074</v>
      </c>
      <c r="O1612" s="22"/>
      <c r="P1612" s="246" t="s">
        <v>1708</v>
      </c>
      <c r="Q1612" s="191"/>
      <c r="R1612" s="1"/>
      <c r="S1612" s="1" t="str">
        <f t="shared" si="224"/>
        <v/>
      </c>
      <c r="T1612" s="1" t="str">
        <f>IF(ISNA(VLOOKUP(P1612,'NEW XEQM.c'!D:D,1,0)),"--",VLOOKUP(P1612,'NEW XEQM.c'!D:G,3,0))</f>
        <v>--</v>
      </c>
      <c r="U1612" s="1" t="s">
        <v>2074</v>
      </c>
      <c r="W1612" t="e">
        <f t="shared" si="233"/>
        <v>#VALUE!</v>
      </c>
    </row>
    <row r="1613" spans="1:23">
      <c r="A1613" s="16">
        <f t="shared" si="231"/>
        <v>1613</v>
      </c>
      <c r="B1613" s="15">
        <f t="shared" si="232"/>
        <v>1575</v>
      </c>
      <c r="C1613" s="63" t="s">
        <v>3211</v>
      </c>
      <c r="D1613" s="63" t="s">
        <v>7</v>
      </c>
      <c r="E1613" s="64" t="s">
        <v>5905</v>
      </c>
      <c r="F1613" s="64" t="s">
        <v>5905</v>
      </c>
      <c r="G1613" s="62">
        <v>0</v>
      </c>
      <c r="H1613" s="62">
        <v>0</v>
      </c>
      <c r="I1613" s="92" t="s">
        <v>3</v>
      </c>
      <c r="J1613" s="23" t="s">
        <v>1274</v>
      </c>
      <c r="K1613" s="65" t="s">
        <v>3630</v>
      </c>
      <c r="L1613" s="66" t="s">
        <v>4261</v>
      </c>
      <c r="M1613" s="22" t="s">
        <v>4316</v>
      </c>
      <c r="N1613" s="22" t="s">
        <v>2074</v>
      </c>
      <c r="O1613" s="66"/>
      <c r="P1613" s="246" t="s">
        <v>1429</v>
      </c>
      <c r="Q1613" s="191"/>
      <c r="R1613" s="1"/>
      <c r="S1613" s="1" t="str">
        <f t="shared" si="224"/>
        <v/>
      </c>
      <c r="T1613" s="1" t="str">
        <f>IF(ISNA(VLOOKUP(P1613,'NEW XEQM.c'!D:D,1,0)),"--",VLOOKUP(P1613,'NEW XEQM.c'!D:G,3,0))</f>
        <v>e^X-1</v>
      </c>
      <c r="U1613" s="1" t="s">
        <v>2439</v>
      </c>
      <c r="W1613" t="str">
        <f t="shared" si="233"/>
        <v/>
      </c>
    </row>
    <row r="1614" spans="1:23">
      <c r="A1614" s="16">
        <f t="shared" ref="A1614" si="234">IF(B1614=INT(B1614),ROW(),"")</f>
        <v>1614</v>
      </c>
      <c r="B1614" s="15">
        <f t="shared" ref="B1614" si="235">IF(AND(MID(C1614,2,1)&lt;&gt;"/",MID(C1614,1,1)="/"),INT(B1613)+1,B1613+0.01)</f>
        <v>1576</v>
      </c>
      <c r="C1614" s="18" t="s">
        <v>5789</v>
      </c>
      <c r="D1614" s="18" t="s">
        <v>2559</v>
      </c>
      <c r="E1614" s="23" t="s">
        <v>5790</v>
      </c>
      <c r="F1614" s="23" t="s">
        <v>5790</v>
      </c>
      <c r="G1614" s="99">
        <v>0</v>
      </c>
      <c r="H1614" s="99">
        <v>0</v>
      </c>
      <c r="I1614" s="92" t="s">
        <v>3</v>
      </c>
      <c r="J1614" s="23" t="s">
        <v>1274</v>
      </c>
      <c r="K1614" s="24" t="s">
        <v>3631</v>
      </c>
      <c r="L1614" s="22" t="s">
        <v>4261</v>
      </c>
      <c r="M1614" s="22" t="s">
        <v>4318</v>
      </c>
      <c r="N1614" s="22" t="s">
        <v>2074</v>
      </c>
      <c r="O1614" s="22"/>
      <c r="P1614" s="246" t="s">
        <v>5793</v>
      </c>
      <c r="Q1614" s="191"/>
      <c r="R1614" s="1"/>
      <c r="S1614" s="1" t="str">
        <f t="shared" ref="S1614" si="236">IF(E1614=F1614,"","NOT EQUAL")</f>
        <v/>
      </c>
      <c r="T1614" s="1" t="str">
        <f>IF(ISNA(VLOOKUP(P1614,'NEW XEQM.c'!D:D,1,0)),"--",VLOOKUP(P1614,'NEW XEQM.c'!D:G,3,0))</f>
        <v>--</v>
      </c>
      <c r="U1614" s="1" t="s">
        <v>2074</v>
      </c>
      <c r="W1614" t="e">
        <f t="shared" ref="W1614" si="237">SUBSTITUTE(IF(AND(T1614="--",FIND("STD",E1614),FIND("fn",C1614)&gt;0,FIND("ITM_",P1614),I1614="CAT_FNCT"),E1614,""),"""","")</f>
        <v>#VALUE!</v>
      </c>
    </row>
    <row r="1615" spans="1:23">
      <c r="A1615" s="16">
        <f t="shared" si="231"/>
        <v>1615</v>
      </c>
      <c r="B1615" s="15">
        <f t="shared" si="232"/>
        <v>1577</v>
      </c>
      <c r="C1615" s="19" t="s">
        <v>3803</v>
      </c>
      <c r="D1615" s="18" t="s">
        <v>11</v>
      </c>
      <c r="E1615" s="23" t="s">
        <v>1144</v>
      </c>
      <c r="F1615" s="23" t="s">
        <v>1144</v>
      </c>
      <c r="G1615" s="99">
        <v>1</v>
      </c>
      <c r="H1615" s="102">
        <v>34</v>
      </c>
      <c r="I1615" s="92" t="s">
        <v>3</v>
      </c>
      <c r="J1615" s="23" t="s">
        <v>1274</v>
      </c>
      <c r="K1615" s="24" t="s">
        <v>3630</v>
      </c>
      <c r="L1615" s="22" t="s">
        <v>4261</v>
      </c>
      <c r="M1615" s="22" t="s">
        <v>4317</v>
      </c>
      <c r="N1615" s="22" t="s">
        <v>2074</v>
      </c>
      <c r="O1615" s="22"/>
      <c r="P1615" s="246" t="s">
        <v>1713</v>
      </c>
      <c r="Q1615" s="191"/>
      <c r="R1615" s="1"/>
      <c r="S1615" s="1" t="str">
        <f t="shared" si="224"/>
        <v/>
      </c>
      <c r="T1615" s="1" t="str">
        <f>IF(ISNA(VLOOKUP(P1615,'NEW XEQM.c'!D:D,1,0)),"--",VLOOKUP(P1615,'NEW XEQM.c'!D:G,3,0))</f>
        <v>--</v>
      </c>
      <c r="U1615" s="1" t="s">
        <v>2074</v>
      </c>
      <c r="W1615" t="e">
        <f t="shared" si="233"/>
        <v>#VALUE!</v>
      </c>
    </row>
    <row r="1616" spans="1:23">
      <c r="A1616" s="16">
        <f t="shared" si="231"/>
        <v>1616</v>
      </c>
      <c r="B1616" s="15">
        <f t="shared" si="232"/>
        <v>1578</v>
      </c>
      <c r="C1616" s="18" t="s">
        <v>4036</v>
      </c>
      <c r="D1616" s="18" t="s">
        <v>7</v>
      </c>
      <c r="E1616" s="23" t="s">
        <v>265</v>
      </c>
      <c r="F1616" s="23" t="s">
        <v>265</v>
      </c>
      <c r="G1616" s="99">
        <v>0</v>
      </c>
      <c r="H1616" s="99">
        <v>0</v>
      </c>
      <c r="I1616" s="92" t="s">
        <v>3</v>
      </c>
      <c r="J1616" s="23" t="s">
        <v>1274</v>
      </c>
      <c r="K1616" s="24" t="s">
        <v>3630</v>
      </c>
      <c r="L1616" s="22" t="s">
        <v>4261</v>
      </c>
      <c r="M1616" s="22" t="s">
        <v>4316</v>
      </c>
      <c r="N1616" s="22" t="s">
        <v>2074</v>
      </c>
      <c r="O1616" s="22"/>
      <c r="P1616" s="246" t="s">
        <v>1714</v>
      </c>
      <c r="Q1616" s="191"/>
      <c r="R1616" s="1"/>
      <c r="S1616" s="1" t="str">
        <f t="shared" si="224"/>
        <v/>
      </c>
      <c r="T1616" s="1" t="str">
        <f>IF(ISNA(VLOOKUP(P1616,'NEW XEQM.c'!D:D,1,0)),"--",VLOOKUP(P1616,'NEW XEQM.c'!D:G,3,0))</f>
        <v>--</v>
      </c>
      <c r="U1616" s="1" t="s">
        <v>2074</v>
      </c>
      <c r="W1616" t="e">
        <f t="shared" si="233"/>
        <v>#VALUE!</v>
      </c>
    </row>
    <row r="1617" spans="1:23">
      <c r="A1617" s="16">
        <f t="shared" si="231"/>
        <v>1617</v>
      </c>
      <c r="B1617" s="15">
        <f t="shared" si="232"/>
        <v>1579</v>
      </c>
      <c r="C1617" s="18" t="s">
        <v>4300</v>
      </c>
      <c r="D1617" s="18" t="s">
        <v>3751</v>
      </c>
      <c r="E1617" s="23" t="s">
        <v>1146</v>
      </c>
      <c r="F1617" s="23" t="s">
        <v>1146</v>
      </c>
      <c r="G1617" s="99">
        <v>0</v>
      </c>
      <c r="H1617" s="99">
        <v>0</v>
      </c>
      <c r="I1617" s="92" t="s">
        <v>3</v>
      </c>
      <c r="J1617" s="23" t="s">
        <v>1275</v>
      </c>
      <c r="K1617" s="24" t="s">
        <v>3526</v>
      </c>
      <c r="L1617" s="22" t="s">
        <v>4261</v>
      </c>
      <c r="M1617" s="22" t="s">
        <v>4316</v>
      </c>
      <c r="N1617" s="22" t="s">
        <v>2074</v>
      </c>
      <c r="O1617" s="22"/>
      <c r="P1617" s="246" t="s">
        <v>1716</v>
      </c>
      <c r="Q1617" s="191"/>
      <c r="R1617" s="1"/>
      <c r="S1617" s="1" t="str">
        <f t="shared" si="224"/>
        <v/>
      </c>
      <c r="T1617" s="1" t="str">
        <f>IF(ISNA(VLOOKUP(P1617,'NEW XEQM.c'!D:D,1,0)),"--",VLOOKUP(P1617,'NEW XEQM.c'!D:G,3,0))</f>
        <v>--</v>
      </c>
      <c r="U1617" s="1" t="s">
        <v>2074</v>
      </c>
      <c r="W1617" t="e">
        <f t="shared" si="233"/>
        <v>#VALUE!</v>
      </c>
    </row>
    <row r="1618" spans="1:23">
      <c r="A1618" s="16">
        <f t="shared" si="231"/>
        <v>1618</v>
      </c>
      <c r="B1618" s="15">
        <f t="shared" si="232"/>
        <v>1580</v>
      </c>
      <c r="C1618" s="18" t="s">
        <v>4133</v>
      </c>
      <c r="D1618" s="18" t="s">
        <v>7</v>
      </c>
      <c r="E1618" s="23" t="s">
        <v>1147</v>
      </c>
      <c r="F1618" s="23" t="s">
        <v>1147</v>
      </c>
      <c r="G1618" s="99">
        <v>0</v>
      </c>
      <c r="H1618" s="99">
        <v>0</v>
      </c>
      <c r="I1618" s="92" t="s">
        <v>3</v>
      </c>
      <c r="J1618" s="23" t="s">
        <v>1274</v>
      </c>
      <c r="K1618" s="24" t="s">
        <v>3630</v>
      </c>
      <c r="L1618" s="22" t="s">
        <v>4261</v>
      </c>
      <c r="M1618" s="22" t="s">
        <v>4316</v>
      </c>
      <c r="N1618" s="22" t="s">
        <v>2074</v>
      </c>
      <c r="O1618" s="22"/>
      <c r="P1618" s="246" t="s">
        <v>1717</v>
      </c>
      <c r="Q1618" s="191"/>
      <c r="R1618" s="1"/>
      <c r="S1618" s="1" t="str">
        <f t="shared" si="224"/>
        <v/>
      </c>
      <c r="T1618" s="1" t="str">
        <f>IF(ISNA(VLOOKUP(P1618,'NEW XEQM.c'!D:D,1,0)),"--",VLOOKUP(P1618,'NEW XEQM.c'!D:G,3,0))</f>
        <v>--</v>
      </c>
      <c r="U1618" s="1" t="s">
        <v>2074</v>
      </c>
      <c r="W1618" t="e">
        <f t="shared" si="233"/>
        <v>#VALUE!</v>
      </c>
    </row>
    <row r="1619" spans="1:23">
      <c r="A1619" s="16">
        <f t="shared" si="231"/>
        <v>1619</v>
      </c>
      <c r="B1619" s="15">
        <f t="shared" si="232"/>
        <v>1581</v>
      </c>
      <c r="C1619" s="18" t="s">
        <v>4134</v>
      </c>
      <c r="D1619" s="18" t="s">
        <v>7</v>
      </c>
      <c r="E1619" s="23" t="s">
        <v>266</v>
      </c>
      <c r="F1619" s="23" t="s">
        <v>266</v>
      </c>
      <c r="G1619" s="99">
        <v>0</v>
      </c>
      <c r="H1619" s="99">
        <v>0</v>
      </c>
      <c r="I1619" s="92" t="s">
        <v>3</v>
      </c>
      <c r="J1619" s="23" t="s">
        <v>1274</v>
      </c>
      <c r="K1619" s="24" t="s">
        <v>3630</v>
      </c>
      <c r="L1619" s="22" t="s">
        <v>4261</v>
      </c>
      <c r="M1619" s="22" t="s">
        <v>4316</v>
      </c>
      <c r="N1619" s="22" t="s">
        <v>2074</v>
      </c>
      <c r="O1619" s="22"/>
      <c r="P1619" s="246" t="s">
        <v>1718</v>
      </c>
      <c r="Q1619" s="191"/>
      <c r="R1619" s="1"/>
      <c r="S1619" s="1" t="str">
        <f t="shared" si="224"/>
        <v/>
      </c>
      <c r="T1619" s="1" t="str">
        <f>IF(ISNA(VLOOKUP(P1619,'NEW XEQM.c'!D:D,1,0)),"--",VLOOKUP(P1619,'NEW XEQM.c'!D:G,3,0))</f>
        <v>--</v>
      </c>
      <c r="U1619" s="1" t="s">
        <v>2074</v>
      </c>
      <c r="W1619" t="e">
        <f t="shared" si="233"/>
        <v>#VALUE!</v>
      </c>
    </row>
    <row r="1620" spans="1:23">
      <c r="A1620" s="16">
        <f t="shared" si="231"/>
        <v>1620</v>
      </c>
      <c r="B1620" s="15">
        <f t="shared" si="232"/>
        <v>1582</v>
      </c>
      <c r="C1620" s="18" t="s">
        <v>4135</v>
      </c>
      <c r="D1620" s="18" t="s">
        <v>7</v>
      </c>
      <c r="E1620" s="23" t="s">
        <v>267</v>
      </c>
      <c r="F1620" s="23" t="s">
        <v>267</v>
      </c>
      <c r="G1620" s="99">
        <v>0</v>
      </c>
      <c r="H1620" s="99">
        <v>0</v>
      </c>
      <c r="I1620" s="92" t="s">
        <v>3</v>
      </c>
      <c r="J1620" s="23" t="s">
        <v>1274</v>
      </c>
      <c r="K1620" s="24" t="s">
        <v>3630</v>
      </c>
      <c r="L1620" s="22" t="s">
        <v>4261</v>
      </c>
      <c r="M1620" s="22" t="s">
        <v>4316</v>
      </c>
      <c r="N1620" s="22" t="s">
        <v>2074</v>
      </c>
      <c r="O1620" s="22"/>
      <c r="P1620" s="246" t="s">
        <v>1719</v>
      </c>
      <c r="Q1620" s="191"/>
      <c r="R1620" s="1"/>
      <c r="S1620" s="1" t="str">
        <f t="shared" si="224"/>
        <v/>
      </c>
      <c r="T1620" s="1" t="str">
        <f>IF(ISNA(VLOOKUP(P1620,'NEW XEQM.c'!D:D,1,0)),"--",VLOOKUP(P1620,'NEW XEQM.c'!D:G,3,0))</f>
        <v>--</v>
      </c>
      <c r="U1620" s="1" t="s">
        <v>2074</v>
      </c>
      <c r="W1620" t="e">
        <f t="shared" si="233"/>
        <v>#VALUE!</v>
      </c>
    </row>
    <row r="1621" spans="1:23">
      <c r="A1621" s="16">
        <f t="shared" si="231"/>
        <v>1621</v>
      </c>
      <c r="B1621" s="15">
        <f t="shared" si="232"/>
        <v>1583</v>
      </c>
      <c r="C1621" s="18" t="s">
        <v>4136</v>
      </c>
      <c r="D1621" s="18" t="s">
        <v>7</v>
      </c>
      <c r="E1621" s="23" t="s">
        <v>268</v>
      </c>
      <c r="F1621" s="23" t="s">
        <v>268</v>
      </c>
      <c r="G1621" s="99">
        <v>0</v>
      </c>
      <c r="H1621" s="99">
        <v>0</v>
      </c>
      <c r="I1621" s="92" t="s">
        <v>3</v>
      </c>
      <c r="J1621" s="23" t="s">
        <v>1274</v>
      </c>
      <c r="K1621" s="24" t="s">
        <v>3630</v>
      </c>
      <c r="L1621" s="22" t="s">
        <v>4261</v>
      </c>
      <c r="M1621" s="22" t="s">
        <v>4316</v>
      </c>
      <c r="N1621" s="22" t="s">
        <v>2074</v>
      </c>
      <c r="O1621" s="22"/>
      <c r="P1621" s="246" t="s">
        <v>1720</v>
      </c>
      <c r="Q1621" s="191"/>
      <c r="R1621" s="1"/>
      <c r="S1621" s="1" t="str">
        <f t="shared" si="224"/>
        <v/>
      </c>
      <c r="T1621" s="1" t="str">
        <f>IF(ISNA(VLOOKUP(P1621,'NEW XEQM.c'!D:D,1,0)),"--",VLOOKUP(P1621,'NEW XEQM.c'!D:G,3,0))</f>
        <v>--</v>
      </c>
      <c r="U1621" s="1" t="s">
        <v>2074</v>
      </c>
      <c r="W1621" t="e">
        <f t="shared" si="233"/>
        <v>#VALUE!</v>
      </c>
    </row>
    <row r="1622" spans="1:23">
      <c r="A1622" s="16">
        <f t="shared" si="231"/>
        <v>1622</v>
      </c>
      <c r="B1622" s="15">
        <f t="shared" si="232"/>
        <v>1584</v>
      </c>
      <c r="C1622" s="18" t="s">
        <v>4099</v>
      </c>
      <c r="D1622" s="18" t="s">
        <v>7</v>
      </c>
      <c r="E1622" s="23" t="s">
        <v>4100</v>
      </c>
      <c r="F1622" s="23" t="s">
        <v>4100</v>
      </c>
      <c r="G1622" s="99">
        <v>0</v>
      </c>
      <c r="H1622" s="99">
        <v>0</v>
      </c>
      <c r="I1622" s="92" t="s">
        <v>3</v>
      </c>
      <c r="J1622" s="23" t="s">
        <v>1274</v>
      </c>
      <c r="K1622" s="24" t="s">
        <v>3630</v>
      </c>
      <c r="L1622" s="22" t="s">
        <v>4261</v>
      </c>
      <c r="M1622" s="22" t="s">
        <v>4316</v>
      </c>
      <c r="N1622" s="22" t="s">
        <v>2074</v>
      </c>
      <c r="O1622" s="22"/>
      <c r="P1622" s="246" t="s">
        <v>4124</v>
      </c>
      <c r="Q1622" s="191"/>
      <c r="R1622" s="1"/>
      <c r="S1622" s="1" t="str">
        <f t="shared" si="224"/>
        <v/>
      </c>
      <c r="T1622" s="1" t="str">
        <f>IF(ISNA(VLOOKUP(P1622,'NEW XEQM.c'!D:D,1,0)),"--",VLOOKUP(P1622,'NEW XEQM.c'!D:G,3,0))</f>
        <v>--</v>
      </c>
      <c r="U1622" s="1" t="s">
        <v>2074</v>
      </c>
      <c r="W1622" t="str">
        <f t="shared" si="233"/>
        <v>STD_psi (u,m)</v>
      </c>
    </row>
    <row r="1623" spans="1:23">
      <c r="A1623" s="16">
        <f t="shared" si="231"/>
        <v>1623</v>
      </c>
      <c r="B1623" s="15">
        <f t="shared" si="232"/>
        <v>1585</v>
      </c>
      <c r="C1623" s="18" t="s">
        <v>3383</v>
      </c>
      <c r="D1623" s="18" t="s">
        <v>7</v>
      </c>
      <c r="E1623" s="23" t="s">
        <v>465</v>
      </c>
      <c r="F1623" s="23" t="s">
        <v>465</v>
      </c>
      <c r="G1623" s="99">
        <v>0</v>
      </c>
      <c r="H1623" s="99">
        <v>0</v>
      </c>
      <c r="I1623" s="92" t="s">
        <v>3</v>
      </c>
      <c r="J1623" s="23" t="s">
        <v>1274</v>
      </c>
      <c r="K1623" s="24" t="s">
        <v>3630</v>
      </c>
      <c r="L1623" s="22" t="s">
        <v>4261</v>
      </c>
      <c r="M1623" s="22" t="s">
        <v>4316</v>
      </c>
      <c r="N1623" s="22" t="s">
        <v>2074</v>
      </c>
      <c r="O1623" s="22"/>
      <c r="P1623" s="246" t="s">
        <v>3154</v>
      </c>
      <c r="Q1623" s="191"/>
      <c r="R1623" s="1"/>
      <c r="S1623" s="1" t="str">
        <f t="shared" si="224"/>
        <v/>
      </c>
      <c r="T1623" s="1" t="str">
        <f>IF(ISNA(VLOOKUP(P1623,'NEW XEQM.c'!D:D,1,0)),"--",VLOOKUP(P1623,'NEW XEQM.c'!D:G,3,0))</f>
        <v>--</v>
      </c>
      <c r="U1623" s="1"/>
      <c r="W1623" t="e">
        <f t="shared" si="233"/>
        <v>#VALUE!</v>
      </c>
    </row>
    <row r="1624" spans="1:23">
      <c r="A1624" s="16">
        <f t="shared" si="231"/>
        <v>1624</v>
      </c>
      <c r="B1624" s="15">
        <f t="shared" si="232"/>
        <v>1586</v>
      </c>
      <c r="C1624" s="18" t="s">
        <v>3384</v>
      </c>
      <c r="D1624" s="18" t="s">
        <v>5030</v>
      </c>
      <c r="E1624" s="23" t="s">
        <v>275</v>
      </c>
      <c r="F1624" s="23" t="s">
        <v>275</v>
      </c>
      <c r="G1624" s="99">
        <v>0</v>
      </c>
      <c r="H1624" s="99">
        <v>0</v>
      </c>
      <c r="I1624" s="92" t="s">
        <v>3</v>
      </c>
      <c r="J1624" s="23" t="s">
        <v>1274</v>
      </c>
      <c r="K1624" s="24" t="s">
        <v>3630</v>
      </c>
      <c r="L1624" s="22" t="s">
        <v>4261</v>
      </c>
      <c r="M1624" s="22" t="s">
        <v>4318</v>
      </c>
      <c r="N1624" s="22" t="s">
        <v>2074</v>
      </c>
      <c r="O1624" s="22"/>
      <c r="P1624" s="246" t="s">
        <v>1728</v>
      </c>
      <c r="Q1624" s="191"/>
      <c r="R1624" s="1"/>
      <c r="S1624" s="1" t="str">
        <f t="shared" si="224"/>
        <v/>
      </c>
      <c r="T1624" s="1" t="str">
        <f>IF(ISNA(VLOOKUP(P1624,'NEW XEQM.c'!D:D,1,0)),"--",VLOOKUP(P1624,'NEW XEQM.c'!D:G,3,0))</f>
        <v>--</v>
      </c>
      <c r="U1624" s="1" t="s">
        <v>2074</v>
      </c>
      <c r="W1624" t="e">
        <f t="shared" si="233"/>
        <v>#VALUE!</v>
      </c>
    </row>
    <row r="1625" spans="1:23">
      <c r="A1625" s="16">
        <f t="shared" si="231"/>
        <v>1625</v>
      </c>
      <c r="B1625" s="15">
        <f t="shared" si="232"/>
        <v>1587</v>
      </c>
      <c r="C1625" s="18" t="s">
        <v>3385</v>
      </c>
      <c r="D1625" s="18" t="s">
        <v>11</v>
      </c>
      <c r="E1625" s="23" t="s">
        <v>278</v>
      </c>
      <c r="F1625" s="23" t="s">
        <v>278</v>
      </c>
      <c r="G1625" s="99">
        <v>0</v>
      </c>
      <c r="H1625" s="99" t="s">
        <v>4883</v>
      </c>
      <c r="I1625" s="92" t="s">
        <v>3</v>
      </c>
      <c r="J1625" s="23" t="s">
        <v>1274</v>
      </c>
      <c r="K1625" s="24" t="s">
        <v>3630</v>
      </c>
      <c r="L1625" s="22" t="s">
        <v>4261</v>
      </c>
      <c r="M1625" s="22" t="s">
        <v>4317</v>
      </c>
      <c r="N1625" s="22" t="s">
        <v>2074</v>
      </c>
      <c r="O1625" s="22"/>
      <c r="P1625" s="246" t="s">
        <v>1731</v>
      </c>
      <c r="Q1625" s="191"/>
      <c r="R1625" s="1"/>
      <c r="S1625" s="1" t="str">
        <f t="shared" si="224"/>
        <v/>
      </c>
      <c r="T1625" s="1" t="str">
        <f>IF(ISNA(VLOOKUP(P1625,'NEW XEQM.c'!D:D,1,0)),"--",VLOOKUP(P1625,'NEW XEQM.c'!D:G,3,0))</f>
        <v>SCI</v>
      </c>
      <c r="U1625" s="1" t="s">
        <v>2451</v>
      </c>
      <c r="W1625" t="e">
        <f t="shared" si="233"/>
        <v>#VALUE!</v>
      </c>
    </row>
    <row r="1626" spans="1:23">
      <c r="A1626" s="16">
        <f t="shared" si="231"/>
        <v>1626</v>
      </c>
      <c r="B1626" s="15">
        <f t="shared" si="232"/>
        <v>1588</v>
      </c>
      <c r="C1626" s="18" t="s">
        <v>3386</v>
      </c>
      <c r="D1626" s="18" t="s">
        <v>7</v>
      </c>
      <c r="E1626" s="23" t="s">
        <v>279</v>
      </c>
      <c r="F1626" s="23" t="s">
        <v>279</v>
      </c>
      <c r="G1626" s="99">
        <v>0</v>
      </c>
      <c r="H1626" s="99">
        <v>0</v>
      </c>
      <c r="I1626" s="92" t="s">
        <v>3</v>
      </c>
      <c r="J1626" s="23" t="s">
        <v>1274</v>
      </c>
      <c r="K1626" s="24" t="s">
        <v>3630</v>
      </c>
      <c r="L1626" s="22" t="s">
        <v>4261</v>
      </c>
      <c r="M1626" s="22" t="s">
        <v>4316</v>
      </c>
      <c r="N1626" s="22" t="s">
        <v>2074</v>
      </c>
      <c r="O1626" s="22"/>
      <c r="P1626" s="246" t="s">
        <v>5791</v>
      </c>
      <c r="Q1626" s="191"/>
      <c r="R1626" s="1"/>
      <c r="S1626" s="1" t="str">
        <f t="shared" si="224"/>
        <v/>
      </c>
      <c r="T1626" s="1" t="str">
        <f>IF(ISNA(VLOOKUP(P1626,'NEW XEQM.c'!D:D,1,0)),"--",VLOOKUP(P1626,'NEW XEQM.c'!D:G,3,0))</f>
        <v>--</v>
      </c>
      <c r="U1626" s="1" t="s">
        <v>2450</v>
      </c>
      <c r="W1626" t="e">
        <f t="shared" si="233"/>
        <v>#VALUE!</v>
      </c>
    </row>
    <row r="1627" spans="1:23">
      <c r="A1627" s="16">
        <f t="shared" si="231"/>
        <v>1627</v>
      </c>
      <c r="B1627" s="15">
        <f t="shared" si="232"/>
        <v>1589</v>
      </c>
      <c r="C1627" s="18" t="s">
        <v>3387</v>
      </c>
      <c r="D1627" s="18" t="s">
        <v>7</v>
      </c>
      <c r="E1627" s="23" t="s">
        <v>281</v>
      </c>
      <c r="F1627" s="23" t="s">
        <v>281</v>
      </c>
      <c r="G1627" s="99">
        <v>0</v>
      </c>
      <c r="H1627" s="99">
        <v>0</v>
      </c>
      <c r="I1627" s="92" t="s">
        <v>3</v>
      </c>
      <c r="J1627" s="23" t="s">
        <v>1274</v>
      </c>
      <c r="K1627" s="24" t="s">
        <v>3630</v>
      </c>
      <c r="L1627" s="22" t="s">
        <v>4261</v>
      </c>
      <c r="M1627" s="22" t="s">
        <v>4316</v>
      </c>
      <c r="N1627" s="22" t="s">
        <v>2074</v>
      </c>
      <c r="O1627" s="22"/>
      <c r="P1627" s="246" t="s">
        <v>1736</v>
      </c>
      <c r="Q1627" s="191"/>
      <c r="R1627" s="1"/>
      <c r="S1627" s="1" t="str">
        <f t="shared" si="224"/>
        <v/>
      </c>
      <c r="T1627" s="1" t="str">
        <f>IF(ISNA(VLOOKUP(P1627,'NEW XEQM.c'!D:D,1,0)),"--",VLOOKUP(P1627,'NEW XEQM.c'!D:G,3,0))</f>
        <v>SEED</v>
      </c>
      <c r="U1627" s="1" t="s">
        <v>2439</v>
      </c>
      <c r="W1627" t="e">
        <f t="shared" si="233"/>
        <v>#VALUE!</v>
      </c>
    </row>
    <row r="1628" spans="1:23">
      <c r="A1628" s="16">
        <f t="shared" si="231"/>
        <v>1628</v>
      </c>
      <c r="B1628" s="15">
        <f t="shared" si="232"/>
        <v>1590</v>
      </c>
      <c r="C1628" s="18" t="s">
        <v>5438</v>
      </c>
      <c r="D1628" s="18" t="s">
        <v>2559</v>
      </c>
      <c r="E1628" s="23" t="s">
        <v>4392</v>
      </c>
      <c r="F1628" s="23" t="s">
        <v>4392</v>
      </c>
      <c r="G1628" s="99">
        <v>0</v>
      </c>
      <c r="H1628" s="99">
        <v>0</v>
      </c>
      <c r="I1628" s="92" t="s">
        <v>3</v>
      </c>
      <c r="J1628" s="23" t="s">
        <v>1274</v>
      </c>
      <c r="K1628" s="24" t="s">
        <v>3631</v>
      </c>
      <c r="L1628" s="22" t="s">
        <v>4261</v>
      </c>
      <c r="M1628" s="22" t="s">
        <v>4318</v>
      </c>
      <c r="N1628" s="22" t="s">
        <v>2074</v>
      </c>
      <c r="O1628" s="22"/>
      <c r="P1628" s="246" t="s">
        <v>4390</v>
      </c>
      <c r="Q1628" s="191"/>
      <c r="R1628" s="1"/>
      <c r="S1628" s="1" t="str">
        <f t="shared" si="224"/>
        <v/>
      </c>
      <c r="T1628" s="1" t="str">
        <f>IF(ISNA(VLOOKUP(P1628,'NEW XEQM.c'!D:D,1,0)),"--",VLOOKUP(P1628,'NEW XEQM.c'!D:G,3,0))</f>
        <v>--</v>
      </c>
      <c r="U1628" s="1" t="s">
        <v>2074</v>
      </c>
      <c r="W1628" t="e">
        <f t="shared" si="233"/>
        <v>#VALUE!</v>
      </c>
    </row>
    <row r="1629" spans="1:23">
      <c r="A1629" s="16">
        <f t="shared" si="231"/>
        <v>1629</v>
      </c>
      <c r="B1629" s="15">
        <f t="shared" si="232"/>
        <v>1591</v>
      </c>
      <c r="C1629" s="218" t="s">
        <v>5045</v>
      </c>
      <c r="D1629" s="18" t="s">
        <v>5046</v>
      </c>
      <c r="E1629" s="23" t="s">
        <v>1150</v>
      </c>
      <c r="F1629" s="23" t="s">
        <v>282</v>
      </c>
      <c r="G1629" s="99">
        <v>0</v>
      </c>
      <c r="H1629" s="99">
        <v>0</v>
      </c>
      <c r="I1629" s="92" t="s">
        <v>3</v>
      </c>
      <c r="J1629" s="23" t="s">
        <v>1274</v>
      </c>
      <c r="K1629" s="24" t="s">
        <v>3630</v>
      </c>
      <c r="L1629" s="22" t="s">
        <v>4261</v>
      </c>
      <c r="M1629" s="22" t="s">
        <v>4316</v>
      </c>
      <c r="N1629" s="22" t="s">
        <v>2074</v>
      </c>
      <c r="O1629" s="22"/>
      <c r="P1629" s="246" t="s">
        <v>1737</v>
      </c>
      <c r="Q1629" s="191"/>
      <c r="R1629" s="1"/>
      <c r="S1629" s="1" t="str">
        <f t="shared" si="224"/>
        <v>NOT EQUAL</v>
      </c>
      <c r="T1629" s="1" t="str">
        <f>IF(ISNA(VLOOKUP(P1629,'NEW XEQM.c'!D:D,1,0)),"--",VLOOKUP(P1629,'NEW XEQM.c'!D:G,3,0))</f>
        <v>--</v>
      </c>
      <c r="U1629" s="1" t="s">
        <v>2074</v>
      </c>
      <c r="W1629" t="e">
        <f t="shared" si="233"/>
        <v>#VALUE!</v>
      </c>
    </row>
    <row r="1630" spans="1:23">
      <c r="A1630" s="16">
        <f t="shared" si="231"/>
        <v>1630</v>
      </c>
      <c r="B1630" s="15">
        <f t="shared" si="232"/>
        <v>1592</v>
      </c>
      <c r="C1630" s="18" t="s">
        <v>3773</v>
      </c>
      <c r="D1630" s="18" t="s">
        <v>7</v>
      </c>
      <c r="E1630" s="23" t="s">
        <v>283</v>
      </c>
      <c r="F1630" s="23" t="s">
        <v>283</v>
      </c>
      <c r="G1630" s="99">
        <v>0</v>
      </c>
      <c r="H1630" s="99">
        <v>0</v>
      </c>
      <c r="I1630" s="92" t="s">
        <v>3</v>
      </c>
      <c r="J1630" s="23" t="s">
        <v>1274</v>
      </c>
      <c r="K1630" s="24" t="s">
        <v>3630</v>
      </c>
      <c r="L1630" s="22" t="s">
        <v>4261</v>
      </c>
      <c r="M1630" s="22" t="s">
        <v>4316</v>
      </c>
      <c r="N1630" s="22" t="s">
        <v>2074</v>
      </c>
      <c r="O1630" s="22"/>
      <c r="P1630" s="246" t="s">
        <v>1738</v>
      </c>
      <c r="Q1630" s="191"/>
      <c r="R1630" s="1"/>
      <c r="S1630" s="1" t="str">
        <f t="shared" si="224"/>
        <v/>
      </c>
      <c r="T1630" s="1" t="str">
        <f>IF(ISNA(VLOOKUP(P1630,'NEW XEQM.c'!D:D,1,0)),"--",VLOOKUP(P1630,'NEW XEQM.c'!D:G,3,0))</f>
        <v>--</v>
      </c>
      <c r="U1630" s="1" t="s">
        <v>2074</v>
      </c>
      <c r="W1630" t="e">
        <f t="shared" si="233"/>
        <v>#VALUE!</v>
      </c>
    </row>
    <row r="1631" spans="1:23">
      <c r="A1631" s="16">
        <f t="shared" si="231"/>
        <v>1631</v>
      </c>
      <c r="B1631" s="15">
        <f t="shared" si="232"/>
        <v>1593</v>
      </c>
      <c r="C1631" s="218" t="s">
        <v>5045</v>
      </c>
      <c r="D1631" s="18" t="s">
        <v>5047</v>
      </c>
      <c r="E1631" s="23" t="s">
        <v>1151</v>
      </c>
      <c r="F1631" s="23" t="s">
        <v>284</v>
      </c>
      <c r="G1631" s="99">
        <v>0</v>
      </c>
      <c r="H1631" s="99">
        <v>0</v>
      </c>
      <c r="I1631" s="92" t="s">
        <v>3</v>
      </c>
      <c r="J1631" s="23" t="s">
        <v>1274</v>
      </c>
      <c r="K1631" s="24" t="s">
        <v>3630</v>
      </c>
      <c r="L1631" s="22" t="s">
        <v>4261</v>
      </c>
      <c r="M1631" s="22" t="s">
        <v>4316</v>
      </c>
      <c r="N1631" s="22" t="s">
        <v>2074</v>
      </c>
      <c r="O1631" s="22"/>
      <c r="P1631" s="246" t="s">
        <v>1739</v>
      </c>
      <c r="Q1631" s="191"/>
      <c r="R1631" s="1"/>
      <c r="S1631" s="1" t="str">
        <f t="shared" si="224"/>
        <v>NOT EQUAL</v>
      </c>
      <c r="T1631" s="1" t="str">
        <f>IF(ISNA(VLOOKUP(P1631,'NEW XEQM.c'!D:D,1,0)),"--",VLOOKUP(P1631,'NEW XEQM.c'!D:G,3,0))</f>
        <v>--</v>
      </c>
      <c r="U1631" s="1" t="s">
        <v>2074</v>
      </c>
      <c r="W1631" t="e">
        <f t="shared" si="233"/>
        <v>#VALUE!</v>
      </c>
    </row>
    <row r="1632" spans="1:23">
      <c r="A1632" s="16">
        <f t="shared" si="231"/>
        <v>1632</v>
      </c>
      <c r="B1632" s="15">
        <f t="shared" si="232"/>
        <v>1594</v>
      </c>
      <c r="C1632" s="218" t="s">
        <v>5045</v>
      </c>
      <c r="D1632" s="18" t="s">
        <v>5048</v>
      </c>
      <c r="E1632" s="23" t="s">
        <v>1152</v>
      </c>
      <c r="F1632" s="23" t="s">
        <v>285</v>
      </c>
      <c r="G1632" s="99">
        <v>0</v>
      </c>
      <c r="H1632" s="99">
        <v>0</v>
      </c>
      <c r="I1632" s="92" t="s">
        <v>3</v>
      </c>
      <c r="J1632" s="23" t="s">
        <v>1274</v>
      </c>
      <c r="K1632" s="24" t="s">
        <v>3630</v>
      </c>
      <c r="L1632" s="22" t="s">
        <v>4261</v>
      </c>
      <c r="M1632" s="22" t="s">
        <v>4316</v>
      </c>
      <c r="N1632" s="22" t="s">
        <v>2074</v>
      </c>
      <c r="O1632" s="22"/>
      <c r="P1632" s="246" t="s">
        <v>1740</v>
      </c>
      <c r="Q1632" s="191"/>
      <c r="R1632" s="1"/>
      <c r="S1632" s="1" t="str">
        <f t="shared" si="224"/>
        <v>NOT EQUAL</v>
      </c>
      <c r="T1632" s="1" t="str">
        <f>IF(ISNA(VLOOKUP(P1632,'NEW XEQM.c'!D:D,1,0)),"--",VLOOKUP(P1632,'NEW XEQM.c'!D:G,3,0))</f>
        <v>--</v>
      </c>
      <c r="U1632" s="1" t="s">
        <v>2074</v>
      </c>
      <c r="W1632" t="e">
        <f t="shared" si="233"/>
        <v>#VALUE!</v>
      </c>
    </row>
    <row r="1633" spans="1:23">
      <c r="A1633" s="16">
        <f t="shared" si="231"/>
        <v>1633</v>
      </c>
      <c r="B1633" s="15">
        <f t="shared" si="232"/>
        <v>1595</v>
      </c>
      <c r="C1633" s="218" t="s">
        <v>5045</v>
      </c>
      <c r="D1633" s="18" t="s">
        <v>5049</v>
      </c>
      <c r="E1633" s="23" t="s">
        <v>1153</v>
      </c>
      <c r="F1633" s="23" t="s">
        <v>286</v>
      </c>
      <c r="G1633" s="99">
        <v>0</v>
      </c>
      <c r="H1633" s="99">
        <v>0</v>
      </c>
      <c r="I1633" s="92" t="s">
        <v>3</v>
      </c>
      <c r="J1633" s="23" t="s">
        <v>1274</v>
      </c>
      <c r="K1633" s="24" t="s">
        <v>3630</v>
      </c>
      <c r="L1633" s="22" t="s">
        <v>4261</v>
      </c>
      <c r="M1633" s="22" t="s">
        <v>4316</v>
      </c>
      <c r="N1633" s="22" t="s">
        <v>2074</v>
      </c>
      <c r="O1633" s="22"/>
      <c r="P1633" s="246" t="s">
        <v>1741</v>
      </c>
      <c r="Q1633" s="191"/>
      <c r="R1633" s="1"/>
      <c r="S1633" s="1" t="str">
        <f t="shared" si="224"/>
        <v>NOT EQUAL</v>
      </c>
      <c r="T1633" s="1" t="str">
        <f>IF(ISNA(VLOOKUP(P1633,'NEW XEQM.c'!D:D,1,0)),"--",VLOOKUP(P1633,'NEW XEQM.c'!D:G,3,0))</f>
        <v>--</v>
      </c>
      <c r="U1633" s="1" t="s">
        <v>2074</v>
      </c>
      <c r="W1633" t="e">
        <f t="shared" si="233"/>
        <v>#VALUE!</v>
      </c>
    </row>
    <row r="1634" spans="1:23">
      <c r="A1634" s="16">
        <f t="shared" ref="A1634" si="238">IF(B1634=INT(B1634),ROW(),"")</f>
        <v>1634</v>
      </c>
      <c r="B1634" s="15">
        <f t="shared" si="232"/>
        <v>1596</v>
      </c>
      <c r="C1634" s="218" t="s">
        <v>5045</v>
      </c>
      <c r="D1634" s="18" t="s">
        <v>5050</v>
      </c>
      <c r="E1634" s="23" t="s">
        <v>5056</v>
      </c>
      <c r="F1634" s="23" t="s">
        <v>5058</v>
      </c>
      <c r="G1634" s="99">
        <v>0</v>
      </c>
      <c r="H1634" s="99">
        <v>0</v>
      </c>
      <c r="I1634" s="92" t="s">
        <v>3</v>
      </c>
      <c r="J1634" s="23" t="s">
        <v>1274</v>
      </c>
      <c r="K1634" s="24" t="s">
        <v>3630</v>
      </c>
      <c r="L1634" s="22" t="s">
        <v>4261</v>
      </c>
      <c r="M1634" s="22" t="s">
        <v>4316</v>
      </c>
      <c r="N1634" s="22" t="s">
        <v>2074</v>
      </c>
      <c r="O1634" s="22"/>
      <c r="P1634" s="246" t="s">
        <v>5057</v>
      </c>
      <c r="Q1634" s="191"/>
      <c r="R1634" s="1"/>
      <c r="S1634" s="1" t="str">
        <f t="shared" ref="S1634" si="239">IF(E1634=F1634,"","NOT EQUAL")</f>
        <v>NOT EQUAL</v>
      </c>
      <c r="T1634" s="1" t="str">
        <f>IF(ISNA(VLOOKUP(P1634,'NEW XEQM.c'!D:D,1,0)),"--",VLOOKUP(P1634,'NEW XEQM.c'!D:G,3,0))</f>
        <v>--</v>
      </c>
      <c r="U1634" s="1" t="s">
        <v>2074</v>
      </c>
      <c r="W1634" t="e">
        <f t="shared" si="233"/>
        <v>#VALUE!</v>
      </c>
    </row>
    <row r="1635" spans="1:23">
      <c r="A1635" s="16">
        <f t="shared" si="231"/>
        <v>1635</v>
      </c>
      <c r="B1635" s="15">
        <f t="shared" si="232"/>
        <v>1597</v>
      </c>
      <c r="C1635" s="18" t="s">
        <v>3761</v>
      </c>
      <c r="D1635" s="18" t="s">
        <v>7</v>
      </c>
      <c r="E1635" s="23" t="s">
        <v>287</v>
      </c>
      <c r="F1635" s="23" t="s">
        <v>287</v>
      </c>
      <c r="G1635" s="99">
        <v>0</v>
      </c>
      <c r="H1635" s="99">
        <v>0</v>
      </c>
      <c r="I1635" s="92" t="s">
        <v>3</v>
      </c>
      <c r="J1635" s="23" t="s">
        <v>1274</v>
      </c>
      <c r="K1635" s="24" t="s">
        <v>3630</v>
      </c>
      <c r="L1635" s="22" t="s">
        <v>4261</v>
      </c>
      <c r="M1635" s="22" t="s">
        <v>4316</v>
      </c>
      <c r="N1635" s="22" t="s">
        <v>2074</v>
      </c>
      <c r="O1635" s="22"/>
      <c r="P1635" s="246" t="s">
        <v>1743</v>
      </c>
      <c r="Q1635" s="191"/>
      <c r="R1635" s="1"/>
      <c r="S1635" s="1" t="str">
        <f t="shared" ref="S1635:S1697" si="240">IF(E1635=F1635,"","NOT EQUAL")</f>
        <v/>
      </c>
      <c r="T1635" s="1" t="str">
        <f>IF(ISNA(VLOOKUP(P1635,'NEW XEQM.c'!D:D,1,0)),"--",VLOOKUP(P1635,'NEW XEQM.c'!D:G,3,0))</f>
        <v>--</v>
      </c>
      <c r="U1635" s="1" t="s">
        <v>2074</v>
      </c>
      <c r="W1635" t="e">
        <f t="shared" si="233"/>
        <v>#VALUE!</v>
      </c>
    </row>
    <row r="1636" spans="1:23">
      <c r="A1636" s="16">
        <f t="shared" si="231"/>
        <v>1636</v>
      </c>
      <c r="B1636" s="15">
        <f t="shared" si="232"/>
        <v>1598</v>
      </c>
      <c r="C1636" s="218" t="s">
        <v>5045</v>
      </c>
      <c r="D1636" s="18" t="s">
        <v>5051</v>
      </c>
      <c r="E1636" s="23" t="s">
        <v>1154</v>
      </c>
      <c r="F1636" s="23" t="s">
        <v>1155</v>
      </c>
      <c r="G1636" s="99">
        <v>0</v>
      </c>
      <c r="H1636" s="99">
        <v>0</v>
      </c>
      <c r="I1636" s="92" t="s">
        <v>3</v>
      </c>
      <c r="J1636" s="23" t="s">
        <v>1274</v>
      </c>
      <c r="K1636" s="24" t="s">
        <v>3630</v>
      </c>
      <c r="L1636" s="22" t="s">
        <v>4261</v>
      </c>
      <c r="M1636" s="22" t="s">
        <v>4316</v>
      </c>
      <c r="N1636" s="22" t="s">
        <v>2074</v>
      </c>
      <c r="O1636" s="22"/>
      <c r="P1636" s="246" t="s">
        <v>1744</v>
      </c>
      <c r="Q1636" s="191"/>
      <c r="R1636" s="1"/>
      <c r="S1636" s="1" t="str">
        <f t="shared" si="240"/>
        <v>NOT EQUAL</v>
      </c>
      <c r="T1636" s="1" t="str">
        <f>IF(ISNA(VLOOKUP(P1636,'NEW XEQM.c'!D:D,1,0)),"--",VLOOKUP(P1636,'NEW XEQM.c'!D:G,3,0))</f>
        <v>--</v>
      </c>
      <c r="U1636" s="1" t="s">
        <v>2074</v>
      </c>
      <c r="W1636" t="e">
        <f t="shared" si="233"/>
        <v>#VALUE!</v>
      </c>
    </row>
    <row r="1637" spans="1:23">
      <c r="A1637" s="16">
        <f t="shared" si="231"/>
        <v>1637</v>
      </c>
      <c r="B1637" s="15">
        <f t="shared" si="232"/>
        <v>1599</v>
      </c>
      <c r="C1637" s="218" t="s">
        <v>5045</v>
      </c>
      <c r="D1637" s="18" t="s">
        <v>5052</v>
      </c>
      <c r="E1637" s="23" t="s">
        <v>1156</v>
      </c>
      <c r="F1637" s="23" t="s">
        <v>288</v>
      </c>
      <c r="G1637" s="99">
        <v>0</v>
      </c>
      <c r="H1637" s="99">
        <v>0</v>
      </c>
      <c r="I1637" s="92" t="s">
        <v>3</v>
      </c>
      <c r="J1637" s="23" t="s">
        <v>1274</v>
      </c>
      <c r="K1637" s="24" t="s">
        <v>3630</v>
      </c>
      <c r="L1637" s="22" t="s">
        <v>4261</v>
      </c>
      <c r="M1637" s="22" t="s">
        <v>4316</v>
      </c>
      <c r="N1637" s="22" t="s">
        <v>2074</v>
      </c>
      <c r="O1637" s="22"/>
      <c r="P1637" s="246" t="s">
        <v>1745</v>
      </c>
      <c r="Q1637" s="191"/>
      <c r="R1637" s="1"/>
      <c r="S1637" s="1" t="str">
        <f t="shared" si="240"/>
        <v>NOT EQUAL</v>
      </c>
      <c r="T1637" s="1" t="str">
        <f>IF(ISNA(VLOOKUP(P1637,'NEW XEQM.c'!D:D,1,0)),"--",VLOOKUP(P1637,'NEW XEQM.c'!D:G,3,0))</f>
        <v>--</v>
      </c>
      <c r="U1637" s="1" t="s">
        <v>2074</v>
      </c>
      <c r="W1637" t="e">
        <f t="shared" si="233"/>
        <v>#VALUE!</v>
      </c>
    </row>
    <row r="1638" spans="1:23">
      <c r="A1638" s="16">
        <f t="shared" si="231"/>
        <v>1638</v>
      </c>
      <c r="B1638" s="15">
        <f t="shared" si="232"/>
        <v>1600</v>
      </c>
      <c r="C1638" s="18" t="s">
        <v>3388</v>
      </c>
      <c r="D1638" s="18" t="s">
        <v>7</v>
      </c>
      <c r="E1638" s="23" t="s">
        <v>292</v>
      </c>
      <c r="F1638" s="23" t="s">
        <v>292</v>
      </c>
      <c r="G1638" s="99">
        <v>0</v>
      </c>
      <c r="H1638" s="99">
        <v>0</v>
      </c>
      <c r="I1638" s="92" t="s">
        <v>3</v>
      </c>
      <c r="J1638" s="23" t="s">
        <v>1274</v>
      </c>
      <c r="K1638" s="24" t="s">
        <v>3630</v>
      </c>
      <c r="L1638" s="22" t="s">
        <v>4261</v>
      </c>
      <c r="M1638" s="22" t="s">
        <v>4316</v>
      </c>
      <c r="N1638" s="22" t="s">
        <v>2074</v>
      </c>
      <c r="O1638" s="22"/>
      <c r="P1638" s="246" t="s">
        <v>1749</v>
      </c>
      <c r="Q1638" s="191"/>
      <c r="R1638" s="1"/>
      <c r="S1638" s="1" t="str">
        <f t="shared" si="240"/>
        <v/>
      </c>
      <c r="T1638" s="1" t="str">
        <f>IF(ISNA(VLOOKUP(P1638,'NEW XEQM.c'!D:D,1,0)),"--",VLOOKUP(P1638,'NEW XEQM.c'!D:G,3,0))</f>
        <v>SIGN</v>
      </c>
      <c r="U1638" s="1" t="s">
        <v>2439</v>
      </c>
      <c r="W1638" t="e">
        <f t="shared" si="233"/>
        <v>#VALUE!</v>
      </c>
    </row>
    <row r="1639" spans="1:23">
      <c r="A1639" s="16">
        <f t="shared" si="231"/>
        <v>1639</v>
      </c>
      <c r="B1639" s="15">
        <f t="shared" si="232"/>
        <v>1601</v>
      </c>
      <c r="C1639" s="18" t="s">
        <v>3332</v>
      </c>
      <c r="D1639" s="18" t="s">
        <v>921</v>
      </c>
      <c r="E1639" s="23" t="s">
        <v>293</v>
      </c>
      <c r="F1639" s="23" t="s">
        <v>293</v>
      </c>
      <c r="G1639" s="99">
        <v>0</v>
      </c>
      <c r="H1639" s="99">
        <v>0</v>
      </c>
      <c r="I1639" s="92" t="s">
        <v>3</v>
      </c>
      <c r="J1639" s="23" t="s">
        <v>1274</v>
      </c>
      <c r="K1639" s="24" t="s">
        <v>3630</v>
      </c>
      <c r="L1639" s="22" t="s">
        <v>4261</v>
      </c>
      <c r="M1639" s="22" t="s">
        <v>4316</v>
      </c>
      <c r="N1639" s="22" t="s">
        <v>2074</v>
      </c>
      <c r="O1639" s="22"/>
      <c r="P1639" s="246" t="s">
        <v>1750</v>
      </c>
      <c r="Q1639" s="191"/>
      <c r="R1639" s="1"/>
      <c r="S1639" s="1" t="str">
        <f t="shared" si="240"/>
        <v/>
      </c>
      <c r="T1639" s="1" t="str">
        <f>IF(ISNA(VLOOKUP(P1639,'NEW XEQM.c'!D:D,1,0)),"--",VLOOKUP(P1639,'NEW XEQM.c'!D:G,3,0))</f>
        <v>--</v>
      </c>
      <c r="U1639" s="1" t="s">
        <v>2459</v>
      </c>
      <c r="W1639" t="e">
        <f t="shared" si="233"/>
        <v>#VALUE!</v>
      </c>
    </row>
    <row r="1640" spans="1:23">
      <c r="A1640" s="16">
        <f t="shared" si="231"/>
        <v>1640</v>
      </c>
      <c r="B1640" s="15">
        <f t="shared" si="232"/>
        <v>1602</v>
      </c>
      <c r="C1640" s="59" t="s">
        <v>4037</v>
      </c>
      <c r="D1640" s="59" t="s">
        <v>11</v>
      </c>
      <c r="E1640" s="130" t="s">
        <v>2346</v>
      </c>
      <c r="F1640" s="130" t="s">
        <v>294</v>
      </c>
      <c r="G1640" s="131">
        <v>1</v>
      </c>
      <c r="H1640" s="131">
        <v>99</v>
      </c>
      <c r="I1640" s="92" t="s">
        <v>3</v>
      </c>
      <c r="J1640" s="23" t="s">
        <v>1274</v>
      </c>
      <c r="K1640" s="24" t="s">
        <v>3630</v>
      </c>
      <c r="L1640" s="22" t="s">
        <v>4261</v>
      </c>
      <c r="M1640" s="22" t="s">
        <v>4317</v>
      </c>
      <c r="N1640" s="22" t="s">
        <v>2074</v>
      </c>
      <c r="O1640" s="22"/>
      <c r="P1640" s="246" t="s">
        <v>2345</v>
      </c>
      <c r="Q1640" s="191"/>
      <c r="R1640" s="1"/>
      <c r="S1640" s="1" t="str">
        <f t="shared" si="240"/>
        <v>NOT EQUAL</v>
      </c>
      <c r="T1640" s="1" t="str">
        <f>IF(ISNA(VLOOKUP(P1640,'NEW XEQM.c'!D:D,1,0)),"--",VLOOKUP(P1640,'NEW XEQM.c'!D:G,3,0))</f>
        <v>--</v>
      </c>
      <c r="U1640" s="1" t="s">
        <v>2074</v>
      </c>
      <c r="W1640" t="e">
        <f t="shared" si="233"/>
        <v>#VALUE!</v>
      </c>
    </row>
    <row r="1641" spans="1:23">
      <c r="A1641" s="16">
        <f t="shared" si="231"/>
        <v>1641</v>
      </c>
      <c r="B1641" s="15">
        <f t="shared" si="232"/>
        <v>1603</v>
      </c>
      <c r="C1641" s="18" t="s">
        <v>4307</v>
      </c>
      <c r="D1641" s="18" t="s">
        <v>11</v>
      </c>
      <c r="E1641" s="23" t="s">
        <v>298</v>
      </c>
      <c r="F1641" s="23" t="s">
        <v>298</v>
      </c>
      <c r="G1641" s="99">
        <v>0</v>
      </c>
      <c r="H1641" s="99">
        <v>255</v>
      </c>
      <c r="I1641" s="92" t="s">
        <v>3</v>
      </c>
      <c r="J1641" s="23" t="s">
        <v>1274</v>
      </c>
      <c r="K1641" s="24" t="s">
        <v>3630</v>
      </c>
      <c r="L1641" s="22" t="s">
        <v>4261</v>
      </c>
      <c r="M1641" s="22" t="s">
        <v>4344</v>
      </c>
      <c r="N1641" s="22" t="s">
        <v>2074</v>
      </c>
      <c r="O1641" s="22"/>
      <c r="P1641" s="246" t="s">
        <v>1754</v>
      </c>
      <c r="Q1641" s="191"/>
      <c r="R1641" s="1"/>
      <c r="S1641" s="1" t="str">
        <f t="shared" si="240"/>
        <v/>
      </c>
      <c r="T1641" s="1" t="str">
        <f>IF(ISNA(VLOOKUP(P1641,'NEW XEQM.c'!D:D,1,0)),"--",VLOOKUP(P1641,'NEW XEQM.c'!D:G,3,0))</f>
        <v>--</v>
      </c>
      <c r="U1641" s="1" t="s">
        <v>2074</v>
      </c>
      <c r="W1641" t="e">
        <f t="shared" si="233"/>
        <v>#VALUE!</v>
      </c>
    </row>
    <row r="1642" spans="1:23">
      <c r="A1642" s="16">
        <f t="shared" si="231"/>
        <v>1642</v>
      </c>
      <c r="B1642" s="15">
        <f t="shared" si="232"/>
        <v>1604</v>
      </c>
      <c r="C1642" s="18" t="s">
        <v>3389</v>
      </c>
      <c r="D1642" s="18" t="s">
        <v>7</v>
      </c>
      <c r="E1642" s="23" t="s">
        <v>301</v>
      </c>
      <c r="F1642" s="23" t="s">
        <v>301</v>
      </c>
      <c r="G1642" s="99">
        <v>0</v>
      </c>
      <c r="H1642" s="99">
        <v>0</v>
      </c>
      <c r="I1642" s="92" t="s">
        <v>3</v>
      </c>
      <c r="J1642" s="23" t="s">
        <v>1274</v>
      </c>
      <c r="K1642" s="24" t="s">
        <v>3630</v>
      </c>
      <c r="L1642" s="22" t="s">
        <v>4261</v>
      </c>
      <c r="M1642" s="22" t="s">
        <v>4316</v>
      </c>
      <c r="N1642" s="22" t="s">
        <v>2074</v>
      </c>
      <c r="O1642" s="22"/>
      <c r="P1642" s="246" t="s">
        <v>1756</v>
      </c>
      <c r="Q1642" s="191"/>
      <c r="R1642" s="1"/>
      <c r="S1642" s="1" t="str">
        <f t="shared" si="240"/>
        <v/>
      </c>
      <c r="T1642" s="1" t="str">
        <f>IF(ISNA(VLOOKUP(P1642,'NEW XEQM.c'!D:D,1,0)),"--",VLOOKUP(P1642,'NEW XEQM.c'!D:G,3,0))</f>
        <v>--</v>
      </c>
      <c r="U1642" s="1" t="s">
        <v>2074</v>
      </c>
      <c r="W1642" t="e">
        <f t="shared" si="233"/>
        <v>#VALUE!</v>
      </c>
    </row>
    <row r="1643" spans="1:23">
      <c r="A1643" s="16">
        <f t="shared" si="231"/>
        <v>1643</v>
      </c>
      <c r="B1643" s="15">
        <f t="shared" si="232"/>
        <v>1605</v>
      </c>
      <c r="C1643" s="18" t="s">
        <v>3390</v>
      </c>
      <c r="D1643" s="18" t="s">
        <v>7</v>
      </c>
      <c r="E1643" s="23" t="s">
        <v>1158</v>
      </c>
      <c r="F1643" s="23" t="s">
        <v>1158</v>
      </c>
      <c r="G1643" s="99">
        <v>0</v>
      </c>
      <c r="H1643" s="99">
        <v>0</v>
      </c>
      <c r="I1643" s="92" t="s">
        <v>3</v>
      </c>
      <c r="J1643" s="23" t="s">
        <v>1274</v>
      </c>
      <c r="K1643" s="24" t="s">
        <v>3630</v>
      </c>
      <c r="L1643" s="22" t="s">
        <v>4261</v>
      </c>
      <c r="M1643" s="22" t="s">
        <v>4316</v>
      </c>
      <c r="N1643" s="22" t="s">
        <v>2074</v>
      </c>
      <c r="O1643" s="22"/>
      <c r="P1643" s="246" t="s">
        <v>1757</v>
      </c>
      <c r="Q1643" s="191"/>
      <c r="R1643" s="1"/>
      <c r="S1643" s="1" t="str">
        <f t="shared" si="240"/>
        <v/>
      </c>
      <c r="T1643" s="1" t="str">
        <f>IF(ISNA(VLOOKUP(P1643,'NEW XEQM.c'!D:D,1,0)),"--",VLOOKUP(P1643,'NEW XEQM.c'!D:G,3,0))</f>
        <v>--</v>
      </c>
      <c r="U1643" s="1" t="s">
        <v>2074</v>
      </c>
      <c r="W1643" t="str">
        <f t="shared" si="233"/>
        <v>s STD_SUB_m</v>
      </c>
    </row>
    <row r="1644" spans="1:23">
      <c r="A1644" s="16">
        <f t="shared" si="231"/>
        <v>1644</v>
      </c>
      <c r="B1644" s="15">
        <f t="shared" si="232"/>
        <v>1606</v>
      </c>
      <c r="C1644" s="18" t="s">
        <v>3391</v>
      </c>
      <c r="D1644" s="18" t="s">
        <v>7</v>
      </c>
      <c r="E1644" s="23" t="s">
        <v>2492</v>
      </c>
      <c r="F1644" s="23" t="s">
        <v>2492</v>
      </c>
      <c r="G1644" s="99">
        <v>0</v>
      </c>
      <c r="H1644" s="99">
        <v>0</v>
      </c>
      <c r="I1644" s="92" t="s">
        <v>3</v>
      </c>
      <c r="J1644" s="23" t="s">
        <v>1274</v>
      </c>
      <c r="K1644" s="24" t="s">
        <v>3630</v>
      </c>
      <c r="L1644" s="22" t="s">
        <v>4261</v>
      </c>
      <c r="M1644" s="22" t="s">
        <v>4316</v>
      </c>
      <c r="N1644" s="22" t="s">
        <v>2074</v>
      </c>
      <c r="O1644" s="22"/>
      <c r="P1644" s="246" t="s">
        <v>2493</v>
      </c>
      <c r="Q1644" s="191"/>
      <c r="R1644" s="1"/>
      <c r="S1644" s="1" t="str">
        <f t="shared" si="240"/>
        <v/>
      </c>
      <c r="T1644" s="1" t="str">
        <f>IF(ISNA(VLOOKUP(P1644,'NEW XEQM.c'!D:D,1,0)),"--",VLOOKUP(P1644,'NEW XEQM.c'!D:G,3,0))</f>
        <v>--</v>
      </c>
      <c r="U1644" s="1" t="s">
        <v>2450</v>
      </c>
      <c r="W1644" t="e">
        <f t="shared" si="233"/>
        <v>#VALUE!</v>
      </c>
    </row>
    <row r="1645" spans="1:23">
      <c r="A1645" s="16">
        <f t="shared" si="231"/>
        <v>1645</v>
      </c>
      <c r="B1645" s="15">
        <f t="shared" si="232"/>
        <v>1607</v>
      </c>
      <c r="C1645" s="18" t="s">
        <v>3392</v>
      </c>
      <c r="D1645" s="18" t="s">
        <v>7</v>
      </c>
      <c r="E1645" s="23" t="s">
        <v>1159</v>
      </c>
      <c r="F1645" s="23" t="s">
        <v>1159</v>
      </c>
      <c r="G1645" s="99">
        <v>0</v>
      </c>
      <c r="H1645" s="99">
        <v>0</v>
      </c>
      <c r="I1645" s="92" t="s">
        <v>3</v>
      </c>
      <c r="J1645" s="23" t="s">
        <v>1274</v>
      </c>
      <c r="K1645" s="24" t="s">
        <v>3630</v>
      </c>
      <c r="L1645" s="22" t="s">
        <v>4261</v>
      </c>
      <c r="M1645" s="22" t="s">
        <v>4316</v>
      </c>
      <c r="N1645" s="22" t="s">
        <v>2074</v>
      </c>
      <c r="O1645" s="22"/>
      <c r="P1645" s="246" t="s">
        <v>1758</v>
      </c>
      <c r="Q1645" s="191"/>
      <c r="R1645" s="1"/>
      <c r="S1645" s="1" t="str">
        <f t="shared" si="240"/>
        <v/>
      </c>
      <c r="T1645" s="1" t="str">
        <f>IF(ISNA(VLOOKUP(P1645,'NEW XEQM.c'!D:D,1,0)),"--",VLOOKUP(P1645,'NEW XEQM.c'!D:G,3,0))</f>
        <v>--</v>
      </c>
      <c r="U1645" s="1" t="s">
        <v>2074</v>
      </c>
      <c r="W1645" t="str">
        <f t="shared" si="233"/>
        <v>s STD_SUB_m STD_SUB_w</v>
      </c>
    </row>
    <row r="1646" spans="1:23">
      <c r="A1646" s="16">
        <f t="shared" si="231"/>
        <v>1646</v>
      </c>
      <c r="B1646" s="15">
        <f t="shared" si="232"/>
        <v>1608</v>
      </c>
      <c r="C1646" s="18" t="s">
        <v>4154</v>
      </c>
      <c r="D1646" s="18" t="s">
        <v>4213</v>
      </c>
      <c r="E1646" s="23" t="s">
        <v>1160</v>
      </c>
      <c r="F1646" s="23" t="s">
        <v>1160</v>
      </c>
      <c r="G1646" s="99">
        <v>0</v>
      </c>
      <c r="H1646" s="99">
        <v>99</v>
      </c>
      <c r="I1646" s="92" t="s">
        <v>3</v>
      </c>
      <c r="J1646" s="23" t="s">
        <v>1274</v>
      </c>
      <c r="K1646" s="24" t="s">
        <v>3526</v>
      </c>
      <c r="L1646" s="22" t="s">
        <v>4261</v>
      </c>
      <c r="M1646" s="22" t="s">
        <v>4321</v>
      </c>
      <c r="N1646" s="22" t="s">
        <v>2074</v>
      </c>
      <c r="O1646" s="22"/>
      <c r="P1646" s="246" t="s">
        <v>1759</v>
      </c>
      <c r="Q1646" s="191"/>
      <c r="R1646" s="1"/>
      <c r="S1646" s="1" t="str">
        <f t="shared" si="240"/>
        <v/>
      </c>
      <c r="T1646" s="1" t="str">
        <f>IF(ISNA(VLOOKUP(P1646,'NEW XEQM.c'!D:D,1,0)),"--",VLOOKUP(P1646,'NEW XEQM.c'!D:G,3,0))</f>
        <v>--</v>
      </c>
      <c r="U1646" s="1" t="s">
        <v>2074</v>
      </c>
      <c r="W1646" t="e">
        <f t="shared" si="233"/>
        <v>#VALUE!</v>
      </c>
    </row>
    <row r="1647" spans="1:23">
      <c r="A1647" s="16">
        <f t="shared" si="231"/>
        <v>1647</v>
      </c>
      <c r="B1647" s="15">
        <f t="shared" si="232"/>
        <v>1609</v>
      </c>
      <c r="C1647" s="18" t="s">
        <v>3393</v>
      </c>
      <c r="D1647" s="18" t="s">
        <v>7</v>
      </c>
      <c r="E1647" s="23" t="s">
        <v>305</v>
      </c>
      <c r="F1647" s="23" t="s">
        <v>305</v>
      </c>
      <c r="G1647" s="99">
        <v>0</v>
      </c>
      <c r="H1647" s="99">
        <v>0</v>
      </c>
      <c r="I1647" s="92" t="s">
        <v>3</v>
      </c>
      <c r="J1647" s="23" t="s">
        <v>1274</v>
      </c>
      <c r="K1647" s="24" t="s">
        <v>3630</v>
      </c>
      <c r="L1647" s="22" t="s">
        <v>4261</v>
      </c>
      <c r="M1647" s="22" t="s">
        <v>4316</v>
      </c>
      <c r="N1647" s="22" t="s">
        <v>2074</v>
      </c>
      <c r="O1647" s="22"/>
      <c r="P1647" s="246" t="s">
        <v>1763</v>
      </c>
      <c r="Q1647" s="191"/>
      <c r="R1647" s="1"/>
      <c r="S1647" s="1" t="str">
        <f t="shared" si="240"/>
        <v/>
      </c>
      <c r="T1647" s="1" t="str">
        <f>IF(ISNA(VLOOKUP(P1647,'NEW XEQM.c'!D:D,1,0)),"--",VLOOKUP(P1647,'NEW XEQM.c'!D:G,3,0))</f>
        <v>--</v>
      </c>
      <c r="U1647" s="1" t="s">
        <v>2450</v>
      </c>
      <c r="W1647" t="e">
        <f t="shared" si="233"/>
        <v>#VALUE!</v>
      </c>
    </row>
    <row r="1648" spans="1:23">
      <c r="A1648" s="16">
        <f t="shared" si="231"/>
        <v>1648</v>
      </c>
      <c r="B1648" s="15">
        <f t="shared" si="232"/>
        <v>1610</v>
      </c>
      <c r="C1648" s="18" t="s">
        <v>3515</v>
      </c>
      <c r="D1648" s="83" t="s">
        <v>3774</v>
      </c>
      <c r="E1648" s="23" t="s">
        <v>2313</v>
      </c>
      <c r="F1648" s="23" t="s">
        <v>2313</v>
      </c>
      <c r="G1648" s="99">
        <v>0</v>
      </c>
      <c r="H1648" s="99">
        <v>0</v>
      </c>
      <c r="I1648" s="92" t="s">
        <v>3</v>
      </c>
      <c r="J1648" s="23" t="s">
        <v>1274</v>
      </c>
      <c r="K1648" s="24" t="s">
        <v>3526</v>
      </c>
      <c r="L1648" s="22" t="s">
        <v>4261</v>
      </c>
      <c r="M1648" s="22" t="s">
        <v>4318</v>
      </c>
      <c r="N1648" s="22" t="s">
        <v>2074</v>
      </c>
      <c r="O1648" s="22"/>
      <c r="P1648" s="246" t="s">
        <v>1765</v>
      </c>
      <c r="Q1648" s="191"/>
      <c r="R1648" s="1"/>
      <c r="S1648" s="1" t="str">
        <f t="shared" si="240"/>
        <v/>
      </c>
      <c r="T1648" s="1" t="str">
        <f>IF(ISNA(VLOOKUP(P1648,'NEW XEQM.c'!D:D,1,0)),"--",VLOOKUP(P1648,'NEW XEQM.c'!D:G,3,0))</f>
        <v>--</v>
      </c>
      <c r="U1648" s="1" t="s">
        <v>2074</v>
      </c>
      <c r="W1648" t="e">
        <f t="shared" si="233"/>
        <v>#VALUE!</v>
      </c>
    </row>
    <row r="1649" spans="1:23">
      <c r="A1649" s="16">
        <f t="shared" si="231"/>
        <v>1649</v>
      </c>
      <c r="B1649" s="15">
        <f t="shared" si="232"/>
        <v>1611</v>
      </c>
      <c r="C1649" s="18" t="s">
        <v>3394</v>
      </c>
      <c r="D1649" s="18" t="s">
        <v>2113</v>
      </c>
      <c r="E1649" s="23" t="s">
        <v>1164</v>
      </c>
      <c r="F1649" s="23" t="s">
        <v>248</v>
      </c>
      <c r="G1649" s="99">
        <v>0</v>
      </c>
      <c r="H1649" s="99">
        <v>99</v>
      </c>
      <c r="I1649" s="92" t="s">
        <v>3</v>
      </c>
      <c r="J1649" s="23" t="s">
        <v>1274</v>
      </c>
      <c r="K1649" s="24" t="s">
        <v>3630</v>
      </c>
      <c r="L1649" s="22" t="s">
        <v>4261</v>
      </c>
      <c r="M1649" s="22" t="s">
        <v>4321</v>
      </c>
      <c r="N1649" s="22" t="s">
        <v>2074</v>
      </c>
      <c r="O1649" s="22"/>
      <c r="P1649" s="246" t="s">
        <v>1768</v>
      </c>
      <c r="Q1649" s="191"/>
      <c r="R1649" s="1"/>
      <c r="S1649" s="1" t="str">
        <f t="shared" si="240"/>
        <v>NOT EQUAL</v>
      </c>
      <c r="T1649" s="1" t="str">
        <f>IF(ISNA(VLOOKUP(P1649,'NEW XEQM.c'!D:D,1,0)),"--",VLOOKUP(P1649,'NEW XEQM.c'!D:G,3,0))</f>
        <v>--</v>
      </c>
      <c r="U1649" s="1" t="s">
        <v>2074</v>
      </c>
      <c r="W1649" t="e">
        <f t="shared" si="233"/>
        <v>#VALUE!</v>
      </c>
    </row>
    <row r="1650" spans="1:23">
      <c r="A1650" s="16">
        <f t="shared" si="231"/>
        <v>1650</v>
      </c>
      <c r="B1650" s="15">
        <f t="shared" si="232"/>
        <v>1612</v>
      </c>
      <c r="C1650" s="18" t="s">
        <v>3395</v>
      </c>
      <c r="D1650" s="18" t="s">
        <v>7</v>
      </c>
      <c r="E1650" s="23" t="s">
        <v>1165</v>
      </c>
      <c r="F1650" s="23" t="s">
        <v>1165</v>
      </c>
      <c r="G1650" s="99">
        <v>0</v>
      </c>
      <c r="H1650" s="99">
        <v>0</v>
      </c>
      <c r="I1650" s="92" t="s">
        <v>3</v>
      </c>
      <c r="J1650" s="23" t="s">
        <v>1274</v>
      </c>
      <c r="K1650" s="24" t="s">
        <v>3630</v>
      </c>
      <c r="L1650" s="22" t="s">
        <v>4261</v>
      </c>
      <c r="M1650" s="22" t="s">
        <v>4316</v>
      </c>
      <c r="N1650" s="22" t="s">
        <v>2074</v>
      </c>
      <c r="O1650" s="22"/>
      <c r="P1650" s="246" t="s">
        <v>1769</v>
      </c>
      <c r="Q1650" s="191"/>
      <c r="R1650" s="1"/>
      <c r="S1650" s="1" t="str">
        <f t="shared" si="240"/>
        <v/>
      </c>
      <c r="T1650" s="1" t="str">
        <f>IF(ISNA(VLOOKUP(P1650,'NEW XEQM.c'!D:D,1,0)),"--",VLOOKUP(P1650,'NEW XEQM.c'!D:G,3,0))</f>
        <v>STOEL</v>
      </c>
      <c r="U1650" s="1" t="s">
        <v>2452</v>
      </c>
      <c r="W1650" t="e">
        <f t="shared" si="233"/>
        <v>#VALUE!</v>
      </c>
    </row>
    <row r="1651" spans="1:23">
      <c r="A1651" s="16">
        <f t="shared" si="231"/>
        <v>1651</v>
      </c>
      <c r="B1651" s="15">
        <f t="shared" si="232"/>
        <v>1613</v>
      </c>
      <c r="C1651" s="18" t="s">
        <v>3396</v>
      </c>
      <c r="D1651" s="18" t="s">
        <v>7</v>
      </c>
      <c r="E1651" s="23" t="s">
        <v>1166</v>
      </c>
      <c r="F1651" s="23" t="s">
        <v>1166</v>
      </c>
      <c r="G1651" s="99">
        <v>0</v>
      </c>
      <c r="H1651" s="99">
        <v>0</v>
      </c>
      <c r="I1651" s="92" t="s">
        <v>3</v>
      </c>
      <c r="J1651" s="23" t="s">
        <v>1274</v>
      </c>
      <c r="K1651" s="24" t="s">
        <v>3630</v>
      </c>
      <c r="L1651" s="22" t="s">
        <v>4261</v>
      </c>
      <c r="M1651" s="22" t="s">
        <v>4316</v>
      </c>
      <c r="N1651" s="22" t="s">
        <v>2074</v>
      </c>
      <c r="O1651" s="22"/>
      <c r="P1651" s="246" t="s">
        <v>1770</v>
      </c>
      <c r="Q1651" s="191"/>
      <c r="R1651" s="1"/>
      <c r="S1651" s="1" t="str">
        <f t="shared" si="240"/>
        <v/>
      </c>
      <c r="T1651" s="1" t="str">
        <f>IF(ISNA(VLOOKUP(P1651,'NEW XEQM.c'!D:D,1,0)),"--",VLOOKUP(P1651,'NEW XEQM.c'!D:G,3,0))</f>
        <v>STOIJ</v>
      </c>
      <c r="U1651" s="237" t="s">
        <v>2452</v>
      </c>
      <c r="W1651" t="e">
        <f t="shared" si="233"/>
        <v>#VALUE!</v>
      </c>
    </row>
    <row r="1652" spans="1:23">
      <c r="A1652" s="16">
        <f t="shared" si="231"/>
        <v>1652</v>
      </c>
      <c r="B1652" s="15">
        <f t="shared" si="232"/>
        <v>1614</v>
      </c>
      <c r="C1652" s="18" t="s">
        <v>3215</v>
      </c>
      <c r="D1652" s="18" t="s">
        <v>7</v>
      </c>
      <c r="E1652" s="23" t="s">
        <v>1063</v>
      </c>
      <c r="F1652" s="23" t="s">
        <v>1063</v>
      </c>
      <c r="G1652" s="99">
        <v>0</v>
      </c>
      <c r="H1652" s="99">
        <v>0</v>
      </c>
      <c r="I1652" s="92" t="s">
        <v>3</v>
      </c>
      <c r="J1652" s="23" t="s">
        <v>1274</v>
      </c>
      <c r="K1652" s="24" t="s">
        <v>3630</v>
      </c>
      <c r="L1652" s="22" t="s">
        <v>4261</v>
      </c>
      <c r="M1652" s="22" t="s">
        <v>4316</v>
      </c>
      <c r="N1652" s="22" t="s">
        <v>2074</v>
      </c>
      <c r="O1652" s="22"/>
      <c r="P1652" s="246" t="s">
        <v>1547</v>
      </c>
      <c r="Q1652" s="191"/>
      <c r="R1652" s="1"/>
      <c r="S1652" s="1" t="str">
        <f t="shared" si="240"/>
        <v/>
      </c>
      <c r="T1652" s="1" t="str">
        <f>IF(ISNA(VLOOKUP(P1652,'NEW XEQM.c'!D:D,1,0)),"--",VLOOKUP(P1652,'NEW XEQM.c'!D:G,3,0))</f>
        <v>LN(1+X)</v>
      </c>
      <c r="U1652" s="237" t="s">
        <v>2439</v>
      </c>
      <c r="W1652" t="e">
        <f t="shared" si="233"/>
        <v>#VALUE!</v>
      </c>
    </row>
    <row r="1653" spans="1:23">
      <c r="A1653" s="16">
        <f t="shared" si="231"/>
        <v>1653</v>
      </c>
      <c r="B1653" s="15">
        <f t="shared" si="232"/>
        <v>1615</v>
      </c>
      <c r="C1653" s="18" t="s">
        <v>3397</v>
      </c>
      <c r="D1653" s="18" t="s">
        <v>2113</v>
      </c>
      <c r="E1653" s="23" t="s">
        <v>1168</v>
      </c>
      <c r="F1653" s="23" t="s">
        <v>1168</v>
      </c>
      <c r="G1653" s="99">
        <v>0</v>
      </c>
      <c r="H1653" s="99">
        <v>99</v>
      </c>
      <c r="I1653" s="92" t="s">
        <v>3</v>
      </c>
      <c r="J1653" s="23" t="s">
        <v>1274</v>
      </c>
      <c r="K1653" s="24" t="s">
        <v>3630</v>
      </c>
      <c r="L1653" s="22" t="s">
        <v>4261</v>
      </c>
      <c r="M1653" s="22" t="s">
        <v>4321</v>
      </c>
      <c r="N1653" s="22" t="s">
        <v>2074</v>
      </c>
      <c r="O1653" s="22"/>
      <c r="P1653" s="246" t="s">
        <v>1772</v>
      </c>
      <c r="Q1653" s="191"/>
      <c r="R1653" s="1"/>
      <c r="S1653" s="1" t="str">
        <f t="shared" si="240"/>
        <v/>
      </c>
      <c r="T1653" s="1" t="str">
        <f>IF(ISNA(VLOOKUP(P1653,'NEW XEQM.c'!D:D,1,0)),"--",VLOOKUP(P1653,'NEW XEQM.c'!D:G,3,0))</f>
        <v>--</v>
      </c>
      <c r="U1653" s="1" t="s">
        <v>2452</v>
      </c>
      <c r="W1653" t="e">
        <f t="shared" si="233"/>
        <v>#VALUE!</v>
      </c>
    </row>
    <row r="1654" spans="1:23">
      <c r="A1654" s="16">
        <f t="shared" si="231"/>
        <v>1654</v>
      </c>
      <c r="B1654" s="15">
        <f t="shared" si="232"/>
        <v>1616</v>
      </c>
      <c r="C1654" s="18" t="s">
        <v>3398</v>
      </c>
      <c r="D1654" s="18" t="s">
        <v>7</v>
      </c>
      <c r="E1654" s="23" t="s">
        <v>4736</v>
      </c>
      <c r="F1654" s="23" t="s">
        <v>4736</v>
      </c>
      <c r="G1654" s="99">
        <v>0</v>
      </c>
      <c r="H1654" s="99">
        <v>0</v>
      </c>
      <c r="I1654" s="92" t="s">
        <v>3</v>
      </c>
      <c r="J1654" s="23" t="s">
        <v>1274</v>
      </c>
      <c r="K1654" s="24" t="s">
        <v>3630</v>
      </c>
      <c r="L1654" s="22" t="s">
        <v>4261</v>
      </c>
      <c r="M1654" s="22" t="s">
        <v>4316</v>
      </c>
      <c r="N1654" s="22" t="s">
        <v>2074</v>
      </c>
      <c r="O1654" s="22"/>
      <c r="P1654" s="246" t="s">
        <v>1779</v>
      </c>
      <c r="Q1654" s="191"/>
      <c r="R1654" s="1"/>
      <c r="S1654" s="1" t="str">
        <f t="shared" si="240"/>
        <v/>
      </c>
      <c r="T1654" s="1" t="str">
        <f>IF(ISNA(VLOOKUP(P1654,'NEW XEQM.c'!D:D,1,0)),"--",VLOOKUP(P1654,'NEW XEQM.c'!D:G,3,0))</f>
        <v>SUM</v>
      </c>
      <c r="U1654" s="237" t="s">
        <v>2444</v>
      </c>
      <c r="W1654" t="str">
        <f t="shared" si="233"/>
        <v/>
      </c>
    </row>
    <row r="1655" spans="1:23">
      <c r="A1655" s="16">
        <f t="shared" si="231"/>
        <v>1655</v>
      </c>
      <c r="B1655" s="15">
        <f t="shared" si="232"/>
        <v>1617</v>
      </c>
      <c r="C1655" s="18" t="s">
        <v>3399</v>
      </c>
      <c r="D1655" s="18" t="s">
        <v>7</v>
      </c>
      <c r="E1655" s="23" t="s">
        <v>1173</v>
      </c>
      <c r="F1655" s="23" t="s">
        <v>1173</v>
      </c>
      <c r="G1655" s="99">
        <v>0</v>
      </c>
      <c r="H1655" s="99">
        <v>0</v>
      </c>
      <c r="I1655" s="92" t="s">
        <v>3</v>
      </c>
      <c r="J1655" s="23" t="s">
        <v>1274</v>
      </c>
      <c r="K1655" s="24" t="s">
        <v>3630</v>
      </c>
      <c r="L1655" s="22" t="s">
        <v>4261</v>
      </c>
      <c r="M1655" s="22" t="s">
        <v>4316</v>
      </c>
      <c r="N1655" s="22" t="s">
        <v>2074</v>
      </c>
      <c r="O1655" s="22"/>
      <c r="P1655" s="246" t="s">
        <v>1780</v>
      </c>
      <c r="Q1655" s="191"/>
      <c r="R1655" s="1"/>
      <c r="S1655" s="1" t="str">
        <f t="shared" si="240"/>
        <v/>
      </c>
      <c r="T1655" s="1" t="str">
        <f>IF(ISNA(VLOOKUP(P1655,'NEW XEQM.c'!D:D,1,0)),"--",VLOOKUP(P1655,'NEW XEQM.c'!D:G,3,0))</f>
        <v>--</v>
      </c>
      <c r="U1655" s="1" t="s">
        <v>2074</v>
      </c>
      <c r="W1655" t="str">
        <f t="shared" si="233"/>
        <v>s STD_SUB_w</v>
      </c>
    </row>
    <row r="1656" spans="1:23">
      <c r="A1656" s="16">
        <f t="shared" si="231"/>
        <v>1656</v>
      </c>
      <c r="B1656" s="15">
        <f t="shared" si="232"/>
        <v>1618</v>
      </c>
      <c r="C1656" s="18" t="s">
        <v>3935</v>
      </c>
      <c r="D1656" s="18" t="s">
        <v>7</v>
      </c>
      <c r="E1656" s="23" t="s">
        <v>1174</v>
      </c>
      <c r="F1656" s="23" t="s">
        <v>1174</v>
      </c>
      <c r="G1656" s="99">
        <v>0</v>
      </c>
      <c r="H1656" s="99">
        <v>0</v>
      </c>
      <c r="I1656" s="92" t="s">
        <v>3</v>
      </c>
      <c r="J1656" s="23" t="s">
        <v>1274</v>
      </c>
      <c r="K1656" s="24" t="s">
        <v>3630</v>
      </c>
      <c r="L1656" s="22" t="s">
        <v>4261</v>
      </c>
      <c r="M1656" s="22" t="s">
        <v>4316</v>
      </c>
      <c r="N1656" s="22" t="s">
        <v>2074</v>
      </c>
      <c r="O1656" s="22"/>
      <c r="P1656" s="246" t="s">
        <v>1781</v>
      </c>
      <c r="Q1656" s="191"/>
      <c r="R1656" s="1"/>
      <c r="S1656" s="1" t="str">
        <f t="shared" si="240"/>
        <v/>
      </c>
      <c r="T1656" s="1" t="str">
        <f>IF(ISNA(VLOOKUP(P1656,'NEW XEQM.c'!D:D,1,0)),"--",VLOOKUP(P1656,'NEW XEQM.c'!D:G,3,0))</f>
        <v>--</v>
      </c>
      <c r="U1656" s="1" t="s">
        <v>2074</v>
      </c>
      <c r="W1656" t="str">
        <f t="shared" si="233"/>
        <v>s STD_SUB_x STD_SUB_y</v>
      </c>
    </row>
    <row r="1657" spans="1:23">
      <c r="A1657" s="16">
        <f t="shared" si="231"/>
        <v>1657</v>
      </c>
      <c r="B1657" s="15">
        <f t="shared" si="232"/>
        <v>1619</v>
      </c>
      <c r="C1657" s="18" t="s">
        <v>3762</v>
      </c>
      <c r="D1657" s="18" t="s">
        <v>11</v>
      </c>
      <c r="E1657" s="23" t="s">
        <v>1176</v>
      </c>
      <c r="F1657" s="23" t="s">
        <v>1176</v>
      </c>
      <c r="G1657" s="99">
        <v>0</v>
      </c>
      <c r="H1657" s="111">
        <v>6</v>
      </c>
      <c r="I1657" s="92" t="s">
        <v>3</v>
      </c>
      <c r="J1657" s="23" t="s">
        <v>1274</v>
      </c>
      <c r="K1657" s="24" t="s">
        <v>3630</v>
      </c>
      <c r="L1657" s="22" t="s">
        <v>4261</v>
      </c>
      <c r="M1657" s="22" t="s">
        <v>4317</v>
      </c>
      <c r="N1657" s="22" t="s">
        <v>2074</v>
      </c>
      <c r="O1657" s="22"/>
      <c r="P1657" s="246" t="s">
        <v>1787</v>
      </c>
      <c r="Q1657" s="191"/>
      <c r="R1657" s="1"/>
      <c r="S1657" s="1" t="str">
        <f t="shared" si="240"/>
        <v/>
      </c>
      <c r="T1657" s="1" t="str">
        <f>IF(ISNA(VLOOKUP(P1657,'NEW XEQM.c'!D:D,1,0)),"--",VLOOKUP(P1657,'NEW XEQM.c'!D:G,3,0))</f>
        <v>--</v>
      </c>
      <c r="U1657" s="1" t="s">
        <v>2074</v>
      </c>
      <c r="W1657" t="e">
        <f t="shared" si="233"/>
        <v>#VALUE!</v>
      </c>
    </row>
    <row r="1658" spans="1:23">
      <c r="A1658" s="16">
        <f t="shared" si="231"/>
        <v>1658</v>
      </c>
      <c r="B1658" s="15">
        <f t="shared" si="232"/>
        <v>1620</v>
      </c>
      <c r="C1658" s="18" t="s">
        <v>3400</v>
      </c>
      <c r="D1658" s="18" t="s">
        <v>7</v>
      </c>
      <c r="E1658" s="23" t="s">
        <v>1177</v>
      </c>
      <c r="F1658" s="23" t="s">
        <v>1177</v>
      </c>
      <c r="G1658" s="99">
        <v>0</v>
      </c>
      <c r="H1658" s="99">
        <v>0</v>
      </c>
      <c r="I1658" s="92" t="s">
        <v>3</v>
      </c>
      <c r="J1658" s="23" t="s">
        <v>1274</v>
      </c>
      <c r="K1658" s="24" t="s">
        <v>3630</v>
      </c>
      <c r="L1658" s="22" t="s">
        <v>4261</v>
      </c>
      <c r="M1658" s="22" t="s">
        <v>4316</v>
      </c>
      <c r="N1658" s="22" t="s">
        <v>2074</v>
      </c>
      <c r="O1658" s="22"/>
      <c r="P1658" s="246" t="s">
        <v>1789</v>
      </c>
      <c r="Q1658" s="191"/>
      <c r="R1658" s="1"/>
      <c r="S1658" s="1" t="str">
        <f t="shared" si="240"/>
        <v/>
      </c>
      <c r="T1658" s="1" t="str">
        <f>IF(ISNA(VLOOKUP(P1658,'NEW XEQM.c'!D:D,1,0)),"--",VLOOKUP(P1658,'NEW XEQM.c'!D:G,3,0))</f>
        <v>TICKS</v>
      </c>
      <c r="U1658" s="1" t="s">
        <v>2456</v>
      </c>
      <c r="W1658" t="e">
        <f t="shared" si="233"/>
        <v>#VALUE!</v>
      </c>
    </row>
    <row r="1659" spans="1:23">
      <c r="A1659" s="16">
        <f t="shared" si="231"/>
        <v>1659</v>
      </c>
      <c r="B1659" s="15">
        <f t="shared" si="232"/>
        <v>1621</v>
      </c>
      <c r="C1659" s="18" t="s">
        <v>3763</v>
      </c>
      <c r="D1659" s="18" t="s">
        <v>7</v>
      </c>
      <c r="E1659" s="23" t="s">
        <v>321</v>
      </c>
      <c r="F1659" s="23" t="s">
        <v>321</v>
      </c>
      <c r="G1659" s="99">
        <v>0</v>
      </c>
      <c r="H1659" s="99">
        <v>0</v>
      </c>
      <c r="I1659" s="92" t="s">
        <v>3</v>
      </c>
      <c r="J1659" s="23" t="s">
        <v>1274</v>
      </c>
      <c r="K1659" s="24" t="s">
        <v>3630</v>
      </c>
      <c r="L1659" s="22" t="s">
        <v>4261</v>
      </c>
      <c r="M1659" s="22" t="s">
        <v>4316</v>
      </c>
      <c r="N1659" s="22" t="s">
        <v>2074</v>
      </c>
      <c r="O1659" s="22"/>
      <c r="P1659" s="246" t="s">
        <v>1790</v>
      </c>
      <c r="Q1659" s="191"/>
      <c r="R1659" s="1"/>
      <c r="S1659" s="1" t="str">
        <f t="shared" si="240"/>
        <v/>
      </c>
      <c r="T1659" s="1" t="str">
        <f>IF(ISNA(VLOOKUP(P1659,'NEW XEQM.c'!D:D,1,0)),"--",VLOOKUP(P1659,'NEW XEQM.c'!D:G,3,0))</f>
        <v>--</v>
      </c>
      <c r="U1659" s="1" t="s">
        <v>2074</v>
      </c>
      <c r="W1659" t="e">
        <f t="shared" si="233"/>
        <v>#VALUE!</v>
      </c>
    </row>
    <row r="1660" spans="1:23">
      <c r="A1660" s="16">
        <f t="shared" si="231"/>
        <v>1660</v>
      </c>
      <c r="B1660" s="15">
        <f t="shared" si="232"/>
        <v>1622</v>
      </c>
      <c r="C1660" s="18" t="s">
        <v>4275</v>
      </c>
      <c r="D1660" s="217" t="s">
        <v>2560</v>
      </c>
      <c r="E1660" s="23" t="s">
        <v>4381</v>
      </c>
      <c r="F1660" s="23" t="s">
        <v>4381</v>
      </c>
      <c r="G1660" s="99">
        <v>0</v>
      </c>
      <c r="H1660" s="99">
        <v>0</v>
      </c>
      <c r="I1660" s="92" t="s">
        <v>3</v>
      </c>
      <c r="J1660" s="23" t="s">
        <v>1274</v>
      </c>
      <c r="K1660" s="24" t="s">
        <v>3630</v>
      </c>
      <c r="L1660" s="22" t="s">
        <v>4261</v>
      </c>
      <c r="M1660" s="22" t="s">
        <v>4318</v>
      </c>
      <c r="N1660" s="22" t="s">
        <v>2074</v>
      </c>
      <c r="O1660" s="22"/>
      <c r="P1660" s="246" t="s">
        <v>1791</v>
      </c>
      <c r="Q1660" s="191"/>
      <c r="R1660" s="1"/>
      <c r="S1660" s="1" t="str">
        <f t="shared" si="240"/>
        <v/>
      </c>
      <c r="T1660" s="1" t="str">
        <f>IF(ISNA(VLOOKUP(P1660,'NEW XEQM.c'!D:D,1,0)),"--",VLOOKUP(P1660,'NEW XEQM.c'!D:G,3,0))</f>
        <v>--</v>
      </c>
      <c r="U1660" s="1" t="s">
        <v>2074</v>
      </c>
      <c r="W1660" t="e">
        <f t="shared" si="233"/>
        <v>#VALUE!</v>
      </c>
    </row>
    <row r="1661" spans="1:23">
      <c r="A1661" s="16">
        <f t="shared" ref="A1661:A1724" si="241">IF(B1661=INT(B1661),ROW(),"")</f>
        <v>1661</v>
      </c>
      <c r="B1661" s="15">
        <f t="shared" si="232"/>
        <v>1623</v>
      </c>
      <c r="C1661" s="18" t="s">
        <v>3859</v>
      </c>
      <c r="D1661" s="18" t="s">
        <v>7</v>
      </c>
      <c r="E1661" s="23" t="s">
        <v>1179</v>
      </c>
      <c r="F1661" s="23" t="s">
        <v>1179</v>
      </c>
      <c r="G1661" s="99">
        <v>0</v>
      </c>
      <c r="H1661" s="99">
        <v>0</v>
      </c>
      <c r="I1661" s="92" t="s">
        <v>3</v>
      </c>
      <c r="J1661" s="23" t="s">
        <v>1274</v>
      </c>
      <c r="K1661" s="24" t="s">
        <v>3630</v>
      </c>
      <c r="L1661" s="22" t="s">
        <v>4262</v>
      </c>
      <c r="M1661" s="22" t="s">
        <v>4316</v>
      </c>
      <c r="N1661" s="22" t="s">
        <v>2074</v>
      </c>
      <c r="O1661" s="22"/>
      <c r="P1661" s="246" t="s">
        <v>3693</v>
      </c>
      <c r="Q1661" s="191"/>
      <c r="R1661" s="1"/>
      <c r="S1661" s="1" t="str">
        <f t="shared" si="240"/>
        <v/>
      </c>
      <c r="T1661" s="1" t="str">
        <f>IF(ISNA(VLOOKUP(P1661,'NEW XEQM.c'!D:D,1,0)),"--",VLOOKUP(P1661,'NEW XEQM.c'!D:G,3,0))</f>
        <v>--</v>
      </c>
      <c r="U1661" s="1" t="s">
        <v>2074</v>
      </c>
      <c r="W1661" t="str">
        <f t="shared" si="233"/>
        <v>T STD_SUB_n</v>
      </c>
    </row>
    <row r="1662" spans="1:23">
      <c r="A1662" s="16">
        <f t="shared" si="241"/>
        <v>1662</v>
      </c>
      <c r="B1662" s="15">
        <f t="shared" si="232"/>
        <v>1624</v>
      </c>
      <c r="C1662" s="18" t="s">
        <v>4131</v>
      </c>
      <c r="D1662" s="18" t="s">
        <v>11</v>
      </c>
      <c r="E1662" s="23" t="s">
        <v>322</v>
      </c>
      <c r="F1662" s="23" t="s">
        <v>322</v>
      </c>
      <c r="G1662" s="99">
        <v>0</v>
      </c>
      <c r="H1662" s="99">
        <v>9</v>
      </c>
      <c r="I1662" s="92" t="s">
        <v>3</v>
      </c>
      <c r="J1662" s="23" t="s">
        <v>1275</v>
      </c>
      <c r="K1662" s="24" t="s">
        <v>3526</v>
      </c>
      <c r="L1662" s="22" t="s">
        <v>4261</v>
      </c>
      <c r="M1662" s="22" t="s">
        <v>4317</v>
      </c>
      <c r="N1662" s="22" t="s">
        <v>2074</v>
      </c>
      <c r="O1662" s="22"/>
      <c r="P1662" s="246" t="s">
        <v>1793</v>
      </c>
      <c r="Q1662" s="191"/>
      <c r="R1662" s="1"/>
      <c r="S1662" s="1" t="str">
        <f t="shared" si="240"/>
        <v/>
      </c>
      <c r="T1662" s="1" t="str">
        <f>IF(ISNA(VLOOKUP(P1662,'NEW XEQM.c'!D:D,1,0)),"--",VLOOKUP(P1662,'NEW XEQM.c'!D:G,3,0))</f>
        <v>TONE</v>
      </c>
      <c r="U1662" s="1" t="s">
        <v>2074</v>
      </c>
      <c r="W1662" t="e">
        <f t="shared" si="233"/>
        <v>#VALUE!</v>
      </c>
    </row>
    <row r="1663" spans="1:23">
      <c r="A1663" s="16">
        <f t="shared" si="241"/>
        <v>1663</v>
      </c>
      <c r="B1663" s="15">
        <f t="shared" si="232"/>
        <v>1625</v>
      </c>
      <c r="C1663" s="18" t="s">
        <v>3401</v>
      </c>
      <c r="D1663" s="18" t="s">
        <v>2113</v>
      </c>
      <c r="E1663" s="23" t="s">
        <v>6158</v>
      </c>
      <c r="F1663" s="23" t="s">
        <v>6158</v>
      </c>
      <c r="G1663" s="99">
        <v>0</v>
      </c>
      <c r="H1663" s="99">
        <v>99</v>
      </c>
      <c r="I1663" s="92" t="s">
        <v>3</v>
      </c>
      <c r="J1663" s="23" t="s">
        <v>1274</v>
      </c>
      <c r="K1663" s="24" t="s">
        <v>3630</v>
      </c>
      <c r="L1663" s="22" t="s">
        <v>4261</v>
      </c>
      <c r="M1663" s="22" t="s">
        <v>4321</v>
      </c>
      <c r="N1663" s="22" t="s">
        <v>2074</v>
      </c>
      <c r="O1663" s="22"/>
      <c r="P1663" s="246" t="s">
        <v>1806</v>
      </c>
      <c r="Q1663" s="191"/>
      <c r="R1663" s="1"/>
      <c r="S1663" s="1" t="str">
        <f t="shared" si="240"/>
        <v/>
      </c>
      <c r="T1663" s="1" t="str">
        <f>IF(ISNA(VLOOKUP(P1663,'NEW XEQM.c'!D:D,1,0)),"--",VLOOKUP(P1663,'NEW XEQM.c'!D:G,3,0))</f>
        <v>--</v>
      </c>
      <c r="U1663" s="1" t="s">
        <v>2452</v>
      </c>
      <c r="W1663" t="str">
        <f t="shared" si="233"/>
        <v>t STD_RIGHT_OVER_LEFT_ARROW</v>
      </c>
    </row>
    <row r="1664" spans="1:23">
      <c r="A1664" s="16">
        <f t="shared" si="241"/>
        <v>1664</v>
      </c>
      <c r="B1664" s="15">
        <f t="shared" si="232"/>
        <v>1626</v>
      </c>
      <c r="C1664" s="18" t="s">
        <v>3402</v>
      </c>
      <c r="D1664" s="18" t="s">
        <v>7</v>
      </c>
      <c r="E1664" s="23" t="s">
        <v>327</v>
      </c>
      <c r="F1664" s="23" t="s">
        <v>327</v>
      </c>
      <c r="G1664" s="99">
        <v>0</v>
      </c>
      <c r="H1664" s="99">
        <v>0</v>
      </c>
      <c r="I1664" s="92" t="s">
        <v>3</v>
      </c>
      <c r="J1664" s="23" t="s">
        <v>1274</v>
      </c>
      <c r="K1664" s="24" t="s">
        <v>3630</v>
      </c>
      <c r="L1664" s="22" t="s">
        <v>4261</v>
      </c>
      <c r="M1664" s="22" t="s">
        <v>4316</v>
      </c>
      <c r="N1664" s="22" t="s">
        <v>2074</v>
      </c>
      <c r="O1664" s="22"/>
      <c r="P1664" s="246" t="s">
        <v>1807</v>
      </c>
      <c r="Q1664" s="191"/>
      <c r="R1664" s="1"/>
      <c r="S1664" s="1" t="str">
        <f t="shared" si="240"/>
        <v/>
      </c>
      <c r="T1664" s="1" t="str">
        <f>IF(ISNA(VLOOKUP(P1664,'NEW XEQM.c'!D:D,1,0)),"--",VLOOKUP(P1664,'NEW XEQM.c'!D:G,3,0))</f>
        <v>--</v>
      </c>
      <c r="U1664" s="1" t="s">
        <v>2450</v>
      </c>
      <c r="W1664" t="e">
        <f t="shared" si="233"/>
        <v>#VALUE!</v>
      </c>
    </row>
    <row r="1665" spans="1:23">
      <c r="A1665" s="16">
        <f t="shared" si="241"/>
        <v>1665</v>
      </c>
      <c r="B1665" s="15">
        <f t="shared" si="232"/>
        <v>1627</v>
      </c>
      <c r="C1665" s="18" t="s">
        <v>3860</v>
      </c>
      <c r="D1665" s="18" t="s">
        <v>7</v>
      </c>
      <c r="E1665" s="23" t="s">
        <v>1185</v>
      </c>
      <c r="F1665" s="23" t="s">
        <v>1185</v>
      </c>
      <c r="G1665" s="99">
        <v>0</v>
      </c>
      <c r="H1665" s="99">
        <v>0</v>
      </c>
      <c r="I1665" s="92" t="s">
        <v>3</v>
      </c>
      <c r="J1665" s="23" t="s">
        <v>1274</v>
      </c>
      <c r="K1665" s="24" t="s">
        <v>3630</v>
      </c>
      <c r="L1665" s="22" t="s">
        <v>4262</v>
      </c>
      <c r="M1665" s="22" t="s">
        <v>4316</v>
      </c>
      <c r="N1665" s="22" t="s">
        <v>2074</v>
      </c>
      <c r="O1665" s="22"/>
      <c r="P1665" s="246" t="s">
        <v>3694</v>
      </c>
      <c r="Q1665" s="191"/>
      <c r="R1665" s="1"/>
      <c r="S1665" s="1" t="str">
        <f t="shared" si="240"/>
        <v/>
      </c>
      <c r="T1665" s="1" t="str">
        <f>IF(ISNA(VLOOKUP(P1665,'NEW XEQM.c'!D:D,1,0)),"--",VLOOKUP(P1665,'NEW XEQM.c'!D:G,3,0))</f>
        <v>--</v>
      </c>
      <c r="U1665" s="1" t="s">
        <v>2074</v>
      </c>
      <c r="W1665" t="str">
        <f t="shared" si="233"/>
        <v>U STD_SUB_n</v>
      </c>
    </row>
    <row r="1666" spans="1:23">
      <c r="A1666" s="16">
        <f t="shared" si="241"/>
        <v>1666</v>
      </c>
      <c r="B1666" s="15">
        <f t="shared" si="232"/>
        <v>1628</v>
      </c>
      <c r="C1666" s="18" t="s">
        <v>3403</v>
      </c>
      <c r="D1666" s="18" t="s">
        <v>7</v>
      </c>
      <c r="E1666" s="23" t="s">
        <v>1186</v>
      </c>
      <c r="F1666" s="23" t="s">
        <v>1186</v>
      </c>
      <c r="G1666" s="99">
        <v>0</v>
      </c>
      <c r="H1666" s="99">
        <v>0</v>
      </c>
      <c r="I1666" s="92" t="s">
        <v>3</v>
      </c>
      <c r="J1666" s="23" t="s">
        <v>1274</v>
      </c>
      <c r="K1666" s="24" t="s">
        <v>3630</v>
      </c>
      <c r="L1666" s="22" t="s">
        <v>4261</v>
      </c>
      <c r="M1666" s="22" t="s">
        <v>4316</v>
      </c>
      <c r="N1666" s="22" t="s">
        <v>2074</v>
      </c>
      <c r="O1666" s="22"/>
      <c r="P1666" s="246" t="s">
        <v>1808</v>
      </c>
      <c r="Q1666" s="191"/>
      <c r="R1666" s="1"/>
      <c r="S1666" s="1" t="str">
        <f t="shared" si="240"/>
        <v/>
      </c>
      <c r="T1666" s="1" t="str">
        <f>IF(ISNA(VLOOKUP(P1666,'NEW XEQM.c'!D:D,1,0)),"--",VLOOKUP(P1666,'NEW XEQM.c'!D:G,3,0))</f>
        <v>--</v>
      </c>
      <c r="U1666" s="1" t="s">
        <v>2443</v>
      </c>
      <c r="W1666" t="e">
        <f t="shared" si="233"/>
        <v>#VALUE!</v>
      </c>
    </row>
    <row r="1667" spans="1:23">
      <c r="A1667" s="16">
        <f t="shared" si="241"/>
        <v>1667</v>
      </c>
      <c r="B1667" s="15">
        <f t="shared" si="232"/>
        <v>1629</v>
      </c>
      <c r="C1667" s="18" t="s">
        <v>3332</v>
      </c>
      <c r="D1667" s="18" t="s">
        <v>930</v>
      </c>
      <c r="E1667" s="23" t="s">
        <v>328</v>
      </c>
      <c r="F1667" s="23" t="s">
        <v>328</v>
      </c>
      <c r="G1667" s="99">
        <v>0</v>
      </c>
      <c r="H1667" s="99">
        <v>0</v>
      </c>
      <c r="I1667" s="92" t="s">
        <v>3</v>
      </c>
      <c r="J1667" s="23" t="s">
        <v>1274</v>
      </c>
      <c r="K1667" s="24" t="s">
        <v>3630</v>
      </c>
      <c r="L1667" s="22" t="s">
        <v>4261</v>
      </c>
      <c r="M1667" s="22" t="s">
        <v>4316</v>
      </c>
      <c r="N1667" s="22" t="s">
        <v>2074</v>
      </c>
      <c r="O1667" s="22"/>
      <c r="P1667" s="246" t="s">
        <v>1809</v>
      </c>
      <c r="Q1667" s="191"/>
      <c r="R1667" s="1"/>
      <c r="S1667" s="1" t="str">
        <f t="shared" si="240"/>
        <v/>
      </c>
      <c r="T1667" s="1" t="str">
        <f>IF(ISNA(VLOOKUP(P1667,'NEW XEQM.c'!D:D,1,0)),"--",VLOOKUP(P1667,'NEW XEQM.c'!D:G,3,0))</f>
        <v>--</v>
      </c>
      <c r="U1667" s="1" t="s">
        <v>2074</v>
      </c>
      <c r="W1667" t="e">
        <f t="shared" si="233"/>
        <v>#VALUE!</v>
      </c>
    </row>
    <row r="1668" spans="1:23">
      <c r="A1668" s="16">
        <f t="shared" si="241"/>
        <v>1668</v>
      </c>
      <c r="B1668" s="15">
        <f t="shared" ref="B1668:B1731" si="242">IF(AND(MID(C1668,2,1)&lt;&gt;"/",MID(C1668,1,1)="/"),INT(B1667)+1,B1667+0.01)</f>
        <v>1630</v>
      </c>
      <c r="C1668" s="18" t="s">
        <v>4343</v>
      </c>
      <c r="D1668" s="18" t="s">
        <v>2559</v>
      </c>
      <c r="E1668" s="23" t="s">
        <v>331</v>
      </c>
      <c r="F1668" s="23" t="s">
        <v>4378</v>
      </c>
      <c r="G1668" s="99">
        <v>0</v>
      </c>
      <c r="H1668" s="99">
        <v>99</v>
      </c>
      <c r="I1668" s="92" t="s">
        <v>3</v>
      </c>
      <c r="J1668" s="23" t="s">
        <v>1275</v>
      </c>
      <c r="K1668" s="24" t="s">
        <v>3526</v>
      </c>
      <c r="L1668" s="22" t="s">
        <v>4261</v>
      </c>
      <c r="M1668" s="22" t="s">
        <v>4320</v>
      </c>
      <c r="N1668" s="22" t="s">
        <v>2074</v>
      </c>
      <c r="O1668" s="22"/>
      <c r="P1668" s="246" t="s">
        <v>1811</v>
      </c>
      <c r="Q1668" s="191"/>
      <c r="R1668" s="1"/>
      <c r="S1668" s="1" t="str">
        <f t="shared" si="240"/>
        <v/>
      </c>
      <c r="T1668" s="1" t="str">
        <f>IF(ISNA(VLOOKUP(P1668,'NEW XEQM.c'!D:D,1,0)),"--",VLOOKUP(P1668,'NEW XEQM.c'!D:G,3,0))</f>
        <v>--</v>
      </c>
      <c r="U1668" s="1" t="s">
        <v>2074</v>
      </c>
      <c r="W1668" t="e">
        <f t="shared" si="233"/>
        <v>#VALUE!</v>
      </c>
    </row>
    <row r="1669" spans="1:23">
      <c r="A1669" s="16">
        <f t="shared" si="241"/>
        <v>1669</v>
      </c>
      <c r="B1669" s="15">
        <f t="shared" si="242"/>
        <v>1631</v>
      </c>
      <c r="C1669" s="18" t="s">
        <v>3404</v>
      </c>
      <c r="D1669" s="18" t="s">
        <v>7</v>
      </c>
      <c r="E1669" s="23" t="s">
        <v>1187</v>
      </c>
      <c r="F1669" s="23" t="s">
        <v>1187</v>
      </c>
      <c r="G1669" s="99">
        <v>0</v>
      </c>
      <c r="H1669" s="99">
        <v>0</v>
      </c>
      <c r="I1669" s="92" t="s">
        <v>3</v>
      </c>
      <c r="J1669" s="23" t="s">
        <v>1274</v>
      </c>
      <c r="K1669" s="24" t="s">
        <v>3630</v>
      </c>
      <c r="L1669" s="22" t="s">
        <v>4261</v>
      </c>
      <c r="M1669" s="22" t="s">
        <v>4318</v>
      </c>
      <c r="N1669" s="22" t="s">
        <v>2074</v>
      </c>
      <c r="O1669" s="22"/>
      <c r="P1669" s="246" t="s">
        <v>1813</v>
      </c>
      <c r="Q1669" s="191"/>
      <c r="R1669" s="1"/>
      <c r="S1669" s="1" t="str">
        <f t="shared" si="240"/>
        <v/>
      </c>
      <c r="T1669" s="1" t="str">
        <f>IF(ISNA(VLOOKUP(P1669,'NEW XEQM.c'!D:D,1,0)),"--",VLOOKUP(P1669,'NEW XEQM.c'!D:G,3,0))</f>
        <v>--</v>
      </c>
      <c r="U1669" s="1" t="s">
        <v>2074</v>
      </c>
      <c r="W1669" t="e">
        <f t="shared" ref="W1669:W1732" si="243">SUBSTITUTE(IF(AND(T1669="--",FIND("STD",E1669),FIND("fn",C1669)&gt;0,FIND("ITM_",P1669),I1669="CAT_FNCT"),E1669,""),"""","")</f>
        <v>#VALUE!</v>
      </c>
    </row>
    <row r="1670" spans="1:23">
      <c r="A1670" s="16">
        <f t="shared" si="241"/>
        <v>1670</v>
      </c>
      <c r="B1670" s="15">
        <f t="shared" si="242"/>
        <v>1632</v>
      </c>
      <c r="C1670" s="63" t="s">
        <v>3246</v>
      </c>
      <c r="D1670" s="63" t="s">
        <v>7</v>
      </c>
      <c r="E1670" s="64" t="s">
        <v>1255</v>
      </c>
      <c r="F1670" s="64" t="s">
        <v>1255</v>
      </c>
      <c r="G1670" s="198">
        <v>0</v>
      </c>
      <c r="H1670" s="198">
        <v>0</v>
      </c>
      <c r="I1670" s="92" t="s">
        <v>3</v>
      </c>
      <c r="J1670" s="23" t="s">
        <v>1274</v>
      </c>
      <c r="K1670" s="65" t="s">
        <v>3630</v>
      </c>
      <c r="L1670" s="66" t="s">
        <v>4261</v>
      </c>
      <c r="M1670" s="22" t="s">
        <v>4316</v>
      </c>
      <c r="N1670" s="22" t="s">
        <v>2074</v>
      </c>
      <c r="O1670" s="66"/>
      <c r="P1670" s="246" t="s">
        <v>2012</v>
      </c>
      <c r="Q1670" s="191"/>
      <c r="R1670" s="1"/>
      <c r="S1670" s="1" t="str">
        <f t="shared" si="240"/>
        <v/>
      </c>
      <c r="T1670" s="1" t="str">
        <f>IF(ISNA(VLOOKUP(P1670,'NEW XEQM.c'!D:D,1,0)),"--",VLOOKUP(P1670,'NEW XEQM.c'!D:G,3,0))</f>
        <v>IDIVR</v>
      </c>
      <c r="U1670" s="1" t="s">
        <v>2439</v>
      </c>
      <c r="W1670" t="e">
        <f t="shared" si="243"/>
        <v>#VALUE!</v>
      </c>
    </row>
    <row r="1671" spans="1:23">
      <c r="A1671" s="16">
        <f t="shared" si="241"/>
        <v>1671</v>
      </c>
      <c r="B1671" s="15">
        <f t="shared" si="242"/>
        <v>1633</v>
      </c>
      <c r="C1671" s="18" t="s">
        <v>3775</v>
      </c>
      <c r="D1671" s="26" t="s">
        <v>7</v>
      </c>
      <c r="E1671" s="23" t="s">
        <v>335</v>
      </c>
      <c r="F1671" s="23" t="s">
        <v>335</v>
      </c>
      <c r="G1671" s="99">
        <v>0</v>
      </c>
      <c r="H1671" s="99">
        <v>0</v>
      </c>
      <c r="I1671" s="92" t="s">
        <v>3</v>
      </c>
      <c r="J1671" s="23" t="s">
        <v>1274</v>
      </c>
      <c r="K1671" s="24" t="s">
        <v>3630</v>
      </c>
      <c r="L1671" s="22" t="s">
        <v>4261</v>
      </c>
      <c r="M1671" s="22" t="s">
        <v>4316</v>
      </c>
      <c r="N1671" s="22" t="s">
        <v>2074</v>
      </c>
      <c r="O1671" s="18"/>
      <c r="P1671" s="246" t="s">
        <v>1817</v>
      </c>
      <c r="Q1671" s="191"/>
      <c r="R1671" s="1"/>
      <c r="S1671" s="1" t="str">
        <f t="shared" si="240"/>
        <v/>
      </c>
      <c r="T1671" s="1" t="str">
        <f>IF(ISNA(VLOOKUP(P1671,'NEW XEQM.c'!D:D,1,0)),"--",VLOOKUP(P1671,'NEW XEQM.c'!D:G,3,0))</f>
        <v>--</v>
      </c>
      <c r="U1671" s="1" t="s">
        <v>2074</v>
      </c>
      <c r="W1671" t="e">
        <f t="shared" si="243"/>
        <v>#VALUE!</v>
      </c>
    </row>
    <row r="1672" spans="1:23">
      <c r="A1672" s="16">
        <f t="shared" si="241"/>
        <v>1672</v>
      </c>
      <c r="B1672" s="15">
        <f t="shared" si="242"/>
        <v>1634</v>
      </c>
      <c r="C1672" s="18" t="s">
        <v>3405</v>
      </c>
      <c r="D1672" s="18" t="s">
        <v>7</v>
      </c>
      <c r="E1672" s="23" t="s">
        <v>337</v>
      </c>
      <c r="F1672" s="23" t="s">
        <v>337</v>
      </c>
      <c r="G1672" s="99">
        <v>0</v>
      </c>
      <c r="H1672" s="99">
        <v>0</v>
      </c>
      <c r="I1672" s="92" t="s">
        <v>3</v>
      </c>
      <c r="J1672" s="23" t="s">
        <v>1274</v>
      </c>
      <c r="K1672" s="24" t="s">
        <v>3630</v>
      </c>
      <c r="L1672" s="22" t="s">
        <v>4261</v>
      </c>
      <c r="M1672" s="22" t="s">
        <v>4318</v>
      </c>
      <c r="N1672" s="22" t="s">
        <v>2074</v>
      </c>
      <c r="O1672" s="22"/>
      <c r="P1672" s="246" t="s">
        <v>1823</v>
      </c>
      <c r="Q1672" s="191"/>
      <c r="R1672" s="1"/>
      <c r="S1672" s="1" t="str">
        <f t="shared" si="240"/>
        <v/>
      </c>
      <c r="T1672" s="1" t="str">
        <f>IF(ISNA(VLOOKUP(P1672,'NEW XEQM.c'!D:D,1,0)),"--",VLOOKUP(P1672,'NEW XEQM.c'!D:G,3,0))</f>
        <v>--</v>
      </c>
      <c r="U1672" s="1" t="s">
        <v>2074</v>
      </c>
      <c r="W1672" t="e">
        <f t="shared" si="243"/>
        <v>#VALUE!</v>
      </c>
    </row>
    <row r="1673" spans="1:23">
      <c r="A1673" s="16">
        <f t="shared" si="241"/>
        <v>1673</v>
      </c>
      <c r="B1673" s="15">
        <f t="shared" si="242"/>
        <v>1635</v>
      </c>
      <c r="C1673" s="18" t="s">
        <v>3823</v>
      </c>
      <c r="D1673" s="18" t="s">
        <v>7</v>
      </c>
      <c r="E1673" s="23" t="s">
        <v>1190</v>
      </c>
      <c r="F1673" s="23" t="s">
        <v>1190</v>
      </c>
      <c r="G1673" s="99">
        <v>0</v>
      </c>
      <c r="H1673" s="99">
        <v>0</v>
      </c>
      <c r="I1673" s="92" t="s">
        <v>3</v>
      </c>
      <c r="J1673" s="23" t="s">
        <v>1274</v>
      </c>
      <c r="K1673" s="24" t="s">
        <v>3630</v>
      </c>
      <c r="L1673" s="22" t="s">
        <v>4262</v>
      </c>
      <c r="M1673" s="22" t="s">
        <v>4316</v>
      </c>
      <c r="N1673" s="22" t="s">
        <v>2074</v>
      </c>
      <c r="O1673" s="22"/>
      <c r="P1673" s="246" t="s">
        <v>1825</v>
      </c>
      <c r="Q1673" s="191"/>
      <c r="R1673" s="1"/>
      <c r="S1673" s="1" t="str">
        <f t="shared" si="240"/>
        <v/>
      </c>
      <c r="T1673" s="1" t="str">
        <f>IF(ISNA(VLOOKUP(P1673,'NEW XEQM.c'!D:D,1,0)),"--",VLOOKUP(P1673,'NEW XEQM.c'!D:G,3,0))</f>
        <v>--</v>
      </c>
      <c r="U1673" s="1" t="s">
        <v>2074</v>
      </c>
      <c r="W1673" t="str">
        <f t="shared" si="243"/>
        <v>W STD_SUB_m</v>
      </c>
    </row>
    <row r="1674" spans="1:23">
      <c r="A1674" s="16">
        <f t="shared" si="241"/>
        <v>1674</v>
      </c>
      <c r="B1674" s="15">
        <f t="shared" si="242"/>
        <v>1636</v>
      </c>
      <c r="C1674" s="18" t="s">
        <v>3824</v>
      </c>
      <c r="D1674" s="18" t="s">
        <v>7</v>
      </c>
      <c r="E1674" s="23" t="s">
        <v>1191</v>
      </c>
      <c r="F1674" s="23" t="s">
        <v>1191</v>
      </c>
      <c r="G1674" s="99">
        <v>0</v>
      </c>
      <c r="H1674" s="99">
        <v>0</v>
      </c>
      <c r="I1674" s="92" t="s">
        <v>3</v>
      </c>
      <c r="J1674" s="23" t="s">
        <v>1274</v>
      </c>
      <c r="K1674" s="24" t="s">
        <v>3630</v>
      </c>
      <c r="L1674" s="22" t="s">
        <v>4262</v>
      </c>
      <c r="M1674" s="22" t="s">
        <v>4316</v>
      </c>
      <c r="N1674" s="22" t="s">
        <v>2074</v>
      </c>
      <c r="O1674" s="22"/>
      <c r="P1674" s="246" t="s">
        <v>1826</v>
      </c>
      <c r="Q1674" s="191"/>
      <c r="R1674" s="1"/>
      <c r="S1674" s="1" t="str">
        <f t="shared" si="240"/>
        <v/>
      </c>
      <c r="T1674" s="1" t="str">
        <f>IF(ISNA(VLOOKUP(P1674,'NEW XEQM.c'!D:D,1,0)),"--",VLOOKUP(P1674,'NEW XEQM.c'!D:G,3,0))</f>
        <v>--</v>
      </c>
      <c r="U1674" s="1" t="s">
        <v>2074</v>
      </c>
      <c r="W1674" t="str">
        <f t="shared" si="243"/>
        <v>W STD_SUB_p</v>
      </c>
    </row>
    <row r="1675" spans="1:23">
      <c r="A1675" s="16">
        <f t="shared" si="241"/>
        <v>1675</v>
      </c>
      <c r="B1675" s="15">
        <f t="shared" si="242"/>
        <v>1637</v>
      </c>
      <c r="C1675" s="18" t="s">
        <v>3825</v>
      </c>
      <c r="D1675" s="18" t="s">
        <v>7</v>
      </c>
      <c r="E1675" s="23" t="s">
        <v>1192</v>
      </c>
      <c r="F1675" s="23" t="s">
        <v>1192</v>
      </c>
      <c r="G1675" s="99">
        <v>0</v>
      </c>
      <c r="H1675" s="99">
        <v>0</v>
      </c>
      <c r="I1675" s="92" t="s">
        <v>3</v>
      </c>
      <c r="J1675" s="23" t="s">
        <v>1274</v>
      </c>
      <c r="K1675" s="24" t="s">
        <v>3630</v>
      </c>
      <c r="L1675" s="22" t="s">
        <v>4262</v>
      </c>
      <c r="M1675" s="22" t="s">
        <v>4316</v>
      </c>
      <c r="N1675" s="22" t="s">
        <v>2074</v>
      </c>
      <c r="O1675" s="22"/>
      <c r="P1675" s="246" t="s">
        <v>1827</v>
      </c>
      <c r="Q1675" s="191"/>
      <c r="R1675" s="1"/>
      <c r="S1675" s="1" t="str">
        <f t="shared" si="240"/>
        <v/>
      </c>
      <c r="T1675" s="1" t="str">
        <f>IF(ISNA(VLOOKUP(P1675,'NEW XEQM.c'!D:D,1,0)),"--",VLOOKUP(P1675,'NEW XEQM.c'!D:G,3,0))</f>
        <v>--</v>
      </c>
      <c r="U1675" s="1" t="s">
        <v>2074</v>
      </c>
      <c r="W1675" t="str">
        <f t="shared" si="243"/>
        <v>W STD_SUP_MINUS_1</v>
      </c>
    </row>
    <row r="1676" spans="1:23">
      <c r="A1676" s="16">
        <f t="shared" si="241"/>
        <v>1676</v>
      </c>
      <c r="B1676" s="15">
        <f t="shared" si="242"/>
        <v>1638</v>
      </c>
      <c r="C1676" s="18" t="s">
        <v>3406</v>
      </c>
      <c r="D1676" s="18" t="s">
        <v>11</v>
      </c>
      <c r="E1676" s="23" t="s">
        <v>339</v>
      </c>
      <c r="F1676" s="23" t="s">
        <v>339</v>
      </c>
      <c r="G1676" s="99">
        <v>0</v>
      </c>
      <c r="H1676" s="99">
        <v>64</v>
      </c>
      <c r="I1676" s="92" t="s">
        <v>3</v>
      </c>
      <c r="J1676" s="23" t="s">
        <v>1274</v>
      </c>
      <c r="K1676" s="24" t="s">
        <v>3630</v>
      </c>
      <c r="L1676" s="22" t="s">
        <v>4261</v>
      </c>
      <c r="M1676" s="22" t="s">
        <v>4317</v>
      </c>
      <c r="N1676" s="22" t="s">
        <v>2074</v>
      </c>
      <c r="O1676" s="22"/>
      <c r="P1676" s="246" t="s">
        <v>1828</v>
      </c>
      <c r="Q1676" s="191"/>
      <c r="R1676" s="1"/>
      <c r="S1676" s="1" t="str">
        <f t="shared" si="240"/>
        <v/>
      </c>
      <c r="T1676" s="1" t="str">
        <f>IF(ISNA(VLOOKUP(P1676,'NEW XEQM.c'!D:D,1,0)),"--",VLOOKUP(P1676,'NEW XEQM.c'!D:G,3,0))</f>
        <v>--</v>
      </c>
      <c r="U1676" s="1" t="s">
        <v>2450</v>
      </c>
      <c r="W1676" t="e">
        <f t="shared" si="243"/>
        <v>#VALUE!</v>
      </c>
    </row>
    <row r="1677" spans="1:23">
      <c r="A1677" s="16">
        <f t="shared" si="241"/>
        <v>1677</v>
      </c>
      <c r="B1677" s="15">
        <f t="shared" si="242"/>
        <v>1639</v>
      </c>
      <c r="C1677" s="18" t="s">
        <v>3407</v>
      </c>
      <c r="D1677" s="18" t="s">
        <v>7</v>
      </c>
      <c r="E1677" s="23" t="s">
        <v>340</v>
      </c>
      <c r="F1677" s="23" t="s">
        <v>340</v>
      </c>
      <c r="G1677" s="99">
        <v>0</v>
      </c>
      <c r="H1677" s="99">
        <v>0</v>
      </c>
      <c r="I1677" s="92" t="s">
        <v>3</v>
      </c>
      <c r="J1677" s="23" t="s">
        <v>1274</v>
      </c>
      <c r="K1677" s="24" t="s">
        <v>3630</v>
      </c>
      <c r="L1677" s="22" t="s">
        <v>4261</v>
      </c>
      <c r="M1677" s="22" t="s">
        <v>4316</v>
      </c>
      <c r="N1677" s="22" t="s">
        <v>2074</v>
      </c>
      <c r="O1677" s="22"/>
      <c r="P1677" s="246" t="s">
        <v>1829</v>
      </c>
      <c r="Q1677" s="191"/>
      <c r="R1677" s="1"/>
      <c r="S1677" s="1" t="str">
        <f t="shared" si="240"/>
        <v/>
      </c>
      <c r="T1677" s="1" t="str">
        <f>IF(ISNA(VLOOKUP(P1677,'NEW XEQM.c'!D:D,1,0)),"--",VLOOKUP(P1677,'NEW XEQM.c'!D:G,3,0))</f>
        <v>--</v>
      </c>
      <c r="U1677" s="1" t="s">
        <v>2450</v>
      </c>
      <c r="W1677" t="e">
        <f t="shared" si="243"/>
        <v>#VALUE!</v>
      </c>
    </row>
    <row r="1678" spans="1:23">
      <c r="A1678" s="16">
        <f t="shared" si="241"/>
        <v>1678</v>
      </c>
      <c r="B1678" s="15">
        <f t="shared" si="242"/>
        <v>1640</v>
      </c>
      <c r="C1678" s="18" t="s">
        <v>3408</v>
      </c>
      <c r="D1678" s="18" t="s">
        <v>7</v>
      </c>
      <c r="E1678" s="23" t="s">
        <v>661</v>
      </c>
      <c r="F1678" s="23" t="s">
        <v>661</v>
      </c>
      <c r="G1678" s="99">
        <v>0</v>
      </c>
      <c r="H1678" s="99">
        <v>0</v>
      </c>
      <c r="I1678" s="92" t="s">
        <v>3</v>
      </c>
      <c r="J1678" s="23" t="s">
        <v>1274</v>
      </c>
      <c r="K1678" s="24" t="s">
        <v>3630</v>
      </c>
      <c r="L1678" s="22" t="s">
        <v>4261</v>
      </c>
      <c r="M1678" s="22" t="s">
        <v>4316</v>
      </c>
      <c r="N1678" s="22" t="s">
        <v>2074</v>
      </c>
      <c r="O1678" s="22"/>
      <c r="P1678" s="246" t="s">
        <v>1837</v>
      </c>
      <c r="Q1678" s="191"/>
      <c r="R1678" s="1"/>
      <c r="S1678" s="1" t="str">
        <f t="shared" si="240"/>
        <v/>
      </c>
      <c r="T1678" s="1" t="str">
        <f>IF(ISNA(VLOOKUP(P1678,'NEW XEQM.c'!D:D,1,0)),"--",VLOOKUP(P1678,'NEW XEQM.c'!D:G,3,0))</f>
        <v>--</v>
      </c>
      <c r="U1678" s="1" t="s">
        <v>2444</v>
      </c>
      <c r="W1678" t="str">
        <f t="shared" si="243"/>
        <v>STD_x_BAR</v>
      </c>
    </row>
    <row r="1679" spans="1:23">
      <c r="A1679" s="16">
        <f t="shared" si="241"/>
        <v>1679</v>
      </c>
      <c r="B1679" s="15">
        <f t="shared" si="242"/>
        <v>1641</v>
      </c>
      <c r="C1679" s="18" t="s">
        <v>3409</v>
      </c>
      <c r="D1679" s="18" t="s">
        <v>7</v>
      </c>
      <c r="E1679" s="23" t="s">
        <v>1197</v>
      </c>
      <c r="F1679" s="23" t="s">
        <v>1197</v>
      </c>
      <c r="G1679" s="99">
        <v>0</v>
      </c>
      <c r="H1679" s="99">
        <v>0</v>
      </c>
      <c r="I1679" s="92" t="s">
        <v>3</v>
      </c>
      <c r="J1679" s="23" t="s">
        <v>1274</v>
      </c>
      <c r="K1679" s="24" t="s">
        <v>3630</v>
      </c>
      <c r="L1679" s="22" t="s">
        <v>4261</v>
      </c>
      <c r="M1679" s="22" t="s">
        <v>4316</v>
      </c>
      <c r="N1679" s="22" t="s">
        <v>2074</v>
      </c>
      <c r="O1679" s="22"/>
      <c r="P1679" s="246" t="s">
        <v>1838</v>
      </c>
      <c r="Q1679" s="191"/>
      <c r="R1679" s="1"/>
      <c r="S1679" s="1" t="str">
        <f t="shared" si="240"/>
        <v/>
      </c>
      <c r="T1679" s="1" t="str">
        <f>IF(ISNA(VLOOKUP(P1679,'NEW XEQM.c'!D:D,1,0)),"--",VLOOKUP(P1679,'NEW XEQM.c'!D:G,3,0))</f>
        <v>--</v>
      </c>
      <c r="U1679" s="1" t="s">
        <v>2444</v>
      </c>
      <c r="W1679" t="str">
        <f t="shared" si="243"/>
        <v>STD_x_BAR STD_SUB_G</v>
      </c>
    </row>
    <row r="1680" spans="1:23">
      <c r="A1680" s="16">
        <f t="shared" si="241"/>
        <v>1680</v>
      </c>
      <c r="B1680" s="15">
        <f t="shared" si="242"/>
        <v>1642</v>
      </c>
      <c r="C1680" s="18" t="s">
        <v>3410</v>
      </c>
      <c r="D1680" s="18" t="s">
        <v>7</v>
      </c>
      <c r="E1680" s="23" t="s">
        <v>1198</v>
      </c>
      <c r="F1680" s="23" t="s">
        <v>1198</v>
      </c>
      <c r="G1680" s="99">
        <v>0</v>
      </c>
      <c r="H1680" s="99">
        <v>0</v>
      </c>
      <c r="I1680" s="92" t="s">
        <v>3</v>
      </c>
      <c r="J1680" s="23" t="s">
        <v>1274</v>
      </c>
      <c r="K1680" s="24" t="s">
        <v>3630</v>
      </c>
      <c r="L1680" s="22" t="s">
        <v>4261</v>
      </c>
      <c r="M1680" s="22" t="s">
        <v>4316</v>
      </c>
      <c r="N1680" s="22" t="s">
        <v>2074</v>
      </c>
      <c r="O1680" s="22"/>
      <c r="P1680" s="246" t="s">
        <v>1839</v>
      </c>
      <c r="Q1680" s="191"/>
      <c r="R1680" s="1"/>
      <c r="S1680" s="1" t="str">
        <f t="shared" si="240"/>
        <v/>
      </c>
      <c r="T1680" s="1" t="str">
        <f>IF(ISNA(VLOOKUP(P1680,'NEW XEQM.c'!D:D,1,0)),"--",VLOOKUP(P1680,'NEW XEQM.c'!D:G,3,0))</f>
        <v>--</v>
      </c>
      <c r="U1680" s="1" t="s">
        <v>2444</v>
      </c>
      <c r="W1680" t="str">
        <f t="shared" si="243"/>
        <v>STD_x_BAR STD_SUB_w</v>
      </c>
    </row>
    <row r="1681" spans="1:23">
      <c r="A1681" s="16">
        <f t="shared" si="241"/>
        <v>1681</v>
      </c>
      <c r="B1681" s="15">
        <f t="shared" si="242"/>
        <v>1643</v>
      </c>
      <c r="C1681" s="20" t="s">
        <v>3965</v>
      </c>
      <c r="D1681" s="18" t="s">
        <v>7</v>
      </c>
      <c r="E1681" s="23" t="s">
        <v>345</v>
      </c>
      <c r="F1681" s="23" t="s">
        <v>345</v>
      </c>
      <c r="G1681" s="99">
        <v>0</v>
      </c>
      <c r="H1681" s="99">
        <v>0</v>
      </c>
      <c r="I1681" s="92" t="s">
        <v>3</v>
      </c>
      <c r="J1681" s="23" t="s">
        <v>1274</v>
      </c>
      <c r="K1681" s="24" t="s">
        <v>3630</v>
      </c>
      <c r="L1681" s="22" t="s">
        <v>4261</v>
      </c>
      <c r="M1681" s="22" t="s">
        <v>4316</v>
      </c>
      <c r="N1681" s="22" t="s">
        <v>2074</v>
      </c>
      <c r="O1681" s="22"/>
      <c r="P1681" s="246" t="s">
        <v>1840</v>
      </c>
      <c r="Q1681" s="191"/>
      <c r="R1681" s="1"/>
      <c r="S1681" s="1" t="str">
        <f t="shared" si="240"/>
        <v/>
      </c>
      <c r="T1681" s="1" t="str">
        <f>IF(ISNA(VLOOKUP(P1681,'NEW XEQM.c'!D:D,1,0)),"--",VLOOKUP(P1681,'NEW XEQM.c'!D:G,3,0))</f>
        <v>--</v>
      </c>
      <c r="U1681" s="1" t="s">
        <v>2074</v>
      </c>
      <c r="W1681" t="str">
        <f t="shared" si="243"/>
        <v>STD_x_CIRC</v>
      </c>
    </row>
    <row r="1682" spans="1:23">
      <c r="A1682" s="16">
        <f t="shared" si="241"/>
        <v>1682</v>
      </c>
      <c r="B1682" s="15">
        <f t="shared" si="242"/>
        <v>1644</v>
      </c>
      <c r="C1682" s="18" t="s">
        <v>3776</v>
      </c>
      <c r="D1682" s="18" t="s">
        <v>7</v>
      </c>
      <c r="E1682" s="23" t="s">
        <v>348</v>
      </c>
      <c r="F1682" s="23" t="s">
        <v>348</v>
      </c>
      <c r="G1682" s="99">
        <v>0</v>
      </c>
      <c r="H1682" s="99">
        <v>0</v>
      </c>
      <c r="I1682" s="92" t="s">
        <v>3</v>
      </c>
      <c r="J1682" s="23" t="s">
        <v>1274</v>
      </c>
      <c r="K1682" s="24" t="s">
        <v>3630</v>
      </c>
      <c r="L1682" s="22" t="s">
        <v>4261</v>
      </c>
      <c r="M1682" s="22" t="s">
        <v>4316</v>
      </c>
      <c r="N1682" s="22" t="s">
        <v>2074</v>
      </c>
      <c r="O1682" s="22"/>
      <c r="P1682" s="246" t="s">
        <v>1844</v>
      </c>
      <c r="Q1682" s="191"/>
      <c r="R1682" s="1"/>
      <c r="S1682" s="1" t="str">
        <f t="shared" si="240"/>
        <v/>
      </c>
      <c r="T1682" s="1" t="str">
        <f>IF(ISNA(VLOOKUP(P1682,'NEW XEQM.c'!D:D,1,0)),"--",VLOOKUP(P1682,'NEW XEQM.c'!D:G,3,0))</f>
        <v>--</v>
      </c>
      <c r="U1682" s="1" t="s">
        <v>2074</v>
      </c>
      <c r="W1682" t="str">
        <f t="shared" si="243"/>
        <v>x STD_RIGHT_ARROW DATE</v>
      </c>
    </row>
    <row r="1683" spans="1:23">
      <c r="A1683" s="16">
        <f t="shared" si="241"/>
        <v>1683</v>
      </c>
      <c r="B1683" s="15">
        <f t="shared" si="242"/>
        <v>1645</v>
      </c>
      <c r="C1683" s="18" t="s">
        <v>3411</v>
      </c>
      <c r="D1683" s="18" t="s">
        <v>7</v>
      </c>
      <c r="E1683" s="23" t="s">
        <v>1199</v>
      </c>
      <c r="F1683" s="23" t="s">
        <v>1199</v>
      </c>
      <c r="G1683" s="99">
        <v>0</v>
      </c>
      <c r="H1683" s="99">
        <v>0</v>
      </c>
      <c r="I1683" s="92" t="s">
        <v>3</v>
      </c>
      <c r="J1683" s="23" t="s">
        <v>1274</v>
      </c>
      <c r="K1683" s="24" t="s">
        <v>3630</v>
      </c>
      <c r="L1683" s="22" t="s">
        <v>4261</v>
      </c>
      <c r="M1683" s="22" t="s">
        <v>4316</v>
      </c>
      <c r="N1683" s="22" t="s">
        <v>2074</v>
      </c>
      <c r="O1683" s="22"/>
      <c r="P1683" s="246" t="s">
        <v>1845</v>
      </c>
      <c r="Q1683" s="191"/>
      <c r="R1683" s="1"/>
      <c r="S1683" s="1" t="str">
        <f t="shared" si="240"/>
        <v/>
      </c>
      <c r="T1683" s="1" t="str">
        <f>IF(ISNA(VLOOKUP(P1683,'NEW XEQM.c'!D:D,1,0)),"--",VLOOKUP(P1683,'NEW XEQM.c'!D:G,3,0))</f>
        <v>--</v>
      </c>
      <c r="U1683" s="1" t="s">
        <v>2452</v>
      </c>
      <c r="W1683" t="str">
        <f t="shared" si="243"/>
        <v>x STD_RIGHT_ARROW STD_alpha</v>
      </c>
    </row>
    <row r="1684" spans="1:23">
      <c r="A1684" s="16">
        <f t="shared" si="241"/>
        <v>1684</v>
      </c>
      <c r="B1684" s="15">
        <f t="shared" si="242"/>
        <v>1646</v>
      </c>
      <c r="C1684" s="18" t="s">
        <v>4056</v>
      </c>
      <c r="D1684" s="18" t="s">
        <v>7</v>
      </c>
      <c r="E1684" s="23" t="s">
        <v>4057</v>
      </c>
      <c r="F1684" s="23" t="s">
        <v>4057</v>
      </c>
      <c r="G1684" s="99">
        <v>0</v>
      </c>
      <c r="H1684" s="99">
        <v>0</v>
      </c>
      <c r="I1684" s="92" t="s">
        <v>3</v>
      </c>
      <c r="J1684" s="23" t="s">
        <v>1274</v>
      </c>
      <c r="K1684" s="24" t="s">
        <v>3630</v>
      </c>
      <c r="L1684" s="22" t="s">
        <v>4261</v>
      </c>
      <c r="M1684" s="22" t="s">
        <v>4316</v>
      </c>
      <c r="N1684" s="22" t="s">
        <v>2074</v>
      </c>
      <c r="O1684" s="22"/>
      <c r="P1684" s="246" t="s">
        <v>4058</v>
      </c>
      <c r="Q1684" s="191"/>
      <c r="R1684" s="1"/>
      <c r="S1684" s="1" t="str">
        <f t="shared" si="240"/>
        <v/>
      </c>
      <c r="T1684" s="1" t="str">
        <f>IF(ISNA(VLOOKUP(P1684,'NEW XEQM.c'!D:D,1,0)),"--",VLOOKUP(P1684,'NEW XEQM.c'!D:G,3,0))</f>
        <v>--</v>
      </c>
      <c r="U1684" s="1" t="s">
        <v>2074</v>
      </c>
      <c r="W1684" t="e">
        <f t="shared" si="243"/>
        <v>#VALUE!</v>
      </c>
    </row>
    <row r="1685" spans="1:23">
      <c r="A1685" s="16">
        <f t="shared" si="241"/>
        <v>1685</v>
      </c>
      <c r="B1685" s="15">
        <f t="shared" si="242"/>
        <v>1647</v>
      </c>
      <c r="C1685" s="18" t="s">
        <v>3777</v>
      </c>
      <c r="D1685" s="18" t="s">
        <v>7</v>
      </c>
      <c r="E1685" s="23" t="s">
        <v>355</v>
      </c>
      <c r="F1685" s="23" t="s">
        <v>355</v>
      </c>
      <c r="G1685" s="99">
        <v>0</v>
      </c>
      <c r="H1685" s="99">
        <v>0</v>
      </c>
      <c r="I1685" s="92" t="s">
        <v>3</v>
      </c>
      <c r="J1685" s="23" t="s">
        <v>1274</v>
      </c>
      <c r="K1685" s="24" t="s">
        <v>3630</v>
      </c>
      <c r="L1685" s="22" t="s">
        <v>4261</v>
      </c>
      <c r="M1685" s="22" t="s">
        <v>4316</v>
      </c>
      <c r="N1685" s="22" t="s">
        <v>2074</v>
      </c>
      <c r="O1685" s="22"/>
      <c r="P1685" s="246" t="s">
        <v>1859</v>
      </c>
      <c r="Q1685" s="191"/>
      <c r="R1685" s="1"/>
      <c r="S1685" s="1" t="str">
        <f t="shared" si="240"/>
        <v/>
      </c>
      <c r="T1685" s="1" t="str">
        <f>IF(ISNA(VLOOKUP(P1685,'NEW XEQM.c'!D:D,1,0)),"--",VLOOKUP(P1685,'NEW XEQM.c'!D:G,3,0))</f>
        <v>--</v>
      </c>
      <c r="U1685" s="1" t="s">
        <v>2074</v>
      </c>
      <c r="W1685" t="e">
        <f t="shared" si="243"/>
        <v>#VALUE!</v>
      </c>
    </row>
    <row r="1686" spans="1:23">
      <c r="A1686" s="16">
        <f t="shared" si="241"/>
        <v>1686</v>
      </c>
      <c r="B1686" s="15">
        <f t="shared" si="242"/>
        <v>1648</v>
      </c>
      <c r="C1686" s="20" t="s">
        <v>3966</v>
      </c>
      <c r="D1686" s="18" t="s">
        <v>7</v>
      </c>
      <c r="E1686" s="23" t="s">
        <v>357</v>
      </c>
      <c r="F1686" s="23" t="s">
        <v>357</v>
      </c>
      <c r="G1686" s="99">
        <v>0</v>
      </c>
      <c r="H1686" s="99">
        <v>0</v>
      </c>
      <c r="I1686" s="92" t="s">
        <v>3</v>
      </c>
      <c r="J1686" s="23" t="s">
        <v>1274</v>
      </c>
      <c r="K1686" s="24" t="s">
        <v>3630</v>
      </c>
      <c r="L1686" s="22" t="s">
        <v>4261</v>
      </c>
      <c r="M1686" s="22" t="s">
        <v>4316</v>
      </c>
      <c r="N1686" s="22" t="s">
        <v>2074</v>
      </c>
      <c r="O1686" s="22"/>
      <c r="P1686" s="246" t="s">
        <v>1862</v>
      </c>
      <c r="Q1686" s="191"/>
      <c r="R1686" s="1"/>
      <c r="S1686" s="1" t="str">
        <f t="shared" si="240"/>
        <v/>
      </c>
      <c r="T1686" s="1" t="str">
        <f>IF(ISNA(VLOOKUP(P1686,'NEW XEQM.c'!D:D,1,0)),"--",VLOOKUP(P1686,'NEW XEQM.c'!D:G,3,0))</f>
        <v>--</v>
      </c>
      <c r="U1686" s="1" t="s">
        <v>2074</v>
      </c>
      <c r="W1686" t="str">
        <f t="shared" si="243"/>
        <v>STD_y_CIRC</v>
      </c>
    </row>
    <row r="1687" spans="1:23">
      <c r="A1687" s="16">
        <f t="shared" si="241"/>
        <v>1687</v>
      </c>
      <c r="B1687" s="15">
        <f t="shared" si="242"/>
        <v>1649</v>
      </c>
      <c r="C1687" s="18" t="s">
        <v>3353</v>
      </c>
      <c r="D1687" s="18" t="s">
        <v>1863</v>
      </c>
      <c r="E1687" s="23" t="s">
        <v>2225</v>
      </c>
      <c r="F1687" s="23" t="s">
        <v>2225</v>
      </c>
      <c r="G1687" s="99">
        <v>0</v>
      </c>
      <c r="H1687" s="99">
        <v>0</v>
      </c>
      <c r="I1687" s="92" t="s">
        <v>3</v>
      </c>
      <c r="J1687" s="23" t="s">
        <v>1274</v>
      </c>
      <c r="K1687" s="24" t="s">
        <v>3630</v>
      </c>
      <c r="L1687" s="22" t="s">
        <v>4261</v>
      </c>
      <c r="M1687" s="22" t="s">
        <v>4316</v>
      </c>
      <c r="N1687" s="22" t="s">
        <v>2074</v>
      </c>
      <c r="O1687" s="22"/>
      <c r="P1687" s="246" t="s">
        <v>1863</v>
      </c>
      <c r="Q1687" s="191"/>
      <c r="R1687" s="1"/>
      <c r="S1687" s="1" t="str">
        <f t="shared" si="240"/>
        <v/>
      </c>
      <c r="T1687" s="1" t="str">
        <f>IF(ISNA(VLOOKUP(P1687,'NEW XEQM.c'!D:D,1,0)),"--",VLOOKUP(P1687,'NEW XEQM.c'!D:G,3,0))</f>
        <v>YMD</v>
      </c>
      <c r="U1687" s="1" t="s">
        <v>2074</v>
      </c>
      <c r="W1687" t="e">
        <f t="shared" si="243"/>
        <v>#VALUE!</v>
      </c>
    </row>
    <row r="1688" spans="1:23">
      <c r="A1688" s="16">
        <f t="shared" si="241"/>
        <v>1688</v>
      </c>
      <c r="B1688" s="15">
        <f t="shared" si="242"/>
        <v>1650</v>
      </c>
      <c r="C1688" s="18" t="s">
        <v>3413</v>
      </c>
      <c r="D1688" s="18" t="s">
        <v>2113</v>
      </c>
      <c r="E1688" s="23" t="s">
        <v>6157</v>
      </c>
      <c r="F1688" s="23" t="s">
        <v>6157</v>
      </c>
      <c r="G1688" s="99">
        <v>0</v>
      </c>
      <c r="H1688" s="99">
        <v>99</v>
      </c>
      <c r="I1688" s="92" t="s">
        <v>3</v>
      </c>
      <c r="J1688" s="23" t="s">
        <v>1274</v>
      </c>
      <c r="K1688" s="24" t="s">
        <v>3630</v>
      </c>
      <c r="L1688" s="22" t="s">
        <v>4261</v>
      </c>
      <c r="M1688" s="22" t="s">
        <v>4321</v>
      </c>
      <c r="N1688" s="22" t="s">
        <v>2074</v>
      </c>
      <c r="O1688" s="22"/>
      <c r="P1688" s="246" t="s">
        <v>1864</v>
      </c>
      <c r="Q1688" s="191"/>
      <c r="R1688" s="1"/>
      <c r="S1688" s="1" t="str">
        <f t="shared" si="240"/>
        <v/>
      </c>
      <c r="T1688" s="1" t="str">
        <f>IF(ISNA(VLOOKUP(P1688,'NEW XEQM.c'!D:D,1,0)),"--",VLOOKUP(P1688,'NEW XEQM.c'!D:G,3,0))</f>
        <v>--</v>
      </c>
      <c r="U1688" s="1" t="s">
        <v>2452</v>
      </c>
      <c r="W1688" t="str">
        <f t="shared" si="243"/>
        <v>y STD_RIGHT_OVER_LEFT_ARROW</v>
      </c>
    </row>
    <row r="1689" spans="1:23">
      <c r="A1689" s="16">
        <f t="shared" si="241"/>
        <v>1689</v>
      </c>
      <c r="B1689" s="15">
        <f t="shared" si="242"/>
        <v>1651</v>
      </c>
      <c r="C1689" s="18" t="s">
        <v>3414</v>
      </c>
      <c r="D1689" s="18" t="s">
        <v>2113</v>
      </c>
      <c r="E1689" s="23" t="s">
        <v>6156</v>
      </c>
      <c r="F1689" s="23" t="s">
        <v>6156</v>
      </c>
      <c r="G1689" s="99">
        <v>0</v>
      </c>
      <c r="H1689" s="99">
        <v>99</v>
      </c>
      <c r="I1689" s="92" t="s">
        <v>3</v>
      </c>
      <c r="J1689" s="23" t="s">
        <v>1274</v>
      </c>
      <c r="K1689" s="24" t="s">
        <v>3630</v>
      </c>
      <c r="L1689" s="22" t="s">
        <v>4261</v>
      </c>
      <c r="M1689" s="22" t="s">
        <v>4321</v>
      </c>
      <c r="N1689" s="22" t="s">
        <v>2074</v>
      </c>
      <c r="O1689" s="22"/>
      <c r="P1689" s="246" t="s">
        <v>1866</v>
      </c>
      <c r="Q1689" s="191"/>
      <c r="R1689" s="1"/>
      <c r="S1689" s="1" t="str">
        <f t="shared" si="240"/>
        <v/>
      </c>
      <c r="T1689" s="1" t="str">
        <f>IF(ISNA(VLOOKUP(P1689,'NEW XEQM.c'!D:D,1,0)),"--",VLOOKUP(P1689,'NEW XEQM.c'!D:G,3,0))</f>
        <v>--</v>
      </c>
      <c r="U1689" s="1" t="s">
        <v>2452</v>
      </c>
      <c r="W1689" t="str">
        <f t="shared" si="243"/>
        <v>z STD_RIGHT_OVER_LEFT_ARROW</v>
      </c>
    </row>
    <row r="1690" spans="1:23">
      <c r="A1690" s="16">
        <f t="shared" si="241"/>
        <v>1690</v>
      </c>
      <c r="B1690" s="15">
        <f t="shared" si="242"/>
        <v>1652</v>
      </c>
      <c r="C1690" s="18" t="s">
        <v>3415</v>
      </c>
      <c r="D1690" s="18" t="s">
        <v>2113</v>
      </c>
      <c r="E1690" s="23" t="s">
        <v>1206</v>
      </c>
      <c r="F1690" s="23" t="s">
        <v>1206</v>
      </c>
      <c r="G1690" s="99">
        <v>0</v>
      </c>
      <c r="H1690" s="99">
        <v>99</v>
      </c>
      <c r="I1690" s="92" t="s">
        <v>3</v>
      </c>
      <c r="J1690" s="23" t="s">
        <v>1274</v>
      </c>
      <c r="K1690" s="24" t="s">
        <v>3630</v>
      </c>
      <c r="L1690" s="22" t="s">
        <v>4261</v>
      </c>
      <c r="M1690" s="22" t="s">
        <v>4321</v>
      </c>
      <c r="N1690" s="22" t="s">
        <v>2074</v>
      </c>
      <c r="O1690" s="22"/>
      <c r="P1690" s="246" t="s">
        <v>1869</v>
      </c>
      <c r="Q1690" s="191"/>
      <c r="R1690" s="1"/>
      <c r="S1690" s="1" t="str">
        <f t="shared" si="240"/>
        <v/>
      </c>
      <c r="T1690" s="1" t="str">
        <f>IF(ISNA(VLOOKUP(P1690,'NEW XEQM.c'!D:D,1,0)),"--",VLOOKUP(P1690,'NEW XEQM.c'!D:G,3,0))</f>
        <v>--</v>
      </c>
      <c r="U1690" s="1" t="s">
        <v>2074</v>
      </c>
      <c r="W1690" t="str">
        <f t="shared" si="243"/>
        <v>STD_alpha LENG?</v>
      </c>
    </row>
    <row r="1691" spans="1:23">
      <c r="A1691" s="16">
        <f t="shared" si="241"/>
        <v>1691</v>
      </c>
      <c r="B1691" s="15">
        <f t="shared" si="242"/>
        <v>1653</v>
      </c>
      <c r="C1691" s="20" t="s">
        <v>3416</v>
      </c>
      <c r="D1691" s="20" t="s">
        <v>7</v>
      </c>
      <c r="E1691" s="23" t="s">
        <v>4737</v>
      </c>
      <c r="F1691" s="23" t="s">
        <v>4737</v>
      </c>
      <c r="G1691" s="99">
        <v>0</v>
      </c>
      <c r="H1691" s="99">
        <v>0</v>
      </c>
      <c r="I1691" s="92" t="s">
        <v>3</v>
      </c>
      <c r="J1691" s="23" t="s">
        <v>1274</v>
      </c>
      <c r="K1691" s="24" t="s">
        <v>3630</v>
      </c>
      <c r="L1691" s="22" t="s">
        <v>4261</v>
      </c>
      <c r="M1691" s="22" t="s">
        <v>4316</v>
      </c>
      <c r="N1691" s="22" t="s">
        <v>2074</v>
      </c>
      <c r="O1691" s="22"/>
      <c r="P1691" s="246" t="s">
        <v>2398</v>
      </c>
      <c r="Q1691" s="191"/>
      <c r="R1691" s="1"/>
      <c r="S1691" s="1" t="str">
        <f t="shared" si="240"/>
        <v/>
      </c>
      <c r="T1691" s="1" t="str">
        <f>IF(ISNA(VLOOKUP(P1691,'NEW XEQM.c'!D:D,1,0)),"--",VLOOKUP(P1691,'NEW XEQM.c'!D:G,3,0))</f>
        <v>--</v>
      </c>
      <c r="U1691" s="1" t="s">
        <v>2444</v>
      </c>
      <c r="W1691" t="str">
        <f t="shared" si="243"/>
        <v>x STD_SUB_M STD_SUB_A STD_SUB_X</v>
      </c>
    </row>
    <row r="1692" spans="1:23">
      <c r="A1692" s="16">
        <f t="shared" si="241"/>
        <v>1692</v>
      </c>
      <c r="B1692" s="15">
        <f t="shared" si="242"/>
        <v>1654</v>
      </c>
      <c r="C1692" s="18" t="s">
        <v>3417</v>
      </c>
      <c r="D1692" s="18" t="s">
        <v>7</v>
      </c>
      <c r="E1692" s="21" t="s">
        <v>4738</v>
      </c>
      <c r="F1692" s="21" t="s">
        <v>4738</v>
      </c>
      <c r="G1692" s="79">
        <v>0</v>
      </c>
      <c r="H1692" s="79">
        <v>0</v>
      </c>
      <c r="I1692" s="92" t="s">
        <v>3</v>
      </c>
      <c r="J1692" s="23" t="s">
        <v>1274</v>
      </c>
      <c r="K1692" s="24" t="s">
        <v>3630</v>
      </c>
      <c r="L1692" s="22" t="s">
        <v>4261</v>
      </c>
      <c r="M1692" s="22" t="s">
        <v>4316</v>
      </c>
      <c r="N1692" s="22" t="s">
        <v>2074</v>
      </c>
      <c r="O1692" s="22"/>
      <c r="P1692" s="246" t="s">
        <v>2399</v>
      </c>
      <c r="Q1692" s="191"/>
      <c r="R1692" s="1"/>
      <c r="S1692" s="1" t="str">
        <f t="shared" si="240"/>
        <v/>
      </c>
      <c r="T1692" s="1" t="str">
        <f>IF(ISNA(VLOOKUP(P1692,'NEW XEQM.c'!D:D,1,0)),"--",VLOOKUP(P1692,'NEW XEQM.c'!D:G,3,0))</f>
        <v>--</v>
      </c>
      <c r="U1692" s="1" t="s">
        <v>2444</v>
      </c>
      <c r="W1692" t="str">
        <f t="shared" si="243"/>
        <v>x STD_SUB_M STD_SUB_I STD_SUB_N</v>
      </c>
    </row>
    <row r="1693" spans="1:23">
      <c r="A1693" s="16">
        <f t="shared" si="241"/>
        <v>1693</v>
      </c>
      <c r="B1693" s="15">
        <f t="shared" si="242"/>
        <v>1655</v>
      </c>
      <c r="C1693" s="18" t="s">
        <v>3418</v>
      </c>
      <c r="D1693" s="18" t="s">
        <v>2113</v>
      </c>
      <c r="E1693" s="73" t="s">
        <v>360</v>
      </c>
      <c r="F1693" s="73" t="s">
        <v>360</v>
      </c>
      <c r="G1693" s="79">
        <v>0</v>
      </c>
      <c r="H1693" s="79">
        <v>99</v>
      </c>
      <c r="I1693" s="92" t="s">
        <v>3</v>
      </c>
      <c r="J1693" s="23" t="s">
        <v>1274</v>
      </c>
      <c r="K1693" s="24" t="s">
        <v>3630</v>
      </c>
      <c r="L1693" s="22" t="s">
        <v>4261</v>
      </c>
      <c r="M1693" s="22" t="s">
        <v>4321</v>
      </c>
      <c r="N1693" s="22" t="s">
        <v>2074</v>
      </c>
      <c r="O1693" s="22"/>
      <c r="P1693" s="246" t="s">
        <v>1871</v>
      </c>
      <c r="Q1693" s="191"/>
      <c r="R1693" s="1"/>
      <c r="S1693" s="1" t="str">
        <f t="shared" si="240"/>
        <v/>
      </c>
      <c r="T1693" s="1" t="str">
        <f>IF(ISNA(VLOOKUP(P1693,'NEW XEQM.c'!D:D,1,0)),"--",VLOOKUP(P1693,'NEW XEQM.c'!D:G,3,0))</f>
        <v>--</v>
      </c>
      <c r="U1693" s="1" t="s">
        <v>2074</v>
      </c>
      <c r="W1693" t="str">
        <f t="shared" si="243"/>
        <v>STD_alpha POS?</v>
      </c>
    </row>
    <row r="1694" spans="1:23">
      <c r="A1694" s="16">
        <f t="shared" si="241"/>
        <v>1694</v>
      </c>
      <c r="B1694" s="15">
        <f t="shared" si="242"/>
        <v>1656</v>
      </c>
      <c r="C1694" s="20" t="s">
        <v>3419</v>
      </c>
      <c r="D1694" s="20" t="s">
        <v>2113</v>
      </c>
      <c r="E1694" s="23" t="s">
        <v>361</v>
      </c>
      <c r="F1694" s="23" t="s">
        <v>361</v>
      </c>
      <c r="G1694" s="99">
        <v>0</v>
      </c>
      <c r="H1694" s="99">
        <v>99</v>
      </c>
      <c r="I1694" s="92" t="s">
        <v>3</v>
      </c>
      <c r="J1694" s="23" t="s">
        <v>1274</v>
      </c>
      <c r="K1694" s="24" t="s">
        <v>3630</v>
      </c>
      <c r="L1694" s="22" t="s">
        <v>4261</v>
      </c>
      <c r="M1694" s="22" t="s">
        <v>4321</v>
      </c>
      <c r="N1694" s="22" t="s">
        <v>2074</v>
      </c>
      <c r="O1694" s="22"/>
      <c r="P1694" s="246" t="s">
        <v>1872</v>
      </c>
      <c r="Q1694" s="191"/>
      <c r="R1694" s="1"/>
      <c r="S1694" s="1" t="str">
        <f t="shared" si="240"/>
        <v/>
      </c>
      <c r="T1694" s="1" t="str">
        <f>IF(ISNA(VLOOKUP(P1694,'NEW XEQM.c'!D:D,1,0)),"--",VLOOKUP(P1694,'NEW XEQM.c'!D:G,3,0))</f>
        <v>--</v>
      </c>
      <c r="U1694" s="1" t="s">
        <v>2074</v>
      </c>
      <c r="W1694" t="str">
        <f t="shared" si="243"/>
        <v>STD_alpha RL</v>
      </c>
    </row>
    <row r="1695" spans="1:23">
      <c r="A1695" s="16">
        <f t="shared" si="241"/>
        <v>1695</v>
      </c>
      <c r="B1695" s="15">
        <f t="shared" si="242"/>
        <v>1657</v>
      </c>
      <c r="C1695" s="20" t="s">
        <v>3420</v>
      </c>
      <c r="D1695" s="20" t="s">
        <v>2113</v>
      </c>
      <c r="E1695" s="23" t="s">
        <v>362</v>
      </c>
      <c r="F1695" s="23" t="s">
        <v>362</v>
      </c>
      <c r="G1695" s="99">
        <v>0</v>
      </c>
      <c r="H1695" s="99">
        <v>99</v>
      </c>
      <c r="I1695" s="92" t="s">
        <v>3</v>
      </c>
      <c r="J1695" s="23" t="s">
        <v>1274</v>
      </c>
      <c r="K1695" s="24" t="s">
        <v>3630</v>
      </c>
      <c r="L1695" s="22" t="s">
        <v>4261</v>
      </c>
      <c r="M1695" s="22" t="s">
        <v>4321</v>
      </c>
      <c r="N1695" s="22" t="s">
        <v>2074</v>
      </c>
      <c r="O1695" s="22"/>
      <c r="P1695" s="246" t="s">
        <v>1873</v>
      </c>
      <c r="Q1695" s="191"/>
      <c r="R1695" s="1"/>
      <c r="S1695" s="1" t="str">
        <f t="shared" si="240"/>
        <v/>
      </c>
      <c r="T1695" s="1" t="str">
        <f>IF(ISNA(VLOOKUP(P1695,'NEW XEQM.c'!D:D,1,0)),"--",VLOOKUP(P1695,'NEW XEQM.c'!D:G,3,0))</f>
        <v>--</v>
      </c>
      <c r="U1695" s="1" t="s">
        <v>2074</v>
      </c>
      <c r="W1695" t="str">
        <f t="shared" si="243"/>
        <v>STD_alpha RR</v>
      </c>
    </row>
    <row r="1696" spans="1:23">
      <c r="A1696" s="16">
        <f t="shared" si="241"/>
        <v>1696</v>
      </c>
      <c r="B1696" s="15">
        <f t="shared" si="242"/>
        <v>1658</v>
      </c>
      <c r="C1696" s="20" t="s">
        <v>3421</v>
      </c>
      <c r="D1696" s="20" t="s">
        <v>2113</v>
      </c>
      <c r="E1696" s="23" t="s">
        <v>363</v>
      </c>
      <c r="F1696" s="23" t="s">
        <v>363</v>
      </c>
      <c r="G1696" s="99">
        <v>0</v>
      </c>
      <c r="H1696" s="99">
        <v>99</v>
      </c>
      <c r="I1696" s="92" t="s">
        <v>3</v>
      </c>
      <c r="J1696" s="23" t="s">
        <v>1274</v>
      </c>
      <c r="K1696" s="24" t="s">
        <v>3630</v>
      </c>
      <c r="L1696" s="22" t="s">
        <v>4261</v>
      </c>
      <c r="M1696" s="22" t="s">
        <v>4321</v>
      </c>
      <c r="N1696" s="22" t="s">
        <v>2074</v>
      </c>
      <c r="O1696" s="22"/>
      <c r="P1696" s="246" t="s">
        <v>1874</v>
      </c>
      <c r="Q1696" s="191"/>
      <c r="R1696" s="1"/>
      <c r="S1696" s="1" t="str">
        <f t="shared" si="240"/>
        <v/>
      </c>
      <c r="T1696" s="1" t="str">
        <f>IF(ISNA(VLOOKUP(P1696,'NEW XEQM.c'!D:D,1,0)),"--",VLOOKUP(P1696,'NEW XEQM.c'!D:G,3,0))</f>
        <v>--</v>
      </c>
      <c r="U1696" s="1" t="s">
        <v>2074</v>
      </c>
      <c r="W1696" t="str">
        <f t="shared" si="243"/>
        <v>STD_alpha SL</v>
      </c>
    </row>
    <row r="1697" spans="1:23">
      <c r="A1697" s="16">
        <f t="shared" si="241"/>
        <v>1697</v>
      </c>
      <c r="B1697" s="15">
        <f t="shared" si="242"/>
        <v>1659</v>
      </c>
      <c r="C1697" s="20" t="s">
        <v>3422</v>
      </c>
      <c r="D1697" s="20" t="s">
        <v>2113</v>
      </c>
      <c r="E1697" s="23" t="s">
        <v>859</v>
      </c>
      <c r="F1697" s="23" t="s">
        <v>859</v>
      </c>
      <c r="G1697" s="99">
        <v>0</v>
      </c>
      <c r="H1697" s="99">
        <v>99</v>
      </c>
      <c r="I1697" s="92" t="s">
        <v>3</v>
      </c>
      <c r="J1697" s="23" t="s">
        <v>1274</v>
      </c>
      <c r="K1697" s="24" t="s">
        <v>3630</v>
      </c>
      <c r="L1697" s="22" t="s">
        <v>4261</v>
      </c>
      <c r="M1697" s="22" t="s">
        <v>4321</v>
      </c>
      <c r="N1697" s="22" t="s">
        <v>2074</v>
      </c>
      <c r="O1697" s="22"/>
      <c r="P1697" s="246" t="s">
        <v>2019</v>
      </c>
      <c r="Q1697" s="191"/>
      <c r="R1697" s="1"/>
      <c r="S1697" s="1" t="str">
        <f t="shared" si="240"/>
        <v/>
      </c>
      <c r="T1697" s="1" t="str">
        <f>IF(ISNA(VLOOKUP(P1697,'NEW XEQM.c'!D:D,1,0)),"--",VLOOKUP(P1697,'NEW XEQM.c'!D:G,3,0))</f>
        <v>--</v>
      </c>
      <c r="U1697" s="1" t="s">
        <v>2074</v>
      </c>
      <c r="W1697" t="str">
        <f t="shared" si="243"/>
        <v>STD_alpha SR</v>
      </c>
    </row>
    <row r="1698" spans="1:23">
      <c r="A1698" s="16">
        <f t="shared" si="241"/>
        <v>1698</v>
      </c>
      <c r="B1698" s="15">
        <f t="shared" si="242"/>
        <v>1660</v>
      </c>
      <c r="C1698" s="20" t="s">
        <v>3423</v>
      </c>
      <c r="D1698" s="20" t="s">
        <v>2113</v>
      </c>
      <c r="E1698" s="23" t="s">
        <v>1207</v>
      </c>
      <c r="F1698" s="23" t="s">
        <v>1207</v>
      </c>
      <c r="G1698" s="28">
        <v>0</v>
      </c>
      <c r="H1698" s="28">
        <v>99</v>
      </c>
      <c r="I1698" s="92" t="s">
        <v>3</v>
      </c>
      <c r="J1698" s="23" t="s">
        <v>1274</v>
      </c>
      <c r="K1698" s="24" t="s">
        <v>3630</v>
      </c>
      <c r="L1698" s="22" t="s">
        <v>4261</v>
      </c>
      <c r="M1698" s="22" t="s">
        <v>4321</v>
      </c>
      <c r="N1698" s="22" t="s">
        <v>2074</v>
      </c>
      <c r="O1698" s="22"/>
      <c r="P1698" s="246" t="s">
        <v>1877</v>
      </c>
      <c r="Q1698" s="191"/>
      <c r="R1698" s="1"/>
      <c r="S1698" s="1" t="str">
        <f t="shared" ref="S1698:S1761" si="244">IF(E1698=F1698,"","NOT EQUAL")</f>
        <v/>
      </c>
      <c r="T1698" s="1" t="str">
        <f>IF(ISNA(VLOOKUP(P1698,'NEW XEQM.c'!D:D,1,0)),"--",VLOOKUP(P1698,'NEW XEQM.c'!D:G,3,0))</f>
        <v>--</v>
      </c>
      <c r="U1698" s="1" t="s">
        <v>2074</v>
      </c>
      <c r="W1698" t="str">
        <f t="shared" si="243"/>
        <v>STD_alpha STD_RIGHT_ARROW x</v>
      </c>
    </row>
    <row r="1699" spans="1:23">
      <c r="A1699" s="16">
        <f t="shared" si="241"/>
        <v>1699</v>
      </c>
      <c r="B1699" s="15">
        <f t="shared" si="242"/>
        <v>1661</v>
      </c>
      <c r="C1699" s="20" t="s">
        <v>3424</v>
      </c>
      <c r="D1699" s="20" t="s">
        <v>7</v>
      </c>
      <c r="E1699" s="23" t="s">
        <v>3177</v>
      </c>
      <c r="F1699" s="23" t="s">
        <v>3177</v>
      </c>
      <c r="G1699" s="99">
        <v>0</v>
      </c>
      <c r="H1699" s="99">
        <v>0</v>
      </c>
      <c r="I1699" s="92" t="s">
        <v>3</v>
      </c>
      <c r="J1699" s="23" t="s">
        <v>1274</v>
      </c>
      <c r="K1699" s="24" t="s">
        <v>3630</v>
      </c>
      <c r="L1699" s="22" t="s">
        <v>4261</v>
      </c>
      <c r="M1699" s="22" t="s">
        <v>4316</v>
      </c>
      <c r="N1699" s="22" t="s">
        <v>2074</v>
      </c>
      <c r="O1699" s="22"/>
      <c r="P1699" s="246" t="s">
        <v>1878</v>
      </c>
      <c r="Q1699" s="191"/>
      <c r="R1699" s="1"/>
      <c r="S1699" s="1" t="str">
        <f t="shared" si="244"/>
        <v/>
      </c>
      <c r="T1699" s="1" t="str">
        <f>IF(ISNA(VLOOKUP(P1699,'NEW XEQM.c'!D:D,1,0)),"--",VLOOKUP(P1699,'NEW XEQM.c'!D:G,3,0))</f>
        <v>--</v>
      </c>
      <c r="U1699" s="1" t="s">
        <v>2074</v>
      </c>
      <c r="W1699" t="str">
        <f t="shared" si="243"/>
        <v>STD_beta (x,y)</v>
      </c>
    </row>
    <row r="1700" spans="1:23">
      <c r="A1700" s="16">
        <f t="shared" si="241"/>
        <v>1700</v>
      </c>
      <c r="B1700" s="15">
        <f t="shared" si="242"/>
        <v>1662</v>
      </c>
      <c r="C1700" s="18" t="s">
        <v>3794</v>
      </c>
      <c r="D1700" s="18" t="s">
        <v>7</v>
      </c>
      <c r="E1700" s="23" t="s">
        <v>1208</v>
      </c>
      <c r="F1700" s="23" t="s">
        <v>1208</v>
      </c>
      <c r="G1700" s="99">
        <v>0</v>
      </c>
      <c r="H1700" s="99">
        <v>0</v>
      </c>
      <c r="I1700" s="92" t="s">
        <v>3</v>
      </c>
      <c r="J1700" s="23" t="s">
        <v>1274</v>
      </c>
      <c r="K1700" s="24" t="s">
        <v>3630</v>
      </c>
      <c r="L1700" s="22" t="s">
        <v>4261</v>
      </c>
      <c r="M1700" s="22" t="s">
        <v>4316</v>
      </c>
      <c r="N1700" s="22" t="s">
        <v>2074</v>
      </c>
      <c r="O1700" s="22"/>
      <c r="P1700" s="246" t="s">
        <v>1882</v>
      </c>
      <c r="Q1700" s="191"/>
      <c r="R1700" s="1"/>
      <c r="S1700" s="1" t="str">
        <f t="shared" si="244"/>
        <v/>
      </c>
      <c r="T1700" s="1" t="str">
        <f>IF(ISNA(VLOOKUP(P1700,'NEW XEQM.c'!D:D,1,0)),"--",VLOOKUP(P1700,'NEW XEQM.c'!D:G,3,0))</f>
        <v>--</v>
      </c>
      <c r="U1700" s="1" t="s">
        <v>2074</v>
      </c>
      <c r="W1700" t="str">
        <f t="shared" si="243"/>
        <v>STD_gamma STD_SUB_x STD_SUB_y</v>
      </c>
    </row>
    <row r="1701" spans="1:23">
      <c r="A1701" s="16">
        <f t="shared" si="241"/>
        <v>1701</v>
      </c>
      <c r="B1701" s="15">
        <f t="shared" si="242"/>
        <v>1663</v>
      </c>
      <c r="C1701" s="18" t="s">
        <v>3795</v>
      </c>
      <c r="D1701" s="18" t="s">
        <v>7</v>
      </c>
      <c r="E1701" s="23" t="s">
        <v>1209</v>
      </c>
      <c r="F1701" s="23" t="s">
        <v>1209</v>
      </c>
      <c r="G1701" s="99">
        <v>0</v>
      </c>
      <c r="H1701" s="99">
        <v>0</v>
      </c>
      <c r="I1701" s="92" t="s">
        <v>3</v>
      </c>
      <c r="J1701" s="23" t="s">
        <v>1274</v>
      </c>
      <c r="K1701" s="24" t="s">
        <v>3630</v>
      </c>
      <c r="L1701" s="22" t="s">
        <v>4261</v>
      </c>
      <c r="M1701" s="22" t="s">
        <v>4316</v>
      </c>
      <c r="N1701" s="22" t="s">
        <v>2074</v>
      </c>
      <c r="O1701" s="22"/>
      <c r="P1701" s="246" t="s">
        <v>1883</v>
      </c>
      <c r="Q1701" s="191"/>
      <c r="R1701" s="1"/>
      <c r="S1701" s="1" t="str">
        <f t="shared" si="244"/>
        <v/>
      </c>
      <c r="T1701" s="1" t="str">
        <f>IF(ISNA(VLOOKUP(P1701,'NEW XEQM.c'!D:D,1,0)),"--",VLOOKUP(P1701,'NEW XEQM.c'!D:G,3,0))</f>
        <v>--</v>
      </c>
      <c r="U1701" s="1" t="s">
        <v>2074</v>
      </c>
      <c r="W1701" t="str">
        <f t="shared" si="243"/>
        <v>STD_GAMMA STD_SUB_x STD_SUB_y</v>
      </c>
    </row>
    <row r="1702" spans="1:23">
      <c r="A1702" s="16">
        <f t="shared" si="241"/>
        <v>1702</v>
      </c>
      <c r="B1702" s="15">
        <f t="shared" si="242"/>
        <v>1664</v>
      </c>
      <c r="C1702" s="18" t="s">
        <v>3425</v>
      </c>
      <c r="D1702" s="18" t="s">
        <v>7</v>
      </c>
      <c r="E1702" s="23" t="s">
        <v>1210</v>
      </c>
      <c r="F1702" s="23" t="s">
        <v>1210</v>
      </c>
      <c r="G1702" s="99">
        <v>0</v>
      </c>
      <c r="H1702" s="99">
        <v>0</v>
      </c>
      <c r="I1702" s="92" t="s">
        <v>3</v>
      </c>
      <c r="J1702" s="23" t="s">
        <v>1274</v>
      </c>
      <c r="K1702" s="24" t="s">
        <v>3630</v>
      </c>
      <c r="L1702" s="22" t="s">
        <v>4262</v>
      </c>
      <c r="M1702" s="22" t="s">
        <v>4316</v>
      </c>
      <c r="N1702" s="22" t="s">
        <v>2074</v>
      </c>
      <c r="O1702" s="22"/>
      <c r="P1702" s="246" t="s">
        <v>1884</v>
      </c>
      <c r="Q1702" s="191"/>
      <c r="R1702" s="1"/>
      <c r="S1702" s="1" t="str">
        <f t="shared" si="244"/>
        <v/>
      </c>
      <c r="T1702" s="1" t="str">
        <f>IF(ISNA(VLOOKUP(P1702,'NEW XEQM.c'!D:D,1,0)),"--",VLOOKUP(P1702,'NEW XEQM.c'!D:G,3,0))</f>
        <v>GAMMA</v>
      </c>
      <c r="U1702" s="1" t="s">
        <v>2439</v>
      </c>
      <c r="W1702" t="str">
        <f t="shared" si="243"/>
        <v/>
      </c>
    </row>
    <row r="1703" spans="1:23">
      <c r="A1703" s="16">
        <f t="shared" si="241"/>
        <v>1703</v>
      </c>
      <c r="B1703" s="15">
        <f t="shared" si="242"/>
        <v>1665</v>
      </c>
      <c r="C1703" s="18" t="s">
        <v>4101</v>
      </c>
      <c r="D1703" s="18" t="s">
        <v>7</v>
      </c>
      <c r="E1703" s="23" t="s">
        <v>4102</v>
      </c>
      <c r="F1703" s="23" t="s">
        <v>4102</v>
      </c>
      <c r="G1703" s="99">
        <v>0</v>
      </c>
      <c r="H1703" s="99">
        <v>0</v>
      </c>
      <c r="I1703" s="92" t="s">
        <v>3</v>
      </c>
      <c r="J1703" s="23" t="s">
        <v>1274</v>
      </c>
      <c r="K1703" s="24" t="s">
        <v>3630</v>
      </c>
      <c r="L1703" s="22" t="s">
        <v>4261</v>
      </c>
      <c r="M1703" s="22" t="s">
        <v>4316</v>
      </c>
      <c r="N1703" s="22" t="s">
        <v>2074</v>
      </c>
      <c r="O1703" s="22"/>
      <c r="P1703" s="246" t="s">
        <v>4125</v>
      </c>
      <c r="Q1703" s="191"/>
      <c r="R1703" s="1"/>
      <c r="S1703" s="1" t="str">
        <f t="shared" si="244"/>
        <v/>
      </c>
      <c r="T1703" s="1" t="str">
        <f>IF(ISNA(VLOOKUP(P1703,'NEW XEQM.c'!D:D,1,0)),"--",VLOOKUP(P1703,'NEW XEQM.c'!D:G,3,0))</f>
        <v>--</v>
      </c>
      <c r="U1703" s="1" t="s">
        <v>2074</v>
      </c>
      <c r="W1703" t="str">
        <f t="shared" si="243"/>
        <v>Y STD_SUB_y (x)</v>
      </c>
    </row>
    <row r="1704" spans="1:23">
      <c r="A1704" s="16">
        <f t="shared" si="241"/>
        <v>1704</v>
      </c>
      <c r="B1704" s="15">
        <f t="shared" si="242"/>
        <v>1666</v>
      </c>
      <c r="C1704" s="18" t="s">
        <v>3426</v>
      </c>
      <c r="D1704" s="18" t="s">
        <v>7</v>
      </c>
      <c r="E1704" s="23" t="s">
        <v>1211</v>
      </c>
      <c r="F1704" s="23" t="s">
        <v>1211</v>
      </c>
      <c r="G1704" s="99">
        <v>0</v>
      </c>
      <c r="H1704" s="99">
        <v>0</v>
      </c>
      <c r="I1704" s="92" t="s">
        <v>3</v>
      </c>
      <c r="J1704" s="23" t="s">
        <v>1274</v>
      </c>
      <c r="K1704" s="24" t="s">
        <v>3630</v>
      </c>
      <c r="L1704" s="22" t="s">
        <v>4261</v>
      </c>
      <c r="M1704" s="22" t="s">
        <v>4316</v>
      </c>
      <c r="N1704" s="22" t="s">
        <v>2074</v>
      </c>
      <c r="O1704" s="22"/>
      <c r="P1704" s="246" t="s">
        <v>1885</v>
      </c>
      <c r="Q1704" s="191"/>
      <c r="R1704" s="1"/>
      <c r="S1704" s="1" t="str">
        <f t="shared" si="244"/>
        <v/>
      </c>
      <c r="T1704" s="1" t="str">
        <f>IF(ISNA(VLOOKUP(P1704,'NEW XEQM.c'!D:D,1,0)),"--",VLOOKUP(P1704,'NEW XEQM.c'!D:G,3,0))</f>
        <v>DELTA%</v>
      </c>
      <c r="U1704" s="1" t="s">
        <v>2439</v>
      </c>
      <c r="W1704" t="str">
        <f t="shared" si="243"/>
        <v/>
      </c>
    </row>
    <row r="1705" spans="1:23">
      <c r="A1705" s="16">
        <f t="shared" si="241"/>
        <v>1705</v>
      </c>
      <c r="B1705" s="15">
        <f t="shared" si="242"/>
        <v>1667</v>
      </c>
      <c r="C1705" s="18" t="s">
        <v>3427</v>
      </c>
      <c r="D1705" s="18" t="s">
        <v>7</v>
      </c>
      <c r="E1705" s="23" t="s">
        <v>502</v>
      </c>
      <c r="F1705" s="23" t="s">
        <v>502</v>
      </c>
      <c r="G1705" s="99">
        <v>0</v>
      </c>
      <c r="H1705" s="99">
        <v>0</v>
      </c>
      <c r="I1705" s="92" t="s">
        <v>3</v>
      </c>
      <c r="J1705" s="23" t="s">
        <v>1274</v>
      </c>
      <c r="K1705" s="24" t="s">
        <v>3630</v>
      </c>
      <c r="L1705" s="22" t="s">
        <v>4261</v>
      </c>
      <c r="M1705" s="22" t="s">
        <v>4316</v>
      </c>
      <c r="N1705" s="22" t="s">
        <v>2074</v>
      </c>
      <c r="O1705" s="22"/>
      <c r="P1705" s="246" t="s">
        <v>3155</v>
      </c>
      <c r="Q1705" s="191"/>
      <c r="R1705" s="1"/>
      <c r="S1705" s="1" t="str">
        <f t="shared" si="244"/>
        <v/>
      </c>
      <c r="T1705" s="1" t="str">
        <f>IF(ISNA(VLOOKUP(P1705,'NEW XEQM.c'!D:D,1,0)),"--",VLOOKUP(P1705,'NEW XEQM.c'!D:G,3,0))</f>
        <v>--</v>
      </c>
      <c r="U1705" s="1"/>
      <c r="W1705" t="str">
        <f t="shared" si="243"/>
        <v>STD_epsilon</v>
      </c>
    </row>
    <row r="1706" spans="1:23">
      <c r="A1706" s="16">
        <f t="shared" si="241"/>
        <v>1706</v>
      </c>
      <c r="B1706" s="15">
        <f t="shared" si="242"/>
        <v>1668</v>
      </c>
      <c r="C1706" s="18" t="s">
        <v>3428</v>
      </c>
      <c r="D1706" s="18" t="s">
        <v>7</v>
      </c>
      <c r="E1706" s="23" t="s">
        <v>1212</v>
      </c>
      <c r="F1706" s="23" t="s">
        <v>1212</v>
      </c>
      <c r="G1706" s="99">
        <v>0</v>
      </c>
      <c r="H1706" s="99">
        <v>0</v>
      </c>
      <c r="I1706" s="92" t="s">
        <v>3</v>
      </c>
      <c r="J1706" s="23" t="s">
        <v>1274</v>
      </c>
      <c r="K1706" s="24" t="s">
        <v>3630</v>
      </c>
      <c r="L1706" s="22" t="s">
        <v>4261</v>
      </c>
      <c r="M1706" s="22" t="s">
        <v>4316</v>
      </c>
      <c r="N1706" s="22" t="s">
        <v>2074</v>
      </c>
      <c r="O1706" s="22"/>
      <c r="P1706" s="246" t="s">
        <v>3156</v>
      </c>
      <c r="Q1706" s="191"/>
      <c r="R1706" s="1"/>
      <c r="S1706" s="1" t="str">
        <f t="shared" si="244"/>
        <v/>
      </c>
      <c r="T1706" s="1" t="str">
        <f>IF(ISNA(VLOOKUP(P1706,'NEW XEQM.c'!D:D,1,0)),"--",VLOOKUP(P1706,'NEW XEQM.c'!D:G,3,0))</f>
        <v>--</v>
      </c>
      <c r="U1706" s="1"/>
      <c r="W1706" t="str">
        <f t="shared" si="243"/>
        <v>STD_epsilon STD_SUB_m</v>
      </c>
    </row>
    <row r="1707" spans="1:23">
      <c r="A1707" s="16">
        <f t="shared" si="241"/>
        <v>1707</v>
      </c>
      <c r="B1707" s="15">
        <f t="shared" si="242"/>
        <v>1669</v>
      </c>
      <c r="C1707" s="18" t="s">
        <v>3429</v>
      </c>
      <c r="D1707" s="18" t="s">
        <v>7</v>
      </c>
      <c r="E1707" s="23" t="s">
        <v>1213</v>
      </c>
      <c r="F1707" s="23" t="s">
        <v>1213</v>
      </c>
      <c r="G1707" s="99">
        <v>0</v>
      </c>
      <c r="H1707" s="99">
        <v>0</v>
      </c>
      <c r="I1707" s="92" t="s">
        <v>3</v>
      </c>
      <c r="J1707" s="23" t="s">
        <v>1274</v>
      </c>
      <c r="K1707" s="24" t="s">
        <v>3630</v>
      </c>
      <c r="L1707" s="22" t="s">
        <v>4261</v>
      </c>
      <c r="M1707" s="22" t="s">
        <v>4316</v>
      </c>
      <c r="N1707" s="22" t="s">
        <v>2074</v>
      </c>
      <c r="O1707" s="22"/>
      <c r="P1707" s="246" t="s">
        <v>3157</v>
      </c>
      <c r="Q1707" s="191"/>
      <c r="R1707" s="1"/>
      <c r="S1707" s="1" t="str">
        <f t="shared" si="244"/>
        <v/>
      </c>
      <c r="T1707" s="1" t="str">
        <f>IF(ISNA(VLOOKUP(P1707,'NEW XEQM.c'!D:D,1,0)),"--",VLOOKUP(P1707,'NEW XEQM.c'!D:G,3,0))</f>
        <v>--</v>
      </c>
      <c r="U1707" s="1"/>
      <c r="W1707" t="str">
        <f t="shared" si="243"/>
        <v>STD_epsilon STD_SUB_p</v>
      </c>
    </row>
    <row r="1708" spans="1:23">
      <c r="A1708" s="16">
        <f t="shared" si="241"/>
        <v>1708</v>
      </c>
      <c r="B1708" s="15">
        <f t="shared" si="242"/>
        <v>1670</v>
      </c>
      <c r="C1708" s="18" t="s">
        <v>3822</v>
      </c>
      <c r="D1708" s="18" t="s">
        <v>7</v>
      </c>
      <c r="E1708" s="23" t="s">
        <v>370</v>
      </c>
      <c r="F1708" s="23" t="s">
        <v>370</v>
      </c>
      <c r="G1708" s="99">
        <v>0</v>
      </c>
      <c r="H1708" s="99">
        <v>0</v>
      </c>
      <c r="I1708" s="92" t="s">
        <v>3</v>
      </c>
      <c r="J1708" s="23" t="s">
        <v>1274</v>
      </c>
      <c r="K1708" s="24" t="s">
        <v>3630</v>
      </c>
      <c r="L1708" s="22" t="s">
        <v>4262</v>
      </c>
      <c r="M1708" s="22" t="s">
        <v>4316</v>
      </c>
      <c r="N1708" s="22" t="s">
        <v>2074</v>
      </c>
      <c r="O1708" s="22"/>
      <c r="P1708" s="246" t="s">
        <v>1888</v>
      </c>
      <c r="Q1708" s="191"/>
      <c r="R1708" s="1"/>
      <c r="S1708" s="1" t="str">
        <f t="shared" si="244"/>
        <v/>
      </c>
      <c r="T1708" s="1" t="str">
        <f>IF(ISNA(VLOOKUP(P1708,'NEW XEQM.c'!D:D,1,0)),"--",VLOOKUP(P1708,'NEW XEQM.c'!D:G,3,0))</f>
        <v>--</v>
      </c>
      <c r="U1708" s="1"/>
      <c r="W1708" t="str">
        <f t="shared" si="243"/>
        <v>STD_zeta (x)</v>
      </c>
    </row>
    <row r="1709" spans="1:23">
      <c r="A1709" s="16">
        <f t="shared" si="241"/>
        <v>1709</v>
      </c>
      <c r="B1709" s="15">
        <f t="shared" si="242"/>
        <v>1671</v>
      </c>
      <c r="C1709" s="18" t="s">
        <v>4249</v>
      </c>
      <c r="D1709" s="18" t="s">
        <v>2559</v>
      </c>
      <c r="E1709" s="23" t="s">
        <v>6168</v>
      </c>
      <c r="F1709" s="23" t="s">
        <v>6168</v>
      </c>
      <c r="G1709" s="99">
        <v>0</v>
      </c>
      <c r="H1709" s="99">
        <v>99</v>
      </c>
      <c r="I1709" s="92" t="s">
        <v>3</v>
      </c>
      <c r="J1709" s="23" t="s">
        <v>1274</v>
      </c>
      <c r="K1709" s="24" t="s">
        <v>3630</v>
      </c>
      <c r="L1709" s="22" t="s">
        <v>4261</v>
      </c>
      <c r="M1709" s="22" t="s">
        <v>4320</v>
      </c>
      <c r="N1709" s="22" t="s">
        <v>2074</v>
      </c>
      <c r="O1709" s="22"/>
      <c r="P1709" s="246" t="s">
        <v>3158</v>
      </c>
      <c r="Q1709" s="191"/>
      <c r="R1709" s="1"/>
      <c r="S1709" s="1" t="str">
        <f t="shared" si="244"/>
        <v/>
      </c>
      <c r="T1709" s="1" t="str">
        <f>IF(ISNA(VLOOKUP(P1709,'NEW XEQM.c'!D:D,1,0)),"--",VLOOKUP(P1709,'NEW XEQM.c'!D:G,3,0))</f>
        <v>--</v>
      </c>
      <c r="U1709" s="1"/>
      <c r="W1709" t="str">
        <f t="shared" si="243"/>
        <v>STD_PRODUCT STD_SUB_n</v>
      </c>
    </row>
    <row r="1710" spans="1:23">
      <c r="A1710" s="16">
        <f t="shared" si="241"/>
        <v>1710</v>
      </c>
      <c r="B1710" s="15">
        <f t="shared" si="242"/>
        <v>1672</v>
      </c>
      <c r="C1710" s="18" t="s">
        <v>4250</v>
      </c>
      <c r="D1710" s="18" t="s">
        <v>2559</v>
      </c>
      <c r="E1710" s="23" t="s">
        <v>6167</v>
      </c>
      <c r="F1710" s="23" t="s">
        <v>6167</v>
      </c>
      <c r="G1710" s="99">
        <v>0</v>
      </c>
      <c r="H1710" s="99">
        <v>99</v>
      </c>
      <c r="I1710" s="92" t="s">
        <v>3</v>
      </c>
      <c r="J1710" s="23" t="s">
        <v>1274</v>
      </c>
      <c r="K1710" s="24" t="s">
        <v>3630</v>
      </c>
      <c r="L1710" s="22" t="s">
        <v>4261</v>
      </c>
      <c r="M1710" s="22" t="s">
        <v>4320</v>
      </c>
      <c r="N1710" s="22" t="s">
        <v>2074</v>
      </c>
      <c r="O1710" s="22"/>
      <c r="P1710" s="246" t="s">
        <v>3159</v>
      </c>
      <c r="Q1710" s="191"/>
      <c r="R1710" s="1"/>
      <c r="S1710" s="1" t="str">
        <f t="shared" si="244"/>
        <v/>
      </c>
      <c r="T1710" s="1" t="str">
        <f>IF(ISNA(VLOOKUP(P1710,'NEW XEQM.c'!D:D,1,0)),"--",VLOOKUP(P1710,'NEW XEQM.c'!D:G,3,0))</f>
        <v>--</v>
      </c>
      <c r="U1710" s="1"/>
      <c r="W1710" t="str">
        <f t="shared" si="243"/>
        <v>STD_SUM STD_SUB_n</v>
      </c>
    </row>
    <row r="1711" spans="1:23">
      <c r="A1711" s="16">
        <f t="shared" si="241"/>
        <v>1711</v>
      </c>
      <c r="B1711" s="15">
        <f t="shared" si="242"/>
        <v>1673</v>
      </c>
      <c r="C1711" s="18" t="s">
        <v>3430</v>
      </c>
      <c r="D1711" s="18" t="s">
        <v>7</v>
      </c>
      <c r="E1711" s="23" t="s">
        <v>520</v>
      </c>
      <c r="F1711" s="23" t="s">
        <v>520</v>
      </c>
      <c r="G1711" s="99">
        <v>0</v>
      </c>
      <c r="H1711" s="99">
        <v>0</v>
      </c>
      <c r="I1711" s="92" t="s">
        <v>3</v>
      </c>
      <c r="J1711" s="23" t="s">
        <v>1274</v>
      </c>
      <c r="K1711" s="24" t="s">
        <v>3630</v>
      </c>
      <c r="L1711" s="22" t="s">
        <v>4261</v>
      </c>
      <c r="M1711" s="22" t="s">
        <v>4316</v>
      </c>
      <c r="N1711" s="22" t="s">
        <v>2074</v>
      </c>
      <c r="O1711" s="22"/>
      <c r="P1711" s="246" t="s">
        <v>3160</v>
      </c>
      <c r="Q1711" s="191"/>
      <c r="R1711" s="1"/>
      <c r="S1711" s="1" t="str">
        <f t="shared" si="244"/>
        <v/>
      </c>
      <c r="T1711" s="1" t="str">
        <f>IF(ISNA(VLOOKUP(P1711,'NEW XEQM.c'!D:D,1,0)),"--",VLOOKUP(P1711,'NEW XEQM.c'!D:G,3,0))</f>
        <v>STDDEV</v>
      </c>
      <c r="U1711" s="1"/>
      <c r="W1711" t="str">
        <f t="shared" si="243"/>
        <v/>
      </c>
    </row>
    <row r="1712" spans="1:23">
      <c r="A1712" s="16">
        <f t="shared" si="241"/>
        <v>1712</v>
      </c>
      <c r="B1712" s="15">
        <f t="shared" si="242"/>
        <v>1674</v>
      </c>
      <c r="C1712" s="18" t="s">
        <v>3431</v>
      </c>
      <c r="D1712" s="18" t="s">
        <v>7</v>
      </c>
      <c r="E1712" s="23" t="s">
        <v>1215</v>
      </c>
      <c r="F1712" s="23" t="s">
        <v>1215</v>
      </c>
      <c r="G1712" s="99">
        <v>0</v>
      </c>
      <c r="H1712" s="99">
        <v>0</v>
      </c>
      <c r="I1712" s="92" t="s">
        <v>3</v>
      </c>
      <c r="J1712" s="23" t="s">
        <v>1274</v>
      </c>
      <c r="K1712" s="24" t="s">
        <v>3630</v>
      </c>
      <c r="L1712" s="22" t="s">
        <v>4261</v>
      </c>
      <c r="M1712" s="22" t="s">
        <v>4316</v>
      </c>
      <c r="N1712" s="22" t="s">
        <v>2074</v>
      </c>
      <c r="O1712" s="22"/>
      <c r="P1712" s="246" t="s">
        <v>3161</v>
      </c>
      <c r="Q1712" s="191"/>
      <c r="R1712" s="1"/>
      <c r="S1712" s="1" t="str">
        <f t="shared" si="244"/>
        <v/>
      </c>
      <c r="T1712" s="1" t="str">
        <f>IF(ISNA(VLOOKUP(P1712,'NEW XEQM.c'!D:D,1,0)),"--",VLOOKUP(P1712,'NEW XEQM.c'!D:G,3,0))</f>
        <v>--</v>
      </c>
      <c r="U1712" s="1"/>
      <c r="W1712" t="str">
        <f t="shared" si="243"/>
        <v>STD_sigma STD_SUB_w</v>
      </c>
    </row>
    <row r="1713" spans="1:23">
      <c r="A1713" s="16">
        <f t="shared" si="241"/>
        <v>1713</v>
      </c>
      <c r="B1713" s="15">
        <f t="shared" si="242"/>
        <v>1675</v>
      </c>
      <c r="C1713" s="18" t="s">
        <v>3432</v>
      </c>
      <c r="D1713" s="18" t="s">
        <v>7</v>
      </c>
      <c r="E1713" s="23" t="s">
        <v>1222</v>
      </c>
      <c r="F1713" s="23" t="s">
        <v>1222</v>
      </c>
      <c r="G1713" s="99">
        <v>0</v>
      </c>
      <c r="H1713" s="99">
        <v>0</v>
      </c>
      <c r="I1713" s="92" t="s">
        <v>3</v>
      </c>
      <c r="J1713" s="23" t="s">
        <v>1274</v>
      </c>
      <c r="K1713" s="24" t="s">
        <v>3630</v>
      </c>
      <c r="L1713" s="22" t="s">
        <v>4261</v>
      </c>
      <c r="M1713" s="22" t="s">
        <v>4316</v>
      </c>
      <c r="N1713" s="22" t="s">
        <v>2074</v>
      </c>
      <c r="O1713" s="22"/>
      <c r="P1713" s="246" t="s">
        <v>1921</v>
      </c>
      <c r="Q1713" s="191"/>
      <c r="R1713" s="1"/>
      <c r="S1713" s="1" t="str">
        <f t="shared" si="244"/>
        <v/>
      </c>
      <c r="T1713" s="1" t="str">
        <f>IF(ISNA(VLOOKUP(P1713,'NEW XEQM.c'!D:D,1,0)),"--",VLOOKUP(P1713,'NEW XEQM.c'!D:G,3,0))</f>
        <v>RANI#</v>
      </c>
      <c r="U1713" s="1" t="s">
        <v>2439</v>
      </c>
      <c r="W1713" t="e">
        <f t="shared" si="243"/>
        <v>#VALUE!</v>
      </c>
    </row>
    <row r="1714" spans="1:23">
      <c r="A1714" s="16">
        <f t="shared" si="241"/>
        <v>1714</v>
      </c>
      <c r="B1714" s="15">
        <f t="shared" si="242"/>
        <v>1676</v>
      </c>
      <c r="C1714" s="18" t="s">
        <v>3512</v>
      </c>
      <c r="D1714" s="18" t="s">
        <v>7</v>
      </c>
      <c r="E1714" s="23" t="s">
        <v>848</v>
      </c>
      <c r="F1714" s="23" t="s">
        <v>848</v>
      </c>
      <c r="G1714" s="99">
        <v>0</v>
      </c>
      <c r="H1714" s="99">
        <v>0</v>
      </c>
      <c r="I1714" s="92" t="s">
        <v>3</v>
      </c>
      <c r="J1714" s="23" t="s">
        <v>1274</v>
      </c>
      <c r="K1714" s="24" t="s">
        <v>3630</v>
      </c>
      <c r="L1714" s="22" t="s">
        <v>4261</v>
      </c>
      <c r="M1714" s="22" t="s">
        <v>4316</v>
      </c>
      <c r="N1714" s="22" t="s">
        <v>2074</v>
      </c>
      <c r="O1714" s="22"/>
      <c r="P1714" s="246" t="s">
        <v>2117</v>
      </c>
      <c r="Q1714" s="191"/>
      <c r="R1714" s="1"/>
      <c r="S1714" s="1" t="str">
        <f t="shared" si="244"/>
        <v/>
      </c>
      <c r="T1714" s="1" t="str">
        <f>IF(ISNA(VLOOKUP(P1714,'NEW XEQM.c'!D:D,1,0)),"--",VLOOKUP(P1714,'NEW XEQM.c'!D:G,3,0))</f>
        <v>--</v>
      </c>
      <c r="U1714" s="1" t="s">
        <v>2074</v>
      </c>
      <c r="W1714" t="e">
        <f t="shared" si="243"/>
        <v>#VALUE!</v>
      </c>
    </row>
    <row r="1715" spans="1:23">
      <c r="A1715" s="1">
        <f t="shared" si="241"/>
        <v>1715</v>
      </c>
      <c r="B1715" s="15">
        <f t="shared" si="242"/>
        <v>1677</v>
      </c>
      <c r="C1715" s="59" t="s">
        <v>3512</v>
      </c>
      <c r="D1715" s="59" t="s">
        <v>7</v>
      </c>
      <c r="E1715" s="130" t="str">
        <f>CHAR(34)&amp;IF(B1715&lt;10,"000",IF(B1715&lt;100,"00",IF(B1715&lt;1000,"0","")))&amp;$B1715&amp;CHAR(34)</f>
        <v>"1677"</v>
      </c>
      <c r="F1715" s="130" t="str">
        <f>E1715</f>
        <v>"1677"</v>
      </c>
      <c r="G1715" s="131">
        <v>0</v>
      </c>
      <c r="H1715" s="131">
        <v>0</v>
      </c>
      <c r="I1715" s="130" t="s">
        <v>27</v>
      </c>
      <c r="J1715" s="130" t="s">
        <v>1274</v>
      </c>
      <c r="K1715" s="61" t="s">
        <v>3526</v>
      </c>
      <c r="L1715" t="s">
        <v>4261</v>
      </c>
      <c r="M1715" t="s">
        <v>4318</v>
      </c>
      <c r="N1715" t="s">
        <v>2074</v>
      </c>
      <c r="P1715" s="246" t="str">
        <f>"ITM_"&amp;IF(B1715&lt;10,"000",IF(B1715&lt;100,"00",IF(B1715&lt;1000,"0","")))&amp;$B1715</f>
        <v>ITM_1677</v>
      </c>
      <c r="Q1715" s="191"/>
      <c r="R1715" s="1"/>
      <c r="S1715" s="1" t="str">
        <f t="shared" ref="S1715" si="245">IF(E1715=F1715,"","NOT EQUAL")</f>
        <v/>
      </c>
      <c r="T1715" s="1" t="str">
        <f>IF(ISNA(VLOOKUP(P1715,'NEW XEQM.c'!D:D,1,0)),"--",VLOOKUP(P1715,'NEW XEQM.c'!D:G,3,0))</f>
        <v>--</v>
      </c>
      <c r="U1715" s="1" t="s">
        <v>2074</v>
      </c>
      <c r="W1715" t="e">
        <f t="shared" si="243"/>
        <v>#VALUE!</v>
      </c>
    </row>
    <row r="1716" spans="1:23">
      <c r="A1716" s="16">
        <f t="shared" si="241"/>
        <v>1716</v>
      </c>
      <c r="B1716" s="15">
        <f t="shared" si="242"/>
        <v>1678</v>
      </c>
      <c r="C1716" s="18" t="s">
        <v>3434</v>
      </c>
      <c r="D1716" s="18" t="s">
        <v>7</v>
      </c>
      <c r="E1716" s="23" t="s">
        <v>2136</v>
      </c>
      <c r="F1716" s="23" t="s">
        <v>2136</v>
      </c>
      <c r="G1716" s="99">
        <v>0</v>
      </c>
      <c r="H1716" s="99">
        <v>0</v>
      </c>
      <c r="I1716" s="92" t="s">
        <v>3</v>
      </c>
      <c r="J1716" s="23" t="s">
        <v>1274</v>
      </c>
      <c r="K1716" s="24" t="s">
        <v>3630</v>
      </c>
      <c r="L1716" s="22" t="s">
        <v>4261</v>
      </c>
      <c r="M1716" s="22" t="s">
        <v>4316</v>
      </c>
      <c r="N1716" s="22" t="s">
        <v>2074</v>
      </c>
      <c r="O1716" s="22"/>
      <c r="P1716" s="246" t="s">
        <v>2137</v>
      </c>
      <c r="Q1716" s="191"/>
      <c r="R1716" s="1"/>
      <c r="S1716" s="1" t="str">
        <f t="shared" si="244"/>
        <v/>
      </c>
      <c r="T1716" s="1" t="str">
        <f>IF(ISNA(VLOOKUP(P1716,'NEW XEQM.c'!D:D,1,0)),"--",VLOOKUP(P1716,'NEW XEQM.c'!D:G,3,0))</f>
        <v>--</v>
      </c>
      <c r="U1716" s="1" t="s">
        <v>2450</v>
      </c>
      <c r="W1716" t="e">
        <f t="shared" si="243"/>
        <v>#VALUE!</v>
      </c>
    </row>
    <row r="1717" spans="1:23">
      <c r="A1717" s="16">
        <f t="shared" si="241"/>
        <v>1717</v>
      </c>
      <c r="B1717" s="15">
        <f t="shared" si="242"/>
        <v>1679</v>
      </c>
      <c r="C1717" s="18" t="s">
        <v>3435</v>
      </c>
      <c r="D1717" s="18" t="s">
        <v>7</v>
      </c>
      <c r="E1717" s="23" t="s">
        <v>390</v>
      </c>
      <c r="F1717" s="23" t="s">
        <v>390</v>
      </c>
      <c r="G1717" s="28">
        <v>0</v>
      </c>
      <c r="H1717" s="28">
        <v>0</v>
      </c>
      <c r="I1717" s="92" t="s">
        <v>3</v>
      </c>
      <c r="J1717" s="23" t="s">
        <v>1274</v>
      </c>
      <c r="K1717" s="24" t="s">
        <v>3630</v>
      </c>
      <c r="L1717" s="22" t="s">
        <v>4261</v>
      </c>
      <c r="M1717" s="22" t="s">
        <v>4316</v>
      </c>
      <c r="N1717" s="22" t="s">
        <v>2074</v>
      </c>
      <c r="O1717" s="22"/>
      <c r="P1717" s="246" t="s">
        <v>1928</v>
      </c>
      <c r="Q1717" s="191"/>
      <c r="R1717" s="1"/>
      <c r="S1717" s="1" t="str">
        <f t="shared" si="244"/>
        <v/>
      </c>
      <c r="T1717" s="1" t="str">
        <f>IF(ISNA(VLOOKUP(P1717,'NEW XEQM.c'!D:D,1,0)),"--",VLOOKUP(P1717,'NEW XEQM.c'!D:G,3,0))</f>
        <v>(-1)^X</v>
      </c>
      <c r="U1717" s="1" t="s">
        <v>2439</v>
      </c>
      <c r="W1717" t="str">
        <f t="shared" si="243"/>
        <v/>
      </c>
    </row>
    <row r="1718" spans="1:23">
      <c r="A1718" s="16">
        <f t="shared" si="241"/>
        <v>1718</v>
      </c>
      <c r="B1718" s="15">
        <f t="shared" si="242"/>
        <v>1680</v>
      </c>
      <c r="C1718" s="18" t="s">
        <v>3939</v>
      </c>
      <c r="D1718" s="18" t="s">
        <v>7</v>
      </c>
      <c r="E1718" s="23" t="s">
        <v>1228</v>
      </c>
      <c r="F1718" s="23" t="s">
        <v>1228</v>
      </c>
      <c r="G1718" s="28">
        <v>0</v>
      </c>
      <c r="H1718" s="28">
        <v>0</v>
      </c>
      <c r="I1718" s="92" t="s">
        <v>3</v>
      </c>
      <c r="J1718" s="23" t="s">
        <v>1274</v>
      </c>
      <c r="K1718" s="24" t="s">
        <v>3630</v>
      </c>
      <c r="L1718" s="22" t="s">
        <v>4261</v>
      </c>
      <c r="M1718" s="22" t="s">
        <v>4316</v>
      </c>
      <c r="N1718" s="22" t="s">
        <v>2074</v>
      </c>
      <c r="O1718" s="22"/>
      <c r="P1718" s="246" t="s">
        <v>1930</v>
      </c>
      <c r="Q1718" s="191"/>
      <c r="R1718" s="1"/>
      <c r="S1718" s="1" t="str">
        <f t="shared" si="244"/>
        <v/>
      </c>
      <c r="T1718" s="1" t="str">
        <f>IF(ISNA(VLOOKUP(P1718,'NEW XEQM.c'!D:D,1,0)),"--",VLOOKUP(P1718,'NEW XEQM.c'!D:G,3,0))</f>
        <v>--</v>
      </c>
      <c r="U1718" s="1" t="s">
        <v>2074</v>
      </c>
      <c r="W1718" t="str">
        <f t="shared" si="243"/>
        <v>STD_CROSS MOD</v>
      </c>
    </row>
    <row r="1719" spans="1:23">
      <c r="A1719" s="16">
        <f t="shared" si="241"/>
        <v>1719</v>
      </c>
      <c r="B1719" s="15">
        <f t="shared" si="242"/>
        <v>1681</v>
      </c>
      <c r="C1719" s="18" t="s">
        <v>3778</v>
      </c>
      <c r="D1719" s="18" t="s">
        <v>7</v>
      </c>
      <c r="E1719" s="23" t="s">
        <v>398</v>
      </c>
      <c r="F1719" s="23" t="s">
        <v>398</v>
      </c>
      <c r="G1719" s="28">
        <v>0</v>
      </c>
      <c r="H1719" s="28">
        <v>0</v>
      </c>
      <c r="I1719" s="92" t="s">
        <v>3</v>
      </c>
      <c r="J1719" s="23" t="s">
        <v>1274</v>
      </c>
      <c r="K1719" s="24" t="s">
        <v>3630</v>
      </c>
      <c r="L1719" s="22" t="s">
        <v>4261</v>
      </c>
      <c r="M1719" s="22" t="s">
        <v>4316</v>
      </c>
      <c r="N1719" s="22" t="s">
        <v>2074</v>
      </c>
      <c r="O1719" s="22"/>
      <c r="P1719" s="246" t="s">
        <v>1932</v>
      </c>
      <c r="Q1719" s="191"/>
      <c r="R1719" s="1"/>
      <c r="S1719" s="1" t="str">
        <f t="shared" si="244"/>
        <v/>
      </c>
      <c r="T1719" s="1" t="str">
        <f>IF(ISNA(VLOOKUP(P1719,'NEW XEQM.c'!D:D,1,0)),"--",VLOOKUP(P1719,'NEW XEQM.c'!D:G,3,0))</f>
        <v>--</v>
      </c>
      <c r="U1719" s="1" t="s">
        <v>2074</v>
      </c>
      <c r="W1719" t="str">
        <f t="shared" si="243"/>
        <v>STD_RIGHT_ARROW DATE</v>
      </c>
    </row>
    <row r="1720" spans="1:23">
      <c r="A1720" s="16">
        <f t="shared" si="241"/>
        <v>1720</v>
      </c>
      <c r="B1720" s="15">
        <f t="shared" si="242"/>
        <v>1682</v>
      </c>
      <c r="C1720" s="18" t="s">
        <v>4103</v>
      </c>
      <c r="D1720" s="18" t="s">
        <v>7</v>
      </c>
      <c r="E1720" s="23" t="s">
        <v>4106</v>
      </c>
      <c r="F1720" s="23" t="s">
        <v>4106</v>
      </c>
      <c r="G1720" s="28">
        <v>0</v>
      </c>
      <c r="H1720" s="28">
        <v>0</v>
      </c>
      <c r="I1720" s="92" t="s">
        <v>3</v>
      </c>
      <c r="J1720" s="23" t="s">
        <v>1274</v>
      </c>
      <c r="K1720" s="24" t="s">
        <v>3630</v>
      </c>
      <c r="L1720" s="22" t="s">
        <v>4261</v>
      </c>
      <c r="M1720" s="22" t="s">
        <v>4316</v>
      </c>
      <c r="N1720" s="22" t="s">
        <v>2074</v>
      </c>
      <c r="O1720" s="22"/>
      <c r="P1720" s="246" t="s">
        <v>4046</v>
      </c>
      <c r="Q1720" s="191"/>
      <c r="R1720" s="1"/>
      <c r="S1720" s="1" t="str">
        <f t="shared" si="244"/>
        <v/>
      </c>
      <c r="T1720" s="1" t="str">
        <f>IF(ISNA(VLOOKUP(P1720,'NEW XEQM.c'!D:D,1,0)),"--",VLOOKUP(P1720,'NEW XEQM.c'!D:G,3,0))</f>
        <v>SN</v>
      </c>
      <c r="U1720" s="1" t="s">
        <v>2074</v>
      </c>
      <c r="W1720" t="e">
        <f t="shared" si="243"/>
        <v>#VALUE!</v>
      </c>
    </row>
    <row r="1721" spans="1:23">
      <c r="A1721" s="16">
        <f t="shared" si="241"/>
        <v>1721</v>
      </c>
      <c r="B1721" s="15">
        <f t="shared" si="242"/>
        <v>1683</v>
      </c>
      <c r="C1721" s="18" t="s">
        <v>4104</v>
      </c>
      <c r="D1721" s="18" t="s">
        <v>7</v>
      </c>
      <c r="E1721" s="23" t="s">
        <v>4107</v>
      </c>
      <c r="F1721" s="23" t="s">
        <v>4107</v>
      </c>
      <c r="G1721" s="28">
        <v>0</v>
      </c>
      <c r="H1721" s="28">
        <v>0</v>
      </c>
      <c r="I1721" s="92" t="s">
        <v>3</v>
      </c>
      <c r="J1721" s="23" t="s">
        <v>1274</v>
      </c>
      <c r="K1721" s="24" t="s">
        <v>3630</v>
      </c>
      <c r="L1721" s="22" t="s">
        <v>4261</v>
      </c>
      <c r="M1721" s="22" t="s">
        <v>4316</v>
      </c>
      <c r="N1721" s="22" t="s">
        <v>2074</v>
      </c>
      <c r="O1721" s="22"/>
      <c r="P1721" s="246" t="s">
        <v>4047</v>
      </c>
      <c r="Q1721" s="191"/>
      <c r="R1721" s="1"/>
      <c r="S1721" s="1" t="str">
        <f t="shared" si="244"/>
        <v/>
      </c>
      <c r="T1721" s="1" t="str">
        <f>IF(ISNA(VLOOKUP(P1721,'NEW XEQM.c'!D:D,1,0)),"--",VLOOKUP(P1721,'NEW XEQM.c'!D:G,3,0))</f>
        <v>CN</v>
      </c>
      <c r="U1721" s="1" t="s">
        <v>2074</v>
      </c>
      <c r="W1721" t="e">
        <f t="shared" si="243"/>
        <v>#VALUE!</v>
      </c>
    </row>
    <row r="1722" spans="1:23">
      <c r="A1722" s="16">
        <f t="shared" si="241"/>
        <v>1722</v>
      </c>
      <c r="B1722" s="15">
        <f t="shared" si="242"/>
        <v>1684</v>
      </c>
      <c r="C1722" s="18" t="s">
        <v>4105</v>
      </c>
      <c r="D1722" s="18" t="s">
        <v>7</v>
      </c>
      <c r="E1722" s="23" t="s">
        <v>4108</v>
      </c>
      <c r="F1722" s="23" t="s">
        <v>4108</v>
      </c>
      <c r="G1722" s="28">
        <v>0</v>
      </c>
      <c r="H1722" s="28">
        <v>0</v>
      </c>
      <c r="I1722" s="92" t="s">
        <v>3</v>
      </c>
      <c r="J1722" s="23" t="s">
        <v>1274</v>
      </c>
      <c r="K1722" s="24" t="s">
        <v>3630</v>
      </c>
      <c r="L1722" s="22" t="s">
        <v>4261</v>
      </c>
      <c r="M1722" s="22" t="s">
        <v>4316</v>
      </c>
      <c r="N1722" s="22" t="s">
        <v>2074</v>
      </c>
      <c r="O1722" s="22"/>
      <c r="P1722" s="246" t="s">
        <v>4048</v>
      </c>
      <c r="Q1722" s="191"/>
      <c r="R1722" s="1"/>
      <c r="S1722" s="1" t="str">
        <f t="shared" si="244"/>
        <v/>
      </c>
      <c r="T1722" s="1" t="str">
        <f>IF(ISNA(VLOOKUP(P1722,'NEW XEQM.c'!D:D,1,0)),"--",VLOOKUP(P1722,'NEW XEQM.c'!D:G,3,0))</f>
        <v>DN</v>
      </c>
      <c r="U1722" s="1" t="s">
        <v>2074</v>
      </c>
      <c r="W1722" t="e">
        <f t="shared" si="243"/>
        <v>#VALUE!</v>
      </c>
    </row>
    <row r="1723" spans="1:23">
      <c r="A1723" s="16">
        <f t="shared" si="241"/>
        <v>1723</v>
      </c>
      <c r="B1723" s="15">
        <f t="shared" si="242"/>
        <v>1685</v>
      </c>
      <c r="C1723" s="18" t="s">
        <v>3764</v>
      </c>
      <c r="D1723" s="18" t="s">
        <v>7</v>
      </c>
      <c r="E1723" s="23" t="s">
        <v>1230</v>
      </c>
      <c r="F1723" s="23" t="s">
        <v>399</v>
      </c>
      <c r="G1723" s="28">
        <v>0</v>
      </c>
      <c r="H1723" s="28">
        <v>0</v>
      </c>
      <c r="I1723" s="130" t="s">
        <v>3</v>
      </c>
      <c r="J1723" s="23" t="s">
        <v>1274</v>
      </c>
      <c r="K1723" s="24" t="s">
        <v>3630</v>
      </c>
      <c r="L1723" s="22" t="s">
        <v>4261</v>
      </c>
      <c r="M1723" s="22" t="s">
        <v>4316</v>
      </c>
      <c r="N1723" s="22" t="s">
        <v>4890</v>
      </c>
      <c r="O1723" s="22"/>
      <c r="P1723" s="246" t="s">
        <v>1933</v>
      </c>
      <c r="Q1723" s="191"/>
      <c r="R1723" s="1"/>
      <c r="S1723" s="1" t="str">
        <f t="shared" si="244"/>
        <v>NOT EQUAL</v>
      </c>
      <c r="T1723" s="1" t="str">
        <f>IF(ISNA(VLOOKUP(P1723,'NEW XEQM.c'!D:D,1,0)),"--",VLOOKUP(P1723,'NEW XEQM.c'!D:G,3,0))</f>
        <v>--</v>
      </c>
      <c r="U1723" s="1" t="s">
        <v>2438</v>
      </c>
      <c r="W1723" t="str">
        <f t="shared" si="243"/>
        <v>STD_RIGHT_ARROW HR</v>
      </c>
    </row>
    <row r="1724" spans="1:23">
      <c r="A1724" s="16">
        <f t="shared" si="241"/>
        <v>1724</v>
      </c>
      <c r="B1724" s="15">
        <f t="shared" si="242"/>
        <v>1686</v>
      </c>
      <c r="C1724" s="18" t="s">
        <v>3765</v>
      </c>
      <c r="D1724" s="18" t="s">
        <v>2560</v>
      </c>
      <c r="E1724" s="23" t="s">
        <v>400</v>
      </c>
      <c r="F1724" s="23" t="s">
        <v>400</v>
      </c>
      <c r="G1724" s="28">
        <v>0</v>
      </c>
      <c r="H1724" s="28">
        <v>0</v>
      </c>
      <c r="I1724" s="92" t="s">
        <v>3</v>
      </c>
      <c r="J1724" s="23" t="s">
        <v>1274</v>
      </c>
      <c r="K1724" s="24" t="s">
        <v>3630</v>
      </c>
      <c r="L1724" s="22" t="s">
        <v>4261</v>
      </c>
      <c r="M1724" s="22" t="s">
        <v>4316</v>
      </c>
      <c r="N1724" s="22" t="s">
        <v>2074</v>
      </c>
      <c r="O1724" s="22" t="s">
        <v>850</v>
      </c>
      <c r="P1724" s="246" t="s">
        <v>1934</v>
      </c>
      <c r="Q1724" s="191"/>
      <c r="R1724" s="1"/>
      <c r="S1724" s="1" t="str">
        <f t="shared" si="244"/>
        <v/>
      </c>
      <c r="T1724" s="1" t="str">
        <f>IF(ISNA(VLOOKUP(P1724,'NEW XEQM.c'!D:D,1,0)),"--",VLOOKUP(P1724,'NEW XEQM.c'!D:G,3,0))</f>
        <v>--</v>
      </c>
      <c r="U1724" s="1" t="s">
        <v>2438</v>
      </c>
      <c r="W1724" t="str">
        <f t="shared" si="243"/>
        <v>STD_RIGHT_ARROW h.ms</v>
      </c>
    </row>
    <row r="1725" spans="1:23">
      <c r="A1725" s="16">
        <f t="shared" ref="A1725:A1788" si="246">IF(B1725=INT(B1725),ROW(),"")</f>
        <v>1725</v>
      </c>
      <c r="B1725" s="15">
        <f t="shared" si="242"/>
        <v>1687</v>
      </c>
      <c r="C1725" s="18" t="s">
        <v>3436</v>
      </c>
      <c r="D1725" s="26" t="s">
        <v>401</v>
      </c>
      <c r="E1725" s="23" t="s">
        <v>402</v>
      </c>
      <c r="F1725" s="23" t="s">
        <v>1231</v>
      </c>
      <c r="G1725" s="28">
        <v>2</v>
      </c>
      <c r="H1725" s="28">
        <v>16</v>
      </c>
      <c r="I1725" s="181" t="s">
        <v>1</v>
      </c>
      <c r="J1725" s="23" t="s">
        <v>1274</v>
      </c>
      <c r="K1725" s="24" t="s">
        <v>3630</v>
      </c>
      <c r="L1725" s="22" t="s">
        <v>4261</v>
      </c>
      <c r="M1725" s="22" t="s">
        <v>4317</v>
      </c>
      <c r="N1725" s="22" t="s">
        <v>4888</v>
      </c>
      <c r="O1725" s="18"/>
      <c r="P1725" s="246" t="s">
        <v>1935</v>
      </c>
      <c r="Q1725" s="191"/>
      <c r="R1725" s="1"/>
      <c r="S1725" s="1" t="str">
        <f t="shared" si="244"/>
        <v>NOT EQUAL</v>
      </c>
      <c r="T1725" s="1" t="str">
        <f>IF(ISNA(VLOOKUP(P1725,'NEW XEQM.c'!D:D,1,0)),"--",VLOOKUP(P1725,'NEW XEQM.c'!D:G,3,0))</f>
        <v>--</v>
      </c>
      <c r="U1725" s="1" t="s">
        <v>2438</v>
      </c>
      <c r="W1725" t="str">
        <f t="shared" si="243"/>
        <v/>
      </c>
    </row>
    <row r="1726" spans="1:23">
      <c r="A1726" s="1">
        <f t="shared" si="246"/>
        <v>1726</v>
      </c>
      <c r="B1726" s="15">
        <f t="shared" si="242"/>
        <v>1688</v>
      </c>
      <c r="C1726" s="59" t="s">
        <v>3512</v>
      </c>
      <c r="D1726" s="59" t="s">
        <v>7</v>
      </c>
      <c r="E1726" s="130" t="str">
        <f t="shared" ref="E1726" si="247">CHAR(34)&amp;IF(B1726&lt;10,"000",IF(B1726&lt;100,"00",IF(B1726&lt;1000,"0","")))&amp;$B1726&amp;CHAR(34)</f>
        <v>"1688"</v>
      </c>
      <c r="F1726" s="130" t="str">
        <f t="shared" ref="F1726" si="248">E1726</f>
        <v>"1688"</v>
      </c>
      <c r="G1726" s="131">
        <v>0</v>
      </c>
      <c r="H1726" s="131">
        <v>0</v>
      </c>
      <c r="I1726" s="130" t="s">
        <v>27</v>
      </c>
      <c r="J1726" s="130" t="s">
        <v>1275</v>
      </c>
      <c r="K1726" s="61" t="s">
        <v>3526</v>
      </c>
      <c r="L1726" t="s">
        <v>4261</v>
      </c>
      <c r="M1726" t="s">
        <v>4318</v>
      </c>
      <c r="P1726" s="246" t="str">
        <f t="shared" ref="P1726" si="249">"MNU_"&amp;IF(B1726&lt;10,"000",IF(B1726&lt;100,"00",IF(B1726&lt;1000,"0","")))&amp;$B1726</f>
        <v>MNU_1688</v>
      </c>
      <c r="Q1726" s="191"/>
      <c r="R1726" s="1"/>
      <c r="S1726" s="1" t="str">
        <f t="shared" si="244"/>
        <v/>
      </c>
      <c r="T1726" s="1" t="str">
        <f>IF(ISNA(VLOOKUP(P1726,'NEW XEQM.c'!D:D,1,0)),"--",VLOOKUP(P1726,'NEW XEQM.c'!D:G,3,0))</f>
        <v>--</v>
      </c>
      <c r="U1726" s="1" t="s">
        <v>2074</v>
      </c>
      <c r="W1726" t="e">
        <f t="shared" si="243"/>
        <v>#VALUE!</v>
      </c>
    </row>
    <row r="1727" spans="1:23">
      <c r="A1727" s="1">
        <f t="shared" si="246"/>
        <v>1727</v>
      </c>
      <c r="B1727" s="15">
        <f t="shared" si="242"/>
        <v>1689</v>
      </c>
      <c r="C1727" s="59" t="s">
        <v>3512</v>
      </c>
      <c r="D1727" s="59" t="s">
        <v>7</v>
      </c>
      <c r="E1727" s="130" t="str">
        <f>CHAR(34)&amp;IF(B1727&lt;10,"000",IF(B1727&lt;100,"00",IF(B1727&lt;1000,"0","")))&amp;$B1727&amp;CHAR(34)</f>
        <v>"1689"</v>
      </c>
      <c r="F1727" s="130" t="str">
        <f>E1727</f>
        <v>"1689"</v>
      </c>
      <c r="G1727" s="131">
        <v>0</v>
      </c>
      <c r="H1727" s="131">
        <v>0</v>
      </c>
      <c r="I1727" s="130" t="s">
        <v>27</v>
      </c>
      <c r="J1727" s="130" t="s">
        <v>1274</v>
      </c>
      <c r="K1727" s="61" t="s">
        <v>3526</v>
      </c>
      <c r="L1727" t="s">
        <v>4261</v>
      </c>
      <c r="M1727" t="s">
        <v>4318</v>
      </c>
      <c r="N1727" t="s">
        <v>2074</v>
      </c>
      <c r="P1727" s="246" t="str">
        <f>"ITM_"&amp;IF(B1727&lt;10,"000",IF(B1727&lt;100,"00",IF(B1727&lt;1000,"0","")))&amp;$B1727</f>
        <v>ITM_1689</v>
      </c>
      <c r="Q1727" s="191"/>
      <c r="R1727" s="1"/>
      <c r="S1727" s="1" t="str">
        <f t="shared" si="244"/>
        <v/>
      </c>
      <c r="T1727" s="1" t="str">
        <f>IF(ISNA(VLOOKUP(P1727,'NEW XEQM.c'!D:D,1,0)),"--",VLOOKUP(P1727,'NEW XEQM.c'!D:G,3,0))</f>
        <v>--</v>
      </c>
      <c r="U1727" s="1" t="s">
        <v>2074</v>
      </c>
      <c r="W1727" t="e">
        <f t="shared" si="243"/>
        <v>#VALUE!</v>
      </c>
    </row>
    <row r="1728" spans="1:23">
      <c r="A1728" s="1">
        <f t="shared" si="246"/>
        <v>1728</v>
      </c>
      <c r="B1728" s="15">
        <f t="shared" si="242"/>
        <v>1690</v>
      </c>
      <c r="C1728" s="59" t="s">
        <v>3512</v>
      </c>
      <c r="D1728" s="59" t="s">
        <v>7</v>
      </c>
      <c r="E1728" s="130" t="str">
        <f>CHAR(34)&amp;IF(B1728&lt;10,"000",IF(B1728&lt;100,"00",IF(B1728&lt;1000,"0","")))&amp;$B1728&amp;CHAR(34)</f>
        <v>"1690"</v>
      </c>
      <c r="F1728" s="130" t="str">
        <f>E1728</f>
        <v>"1690"</v>
      </c>
      <c r="G1728" s="131">
        <v>0</v>
      </c>
      <c r="H1728" s="131">
        <v>0</v>
      </c>
      <c r="I1728" s="130" t="s">
        <v>27</v>
      </c>
      <c r="J1728" s="130" t="s">
        <v>1274</v>
      </c>
      <c r="K1728" s="61" t="s">
        <v>3526</v>
      </c>
      <c r="L1728" t="s">
        <v>4261</v>
      </c>
      <c r="M1728" t="s">
        <v>4318</v>
      </c>
      <c r="N1728" t="s">
        <v>2074</v>
      </c>
      <c r="P1728" s="246" t="str">
        <f>"ITM_"&amp;IF(B1728&lt;10,"000",IF(B1728&lt;100,"00",IF(B1728&lt;1000,"0","")))&amp;$B1728</f>
        <v>ITM_1690</v>
      </c>
      <c r="Q1728" s="191"/>
      <c r="R1728" s="1"/>
      <c r="S1728" s="1" t="str">
        <f t="shared" si="244"/>
        <v/>
      </c>
      <c r="T1728" s="1" t="str">
        <f>IF(ISNA(VLOOKUP(P1728,'NEW XEQM.c'!D:D,1,0)),"--",VLOOKUP(P1728,'NEW XEQM.c'!D:G,3,0))</f>
        <v>--</v>
      </c>
      <c r="U1728" s="1" t="s">
        <v>2074</v>
      </c>
      <c r="W1728" t="e">
        <f t="shared" si="243"/>
        <v>#VALUE!</v>
      </c>
    </row>
    <row r="1729" spans="1:23">
      <c r="A1729" s="16">
        <f t="shared" si="246"/>
        <v>1729</v>
      </c>
      <c r="B1729" s="15">
        <f t="shared" si="242"/>
        <v>1691</v>
      </c>
      <c r="C1729" s="18" t="s">
        <v>3437</v>
      </c>
      <c r="D1729" s="18" t="s">
        <v>7</v>
      </c>
      <c r="E1729" s="23" t="s">
        <v>1233</v>
      </c>
      <c r="F1729" s="23" t="s">
        <v>399</v>
      </c>
      <c r="G1729" s="99">
        <v>0</v>
      </c>
      <c r="H1729" s="99">
        <v>0</v>
      </c>
      <c r="I1729" s="130" t="s">
        <v>3</v>
      </c>
      <c r="J1729" s="23" t="s">
        <v>1274</v>
      </c>
      <c r="K1729" s="24" t="s">
        <v>3630</v>
      </c>
      <c r="L1729" s="22" t="s">
        <v>4261</v>
      </c>
      <c r="M1729" s="22" t="s">
        <v>4316</v>
      </c>
      <c r="N1729" s="22" t="s">
        <v>4890</v>
      </c>
      <c r="O1729" s="22"/>
      <c r="P1729" s="246" t="s">
        <v>1937</v>
      </c>
      <c r="Q1729" s="191"/>
      <c r="R1729" s="1"/>
      <c r="S1729" s="1" t="str">
        <f t="shared" si="244"/>
        <v>NOT EQUAL</v>
      </c>
      <c r="T1729" s="1" t="str">
        <f>IF(ISNA(VLOOKUP(P1729,'NEW XEQM.c'!D:D,1,0)),"--",VLOOKUP(P1729,'NEW XEQM.c'!D:G,3,0))</f>
        <v>&gt;REAL</v>
      </c>
      <c r="U1729" s="237" t="s">
        <v>2452</v>
      </c>
      <c r="W1729" t="str">
        <f t="shared" si="243"/>
        <v/>
      </c>
    </row>
    <row r="1730" spans="1:23">
      <c r="A1730" s="133">
        <f t="shared" ref="A1730:A1731" si="250">IF(B1730=INT(B1730),ROW(),"")</f>
        <v>1730</v>
      </c>
      <c r="B1730" s="15">
        <f t="shared" si="242"/>
        <v>1692</v>
      </c>
      <c r="C1730" s="18" t="s">
        <v>5016</v>
      </c>
      <c r="D1730" s="135" t="s">
        <v>7</v>
      </c>
      <c r="E1730" s="136" t="s">
        <v>5014</v>
      </c>
      <c r="F1730" s="136" t="s">
        <v>5014</v>
      </c>
      <c r="G1730" s="137">
        <v>0</v>
      </c>
      <c r="H1730" s="137">
        <v>0</v>
      </c>
      <c r="I1730" s="136" t="s">
        <v>3</v>
      </c>
      <c r="J1730" s="136" t="s">
        <v>1274</v>
      </c>
      <c r="K1730" s="138" t="s">
        <v>3630</v>
      </c>
      <c r="L1730" s="134" t="s">
        <v>4261</v>
      </c>
      <c r="M1730" s="134" t="s">
        <v>4316</v>
      </c>
      <c r="N1730" s="134" t="s">
        <v>2074</v>
      </c>
      <c r="O1730" s="134"/>
      <c r="P1730" s="246" t="s">
        <v>5011</v>
      </c>
      <c r="Q1730" s="191"/>
      <c r="R1730" s="1"/>
      <c r="S1730" s="1" t="str">
        <f t="shared" ref="S1730:S1731" si="251">IF(E1730=F1730,"","NOT EQUAL")</f>
        <v/>
      </c>
      <c r="T1730" s="1" t="str">
        <f>IF(ISNA(VLOOKUP(P1730,'NEW XEQM.c'!D:D,1,0)),"--",VLOOKUP(P1730,'NEW XEQM.c'!D:G,3,0))</f>
        <v>--</v>
      </c>
      <c r="U1730" s="1" t="s">
        <v>2455</v>
      </c>
      <c r="W1730" t="str">
        <f t="shared" si="243"/>
        <v>% STD_SIGMA , STD_DELTA % STD_x_BAR</v>
      </c>
    </row>
    <row r="1731" spans="1:23">
      <c r="A1731" s="133">
        <f t="shared" si="250"/>
        <v>1731</v>
      </c>
      <c r="B1731" s="15">
        <f t="shared" si="242"/>
        <v>1693</v>
      </c>
      <c r="C1731" s="18" t="s">
        <v>5015</v>
      </c>
      <c r="D1731" s="135" t="s">
        <v>7</v>
      </c>
      <c r="E1731" s="136" t="s">
        <v>5013</v>
      </c>
      <c r="F1731" s="136" t="s">
        <v>5013</v>
      </c>
      <c r="G1731" s="137">
        <v>0</v>
      </c>
      <c r="H1731" s="137">
        <v>0</v>
      </c>
      <c r="I1731" s="136" t="s">
        <v>3</v>
      </c>
      <c r="J1731" s="136" t="s">
        <v>1274</v>
      </c>
      <c r="K1731" s="138" t="s">
        <v>3630</v>
      </c>
      <c r="L1731" s="134" t="s">
        <v>4261</v>
      </c>
      <c r="M1731" s="134" t="s">
        <v>4316</v>
      </c>
      <c r="N1731" s="134" t="s">
        <v>2074</v>
      </c>
      <c r="O1731" s="134"/>
      <c r="P1731" s="246" t="s">
        <v>5012</v>
      </c>
      <c r="Q1731" s="191"/>
      <c r="R1731" s="1"/>
      <c r="S1731" s="1" t="str">
        <f t="shared" si="251"/>
        <v/>
      </c>
      <c r="T1731" s="1" t="str">
        <f>IF(ISNA(VLOOKUP(P1731,'NEW XEQM.c'!D:D,1,0)),"--",VLOOKUP(P1731,'NEW XEQM.c'!D:G,3,0))</f>
        <v>--</v>
      </c>
      <c r="U1731" s="1" t="s">
        <v>2455</v>
      </c>
      <c r="W1731" t="str">
        <f t="shared" si="243"/>
        <v>STD_DELTA % STD_x_BAR</v>
      </c>
    </row>
    <row r="1732" spans="1:23">
      <c r="A1732" s="16">
        <f t="shared" si="246"/>
        <v>1732</v>
      </c>
      <c r="B1732" s="15">
        <f t="shared" ref="B1732:B1795" si="252">IF(AND(MID(C1732,2,1)&lt;&gt;"/",MID(C1732,1,1)="/"),INT(B1731)+1,B1731+0.01)</f>
        <v>1694</v>
      </c>
      <c r="C1732" s="18" t="s">
        <v>3438</v>
      </c>
      <c r="D1732" s="18" t="s">
        <v>2330</v>
      </c>
      <c r="E1732" s="23" t="s">
        <v>6153</v>
      </c>
      <c r="F1732" s="23" t="s">
        <v>6153</v>
      </c>
      <c r="G1732" s="99">
        <v>0</v>
      </c>
      <c r="H1732" s="99">
        <v>0</v>
      </c>
      <c r="I1732" s="92" t="s">
        <v>3</v>
      </c>
      <c r="J1732" s="23" t="s">
        <v>1274</v>
      </c>
      <c r="K1732" s="24" t="s">
        <v>3630</v>
      </c>
      <c r="L1732" s="22" t="s">
        <v>4261</v>
      </c>
      <c r="M1732" s="22" t="s">
        <v>4348</v>
      </c>
      <c r="N1732" s="22" t="s">
        <v>2074</v>
      </c>
      <c r="O1732" s="22"/>
      <c r="P1732" s="246" t="s">
        <v>3162</v>
      </c>
      <c r="Q1732" s="191"/>
      <c r="R1732" s="1"/>
      <c r="S1732" s="1" t="str">
        <f t="shared" si="244"/>
        <v/>
      </c>
      <c r="T1732" s="1" t="str">
        <f>IF(ISNA(VLOOKUP(P1732,'NEW XEQM.c'!D:D,1,0)),"--",VLOOKUP(P1732,'NEW XEQM.c'!D:G,3,0))</f>
        <v>--</v>
      </c>
      <c r="U1732" s="237"/>
      <c r="W1732" t="str">
        <f t="shared" si="243"/>
        <v>STD_RIGHT_OVER_LEFT_ARROW</v>
      </c>
    </row>
    <row r="1733" spans="1:23">
      <c r="A1733" s="16">
        <f t="shared" si="246"/>
        <v>1733</v>
      </c>
      <c r="B1733" s="15">
        <f t="shared" si="252"/>
        <v>1695</v>
      </c>
      <c r="C1733" s="18" t="s">
        <v>3439</v>
      </c>
      <c r="D1733" s="18" t="s">
        <v>7</v>
      </c>
      <c r="E1733" s="23" t="s">
        <v>1235</v>
      </c>
      <c r="F1733" s="23" t="s">
        <v>1235</v>
      </c>
      <c r="G1733" s="99">
        <v>0</v>
      </c>
      <c r="H1733" s="99">
        <v>0</v>
      </c>
      <c r="I1733" s="92" t="s">
        <v>3</v>
      </c>
      <c r="J1733" s="23" t="s">
        <v>1274</v>
      </c>
      <c r="K1733" s="24" t="s">
        <v>3630</v>
      </c>
      <c r="L1733" s="22" t="s">
        <v>4261</v>
      </c>
      <c r="M1733" s="22" t="s">
        <v>4316</v>
      </c>
      <c r="N1733" s="22" t="s">
        <v>2074</v>
      </c>
      <c r="O1733" s="22"/>
      <c r="P1733" s="246" t="s">
        <v>1940</v>
      </c>
      <c r="Q1733" s="191"/>
      <c r="R1733" s="1"/>
      <c r="S1733" s="1" t="str">
        <f t="shared" si="244"/>
        <v/>
      </c>
      <c r="T1733" s="1" t="str">
        <f>IF(ISNA(VLOOKUP(P1733,'NEW XEQM.c'!D:D,1,0)),"--",VLOOKUP(P1733,'NEW XEQM.c'!D:G,3,0))</f>
        <v>--</v>
      </c>
      <c r="U1733" s="1" t="s">
        <v>2454</v>
      </c>
      <c r="W1733" t="e">
        <f t="shared" ref="W1733:W1796" si="253">SUBSTITUTE(IF(AND(T1733="--",FIND("STD",E1733),FIND("fn",C1733)&gt;0,FIND("ITM_",P1733),I1733="CAT_FNCT"),E1733,""),"""","")</f>
        <v>#VALUE!</v>
      </c>
    </row>
    <row r="1734" spans="1:23">
      <c r="A1734" s="16">
        <f t="shared" si="246"/>
        <v>1734</v>
      </c>
      <c r="B1734" s="15">
        <f t="shared" si="252"/>
        <v>1696</v>
      </c>
      <c r="C1734" s="18" t="s">
        <v>3440</v>
      </c>
      <c r="D1734" s="18" t="s">
        <v>7</v>
      </c>
      <c r="E1734" s="23" t="s">
        <v>403</v>
      </c>
      <c r="F1734" s="23" t="s">
        <v>403</v>
      </c>
      <c r="G1734" s="99">
        <v>0</v>
      </c>
      <c r="H1734" s="99">
        <v>0</v>
      </c>
      <c r="I1734" s="92" t="s">
        <v>3</v>
      </c>
      <c r="J1734" s="23" t="s">
        <v>1274</v>
      </c>
      <c r="K1734" s="24" t="s">
        <v>3630</v>
      </c>
      <c r="L1734" s="22" t="s">
        <v>4261</v>
      </c>
      <c r="M1734" s="22" t="s">
        <v>4316</v>
      </c>
      <c r="N1734" s="22" t="s">
        <v>2074</v>
      </c>
      <c r="O1734" s="22"/>
      <c r="P1734" s="246" t="s">
        <v>1941</v>
      </c>
      <c r="Q1734" s="191"/>
      <c r="R1734" s="1"/>
      <c r="S1734" s="1" t="str">
        <f t="shared" si="244"/>
        <v/>
      </c>
      <c r="T1734" s="1" t="str">
        <f>IF(ISNA(VLOOKUP(P1734,'NEW XEQM.c'!D:D,1,0)),"--",VLOOKUP(P1734,'NEW XEQM.c'!D:G,3,0))</f>
        <v>--</v>
      </c>
      <c r="U1734" s="1" t="s">
        <v>2454</v>
      </c>
      <c r="W1734" t="e">
        <f t="shared" si="253"/>
        <v>#VALUE!</v>
      </c>
    </row>
    <row r="1735" spans="1:23">
      <c r="A1735" s="16">
        <f t="shared" si="246"/>
        <v>1735</v>
      </c>
      <c r="B1735" s="15">
        <f t="shared" si="252"/>
        <v>1697</v>
      </c>
      <c r="C1735" s="18" t="s">
        <v>3441</v>
      </c>
      <c r="D1735" s="18" t="s">
        <v>7</v>
      </c>
      <c r="E1735" s="23" t="s">
        <v>404</v>
      </c>
      <c r="F1735" s="23" t="s">
        <v>404</v>
      </c>
      <c r="G1735" s="99">
        <v>0</v>
      </c>
      <c r="H1735" s="99">
        <v>0</v>
      </c>
      <c r="I1735" s="92" t="s">
        <v>3</v>
      </c>
      <c r="J1735" s="23" t="s">
        <v>1274</v>
      </c>
      <c r="K1735" s="24" t="s">
        <v>3630</v>
      </c>
      <c r="L1735" s="22" t="s">
        <v>4261</v>
      </c>
      <c r="M1735" s="22" t="s">
        <v>4316</v>
      </c>
      <c r="N1735" s="22" t="s">
        <v>2074</v>
      </c>
      <c r="O1735" s="22"/>
      <c r="P1735" s="246" t="s">
        <v>1942</v>
      </c>
      <c r="Q1735" s="191"/>
      <c r="R1735" s="1"/>
      <c r="S1735" s="1" t="str">
        <f t="shared" si="244"/>
        <v/>
      </c>
      <c r="T1735" s="1" t="str">
        <f>IF(ISNA(VLOOKUP(P1735,'NEW XEQM.c'!D:D,1,0)),"--",VLOOKUP(P1735,'NEW XEQM.c'!D:G,3,0))</f>
        <v>--</v>
      </c>
      <c r="U1735" s="1" t="s">
        <v>2454</v>
      </c>
      <c r="W1735" t="e">
        <f t="shared" si="253"/>
        <v>#VALUE!</v>
      </c>
    </row>
    <row r="1736" spans="1:23">
      <c r="A1736" s="16">
        <f t="shared" si="246"/>
        <v>1736</v>
      </c>
      <c r="B1736" s="15">
        <f t="shared" si="252"/>
        <v>1698</v>
      </c>
      <c r="C1736" s="18" t="s">
        <v>3442</v>
      </c>
      <c r="D1736" s="18" t="s">
        <v>7</v>
      </c>
      <c r="E1736" s="23" t="s">
        <v>1236</v>
      </c>
      <c r="F1736" s="23" t="s">
        <v>1236</v>
      </c>
      <c r="G1736" s="99">
        <v>0</v>
      </c>
      <c r="H1736" s="99">
        <v>0</v>
      </c>
      <c r="I1736" s="92" t="s">
        <v>3</v>
      </c>
      <c r="J1736" s="23" t="s">
        <v>1274</v>
      </c>
      <c r="K1736" s="24" t="s">
        <v>3630</v>
      </c>
      <c r="L1736" s="22" t="s">
        <v>4261</v>
      </c>
      <c r="M1736" s="22" t="s">
        <v>4316</v>
      </c>
      <c r="N1736" s="22" t="s">
        <v>2074</v>
      </c>
      <c r="O1736" s="22"/>
      <c r="P1736" s="246" t="s">
        <v>1943</v>
      </c>
      <c r="Q1736" s="191"/>
      <c r="R1736" s="1"/>
      <c r="S1736" s="1" t="str">
        <f t="shared" si="244"/>
        <v/>
      </c>
      <c r="T1736" s="1" t="str">
        <f>IF(ISNA(VLOOKUP(P1736,'NEW XEQM.c'!D:D,1,0)),"--",VLOOKUP(P1736,'NEW XEQM.c'!D:G,3,0))</f>
        <v>--</v>
      </c>
      <c r="U1736" s="1" t="s">
        <v>2455</v>
      </c>
      <c r="W1736" t="str">
        <f t="shared" si="253"/>
        <v>% STD_SIGMA</v>
      </c>
    </row>
    <row r="1737" spans="1:23">
      <c r="A1737" s="16">
        <f t="shared" si="246"/>
        <v>1737</v>
      </c>
      <c r="B1737" s="15">
        <f t="shared" si="252"/>
        <v>1699</v>
      </c>
      <c r="C1737" s="18" t="s">
        <v>3443</v>
      </c>
      <c r="D1737" s="18" t="s">
        <v>7</v>
      </c>
      <c r="E1737" s="23" t="s">
        <v>405</v>
      </c>
      <c r="F1737" s="23" t="s">
        <v>405</v>
      </c>
      <c r="G1737" s="99">
        <v>0</v>
      </c>
      <c r="H1737" s="99">
        <v>0</v>
      </c>
      <c r="I1737" s="92" t="s">
        <v>3</v>
      </c>
      <c r="J1737" s="23" t="s">
        <v>1274</v>
      </c>
      <c r="K1737" s="24" t="s">
        <v>3630</v>
      </c>
      <c r="L1737" s="22" t="s">
        <v>4261</v>
      </c>
      <c r="M1737" s="22" t="s">
        <v>4316</v>
      </c>
      <c r="N1737" s="22" t="s">
        <v>2074</v>
      </c>
      <c r="O1737" s="22"/>
      <c r="P1737" s="246" t="s">
        <v>1944</v>
      </c>
      <c r="Q1737" s="191"/>
      <c r="R1737" s="1"/>
      <c r="S1737" s="1" t="str">
        <f t="shared" si="244"/>
        <v/>
      </c>
      <c r="T1737" s="1" t="str">
        <f>IF(ISNA(VLOOKUP(P1737,'NEW XEQM.c'!D:D,1,0)),"--",VLOOKUP(P1737,'NEW XEQM.c'!D:G,3,0))</f>
        <v>--</v>
      </c>
      <c r="U1737" s="237" t="s">
        <v>2454</v>
      </c>
      <c r="W1737" t="e">
        <f t="shared" si="253"/>
        <v>#VALUE!</v>
      </c>
    </row>
    <row r="1738" spans="1:23">
      <c r="A1738" s="16">
        <f t="shared" si="246"/>
        <v>1738</v>
      </c>
      <c r="B1738" s="15">
        <f t="shared" si="252"/>
        <v>1700</v>
      </c>
      <c r="C1738" s="18" t="s">
        <v>4366</v>
      </c>
      <c r="D1738" s="18" t="s">
        <v>2113</v>
      </c>
      <c r="E1738" s="23" t="s">
        <v>407</v>
      </c>
      <c r="F1738" s="23" t="s">
        <v>407</v>
      </c>
      <c r="G1738" s="99">
        <v>0</v>
      </c>
      <c r="H1738" s="99">
        <v>99</v>
      </c>
      <c r="I1738" s="92" t="s">
        <v>3</v>
      </c>
      <c r="J1738" s="23" t="s">
        <v>1274</v>
      </c>
      <c r="K1738" s="24" t="s">
        <v>3630</v>
      </c>
      <c r="L1738" s="22" t="s">
        <v>4261</v>
      </c>
      <c r="M1738" s="22" t="s">
        <v>4321</v>
      </c>
      <c r="N1738" s="22" t="s">
        <v>2074</v>
      </c>
      <c r="O1738" s="22"/>
      <c r="P1738" s="246" t="s">
        <v>1946</v>
      </c>
      <c r="Q1738" s="191"/>
      <c r="R1738" s="1"/>
      <c r="S1738" s="1" t="str">
        <f t="shared" si="244"/>
        <v/>
      </c>
      <c r="T1738" s="1" t="str">
        <f>IF(ISNA(VLOOKUP(P1738,'NEW XEQM.c'!D:D,1,0)),"--",VLOOKUP(P1738,'NEW XEQM.c'!D:G,3,0))</f>
        <v>--</v>
      </c>
      <c r="U1738" s="1" t="s">
        <v>2074</v>
      </c>
      <c r="W1738" t="str">
        <f t="shared" si="253"/>
        <v>STD_INTEGRAL</v>
      </c>
    </row>
    <row r="1739" spans="1:23">
      <c r="A1739" s="16">
        <f t="shared" si="246"/>
        <v>1739</v>
      </c>
      <c r="B1739" s="15">
        <f t="shared" si="252"/>
        <v>1701</v>
      </c>
      <c r="C1739" s="18" t="s">
        <v>3940</v>
      </c>
      <c r="D1739" s="18" t="s">
        <v>7</v>
      </c>
      <c r="E1739" s="23" t="s">
        <v>411</v>
      </c>
      <c r="F1739" s="23" t="s">
        <v>411</v>
      </c>
      <c r="G1739" s="99">
        <v>0</v>
      </c>
      <c r="H1739" s="99">
        <v>0</v>
      </c>
      <c r="I1739" s="92" t="s">
        <v>3</v>
      </c>
      <c r="J1739" s="23" t="s">
        <v>1274</v>
      </c>
      <c r="K1739" s="24" t="s">
        <v>3630</v>
      </c>
      <c r="L1739" s="22" t="s">
        <v>4261</v>
      </c>
      <c r="M1739" s="22" t="s">
        <v>4316</v>
      </c>
      <c r="N1739" s="22" t="s">
        <v>2074</v>
      </c>
      <c r="O1739" s="22"/>
      <c r="P1739" s="246" t="s">
        <v>1950</v>
      </c>
      <c r="Q1739" s="191"/>
      <c r="R1739" s="1"/>
      <c r="S1739" s="1" t="str">
        <f t="shared" si="244"/>
        <v/>
      </c>
      <c r="T1739" s="1" t="str">
        <f>IF(ISNA(VLOOKUP(P1739,'NEW XEQM.c'!D:D,1,0)),"--",VLOOKUP(P1739,'NEW XEQM.c'!D:G,3,0))</f>
        <v>--</v>
      </c>
      <c r="U1739" s="1" t="s">
        <v>2074</v>
      </c>
      <c r="W1739" t="e">
        <f t="shared" si="253"/>
        <v>#VALUE!</v>
      </c>
    </row>
    <row r="1740" spans="1:23">
      <c r="A1740" s="16">
        <f t="shared" si="246"/>
        <v>1740</v>
      </c>
      <c r="B1740" s="15">
        <f t="shared" si="252"/>
        <v>1702</v>
      </c>
      <c r="C1740" s="18" t="s">
        <v>4038</v>
      </c>
      <c r="D1740" s="18" t="s">
        <v>7</v>
      </c>
      <c r="E1740" s="23" t="s">
        <v>1237</v>
      </c>
      <c r="F1740" s="23" t="s">
        <v>1237</v>
      </c>
      <c r="G1740" s="99">
        <v>0</v>
      </c>
      <c r="H1740" s="99">
        <v>0</v>
      </c>
      <c r="I1740" s="92" t="s">
        <v>3</v>
      </c>
      <c r="J1740" s="23" t="s">
        <v>1274</v>
      </c>
      <c r="K1740" s="24" t="s">
        <v>3630</v>
      </c>
      <c r="L1740" s="22" t="s">
        <v>4261</v>
      </c>
      <c r="M1740" s="22" t="s">
        <v>4316</v>
      </c>
      <c r="N1740" s="22" t="s">
        <v>4923</v>
      </c>
      <c r="O1740" s="22"/>
      <c r="P1740" s="246" t="s">
        <v>1951</v>
      </c>
      <c r="Q1740" s="191"/>
      <c r="R1740" s="1"/>
      <c r="S1740" s="1" t="str">
        <f t="shared" si="244"/>
        <v/>
      </c>
      <c r="T1740" s="1" t="str">
        <f>IF(ISNA(VLOOKUP(P1740,'NEW XEQM.c'!D:D,1,0)),"--",VLOOKUP(P1740,'NEW XEQM.c'!D:G,3,0))</f>
        <v>--</v>
      </c>
      <c r="U1740" s="1" t="s">
        <v>2074</v>
      </c>
      <c r="W1740" t="e">
        <f t="shared" si="253"/>
        <v>#VALUE!</v>
      </c>
    </row>
    <row r="1741" spans="1:23">
      <c r="A1741" s="16">
        <f t="shared" si="246"/>
        <v>1741</v>
      </c>
      <c r="B1741" s="15">
        <f t="shared" si="252"/>
        <v>1703</v>
      </c>
      <c r="C1741" s="18" t="s">
        <v>3444</v>
      </c>
      <c r="D1741" s="18" t="s">
        <v>7</v>
      </c>
      <c r="E1741" s="23" t="s">
        <v>784</v>
      </c>
      <c r="F1741" s="23" t="s">
        <v>784</v>
      </c>
      <c r="G1741" s="99">
        <v>0</v>
      </c>
      <c r="H1741" s="99">
        <v>0</v>
      </c>
      <c r="I1741" s="92" t="s">
        <v>3</v>
      </c>
      <c r="J1741" s="23" t="s">
        <v>1274</v>
      </c>
      <c r="K1741" s="24" t="s">
        <v>3630</v>
      </c>
      <c r="L1741" s="22" t="s">
        <v>4261</v>
      </c>
      <c r="M1741" s="22" t="s">
        <v>4316</v>
      </c>
      <c r="N1741" s="22" t="s">
        <v>2074</v>
      </c>
      <c r="O1741" s="22" t="s">
        <v>17</v>
      </c>
      <c r="P1741" s="246" t="s">
        <v>1953</v>
      </c>
      <c r="Q1741" s="191"/>
      <c r="R1741" s="1"/>
      <c r="S1741" s="1" t="str">
        <f t="shared" si="244"/>
        <v/>
      </c>
      <c r="T1741" s="1" t="str">
        <f>IF(ISNA(VLOOKUP(P1741,'NEW XEQM.c'!D:D,1,0)),"--",VLOOKUP(P1741,'NEW XEQM.c'!D:G,3,0))</f>
        <v>||</v>
      </c>
      <c r="U1741" s="1" t="s">
        <v>2453</v>
      </c>
      <c r="W1741" t="str">
        <f t="shared" si="253"/>
        <v/>
      </c>
    </row>
    <row r="1742" spans="1:23">
      <c r="A1742" s="16">
        <f t="shared" si="246"/>
        <v>1742</v>
      </c>
      <c r="B1742" s="15">
        <f t="shared" si="252"/>
        <v>1704</v>
      </c>
      <c r="C1742" s="18" t="s">
        <v>4039</v>
      </c>
      <c r="D1742" s="26" t="s">
        <v>7</v>
      </c>
      <c r="E1742" s="23" t="s">
        <v>6177</v>
      </c>
      <c r="F1742" s="23" t="s">
        <v>6177</v>
      </c>
      <c r="G1742" s="99">
        <v>0</v>
      </c>
      <c r="H1742" s="99">
        <v>0</v>
      </c>
      <c r="I1742" s="92" t="s">
        <v>3</v>
      </c>
      <c r="J1742" s="23" t="s">
        <v>1274</v>
      </c>
      <c r="K1742" s="24" t="s">
        <v>3630</v>
      </c>
      <c r="L1742" s="22" t="s">
        <v>4261</v>
      </c>
      <c r="M1742" s="22" t="s">
        <v>4316</v>
      </c>
      <c r="N1742" s="22" t="s">
        <v>4923</v>
      </c>
      <c r="O1742" s="18"/>
      <c r="P1742" s="246" t="s">
        <v>1954</v>
      </c>
      <c r="Q1742" s="191"/>
      <c r="R1742" s="1"/>
      <c r="S1742" s="1" t="str">
        <f t="shared" si="244"/>
        <v/>
      </c>
      <c r="T1742" s="1" t="str">
        <f>IF(ISNA(VLOOKUP(P1742,'NEW XEQM.c'!D:D,1,0)),"--",VLOOKUP(P1742,'NEW XEQM.c'!D:G,3,0))</f>
        <v>--</v>
      </c>
      <c r="U1742" s="1" t="s">
        <v>2074</v>
      </c>
      <c r="W1742" t="str">
        <f t="shared" si="253"/>
        <v>[M] STD_TRANSPOSED</v>
      </c>
    </row>
    <row r="1743" spans="1:23">
      <c r="A1743" s="16">
        <f t="shared" si="246"/>
        <v>1743</v>
      </c>
      <c r="B1743" s="15">
        <f t="shared" si="252"/>
        <v>1705</v>
      </c>
      <c r="C1743" s="18" t="s">
        <v>4040</v>
      </c>
      <c r="D1743" s="18" t="s">
        <v>7</v>
      </c>
      <c r="E1743" s="23" t="s">
        <v>1239</v>
      </c>
      <c r="F1743" s="23" t="s">
        <v>1239</v>
      </c>
      <c r="G1743" s="99">
        <v>0</v>
      </c>
      <c r="H1743" s="99">
        <v>0</v>
      </c>
      <c r="I1743" s="92" t="s">
        <v>3</v>
      </c>
      <c r="J1743" s="23" t="s">
        <v>1274</v>
      </c>
      <c r="K1743" s="24" t="s">
        <v>3630</v>
      </c>
      <c r="L1743" s="22" t="s">
        <v>4261</v>
      </c>
      <c r="M1743" s="22" t="s">
        <v>4316</v>
      </c>
      <c r="N1743" s="22" t="s">
        <v>2074</v>
      </c>
      <c r="O1743" s="22"/>
      <c r="P1743" s="246" t="s">
        <v>1955</v>
      </c>
      <c r="Q1743" s="191"/>
      <c r="R1743" s="1"/>
      <c r="S1743" s="1" t="str">
        <f t="shared" si="244"/>
        <v/>
      </c>
      <c r="T1743" s="1" t="str">
        <f>IF(ISNA(VLOOKUP(P1743,'NEW XEQM.c'!D:D,1,0)),"--",VLOOKUP(P1743,'NEW XEQM.c'!D:G,3,0))</f>
        <v>--</v>
      </c>
      <c r="U1743" s="1" t="s">
        <v>2074</v>
      </c>
      <c r="W1743" t="str">
        <f t="shared" si="253"/>
        <v>[M] STD_SUP_MINUS_1</v>
      </c>
    </row>
    <row r="1744" spans="1:23">
      <c r="A1744" s="16">
        <f t="shared" si="246"/>
        <v>1744</v>
      </c>
      <c r="B1744" s="15">
        <f t="shared" si="252"/>
        <v>1706</v>
      </c>
      <c r="C1744" s="18" t="s">
        <v>3445</v>
      </c>
      <c r="D1744" s="18" t="s">
        <v>2560</v>
      </c>
      <c r="E1744" s="23" t="s">
        <v>412</v>
      </c>
      <c r="F1744" s="23" t="s">
        <v>412</v>
      </c>
      <c r="G1744" s="99">
        <v>0</v>
      </c>
      <c r="H1744" s="99">
        <v>0</v>
      </c>
      <c r="I1744" s="92" t="s">
        <v>3</v>
      </c>
      <c r="J1744" s="23" t="s">
        <v>1274</v>
      </c>
      <c r="K1744" s="24" t="s">
        <v>3630</v>
      </c>
      <c r="L1744" s="22" t="s">
        <v>4262</v>
      </c>
      <c r="M1744" s="22" t="s">
        <v>4316</v>
      </c>
      <c r="N1744" s="22" t="s">
        <v>2074</v>
      </c>
      <c r="O1744" s="22"/>
      <c r="P1744" s="246" t="s">
        <v>4126</v>
      </c>
      <c r="Q1744" s="191"/>
      <c r="R1744" s="1"/>
      <c r="S1744" s="1" t="str">
        <f t="shared" si="244"/>
        <v/>
      </c>
      <c r="T1744" s="1" t="str">
        <f>IF(ISNA(VLOOKUP(P1744,'NEW XEQM.c'!D:D,1,0)),"--",VLOOKUP(P1744,'NEW XEQM.c'!D:G,3,0))</f>
        <v>--</v>
      </c>
      <c r="U1744" s="1" t="s">
        <v>2443</v>
      </c>
      <c r="W1744" t="str">
        <f t="shared" si="253"/>
        <v>STD_MEASURED_ANGLE</v>
      </c>
    </row>
    <row r="1745" spans="1:23">
      <c r="A1745" s="1">
        <f t="shared" si="246"/>
        <v>1745</v>
      </c>
      <c r="B1745" s="15">
        <f t="shared" si="252"/>
        <v>1707</v>
      </c>
      <c r="C1745" s="59" t="s">
        <v>3512</v>
      </c>
      <c r="D1745" s="59" t="s">
        <v>7</v>
      </c>
      <c r="E1745" s="130" t="str">
        <f>CHAR(34)&amp;IF(B1745&lt;10,"000",IF(B1745&lt;100,"00",IF(B1745&lt;1000,"0","")))&amp;$B1745&amp;CHAR(34)</f>
        <v>"1707"</v>
      </c>
      <c r="F1745" s="130" t="str">
        <f>E1745</f>
        <v>"1707"</v>
      </c>
      <c r="G1745" s="131">
        <v>0</v>
      </c>
      <c r="H1745" s="131">
        <v>0</v>
      </c>
      <c r="I1745" s="130" t="s">
        <v>27</v>
      </c>
      <c r="J1745" s="130" t="s">
        <v>1274</v>
      </c>
      <c r="K1745" s="61" t="s">
        <v>3526</v>
      </c>
      <c r="L1745" t="s">
        <v>4261</v>
      </c>
      <c r="M1745" t="s">
        <v>4318</v>
      </c>
      <c r="N1745" t="s">
        <v>2074</v>
      </c>
      <c r="P1745" s="246" t="str">
        <f>"ITM_"&amp;IF(B1745&lt;10,"000",IF(B1745&lt;100,"00",IF(B1745&lt;1000,"0","")))&amp;$B1745</f>
        <v>ITM_1707</v>
      </c>
      <c r="Q1745" s="191"/>
      <c r="R1745" s="1"/>
      <c r="S1745" s="1" t="str">
        <f t="shared" si="244"/>
        <v/>
      </c>
      <c r="T1745" s="1" t="str">
        <f>IF(ISNA(VLOOKUP(P1745,'NEW XEQM.c'!D:D,1,0)),"--",VLOOKUP(P1745,'NEW XEQM.c'!D:G,3,0))</f>
        <v>--</v>
      </c>
      <c r="U1745" s="1" t="s">
        <v>2074</v>
      </c>
      <c r="W1745" t="e">
        <f t="shared" si="253"/>
        <v>#VALUE!</v>
      </c>
    </row>
    <row r="1746" spans="1:23">
      <c r="A1746" s="16">
        <f t="shared" si="246"/>
        <v>1746</v>
      </c>
      <c r="B1746" s="15">
        <f t="shared" si="252"/>
        <v>1708</v>
      </c>
      <c r="C1746" s="18" t="s">
        <v>3512</v>
      </c>
      <c r="D1746" s="18" t="s">
        <v>7</v>
      </c>
      <c r="E1746" s="23" t="s">
        <v>1240</v>
      </c>
      <c r="F1746" s="23" t="s">
        <v>1240</v>
      </c>
      <c r="G1746" s="99">
        <v>0</v>
      </c>
      <c r="H1746" s="99">
        <v>0</v>
      </c>
      <c r="I1746" s="92" t="s">
        <v>3</v>
      </c>
      <c r="J1746" s="23" t="s">
        <v>1274</v>
      </c>
      <c r="K1746" s="24" t="s">
        <v>3630</v>
      </c>
      <c r="L1746" s="22" t="s">
        <v>4261</v>
      </c>
      <c r="M1746" s="22" t="s">
        <v>4316</v>
      </c>
      <c r="N1746" s="22" t="s">
        <v>2074</v>
      </c>
      <c r="O1746" s="22"/>
      <c r="P1746" s="246" t="s">
        <v>1956</v>
      </c>
      <c r="Q1746" s="191"/>
      <c r="R1746" s="1"/>
      <c r="S1746" s="1" t="str">
        <f t="shared" si="244"/>
        <v/>
      </c>
      <c r="T1746" s="1" t="str">
        <f>IF(ISNA(VLOOKUP(P1746,'NEW XEQM.c'!D:D,1,0)),"--",VLOOKUP(P1746,'NEW XEQM.c'!D:G,3,0))</f>
        <v>--</v>
      </c>
      <c r="U1746" s="1" t="s">
        <v>2074</v>
      </c>
      <c r="W1746" t="e">
        <f t="shared" si="253"/>
        <v>#VALUE!</v>
      </c>
    </row>
    <row r="1747" spans="1:23">
      <c r="A1747" s="16">
        <f t="shared" si="246"/>
        <v>1747</v>
      </c>
      <c r="B1747" s="15">
        <f t="shared" si="252"/>
        <v>1709</v>
      </c>
      <c r="C1747" s="18" t="s">
        <v>3512</v>
      </c>
      <c r="D1747" s="18" t="s">
        <v>7</v>
      </c>
      <c r="E1747" s="23" t="s">
        <v>415</v>
      </c>
      <c r="F1747" s="23" t="s">
        <v>415</v>
      </c>
      <c r="G1747" s="99">
        <v>0</v>
      </c>
      <c r="H1747" s="99">
        <v>127</v>
      </c>
      <c r="I1747" s="92" t="s">
        <v>3</v>
      </c>
      <c r="J1747" s="23" t="s">
        <v>1274</v>
      </c>
      <c r="K1747" s="24" t="s">
        <v>3630</v>
      </c>
      <c r="L1747" s="22" t="s">
        <v>4261</v>
      </c>
      <c r="M1747" s="22" t="s">
        <v>4317</v>
      </c>
      <c r="N1747" s="22" t="s">
        <v>2074</v>
      </c>
      <c r="O1747" s="22"/>
      <c r="P1747" s="246" t="s">
        <v>1957</v>
      </c>
      <c r="Q1747" s="191"/>
      <c r="R1747" s="1"/>
      <c r="S1747" s="1" t="str">
        <f t="shared" si="244"/>
        <v/>
      </c>
      <c r="T1747" s="1" t="str">
        <f>IF(ISNA(VLOOKUP(P1747,'NEW XEQM.c'!D:D,1,0)),"--",VLOOKUP(P1747,'NEW XEQM.c'!D:G,3,0))</f>
        <v>--</v>
      </c>
      <c r="U1747" s="1" t="s">
        <v>2074</v>
      </c>
      <c r="W1747" t="e">
        <f t="shared" si="253"/>
        <v>#VALUE!</v>
      </c>
    </row>
    <row r="1748" spans="1:23">
      <c r="A1748" s="16">
        <f t="shared" si="246"/>
        <v>1748</v>
      </c>
      <c r="B1748" s="15">
        <f t="shared" si="252"/>
        <v>1710</v>
      </c>
      <c r="C1748" s="18" t="s">
        <v>3512</v>
      </c>
      <c r="D1748" s="18" t="s">
        <v>7</v>
      </c>
      <c r="E1748" s="23" t="s">
        <v>416</v>
      </c>
      <c r="F1748" s="23" t="s">
        <v>416</v>
      </c>
      <c r="G1748" s="99">
        <v>0</v>
      </c>
      <c r="H1748" s="99">
        <v>127</v>
      </c>
      <c r="I1748" s="92" t="s">
        <v>3</v>
      </c>
      <c r="J1748" s="23" t="s">
        <v>1274</v>
      </c>
      <c r="K1748" s="24" t="s">
        <v>3630</v>
      </c>
      <c r="L1748" s="22" t="s">
        <v>4261</v>
      </c>
      <c r="M1748" s="22" t="s">
        <v>4317</v>
      </c>
      <c r="N1748" s="22" t="s">
        <v>2074</v>
      </c>
      <c r="O1748" s="22"/>
      <c r="P1748" s="246" t="s">
        <v>1958</v>
      </c>
      <c r="Q1748" s="191"/>
      <c r="R1748" s="1"/>
      <c r="S1748" s="1" t="str">
        <f t="shared" si="244"/>
        <v/>
      </c>
      <c r="T1748" s="1" t="str">
        <f>IF(ISNA(VLOOKUP(P1748,'NEW XEQM.c'!D:D,1,0)),"--",VLOOKUP(P1748,'NEW XEQM.c'!D:G,3,0))</f>
        <v>--</v>
      </c>
      <c r="U1748" s="1" t="s">
        <v>2074</v>
      </c>
      <c r="W1748" t="e">
        <f t="shared" si="253"/>
        <v>#VALUE!</v>
      </c>
    </row>
    <row r="1749" spans="1:23">
      <c r="A1749" s="16">
        <f t="shared" si="246"/>
        <v>1749</v>
      </c>
      <c r="B1749" s="15">
        <f t="shared" si="252"/>
        <v>1711</v>
      </c>
      <c r="C1749" s="18" t="s">
        <v>3512</v>
      </c>
      <c r="D1749" s="18" t="s">
        <v>7</v>
      </c>
      <c r="E1749" s="23" t="s">
        <v>1241</v>
      </c>
      <c r="F1749" s="23" t="s">
        <v>1241</v>
      </c>
      <c r="G1749" s="99">
        <v>0</v>
      </c>
      <c r="H1749" s="99">
        <v>0</v>
      </c>
      <c r="I1749" s="92" t="s">
        <v>3</v>
      </c>
      <c r="J1749" s="23" t="s">
        <v>1274</v>
      </c>
      <c r="K1749" s="24" t="s">
        <v>3630</v>
      </c>
      <c r="L1749" s="22" t="s">
        <v>4261</v>
      </c>
      <c r="M1749" s="22" t="s">
        <v>4316</v>
      </c>
      <c r="N1749" s="22" t="s">
        <v>2074</v>
      </c>
      <c r="O1749" s="22"/>
      <c r="P1749" s="246" t="s">
        <v>1959</v>
      </c>
      <c r="Q1749" s="191"/>
      <c r="R1749" s="1"/>
      <c r="S1749" s="1" t="str">
        <f t="shared" si="244"/>
        <v/>
      </c>
      <c r="T1749" s="1" t="str">
        <f>IF(ISNA(VLOOKUP(P1749,'NEW XEQM.c'!D:D,1,0)),"--",VLOOKUP(P1749,'NEW XEQM.c'!D:G,3,0))</f>
        <v>--</v>
      </c>
      <c r="U1749" s="1" t="s">
        <v>2074</v>
      </c>
      <c r="W1749" t="e">
        <f t="shared" si="253"/>
        <v>#VALUE!</v>
      </c>
    </row>
    <row r="1750" spans="1:23">
      <c r="A1750" s="16">
        <f t="shared" si="246"/>
        <v>1750</v>
      </c>
      <c r="B1750" s="15">
        <f t="shared" si="252"/>
        <v>1712</v>
      </c>
      <c r="C1750" s="18" t="s">
        <v>3512</v>
      </c>
      <c r="D1750" s="18" t="s">
        <v>7</v>
      </c>
      <c r="E1750" s="23" t="s">
        <v>417</v>
      </c>
      <c r="F1750" s="23" t="s">
        <v>417</v>
      </c>
      <c r="G1750" s="99">
        <v>0</v>
      </c>
      <c r="H1750" s="99">
        <v>3</v>
      </c>
      <c r="I1750" s="92" t="s">
        <v>3</v>
      </c>
      <c r="J1750" s="23" t="s">
        <v>1274</v>
      </c>
      <c r="K1750" s="24" t="s">
        <v>3630</v>
      </c>
      <c r="L1750" s="22" t="s">
        <v>4261</v>
      </c>
      <c r="M1750" s="22" t="s">
        <v>4317</v>
      </c>
      <c r="N1750" s="22" t="s">
        <v>2074</v>
      </c>
      <c r="O1750" s="22"/>
      <c r="P1750" s="246" t="s">
        <v>1960</v>
      </c>
      <c r="Q1750" s="191"/>
      <c r="R1750" s="1"/>
      <c r="S1750" s="1" t="str">
        <f t="shared" si="244"/>
        <v/>
      </c>
      <c r="T1750" s="1" t="str">
        <f>IF(ISNA(VLOOKUP(P1750,'NEW XEQM.c'!D:D,1,0)),"--",VLOOKUP(P1750,'NEW XEQM.c'!D:G,3,0))</f>
        <v>--</v>
      </c>
      <c r="U1750" s="1" t="s">
        <v>2074</v>
      </c>
      <c r="W1750" t="e">
        <f t="shared" si="253"/>
        <v>#VALUE!</v>
      </c>
    </row>
    <row r="1751" spans="1:23" s="74" customFormat="1">
      <c r="A1751" s="152">
        <f t="shared" si="246"/>
        <v>1751</v>
      </c>
      <c r="B1751" s="280">
        <f t="shared" si="252"/>
        <v>1713</v>
      </c>
      <c r="C1751" s="20" t="s">
        <v>5789</v>
      </c>
      <c r="D1751" s="20" t="s">
        <v>2559</v>
      </c>
      <c r="E1751" s="39" t="s">
        <v>418</v>
      </c>
      <c r="F1751" s="39" t="s">
        <v>418</v>
      </c>
      <c r="G1751" s="111">
        <v>0</v>
      </c>
      <c r="H1751" s="111">
        <v>0</v>
      </c>
      <c r="I1751" s="93" t="s">
        <v>3</v>
      </c>
      <c r="J1751" s="39" t="s">
        <v>1274</v>
      </c>
      <c r="K1751" s="43" t="s">
        <v>4938</v>
      </c>
      <c r="L1751" s="158" t="s">
        <v>4261</v>
      </c>
      <c r="M1751" s="158" t="s">
        <v>4318</v>
      </c>
      <c r="N1751" s="158" t="s">
        <v>2074</v>
      </c>
      <c r="O1751" s="158"/>
      <c r="P1751" s="249" t="s">
        <v>1961</v>
      </c>
      <c r="Q1751" s="281"/>
      <c r="R1751" s="239"/>
      <c r="S1751" s="239" t="str">
        <f t="shared" si="244"/>
        <v/>
      </c>
      <c r="T1751" s="239" t="str">
        <f>IF(ISNA(VLOOKUP(P1751,'NEW XEQM.c'!D:D,1,0)),"--",VLOOKUP(P1751,'NEW XEQM.c'!D:G,3,0))</f>
        <v>--</v>
      </c>
      <c r="U1751" s="239" t="s">
        <v>2074</v>
      </c>
      <c r="W1751" s="74" t="str">
        <f t="shared" si="253"/>
        <v>STD_PRINTER PROG</v>
      </c>
    </row>
    <row r="1752" spans="1:23">
      <c r="A1752" s="16">
        <f t="shared" si="246"/>
        <v>1752</v>
      </c>
      <c r="B1752" s="15">
        <f t="shared" si="252"/>
        <v>1714</v>
      </c>
      <c r="C1752" s="18" t="s">
        <v>3512</v>
      </c>
      <c r="D1752" s="18" t="s">
        <v>7</v>
      </c>
      <c r="E1752" s="23" t="s">
        <v>1242</v>
      </c>
      <c r="F1752" s="23" t="s">
        <v>1242</v>
      </c>
      <c r="G1752" s="99">
        <v>0</v>
      </c>
      <c r="H1752" s="99">
        <v>99</v>
      </c>
      <c r="I1752" s="92" t="s">
        <v>3</v>
      </c>
      <c r="J1752" s="23" t="s">
        <v>1274</v>
      </c>
      <c r="K1752" s="24" t="s">
        <v>3630</v>
      </c>
      <c r="L1752" s="22" t="s">
        <v>4261</v>
      </c>
      <c r="M1752" s="22" t="s">
        <v>4321</v>
      </c>
      <c r="N1752" s="22" t="s">
        <v>2074</v>
      </c>
      <c r="O1752" s="22"/>
      <c r="P1752" s="246" t="s">
        <v>1962</v>
      </c>
      <c r="Q1752" s="191"/>
      <c r="R1752" s="1"/>
      <c r="S1752" s="1" t="str">
        <f t="shared" si="244"/>
        <v/>
      </c>
      <c r="T1752" s="1" t="str">
        <f>IF(ISNA(VLOOKUP(P1752,'NEW XEQM.c'!D:D,1,0)),"--",VLOOKUP(P1752,'NEW XEQM.c'!D:G,3,0))</f>
        <v>--</v>
      </c>
      <c r="U1752" s="1" t="s">
        <v>2074</v>
      </c>
      <c r="W1752" t="e">
        <f t="shared" si="253"/>
        <v>#VALUE!</v>
      </c>
    </row>
    <row r="1753" spans="1:23">
      <c r="A1753" s="16">
        <f t="shared" si="246"/>
        <v>1753</v>
      </c>
      <c r="B1753" s="15">
        <f t="shared" si="252"/>
        <v>1715</v>
      </c>
      <c r="C1753" s="18" t="s">
        <v>3512</v>
      </c>
      <c r="D1753" s="18" t="s">
        <v>7</v>
      </c>
      <c r="E1753" s="23" t="s">
        <v>419</v>
      </c>
      <c r="F1753" s="23" t="s">
        <v>419</v>
      </c>
      <c r="G1753" s="99">
        <v>0</v>
      </c>
      <c r="H1753" s="99">
        <v>0</v>
      </c>
      <c r="I1753" s="92" t="s">
        <v>3</v>
      </c>
      <c r="J1753" s="23" t="s">
        <v>1274</v>
      </c>
      <c r="K1753" s="24" t="s">
        <v>3630</v>
      </c>
      <c r="L1753" s="22" t="s">
        <v>4261</v>
      </c>
      <c r="M1753" s="22" t="s">
        <v>4316</v>
      </c>
      <c r="N1753" s="22" t="s">
        <v>2074</v>
      </c>
      <c r="O1753" s="22"/>
      <c r="P1753" s="246" t="s">
        <v>1963</v>
      </c>
      <c r="Q1753" s="191"/>
      <c r="R1753" s="1"/>
      <c r="S1753" s="1" t="str">
        <f t="shared" si="244"/>
        <v/>
      </c>
      <c r="T1753" s="1" t="str">
        <f>IF(ISNA(VLOOKUP(P1753,'NEW XEQM.c'!D:D,1,0)),"--",VLOOKUP(P1753,'NEW XEQM.c'!D:G,3,0))</f>
        <v>--</v>
      </c>
      <c r="U1753" s="1" t="s">
        <v>2074</v>
      </c>
      <c r="W1753" t="e">
        <f t="shared" si="253"/>
        <v>#VALUE!</v>
      </c>
    </row>
    <row r="1754" spans="1:23">
      <c r="A1754" s="16">
        <f t="shared" si="246"/>
        <v>1754</v>
      </c>
      <c r="B1754" s="15">
        <f t="shared" si="252"/>
        <v>1716</v>
      </c>
      <c r="C1754" s="18" t="s">
        <v>3446</v>
      </c>
      <c r="D1754" s="18" t="s">
        <v>3969</v>
      </c>
      <c r="E1754" s="23" t="s">
        <v>1243</v>
      </c>
      <c r="F1754" s="23" t="s">
        <v>1243</v>
      </c>
      <c r="G1754" s="99">
        <v>0</v>
      </c>
      <c r="H1754" s="99">
        <v>0</v>
      </c>
      <c r="I1754" s="92" t="s">
        <v>3</v>
      </c>
      <c r="J1754" s="23" t="s">
        <v>1274</v>
      </c>
      <c r="K1754" s="24" t="s">
        <v>3630</v>
      </c>
      <c r="L1754" s="22" t="s">
        <v>4261</v>
      </c>
      <c r="M1754" s="22" t="s">
        <v>4316</v>
      </c>
      <c r="N1754" s="22" t="s">
        <v>2074</v>
      </c>
      <c r="O1754" s="22"/>
      <c r="P1754" s="246" t="s">
        <v>1964</v>
      </c>
      <c r="Q1754" s="191"/>
      <c r="R1754" s="1"/>
      <c r="S1754" s="1" t="str">
        <f t="shared" si="244"/>
        <v/>
      </c>
      <c r="T1754" s="1" t="str">
        <f>IF(ISNA(VLOOKUP(P1754,'NEW XEQM.c'!D:D,1,0)),"--",VLOOKUP(P1754,'NEW XEQM.c'!D:G,3,0))</f>
        <v>PRSTK</v>
      </c>
      <c r="U1754" s="1" t="s">
        <v>2074</v>
      </c>
      <c r="W1754" t="str">
        <f t="shared" si="253"/>
        <v/>
      </c>
    </row>
    <row r="1755" spans="1:23">
      <c r="A1755" s="16">
        <f t="shared" si="246"/>
        <v>1755</v>
      </c>
      <c r="B1755" s="15">
        <f t="shared" si="252"/>
        <v>1717</v>
      </c>
      <c r="C1755" s="18" t="s">
        <v>3512</v>
      </c>
      <c r="D1755" s="26" t="s">
        <v>7</v>
      </c>
      <c r="E1755" s="23" t="s">
        <v>1244</v>
      </c>
      <c r="F1755" s="23" t="s">
        <v>1244</v>
      </c>
      <c r="G1755" s="99">
        <v>0</v>
      </c>
      <c r="H1755" s="99">
        <v>127</v>
      </c>
      <c r="I1755" s="92" t="s">
        <v>3</v>
      </c>
      <c r="J1755" s="23" t="s">
        <v>1274</v>
      </c>
      <c r="K1755" s="24" t="s">
        <v>3630</v>
      </c>
      <c r="L1755" s="22" t="s">
        <v>4261</v>
      </c>
      <c r="M1755" s="22" t="s">
        <v>4317</v>
      </c>
      <c r="N1755" s="22" t="s">
        <v>2074</v>
      </c>
      <c r="O1755" s="22"/>
      <c r="P1755" s="246" t="s">
        <v>1965</v>
      </c>
      <c r="Q1755" s="191"/>
      <c r="R1755" s="1"/>
      <c r="S1755" s="1" t="str">
        <f t="shared" si="244"/>
        <v/>
      </c>
      <c r="T1755" s="1" t="str">
        <f>IF(ISNA(VLOOKUP(P1755,'NEW XEQM.c'!D:D,1,0)),"--",VLOOKUP(P1755,'NEW XEQM.c'!D:G,3,0))</f>
        <v>--</v>
      </c>
      <c r="U1755" s="1" t="s">
        <v>2074</v>
      </c>
      <c r="W1755" t="e">
        <f t="shared" si="253"/>
        <v>#VALUE!</v>
      </c>
    </row>
    <row r="1756" spans="1:23">
      <c r="A1756" s="16">
        <f t="shared" si="246"/>
        <v>1756</v>
      </c>
      <c r="B1756" s="15">
        <f t="shared" si="252"/>
        <v>1718</v>
      </c>
      <c r="C1756" s="18" t="s">
        <v>3512</v>
      </c>
      <c r="D1756" s="18" t="s">
        <v>7</v>
      </c>
      <c r="E1756" s="23" t="s">
        <v>420</v>
      </c>
      <c r="F1756" s="23" t="s">
        <v>420</v>
      </c>
      <c r="G1756" s="99">
        <v>0</v>
      </c>
      <c r="H1756" s="99">
        <v>0</v>
      </c>
      <c r="I1756" s="92" t="s">
        <v>3</v>
      </c>
      <c r="J1756" s="23" t="s">
        <v>1274</v>
      </c>
      <c r="K1756" s="24" t="s">
        <v>3630</v>
      </c>
      <c r="L1756" s="22" t="s">
        <v>4261</v>
      </c>
      <c r="M1756" s="22" t="s">
        <v>4316</v>
      </c>
      <c r="N1756" s="22" t="s">
        <v>2074</v>
      </c>
      <c r="O1756" s="22"/>
      <c r="P1756" s="246" t="s">
        <v>1966</v>
      </c>
      <c r="Q1756" s="191"/>
      <c r="R1756" s="1"/>
      <c r="S1756" s="1" t="str">
        <f t="shared" si="244"/>
        <v/>
      </c>
      <c r="T1756" s="1" t="str">
        <f>IF(ISNA(VLOOKUP(P1756,'NEW XEQM.c'!D:D,1,0)),"--",VLOOKUP(P1756,'NEW XEQM.c'!D:G,3,0))</f>
        <v>--</v>
      </c>
      <c r="U1756" s="1" t="s">
        <v>2074</v>
      </c>
      <c r="W1756" t="e">
        <f t="shared" si="253"/>
        <v>#VALUE!</v>
      </c>
    </row>
    <row r="1757" spans="1:23">
      <c r="A1757" s="16">
        <f t="shared" si="246"/>
        <v>1757</v>
      </c>
      <c r="B1757" s="15">
        <f t="shared" si="252"/>
        <v>1719</v>
      </c>
      <c r="C1757" s="18" t="s">
        <v>3512</v>
      </c>
      <c r="D1757" s="18" t="s">
        <v>7</v>
      </c>
      <c r="E1757" s="23" t="s">
        <v>1245</v>
      </c>
      <c r="F1757" s="23" t="s">
        <v>1245</v>
      </c>
      <c r="G1757" s="99">
        <v>0</v>
      </c>
      <c r="H1757" s="99">
        <v>0</v>
      </c>
      <c r="I1757" s="92" t="s">
        <v>3</v>
      </c>
      <c r="J1757" s="23" t="s">
        <v>1274</v>
      </c>
      <c r="K1757" s="24" t="s">
        <v>3630</v>
      </c>
      <c r="L1757" s="22" t="s">
        <v>4261</v>
      </c>
      <c r="M1757" s="22" t="s">
        <v>4316</v>
      </c>
      <c r="N1757" s="22" t="s">
        <v>2074</v>
      </c>
      <c r="O1757" s="22"/>
      <c r="P1757" s="246" t="s">
        <v>1967</v>
      </c>
      <c r="Q1757" s="191"/>
      <c r="R1757" s="1"/>
      <c r="S1757" s="1" t="str">
        <f t="shared" si="244"/>
        <v/>
      </c>
      <c r="T1757" s="1" t="str">
        <f>IF(ISNA(VLOOKUP(P1757,'NEW XEQM.c'!D:D,1,0)),"--",VLOOKUP(P1757,'NEW XEQM.c'!D:G,3,0))</f>
        <v>--</v>
      </c>
      <c r="U1757" s="1" t="s">
        <v>2074</v>
      </c>
      <c r="W1757" t="e">
        <f t="shared" si="253"/>
        <v>#VALUE!</v>
      </c>
    </row>
    <row r="1758" spans="1:23">
      <c r="A1758" s="16">
        <f t="shared" si="246"/>
        <v>1758</v>
      </c>
      <c r="B1758" s="15">
        <f t="shared" si="252"/>
        <v>1720</v>
      </c>
      <c r="C1758" s="18" t="s">
        <v>3512</v>
      </c>
      <c r="D1758" s="18" t="s">
        <v>7</v>
      </c>
      <c r="E1758" s="23" t="s">
        <v>1246</v>
      </c>
      <c r="F1758" s="23" t="s">
        <v>1246</v>
      </c>
      <c r="G1758" s="99">
        <v>0</v>
      </c>
      <c r="H1758" s="99">
        <v>0</v>
      </c>
      <c r="I1758" s="92" t="s">
        <v>3</v>
      </c>
      <c r="J1758" s="23" t="s">
        <v>1274</v>
      </c>
      <c r="K1758" s="24" t="s">
        <v>3630</v>
      </c>
      <c r="L1758" s="22" t="s">
        <v>4261</v>
      </c>
      <c r="M1758" s="22" t="s">
        <v>4316</v>
      </c>
      <c r="N1758" s="22" t="s">
        <v>2074</v>
      </c>
      <c r="O1758" s="22"/>
      <c r="P1758" s="246" t="s">
        <v>1968</v>
      </c>
      <c r="Q1758" s="191"/>
      <c r="R1758" s="1"/>
      <c r="S1758" s="1" t="str">
        <f t="shared" si="244"/>
        <v/>
      </c>
      <c r="T1758" s="1" t="str">
        <f>IF(ISNA(VLOOKUP(P1758,'NEW XEQM.c'!D:D,1,0)),"--",VLOOKUP(P1758,'NEW XEQM.c'!D:G,3,0))</f>
        <v>--</v>
      </c>
      <c r="U1758" s="1" t="s">
        <v>2074</v>
      </c>
      <c r="W1758" t="e">
        <f t="shared" si="253"/>
        <v>#VALUE!</v>
      </c>
    </row>
    <row r="1759" spans="1:23">
      <c r="A1759" s="16">
        <f t="shared" si="246"/>
        <v>1759</v>
      </c>
      <c r="B1759" s="15">
        <f t="shared" si="252"/>
        <v>1721</v>
      </c>
      <c r="C1759" s="18" t="s">
        <v>3512</v>
      </c>
      <c r="D1759" s="18" t="s">
        <v>7</v>
      </c>
      <c r="E1759" s="23" t="s">
        <v>1247</v>
      </c>
      <c r="F1759" s="23" t="s">
        <v>1247</v>
      </c>
      <c r="G1759" s="99">
        <v>0</v>
      </c>
      <c r="H1759" s="99">
        <v>0</v>
      </c>
      <c r="I1759" s="92" t="s">
        <v>3</v>
      </c>
      <c r="J1759" s="23" t="s">
        <v>1274</v>
      </c>
      <c r="K1759" s="24" t="s">
        <v>3630</v>
      </c>
      <c r="L1759" s="22" t="s">
        <v>4261</v>
      </c>
      <c r="M1759" s="22" t="s">
        <v>4316</v>
      </c>
      <c r="N1759" s="22" t="s">
        <v>2074</v>
      </c>
      <c r="O1759" s="22"/>
      <c r="P1759" s="246" t="s">
        <v>1969</v>
      </c>
      <c r="Q1759" s="191"/>
      <c r="R1759" s="1"/>
      <c r="S1759" s="1" t="str">
        <f t="shared" si="244"/>
        <v/>
      </c>
      <c r="T1759" s="1" t="str">
        <f>IF(ISNA(VLOOKUP(P1759,'NEW XEQM.c'!D:D,1,0)),"--",VLOOKUP(P1759,'NEW XEQM.c'!D:G,3,0))</f>
        <v>--</v>
      </c>
      <c r="U1759" s="1"/>
      <c r="W1759" t="e">
        <f t="shared" si="253"/>
        <v>#VALUE!</v>
      </c>
    </row>
    <row r="1760" spans="1:23">
      <c r="A1760" s="16" t="str">
        <f t="shared" si="246"/>
        <v/>
      </c>
      <c r="B1760" s="15">
        <f t="shared" si="252"/>
        <v>1721.01</v>
      </c>
      <c r="C1760" s="18" t="s">
        <v>2074</v>
      </c>
      <c r="D1760" s="18"/>
      <c r="E1760" s="23"/>
      <c r="F1760" s="23"/>
      <c r="G1760" s="99"/>
      <c r="H1760" s="99"/>
      <c r="I1760" s="23"/>
      <c r="J1760" s="23"/>
      <c r="K1760" s="24"/>
      <c r="L1760" s="22"/>
      <c r="M1760" s="22" t="e">
        <v>#N/A</v>
      </c>
      <c r="N1760" s="22" t="s">
        <v>2074</v>
      </c>
      <c r="O1760" s="22"/>
      <c r="P1760" s="246" t="s">
        <v>2074</v>
      </c>
      <c r="Q1760" s="191"/>
      <c r="R1760" s="1"/>
      <c r="S1760" s="1" t="str">
        <f t="shared" si="244"/>
        <v/>
      </c>
      <c r="T1760" s="1" t="str">
        <f>IF(ISNA(VLOOKUP(P1760,'NEW XEQM.c'!D:D,1,0)),"--",VLOOKUP(P1760,'NEW XEQM.c'!D:G,3,0))</f>
        <v>--</v>
      </c>
      <c r="U1760" s="1"/>
      <c r="W1760" t="e">
        <f t="shared" si="253"/>
        <v>#VALUE!</v>
      </c>
    </row>
    <row r="1761" spans="1:23">
      <c r="A1761" s="16">
        <f t="shared" si="246"/>
        <v>1761</v>
      </c>
      <c r="B1761" s="15">
        <f t="shared" si="252"/>
        <v>1722</v>
      </c>
      <c r="C1761" s="18" t="s">
        <v>3516</v>
      </c>
      <c r="D1761" s="18" t="s">
        <v>7</v>
      </c>
      <c r="E1761" s="23" t="s">
        <v>1248</v>
      </c>
      <c r="F1761" s="23" t="s">
        <v>1248</v>
      </c>
      <c r="G1761" s="99">
        <v>0</v>
      </c>
      <c r="H1761" s="99">
        <v>0</v>
      </c>
      <c r="I1761" s="92" t="s">
        <v>3</v>
      </c>
      <c r="J1761" s="23" t="s">
        <v>1274</v>
      </c>
      <c r="K1761" s="24" t="s">
        <v>3526</v>
      </c>
      <c r="L1761" s="22" t="s">
        <v>4261</v>
      </c>
      <c r="M1761" s="22" t="s">
        <v>4318</v>
      </c>
      <c r="N1761" s="22" t="s">
        <v>2074</v>
      </c>
      <c r="O1761" s="22" t="s">
        <v>2954</v>
      </c>
      <c r="P1761" s="246" t="s">
        <v>1972</v>
      </c>
      <c r="Q1761" s="191"/>
      <c r="R1761" s="1"/>
      <c r="S1761" s="1" t="str">
        <f t="shared" si="244"/>
        <v/>
      </c>
      <c r="T1761" s="1" t="str">
        <f>IF(ISNA(VLOOKUP(P1761,'NEW XEQM.c'!D:D,1,0)),"--",VLOOKUP(P1761,'NEW XEQM.c'!D:G,3,0))</f>
        <v>--</v>
      </c>
      <c r="U1761" s="1"/>
      <c r="W1761" t="e">
        <f t="shared" si="253"/>
        <v>#VALUE!</v>
      </c>
    </row>
    <row r="1762" spans="1:23">
      <c r="A1762" s="16" t="str">
        <f t="shared" si="246"/>
        <v/>
      </c>
      <c r="B1762" s="15">
        <f t="shared" si="252"/>
        <v>1722.01</v>
      </c>
      <c r="C1762" s="18" t="s">
        <v>2074</v>
      </c>
      <c r="D1762" s="18"/>
      <c r="E1762" s="23"/>
      <c r="F1762" s="23"/>
      <c r="G1762" s="28"/>
      <c r="H1762" s="28"/>
      <c r="I1762" s="23"/>
      <c r="J1762" s="23"/>
      <c r="K1762" s="24"/>
      <c r="L1762" s="22"/>
      <c r="M1762" s="22" t="e">
        <v>#N/A</v>
      </c>
      <c r="N1762" s="22" t="s">
        <v>2074</v>
      </c>
      <c r="O1762" s="18"/>
      <c r="P1762" s="246" t="s">
        <v>2074</v>
      </c>
      <c r="Q1762" s="191"/>
      <c r="R1762" s="1"/>
      <c r="S1762" s="1" t="str">
        <f t="shared" ref="S1762:S1825" si="254">IF(E1762=F1762,"","NOT EQUAL")</f>
        <v/>
      </c>
      <c r="T1762" s="1" t="str">
        <f>IF(ISNA(VLOOKUP(P1762,'NEW XEQM.c'!D:D,1,0)),"--",VLOOKUP(P1762,'NEW XEQM.c'!D:G,3,0))</f>
        <v>--</v>
      </c>
      <c r="U1762" s="1"/>
      <c r="W1762" t="e">
        <f t="shared" si="253"/>
        <v>#VALUE!</v>
      </c>
    </row>
    <row r="1763" spans="1:23">
      <c r="A1763" s="16">
        <f t="shared" si="246"/>
        <v>1763</v>
      </c>
      <c r="B1763" s="15">
        <f t="shared" si="252"/>
        <v>1723</v>
      </c>
      <c r="C1763" s="103" t="s">
        <v>3447</v>
      </c>
      <c r="D1763" s="103" t="s">
        <v>7</v>
      </c>
      <c r="E1763" s="105" t="s">
        <v>2176</v>
      </c>
      <c r="F1763" s="105" t="s">
        <v>760</v>
      </c>
      <c r="G1763" s="113">
        <v>0</v>
      </c>
      <c r="H1763" s="113">
        <v>0</v>
      </c>
      <c r="I1763" s="105" t="s">
        <v>3</v>
      </c>
      <c r="J1763" s="114" t="s">
        <v>1275</v>
      </c>
      <c r="K1763" s="106" t="s">
        <v>3526</v>
      </c>
      <c r="L1763" s="107" t="s">
        <v>4261</v>
      </c>
      <c r="M1763" s="22" t="s">
        <v>4318</v>
      </c>
      <c r="N1763" s="22" t="s">
        <v>2074</v>
      </c>
      <c r="O1763" s="103"/>
      <c r="P1763" s="246" t="s">
        <v>3163</v>
      </c>
      <c r="Q1763" s="191"/>
      <c r="R1763" s="1"/>
      <c r="S1763" s="1" t="str">
        <f t="shared" si="254"/>
        <v>NOT EQUAL</v>
      </c>
      <c r="T1763" s="1" t="str">
        <f>IF(ISNA(VLOOKUP(P1763,'NEW XEQM.c'!D:D,1,0)),"--",VLOOKUP(P1763,'NEW XEQM.c'!D:G,3,0))</f>
        <v>--</v>
      </c>
      <c r="U1763" s="1"/>
      <c r="W1763" t="e">
        <f t="shared" si="253"/>
        <v>#VALUE!</v>
      </c>
    </row>
    <row r="1764" spans="1:23">
      <c r="A1764" s="16">
        <f t="shared" si="246"/>
        <v>1764</v>
      </c>
      <c r="B1764" s="15">
        <f t="shared" si="252"/>
        <v>1724</v>
      </c>
      <c r="C1764" s="20" t="s">
        <v>3448</v>
      </c>
      <c r="D1764" s="18" t="s">
        <v>2560</v>
      </c>
      <c r="E1764" s="23" t="s">
        <v>837</v>
      </c>
      <c r="F1764" s="23" t="s">
        <v>837</v>
      </c>
      <c r="G1764" s="28">
        <v>0</v>
      </c>
      <c r="H1764" s="28">
        <v>0</v>
      </c>
      <c r="I1764" s="23" t="s">
        <v>1</v>
      </c>
      <c r="J1764" s="23" t="s">
        <v>1274</v>
      </c>
      <c r="K1764" s="24" t="s">
        <v>3631</v>
      </c>
      <c r="L1764" s="22" t="s">
        <v>4261</v>
      </c>
      <c r="M1764" s="22" t="s">
        <v>4318</v>
      </c>
      <c r="N1764" s="22" t="s">
        <v>2074</v>
      </c>
      <c r="O1764" s="22" t="s">
        <v>838</v>
      </c>
      <c r="P1764" s="246" t="s">
        <v>941</v>
      </c>
      <c r="Q1764" s="191"/>
      <c r="R1764" s="1"/>
      <c r="S1764" s="1" t="str">
        <f t="shared" si="254"/>
        <v/>
      </c>
      <c r="T1764" s="1" t="str">
        <f>IF(ISNA(VLOOKUP(P1764,'NEW XEQM.c'!D:D,1,0)),"--",VLOOKUP(P1764,'NEW XEQM.c'!D:G,3,0))</f>
        <v>--</v>
      </c>
      <c r="U1764" s="1"/>
      <c r="W1764" t="e">
        <f t="shared" si="253"/>
        <v>#VALUE!</v>
      </c>
    </row>
    <row r="1765" spans="1:23">
      <c r="A1765" s="16">
        <f t="shared" si="246"/>
        <v>1765</v>
      </c>
      <c r="B1765" s="15">
        <f t="shared" si="252"/>
        <v>1725</v>
      </c>
      <c r="C1765" s="18" t="s">
        <v>4308</v>
      </c>
      <c r="D1765" s="103" t="s">
        <v>7</v>
      </c>
      <c r="E1765" s="23" t="s">
        <v>308</v>
      </c>
      <c r="F1765" s="23" t="s">
        <v>308</v>
      </c>
      <c r="G1765" s="28">
        <v>0</v>
      </c>
      <c r="H1765" s="28">
        <v>0</v>
      </c>
      <c r="I1765" s="23" t="s">
        <v>1</v>
      </c>
      <c r="J1765" s="23" t="s">
        <v>1274</v>
      </c>
      <c r="K1765" s="24" t="s">
        <v>3526</v>
      </c>
      <c r="L1765" s="22" t="s">
        <v>4261</v>
      </c>
      <c r="M1765" s="22" t="s">
        <v>4318</v>
      </c>
      <c r="N1765" s="22" t="s">
        <v>2074</v>
      </c>
      <c r="O1765" s="18"/>
      <c r="P1765" s="246" t="s">
        <v>1989</v>
      </c>
      <c r="Q1765" s="191"/>
      <c r="R1765" s="1"/>
      <c r="S1765" s="1" t="str">
        <f t="shared" si="254"/>
        <v/>
      </c>
      <c r="T1765" s="1" t="str">
        <f>IF(ISNA(VLOOKUP(P1765,'NEW XEQM.c'!D:D,1,0)),"--",VLOOKUP(P1765,'NEW XEQM.c'!D:G,3,0))</f>
        <v>--</v>
      </c>
      <c r="U1765" s="1"/>
      <c r="W1765" t="e">
        <f t="shared" si="253"/>
        <v>#VALUE!</v>
      </c>
    </row>
    <row r="1766" spans="1:23">
      <c r="A1766" s="16">
        <f t="shared" si="246"/>
        <v>1766</v>
      </c>
      <c r="B1766" s="15">
        <f t="shared" si="252"/>
        <v>1726</v>
      </c>
      <c r="C1766" s="54" t="s">
        <v>4109</v>
      </c>
      <c r="D1766" s="54" t="s">
        <v>7</v>
      </c>
      <c r="E1766" s="72" t="s">
        <v>4112</v>
      </c>
      <c r="F1766" s="72" t="s">
        <v>4112</v>
      </c>
      <c r="G1766" s="100">
        <v>0</v>
      </c>
      <c r="H1766" s="100">
        <v>0</v>
      </c>
      <c r="I1766" s="92" t="s">
        <v>3</v>
      </c>
      <c r="J1766" s="23" t="s">
        <v>1274</v>
      </c>
      <c r="K1766" s="24" t="s">
        <v>3630</v>
      </c>
      <c r="L1766" s="22" t="s">
        <v>4261</v>
      </c>
      <c r="M1766" s="22" t="s">
        <v>4316</v>
      </c>
      <c r="N1766" s="22" t="s">
        <v>2074</v>
      </c>
      <c r="O1766" s="11"/>
      <c r="P1766" s="246" t="s">
        <v>4049</v>
      </c>
      <c r="Q1766" s="191"/>
      <c r="R1766" s="1"/>
      <c r="S1766" s="1" t="str">
        <f t="shared" si="254"/>
        <v/>
      </c>
      <c r="T1766" s="1" t="str">
        <f>IF(ISNA(VLOOKUP(P1766,'NEW XEQM.c'!D:D,1,0)),"--",VLOOKUP(P1766,'NEW XEQM.c'!D:G,3,0))</f>
        <v>--</v>
      </c>
      <c r="U1766" s="1" t="s">
        <v>2074</v>
      </c>
      <c r="W1766" t="e">
        <f t="shared" si="253"/>
        <v>#VALUE!</v>
      </c>
    </row>
    <row r="1767" spans="1:23">
      <c r="A1767" s="16">
        <f t="shared" si="246"/>
        <v>1767</v>
      </c>
      <c r="B1767" s="15">
        <f t="shared" si="252"/>
        <v>1727</v>
      </c>
      <c r="C1767" s="54" t="s">
        <v>4110</v>
      </c>
      <c r="D1767" s="54" t="s">
        <v>7</v>
      </c>
      <c r="E1767" s="72" t="s">
        <v>4113</v>
      </c>
      <c r="F1767" s="72" t="s">
        <v>4113</v>
      </c>
      <c r="G1767" s="100">
        <v>0</v>
      </c>
      <c r="H1767" s="100">
        <v>0</v>
      </c>
      <c r="I1767" s="92" t="s">
        <v>3</v>
      </c>
      <c r="J1767" s="23" t="s">
        <v>1274</v>
      </c>
      <c r="K1767" s="24" t="s">
        <v>3630</v>
      </c>
      <c r="L1767" s="22" t="s">
        <v>4261</v>
      </c>
      <c r="M1767" s="22" t="s">
        <v>4316</v>
      </c>
      <c r="N1767" s="22" t="s">
        <v>2074</v>
      </c>
      <c r="O1767" s="11"/>
      <c r="P1767" s="246" t="s">
        <v>4050</v>
      </c>
      <c r="Q1767" s="191"/>
      <c r="R1767" s="1"/>
      <c r="S1767" s="1" t="str">
        <f t="shared" si="254"/>
        <v/>
      </c>
      <c r="T1767" s="1" t="str">
        <f>IF(ISNA(VLOOKUP(P1767,'NEW XEQM.c'!D:D,1,0)),"--",VLOOKUP(P1767,'NEW XEQM.c'!D:G,3,0))</f>
        <v>--</v>
      </c>
      <c r="U1767" s="1" t="s">
        <v>2074</v>
      </c>
      <c r="W1767" t="e">
        <f t="shared" si="253"/>
        <v>#VALUE!</v>
      </c>
    </row>
    <row r="1768" spans="1:23">
      <c r="A1768" s="16">
        <f t="shared" si="246"/>
        <v>1768</v>
      </c>
      <c r="B1768" s="15">
        <f t="shared" si="252"/>
        <v>1728</v>
      </c>
      <c r="C1768" s="54" t="s">
        <v>4111</v>
      </c>
      <c r="D1768" s="54" t="s">
        <v>7</v>
      </c>
      <c r="E1768" s="72" t="s">
        <v>4114</v>
      </c>
      <c r="F1768" s="72" t="s">
        <v>4114</v>
      </c>
      <c r="G1768" s="100">
        <v>0</v>
      </c>
      <c r="H1768" s="100">
        <v>0</v>
      </c>
      <c r="I1768" s="92" t="s">
        <v>3</v>
      </c>
      <c r="J1768" s="23" t="s">
        <v>1274</v>
      </c>
      <c r="K1768" s="24" t="s">
        <v>3630</v>
      </c>
      <c r="L1768" s="22" t="s">
        <v>4261</v>
      </c>
      <c r="M1768" s="22" t="s">
        <v>4316</v>
      </c>
      <c r="N1768" s="22" t="s">
        <v>2074</v>
      </c>
      <c r="O1768" s="11"/>
      <c r="P1768" s="246" t="s">
        <v>4051</v>
      </c>
      <c r="Q1768" s="191"/>
      <c r="R1768" s="1"/>
      <c r="S1768" s="1" t="str">
        <f t="shared" si="254"/>
        <v/>
      </c>
      <c r="T1768" s="1" t="str">
        <f>IF(ISNA(VLOOKUP(P1768,'NEW XEQM.c'!D:D,1,0)),"--",VLOOKUP(P1768,'NEW XEQM.c'!D:G,3,0))</f>
        <v>--</v>
      </c>
      <c r="U1768" s="1" t="s">
        <v>2074</v>
      </c>
      <c r="W1768" t="str">
        <f t="shared" si="253"/>
        <v>STD_PI (n,m)</v>
      </c>
    </row>
    <row r="1769" spans="1:23">
      <c r="A1769" s="16">
        <f t="shared" si="246"/>
        <v>1769</v>
      </c>
      <c r="B1769" s="15">
        <f t="shared" si="252"/>
        <v>1729</v>
      </c>
      <c r="C1769" s="18" t="s">
        <v>3257</v>
      </c>
      <c r="D1769" s="18" t="s">
        <v>2187</v>
      </c>
      <c r="E1769" s="23" t="s">
        <v>842</v>
      </c>
      <c r="F1769" s="23" t="s">
        <v>842</v>
      </c>
      <c r="G1769" s="28">
        <v>0</v>
      </c>
      <c r="H1769" s="28">
        <v>0</v>
      </c>
      <c r="I1769" s="23" t="s">
        <v>1</v>
      </c>
      <c r="J1769" s="23" t="s">
        <v>1274</v>
      </c>
      <c r="K1769" s="24" t="s">
        <v>3526</v>
      </c>
      <c r="L1769" s="22" t="s">
        <v>4261</v>
      </c>
      <c r="M1769" s="22" t="s">
        <v>4318</v>
      </c>
      <c r="N1769" s="22" t="s">
        <v>2074</v>
      </c>
      <c r="O1769" s="22"/>
      <c r="P1769" s="246" t="s">
        <v>2962</v>
      </c>
      <c r="Q1769" s="191"/>
      <c r="R1769" s="1"/>
      <c r="S1769" s="1" t="str">
        <f t="shared" si="254"/>
        <v/>
      </c>
      <c r="T1769" s="1" t="str">
        <f>IF(ISNA(VLOOKUP(P1769,'NEW XEQM.c'!D:D,1,0)),"--",VLOOKUP(P1769,'NEW XEQM.c'!D:G,3,0))</f>
        <v>--</v>
      </c>
      <c r="U1769" s="1"/>
      <c r="W1769" t="e">
        <f t="shared" si="253"/>
        <v>#VALUE!</v>
      </c>
    </row>
    <row r="1770" spans="1:23">
      <c r="A1770" s="16">
        <f t="shared" si="246"/>
        <v>1770</v>
      </c>
      <c r="B1770" s="15">
        <f t="shared" si="252"/>
        <v>1730</v>
      </c>
      <c r="C1770" s="18" t="s">
        <v>3449</v>
      </c>
      <c r="D1770" s="18" t="s">
        <v>7</v>
      </c>
      <c r="E1770" s="23" t="s">
        <v>843</v>
      </c>
      <c r="F1770" s="23" t="s">
        <v>843</v>
      </c>
      <c r="G1770" s="28">
        <v>0</v>
      </c>
      <c r="H1770" s="28">
        <v>0</v>
      </c>
      <c r="I1770" s="23" t="s">
        <v>1</v>
      </c>
      <c r="J1770" s="23" t="s">
        <v>1274</v>
      </c>
      <c r="K1770" s="24" t="s">
        <v>3526</v>
      </c>
      <c r="L1770" s="22" t="s">
        <v>4261</v>
      </c>
      <c r="M1770" s="22" t="s">
        <v>4318</v>
      </c>
      <c r="N1770" s="22" t="s">
        <v>2074</v>
      </c>
      <c r="O1770" s="22"/>
      <c r="P1770" s="246" t="s">
        <v>2963</v>
      </c>
      <c r="Q1770" s="191"/>
      <c r="R1770" s="1"/>
      <c r="S1770" s="1" t="str">
        <f t="shared" si="254"/>
        <v/>
      </c>
      <c r="T1770" s="1" t="str">
        <f>IF(ISNA(VLOOKUP(P1770,'NEW XEQM.c'!D:D,1,0)),"--",VLOOKUP(P1770,'NEW XEQM.c'!D:G,3,0))</f>
        <v>--</v>
      </c>
      <c r="U1770" s="1"/>
      <c r="W1770" t="e">
        <f t="shared" si="253"/>
        <v>#VALUE!</v>
      </c>
    </row>
    <row r="1771" spans="1:23">
      <c r="A1771" s="16">
        <f t="shared" si="246"/>
        <v>1771</v>
      </c>
      <c r="B1771" s="15">
        <f t="shared" si="252"/>
        <v>1731</v>
      </c>
      <c r="C1771" s="20" t="s">
        <v>4383</v>
      </c>
      <c r="D1771" s="18" t="s">
        <v>7</v>
      </c>
      <c r="E1771" s="23" t="s">
        <v>474</v>
      </c>
      <c r="F1771" s="23" t="s">
        <v>454</v>
      </c>
      <c r="G1771" s="28">
        <v>0</v>
      </c>
      <c r="H1771" s="28">
        <v>0</v>
      </c>
      <c r="I1771" s="23" t="s">
        <v>1</v>
      </c>
      <c r="J1771" s="23" t="s">
        <v>1274</v>
      </c>
      <c r="K1771" s="24" t="s">
        <v>3526</v>
      </c>
      <c r="L1771" s="22" t="s">
        <v>4261</v>
      </c>
      <c r="M1771" s="22" t="s">
        <v>4318</v>
      </c>
      <c r="N1771" s="22" t="s">
        <v>2074</v>
      </c>
      <c r="O1771" s="18"/>
      <c r="P1771" s="246" t="s">
        <v>3164</v>
      </c>
      <c r="Q1771" s="191"/>
      <c r="R1771" s="1"/>
      <c r="S1771" s="1" t="str">
        <f t="shared" si="254"/>
        <v>NOT EQUAL</v>
      </c>
      <c r="T1771" s="1" t="str">
        <f>IF(ISNA(VLOOKUP(P1771,'NEW XEQM.c'!D:D,1,0)),"--",VLOOKUP(P1771,'NEW XEQM.c'!D:G,3,0))</f>
        <v>--</v>
      </c>
      <c r="U1771" s="1"/>
      <c r="W1771" t="e">
        <f t="shared" si="253"/>
        <v>#VALUE!</v>
      </c>
    </row>
    <row r="1772" spans="1:23">
      <c r="A1772" s="16">
        <f t="shared" si="246"/>
        <v>1772</v>
      </c>
      <c r="B1772" s="15">
        <f t="shared" si="252"/>
        <v>1732</v>
      </c>
      <c r="C1772" s="18" t="s">
        <v>4382</v>
      </c>
      <c r="D1772" s="18" t="s">
        <v>7</v>
      </c>
      <c r="E1772" s="23" t="s">
        <v>474</v>
      </c>
      <c r="F1772" s="23" t="s">
        <v>455</v>
      </c>
      <c r="G1772" s="28">
        <v>0</v>
      </c>
      <c r="H1772" s="28">
        <v>0</v>
      </c>
      <c r="I1772" s="23" t="s">
        <v>1</v>
      </c>
      <c r="J1772" s="23" t="s">
        <v>1274</v>
      </c>
      <c r="K1772" s="24" t="s">
        <v>3526</v>
      </c>
      <c r="L1772" s="22" t="s">
        <v>4261</v>
      </c>
      <c r="M1772" s="22" t="s">
        <v>4318</v>
      </c>
      <c r="N1772" s="22" t="s">
        <v>2074</v>
      </c>
      <c r="O1772" s="22"/>
      <c r="P1772" s="246" t="s">
        <v>3165</v>
      </c>
      <c r="Q1772" s="191"/>
      <c r="R1772" s="1"/>
      <c r="S1772" s="1" t="str">
        <f t="shared" si="254"/>
        <v>NOT EQUAL</v>
      </c>
      <c r="T1772" s="1" t="str">
        <f>IF(ISNA(VLOOKUP(P1772,'NEW XEQM.c'!D:D,1,0)),"--",VLOOKUP(P1772,'NEW XEQM.c'!D:G,3,0))</f>
        <v>--</v>
      </c>
      <c r="U1772" s="1"/>
      <c r="W1772" t="e">
        <f t="shared" si="253"/>
        <v>#VALUE!</v>
      </c>
    </row>
    <row r="1773" spans="1:23">
      <c r="A1773" s="16">
        <f t="shared" si="246"/>
        <v>1773</v>
      </c>
      <c r="B1773" s="15">
        <f t="shared" si="252"/>
        <v>1733</v>
      </c>
      <c r="C1773" s="18" t="s">
        <v>3450</v>
      </c>
      <c r="D1773" s="18" t="s">
        <v>7</v>
      </c>
      <c r="E1773" s="23" t="s">
        <v>2171</v>
      </c>
      <c r="F1773" s="23" t="s">
        <v>751</v>
      </c>
      <c r="G1773" s="28">
        <v>0</v>
      </c>
      <c r="H1773" s="28">
        <v>0</v>
      </c>
      <c r="I1773" s="23" t="s">
        <v>1</v>
      </c>
      <c r="J1773" s="23" t="s">
        <v>1274</v>
      </c>
      <c r="K1773" s="24" t="s">
        <v>3526</v>
      </c>
      <c r="L1773" s="22" t="s">
        <v>4261</v>
      </c>
      <c r="M1773" s="22" t="s">
        <v>4318</v>
      </c>
      <c r="N1773" s="22" t="s">
        <v>2074</v>
      </c>
      <c r="O1773" s="22"/>
      <c r="P1773" s="246" t="s">
        <v>3166</v>
      </c>
      <c r="Q1773" s="191"/>
      <c r="R1773" s="1"/>
      <c r="S1773" s="1" t="str">
        <f t="shared" si="254"/>
        <v>NOT EQUAL</v>
      </c>
      <c r="T1773" s="1" t="str">
        <f>IF(ISNA(VLOOKUP(P1773,'NEW XEQM.c'!D:D,1,0)),"--",VLOOKUP(P1773,'NEW XEQM.c'!D:G,3,0))</f>
        <v>--</v>
      </c>
      <c r="U1773" s="1"/>
      <c r="W1773" t="e">
        <f t="shared" si="253"/>
        <v>#VALUE!</v>
      </c>
    </row>
    <row r="1774" spans="1:23">
      <c r="A1774" s="16">
        <f t="shared" si="246"/>
        <v>1774</v>
      </c>
      <c r="B1774" s="15">
        <f t="shared" si="252"/>
        <v>1734</v>
      </c>
      <c r="C1774" s="18" t="s">
        <v>4309</v>
      </c>
      <c r="D1774" s="18" t="s">
        <v>7</v>
      </c>
      <c r="E1774" s="23" t="s">
        <v>2178</v>
      </c>
      <c r="F1774" s="23" t="s">
        <v>845</v>
      </c>
      <c r="G1774" s="28">
        <v>0</v>
      </c>
      <c r="H1774" s="28">
        <v>0</v>
      </c>
      <c r="I1774" s="23" t="s">
        <v>1</v>
      </c>
      <c r="J1774" s="23" t="s">
        <v>1274</v>
      </c>
      <c r="K1774" s="24" t="s">
        <v>3526</v>
      </c>
      <c r="L1774" s="22" t="s">
        <v>4261</v>
      </c>
      <c r="M1774" s="22" t="s">
        <v>4318</v>
      </c>
      <c r="N1774" s="22" t="s">
        <v>2074</v>
      </c>
      <c r="O1774" s="22"/>
      <c r="P1774" s="246" t="s">
        <v>3167</v>
      </c>
      <c r="Q1774" s="191"/>
      <c r="R1774" s="1"/>
      <c r="S1774" s="1" t="str">
        <f t="shared" si="254"/>
        <v>NOT EQUAL</v>
      </c>
      <c r="T1774" s="1" t="str">
        <f>IF(ISNA(VLOOKUP(P1774,'NEW XEQM.c'!D:D,1,0)),"--",VLOOKUP(P1774,'NEW XEQM.c'!D:G,3,0))</f>
        <v>--</v>
      </c>
      <c r="U1774" s="1"/>
      <c r="W1774" t="e">
        <f t="shared" si="253"/>
        <v>#VALUE!</v>
      </c>
    </row>
    <row r="1775" spans="1:23">
      <c r="A1775" s="16">
        <f t="shared" si="246"/>
        <v>1775</v>
      </c>
      <c r="B1775" s="15">
        <f t="shared" si="252"/>
        <v>1735</v>
      </c>
      <c r="C1775" s="18" t="s">
        <v>3451</v>
      </c>
      <c r="D1775" s="18" t="s">
        <v>7</v>
      </c>
      <c r="E1775" s="23" t="s">
        <v>2172</v>
      </c>
      <c r="F1775" s="23" t="s">
        <v>753</v>
      </c>
      <c r="G1775" s="28">
        <v>0</v>
      </c>
      <c r="H1775" s="28">
        <v>0</v>
      </c>
      <c r="I1775" s="23" t="s">
        <v>1</v>
      </c>
      <c r="J1775" s="23" t="s">
        <v>1274</v>
      </c>
      <c r="K1775" s="24" t="s">
        <v>3526</v>
      </c>
      <c r="L1775" s="22" t="s">
        <v>4261</v>
      </c>
      <c r="M1775" s="22" t="s">
        <v>4318</v>
      </c>
      <c r="N1775" s="22" t="s">
        <v>2074</v>
      </c>
      <c r="O1775" s="22"/>
      <c r="P1775" s="246" t="s">
        <v>3168</v>
      </c>
      <c r="Q1775" s="191"/>
      <c r="R1775" s="1"/>
      <c r="S1775" s="1" t="str">
        <f t="shared" si="254"/>
        <v>NOT EQUAL</v>
      </c>
      <c r="T1775" s="1" t="str">
        <f>IF(ISNA(VLOOKUP(P1775,'NEW XEQM.c'!D:D,1,0)),"--",VLOOKUP(P1775,'NEW XEQM.c'!D:G,3,0))</f>
        <v>--</v>
      </c>
      <c r="U1775" s="1"/>
      <c r="W1775" t="e">
        <f t="shared" si="253"/>
        <v>#VALUE!</v>
      </c>
    </row>
    <row r="1776" spans="1:23">
      <c r="A1776" s="16">
        <f t="shared" si="246"/>
        <v>1776</v>
      </c>
      <c r="B1776" s="15">
        <f t="shared" si="252"/>
        <v>1736</v>
      </c>
      <c r="C1776" s="18" t="s">
        <v>4310</v>
      </c>
      <c r="D1776" s="18" t="s">
        <v>7</v>
      </c>
      <c r="E1776" s="23" t="s">
        <v>2179</v>
      </c>
      <c r="F1776" s="23" t="s">
        <v>846</v>
      </c>
      <c r="G1776" s="28">
        <v>0</v>
      </c>
      <c r="H1776" s="28">
        <v>0</v>
      </c>
      <c r="I1776" s="23" t="s">
        <v>1</v>
      </c>
      <c r="J1776" s="23" t="s">
        <v>1274</v>
      </c>
      <c r="K1776" s="24" t="s">
        <v>3526</v>
      </c>
      <c r="L1776" s="22" t="s">
        <v>4261</v>
      </c>
      <c r="M1776" s="192" t="s">
        <v>4318</v>
      </c>
      <c r="N1776" s="22" t="s">
        <v>2074</v>
      </c>
      <c r="O1776" s="22"/>
      <c r="P1776" s="246" t="s">
        <v>3169</v>
      </c>
      <c r="Q1776" s="191"/>
      <c r="R1776" s="1"/>
      <c r="S1776" s="1" t="str">
        <f t="shared" si="254"/>
        <v>NOT EQUAL</v>
      </c>
      <c r="T1776" s="1" t="str">
        <f>IF(ISNA(VLOOKUP(P1776,'NEW XEQM.c'!D:D,1,0)),"--",VLOOKUP(P1776,'NEW XEQM.c'!D:G,3,0))</f>
        <v>--</v>
      </c>
      <c r="U1776" s="1"/>
      <c r="W1776" t="e">
        <f t="shared" si="253"/>
        <v>#VALUE!</v>
      </c>
    </row>
    <row r="1777" spans="1:23">
      <c r="A1777" s="16">
        <f t="shared" si="246"/>
        <v>1777</v>
      </c>
      <c r="B1777" s="15">
        <f t="shared" si="252"/>
        <v>1737</v>
      </c>
      <c r="C1777" s="18" t="s">
        <v>3452</v>
      </c>
      <c r="D1777" s="18" t="s">
        <v>7</v>
      </c>
      <c r="E1777" s="23" t="s">
        <v>847</v>
      </c>
      <c r="F1777" s="23" t="s">
        <v>847</v>
      </c>
      <c r="G1777" s="28">
        <v>0</v>
      </c>
      <c r="H1777" s="28">
        <v>0</v>
      </c>
      <c r="I1777" s="23" t="s">
        <v>1</v>
      </c>
      <c r="J1777" s="23" t="s">
        <v>1274</v>
      </c>
      <c r="K1777" s="24" t="s">
        <v>3526</v>
      </c>
      <c r="L1777" s="22" t="s">
        <v>4261</v>
      </c>
      <c r="M1777" s="22" t="s">
        <v>4318</v>
      </c>
      <c r="N1777" s="22" t="s">
        <v>2074</v>
      </c>
      <c r="O1777" s="22"/>
      <c r="P1777" s="246" t="s">
        <v>3170</v>
      </c>
      <c r="Q1777" s="191"/>
      <c r="R1777" s="1"/>
      <c r="S1777" s="1" t="str">
        <f t="shared" si="254"/>
        <v/>
      </c>
      <c r="T1777" s="1" t="str">
        <f>IF(ISNA(VLOOKUP(P1777,'NEW XEQM.c'!D:D,1,0)),"--",VLOOKUP(P1777,'NEW XEQM.c'!D:G,3,0))</f>
        <v>EXIT</v>
      </c>
      <c r="U1777" s="1"/>
      <c r="W1777" t="e">
        <f t="shared" si="253"/>
        <v>#VALUE!</v>
      </c>
    </row>
    <row r="1778" spans="1:23">
      <c r="A1778" s="16">
        <f t="shared" si="246"/>
        <v>1778</v>
      </c>
      <c r="B1778" s="15">
        <f t="shared" si="252"/>
        <v>1738</v>
      </c>
      <c r="C1778" s="18" t="s">
        <v>3453</v>
      </c>
      <c r="D1778" s="26" t="s">
        <v>2560</v>
      </c>
      <c r="E1778" s="23" t="s">
        <v>2173</v>
      </c>
      <c r="F1778" s="23" t="s">
        <v>750</v>
      </c>
      <c r="G1778" s="28">
        <v>0</v>
      </c>
      <c r="H1778" s="28">
        <v>0</v>
      </c>
      <c r="I1778" s="23" t="s">
        <v>1</v>
      </c>
      <c r="J1778" s="23" t="s">
        <v>1275</v>
      </c>
      <c r="K1778" s="24" t="s">
        <v>3526</v>
      </c>
      <c r="L1778" s="22" t="s">
        <v>4261</v>
      </c>
      <c r="M1778" s="22" t="s">
        <v>4318</v>
      </c>
      <c r="N1778" s="22" t="s">
        <v>2074</v>
      </c>
      <c r="O1778" s="22"/>
      <c r="P1778" s="246" t="s">
        <v>3171</v>
      </c>
      <c r="Q1778" s="191"/>
      <c r="R1778" s="1"/>
      <c r="S1778" s="1" t="str">
        <f t="shared" si="254"/>
        <v>NOT EQUAL</v>
      </c>
      <c r="T1778" s="1" t="str">
        <f>IF(ISNA(VLOOKUP(P1778,'NEW XEQM.c'!D:D,1,0)),"--",VLOOKUP(P1778,'NEW XEQM.c'!D:G,3,0))</f>
        <v>--</v>
      </c>
      <c r="U1778" s="1"/>
      <c r="W1778" t="e">
        <f t="shared" si="253"/>
        <v>#VALUE!</v>
      </c>
    </row>
    <row r="1779" spans="1:23">
      <c r="A1779" s="16">
        <f t="shared" si="246"/>
        <v>1779</v>
      </c>
      <c r="B1779" s="15">
        <f t="shared" si="252"/>
        <v>1739</v>
      </c>
      <c r="C1779" s="54" t="s">
        <v>3512</v>
      </c>
      <c r="D1779" s="54" t="s">
        <v>7</v>
      </c>
      <c r="E1779" s="72" t="str">
        <f>CHAR(34)&amp;IF(B1779&lt;10,"000",IF(B1779&lt;100,"00",IF(B1779&lt;1000,"0","")))&amp;$B1779&amp;CHAR(34)</f>
        <v>"1739"</v>
      </c>
      <c r="F1779" s="55" t="str">
        <f>E1779</f>
        <v>"1739"</v>
      </c>
      <c r="G1779" s="100">
        <v>0</v>
      </c>
      <c r="H1779" s="100">
        <v>0</v>
      </c>
      <c r="I1779" s="95" t="s">
        <v>27</v>
      </c>
      <c r="J1779" s="23" t="s">
        <v>1274</v>
      </c>
      <c r="K1779" s="24" t="s">
        <v>3630</v>
      </c>
      <c r="L1779" s="11" t="s">
        <v>4261</v>
      </c>
      <c r="M1779" s="11" t="s">
        <v>4318</v>
      </c>
      <c r="N1779" s="22" t="s">
        <v>2074</v>
      </c>
      <c r="O1779" s="11"/>
      <c r="P1779" s="246" t="str">
        <f>"ITM_"&amp;IF(B1779&lt;10,"000",IF(B1779&lt;100,"00",IF(B1779&lt;1000,"0","")))&amp;$B1779</f>
        <v>ITM_1739</v>
      </c>
      <c r="Q1779" s="191"/>
      <c r="R1779" s="1"/>
      <c r="S1779" s="1" t="str">
        <f t="shared" si="254"/>
        <v/>
      </c>
      <c r="T1779" s="1" t="str">
        <f>IF(ISNA(VLOOKUP(P1779,'NEW XEQM.c'!D:D,1,0)),"--",VLOOKUP(P1779,'NEW XEQM.c'!D:G,3,0))</f>
        <v>--</v>
      </c>
      <c r="U1779" s="1" t="s">
        <v>2074</v>
      </c>
      <c r="W1779" t="e">
        <f t="shared" si="253"/>
        <v>#VALUE!</v>
      </c>
    </row>
    <row r="1780" spans="1:23">
      <c r="A1780" s="16">
        <f t="shared" si="246"/>
        <v>1780</v>
      </c>
      <c r="B1780" s="15">
        <f t="shared" si="252"/>
        <v>1740</v>
      </c>
      <c r="C1780" s="18" t="s">
        <v>3454</v>
      </c>
      <c r="D1780" s="18" t="s">
        <v>7</v>
      </c>
      <c r="E1780" s="23" t="s">
        <v>0</v>
      </c>
      <c r="F1780" s="23" t="s">
        <v>0</v>
      </c>
      <c r="G1780" s="28">
        <v>0</v>
      </c>
      <c r="H1780" s="28">
        <v>0</v>
      </c>
      <c r="I1780" s="23" t="s">
        <v>1</v>
      </c>
      <c r="J1780" s="23" t="s">
        <v>1274</v>
      </c>
      <c r="K1780" s="24" t="s">
        <v>3630</v>
      </c>
      <c r="L1780" s="22" t="s">
        <v>4261</v>
      </c>
      <c r="M1780" s="192" t="s">
        <v>4316</v>
      </c>
      <c r="N1780" s="22" t="s">
        <v>2074</v>
      </c>
      <c r="O1780" s="22"/>
      <c r="P1780" s="246" t="s">
        <v>942</v>
      </c>
      <c r="Q1780" s="191"/>
      <c r="R1780" s="1"/>
      <c r="S1780" s="1" t="str">
        <f t="shared" si="254"/>
        <v/>
      </c>
      <c r="T1780" s="1" t="str">
        <f>IF(ISNA(VLOOKUP(P1780,'NEW XEQM.c'!D:D,1,0)),"--",VLOOKUP(P1780,'NEW XEQM.c'!D:G,3,0))</f>
        <v>ALPHA</v>
      </c>
      <c r="U1780" s="1" t="s">
        <v>2074</v>
      </c>
      <c r="W1780" t="str">
        <f t="shared" si="253"/>
        <v/>
      </c>
    </row>
    <row r="1781" spans="1:23">
      <c r="A1781" s="16">
        <f t="shared" si="246"/>
        <v>1781</v>
      </c>
      <c r="B1781" s="15">
        <f t="shared" si="252"/>
        <v>1741</v>
      </c>
      <c r="C1781" s="18" t="s">
        <v>3455</v>
      </c>
      <c r="D1781" s="38" t="s">
        <v>7</v>
      </c>
      <c r="E1781" s="23" t="s">
        <v>399</v>
      </c>
      <c r="F1781" s="23" t="s">
        <v>399</v>
      </c>
      <c r="G1781" s="28">
        <v>0</v>
      </c>
      <c r="H1781" s="28">
        <v>0</v>
      </c>
      <c r="I1781" s="61" t="s">
        <v>1</v>
      </c>
      <c r="J1781" s="23" t="s">
        <v>1274</v>
      </c>
      <c r="K1781" s="24" t="s">
        <v>3526</v>
      </c>
      <c r="L1781" s="22" t="s">
        <v>4261</v>
      </c>
      <c r="M1781" s="22" t="s">
        <v>4316</v>
      </c>
      <c r="N1781" s="22" t="s">
        <v>4891</v>
      </c>
      <c r="O1781" s="22"/>
      <c r="P1781" s="246" t="s">
        <v>3172</v>
      </c>
      <c r="Q1781" s="191"/>
      <c r="R1781" s="1"/>
      <c r="S1781" s="1" t="str">
        <f t="shared" si="254"/>
        <v/>
      </c>
      <c r="T1781" s="1" t="str">
        <f>IF(ISNA(VLOOKUP(P1781,'NEW XEQM.c'!D:D,1,0)),"--",VLOOKUP(P1781,'NEW XEQM.c'!D:G,3,0))</f>
        <v>DOTD</v>
      </c>
      <c r="U1781" s="1"/>
      <c r="W1781" t="e">
        <f t="shared" si="253"/>
        <v>#VALUE!</v>
      </c>
    </row>
    <row r="1782" spans="1:23">
      <c r="A1782" s="16">
        <f t="shared" si="246"/>
        <v>1782</v>
      </c>
      <c r="B1782" s="15">
        <f t="shared" si="252"/>
        <v>1742</v>
      </c>
      <c r="C1782" s="18" t="s">
        <v>3456</v>
      </c>
      <c r="D1782" s="18" t="s">
        <v>2560</v>
      </c>
      <c r="E1782" s="23" t="s">
        <v>851</v>
      </c>
      <c r="F1782" s="23" t="s">
        <v>851</v>
      </c>
      <c r="G1782" s="28">
        <v>0</v>
      </c>
      <c r="H1782" s="28">
        <v>0</v>
      </c>
      <c r="I1782" s="92" t="s">
        <v>3</v>
      </c>
      <c r="J1782" s="23" t="s">
        <v>1274</v>
      </c>
      <c r="K1782" s="24" t="s">
        <v>3630</v>
      </c>
      <c r="L1782" s="22" t="s">
        <v>4261</v>
      </c>
      <c r="M1782" s="22" t="s">
        <v>4316</v>
      </c>
      <c r="N1782" s="22" t="s">
        <v>2074</v>
      </c>
      <c r="O1782" s="18"/>
      <c r="P1782" s="246" t="s">
        <v>1993</v>
      </c>
      <c r="Q1782" s="191"/>
      <c r="R1782" s="1"/>
      <c r="S1782" s="1" t="str">
        <f t="shared" si="254"/>
        <v/>
      </c>
      <c r="T1782" s="1" t="str">
        <f>IF(ISNA(VLOOKUP(P1782,'NEW XEQM.c'!D:D,1,0)),"--",VLOOKUP(P1782,'NEW XEQM.c'!D:G,3,0))</f>
        <v>--</v>
      </c>
      <c r="U1782" s="1" t="s">
        <v>2074</v>
      </c>
      <c r="W1782" t="e">
        <f t="shared" si="253"/>
        <v>#VALUE!</v>
      </c>
    </row>
    <row r="1783" spans="1:23">
      <c r="A1783" s="16">
        <f t="shared" si="246"/>
        <v>1783</v>
      </c>
      <c r="B1783" s="15">
        <f t="shared" si="252"/>
        <v>1743</v>
      </c>
      <c r="C1783" s="18" t="s">
        <v>3517</v>
      </c>
      <c r="D1783" s="84" t="s">
        <v>4115</v>
      </c>
      <c r="E1783" s="23" t="s">
        <v>852</v>
      </c>
      <c r="F1783" s="23" t="s">
        <v>852</v>
      </c>
      <c r="G1783" s="28">
        <v>0</v>
      </c>
      <c r="H1783" s="28">
        <v>0</v>
      </c>
      <c r="I1783" s="92" t="s">
        <v>3</v>
      </c>
      <c r="J1783" s="23" t="s">
        <v>1274</v>
      </c>
      <c r="K1783" s="24" t="s">
        <v>3526</v>
      </c>
      <c r="L1783" s="22" t="s">
        <v>4261</v>
      </c>
      <c r="M1783" s="22" t="s">
        <v>4318</v>
      </c>
      <c r="N1783" s="22" t="s">
        <v>2074</v>
      </c>
      <c r="O1783" s="22"/>
      <c r="P1783" s="246" t="s">
        <v>1994</v>
      </c>
      <c r="Q1783" s="191"/>
      <c r="R1783" s="1"/>
      <c r="S1783" s="1" t="str">
        <f t="shared" si="254"/>
        <v/>
      </c>
      <c r="T1783" s="1" t="str">
        <f>IF(ISNA(VLOOKUP(P1783,'NEW XEQM.c'!D:D,1,0)),"--",VLOOKUP(P1783,'NEW XEQM.c'!D:G,3,0))</f>
        <v>--</v>
      </c>
      <c r="U1783" s="1" t="s">
        <v>2074</v>
      </c>
      <c r="W1783" t="e">
        <f t="shared" si="253"/>
        <v>#VALUE!</v>
      </c>
    </row>
    <row r="1784" spans="1:23">
      <c r="A1784" s="1">
        <f t="shared" si="246"/>
        <v>1784</v>
      </c>
      <c r="B1784" s="15">
        <f t="shared" si="252"/>
        <v>1744</v>
      </c>
      <c r="C1784" s="59" t="s">
        <v>3512</v>
      </c>
      <c r="D1784" s="59" t="s">
        <v>7</v>
      </c>
      <c r="E1784" s="130" t="str">
        <f>CHAR(34)&amp;IF(B1784&lt;10,"000",IF(B1784&lt;100,"00",IF(B1784&lt;1000,"0","")))&amp;$B1784&amp;CHAR(34)</f>
        <v>"1744"</v>
      </c>
      <c r="F1784" s="130" t="str">
        <f>E1784</f>
        <v>"1744"</v>
      </c>
      <c r="G1784" s="131">
        <v>0</v>
      </c>
      <c r="H1784" s="131">
        <v>0</v>
      </c>
      <c r="I1784" s="130" t="s">
        <v>27</v>
      </c>
      <c r="J1784" s="130" t="s">
        <v>1274</v>
      </c>
      <c r="K1784" s="61" t="s">
        <v>3526</v>
      </c>
      <c r="L1784" t="s">
        <v>4261</v>
      </c>
      <c r="M1784" t="s">
        <v>4318</v>
      </c>
      <c r="N1784" t="s">
        <v>2074</v>
      </c>
      <c r="P1784" s="246" t="str">
        <f>"ITM_"&amp;IF(B1784&lt;10,"000",IF(B1784&lt;100,"00",IF(B1784&lt;1000,"0","")))&amp;$B1784</f>
        <v>ITM_1744</v>
      </c>
      <c r="Q1784" s="191"/>
      <c r="R1784" s="1"/>
      <c r="S1784" s="1" t="str">
        <f t="shared" si="254"/>
        <v/>
      </c>
      <c r="T1784" s="1" t="str">
        <f>IF(ISNA(VLOOKUP(P1784,'NEW XEQM.c'!D:D,1,0)),"--",VLOOKUP(P1784,'NEW XEQM.c'!D:G,3,0))</f>
        <v>--</v>
      </c>
      <c r="U1784" s="1" t="s">
        <v>2074</v>
      </c>
      <c r="W1784" t="e">
        <f t="shared" si="253"/>
        <v>#VALUE!</v>
      </c>
    </row>
    <row r="1785" spans="1:23">
      <c r="A1785" s="16">
        <f t="shared" si="246"/>
        <v>1785</v>
      </c>
      <c r="B1785" s="15">
        <f t="shared" si="252"/>
        <v>1745</v>
      </c>
      <c r="C1785" s="18" t="s">
        <v>4116</v>
      </c>
      <c r="D1785" s="18" t="s">
        <v>7</v>
      </c>
      <c r="E1785" s="23" t="s">
        <v>1250</v>
      </c>
      <c r="F1785" s="23" t="s">
        <v>1250</v>
      </c>
      <c r="G1785" s="28">
        <v>0</v>
      </c>
      <c r="H1785" s="28">
        <v>0</v>
      </c>
      <c r="I1785" s="92" t="s">
        <v>3</v>
      </c>
      <c r="J1785" s="23" t="s">
        <v>1274</v>
      </c>
      <c r="K1785" s="24" t="s">
        <v>3630</v>
      </c>
      <c r="L1785" s="22" t="s">
        <v>4261</v>
      </c>
      <c r="M1785" s="22" t="s">
        <v>4316</v>
      </c>
      <c r="N1785" s="22" t="s">
        <v>2074</v>
      </c>
      <c r="O1785" s="22"/>
      <c r="P1785" s="246" t="s">
        <v>1995</v>
      </c>
      <c r="Q1785" s="191"/>
      <c r="R1785" s="1"/>
      <c r="S1785" s="1" t="str">
        <f t="shared" si="254"/>
        <v/>
      </c>
      <c r="T1785" s="1" t="str">
        <f>IF(ISNA(VLOOKUP(P1785,'NEW XEQM.c'!D:D,1,0)),"--",VLOOKUP(P1785,'NEW XEQM.c'!D:G,3,0))</f>
        <v>--</v>
      </c>
      <c r="U1785" s="1" t="s">
        <v>2074</v>
      </c>
      <c r="W1785" t="str">
        <f t="shared" si="253"/>
        <v>V STD_MEASURED_ANGLE</v>
      </c>
    </row>
    <row r="1786" spans="1:23">
      <c r="A1786" s="16">
        <f t="shared" si="246"/>
        <v>1786</v>
      </c>
      <c r="B1786" s="15">
        <f t="shared" si="252"/>
        <v>1746</v>
      </c>
      <c r="C1786" s="18" t="s">
        <v>3457</v>
      </c>
      <c r="D1786" s="18" t="s">
        <v>7</v>
      </c>
      <c r="E1786" s="23" t="s">
        <v>1251</v>
      </c>
      <c r="F1786" s="23" t="s">
        <v>1251</v>
      </c>
      <c r="G1786" s="28">
        <v>0</v>
      </c>
      <c r="H1786" s="28">
        <v>0</v>
      </c>
      <c r="I1786" s="92" t="s">
        <v>3</v>
      </c>
      <c r="J1786" s="23" t="s">
        <v>1274</v>
      </c>
      <c r="K1786" s="24" t="s">
        <v>3630</v>
      </c>
      <c r="L1786" s="22" t="s">
        <v>4261</v>
      </c>
      <c r="M1786" s="22" t="s">
        <v>4316</v>
      </c>
      <c r="N1786" s="22" t="s">
        <v>2074</v>
      </c>
      <c r="O1786" s="22"/>
      <c r="P1786" s="246" t="s">
        <v>2000</v>
      </c>
      <c r="Q1786" s="191"/>
      <c r="R1786" s="1"/>
      <c r="S1786" s="1" t="str">
        <f t="shared" si="254"/>
        <v/>
      </c>
      <c r="T1786" s="1" t="str">
        <f>IF(ISNA(VLOOKUP(P1786,'NEW XEQM.c'!D:D,1,0)),"--",VLOOKUP(P1786,'NEW XEQM.c'!D:G,3,0))</f>
        <v>--</v>
      </c>
      <c r="U1786" s="1" t="s">
        <v>2444</v>
      </c>
      <c r="W1786" t="str">
        <f t="shared" si="253"/>
        <v>STD_x_BAR STD_SUB_H</v>
      </c>
    </row>
    <row r="1787" spans="1:23">
      <c r="A1787" s="16">
        <f t="shared" si="246"/>
        <v>1787</v>
      </c>
      <c r="B1787" s="15">
        <f t="shared" si="252"/>
        <v>1747</v>
      </c>
      <c r="C1787" s="18" t="s">
        <v>3458</v>
      </c>
      <c r="D1787" s="18" t="s">
        <v>7</v>
      </c>
      <c r="E1787" s="23" t="s">
        <v>1252</v>
      </c>
      <c r="F1787" s="23" t="s">
        <v>1252</v>
      </c>
      <c r="G1787" s="28">
        <v>0</v>
      </c>
      <c r="H1787" s="28">
        <v>0</v>
      </c>
      <c r="I1787" s="92" t="s">
        <v>3</v>
      </c>
      <c r="J1787" s="23" t="s">
        <v>1274</v>
      </c>
      <c r="K1787" s="24" t="s">
        <v>3630</v>
      </c>
      <c r="L1787" s="22" t="s">
        <v>4261</v>
      </c>
      <c r="M1787" s="22" t="s">
        <v>4316</v>
      </c>
      <c r="N1787" s="22" t="s">
        <v>2074</v>
      </c>
      <c r="O1787" s="22"/>
      <c r="P1787" s="246" t="s">
        <v>2001</v>
      </c>
      <c r="Q1787" s="191"/>
      <c r="R1787" s="1"/>
      <c r="S1787" s="1" t="str">
        <f t="shared" si="254"/>
        <v/>
      </c>
      <c r="T1787" s="1" t="str">
        <f>IF(ISNA(VLOOKUP(P1787,'NEW XEQM.c'!D:D,1,0)),"--",VLOOKUP(P1787,'NEW XEQM.c'!D:G,3,0))</f>
        <v>--</v>
      </c>
      <c r="U1787" s="1" t="s">
        <v>2444</v>
      </c>
      <c r="W1787" t="str">
        <f t="shared" si="253"/>
        <v>STD_x_BAR STD_SUB_R STD_SUB_M STD_SUB_S</v>
      </c>
    </row>
    <row r="1788" spans="1:23">
      <c r="A1788" s="16">
        <f t="shared" si="246"/>
        <v>1788</v>
      </c>
      <c r="B1788" s="15">
        <f t="shared" si="252"/>
        <v>1748</v>
      </c>
      <c r="C1788" s="18" t="s">
        <v>3226</v>
      </c>
      <c r="D1788" s="18" t="s">
        <v>7</v>
      </c>
      <c r="E1788" s="23" t="s">
        <v>16</v>
      </c>
      <c r="F1788" s="23" t="s">
        <v>16</v>
      </c>
      <c r="G1788" s="28">
        <v>0</v>
      </c>
      <c r="H1788" s="28">
        <v>0</v>
      </c>
      <c r="I1788" s="130" t="s">
        <v>3</v>
      </c>
      <c r="J1788" s="23" t="s">
        <v>1274</v>
      </c>
      <c r="K1788" s="24" t="s">
        <v>3630</v>
      </c>
      <c r="L1788" s="22" t="s">
        <v>4262</v>
      </c>
      <c r="M1788" s="22" t="s">
        <v>4316</v>
      </c>
      <c r="N1788" s="22" t="s">
        <v>4888</v>
      </c>
      <c r="O1788" s="22"/>
      <c r="P1788" s="249" t="s">
        <v>2013</v>
      </c>
      <c r="Q1788" s="191"/>
      <c r="R1788" s="1"/>
      <c r="S1788" s="1" t="str">
        <f t="shared" si="254"/>
        <v/>
      </c>
      <c r="T1788" s="1" t="str">
        <f>IF(ISNA(VLOOKUP(P1788,'NEW XEQM.c'!D:D,1,0)),"--",VLOOKUP(P1788,'NEW XEQM.c'!D:G,3,0))</f>
        <v>--</v>
      </c>
      <c r="U1788" s="1" t="s">
        <v>2074</v>
      </c>
      <c r="W1788" t="e">
        <f t="shared" si="253"/>
        <v>#VALUE!</v>
      </c>
    </row>
    <row r="1789" spans="1:23">
      <c r="A1789" s="16">
        <f t="shared" ref="A1789:A1852" si="255">IF(B1789=INT(B1789),ROW(),"")</f>
        <v>1789</v>
      </c>
      <c r="B1789" s="15">
        <f t="shared" si="252"/>
        <v>1749</v>
      </c>
      <c r="C1789" s="18" t="s">
        <v>3228</v>
      </c>
      <c r="D1789" s="18" t="s">
        <v>7</v>
      </c>
      <c r="E1789" s="23" t="s">
        <v>19</v>
      </c>
      <c r="F1789" s="23" t="s">
        <v>19</v>
      </c>
      <c r="G1789" s="28">
        <v>0</v>
      </c>
      <c r="H1789" s="28">
        <v>0</v>
      </c>
      <c r="I1789" s="130" t="s">
        <v>3</v>
      </c>
      <c r="J1789" s="23" t="s">
        <v>1274</v>
      </c>
      <c r="K1789" s="24" t="s">
        <v>3630</v>
      </c>
      <c r="L1789" s="22" t="s">
        <v>4262</v>
      </c>
      <c r="M1789" s="22" t="s">
        <v>4316</v>
      </c>
      <c r="N1789" s="22" t="s">
        <v>4888</v>
      </c>
      <c r="O1789" s="22"/>
      <c r="P1789" s="249" t="s">
        <v>2014</v>
      </c>
      <c r="Q1789" s="191"/>
      <c r="R1789" s="1"/>
      <c r="S1789" s="1" t="str">
        <f t="shared" si="254"/>
        <v/>
      </c>
      <c r="T1789" s="1" t="str">
        <f>IF(ISNA(VLOOKUP(P1789,'NEW XEQM.c'!D:D,1,0)),"--",VLOOKUP(P1789,'NEW XEQM.c'!D:G,3,0))</f>
        <v>--</v>
      </c>
      <c r="U1789" s="1" t="s">
        <v>2074</v>
      </c>
      <c r="W1789" t="e">
        <f t="shared" si="253"/>
        <v>#VALUE!</v>
      </c>
    </row>
    <row r="1790" spans="1:23">
      <c r="A1790" s="16">
        <f t="shared" si="255"/>
        <v>1790</v>
      </c>
      <c r="B1790" s="15">
        <f t="shared" si="252"/>
        <v>1750</v>
      </c>
      <c r="C1790" s="18" t="s">
        <v>3230</v>
      </c>
      <c r="D1790" s="18" t="s">
        <v>7</v>
      </c>
      <c r="E1790" s="23" t="s">
        <v>20</v>
      </c>
      <c r="F1790" s="23" t="s">
        <v>20</v>
      </c>
      <c r="G1790" s="28">
        <v>0</v>
      </c>
      <c r="H1790" s="28">
        <v>0</v>
      </c>
      <c r="I1790" s="130" t="s">
        <v>3</v>
      </c>
      <c r="J1790" s="23" t="s">
        <v>1274</v>
      </c>
      <c r="K1790" s="24" t="s">
        <v>3630</v>
      </c>
      <c r="L1790" s="22" t="s">
        <v>4262</v>
      </c>
      <c r="M1790" s="22" t="s">
        <v>4316</v>
      </c>
      <c r="N1790" s="22" t="s">
        <v>4888</v>
      </c>
      <c r="O1790" s="22"/>
      <c r="P1790" s="249" t="s">
        <v>2015</v>
      </c>
      <c r="Q1790" s="191"/>
      <c r="R1790" s="1"/>
      <c r="S1790" s="1" t="str">
        <f t="shared" si="254"/>
        <v/>
      </c>
      <c r="T1790" s="1" t="str">
        <f>IF(ISNA(VLOOKUP(P1790,'NEW XEQM.c'!D:D,1,0)),"--",VLOOKUP(P1790,'NEW XEQM.c'!D:G,3,0))</f>
        <v>--</v>
      </c>
      <c r="U1790" s="1" t="s">
        <v>2074</v>
      </c>
      <c r="W1790" t="e">
        <f t="shared" si="253"/>
        <v>#VALUE!</v>
      </c>
    </row>
    <row r="1791" spans="1:23">
      <c r="A1791" s="16">
        <f t="shared" si="255"/>
        <v>1791</v>
      </c>
      <c r="B1791" s="15">
        <f t="shared" si="252"/>
        <v>1751</v>
      </c>
      <c r="C1791" s="20" t="s">
        <v>4038</v>
      </c>
      <c r="D1791" s="18" t="s">
        <v>7</v>
      </c>
      <c r="E1791" s="23" t="s">
        <v>1256</v>
      </c>
      <c r="F1791" s="23" t="s">
        <v>1256</v>
      </c>
      <c r="G1791" s="28">
        <v>0</v>
      </c>
      <c r="H1791" s="28">
        <v>0</v>
      </c>
      <c r="I1791" s="130" t="s">
        <v>3</v>
      </c>
      <c r="J1791" s="23" t="s">
        <v>1274</v>
      </c>
      <c r="K1791" s="24" t="s">
        <v>3630</v>
      </c>
      <c r="L1791" s="22" t="s">
        <v>4261</v>
      </c>
      <c r="M1791" s="22" t="s">
        <v>4316</v>
      </c>
      <c r="N1791" s="22" t="s">
        <v>4888</v>
      </c>
      <c r="O1791" s="22"/>
      <c r="P1791" s="249" t="s">
        <v>2016</v>
      </c>
      <c r="Q1791" s="191"/>
      <c r="R1791" s="1"/>
      <c r="S1791" s="1" t="str">
        <f t="shared" si="254"/>
        <v/>
      </c>
      <c r="T1791" s="1" t="str">
        <f>IF(ISNA(VLOOKUP(P1791,'NEW XEQM.c'!D:D,1,0)),"--",VLOOKUP(P1791,'NEW XEQM.c'!D:G,3,0))</f>
        <v>--</v>
      </c>
      <c r="U1791" s="1" t="s">
        <v>2439</v>
      </c>
      <c r="W1791" t="e">
        <f t="shared" si="253"/>
        <v>#VALUE!</v>
      </c>
    </row>
    <row r="1792" spans="1:23">
      <c r="A1792" s="16">
        <f t="shared" si="255"/>
        <v>1792</v>
      </c>
      <c r="B1792" s="15">
        <f t="shared" si="252"/>
        <v>1752</v>
      </c>
      <c r="C1792" s="20" t="s">
        <v>4040</v>
      </c>
      <c r="D1792" s="18" t="s">
        <v>7</v>
      </c>
      <c r="E1792" s="23" t="s">
        <v>1257</v>
      </c>
      <c r="F1792" s="23" t="s">
        <v>1257</v>
      </c>
      <c r="G1792" s="28">
        <v>0</v>
      </c>
      <c r="H1792" s="28">
        <v>0</v>
      </c>
      <c r="I1792" s="92" t="s">
        <v>3</v>
      </c>
      <c r="J1792" s="23" t="s">
        <v>1274</v>
      </c>
      <c r="K1792" s="24" t="s">
        <v>3630</v>
      </c>
      <c r="L1792" s="22" t="s">
        <v>4261</v>
      </c>
      <c r="M1792" s="22" t="s">
        <v>4316</v>
      </c>
      <c r="N1792" s="22" t="s">
        <v>2074</v>
      </c>
      <c r="O1792" s="22"/>
      <c r="P1792" s="246" t="s">
        <v>2017</v>
      </c>
      <c r="Q1792" s="191"/>
      <c r="R1792" s="1"/>
      <c r="S1792" s="1" t="str">
        <f t="shared" si="254"/>
        <v/>
      </c>
      <c r="T1792" s="1" t="str">
        <f>IF(ISNA(VLOOKUP(P1792,'NEW XEQM.c'!D:D,1,0)),"--",VLOOKUP(P1792,'NEW XEQM.c'!D:G,3,0))</f>
        <v>--</v>
      </c>
      <c r="U1792" s="1" t="s">
        <v>2439</v>
      </c>
      <c r="W1792" t="e">
        <f t="shared" si="253"/>
        <v>#VALUE!</v>
      </c>
    </row>
    <row r="1793" spans="1:23">
      <c r="A1793" s="16">
        <f t="shared" si="255"/>
        <v>1793</v>
      </c>
      <c r="B1793" s="15">
        <f t="shared" si="252"/>
        <v>1753</v>
      </c>
      <c r="C1793" s="20" t="s">
        <v>4039</v>
      </c>
      <c r="D1793" s="18" t="s">
        <v>7</v>
      </c>
      <c r="E1793" s="23" t="s">
        <v>1258</v>
      </c>
      <c r="F1793" s="23" t="s">
        <v>1258</v>
      </c>
      <c r="G1793" s="28">
        <v>0</v>
      </c>
      <c r="H1793" s="28">
        <v>0</v>
      </c>
      <c r="I1793" s="130" t="s">
        <v>3</v>
      </c>
      <c r="J1793" s="23" t="s">
        <v>1274</v>
      </c>
      <c r="K1793" s="24" t="s">
        <v>3630</v>
      </c>
      <c r="L1793" s="22" t="s">
        <v>4261</v>
      </c>
      <c r="M1793" s="22" t="s">
        <v>4316</v>
      </c>
      <c r="N1793" s="22" t="s">
        <v>4888</v>
      </c>
      <c r="O1793" s="22"/>
      <c r="P1793" s="249" t="s">
        <v>2018</v>
      </c>
      <c r="Q1793" s="191"/>
      <c r="R1793" s="1"/>
      <c r="S1793" s="1" t="str">
        <f t="shared" si="254"/>
        <v/>
      </c>
      <c r="T1793" s="1" t="str">
        <f>IF(ISNA(VLOOKUP(P1793,'NEW XEQM.c'!D:D,1,0)),"--",VLOOKUP(P1793,'NEW XEQM.c'!D:G,3,0))</f>
        <v>--</v>
      </c>
      <c r="U1793" s="1" t="s">
        <v>2439</v>
      </c>
      <c r="W1793" t="e">
        <f t="shared" si="253"/>
        <v>#VALUE!</v>
      </c>
    </row>
    <row r="1794" spans="1:23">
      <c r="A1794" s="16">
        <f t="shared" si="255"/>
        <v>1794</v>
      </c>
      <c r="B1794" s="15">
        <f t="shared" si="252"/>
        <v>1754</v>
      </c>
      <c r="C1794" s="54" t="s">
        <v>4821</v>
      </c>
      <c r="D1794" s="54" t="s">
        <v>2559</v>
      </c>
      <c r="E1794" s="72" t="s">
        <v>6169</v>
      </c>
      <c r="F1794" s="72" t="s">
        <v>6169</v>
      </c>
      <c r="G1794" s="100">
        <v>0</v>
      </c>
      <c r="H1794" s="100">
        <v>99</v>
      </c>
      <c r="I1794" s="92" t="s">
        <v>3</v>
      </c>
      <c r="J1794" s="23" t="s">
        <v>1274</v>
      </c>
      <c r="K1794" s="24" t="s">
        <v>3630</v>
      </c>
      <c r="L1794" s="11" t="s">
        <v>4261</v>
      </c>
      <c r="M1794" s="11" t="s">
        <v>4320</v>
      </c>
      <c r="N1794" s="22" t="s">
        <v>2074</v>
      </c>
      <c r="O1794" s="11"/>
      <c r="P1794" s="246" t="s">
        <v>4824</v>
      </c>
      <c r="Q1794" s="191"/>
      <c r="R1794" s="1"/>
      <c r="S1794" s="1" t="str">
        <f t="shared" si="254"/>
        <v/>
      </c>
      <c r="T1794" s="1" t="str">
        <f>IF(ISNA(VLOOKUP(P1794,'NEW XEQM.c'!D:D,1,0)),"--",VLOOKUP(P1794,'NEW XEQM.c'!D:G,3,0))</f>
        <v>--</v>
      </c>
      <c r="U1794" s="1" t="s">
        <v>2074</v>
      </c>
      <c r="W1794" t="str">
        <f t="shared" si="253"/>
        <v>i STD_PRODUCT STD_SUB_n</v>
      </c>
    </row>
    <row r="1795" spans="1:23">
      <c r="A1795" s="16">
        <f t="shared" si="255"/>
        <v>1795</v>
      </c>
      <c r="B1795" s="15">
        <f t="shared" si="252"/>
        <v>1755</v>
      </c>
      <c r="C1795" s="54" t="s">
        <v>4822</v>
      </c>
      <c r="D1795" s="54" t="s">
        <v>2559</v>
      </c>
      <c r="E1795" s="72" t="s">
        <v>6170</v>
      </c>
      <c r="F1795" s="72" t="s">
        <v>6170</v>
      </c>
      <c r="G1795" s="100">
        <v>0</v>
      </c>
      <c r="H1795" s="100">
        <v>99</v>
      </c>
      <c r="I1795" s="92" t="s">
        <v>3</v>
      </c>
      <c r="J1795" s="23" t="s">
        <v>1274</v>
      </c>
      <c r="K1795" s="24" t="s">
        <v>3630</v>
      </c>
      <c r="L1795" s="11" t="s">
        <v>4261</v>
      </c>
      <c r="M1795" s="11" t="s">
        <v>4320</v>
      </c>
      <c r="N1795" s="22" t="s">
        <v>2074</v>
      </c>
      <c r="O1795" s="11"/>
      <c r="P1795" s="246" t="s">
        <v>4825</v>
      </c>
      <c r="Q1795" s="191"/>
      <c r="R1795" s="1"/>
      <c r="S1795" s="1" t="str">
        <f t="shared" si="254"/>
        <v/>
      </c>
      <c r="T1795" s="1" t="str">
        <f>IF(ISNA(VLOOKUP(P1795,'NEW XEQM.c'!D:D,1,0)),"--",VLOOKUP(P1795,'NEW XEQM.c'!D:G,3,0))</f>
        <v>--</v>
      </c>
      <c r="U1795" s="1" t="s">
        <v>2074</v>
      </c>
      <c r="W1795" t="str">
        <f t="shared" si="253"/>
        <v>i STD_SUM STD_SUB_n</v>
      </c>
    </row>
    <row r="1796" spans="1:23">
      <c r="A1796" s="16">
        <f t="shared" si="255"/>
        <v>1796</v>
      </c>
      <c r="B1796" s="15">
        <f t="shared" ref="B1796:B1859" si="256">IF(AND(MID(C1796,2,1)&lt;&gt;"/",MID(C1796,1,1)="/"),INT(B1795)+1,B1795+0.01)</f>
        <v>1756</v>
      </c>
      <c r="C1796" s="112" t="s">
        <v>3927</v>
      </c>
      <c r="D1796" s="88" t="s">
        <v>3967</v>
      </c>
      <c r="E1796" s="89" t="s">
        <v>4487</v>
      </c>
      <c r="F1796" s="89" t="s">
        <v>4487</v>
      </c>
      <c r="G1796" s="100">
        <v>0</v>
      </c>
      <c r="H1796" s="100">
        <v>0</v>
      </c>
      <c r="I1796" s="189" t="s">
        <v>3</v>
      </c>
      <c r="J1796" s="23" t="s">
        <v>1274</v>
      </c>
      <c r="K1796" s="24" t="s">
        <v>3630</v>
      </c>
      <c r="L1796" s="22" t="s">
        <v>4261</v>
      </c>
      <c r="M1796" s="22" t="s">
        <v>4316</v>
      </c>
      <c r="N1796" s="22" t="s">
        <v>2074</v>
      </c>
      <c r="O1796" s="11"/>
      <c r="P1796" s="253" t="s">
        <v>3999</v>
      </c>
      <c r="Q1796" s="191"/>
      <c r="R1796" s="1"/>
      <c r="S1796" s="1" t="str">
        <f t="shared" si="254"/>
        <v/>
      </c>
      <c r="T1796" s="1" t="str">
        <f>IF(ISNA(VLOOKUP(P1796,'NEW XEQM.c'!D:D,1,0)),"--",VLOOKUP(P1796,'NEW XEQM.c'!D:G,3,0))</f>
        <v>--</v>
      </c>
      <c r="U1796" s="1" t="s">
        <v>2074</v>
      </c>
      <c r="W1796" t="e">
        <f t="shared" si="253"/>
        <v>#VALUE!</v>
      </c>
    </row>
    <row r="1797" spans="1:23">
      <c r="A1797" s="16">
        <f t="shared" si="255"/>
        <v>1797</v>
      </c>
      <c r="B1797" s="15">
        <f t="shared" si="256"/>
        <v>1757</v>
      </c>
      <c r="C1797" s="45" t="s">
        <v>5990</v>
      </c>
      <c r="D1797" s="18" t="s">
        <v>7</v>
      </c>
      <c r="E1797" s="48" t="s">
        <v>5991</v>
      </c>
      <c r="F1797" s="48" t="s">
        <v>5991</v>
      </c>
      <c r="G1797" s="51">
        <v>0</v>
      </c>
      <c r="H1797" s="51">
        <v>0</v>
      </c>
      <c r="I1797" s="92" t="s">
        <v>1</v>
      </c>
      <c r="J1797" s="46" t="s">
        <v>1274</v>
      </c>
      <c r="K1797" s="48" t="s">
        <v>3526</v>
      </c>
      <c r="L1797" s="49" t="s">
        <v>4261</v>
      </c>
      <c r="M1797" s="22" t="s">
        <v>4316</v>
      </c>
      <c r="N1797" s="22" t="s">
        <v>2074</v>
      </c>
      <c r="O1797" s="45" t="s">
        <v>5996</v>
      </c>
      <c r="P1797" s="247" t="s">
        <v>5987</v>
      </c>
      <c r="Q1797" s="191"/>
      <c r="R1797" s="1"/>
      <c r="S1797" s="1" t="str">
        <f t="shared" si="254"/>
        <v/>
      </c>
      <c r="T1797" s="1" t="str">
        <f>IF(ISNA(VLOOKUP(P1797,'NEW XEQM.c'!D:D,1,0)),"--",VLOOKUP(P1797,'NEW XEQM.c'!D:G,3,0))</f>
        <v>--</v>
      </c>
      <c r="U1797" s="1" t="s">
        <v>2480</v>
      </c>
      <c r="W1797" t="e">
        <f t="shared" ref="W1797:W1860" si="257">SUBSTITUTE(IF(AND(T1797="--",FIND("STD",E1797),FIND("fn",C1797)&gt;0,FIND("ITM_",P1797),I1797="CAT_FNCT"),E1797,""),"""","")</f>
        <v>#VALUE!</v>
      </c>
    </row>
    <row r="1798" spans="1:23">
      <c r="A1798" s="16">
        <f t="shared" si="255"/>
        <v>1798</v>
      </c>
      <c r="B1798" s="15">
        <f t="shared" si="256"/>
        <v>1758</v>
      </c>
      <c r="C1798" s="88" t="s">
        <v>3936</v>
      </c>
      <c r="D1798" s="88" t="s">
        <v>7</v>
      </c>
      <c r="E1798" s="89" t="s">
        <v>3937</v>
      </c>
      <c r="F1798" s="89" t="s">
        <v>3937</v>
      </c>
      <c r="G1798" s="100">
        <v>0</v>
      </c>
      <c r="H1798" s="100">
        <v>0</v>
      </c>
      <c r="I1798" s="94" t="s">
        <v>3</v>
      </c>
      <c r="J1798" s="105" t="s">
        <v>1275</v>
      </c>
      <c r="K1798" s="24" t="s">
        <v>3630</v>
      </c>
      <c r="L1798" s="22" t="s">
        <v>4261</v>
      </c>
      <c r="M1798" s="22" t="s">
        <v>4316</v>
      </c>
      <c r="N1798" s="22" t="s">
        <v>2074</v>
      </c>
      <c r="O1798" s="11"/>
      <c r="P1798" s="253" t="s">
        <v>3938</v>
      </c>
      <c r="Q1798" s="191"/>
      <c r="R1798" s="1"/>
      <c r="S1798" s="1" t="str">
        <f t="shared" si="254"/>
        <v/>
      </c>
      <c r="T1798" s="1" t="str">
        <f>IF(ISNA(VLOOKUP(P1798,'NEW XEQM.c'!D:D,1,0)),"--",VLOOKUP(P1798,'NEW XEQM.c'!D:G,3,0))</f>
        <v>--</v>
      </c>
      <c r="U1798" s="1" t="s">
        <v>2074</v>
      </c>
      <c r="W1798" t="str">
        <f t="shared" si="257"/>
        <v>s STD_SUB_m STD_SUB_i</v>
      </c>
    </row>
    <row r="1799" spans="1:23">
      <c r="A1799" s="16">
        <f t="shared" si="255"/>
        <v>1799</v>
      </c>
      <c r="B1799" s="15">
        <f t="shared" si="256"/>
        <v>1759</v>
      </c>
      <c r="C1799" s="103" t="s">
        <v>3927</v>
      </c>
      <c r="D1799" s="103" t="s">
        <v>3949</v>
      </c>
      <c r="E1799" s="122" t="s">
        <v>3996</v>
      </c>
      <c r="F1799" s="109" t="s">
        <v>3996</v>
      </c>
      <c r="G1799" s="104">
        <v>0</v>
      </c>
      <c r="H1799" s="104">
        <v>0</v>
      </c>
      <c r="I1799" s="105" t="s">
        <v>1</v>
      </c>
      <c r="J1799" s="23" t="s">
        <v>1274</v>
      </c>
      <c r="K1799" s="24" t="s">
        <v>3630</v>
      </c>
      <c r="L1799" s="22" t="s">
        <v>4261</v>
      </c>
      <c r="M1799" s="22" t="s">
        <v>4316</v>
      </c>
      <c r="N1799" s="22" t="s">
        <v>2074</v>
      </c>
      <c r="O1799" s="107"/>
      <c r="P1799" s="246" t="s">
        <v>3944</v>
      </c>
      <c r="Q1799" s="191"/>
      <c r="R1799" s="1"/>
      <c r="S1799" s="1" t="str">
        <f t="shared" si="254"/>
        <v/>
      </c>
      <c r="T1799" s="1" t="str">
        <f>IF(ISNA(VLOOKUP(P1799,'NEW XEQM.c'!D:D,1,0)),"--",VLOOKUP(P1799,'NEW XEQM.c'!D:G,3,0))</f>
        <v>--</v>
      </c>
      <c r="U1799" s="1" t="s">
        <v>2074</v>
      </c>
      <c r="W1799" t="e">
        <f t="shared" si="257"/>
        <v>#VALUE!</v>
      </c>
    </row>
    <row r="1800" spans="1:23">
      <c r="A1800" s="16">
        <f t="shared" si="255"/>
        <v>1800</v>
      </c>
      <c r="B1800" s="15">
        <f t="shared" si="256"/>
        <v>1760</v>
      </c>
      <c r="C1800" s="18" t="s">
        <v>3927</v>
      </c>
      <c r="D1800" s="18" t="s">
        <v>3994</v>
      </c>
      <c r="E1800" s="190" t="s">
        <v>3950</v>
      </c>
      <c r="F1800" s="122" t="s">
        <v>3950</v>
      </c>
      <c r="G1800" s="104">
        <v>0</v>
      </c>
      <c r="H1800" s="104">
        <v>0</v>
      </c>
      <c r="I1800" s="105" t="s">
        <v>1</v>
      </c>
      <c r="J1800" s="23" t="s">
        <v>1274</v>
      </c>
      <c r="K1800" s="24" t="s">
        <v>3630</v>
      </c>
      <c r="L1800" s="22" t="s">
        <v>4261</v>
      </c>
      <c r="M1800" s="22" t="s">
        <v>4316</v>
      </c>
      <c r="N1800" s="22" t="s">
        <v>2074</v>
      </c>
      <c r="O1800" s="107"/>
      <c r="P1800" s="246" t="s">
        <v>3998</v>
      </c>
      <c r="Q1800" s="191"/>
      <c r="R1800" s="1"/>
      <c r="S1800" s="1" t="str">
        <f t="shared" si="254"/>
        <v/>
      </c>
      <c r="T1800" s="1" t="str">
        <f>IF(ISNA(VLOOKUP(P1800,'NEW XEQM.c'!D:D,1,0)),"--",VLOOKUP(P1800,'NEW XEQM.c'!D:G,3,0))</f>
        <v>--</v>
      </c>
      <c r="U1800" s="1" t="s">
        <v>2074</v>
      </c>
      <c r="W1800" t="e">
        <f t="shared" si="257"/>
        <v>#VALUE!</v>
      </c>
    </row>
    <row r="1801" spans="1:23">
      <c r="A1801" s="16">
        <f t="shared" si="255"/>
        <v>1801</v>
      </c>
      <c r="B1801" s="15">
        <f t="shared" si="256"/>
        <v>1761</v>
      </c>
      <c r="C1801" s="103" t="s">
        <v>3927</v>
      </c>
      <c r="D1801" s="110" t="s">
        <v>3995</v>
      </c>
      <c r="E1801" s="122" t="s">
        <v>474</v>
      </c>
      <c r="F1801" s="122" t="s">
        <v>474</v>
      </c>
      <c r="G1801" s="104">
        <v>0</v>
      </c>
      <c r="H1801" s="104">
        <v>0</v>
      </c>
      <c r="I1801" s="105" t="s">
        <v>1</v>
      </c>
      <c r="J1801" s="23" t="s">
        <v>1274</v>
      </c>
      <c r="K1801" s="24" t="s">
        <v>3630</v>
      </c>
      <c r="L1801" s="22" t="s">
        <v>4261</v>
      </c>
      <c r="M1801" s="22" t="s">
        <v>4316</v>
      </c>
      <c r="N1801" s="22" t="s">
        <v>2074</v>
      </c>
      <c r="O1801" s="107"/>
      <c r="P1801" s="246" t="s">
        <v>3997</v>
      </c>
      <c r="Q1801" s="191"/>
      <c r="R1801" s="1"/>
      <c r="S1801" s="1" t="str">
        <f t="shared" si="254"/>
        <v/>
      </c>
      <c r="T1801" s="1" t="str">
        <f>IF(ISNA(VLOOKUP(P1801,'NEW XEQM.c'!D:D,1,0)),"--",VLOOKUP(P1801,'NEW XEQM.c'!D:G,3,0))</f>
        <v>--</v>
      </c>
      <c r="U1801" s="1" t="s">
        <v>2074</v>
      </c>
      <c r="W1801" t="e">
        <f t="shared" si="257"/>
        <v>#VALUE!</v>
      </c>
    </row>
    <row r="1802" spans="1:23">
      <c r="A1802" s="16">
        <f t="shared" si="255"/>
        <v>1802</v>
      </c>
      <c r="B1802" s="15">
        <f t="shared" si="256"/>
        <v>1762</v>
      </c>
      <c r="C1802" s="103" t="s">
        <v>3951</v>
      </c>
      <c r="D1802" s="54" t="s">
        <v>7</v>
      </c>
      <c r="E1802" s="191" t="s">
        <v>3952</v>
      </c>
      <c r="F1802" s="108" t="s">
        <v>3952</v>
      </c>
      <c r="G1802" s="104">
        <v>0</v>
      </c>
      <c r="H1802" s="104">
        <v>0</v>
      </c>
      <c r="I1802" s="105" t="s">
        <v>1</v>
      </c>
      <c r="J1802" s="23" t="s">
        <v>1274</v>
      </c>
      <c r="K1802" s="24" t="s">
        <v>3630</v>
      </c>
      <c r="L1802" s="22" t="s">
        <v>4261</v>
      </c>
      <c r="M1802" s="22" t="s">
        <v>4316</v>
      </c>
      <c r="N1802" s="22" t="s">
        <v>2074</v>
      </c>
      <c r="O1802" s="107"/>
      <c r="P1802" s="246" t="s">
        <v>3953</v>
      </c>
      <c r="Q1802" s="191"/>
      <c r="R1802" s="1"/>
      <c r="S1802" s="1" t="str">
        <f t="shared" si="254"/>
        <v/>
      </c>
      <c r="T1802" s="1" t="str">
        <f>IF(ISNA(VLOOKUP(P1802,'NEW XEQM.c'!D:D,1,0)),"--",VLOOKUP(P1802,'NEW XEQM.c'!D:G,3,0))</f>
        <v>--</v>
      </c>
      <c r="U1802" s="1" t="s">
        <v>2074</v>
      </c>
      <c r="W1802" t="e">
        <f t="shared" si="257"/>
        <v>#VALUE!</v>
      </c>
    </row>
    <row r="1803" spans="1:23">
      <c r="A1803" s="16">
        <f t="shared" si="255"/>
        <v>1803</v>
      </c>
      <c r="B1803" s="15">
        <f t="shared" si="256"/>
        <v>1763</v>
      </c>
      <c r="C1803" s="18" t="s">
        <v>4117</v>
      </c>
      <c r="D1803" s="18" t="s">
        <v>7</v>
      </c>
      <c r="E1803" s="23" t="s">
        <v>4120</v>
      </c>
      <c r="F1803" s="23" t="s">
        <v>4120</v>
      </c>
      <c r="G1803" s="28">
        <v>0</v>
      </c>
      <c r="H1803" s="28">
        <v>0</v>
      </c>
      <c r="I1803" s="92" t="s">
        <v>3</v>
      </c>
      <c r="J1803" s="23" t="s">
        <v>1274</v>
      </c>
      <c r="K1803" s="24" t="s">
        <v>3630</v>
      </c>
      <c r="L1803" s="22" t="s">
        <v>4261</v>
      </c>
      <c r="M1803" s="22" t="s">
        <v>4316</v>
      </c>
      <c r="N1803" s="22" t="s">
        <v>2074</v>
      </c>
      <c r="O1803" s="22"/>
      <c r="P1803" s="246" t="s">
        <v>4127</v>
      </c>
      <c r="Q1803" s="191"/>
      <c r="R1803" s="1"/>
      <c r="S1803" s="1" t="str">
        <f t="shared" si="254"/>
        <v/>
      </c>
      <c r="T1803" s="1" t="str">
        <f>IF(ISNA(VLOOKUP(P1803,'NEW XEQM.c'!D:D,1,0)),"--",VLOOKUP(P1803,'NEW XEQM.c'!D:G,3,0))</f>
        <v>--</v>
      </c>
      <c r="U1803" s="1" t="s">
        <v>2074</v>
      </c>
      <c r="W1803" t="str">
        <f t="shared" si="257"/>
        <v>F( STD_phi ,m)</v>
      </c>
    </row>
    <row r="1804" spans="1:23">
      <c r="A1804" s="16">
        <f t="shared" si="255"/>
        <v>1804</v>
      </c>
      <c r="B1804" s="15">
        <f t="shared" si="256"/>
        <v>1764</v>
      </c>
      <c r="C1804" s="18" t="s">
        <v>4118</v>
      </c>
      <c r="D1804" s="18" t="s">
        <v>7</v>
      </c>
      <c r="E1804" s="23" t="s">
        <v>4121</v>
      </c>
      <c r="F1804" s="23" t="s">
        <v>4121</v>
      </c>
      <c r="G1804" s="28">
        <v>0</v>
      </c>
      <c r="H1804" s="28">
        <v>0</v>
      </c>
      <c r="I1804" s="92" t="s">
        <v>3</v>
      </c>
      <c r="J1804" s="23" t="s">
        <v>1274</v>
      </c>
      <c r="K1804" s="24" t="s">
        <v>3630</v>
      </c>
      <c r="L1804" s="22" t="s">
        <v>4261</v>
      </c>
      <c r="M1804" s="22" t="s">
        <v>4316</v>
      </c>
      <c r="N1804" s="22" t="s">
        <v>2074</v>
      </c>
      <c r="O1804" s="22"/>
      <c r="P1804" s="246" t="s">
        <v>4128</v>
      </c>
      <c r="Q1804" s="191"/>
      <c r="R1804" s="1"/>
      <c r="S1804" s="1" t="str">
        <f t="shared" si="254"/>
        <v/>
      </c>
      <c r="T1804" s="1" t="str">
        <f>IF(ISNA(VLOOKUP(P1804,'NEW XEQM.c'!D:D,1,0)),"--",VLOOKUP(P1804,'NEW XEQM.c'!D:G,3,0))</f>
        <v>--</v>
      </c>
      <c r="U1804" s="1" t="s">
        <v>2074</v>
      </c>
      <c r="W1804" t="str">
        <f t="shared" si="257"/>
        <v>E( STD_phi ,m)</v>
      </c>
    </row>
    <row r="1805" spans="1:23">
      <c r="A1805" s="16">
        <f t="shared" si="255"/>
        <v>1805</v>
      </c>
      <c r="B1805" s="15">
        <f t="shared" si="256"/>
        <v>1765</v>
      </c>
      <c r="C1805" s="18" t="s">
        <v>4119</v>
      </c>
      <c r="D1805" s="18" t="s">
        <v>7</v>
      </c>
      <c r="E1805" s="23" t="s">
        <v>4122</v>
      </c>
      <c r="F1805" s="23" t="s">
        <v>4122</v>
      </c>
      <c r="G1805" s="28">
        <v>0</v>
      </c>
      <c r="H1805" s="28">
        <v>0</v>
      </c>
      <c r="I1805" s="92" t="s">
        <v>3</v>
      </c>
      <c r="J1805" s="23" t="s">
        <v>1274</v>
      </c>
      <c r="K1805" s="24" t="s">
        <v>3630</v>
      </c>
      <c r="L1805" s="22" t="s">
        <v>4261</v>
      </c>
      <c r="M1805" s="22" t="s">
        <v>4316</v>
      </c>
      <c r="N1805" s="22" t="s">
        <v>2074</v>
      </c>
      <c r="O1805" s="22"/>
      <c r="P1805" s="246" t="s">
        <v>4129</v>
      </c>
      <c r="Q1805" s="191"/>
      <c r="R1805" s="1"/>
      <c r="S1805" s="1" t="str">
        <f t="shared" si="254"/>
        <v/>
      </c>
      <c r="T1805" s="1" t="str">
        <f>IF(ISNA(VLOOKUP(P1805,'NEW XEQM.c'!D:D,1,0)),"--",VLOOKUP(P1805,'NEW XEQM.c'!D:G,3,0))</f>
        <v>--</v>
      </c>
      <c r="U1805" s="1" t="s">
        <v>2074</v>
      </c>
      <c r="W1805" t="str">
        <f t="shared" si="257"/>
        <v>STD_ZETA ( STD_phi ,m)</v>
      </c>
    </row>
    <row r="1806" spans="1:23">
      <c r="A1806" s="16">
        <f t="shared" si="255"/>
        <v>1806</v>
      </c>
      <c r="B1806" s="15">
        <f t="shared" si="256"/>
        <v>1766</v>
      </c>
      <c r="C1806" s="18" t="s">
        <v>4148</v>
      </c>
      <c r="D1806" s="18" t="s">
        <v>7</v>
      </c>
      <c r="E1806" s="23" t="s">
        <v>4149</v>
      </c>
      <c r="F1806" s="23" t="s">
        <v>4149</v>
      </c>
      <c r="G1806" s="99">
        <v>0</v>
      </c>
      <c r="H1806" s="99">
        <v>0</v>
      </c>
      <c r="I1806" s="92" t="s">
        <v>3</v>
      </c>
      <c r="J1806" s="23" t="s">
        <v>1274</v>
      </c>
      <c r="K1806" s="24" t="s">
        <v>3630</v>
      </c>
      <c r="L1806" s="22" t="s">
        <v>4261</v>
      </c>
      <c r="M1806" s="22" t="s">
        <v>4316</v>
      </c>
      <c r="N1806" s="22" t="s">
        <v>2074</v>
      </c>
      <c r="O1806" s="22"/>
      <c r="P1806" s="246" t="s">
        <v>4150</v>
      </c>
      <c r="Q1806" s="191"/>
      <c r="R1806" s="1"/>
      <c r="S1806" s="1" t="str">
        <f t="shared" si="254"/>
        <v/>
      </c>
      <c r="T1806" s="1" t="str">
        <f>IF(ISNA(VLOOKUP(P1806,'NEW XEQM.c'!D:D,1,0)),"--",VLOOKUP(P1806,'NEW XEQM.c'!D:G,3,0))</f>
        <v>--</v>
      </c>
      <c r="U1806" s="1" t="s">
        <v>2450</v>
      </c>
      <c r="W1806" t="e">
        <f t="shared" si="257"/>
        <v>#VALUE!</v>
      </c>
    </row>
    <row r="1807" spans="1:23">
      <c r="A1807" s="16">
        <f t="shared" si="255"/>
        <v>1807</v>
      </c>
      <c r="B1807" s="15">
        <f t="shared" si="256"/>
        <v>1767</v>
      </c>
      <c r="C1807" s="18" t="s">
        <v>4224</v>
      </c>
      <c r="D1807" s="18" t="s">
        <v>7</v>
      </c>
      <c r="E1807" s="23" t="s">
        <v>4225</v>
      </c>
      <c r="F1807" s="23" t="s">
        <v>4225</v>
      </c>
      <c r="G1807" s="99">
        <v>0</v>
      </c>
      <c r="H1807" s="99">
        <v>0</v>
      </c>
      <c r="I1807" s="105" t="s">
        <v>1</v>
      </c>
      <c r="J1807" s="23" t="s">
        <v>1274</v>
      </c>
      <c r="K1807" s="24" t="s">
        <v>3630</v>
      </c>
      <c r="L1807" s="22" t="s">
        <v>4261</v>
      </c>
      <c r="M1807" s="22" t="s">
        <v>4318</v>
      </c>
      <c r="N1807" s="22" t="s">
        <v>2074</v>
      </c>
      <c r="O1807" s="22"/>
      <c r="P1807" s="246" t="s">
        <v>4230</v>
      </c>
      <c r="Q1807" s="191"/>
      <c r="R1807" s="1"/>
      <c r="S1807" s="1" t="str">
        <f t="shared" si="254"/>
        <v/>
      </c>
      <c r="T1807" s="1" t="str">
        <f>IF(ISNA(VLOOKUP(P1807,'NEW XEQM.c'!D:D,1,0)),"--",VLOOKUP(P1807,'NEW XEQM.c'!D:G,3,0))</f>
        <v>--</v>
      </c>
      <c r="U1807" s="1" t="s">
        <v>2450</v>
      </c>
      <c r="W1807" t="e">
        <f t="shared" si="257"/>
        <v>#VALUE!</v>
      </c>
    </row>
    <row r="1808" spans="1:23">
      <c r="A1808" s="16">
        <f t="shared" si="255"/>
        <v>1808</v>
      </c>
      <c r="B1808" s="15">
        <f t="shared" si="256"/>
        <v>1768</v>
      </c>
      <c r="C1808" s="18" t="s">
        <v>3206</v>
      </c>
      <c r="D1808" s="18" t="s">
        <v>7</v>
      </c>
      <c r="E1808" s="23" t="s">
        <v>4226</v>
      </c>
      <c r="F1808" s="23" t="s">
        <v>4226</v>
      </c>
      <c r="G1808" s="99">
        <v>0</v>
      </c>
      <c r="H1808" s="99">
        <v>0</v>
      </c>
      <c r="I1808" s="130" t="s">
        <v>3</v>
      </c>
      <c r="J1808" s="23" t="s">
        <v>1274</v>
      </c>
      <c r="K1808" s="24" t="s">
        <v>3630</v>
      </c>
      <c r="L1808" s="22" t="s">
        <v>4262</v>
      </c>
      <c r="M1808" s="22" t="s">
        <v>4316</v>
      </c>
      <c r="N1808" s="22" t="s">
        <v>4888</v>
      </c>
      <c r="O1808" s="22"/>
      <c r="P1808" s="249" t="s">
        <v>4231</v>
      </c>
      <c r="Q1808" s="191"/>
      <c r="R1808" s="1"/>
      <c r="S1808" s="1" t="str">
        <f t="shared" si="254"/>
        <v/>
      </c>
      <c r="T1808" s="1" t="str">
        <f>IF(ISNA(VLOOKUP(P1808,'NEW XEQM.c'!D:D,1,0)),"--",VLOOKUP(P1808,'NEW XEQM.c'!D:G,3,0))</f>
        <v>--</v>
      </c>
      <c r="U1808" s="1" t="s">
        <v>2450</v>
      </c>
      <c r="W1808" t="e">
        <f t="shared" si="257"/>
        <v>#VALUE!</v>
      </c>
    </row>
    <row r="1809" spans="1:23">
      <c r="A1809" s="16">
        <f t="shared" si="255"/>
        <v>1809</v>
      </c>
      <c r="B1809" s="15">
        <f t="shared" si="256"/>
        <v>1769</v>
      </c>
      <c r="C1809" s="18" t="s">
        <v>3197</v>
      </c>
      <c r="D1809" s="18" t="s">
        <v>4241</v>
      </c>
      <c r="E1809" s="189" t="s">
        <v>4877</v>
      </c>
      <c r="F1809" s="189" t="s">
        <v>4877</v>
      </c>
      <c r="G1809" s="99">
        <v>0</v>
      </c>
      <c r="H1809" s="99">
        <v>0</v>
      </c>
      <c r="I1809" s="105" t="s">
        <v>1</v>
      </c>
      <c r="J1809" s="23" t="s">
        <v>1274</v>
      </c>
      <c r="K1809" s="24" t="s">
        <v>3630</v>
      </c>
      <c r="L1809" s="22" t="s">
        <v>4261</v>
      </c>
      <c r="M1809" s="22" t="s">
        <v>4318</v>
      </c>
      <c r="N1809" s="22" t="s">
        <v>2074</v>
      </c>
      <c r="O1809" s="22"/>
      <c r="P1809" s="246" t="s">
        <v>4251</v>
      </c>
      <c r="Q1809" s="191"/>
      <c r="R1809" s="1"/>
      <c r="S1809" s="1" t="str">
        <f t="shared" si="254"/>
        <v/>
      </c>
      <c r="T1809" s="1" t="str">
        <f>IF(ISNA(VLOOKUP(P1809,'NEW XEQM.c'!D:D,1,0)),"--",VLOOKUP(P1809,'NEW XEQM.c'!D:G,3,0))</f>
        <v>--</v>
      </c>
      <c r="U1809" s="1" t="s">
        <v>2450</v>
      </c>
      <c r="W1809" t="str">
        <f t="shared" si="257"/>
        <v/>
      </c>
    </row>
    <row r="1810" spans="1:23">
      <c r="A1810" s="16">
        <f t="shared" si="255"/>
        <v>1810</v>
      </c>
      <c r="B1810" s="15">
        <f t="shared" si="256"/>
        <v>1770</v>
      </c>
      <c r="C1810" s="18" t="s">
        <v>3197</v>
      </c>
      <c r="D1810" s="18" t="s">
        <v>4242</v>
      </c>
      <c r="E1810" s="189" t="s">
        <v>4878</v>
      </c>
      <c r="F1810" s="189" t="s">
        <v>4878</v>
      </c>
      <c r="G1810" s="99">
        <v>0</v>
      </c>
      <c r="H1810" s="99">
        <v>0</v>
      </c>
      <c r="I1810" s="105" t="s">
        <v>1</v>
      </c>
      <c r="J1810" s="23" t="s">
        <v>1274</v>
      </c>
      <c r="K1810" s="24" t="s">
        <v>3630</v>
      </c>
      <c r="L1810" s="22" t="s">
        <v>4261</v>
      </c>
      <c r="M1810" s="22" t="s">
        <v>4318</v>
      </c>
      <c r="N1810" s="22" t="s">
        <v>2074</v>
      </c>
      <c r="O1810" s="22"/>
      <c r="P1810" s="246" t="s">
        <v>4252</v>
      </c>
      <c r="Q1810" s="191"/>
      <c r="R1810" s="1"/>
      <c r="S1810" s="1" t="str">
        <f t="shared" si="254"/>
        <v/>
      </c>
      <c r="T1810" s="1" t="str">
        <f>IF(ISNA(VLOOKUP(P1810,'NEW XEQM.c'!D:D,1,0)),"--",VLOOKUP(P1810,'NEW XEQM.c'!D:G,3,0))</f>
        <v>--</v>
      </c>
      <c r="U1810" s="1" t="s">
        <v>2450</v>
      </c>
      <c r="W1810" t="str">
        <f t="shared" si="257"/>
        <v/>
      </c>
    </row>
    <row r="1811" spans="1:23">
      <c r="A1811" s="16">
        <f t="shared" si="255"/>
        <v>1811</v>
      </c>
      <c r="B1811" s="15">
        <f t="shared" si="256"/>
        <v>1771</v>
      </c>
      <c r="C1811" s="18" t="s">
        <v>3197</v>
      </c>
      <c r="D1811" s="18" t="s">
        <v>4243</v>
      </c>
      <c r="E1811" s="189" t="s">
        <v>4885</v>
      </c>
      <c r="F1811" s="189" t="s">
        <v>4885</v>
      </c>
      <c r="G1811" s="99">
        <v>0</v>
      </c>
      <c r="H1811" s="99">
        <v>0</v>
      </c>
      <c r="I1811" s="105" t="s">
        <v>1</v>
      </c>
      <c r="J1811" s="23" t="s">
        <v>1274</v>
      </c>
      <c r="K1811" s="24" t="s">
        <v>3630</v>
      </c>
      <c r="L1811" s="22" t="s">
        <v>4261</v>
      </c>
      <c r="M1811" s="22" t="s">
        <v>4318</v>
      </c>
      <c r="N1811" s="22" t="s">
        <v>2074</v>
      </c>
      <c r="O1811" s="22"/>
      <c r="P1811" s="246" t="s">
        <v>4253</v>
      </c>
      <c r="Q1811" s="191"/>
      <c r="R1811" s="1"/>
      <c r="S1811" s="1" t="str">
        <f t="shared" si="254"/>
        <v/>
      </c>
      <c r="T1811" s="1" t="str">
        <f>IF(ISNA(VLOOKUP(P1811,'NEW XEQM.c'!D:D,1,0)),"--",VLOOKUP(P1811,'NEW XEQM.c'!D:G,3,0))</f>
        <v>--</v>
      </c>
      <c r="U1811" s="1" t="s">
        <v>2450</v>
      </c>
      <c r="W1811" t="str">
        <f t="shared" si="257"/>
        <v/>
      </c>
    </row>
    <row r="1812" spans="1:23">
      <c r="A1812" s="16">
        <f t="shared" si="255"/>
        <v>1812</v>
      </c>
      <c r="B1812" s="15">
        <f t="shared" si="256"/>
        <v>1772</v>
      </c>
      <c r="C1812" s="18" t="s">
        <v>3197</v>
      </c>
      <c r="D1812" s="18" t="s">
        <v>4244</v>
      </c>
      <c r="E1812" s="189" t="s">
        <v>4887</v>
      </c>
      <c r="F1812" s="189" t="s">
        <v>4887</v>
      </c>
      <c r="G1812" s="99">
        <v>0</v>
      </c>
      <c r="H1812" s="99">
        <v>0</v>
      </c>
      <c r="I1812" s="105" t="s">
        <v>1</v>
      </c>
      <c r="J1812" s="23" t="s">
        <v>1274</v>
      </c>
      <c r="K1812" s="24" t="s">
        <v>3630</v>
      </c>
      <c r="L1812" s="22" t="s">
        <v>4261</v>
      </c>
      <c r="M1812" s="22" t="s">
        <v>4318</v>
      </c>
      <c r="N1812" s="22" t="s">
        <v>2074</v>
      </c>
      <c r="O1812" s="22"/>
      <c r="P1812" s="246" t="s">
        <v>4254</v>
      </c>
      <c r="Q1812" s="191"/>
      <c r="R1812" s="1"/>
      <c r="S1812" s="1" t="str">
        <f t="shared" si="254"/>
        <v/>
      </c>
      <c r="T1812" s="1" t="str">
        <f>IF(ISNA(VLOOKUP(P1812,'NEW XEQM.c'!D:D,1,0)),"--",VLOOKUP(P1812,'NEW XEQM.c'!D:G,3,0))</f>
        <v>--</v>
      </c>
      <c r="U1812" s="1" t="s">
        <v>2450</v>
      </c>
      <c r="W1812" t="str">
        <f t="shared" si="257"/>
        <v/>
      </c>
    </row>
    <row r="1813" spans="1:23">
      <c r="A1813" s="16">
        <f t="shared" si="255"/>
        <v>1813</v>
      </c>
      <c r="B1813" s="15">
        <f t="shared" si="256"/>
        <v>1773</v>
      </c>
      <c r="C1813" s="18" t="s">
        <v>3197</v>
      </c>
      <c r="D1813" s="18" t="s">
        <v>4245</v>
      </c>
      <c r="E1813" s="189" t="s">
        <v>4879</v>
      </c>
      <c r="F1813" s="189" t="s">
        <v>4879</v>
      </c>
      <c r="G1813" s="99">
        <v>0</v>
      </c>
      <c r="H1813" s="99">
        <v>0</v>
      </c>
      <c r="I1813" s="105" t="s">
        <v>1</v>
      </c>
      <c r="J1813" s="23" t="s">
        <v>1274</v>
      </c>
      <c r="K1813" s="24" t="s">
        <v>3630</v>
      </c>
      <c r="L1813" s="22" t="s">
        <v>4261</v>
      </c>
      <c r="M1813" s="22" t="s">
        <v>4318</v>
      </c>
      <c r="N1813" s="22" t="s">
        <v>2074</v>
      </c>
      <c r="O1813" s="22"/>
      <c r="P1813" s="246" t="s">
        <v>4255</v>
      </c>
      <c r="Q1813" s="191"/>
      <c r="R1813" s="1"/>
      <c r="S1813" s="1" t="str">
        <f t="shared" si="254"/>
        <v/>
      </c>
      <c r="T1813" s="1" t="str">
        <f>IF(ISNA(VLOOKUP(P1813,'NEW XEQM.c'!D:D,1,0)),"--",VLOOKUP(P1813,'NEW XEQM.c'!D:G,3,0))</f>
        <v>--</v>
      </c>
      <c r="U1813" s="1" t="s">
        <v>2450</v>
      </c>
      <c r="W1813" t="str">
        <f t="shared" si="257"/>
        <v/>
      </c>
    </row>
    <row r="1814" spans="1:23">
      <c r="A1814" s="16">
        <f t="shared" si="255"/>
        <v>1814</v>
      </c>
      <c r="B1814" s="15">
        <f t="shared" si="256"/>
        <v>1774</v>
      </c>
      <c r="C1814" s="18" t="s">
        <v>3197</v>
      </c>
      <c r="D1814" s="18" t="s">
        <v>4246</v>
      </c>
      <c r="E1814" s="189" t="s">
        <v>4880</v>
      </c>
      <c r="F1814" s="189" t="s">
        <v>4880</v>
      </c>
      <c r="G1814" s="99">
        <v>0</v>
      </c>
      <c r="H1814" s="99">
        <v>0</v>
      </c>
      <c r="I1814" s="105" t="s">
        <v>1</v>
      </c>
      <c r="J1814" s="23" t="s">
        <v>1274</v>
      </c>
      <c r="K1814" s="24" t="s">
        <v>3630</v>
      </c>
      <c r="L1814" s="22" t="s">
        <v>4261</v>
      </c>
      <c r="M1814" s="22" t="s">
        <v>4318</v>
      </c>
      <c r="N1814" s="22" t="s">
        <v>2074</v>
      </c>
      <c r="O1814" s="22"/>
      <c r="P1814" s="246" t="s">
        <v>4256</v>
      </c>
      <c r="Q1814" s="191"/>
      <c r="R1814" s="1"/>
      <c r="S1814" s="1" t="str">
        <f t="shared" si="254"/>
        <v/>
      </c>
      <c r="T1814" s="1" t="str">
        <f>IF(ISNA(VLOOKUP(P1814,'NEW XEQM.c'!D:D,1,0)),"--",VLOOKUP(P1814,'NEW XEQM.c'!D:G,3,0))</f>
        <v>--</v>
      </c>
      <c r="U1814" s="1" t="s">
        <v>2450</v>
      </c>
      <c r="W1814" t="str">
        <f t="shared" si="257"/>
        <v/>
      </c>
    </row>
    <row r="1815" spans="1:23">
      <c r="A1815" s="16">
        <f t="shared" si="255"/>
        <v>1815</v>
      </c>
      <c r="B1815" s="15">
        <f t="shared" si="256"/>
        <v>1775</v>
      </c>
      <c r="C1815" s="18" t="s">
        <v>4271</v>
      </c>
      <c r="D1815" s="83" t="s">
        <v>4326</v>
      </c>
      <c r="E1815" s="23" t="s">
        <v>4272</v>
      </c>
      <c r="F1815" s="23" t="s">
        <v>4272</v>
      </c>
      <c r="G1815" s="99">
        <v>0</v>
      </c>
      <c r="H1815" s="99">
        <v>0</v>
      </c>
      <c r="I1815" s="92" t="s">
        <v>3</v>
      </c>
      <c r="J1815" s="23" t="s">
        <v>1274</v>
      </c>
      <c r="K1815" s="24" t="s">
        <v>3630</v>
      </c>
      <c r="L1815" s="22" t="s">
        <v>4262</v>
      </c>
      <c r="M1815" s="22" t="s">
        <v>4316</v>
      </c>
      <c r="N1815" s="22" t="s">
        <v>2074</v>
      </c>
      <c r="O1815" s="22"/>
      <c r="P1815" s="246" t="s">
        <v>4265</v>
      </c>
      <c r="Q1815" s="191"/>
      <c r="R1815" s="1"/>
      <c r="S1815" s="1" t="str">
        <f t="shared" si="254"/>
        <v/>
      </c>
      <c r="T1815" s="1" t="str">
        <f>IF(ISNA(VLOOKUP(P1815,'NEW XEQM.c'!D:D,1,0)),"--",VLOOKUP(P1815,'NEW XEQM.c'!D:G,3,0))</f>
        <v>--</v>
      </c>
      <c r="U1815" s="1" t="s">
        <v>2450</v>
      </c>
      <c r="W1815" t="e">
        <f t="shared" si="257"/>
        <v>#VALUE!</v>
      </c>
    </row>
    <row r="1816" spans="1:23">
      <c r="A1816" s="16">
        <f t="shared" si="255"/>
        <v>1816</v>
      </c>
      <c r="B1816" s="15">
        <f t="shared" si="256"/>
        <v>1776</v>
      </c>
      <c r="C1816" s="18" t="s">
        <v>4276</v>
      </c>
      <c r="D1816" s="18" t="s">
        <v>7</v>
      </c>
      <c r="E1816" s="23" t="s">
        <v>4280</v>
      </c>
      <c r="F1816" s="23" t="s">
        <v>4280</v>
      </c>
      <c r="G1816" s="99">
        <v>0</v>
      </c>
      <c r="H1816" s="99">
        <v>0</v>
      </c>
      <c r="I1816" s="105" t="s">
        <v>1</v>
      </c>
      <c r="J1816" s="105" t="s">
        <v>1275</v>
      </c>
      <c r="K1816" s="24" t="s">
        <v>3526</v>
      </c>
      <c r="L1816" s="22" t="s">
        <v>4261</v>
      </c>
      <c r="M1816" s="22" t="s">
        <v>4318</v>
      </c>
      <c r="N1816" s="22" t="s">
        <v>2074</v>
      </c>
      <c r="O1816" s="22"/>
      <c r="P1816" s="246" t="s">
        <v>4281</v>
      </c>
      <c r="Q1816" s="191"/>
      <c r="R1816" s="1"/>
      <c r="S1816" s="1" t="str">
        <f t="shared" si="254"/>
        <v/>
      </c>
      <c r="T1816" s="1" t="str">
        <f>IF(ISNA(VLOOKUP(P1816,'NEW XEQM.c'!D:D,1,0)),"--",VLOOKUP(P1816,'NEW XEQM.c'!D:G,3,0))</f>
        <v>--</v>
      </c>
      <c r="U1816" s="1" t="s">
        <v>2450</v>
      </c>
      <c r="W1816" t="e">
        <f t="shared" si="257"/>
        <v>#VALUE!</v>
      </c>
    </row>
    <row r="1817" spans="1:23">
      <c r="A1817" s="16">
        <f t="shared" si="255"/>
        <v>1817</v>
      </c>
      <c r="B1817" s="15">
        <f t="shared" si="256"/>
        <v>1777</v>
      </c>
      <c r="C1817" s="18" t="s">
        <v>4277</v>
      </c>
      <c r="D1817" s="18" t="s">
        <v>7</v>
      </c>
      <c r="E1817" s="23" t="s">
        <v>4377</v>
      </c>
      <c r="F1817" s="23" t="s">
        <v>4377</v>
      </c>
      <c r="G1817" s="99">
        <v>0</v>
      </c>
      <c r="H1817" s="99">
        <v>0</v>
      </c>
      <c r="I1817" s="105" t="s">
        <v>1</v>
      </c>
      <c r="J1817" s="105" t="s">
        <v>1275</v>
      </c>
      <c r="K1817" s="24" t="s">
        <v>3526</v>
      </c>
      <c r="L1817" s="22" t="s">
        <v>4261</v>
      </c>
      <c r="M1817" s="22" t="s">
        <v>4318</v>
      </c>
      <c r="N1817" s="22" t="s">
        <v>2074</v>
      </c>
      <c r="O1817" s="22"/>
      <c r="P1817" s="246" t="s">
        <v>4282</v>
      </c>
      <c r="Q1817" s="191"/>
      <c r="R1817" s="1"/>
      <c r="S1817" s="1" t="str">
        <f t="shared" si="254"/>
        <v/>
      </c>
      <c r="T1817" s="1" t="str">
        <f>IF(ISNA(VLOOKUP(P1817,'NEW XEQM.c'!D:D,1,0)),"--",VLOOKUP(P1817,'NEW XEQM.c'!D:G,3,0))</f>
        <v>--</v>
      </c>
      <c r="U1817" s="1" t="s">
        <v>2450</v>
      </c>
      <c r="W1817" t="e">
        <f t="shared" si="257"/>
        <v>#VALUE!</v>
      </c>
    </row>
    <row r="1818" spans="1:23">
      <c r="A1818" s="16">
        <f t="shared" si="255"/>
        <v>1818</v>
      </c>
      <c r="B1818" s="15">
        <f t="shared" si="256"/>
        <v>1778</v>
      </c>
      <c r="C1818" s="18" t="s">
        <v>4278</v>
      </c>
      <c r="D1818" s="18" t="s">
        <v>7</v>
      </c>
      <c r="E1818" s="23" t="s">
        <v>1137</v>
      </c>
      <c r="F1818" s="23" t="s">
        <v>1137</v>
      </c>
      <c r="G1818" s="99">
        <v>0</v>
      </c>
      <c r="H1818" s="99">
        <v>0</v>
      </c>
      <c r="I1818" s="105" t="s">
        <v>1</v>
      </c>
      <c r="J1818" s="105" t="s">
        <v>1275</v>
      </c>
      <c r="K1818" s="24" t="s">
        <v>3526</v>
      </c>
      <c r="L1818" s="22" t="s">
        <v>4261</v>
      </c>
      <c r="M1818" s="22" t="s">
        <v>4318</v>
      </c>
      <c r="N1818" s="22" t="s">
        <v>2074</v>
      </c>
      <c r="O1818" s="22"/>
      <c r="P1818" s="246" t="s">
        <v>4283</v>
      </c>
      <c r="Q1818" s="191"/>
      <c r="R1818" s="1"/>
      <c r="S1818" s="1" t="str">
        <f t="shared" si="254"/>
        <v/>
      </c>
      <c r="T1818" s="1" t="str">
        <f>IF(ISNA(VLOOKUP(P1818,'NEW XEQM.c'!D:D,1,0)),"--",VLOOKUP(P1818,'NEW XEQM.c'!D:G,3,0))</f>
        <v>--</v>
      </c>
      <c r="U1818" s="1" t="s">
        <v>2450</v>
      </c>
      <c r="W1818" t="e">
        <f t="shared" si="257"/>
        <v>#VALUE!</v>
      </c>
    </row>
    <row r="1819" spans="1:23">
      <c r="A1819" s="16">
        <f t="shared" si="255"/>
        <v>1819</v>
      </c>
      <c r="B1819" s="15">
        <f t="shared" si="256"/>
        <v>1779</v>
      </c>
      <c r="C1819" s="18" t="s">
        <v>4279</v>
      </c>
      <c r="D1819" s="18" t="s">
        <v>2113</v>
      </c>
      <c r="E1819" s="23" t="s">
        <v>1127</v>
      </c>
      <c r="F1819" s="23" t="s">
        <v>474</v>
      </c>
      <c r="G1819" s="99">
        <v>0</v>
      </c>
      <c r="H1819" s="99">
        <v>99</v>
      </c>
      <c r="I1819" s="105" t="s">
        <v>1</v>
      </c>
      <c r="J1819" s="105" t="s">
        <v>1275</v>
      </c>
      <c r="K1819" s="24" t="s">
        <v>3526</v>
      </c>
      <c r="L1819" s="22" t="s">
        <v>4261</v>
      </c>
      <c r="M1819" s="22" t="s">
        <v>4318</v>
      </c>
      <c r="N1819" s="22" t="s">
        <v>2074</v>
      </c>
      <c r="O1819" s="22"/>
      <c r="P1819" s="246" t="s">
        <v>4284</v>
      </c>
      <c r="Q1819" s="191"/>
      <c r="R1819" s="1"/>
      <c r="S1819" s="1" t="str">
        <f t="shared" si="254"/>
        <v>NOT EQUAL</v>
      </c>
      <c r="T1819" s="1" t="str">
        <f>IF(ISNA(VLOOKUP(P1819,'NEW XEQM.c'!D:D,1,0)),"--",VLOOKUP(P1819,'NEW XEQM.c'!D:G,3,0))</f>
        <v>--</v>
      </c>
      <c r="U1819" s="1" t="s">
        <v>2450</v>
      </c>
      <c r="W1819" t="e">
        <f t="shared" si="257"/>
        <v>#VALUE!</v>
      </c>
    </row>
    <row r="1820" spans="1:23">
      <c r="A1820" s="16">
        <f t="shared" si="255"/>
        <v>1820</v>
      </c>
      <c r="B1820" s="15">
        <f t="shared" si="256"/>
        <v>1780</v>
      </c>
      <c r="C1820" s="18" t="s">
        <v>4311</v>
      </c>
      <c r="D1820" s="18" t="s">
        <v>47</v>
      </c>
      <c r="E1820" s="23" t="s">
        <v>4312</v>
      </c>
      <c r="F1820" s="23" t="s">
        <v>4312</v>
      </c>
      <c r="G1820" s="99">
        <v>0</v>
      </c>
      <c r="H1820" s="99">
        <v>0</v>
      </c>
      <c r="I1820" s="105" t="s">
        <v>3</v>
      </c>
      <c r="J1820" s="105" t="s">
        <v>1275</v>
      </c>
      <c r="K1820" s="24" t="s">
        <v>3526</v>
      </c>
      <c r="L1820" s="22" t="s">
        <v>4261</v>
      </c>
      <c r="M1820" s="22" t="s">
        <v>4318</v>
      </c>
      <c r="N1820" s="22" t="s">
        <v>2074</v>
      </c>
      <c r="O1820" s="22"/>
      <c r="P1820" s="246" t="s">
        <v>4313</v>
      </c>
      <c r="Q1820" s="191"/>
      <c r="R1820" s="1"/>
      <c r="S1820" s="1" t="str">
        <f t="shared" si="254"/>
        <v/>
      </c>
      <c r="T1820" s="1" t="str">
        <f>IF(ISNA(VLOOKUP(P1820,'NEW XEQM.c'!D:D,1,0)),"--",VLOOKUP(P1820,'NEW XEQM.c'!D:G,3,0))</f>
        <v>--</v>
      </c>
      <c r="U1820" s="1" t="s">
        <v>2450</v>
      </c>
      <c r="W1820" t="e">
        <f t="shared" si="257"/>
        <v>#VALUE!</v>
      </c>
    </row>
    <row r="1821" spans="1:23">
      <c r="A1821" s="16">
        <f t="shared" si="255"/>
        <v>1821</v>
      </c>
      <c r="B1821" s="15">
        <f t="shared" si="256"/>
        <v>1781</v>
      </c>
      <c r="C1821" s="135" t="s">
        <v>4258</v>
      </c>
      <c r="D1821" s="135" t="s">
        <v>4259</v>
      </c>
      <c r="E1821" s="136" t="s">
        <v>4298</v>
      </c>
      <c r="F1821" s="136" t="s">
        <v>4298</v>
      </c>
      <c r="G1821" s="137">
        <v>0</v>
      </c>
      <c r="H1821" s="137">
        <v>0</v>
      </c>
      <c r="I1821" s="136" t="s">
        <v>1</v>
      </c>
      <c r="J1821" s="136" t="s">
        <v>1275</v>
      </c>
      <c r="K1821" s="24" t="s">
        <v>3630</v>
      </c>
      <c r="L1821" s="134" t="s">
        <v>4261</v>
      </c>
      <c r="M1821" s="22" t="s">
        <v>4318</v>
      </c>
      <c r="N1821" s="22" t="s">
        <v>2074</v>
      </c>
      <c r="O1821" s="134"/>
      <c r="P1821" s="246" t="s">
        <v>4296</v>
      </c>
      <c r="Q1821" s="191"/>
      <c r="R1821" s="1"/>
      <c r="S1821" s="1" t="str">
        <f t="shared" si="254"/>
        <v/>
      </c>
      <c r="T1821" s="1" t="str">
        <f>IF(ISNA(VLOOKUP(P1821,'NEW XEQM.c'!D:D,1,0)),"--",VLOOKUP(P1821,'NEW XEQM.c'!D:G,3,0))</f>
        <v>--</v>
      </c>
      <c r="U1821" s="1" t="s">
        <v>2450</v>
      </c>
      <c r="W1821" t="e">
        <f t="shared" si="257"/>
        <v>#VALUE!</v>
      </c>
    </row>
    <row r="1822" spans="1:23">
      <c r="A1822" s="16">
        <f t="shared" si="255"/>
        <v>1822</v>
      </c>
      <c r="B1822" s="15">
        <f t="shared" si="256"/>
        <v>1782</v>
      </c>
      <c r="C1822" s="135" t="s">
        <v>4258</v>
      </c>
      <c r="D1822" s="135" t="s">
        <v>4260</v>
      </c>
      <c r="E1822" s="136" t="s">
        <v>4294</v>
      </c>
      <c r="F1822" s="136" t="s">
        <v>4294</v>
      </c>
      <c r="G1822" s="137">
        <v>0</v>
      </c>
      <c r="H1822" s="137">
        <v>0</v>
      </c>
      <c r="I1822" s="136" t="s">
        <v>1</v>
      </c>
      <c r="J1822" s="136" t="s">
        <v>1275</v>
      </c>
      <c r="K1822" s="24" t="s">
        <v>3630</v>
      </c>
      <c r="L1822" s="134" t="s">
        <v>4261</v>
      </c>
      <c r="M1822" s="22" t="s">
        <v>4318</v>
      </c>
      <c r="N1822" s="22" t="s">
        <v>2074</v>
      </c>
      <c r="O1822" s="134"/>
      <c r="P1822" s="246" t="s">
        <v>4297</v>
      </c>
      <c r="Q1822" s="191"/>
      <c r="R1822" s="1"/>
      <c r="S1822" s="1" t="str">
        <f t="shared" si="254"/>
        <v/>
      </c>
      <c r="T1822" s="1" t="str">
        <f>IF(ISNA(VLOOKUP(P1822,'NEW XEQM.c'!D:D,1,0)),"--",VLOOKUP(P1822,'NEW XEQM.c'!D:G,3,0))</f>
        <v>--</v>
      </c>
      <c r="U1822" s="1" t="s">
        <v>2450</v>
      </c>
      <c r="W1822" t="e">
        <f t="shared" si="257"/>
        <v>#VALUE!</v>
      </c>
    </row>
    <row r="1823" spans="1:23">
      <c r="A1823" s="16">
        <f t="shared" si="255"/>
        <v>1823</v>
      </c>
      <c r="B1823" s="15">
        <f t="shared" si="256"/>
        <v>1783</v>
      </c>
      <c r="C1823" s="135" t="s">
        <v>3512</v>
      </c>
      <c r="D1823" s="135" t="s">
        <v>7</v>
      </c>
      <c r="E1823" s="136" t="s">
        <v>4291</v>
      </c>
      <c r="F1823" s="136" t="s">
        <v>4291</v>
      </c>
      <c r="G1823" s="137">
        <v>0</v>
      </c>
      <c r="H1823" s="137">
        <v>0</v>
      </c>
      <c r="I1823" s="136" t="s">
        <v>1</v>
      </c>
      <c r="J1823" s="136" t="s">
        <v>1275</v>
      </c>
      <c r="K1823" s="138" t="s">
        <v>3526</v>
      </c>
      <c r="L1823" s="134" t="s">
        <v>4261</v>
      </c>
      <c r="M1823" s="22" t="s">
        <v>4318</v>
      </c>
      <c r="N1823" s="22" t="s">
        <v>2074</v>
      </c>
      <c r="O1823" s="134"/>
      <c r="P1823" s="246" t="s">
        <v>4289</v>
      </c>
      <c r="Q1823" s="191"/>
      <c r="R1823" s="1"/>
      <c r="S1823" s="1" t="str">
        <f t="shared" si="254"/>
        <v/>
      </c>
      <c r="T1823" s="1" t="str">
        <f>IF(ISNA(VLOOKUP(P1823,'NEW XEQM.c'!D:D,1,0)),"--",VLOOKUP(P1823,'NEW XEQM.c'!D:G,3,0))</f>
        <v>--</v>
      </c>
      <c r="U1823" s="1" t="s">
        <v>2450</v>
      </c>
      <c r="W1823" t="e">
        <f t="shared" si="257"/>
        <v>#VALUE!</v>
      </c>
    </row>
    <row r="1824" spans="1:23">
      <c r="A1824" s="16">
        <f t="shared" si="255"/>
        <v>1824</v>
      </c>
      <c r="B1824" s="15">
        <f t="shared" si="256"/>
        <v>1784</v>
      </c>
      <c r="C1824" s="135" t="s">
        <v>4292</v>
      </c>
      <c r="D1824" s="135" t="s">
        <v>3751</v>
      </c>
      <c r="E1824" s="136" t="s">
        <v>4295</v>
      </c>
      <c r="F1824" s="136" t="s">
        <v>4295</v>
      </c>
      <c r="G1824" s="137">
        <v>0</v>
      </c>
      <c r="H1824" s="137">
        <v>0</v>
      </c>
      <c r="I1824" s="136" t="s">
        <v>1</v>
      </c>
      <c r="J1824" s="136" t="s">
        <v>1275</v>
      </c>
      <c r="K1824" s="138" t="s">
        <v>3526</v>
      </c>
      <c r="L1824" s="134" t="s">
        <v>4261</v>
      </c>
      <c r="M1824" s="22" t="s">
        <v>4318</v>
      </c>
      <c r="N1824" s="22" t="s">
        <v>2074</v>
      </c>
      <c r="O1824" s="134"/>
      <c r="P1824" s="246" t="s">
        <v>4293</v>
      </c>
      <c r="Q1824" s="191"/>
      <c r="R1824" s="1"/>
      <c r="S1824" s="1" t="str">
        <f t="shared" si="254"/>
        <v/>
      </c>
      <c r="T1824" s="1" t="str">
        <f>IF(ISNA(VLOOKUP(P1824,'NEW XEQM.c'!D:D,1,0)),"--",VLOOKUP(P1824,'NEW XEQM.c'!D:G,3,0))</f>
        <v>--</v>
      </c>
      <c r="U1824" s="1" t="s">
        <v>2450</v>
      </c>
      <c r="W1824" t="e">
        <f t="shared" si="257"/>
        <v>#VALUE!</v>
      </c>
    </row>
    <row r="1825" spans="1:23">
      <c r="A1825" s="16">
        <f t="shared" si="255"/>
        <v>1825</v>
      </c>
      <c r="B1825" s="15">
        <f t="shared" si="256"/>
        <v>1785</v>
      </c>
      <c r="C1825" s="135" t="s">
        <v>4373</v>
      </c>
      <c r="D1825" s="135" t="s">
        <v>7</v>
      </c>
      <c r="E1825" s="136" t="s">
        <v>4375</v>
      </c>
      <c r="F1825" s="136" t="s">
        <v>4375</v>
      </c>
      <c r="G1825" s="137">
        <v>0</v>
      </c>
      <c r="H1825" s="137">
        <v>0</v>
      </c>
      <c r="I1825" s="136" t="s">
        <v>1</v>
      </c>
      <c r="J1825" s="136" t="s">
        <v>1275</v>
      </c>
      <c r="K1825" s="138" t="s">
        <v>3526</v>
      </c>
      <c r="L1825" s="134" t="s">
        <v>4261</v>
      </c>
      <c r="M1825" s="22" t="s">
        <v>4318</v>
      </c>
      <c r="N1825" s="22" t="s">
        <v>2074</v>
      </c>
      <c r="O1825" s="134"/>
      <c r="P1825" s="246" t="s">
        <v>4363</v>
      </c>
      <c r="Q1825" s="191"/>
      <c r="R1825" s="1"/>
      <c r="S1825" s="1" t="str">
        <f t="shared" si="254"/>
        <v/>
      </c>
      <c r="T1825" s="1" t="str">
        <f>IF(ISNA(VLOOKUP(P1825,'NEW XEQM.c'!D:D,1,0)),"--",VLOOKUP(P1825,'NEW XEQM.c'!D:G,3,0))</f>
        <v>--</v>
      </c>
      <c r="U1825" s="1" t="s">
        <v>2450</v>
      </c>
      <c r="W1825" t="e">
        <f t="shared" si="257"/>
        <v>#VALUE!</v>
      </c>
    </row>
    <row r="1826" spans="1:23">
      <c r="A1826" s="16">
        <f t="shared" si="255"/>
        <v>1826</v>
      </c>
      <c r="B1826" s="15">
        <f t="shared" si="256"/>
        <v>1786</v>
      </c>
      <c r="C1826" s="135" t="s">
        <v>4374</v>
      </c>
      <c r="D1826" s="135" t="s">
        <v>7</v>
      </c>
      <c r="E1826" s="136" t="s">
        <v>4376</v>
      </c>
      <c r="F1826" s="136" t="s">
        <v>4376</v>
      </c>
      <c r="G1826" s="137">
        <v>0</v>
      </c>
      <c r="H1826" s="137">
        <v>0</v>
      </c>
      <c r="I1826" s="136" t="s">
        <v>1</v>
      </c>
      <c r="J1826" s="136" t="s">
        <v>1275</v>
      </c>
      <c r="K1826" s="138" t="s">
        <v>3526</v>
      </c>
      <c r="L1826" s="134" t="s">
        <v>4261</v>
      </c>
      <c r="M1826" s="22" t="s">
        <v>4318</v>
      </c>
      <c r="N1826" s="22" t="s">
        <v>2074</v>
      </c>
      <c r="O1826" s="134"/>
      <c r="P1826" s="246" t="s">
        <v>4364</v>
      </c>
      <c r="Q1826" s="191"/>
      <c r="R1826" s="1"/>
      <c r="S1826" s="1" t="str">
        <f t="shared" ref="S1826:S1834" si="258">IF(E1826=F1826,"","NOT EQUAL")</f>
        <v/>
      </c>
      <c r="T1826" s="1" t="str">
        <f>IF(ISNA(VLOOKUP(P1826,'NEW XEQM.c'!D:D,1,0)),"--",VLOOKUP(P1826,'NEW XEQM.c'!D:G,3,0))</f>
        <v>--</v>
      </c>
      <c r="U1826" s="1" t="s">
        <v>2450</v>
      </c>
      <c r="W1826" t="e">
        <f t="shared" si="257"/>
        <v>#VALUE!</v>
      </c>
    </row>
    <row r="1827" spans="1:23">
      <c r="A1827" s="16">
        <f t="shared" si="255"/>
        <v>1827</v>
      </c>
      <c r="B1827" s="15">
        <f t="shared" si="256"/>
        <v>1787</v>
      </c>
      <c r="C1827" s="135" t="s">
        <v>4405</v>
      </c>
      <c r="D1827" s="135" t="s">
        <v>7</v>
      </c>
      <c r="E1827" s="136" t="s">
        <v>4411</v>
      </c>
      <c r="F1827" s="136" t="s">
        <v>4411</v>
      </c>
      <c r="G1827" s="137">
        <v>0</v>
      </c>
      <c r="H1827" s="137">
        <v>0</v>
      </c>
      <c r="I1827" s="136" t="s">
        <v>1</v>
      </c>
      <c r="J1827" s="136" t="s">
        <v>1275</v>
      </c>
      <c r="K1827" s="138" t="s">
        <v>3526</v>
      </c>
      <c r="L1827" s="134" t="s">
        <v>4261</v>
      </c>
      <c r="M1827" s="22" t="s">
        <v>4316</v>
      </c>
      <c r="N1827" s="22" t="s">
        <v>2074</v>
      </c>
      <c r="O1827" s="134"/>
      <c r="P1827" s="246" t="s">
        <v>4418</v>
      </c>
      <c r="Q1827" s="191"/>
      <c r="R1827" s="1"/>
      <c r="S1827" s="1" t="str">
        <f t="shared" si="258"/>
        <v/>
      </c>
      <c r="T1827" s="1" t="str">
        <f>IF(ISNA(VLOOKUP(P1827,'NEW XEQM.c'!D:D,1,0)),"--",VLOOKUP(P1827,'NEW XEQM.c'!D:G,3,0))</f>
        <v>--</v>
      </c>
      <c r="U1827" s="1" t="s">
        <v>2444</v>
      </c>
      <c r="W1827" t="e">
        <f t="shared" si="257"/>
        <v>#VALUE!</v>
      </c>
    </row>
    <row r="1828" spans="1:23">
      <c r="A1828" s="16">
        <f t="shared" si="255"/>
        <v>1828</v>
      </c>
      <c r="B1828" s="15">
        <f t="shared" si="256"/>
        <v>1788</v>
      </c>
      <c r="C1828" s="135" t="s">
        <v>4406</v>
      </c>
      <c r="D1828" s="135" t="s">
        <v>7</v>
      </c>
      <c r="E1828" s="136" t="s">
        <v>4412</v>
      </c>
      <c r="F1828" s="136" t="s">
        <v>4412</v>
      </c>
      <c r="G1828" s="137">
        <v>0</v>
      </c>
      <c r="H1828" s="137">
        <v>0</v>
      </c>
      <c r="I1828" s="92" t="s">
        <v>3</v>
      </c>
      <c r="J1828" s="136" t="s">
        <v>1275</v>
      </c>
      <c r="K1828" s="138" t="s">
        <v>3526</v>
      </c>
      <c r="L1828" s="134" t="s">
        <v>4261</v>
      </c>
      <c r="M1828" s="22" t="s">
        <v>4316</v>
      </c>
      <c r="N1828" s="22" t="s">
        <v>2074</v>
      </c>
      <c r="O1828" s="134"/>
      <c r="P1828" s="246" t="s">
        <v>4419</v>
      </c>
      <c r="Q1828" s="191"/>
      <c r="R1828" s="1"/>
      <c r="S1828" s="1" t="str">
        <f t="shared" si="258"/>
        <v/>
      </c>
      <c r="T1828" s="1" t="str">
        <f>IF(ISNA(VLOOKUP(P1828,'NEW XEQM.c'!D:D,1,0)),"--",VLOOKUP(P1828,'NEW XEQM.c'!D:G,3,0))</f>
        <v>--</v>
      </c>
      <c r="U1828" s="1" t="s">
        <v>2444</v>
      </c>
      <c r="W1828" t="str">
        <f t="shared" si="257"/>
        <v>STD_DOWN_ARROW BIN</v>
      </c>
    </row>
    <row r="1829" spans="1:23">
      <c r="A1829" s="16">
        <f t="shared" si="255"/>
        <v>1829</v>
      </c>
      <c r="B1829" s="15">
        <f t="shared" si="256"/>
        <v>1789</v>
      </c>
      <c r="C1829" s="135" t="s">
        <v>4407</v>
      </c>
      <c r="D1829" s="135" t="s">
        <v>7</v>
      </c>
      <c r="E1829" s="136" t="s">
        <v>4413</v>
      </c>
      <c r="F1829" s="136" t="s">
        <v>4413</v>
      </c>
      <c r="G1829" s="137">
        <v>0</v>
      </c>
      <c r="H1829" s="137">
        <v>0</v>
      </c>
      <c r="I1829" s="92" t="s">
        <v>3</v>
      </c>
      <c r="J1829" s="136" t="s">
        <v>1275</v>
      </c>
      <c r="K1829" s="138" t="s">
        <v>3526</v>
      </c>
      <c r="L1829" s="134" t="s">
        <v>4261</v>
      </c>
      <c r="M1829" s="22" t="s">
        <v>4316</v>
      </c>
      <c r="N1829" s="22" t="s">
        <v>2074</v>
      </c>
      <c r="O1829" s="134"/>
      <c r="P1829" s="246" t="s">
        <v>4420</v>
      </c>
      <c r="Q1829" s="191"/>
      <c r="R1829" s="1"/>
      <c r="S1829" s="1" t="str">
        <f t="shared" si="258"/>
        <v/>
      </c>
      <c r="T1829" s="1" t="str">
        <f>IF(ISNA(VLOOKUP(P1829,'NEW XEQM.c'!D:D,1,0)),"--",VLOOKUP(P1829,'NEW XEQM.c'!D:G,3,0))</f>
        <v>--</v>
      </c>
      <c r="U1829" s="1" t="s">
        <v>2444</v>
      </c>
      <c r="W1829" t="str">
        <f t="shared" si="257"/>
        <v>STD_UP_ARROW BIN</v>
      </c>
    </row>
    <row r="1830" spans="1:23">
      <c r="A1830" s="16">
        <f t="shared" si="255"/>
        <v>1830</v>
      </c>
      <c r="B1830" s="15">
        <f t="shared" si="256"/>
        <v>1790</v>
      </c>
      <c r="C1830" s="135" t="s">
        <v>4408</v>
      </c>
      <c r="D1830" s="135" t="s">
        <v>2626</v>
      </c>
      <c r="E1830" s="136" t="s">
        <v>4414</v>
      </c>
      <c r="F1830" s="136" t="s">
        <v>4414</v>
      </c>
      <c r="G1830" s="137">
        <v>0</v>
      </c>
      <c r="H1830" s="137">
        <v>0</v>
      </c>
      <c r="I1830" s="92" t="s">
        <v>3</v>
      </c>
      <c r="J1830" s="136" t="s">
        <v>1275</v>
      </c>
      <c r="K1830" s="138" t="s">
        <v>3526</v>
      </c>
      <c r="L1830" s="134" t="s">
        <v>4261</v>
      </c>
      <c r="M1830" s="22" t="s">
        <v>4316</v>
      </c>
      <c r="N1830" s="22" t="s">
        <v>2074</v>
      </c>
      <c r="O1830" s="134"/>
      <c r="P1830" s="246" t="s">
        <v>4423</v>
      </c>
      <c r="Q1830" s="191"/>
      <c r="R1830" s="1"/>
      <c r="S1830" s="1" t="str">
        <f t="shared" si="258"/>
        <v/>
      </c>
      <c r="T1830" s="1" t="str">
        <f>IF(ISNA(VLOOKUP(P1830,'NEW XEQM.c'!D:D,1,0)),"--",VLOOKUP(P1830,'NEW XEQM.c'!D:G,3,0))</f>
        <v>--</v>
      </c>
      <c r="U1830" s="1" t="s">
        <v>2444</v>
      </c>
      <c r="W1830" t="e">
        <f t="shared" si="257"/>
        <v>#VALUE!</v>
      </c>
    </row>
    <row r="1831" spans="1:23">
      <c r="A1831" s="16">
        <f t="shared" si="255"/>
        <v>1831</v>
      </c>
      <c r="B1831" s="15">
        <f t="shared" si="256"/>
        <v>1791</v>
      </c>
      <c r="C1831" s="135" t="s">
        <v>4408</v>
      </c>
      <c r="D1831" s="135" t="s">
        <v>2627</v>
      </c>
      <c r="E1831" s="136" t="s">
        <v>4415</v>
      </c>
      <c r="F1831" s="136" t="s">
        <v>4415</v>
      </c>
      <c r="G1831" s="137">
        <v>0</v>
      </c>
      <c r="H1831" s="137">
        <v>0</v>
      </c>
      <c r="I1831" s="92" t="s">
        <v>3</v>
      </c>
      <c r="J1831" s="136" t="s">
        <v>1275</v>
      </c>
      <c r="K1831" s="138" t="s">
        <v>3526</v>
      </c>
      <c r="L1831" s="134" t="s">
        <v>4261</v>
      </c>
      <c r="M1831" s="22" t="s">
        <v>4316</v>
      </c>
      <c r="N1831" s="22" t="s">
        <v>2074</v>
      </c>
      <c r="O1831" s="134"/>
      <c r="P1831" s="246" t="s">
        <v>4424</v>
      </c>
      <c r="Q1831" s="191"/>
      <c r="R1831" s="1"/>
      <c r="S1831" s="1" t="str">
        <f t="shared" si="258"/>
        <v/>
      </c>
      <c r="T1831" s="1" t="str">
        <f>IF(ISNA(VLOOKUP(P1831,'NEW XEQM.c'!D:D,1,0)),"--",VLOOKUP(P1831,'NEW XEQM.c'!D:G,3,0))</f>
        <v>--</v>
      </c>
      <c r="U1831" s="1" t="s">
        <v>2444</v>
      </c>
      <c r="W1831" t="e">
        <f t="shared" si="257"/>
        <v>#VALUE!</v>
      </c>
    </row>
    <row r="1832" spans="1:23">
      <c r="A1832" s="16">
        <f t="shared" si="255"/>
        <v>1832</v>
      </c>
      <c r="B1832" s="15">
        <f t="shared" si="256"/>
        <v>1792</v>
      </c>
      <c r="C1832" s="135" t="s">
        <v>3927</v>
      </c>
      <c r="D1832" s="135" t="s">
        <v>4409</v>
      </c>
      <c r="E1832" s="136" t="s">
        <v>4416</v>
      </c>
      <c r="F1832" s="136" t="s">
        <v>4416</v>
      </c>
      <c r="G1832" s="137">
        <v>0</v>
      </c>
      <c r="H1832" s="137">
        <v>0</v>
      </c>
      <c r="I1832" s="92" t="s">
        <v>3</v>
      </c>
      <c r="J1832" s="136" t="s">
        <v>1275</v>
      </c>
      <c r="K1832" s="138" t="s">
        <v>3526</v>
      </c>
      <c r="L1832" s="134" t="s">
        <v>4261</v>
      </c>
      <c r="M1832" s="22" t="s">
        <v>4316</v>
      </c>
      <c r="N1832" s="22" t="s">
        <v>2074</v>
      </c>
      <c r="O1832" s="134"/>
      <c r="P1832" s="246" t="s">
        <v>4421</v>
      </c>
      <c r="Q1832" s="191"/>
      <c r="R1832" s="1"/>
      <c r="S1832" s="1" t="str">
        <f t="shared" si="258"/>
        <v/>
      </c>
      <c r="T1832" s="1" t="str">
        <f>IF(ISNA(VLOOKUP(P1832,'NEW XEQM.c'!D:D,1,0)),"--",VLOOKUP(P1832,'NEW XEQM.c'!D:G,3,0))</f>
        <v>--</v>
      </c>
      <c r="U1832" s="1" t="s">
        <v>2444</v>
      </c>
      <c r="W1832" t="e">
        <f t="shared" si="257"/>
        <v>#VALUE!</v>
      </c>
    </row>
    <row r="1833" spans="1:23">
      <c r="A1833" s="16">
        <f t="shared" si="255"/>
        <v>1833</v>
      </c>
      <c r="B1833" s="15">
        <f t="shared" si="256"/>
        <v>1793</v>
      </c>
      <c r="C1833" s="135" t="s">
        <v>3927</v>
      </c>
      <c r="D1833" s="135" t="s">
        <v>4410</v>
      </c>
      <c r="E1833" s="136" t="s">
        <v>4417</v>
      </c>
      <c r="F1833" s="136" t="s">
        <v>4417</v>
      </c>
      <c r="G1833" s="137">
        <v>0</v>
      </c>
      <c r="H1833" s="137">
        <v>0</v>
      </c>
      <c r="I1833" s="92" t="s">
        <v>3</v>
      </c>
      <c r="J1833" s="136" t="s">
        <v>1275</v>
      </c>
      <c r="K1833" s="138" t="s">
        <v>3526</v>
      </c>
      <c r="L1833" s="134" t="s">
        <v>4261</v>
      </c>
      <c r="M1833" s="22" t="s">
        <v>4316</v>
      </c>
      <c r="N1833" s="22" t="s">
        <v>2074</v>
      </c>
      <c r="O1833" s="134"/>
      <c r="P1833" s="246" t="s">
        <v>4422</v>
      </c>
      <c r="Q1833" s="191"/>
      <c r="R1833" s="1"/>
      <c r="S1833" s="1" t="str">
        <f t="shared" si="258"/>
        <v/>
      </c>
      <c r="T1833" s="1" t="str">
        <f>IF(ISNA(VLOOKUP(P1833,'NEW XEQM.c'!D:D,1,0)),"--",VLOOKUP(P1833,'NEW XEQM.c'!D:G,3,0))</f>
        <v>--</v>
      </c>
      <c r="U1833" s="1" t="s">
        <v>2444</v>
      </c>
      <c r="W1833" t="e">
        <f t="shared" si="257"/>
        <v>#VALUE!</v>
      </c>
    </row>
    <row r="1834" spans="1:23">
      <c r="A1834" s="16">
        <f t="shared" si="255"/>
        <v>1834</v>
      </c>
      <c r="B1834" s="15">
        <f t="shared" si="256"/>
        <v>1794</v>
      </c>
      <c r="C1834" s="18" t="s">
        <v>4637</v>
      </c>
      <c r="D1834" s="18" t="s">
        <v>7</v>
      </c>
      <c r="E1834" s="23" t="s">
        <v>4638</v>
      </c>
      <c r="F1834" s="23" t="s">
        <v>4638</v>
      </c>
      <c r="G1834" s="99">
        <v>0</v>
      </c>
      <c r="H1834" s="99">
        <v>0</v>
      </c>
      <c r="I1834" s="92" t="s">
        <v>3</v>
      </c>
      <c r="J1834" s="23" t="s">
        <v>1274</v>
      </c>
      <c r="K1834" s="24" t="s">
        <v>3630</v>
      </c>
      <c r="L1834" s="134" t="s">
        <v>4261</v>
      </c>
      <c r="M1834" s="22" t="s">
        <v>4316</v>
      </c>
      <c r="N1834" s="22" t="s">
        <v>2074</v>
      </c>
      <c r="O1834" s="22"/>
      <c r="P1834" s="246" t="s">
        <v>4639</v>
      </c>
      <c r="Q1834" s="191"/>
      <c r="R1834" s="1"/>
      <c r="S1834" s="1" t="str">
        <f t="shared" si="258"/>
        <v/>
      </c>
      <c r="T1834" s="1" t="str">
        <f>IF(ISNA(VLOOKUP(P1834,'NEW XEQM.c'!D:D,1,0)),"--",VLOOKUP(P1834,'NEW XEQM.c'!D:G,3,0))</f>
        <v>SQRT1+XSQR</v>
      </c>
      <c r="U1834" s="1" t="s">
        <v>2450</v>
      </c>
      <c r="W1834" t="str">
        <f t="shared" si="257"/>
        <v/>
      </c>
    </row>
    <row r="1835" spans="1:23">
      <c r="A1835" s="16" t="str">
        <f t="shared" si="255"/>
        <v/>
      </c>
      <c r="B1835" s="15">
        <f t="shared" si="256"/>
        <v>1794.01</v>
      </c>
      <c r="C1835" s="18" t="s">
        <v>2074</v>
      </c>
      <c r="D1835" s="18"/>
      <c r="E1835" s="23"/>
      <c r="F1835" s="23"/>
      <c r="G1835" s="28"/>
      <c r="H1835" s="28"/>
      <c r="I1835" s="23"/>
      <c r="J1835" s="23"/>
      <c r="K1835" s="24"/>
      <c r="L1835" s="22"/>
      <c r="M1835" s="22"/>
      <c r="N1835" s="22" t="s">
        <v>2074</v>
      </c>
      <c r="O1835" s="22"/>
      <c r="P1835" s="246" t="s">
        <v>2074</v>
      </c>
      <c r="Q1835" s="191"/>
      <c r="R1835" s="1"/>
      <c r="S1835" s="1"/>
      <c r="T1835" s="1" t="str">
        <f>IF(ISNA(VLOOKUP(P1835,'NEW XEQM.c'!D:D,1,0)),"--",VLOOKUP(P1835,'NEW XEQM.c'!D:G,3,0))</f>
        <v>--</v>
      </c>
      <c r="U1835" s="1" t="s">
        <v>2074</v>
      </c>
      <c r="W1835" t="e">
        <f t="shared" si="257"/>
        <v>#VALUE!</v>
      </c>
    </row>
    <row r="1836" spans="1:23">
      <c r="A1836" s="16" t="str">
        <f t="shared" si="255"/>
        <v/>
      </c>
      <c r="B1836" s="15">
        <f t="shared" si="256"/>
        <v>1794.02</v>
      </c>
      <c r="C1836" s="18" t="s">
        <v>2074</v>
      </c>
      <c r="D1836" s="18"/>
      <c r="E1836" s="23"/>
      <c r="F1836" s="23"/>
      <c r="G1836" s="28"/>
      <c r="H1836" s="28"/>
      <c r="I1836" s="23"/>
      <c r="J1836" s="23"/>
      <c r="K1836" s="24"/>
      <c r="L1836" s="22"/>
      <c r="M1836" s="22"/>
      <c r="N1836" s="22" t="s">
        <v>2074</v>
      </c>
      <c r="O1836" s="22"/>
      <c r="P1836" s="246" t="s">
        <v>2074</v>
      </c>
      <c r="Q1836" s="191"/>
      <c r="R1836" s="1"/>
      <c r="S1836" s="1"/>
      <c r="T1836" s="1" t="str">
        <f>IF(ISNA(VLOOKUP(P1836,'NEW XEQM.c'!D:D,1,0)),"--",VLOOKUP(P1836,'NEW XEQM.c'!D:G,3,0))</f>
        <v>--</v>
      </c>
      <c r="U1836" s="1" t="s">
        <v>2074</v>
      </c>
      <c r="W1836" t="e">
        <f t="shared" si="257"/>
        <v>#VALUE!</v>
      </c>
    </row>
    <row r="1837" spans="1:23">
      <c r="A1837" s="16" t="str">
        <f t="shared" si="255"/>
        <v/>
      </c>
      <c r="B1837" s="15">
        <f t="shared" si="256"/>
        <v>1794.03</v>
      </c>
      <c r="C1837" s="18"/>
      <c r="D1837" s="18"/>
      <c r="E1837" s="23"/>
      <c r="F1837" s="23"/>
      <c r="G1837" s="28"/>
      <c r="H1837" s="28"/>
      <c r="I1837" s="23"/>
      <c r="J1837" s="23"/>
      <c r="K1837" s="24"/>
      <c r="L1837" s="22"/>
      <c r="M1837" s="22"/>
      <c r="N1837" s="22" t="s">
        <v>2074</v>
      </c>
      <c r="O1837" s="22"/>
      <c r="P1837" s="246" t="s">
        <v>2074</v>
      </c>
      <c r="Q1837" s="191"/>
      <c r="R1837" s="1"/>
      <c r="S1837" s="1"/>
      <c r="T1837" s="1" t="str">
        <f>IF(ISNA(VLOOKUP(P1837,'NEW XEQM.c'!D:D,1,0)),"--",VLOOKUP(P1837,'NEW XEQM.c'!D:G,3,0))</f>
        <v>--</v>
      </c>
      <c r="U1837" s="1" t="s">
        <v>2074</v>
      </c>
      <c r="W1837" t="e">
        <f t="shared" si="257"/>
        <v>#VALUE!</v>
      </c>
    </row>
    <row r="1838" spans="1:23">
      <c r="A1838" s="16" t="str">
        <f t="shared" si="255"/>
        <v/>
      </c>
      <c r="B1838" s="15">
        <f t="shared" si="256"/>
        <v>1794.04</v>
      </c>
      <c r="C1838" s="18" t="s">
        <v>3744</v>
      </c>
      <c r="D1838" s="18"/>
      <c r="E1838" s="23"/>
      <c r="F1838" s="23"/>
      <c r="G1838" s="28"/>
      <c r="H1838" s="28"/>
      <c r="I1838" s="23"/>
      <c r="J1838" s="23"/>
      <c r="K1838" s="24"/>
      <c r="L1838" s="22"/>
      <c r="M1838" s="22"/>
      <c r="N1838" s="22" t="s">
        <v>2074</v>
      </c>
      <c r="O1838" s="22"/>
      <c r="P1838" s="251" t="str">
        <f>C1838</f>
        <v>//Jaymos C43 extensions</v>
      </c>
      <c r="Q1838" s="191"/>
      <c r="R1838" s="1"/>
      <c r="S1838" s="1"/>
      <c r="T1838" s="1" t="str">
        <f>IF(ISNA(VLOOKUP(P1838,'NEW XEQM.c'!D:D,1,0)),"--",VLOOKUP(P1838,'NEW XEQM.c'!D:G,3,0))</f>
        <v>--</v>
      </c>
      <c r="U1838" s="1" t="s">
        <v>2074</v>
      </c>
      <c r="W1838" t="e">
        <f t="shared" si="257"/>
        <v>#VALUE!</v>
      </c>
    </row>
    <row r="1839" spans="1:23">
      <c r="A1839" s="16">
        <f t="shared" si="255"/>
        <v>1839</v>
      </c>
      <c r="B1839" s="15">
        <f t="shared" si="256"/>
        <v>1795</v>
      </c>
      <c r="C1839" s="45" t="s">
        <v>6114</v>
      </c>
      <c r="D1839" s="45" t="s">
        <v>7</v>
      </c>
      <c r="E1839" s="46" t="s">
        <v>6108</v>
      </c>
      <c r="F1839" s="46" t="s">
        <v>6109</v>
      </c>
      <c r="G1839" s="47">
        <v>0</v>
      </c>
      <c r="H1839" s="47">
        <v>0</v>
      </c>
      <c r="I1839" s="196" t="s">
        <v>3</v>
      </c>
      <c r="J1839" s="46" t="s">
        <v>1274</v>
      </c>
      <c r="K1839" s="48" t="s">
        <v>3630</v>
      </c>
      <c r="L1839" s="49" t="s">
        <v>4261</v>
      </c>
      <c r="M1839" s="22" t="s">
        <v>4316</v>
      </c>
      <c r="N1839" s="22" t="s">
        <v>2483</v>
      </c>
      <c r="O1839" s="45" t="s">
        <v>1279</v>
      </c>
      <c r="P1839" s="247" t="s">
        <v>6110</v>
      </c>
      <c r="Q1839" s="191"/>
      <c r="R1839" s="1"/>
      <c r="S1839" s="1" t="str">
        <f t="shared" ref="S1839" si="259">IF(E1839=F1839,"","NOT EQUAL")</f>
        <v>NOT EQUAL</v>
      </c>
      <c r="T1839" s="1" t="str">
        <f>IF(ISNA(VLOOKUP(P1839,'NEW XEQM.c'!D:D,1,0)),"--",VLOOKUP(P1839,'NEW XEQM.c'!D:G,3,0))</f>
        <v>--</v>
      </c>
      <c r="U1839" s="1" t="s">
        <v>2445</v>
      </c>
      <c r="W1839" t="str">
        <f t="shared" si="257"/>
        <v>op_ STD_op_i STD_SUB_SUN</v>
      </c>
    </row>
    <row r="1840" spans="1:23">
      <c r="A1840" s="16">
        <f t="shared" si="255"/>
        <v>1840</v>
      </c>
      <c r="B1840" s="15">
        <f t="shared" si="256"/>
        <v>1796</v>
      </c>
      <c r="C1840" s="45" t="s">
        <v>5021</v>
      </c>
      <c r="D1840" s="45" t="s">
        <v>6100</v>
      </c>
      <c r="E1840" s="46" t="s">
        <v>2090</v>
      </c>
      <c r="F1840" s="46" t="s">
        <v>2090</v>
      </c>
      <c r="G1840" s="47">
        <v>0</v>
      </c>
      <c r="H1840" s="47">
        <v>0</v>
      </c>
      <c r="I1840" s="196" t="s">
        <v>3</v>
      </c>
      <c r="J1840" s="46" t="s">
        <v>1275</v>
      </c>
      <c r="K1840" s="48" t="s">
        <v>3526</v>
      </c>
      <c r="L1840" s="49" t="s">
        <v>4261</v>
      </c>
      <c r="M1840" s="49" t="s">
        <v>4318</v>
      </c>
      <c r="N1840" s="22" t="s">
        <v>5131</v>
      </c>
      <c r="O1840" s="45" t="s">
        <v>3174</v>
      </c>
      <c r="P1840" s="247" t="s">
        <v>6097</v>
      </c>
      <c r="Q1840" s="191"/>
      <c r="R1840" s="1"/>
      <c r="S1840" s="1" t="str">
        <f t="shared" ref="S1840:S1902" si="260">IF(E1840=F1840,"","NOT EQUAL")</f>
        <v/>
      </c>
      <c r="T1840" s="1" t="str">
        <f>IF(ISNA(VLOOKUP(P1840,'NEW XEQM.c'!D:D,1,0)),"--",VLOOKUP(P1840,'NEW XEQM.c'!D:G,3,0))</f>
        <v>MYM</v>
      </c>
      <c r="U1840" s="1" t="s">
        <v>2483</v>
      </c>
      <c r="W1840" t="e">
        <f t="shared" si="257"/>
        <v>#VALUE!</v>
      </c>
    </row>
    <row r="1841" spans="1:23">
      <c r="A1841" s="16">
        <f t="shared" si="255"/>
        <v>1841</v>
      </c>
      <c r="B1841" s="15">
        <f t="shared" si="256"/>
        <v>1797</v>
      </c>
      <c r="C1841" s="45" t="s">
        <v>5021</v>
      </c>
      <c r="D1841" s="45" t="s">
        <v>911</v>
      </c>
      <c r="E1841" s="46" t="s">
        <v>4632</v>
      </c>
      <c r="F1841" s="46" t="s">
        <v>4632</v>
      </c>
      <c r="G1841" s="47">
        <v>0</v>
      </c>
      <c r="H1841" s="47">
        <v>0</v>
      </c>
      <c r="I1841" s="196" t="s">
        <v>3</v>
      </c>
      <c r="J1841" s="46" t="s">
        <v>1275</v>
      </c>
      <c r="K1841" s="48" t="s">
        <v>3526</v>
      </c>
      <c r="L1841" s="49" t="s">
        <v>4261</v>
      </c>
      <c r="M1841" s="49" t="s">
        <v>4318</v>
      </c>
      <c r="N1841" s="22" t="s">
        <v>5131</v>
      </c>
      <c r="O1841" s="45" t="s">
        <v>1281</v>
      </c>
      <c r="P1841" s="247" t="s">
        <v>2071</v>
      </c>
      <c r="Q1841" s="191"/>
      <c r="R1841" s="1"/>
      <c r="S1841" s="1" t="str">
        <f t="shared" si="260"/>
        <v/>
      </c>
      <c r="T1841" s="1" t="str">
        <f>IF(ISNA(VLOOKUP(P1841,'NEW XEQM.c'!D:D,1,0)),"--",VLOOKUP(P1841,'NEW XEQM.c'!D:G,3,0))</f>
        <v>G2TP</v>
      </c>
      <c r="U1841" s="1" t="s">
        <v>2483</v>
      </c>
      <c r="W1841" t="e">
        <f t="shared" si="257"/>
        <v>#VALUE!</v>
      </c>
    </row>
    <row r="1842" spans="1:23">
      <c r="A1842" s="16">
        <f t="shared" si="255"/>
        <v>1842</v>
      </c>
      <c r="B1842" s="15">
        <f t="shared" si="256"/>
        <v>1798</v>
      </c>
      <c r="C1842" s="45" t="s">
        <v>5021</v>
      </c>
      <c r="D1842" s="45" t="s">
        <v>5033</v>
      </c>
      <c r="E1842" s="46" t="s">
        <v>5035</v>
      </c>
      <c r="F1842" s="46" t="s">
        <v>5035</v>
      </c>
      <c r="G1842" s="47">
        <v>0</v>
      </c>
      <c r="H1842" s="47">
        <v>0</v>
      </c>
      <c r="I1842" s="196" t="s">
        <v>3</v>
      </c>
      <c r="J1842" s="46" t="s">
        <v>1275</v>
      </c>
      <c r="K1842" s="48" t="s">
        <v>3526</v>
      </c>
      <c r="L1842" s="49" t="s">
        <v>4261</v>
      </c>
      <c r="M1842" s="49" t="s">
        <v>4318</v>
      </c>
      <c r="N1842" s="22" t="s">
        <v>5131</v>
      </c>
      <c r="O1842" s="49"/>
      <c r="P1842" s="247" t="s">
        <v>5034</v>
      </c>
      <c r="Q1842" s="191"/>
      <c r="R1842" s="1"/>
      <c r="S1842" s="1" t="str">
        <f t="shared" si="260"/>
        <v/>
      </c>
      <c r="T1842" s="1" t="str">
        <f>IF(ISNA(VLOOKUP(P1842,'NEW XEQM.c'!D:D,1,0)),"--",VLOOKUP(P1842,'NEW XEQM.c'!D:G,3,0))</f>
        <v>--</v>
      </c>
      <c r="U1842" s="1" t="s">
        <v>2450</v>
      </c>
      <c r="W1842" t="e">
        <f t="shared" si="257"/>
        <v>#VALUE!</v>
      </c>
    </row>
    <row r="1843" spans="1:23">
      <c r="A1843" s="16">
        <f t="shared" si="255"/>
        <v>1843</v>
      </c>
      <c r="B1843" s="15">
        <f t="shared" si="256"/>
        <v>1799</v>
      </c>
      <c r="C1843" s="45" t="s">
        <v>3446</v>
      </c>
      <c r="D1843" s="45">
        <v>0</v>
      </c>
      <c r="E1843" s="48" t="s">
        <v>2126</v>
      </c>
      <c r="F1843" s="48" t="s">
        <v>2126</v>
      </c>
      <c r="G1843" s="50">
        <v>0</v>
      </c>
      <c r="H1843" s="50">
        <v>0</v>
      </c>
      <c r="I1843" s="196" t="s">
        <v>3</v>
      </c>
      <c r="J1843" s="46" t="s">
        <v>1275</v>
      </c>
      <c r="K1843" s="48" t="s">
        <v>3526</v>
      </c>
      <c r="L1843" s="49" t="s">
        <v>4261</v>
      </c>
      <c r="M1843" s="22" t="s">
        <v>4316</v>
      </c>
      <c r="N1843" s="22" t="s">
        <v>2483</v>
      </c>
      <c r="O1843" s="49"/>
      <c r="P1843" s="247" t="s">
        <v>2127</v>
      </c>
      <c r="Q1843" s="191"/>
      <c r="R1843" s="1"/>
      <c r="S1843" s="1" t="str">
        <f t="shared" si="260"/>
        <v/>
      </c>
      <c r="T1843" s="1" t="str">
        <f>IF(ISNA(VLOOKUP(P1843,'NEW XEQM.c'!D:D,1,0)),"--",VLOOKUP(P1843,'NEW XEQM.c'!D:G,3,0))</f>
        <v>--</v>
      </c>
      <c r="U1843" s="1" t="s">
        <v>2483</v>
      </c>
      <c r="W1843" t="str">
        <f t="shared" si="257"/>
        <v>STD_PRINTER ALLr</v>
      </c>
    </row>
    <row r="1844" spans="1:23">
      <c r="A1844" s="16">
        <f t="shared" si="255"/>
        <v>1844</v>
      </c>
      <c r="B1844" s="15">
        <f t="shared" si="256"/>
        <v>1800</v>
      </c>
      <c r="C1844" s="45" t="s">
        <v>3459</v>
      </c>
      <c r="D1844" s="45">
        <v>85</v>
      </c>
      <c r="E1844" s="188" t="s">
        <v>2128</v>
      </c>
      <c r="F1844" s="46" t="s">
        <v>2128</v>
      </c>
      <c r="G1844" s="47">
        <v>0</v>
      </c>
      <c r="H1844" s="47">
        <v>0</v>
      </c>
      <c r="I1844" s="196" t="s">
        <v>1</v>
      </c>
      <c r="J1844" s="46" t="s">
        <v>1274</v>
      </c>
      <c r="K1844" s="48" t="s">
        <v>3630</v>
      </c>
      <c r="L1844" s="49" t="s">
        <v>4261</v>
      </c>
      <c r="M1844" s="49" t="s">
        <v>4318</v>
      </c>
      <c r="N1844" s="22" t="s">
        <v>2483</v>
      </c>
      <c r="O1844" s="49" t="s">
        <v>2091</v>
      </c>
      <c r="P1844" s="247" t="s">
        <v>2131</v>
      </c>
      <c r="Q1844" s="191"/>
      <c r="R1844" s="1"/>
      <c r="S1844" s="1" t="str">
        <f t="shared" si="260"/>
        <v/>
      </c>
      <c r="T1844" s="1" t="str">
        <f>IF(ISNA(VLOOKUP(P1844,'NEW XEQM.c'!D:D,1,0)),"--",VLOOKUP(P1844,'NEW XEQM.c'!D:G,3,0))</f>
        <v>--</v>
      </c>
      <c r="U1844" s="1" t="s">
        <v>2486</v>
      </c>
      <c r="W1844" t="str">
        <f t="shared" si="257"/>
        <v/>
      </c>
    </row>
    <row r="1845" spans="1:23">
      <c r="A1845" s="16">
        <f t="shared" si="255"/>
        <v>1845</v>
      </c>
      <c r="B1845" s="15">
        <f t="shared" si="256"/>
        <v>1801</v>
      </c>
      <c r="C1845" s="45" t="s">
        <v>3459</v>
      </c>
      <c r="D1845" s="45">
        <v>88</v>
      </c>
      <c r="E1845" s="188" t="s">
        <v>2098</v>
      </c>
      <c r="F1845" s="46" t="s">
        <v>2098</v>
      </c>
      <c r="G1845" s="47">
        <v>0</v>
      </c>
      <c r="H1845" s="47">
        <v>0</v>
      </c>
      <c r="I1845" s="196" t="s">
        <v>1</v>
      </c>
      <c r="J1845" s="46" t="s">
        <v>1274</v>
      </c>
      <c r="K1845" s="48" t="s">
        <v>3630</v>
      </c>
      <c r="L1845" s="49" t="s">
        <v>4261</v>
      </c>
      <c r="M1845" s="49" t="s">
        <v>4318</v>
      </c>
      <c r="N1845" s="22" t="s">
        <v>2483</v>
      </c>
      <c r="O1845" s="45" t="s">
        <v>2091</v>
      </c>
      <c r="P1845" s="247" t="s">
        <v>2092</v>
      </c>
      <c r="Q1845" s="191"/>
      <c r="R1845" s="1"/>
      <c r="S1845" s="1" t="str">
        <f t="shared" si="260"/>
        <v/>
      </c>
      <c r="T1845" s="1" t="str">
        <f>IF(ISNA(VLOOKUP(P1845,'NEW XEQM.c'!D:D,1,0)),"--",VLOOKUP(P1845,'NEW XEQM.c'!D:G,3,0))</f>
        <v>--</v>
      </c>
      <c r="U1845" s="1" t="s">
        <v>2486</v>
      </c>
      <c r="W1845" t="str">
        <f t="shared" si="257"/>
        <v/>
      </c>
    </row>
    <row r="1846" spans="1:23">
      <c r="A1846" s="16">
        <f t="shared" si="255"/>
        <v>1846</v>
      </c>
      <c r="B1846" s="15">
        <f t="shared" si="256"/>
        <v>1802</v>
      </c>
      <c r="C1846" s="45" t="s">
        <v>3459</v>
      </c>
      <c r="D1846" s="45">
        <v>91</v>
      </c>
      <c r="E1846" s="188" t="s">
        <v>2099</v>
      </c>
      <c r="F1846" s="46" t="s">
        <v>2099</v>
      </c>
      <c r="G1846" s="47">
        <v>0</v>
      </c>
      <c r="H1846" s="47">
        <v>0</v>
      </c>
      <c r="I1846" s="196" t="s">
        <v>1</v>
      </c>
      <c r="J1846" s="46" t="s">
        <v>1274</v>
      </c>
      <c r="K1846" s="48" t="s">
        <v>3630</v>
      </c>
      <c r="L1846" s="49" t="s">
        <v>4261</v>
      </c>
      <c r="M1846" s="49" t="s">
        <v>4318</v>
      </c>
      <c r="N1846" s="22" t="s">
        <v>2483</v>
      </c>
      <c r="O1846" s="45" t="s">
        <v>2091</v>
      </c>
      <c r="P1846" s="247" t="s">
        <v>2093</v>
      </c>
      <c r="Q1846" s="191"/>
      <c r="R1846" s="1"/>
      <c r="S1846" s="1" t="str">
        <f t="shared" si="260"/>
        <v/>
      </c>
      <c r="T1846" s="1" t="str">
        <f>IF(ISNA(VLOOKUP(P1846,'NEW XEQM.c'!D:D,1,0)),"--",VLOOKUP(P1846,'NEW XEQM.c'!D:G,3,0))</f>
        <v>--</v>
      </c>
      <c r="U1846" s="1" t="s">
        <v>2486</v>
      </c>
      <c r="W1846" t="str">
        <f t="shared" si="257"/>
        <v/>
      </c>
    </row>
    <row r="1847" spans="1:23">
      <c r="A1847" s="16">
        <f t="shared" si="255"/>
        <v>1847</v>
      </c>
      <c r="B1847" s="15">
        <f t="shared" si="256"/>
        <v>1803</v>
      </c>
      <c r="C1847" s="45" t="s">
        <v>3459</v>
      </c>
      <c r="D1847" s="45">
        <v>94</v>
      </c>
      <c r="E1847" s="188" t="s">
        <v>2100</v>
      </c>
      <c r="F1847" s="46" t="s">
        <v>2100</v>
      </c>
      <c r="G1847" s="47">
        <v>0</v>
      </c>
      <c r="H1847" s="47">
        <v>0</v>
      </c>
      <c r="I1847" s="196" t="s">
        <v>1</v>
      </c>
      <c r="J1847" s="46" t="s">
        <v>1274</v>
      </c>
      <c r="K1847" s="48" t="s">
        <v>3630</v>
      </c>
      <c r="L1847" s="49" t="s">
        <v>4261</v>
      </c>
      <c r="M1847" s="49" t="s">
        <v>4318</v>
      </c>
      <c r="N1847" s="22" t="s">
        <v>2483</v>
      </c>
      <c r="O1847" s="45" t="s">
        <v>2091</v>
      </c>
      <c r="P1847" s="247" t="s">
        <v>2094</v>
      </c>
      <c r="Q1847" s="191"/>
      <c r="R1847" s="1"/>
      <c r="S1847" s="1" t="str">
        <f t="shared" si="260"/>
        <v/>
      </c>
      <c r="T1847" s="1" t="str">
        <f>IF(ISNA(VLOOKUP(P1847,'NEW XEQM.c'!D:D,1,0)),"--",VLOOKUP(P1847,'NEW XEQM.c'!D:G,3,0))</f>
        <v>--</v>
      </c>
      <c r="U1847" s="1" t="s">
        <v>2486</v>
      </c>
      <c r="W1847" t="str">
        <f t="shared" si="257"/>
        <v/>
      </c>
    </row>
    <row r="1848" spans="1:23">
      <c r="A1848" s="16">
        <f t="shared" si="255"/>
        <v>1848</v>
      </c>
      <c r="B1848" s="15">
        <f t="shared" si="256"/>
        <v>1804</v>
      </c>
      <c r="C1848" s="45" t="s">
        <v>3459</v>
      </c>
      <c r="D1848" s="45">
        <v>97</v>
      </c>
      <c r="E1848" s="188" t="s">
        <v>2101</v>
      </c>
      <c r="F1848" s="46" t="s">
        <v>2101</v>
      </c>
      <c r="G1848" s="47">
        <v>0</v>
      </c>
      <c r="H1848" s="47">
        <v>0</v>
      </c>
      <c r="I1848" s="196" t="s">
        <v>1</v>
      </c>
      <c r="J1848" s="46" t="s">
        <v>1274</v>
      </c>
      <c r="K1848" s="48" t="s">
        <v>3630</v>
      </c>
      <c r="L1848" s="49" t="s">
        <v>4261</v>
      </c>
      <c r="M1848" s="49" t="s">
        <v>4318</v>
      </c>
      <c r="N1848" s="22" t="s">
        <v>2483</v>
      </c>
      <c r="O1848" s="45" t="s">
        <v>2091</v>
      </c>
      <c r="P1848" s="247" t="s">
        <v>2095</v>
      </c>
      <c r="Q1848" s="191"/>
      <c r="R1848" s="1"/>
      <c r="S1848" s="1" t="str">
        <f t="shared" si="260"/>
        <v/>
      </c>
      <c r="T1848" s="1" t="str">
        <f>IF(ISNA(VLOOKUP(P1848,'NEW XEQM.c'!D:D,1,0)),"--",VLOOKUP(P1848,'NEW XEQM.c'!D:G,3,0))</f>
        <v>--</v>
      </c>
      <c r="U1848" s="1" t="s">
        <v>2486</v>
      </c>
      <c r="W1848" t="str">
        <f t="shared" si="257"/>
        <v/>
      </c>
    </row>
    <row r="1849" spans="1:23">
      <c r="A1849" s="16">
        <f t="shared" si="255"/>
        <v>1849</v>
      </c>
      <c r="B1849" s="15">
        <f t="shared" si="256"/>
        <v>1805</v>
      </c>
      <c r="C1849" s="45" t="s">
        <v>3459</v>
      </c>
      <c r="D1849" s="45">
        <v>103</v>
      </c>
      <c r="E1849" s="188" t="s">
        <v>2102</v>
      </c>
      <c r="F1849" s="46" t="s">
        <v>2102</v>
      </c>
      <c r="G1849" s="47">
        <v>0</v>
      </c>
      <c r="H1849" s="47">
        <v>0</v>
      </c>
      <c r="I1849" s="196" t="s">
        <v>1</v>
      </c>
      <c r="J1849" s="46" t="s">
        <v>1274</v>
      </c>
      <c r="K1849" s="48" t="s">
        <v>3630</v>
      </c>
      <c r="L1849" s="49" t="s">
        <v>4261</v>
      </c>
      <c r="M1849" s="49" t="s">
        <v>4318</v>
      </c>
      <c r="N1849" s="22" t="s">
        <v>2483</v>
      </c>
      <c r="O1849" s="45" t="s">
        <v>2091</v>
      </c>
      <c r="P1849" s="247" t="s">
        <v>2096</v>
      </c>
      <c r="Q1849" s="191"/>
      <c r="R1849" s="1"/>
      <c r="S1849" s="1" t="str">
        <f t="shared" si="260"/>
        <v/>
      </c>
      <c r="T1849" s="1" t="str">
        <f>IF(ISNA(VLOOKUP(P1849,'NEW XEQM.c'!D:D,1,0)),"--",VLOOKUP(P1849,'NEW XEQM.c'!D:G,3,0))</f>
        <v>--</v>
      </c>
      <c r="U1849" s="1" t="s">
        <v>2486</v>
      </c>
      <c r="W1849" t="str">
        <f t="shared" si="257"/>
        <v/>
      </c>
    </row>
    <row r="1850" spans="1:23">
      <c r="A1850" s="16">
        <f t="shared" si="255"/>
        <v>1850</v>
      </c>
      <c r="B1850" s="15">
        <f t="shared" si="256"/>
        <v>1806</v>
      </c>
      <c r="C1850" s="45" t="s">
        <v>3459</v>
      </c>
      <c r="D1850" s="45">
        <v>106</v>
      </c>
      <c r="E1850" s="188" t="s">
        <v>2103</v>
      </c>
      <c r="F1850" s="46" t="s">
        <v>2103</v>
      </c>
      <c r="G1850" s="47">
        <v>0</v>
      </c>
      <c r="H1850" s="47">
        <v>0</v>
      </c>
      <c r="I1850" s="196" t="s">
        <v>1</v>
      </c>
      <c r="J1850" s="46" t="s">
        <v>1274</v>
      </c>
      <c r="K1850" s="48" t="s">
        <v>3630</v>
      </c>
      <c r="L1850" s="49" t="s">
        <v>4261</v>
      </c>
      <c r="M1850" s="49" t="s">
        <v>4318</v>
      </c>
      <c r="N1850" s="22" t="s">
        <v>2483</v>
      </c>
      <c r="O1850" s="45" t="s">
        <v>2091</v>
      </c>
      <c r="P1850" s="247" t="s">
        <v>2097</v>
      </c>
      <c r="Q1850" s="191"/>
      <c r="R1850" s="1"/>
      <c r="S1850" s="1" t="str">
        <f t="shared" si="260"/>
        <v/>
      </c>
      <c r="T1850" s="1" t="str">
        <f>IF(ISNA(VLOOKUP(P1850,'NEW XEQM.c'!D:D,1,0)),"--",VLOOKUP(P1850,'NEW XEQM.c'!D:G,3,0))</f>
        <v>--</v>
      </c>
      <c r="U1850" s="1" t="s">
        <v>2486</v>
      </c>
      <c r="W1850" t="str">
        <f t="shared" si="257"/>
        <v/>
      </c>
    </row>
    <row r="1851" spans="1:23">
      <c r="A1851" s="16">
        <f t="shared" si="255"/>
        <v>1851</v>
      </c>
      <c r="B1851" s="15">
        <f t="shared" si="256"/>
        <v>1807</v>
      </c>
      <c r="C1851" s="45" t="s">
        <v>3459</v>
      </c>
      <c r="D1851" s="45">
        <v>109</v>
      </c>
      <c r="E1851" s="188" t="s">
        <v>2129</v>
      </c>
      <c r="F1851" s="46" t="s">
        <v>2129</v>
      </c>
      <c r="G1851" s="47">
        <v>0</v>
      </c>
      <c r="H1851" s="47">
        <v>0</v>
      </c>
      <c r="I1851" s="196" t="s">
        <v>1</v>
      </c>
      <c r="J1851" s="46" t="s">
        <v>1274</v>
      </c>
      <c r="K1851" s="48" t="s">
        <v>3630</v>
      </c>
      <c r="L1851" s="49" t="s">
        <v>4261</v>
      </c>
      <c r="M1851" s="49" t="s">
        <v>4318</v>
      </c>
      <c r="N1851" s="22" t="s">
        <v>2483</v>
      </c>
      <c r="O1851" s="45" t="s">
        <v>2091</v>
      </c>
      <c r="P1851" s="247" t="s">
        <v>2132</v>
      </c>
      <c r="Q1851" s="191"/>
      <c r="R1851" s="1"/>
      <c r="S1851" s="1" t="str">
        <f t="shared" si="260"/>
        <v/>
      </c>
      <c r="T1851" s="1" t="str">
        <f>IF(ISNA(VLOOKUP(P1851,'NEW XEQM.c'!D:D,1,0)),"--",VLOOKUP(P1851,'NEW XEQM.c'!D:G,3,0))</f>
        <v>--</v>
      </c>
      <c r="U1851" s="1" t="s">
        <v>2486</v>
      </c>
      <c r="W1851" t="str">
        <f t="shared" si="257"/>
        <v/>
      </c>
    </row>
    <row r="1852" spans="1:23">
      <c r="A1852" s="16">
        <f t="shared" si="255"/>
        <v>1852</v>
      </c>
      <c r="B1852" s="15">
        <f t="shared" si="256"/>
        <v>1808</v>
      </c>
      <c r="C1852" s="45" t="s">
        <v>3459</v>
      </c>
      <c r="D1852" s="45">
        <v>112</v>
      </c>
      <c r="E1852" s="188" t="s">
        <v>2130</v>
      </c>
      <c r="F1852" s="46" t="s">
        <v>2130</v>
      </c>
      <c r="G1852" s="47">
        <v>0</v>
      </c>
      <c r="H1852" s="47">
        <v>0</v>
      </c>
      <c r="I1852" s="196" t="s">
        <v>1</v>
      </c>
      <c r="J1852" s="46" t="s">
        <v>1274</v>
      </c>
      <c r="K1852" s="48" t="s">
        <v>3630</v>
      </c>
      <c r="L1852" s="49" t="s">
        <v>4261</v>
      </c>
      <c r="M1852" s="49" t="s">
        <v>4318</v>
      </c>
      <c r="N1852" s="22" t="s">
        <v>2483</v>
      </c>
      <c r="O1852" s="45" t="s">
        <v>2091</v>
      </c>
      <c r="P1852" s="247" t="s">
        <v>2133</v>
      </c>
      <c r="Q1852" s="191"/>
      <c r="R1852" s="1"/>
      <c r="S1852" s="1" t="str">
        <f t="shared" si="260"/>
        <v/>
      </c>
      <c r="T1852" s="1" t="str">
        <f>IF(ISNA(VLOOKUP(P1852,'NEW XEQM.c'!D:D,1,0)),"--",VLOOKUP(P1852,'NEW XEQM.c'!D:G,3,0))</f>
        <v>--</v>
      </c>
      <c r="U1852" s="1" t="s">
        <v>2486</v>
      </c>
      <c r="W1852" t="str">
        <f t="shared" si="257"/>
        <v/>
      </c>
    </row>
    <row r="1853" spans="1:23">
      <c r="A1853" s="16">
        <f t="shared" ref="A1853:A1916" si="261">IF(B1853=INT(B1853),ROW(),"")</f>
        <v>1853</v>
      </c>
      <c r="B1853" s="15">
        <f t="shared" si="256"/>
        <v>1809</v>
      </c>
      <c r="C1853" s="45" t="s">
        <v>3513</v>
      </c>
      <c r="D1853" s="45" t="s">
        <v>2955</v>
      </c>
      <c r="E1853" s="46" t="s">
        <v>474</v>
      </c>
      <c r="F1853" s="46" t="s">
        <v>883</v>
      </c>
      <c r="G1853" s="47">
        <v>0</v>
      </c>
      <c r="H1853" s="47">
        <v>0</v>
      </c>
      <c r="I1853" s="130" t="s">
        <v>1</v>
      </c>
      <c r="J1853" s="23" t="s">
        <v>1275</v>
      </c>
      <c r="K1853" s="24" t="s">
        <v>3526</v>
      </c>
      <c r="L1853" s="22" t="s">
        <v>4261</v>
      </c>
      <c r="M1853" s="22" t="s">
        <v>4318</v>
      </c>
      <c r="N1853" s="22" t="s">
        <v>2483</v>
      </c>
      <c r="O1853" s="45" t="s">
        <v>884</v>
      </c>
      <c r="P1853" s="247" t="s">
        <v>2955</v>
      </c>
      <c r="Q1853" s="191"/>
      <c r="R1853" s="1"/>
      <c r="S1853" s="1" t="str">
        <f t="shared" si="260"/>
        <v>NOT EQUAL</v>
      </c>
      <c r="T1853" s="1" t="str">
        <f>IF(ISNA(VLOOKUP(P1853,'NEW XEQM.c'!D:D,1,0)),"--",VLOOKUP(P1853,'NEW XEQM.c'!D:G,3,0))</f>
        <v>--</v>
      </c>
      <c r="U1853" s="1"/>
      <c r="W1853" t="e">
        <f t="shared" si="257"/>
        <v>#VALUE!</v>
      </c>
    </row>
    <row r="1854" spans="1:23">
      <c r="A1854" s="16">
        <f t="shared" si="261"/>
        <v>1854</v>
      </c>
      <c r="B1854" s="15">
        <f t="shared" si="256"/>
        <v>1810</v>
      </c>
      <c r="C1854" s="45" t="s">
        <v>3513</v>
      </c>
      <c r="D1854" s="45" t="s">
        <v>2956</v>
      </c>
      <c r="E1854" s="46" t="s">
        <v>474</v>
      </c>
      <c r="F1854" s="46" t="s">
        <v>885</v>
      </c>
      <c r="G1854" s="47">
        <v>0</v>
      </c>
      <c r="H1854" s="47">
        <v>0</v>
      </c>
      <c r="I1854" s="130" t="s">
        <v>1</v>
      </c>
      <c r="J1854" s="23" t="s">
        <v>1275</v>
      </c>
      <c r="K1854" s="24" t="s">
        <v>3526</v>
      </c>
      <c r="L1854" s="22" t="s">
        <v>4261</v>
      </c>
      <c r="M1854" s="22" t="s">
        <v>4318</v>
      </c>
      <c r="N1854" s="22" t="s">
        <v>2483</v>
      </c>
      <c r="O1854" s="45" t="s">
        <v>884</v>
      </c>
      <c r="P1854" s="247" t="s">
        <v>2956</v>
      </c>
      <c r="Q1854" s="191"/>
      <c r="R1854" s="1"/>
      <c r="S1854" s="1" t="str">
        <f t="shared" si="260"/>
        <v>NOT EQUAL</v>
      </c>
      <c r="T1854" s="1" t="str">
        <f>IF(ISNA(VLOOKUP(P1854,'NEW XEQM.c'!D:D,1,0)),"--",VLOOKUP(P1854,'NEW XEQM.c'!D:G,3,0))</f>
        <v>--</v>
      </c>
      <c r="U1854" s="1"/>
      <c r="W1854" t="e">
        <f t="shared" si="257"/>
        <v>#VALUE!</v>
      </c>
    </row>
    <row r="1855" spans="1:23">
      <c r="A1855" s="16">
        <f t="shared" si="261"/>
        <v>1855</v>
      </c>
      <c r="B1855" s="15">
        <f t="shared" si="256"/>
        <v>1811</v>
      </c>
      <c r="C1855" s="45" t="s">
        <v>3513</v>
      </c>
      <c r="D1855" s="45" t="s">
        <v>2957</v>
      </c>
      <c r="E1855" s="46" t="s">
        <v>474</v>
      </c>
      <c r="F1855" s="46" t="s">
        <v>886</v>
      </c>
      <c r="G1855" s="47">
        <v>0</v>
      </c>
      <c r="H1855" s="47">
        <v>0</v>
      </c>
      <c r="I1855" s="130" t="s">
        <v>1</v>
      </c>
      <c r="J1855" s="23" t="s">
        <v>1275</v>
      </c>
      <c r="K1855" s="24" t="s">
        <v>3526</v>
      </c>
      <c r="L1855" s="22" t="s">
        <v>4261</v>
      </c>
      <c r="M1855" s="22" t="s">
        <v>4318</v>
      </c>
      <c r="N1855" s="22" t="s">
        <v>2483</v>
      </c>
      <c r="O1855" s="45" t="s">
        <v>884</v>
      </c>
      <c r="P1855" s="247" t="s">
        <v>2957</v>
      </c>
      <c r="Q1855" s="191"/>
      <c r="R1855" s="1"/>
      <c r="S1855" s="1" t="str">
        <f t="shared" si="260"/>
        <v>NOT EQUAL</v>
      </c>
      <c r="T1855" s="1" t="str">
        <f>IF(ISNA(VLOOKUP(P1855,'NEW XEQM.c'!D:D,1,0)),"--",VLOOKUP(P1855,'NEW XEQM.c'!D:G,3,0))</f>
        <v>--</v>
      </c>
      <c r="U1855" s="1"/>
      <c r="W1855" t="e">
        <f t="shared" si="257"/>
        <v>#VALUE!</v>
      </c>
    </row>
    <row r="1856" spans="1:23">
      <c r="A1856" s="16">
        <f t="shared" si="261"/>
        <v>1856</v>
      </c>
      <c r="B1856" s="15">
        <f t="shared" si="256"/>
        <v>1812</v>
      </c>
      <c r="C1856" s="45" t="s">
        <v>3463</v>
      </c>
      <c r="D1856" s="45">
        <v>7</v>
      </c>
      <c r="E1856" s="46" t="s">
        <v>892</v>
      </c>
      <c r="F1856" s="46" t="s">
        <v>892</v>
      </c>
      <c r="G1856" s="47">
        <v>0</v>
      </c>
      <c r="H1856" s="47">
        <v>0</v>
      </c>
      <c r="I1856" s="196" t="s">
        <v>3</v>
      </c>
      <c r="J1856" s="46" t="s">
        <v>1274</v>
      </c>
      <c r="K1856" s="48" t="s">
        <v>3526</v>
      </c>
      <c r="L1856" s="49" t="s">
        <v>4261</v>
      </c>
      <c r="M1856" s="22" t="s">
        <v>4316</v>
      </c>
      <c r="N1856" s="22" t="s">
        <v>2483</v>
      </c>
      <c r="O1856" s="45" t="s">
        <v>893</v>
      </c>
      <c r="P1856" s="247" t="s">
        <v>2045</v>
      </c>
      <c r="Q1856" s="191"/>
      <c r="R1856" s="1"/>
      <c r="S1856" s="1" t="str">
        <f t="shared" si="260"/>
        <v/>
      </c>
      <c r="T1856" s="1" t="str">
        <f>IF(ISNA(VLOOKUP(P1856,'NEW XEQM.c'!D:D,1,0)),"--",VLOOKUP(P1856,'NEW XEQM.c'!D:G,3,0))</f>
        <v>--</v>
      </c>
      <c r="U1856" s="1" t="s">
        <v>2445</v>
      </c>
      <c r="W1856" t="str">
        <f t="shared" si="257"/>
        <v>Y STD_SPACE_3_PER_EM STD_RIGHT_ARROW STD_SPACE_3_PER_EM STD_DELTA</v>
      </c>
    </row>
    <row r="1857" spans="1:23">
      <c r="A1857" s="16">
        <f t="shared" si="261"/>
        <v>1857</v>
      </c>
      <c r="B1857" s="15">
        <f t="shared" si="256"/>
        <v>1813</v>
      </c>
      <c r="C1857" s="45" t="s">
        <v>3463</v>
      </c>
      <c r="D1857" s="45">
        <v>6</v>
      </c>
      <c r="E1857" s="46" t="s">
        <v>894</v>
      </c>
      <c r="F1857" s="46" t="s">
        <v>894</v>
      </c>
      <c r="G1857" s="47">
        <v>0</v>
      </c>
      <c r="H1857" s="47">
        <v>0</v>
      </c>
      <c r="I1857" s="196" t="s">
        <v>3</v>
      </c>
      <c r="J1857" s="46" t="s">
        <v>1274</v>
      </c>
      <c r="K1857" s="48" t="s">
        <v>3630</v>
      </c>
      <c r="L1857" s="49" t="s">
        <v>4261</v>
      </c>
      <c r="M1857" s="22" t="s">
        <v>4316</v>
      </c>
      <c r="N1857" s="22" t="s">
        <v>2483</v>
      </c>
      <c r="O1857" s="45" t="s">
        <v>893</v>
      </c>
      <c r="P1857" s="247" t="s">
        <v>2046</v>
      </c>
      <c r="Q1857" s="191"/>
      <c r="R1857" s="1"/>
      <c r="S1857" s="1" t="str">
        <f t="shared" si="260"/>
        <v/>
      </c>
      <c r="T1857" s="1" t="str">
        <f>IF(ISNA(VLOOKUP(P1857,'NEW XEQM.c'!D:D,1,0)),"--",VLOOKUP(P1857,'NEW XEQM.c'!D:G,3,0))</f>
        <v>--</v>
      </c>
      <c r="U1857" s="1" t="s">
        <v>2445</v>
      </c>
      <c r="W1857" t="str">
        <f t="shared" si="257"/>
        <v>STD_DELTA STD_SPACE_3_PER_EM STD_RIGHT_ARROW STD_SPACE_3_PER_EM Y</v>
      </c>
    </row>
    <row r="1858" spans="1:23">
      <c r="A1858" s="16">
        <f t="shared" si="261"/>
        <v>1858</v>
      </c>
      <c r="B1858" s="15">
        <f t="shared" si="256"/>
        <v>1814</v>
      </c>
      <c r="C1858" s="45" t="s">
        <v>3463</v>
      </c>
      <c r="D1858" s="45">
        <v>9</v>
      </c>
      <c r="E1858" s="46" t="s">
        <v>1264</v>
      </c>
      <c r="F1858" s="46" t="s">
        <v>895</v>
      </c>
      <c r="G1858" s="47">
        <v>0</v>
      </c>
      <c r="H1858" s="47">
        <v>0</v>
      </c>
      <c r="I1858" s="196" t="s">
        <v>3</v>
      </c>
      <c r="J1858" s="46" t="s">
        <v>1274</v>
      </c>
      <c r="K1858" s="48" t="s">
        <v>3630</v>
      </c>
      <c r="L1858" s="49" t="s">
        <v>4261</v>
      </c>
      <c r="M1858" s="22" t="s">
        <v>4316</v>
      </c>
      <c r="N1858" s="22" t="s">
        <v>2483</v>
      </c>
      <c r="O1858" s="45" t="s">
        <v>893</v>
      </c>
      <c r="P1858" s="247" t="s">
        <v>2047</v>
      </c>
      <c r="Q1858" s="191"/>
      <c r="R1858" s="1"/>
      <c r="S1858" s="1" t="str">
        <f t="shared" si="260"/>
        <v>NOT EQUAL</v>
      </c>
      <c r="T1858" s="1" t="str">
        <f>IF(ISNA(VLOOKUP(P1858,'NEW XEQM.c'!D:D,1,0)),"--",VLOOKUP(P1858,'NEW XEQM.c'!D:G,3,0))</f>
        <v>--</v>
      </c>
      <c r="U1858" s="1" t="s">
        <v>2445</v>
      </c>
      <c r="W1858" t="e">
        <f t="shared" si="257"/>
        <v>#VALUE!</v>
      </c>
    </row>
    <row r="1859" spans="1:23">
      <c r="A1859" s="16">
        <f t="shared" si="261"/>
        <v>1859</v>
      </c>
      <c r="B1859" s="15">
        <f t="shared" si="256"/>
        <v>1815</v>
      </c>
      <c r="C1859" s="45" t="s">
        <v>3463</v>
      </c>
      <c r="D1859" s="45">
        <v>8</v>
      </c>
      <c r="E1859" s="46" t="s">
        <v>1265</v>
      </c>
      <c r="F1859" s="46" t="s">
        <v>896</v>
      </c>
      <c r="G1859" s="47">
        <v>0</v>
      </c>
      <c r="H1859" s="47">
        <v>0</v>
      </c>
      <c r="I1859" s="196" t="s">
        <v>3</v>
      </c>
      <c r="J1859" s="46" t="s">
        <v>1274</v>
      </c>
      <c r="K1859" s="48" t="s">
        <v>3630</v>
      </c>
      <c r="L1859" s="49" t="s">
        <v>4261</v>
      </c>
      <c r="M1859" s="22" t="s">
        <v>4316</v>
      </c>
      <c r="N1859" s="22" t="s">
        <v>2483</v>
      </c>
      <c r="O1859" s="45" t="s">
        <v>893</v>
      </c>
      <c r="P1859" s="247" t="s">
        <v>2048</v>
      </c>
      <c r="Q1859" s="191"/>
      <c r="R1859" s="1"/>
      <c r="S1859" s="1" t="str">
        <f t="shared" si="260"/>
        <v>NOT EQUAL</v>
      </c>
      <c r="T1859" s="1" t="str">
        <f>IF(ISNA(VLOOKUP(P1859,'NEW XEQM.c'!D:D,1,0)),"--",VLOOKUP(P1859,'NEW XEQM.c'!D:G,3,0))</f>
        <v>--</v>
      </c>
      <c r="U1859" s="1" t="s">
        <v>2445</v>
      </c>
      <c r="W1859" t="e">
        <f t="shared" si="257"/>
        <v>#VALUE!</v>
      </c>
    </row>
    <row r="1860" spans="1:23">
      <c r="A1860" s="16">
        <f t="shared" si="261"/>
        <v>1860</v>
      </c>
      <c r="B1860" s="15">
        <f t="shared" ref="B1860:B1923" si="262">IF(AND(MID(C1860,2,1)&lt;&gt;"/",MID(C1860,1,1)="/"),INT(B1859)+1,B1859+0.01)</f>
        <v>1816</v>
      </c>
      <c r="C1860" s="45" t="s">
        <v>4987</v>
      </c>
      <c r="D1860" s="45" t="s">
        <v>7</v>
      </c>
      <c r="E1860" s="210" t="s">
        <v>5906</v>
      </c>
      <c r="F1860" s="210" t="s">
        <v>5906</v>
      </c>
      <c r="G1860" s="47">
        <v>0</v>
      </c>
      <c r="H1860" s="47">
        <v>0</v>
      </c>
      <c r="I1860" s="196" t="s">
        <v>3</v>
      </c>
      <c r="J1860" s="46" t="s">
        <v>1274</v>
      </c>
      <c r="K1860" s="48" t="s">
        <v>3630</v>
      </c>
      <c r="L1860" s="49" t="s">
        <v>4261</v>
      </c>
      <c r="M1860" s="22" t="s">
        <v>4316</v>
      </c>
      <c r="N1860" s="22" t="s">
        <v>2483</v>
      </c>
      <c r="O1860" s="45"/>
      <c r="P1860" s="247" t="s">
        <v>2050</v>
      </c>
      <c r="Q1860" s="191"/>
      <c r="R1860" s="1"/>
      <c r="S1860" s="1" t="str">
        <f t="shared" si="260"/>
        <v/>
      </c>
      <c r="T1860" s="1" t="str">
        <f>IF(ISNA(VLOOKUP(P1860,'NEW XEQM.c'!D:D,1,0)),"--",VLOOKUP(P1860,'NEW XEQM.c'!D:G,3,0))</f>
        <v>e^iX</v>
      </c>
      <c r="U1860" s="1" t="s">
        <v>2445</v>
      </c>
      <c r="W1860" t="str">
        <f t="shared" si="257"/>
        <v/>
      </c>
    </row>
    <row r="1861" spans="1:23">
      <c r="A1861" s="16">
        <f t="shared" si="261"/>
        <v>1861</v>
      </c>
      <c r="B1861" s="15">
        <f t="shared" si="262"/>
        <v>1817</v>
      </c>
      <c r="C1861" s="45" t="s">
        <v>3463</v>
      </c>
      <c r="D1861" s="45">
        <v>11</v>
      </c>
      <c r="E1861" s="46" t="s">
        <v>898</v>
      </c>
      <c r="F1861" s="46" t="s">
        <v>898</v>
      </c>
      <c r="G1861" s="47">
        <v>0</v>
      </c>
      <c r="H1861" s="47">
        <v>0</v>
      </c>
      <c r="I1861" s="196" t="s">
        <v>3</v>
      </c>
      <c r="J1861" s="46" t="s">
        <v>1274</v>
      </c>
      <c r="K1861" s="48" t="s">
        <v>3630</v>
      </c>
      <c r="L1861" s="49" t="s">
        <v>4261</v>
      </c>
      <c r="M1861" s="22" t="s">
        <v>4316</v>
      </c>
      <c r="N1861" s="22" t="s">
        <v>2483</v>
      </c>
      <c r="O1861" s="45" t="s">
        <v>893</v>
      </c>
      <c r="P1861" s="247" t="s">
        <v>2051</v>
      </c>
      <c r="Q1861" s="191"/>
      <c r="R1861" s="1"/>
      <c r="S1861" s="1" t="str">
        <f t="shared" si="260"/>
        <v/>
      </c>
      <c r="T1861" s="1" t="str">
        <f>IF(ISNA(VLOOKUP(P1861,'NEW XEQM.c'!D:D,1,0)),"--",VLOOKUP(P1861,'NEW XEQM.c'!D:G,3,0))</f>
        <v>--</v>
      </c>
      <c r="U1861" s="1" t="s">
        <v>2445</v>
      </c>
      <c r="W1861" t="str">
        <f t="shared" ref="W1861:W1924" si="263">SUBSTITUTE(IF(AND(T1861="--",FIND("STD",E1861),FIND("fn",C1861)&gt;0,FIND("ITM_",P1861),I1861="CAT_FNCT"),E1861,""),"""","")</f>
        <v>STO STD_SPACE_3_PER_EM 3Z</v>
      </c>
    </row>
    <row r="1862" spans="1:23">
      <c r="A1862" s="16">
        <f t="shared" si="261"/>
        <v>1862</v>
      </c>
      <c r="B1862" s="15">
        <f t="shared" si="262"/>
        <v>1818</v>
      </c>
      <c r="C1862" s="45" t="s">
        <v>3463</v>
      </c>
      <c r="D1862" s="45">
        <v>12</v>
      </c>
      <c r="E1862" s="46" t="s">
        <v>899</v>
      </c>
      <c r="F1862" s="46" t="s">
        <v>899</v>
      </c>
      <c r="G1862" s="47">
        <v>0</v>
      </c>
      <c r="H1862" s="47">
        <v>0</v>
      </c>
      <c r="I1862" s="196" t="s">
        <v>3</v>
      </c>
      <c r="J1862" s="46" t="s">
        <v>1274</v>
      </c>
      <c r="K1862" s="48" t="s">
        <v>3630</v>
      </c>
      <c r="L1862" s="49" t="s">
        <v>4261</v>
      </c>
      <c r="M1862" s="22" t="s">
        <v>4316</v>
      </c>
      <c r="N1862" s="22" t="s">
        <v>2483</v>
      </c>
      <c r="O1862" s="45" t="s">
        <v>893</v>
      </c>
      <c r="P1862" s="247" t="s">
        <v>2052</v>
      </c>
      <c r="Q1862" s="191"/>
      <c r="R1862" s="1"/>
      <c r="S1862" s="1" t="str">
        <f t="shared" si="260"/>
        <v/>
      </c>
      <c r="T1862" s="1" t="str">
        <f>IF(ISNA(VLOOKUP(P1862,'NEW XEQM.c'!D:D,1,0)),"--",VLOOKUP(P1862,'NEW XEQM.c'!D:G,3,0))</f>
        <v>--</v>
      </c>
      <c r="U1862" s="1" t="s">
        <v>2445</v>
      </c>
      <c r="W1862" t="str">
        <f t="shared" si="263"/>
        <v>RCL STD_SPACE_3_PER_EM 3Z</v>
      </c>
    </row>
    <row r="1863" spans="1:23">
      <c r="A1863" s="16">
        <f t="shared" si="261"/>
        <v>1863</v>
      </c>
      <c r="B1863" s="15">
        <f t="shared" si="262"/>
        <v>1819</v>
      </c>
      <c r="C1863" s="45" t="s">
        <v>3463</v>
      </c>
      <c r="D1863" s="45">
        <v>13</v>
      </c>
      <c r="E1863" s="46" t="s">
        <v>900</v>
      </c>
      <c r="F1863" s="46" t="s">
        <v>900</v>
      </c>
      <c r="G1863" s="47">
        <v>0</v>
      </c>
      <c r="H1863" s="47">
        <v>0</v>
      </c>
      <c r="I1863" s="196" t="s">
        <v>3</v>
      </c>
      <c r="J1863" s="46" t="s">
        <v>1274</v>
      </c>
      <c r="K1863" s="48" t="s">
        <v>3630</v>
      </c>
      <c r="L1863" s="49" t="s">
        <v>4261</v>
      </c>
      <c r="M1863" s="22" t="s">
        <v>4316</v>
      </c>
      <c r="N1863" s="22" t="s">
        <v>2483</v>
      </c>
      <c r="O1863" s="45" t="s">
        <v>893</v>
      </c>
      <c r="P1863" s="247" t="s">
        <v>2053</v>
      </c>
      <c r="Q1863" s="191"/>
      <c r="R1863" s="1"/>
      <c r="S1863" s="1" t="str">
        <f t="shared" si="260"/>
        <v/>
      </c>
      <c r="T1863" s="1" t="str">
        <f>IF(ISNA(VLOOKUP(P1863,'NEW XEQM.c'!D:D,1,0)),"--",VLOOKUP(P1863,'NEW XEQM.c'!D:G,3,0))</f>
        <v>--</v>
      </c>
      <c r="U1863" s="1" t="s">
        <v>2445</v>
      </c>
      <c r="W1863" t="str">
        <f t="shared" si="263"/>
        <v>STO STD_SPACE_3_PER_EM 3V</v>
      </c>
    </row>
    <row r="1864" spans="1:23">
      <c r="A1864" s="16">
        <f t="shared" si="261"/>
        <v>1864</v>
      </c>
      <c r="B1864" s="15">
        <f t="shared" si="262"/>
        <v>1820</v>
      </c>
      <c r="C1864" s="45" t="s">
        <v>3463</v>
      </c>
      <c r="D1864" s="45">
        <v>14</v>
      </c>
      <c r="E1864" s="46" t="s">
        <v>901</v>
      </c>
      <c r="F1864" s="46" t="s">
        <v>901</v>
      </c>
      <c r="G1864" s="47">
        <v>0</v>
      </c>
      <c r="H1864" s="47">
        <v>0</v>
      </c>
      <c r="I1864" s="196" t="s">
        <v>3</v>
      </c>
      <c r="J1864" s="46" t="s">
        <v>1274</v>
      </c>
      <c r="K1864" s="48" t="s">
        <v>3630</v>
      </c>
      <c r="L1864" s="49" t="s">
        <v>4261</v>
      </c>
      <c r="M1864" s="22" t="s">
        <v>4316</v>
      </c>
      <c r="N1864" s="22" t="s">
        <v>2483</v>
      </c>
      <c r="O1864" s="45" t="s">
        <v>893</v>
      </c>
      <c r="P1864" s="247" t="s">
        <v>2054</v>
      </c>
      <c r="Q1864" s="191"/>
      <c r="R1864" s="1"/>
      <c r="S1864" s="1" t="str">
        <f t="shared" si="260"/>
        <v/>
      </c>
      <c r="T1864" s="1" t="str">
        <f>IF(ISNA(VLOOKUP(P1864,'NEW XEQM.c'!D:D,1,0)),"--",VLOOKUP(P1864,'NEW XEQM.c'!D:G,3,0))</f>
        <v>--</v>
      </c>
      <c r="U1864" s="1" t="s">
        <v>2445</v>
      </c>
      <c r="W1864" t="str">
        <f t="shared" si="263"/>
        <v>RCL STD_SPACE_3_PER_EM 3V</v>
      </c>
    </row>
    <row r="1865" spans="1:23">
      <c r="A1865" s="16">
        <f t="shared" si="261"/>
        <v>1865</v>
      </c>
      <c r="B1865" s="15">
        <f t="shared" si="262"/>
        <v>1821</v>
      </c>
      <c r="C1865" s="45" t="s">
        <v>3463</v>
      </c>
      <c r="D1865" s="45">
        <v>15</v>
      </c>
      <c r="E1865" s="46" t="s">
        <v>902</v>
      </c>
      <c r="F1865" s="46" t="s">
        <v>902</v>
      </c>
      <c r="G1865" s="47">
        <v>0</v>
      </c>
      <c r="H1865" s="47">
        <v>0</v>
      </c>
      <c r="I1865" s="196" t="s">
        <v>3</v>
      </c>
      <c r="J1865" s="46" t="s">
        <v>1274</v>
      </c>
      <c r="K1865" s="48" t="s">
        <v>3630</v>
      </c>
      <c r="L1865" s="49" t="s">
        <v>4261</v>
      </c>
      <c r="M1865" s="22" t="s">
        <v>4316</v>
      </c>
      <c r="N1865" s="22" t="s">
        <v>2483</v>
      </c>
      <c r="O1865" s="45" t="s">
        <v>893</v>
      </c>
      <c r="P1865" s="247" t="s">
        <v>2055</v>
      </c>
      <c r="Q1865" s="191"/>
      <c r="R1865" s="1"/>
      <c r="S1865" s="1" t="str">
        <f t="shared" si="260"/>
        <v/>
      </c>
      <c r="T1865" s="1" t="str">
        <f>IF(ISNA(VLOOKUP(P1865,'NEW XEQM.c'!D:D,1,0)),"--",VLOOKUP(P1865,'NEW XEQM.c'!D:G,3,0))</f>
        <v>--</v>
      </c>
      <c r="U1865" s="1" t="s">
        <v>2445</v>
      </c>
      <c r="W1865" t="str">
        <f t="shared" si="263"/>
        <v>STO STD_SPACE_3_PER_EM 3I</v>
      </c>
    </row>
    <row r="1866" spans="1:23">
      <c r="A1866" s="16">
        <f t="shared" si="261"/>
        <v>1866</v>
      </c>
      <c r="B1866" s="15">
        <f t="shared" si="262"/>
        <v>1822</v>
      </c>
      <c r="C1866" s="45" t="s">
        <v>3463</v>
      </c>
      <c r="D1866" s="45">
        <v>16</v>
      </c>
      <c r="E1866" s="46" t="s">
        <v>903</v>
      </c>
      <c r="F1866" s="46" t="s">
        <v>903</v>
      </c>
      <c r="G1866" s="47">
        <v>0</v>
      </c>
      <c r="H1866" s="47">
        <v>0</v>
      </c>
      <c r="I1866" s="196" t="s">
        <v>3</v>
      </c>
      <c r="J1866" s="46" t="s">
        <v>1274</v>
      </c>
      <c r="K1866" s="48" t="s">
        <v>3630</v>
      </c>
      <c r="L1866" s="49" t="s">
        <v>4261</v>
      </c>
      <c r="M1866" s="22" t="s">
        <v>4316</v>
      </c>
      <c r="N1866" s="22" t="s">
        <v>2483</v>
      </c>
      <c r="O1866" s="45" t="s">
        <v>893</v>
      </c>
      <c r="P1866" s="247" t="s">
        <v>2056</v>
      </c>
      <c r="Q1866" s="191"/>
      <c r="R1866" s="1"/>
      <c r="S1866" s="1" t="str">
        <f t="shared" si="260"/>
        <v/>
      </c>
      <c r="T1866" s="1" t="str">
        <f>IF(ISNA(VLOOKUP(P1866,'NEW XEQM.c'!D:D,1,0)),"--",VLOOKUP(P1866,'NEW XEQM.c'!D:G,3,0))</f>
        <v>--</v>
      </c>
      <c r="U1866" s="1" t="s">
        <v>2445</v>
      </c>
      <c r="W1866" t="str">
        <f t="shared" si="263"/>
        <v>RCL STD_SPACE_3_PER_EM 3I</v>
      </c>
    </row>
    <row r="1867" spans="1:23">
      <c r="A1867" s="16">
        <f t="shared" si="261"/>
        <v>1867</v>
      </c>
      <c r="B1867" s="15">
        <f t="shared" si="262"/>
        <v>1823</v>
      </c>
      <c r="C1867" s="45" t="s">
        <v>3463</v>
      </c>
      <c r="D1867" s="45">
        <v>17</v>
      </c>
      <c r="E1867" s="46" t="s">
        <v>2075</v>
      </c>
      <c r="F1867" s="46" t="s">
        <v>1266</v>
      </c>
      <c r="G1867" s="47">
        <v>0</v>
      </c>
      <c r="H1867" s="47">
        <v>0</v>
      </c>
      <c r="I1867" s="196" t="s">
        <v>3</v>
      </c>
      <c r="J1867" s="46" t="s">
        <v>1274</v>
      </c>
      <c r="K1867" s="48" t="s">
        <v>3630</v>
      </c>
      <c r="L1867" s="49" t="s">
        <v>4261</v>
      </c>
      <c r="M1867" s="22" t="s">
        <v>4316</v>
      </c>
      <c r="N1867" s="22" t="s">
        <v>2483</v>
      </c>
      <c r="O1867" s="45" t="s">
        <v>893</v>
      </c>
      <c r="P1867" s="247" t="s">
        <v>2057</v>
      </c>
      <c r="Q1867" s="191"/>
      <c r="R1867" s="1"/>
      <c r="S1867" s="1" t="str">
        <f t="shared" si="260"/>
        <v>NOT EQUAL</v>
      </c>
      <c r="T1867" s="1" t="str">
        <f>IF(ISNA(VLOOKUP(P1867,'NEW XEQM.c'!D:D,1,0)),"--",VLOOKUP(P1867,'NEW XEQM.c'!D:G,3,0))</f>
        <v>--</v>
      </c>
      <c r="U1867" s="1" t="s">
        <v>2445</v>
      </c>
      <c r="W1867" t="str">
        <f t="shared" si="263"/>
        <v>3V STD_DIVIDE 3I</v>
      </c>
    </row>
    <row r="1868" spans="1:23">
      <c r="A1868" s="16">
        <f t="shared" si="261"/>
        <v>1868</v>
      </c>
      <c r="B1868" s="15">
        <f t="shared" si="262"/>
        <v>1824</v>
      </c>
      <c r="C1868" s="45" t="s">
        <v>3463</v>
      </c>
      <c r="D1868" s="45">
        <v>18</v>
      </c>
      <c r="E1868" s="46" t="s">
        <v>2076</v>
      </c>
      <c r="F1868" s="46" t="s">
        <v>1267</v>
      </c>
      <c r="G1868" s="47">
        <v>0</v>
      </c>
      <c r="H1868" s="47">
        <v>0</v>
      </c>
      <c r="I1868" s="196" t="s">
        <v>3</v>
      </c>
      <c r="J1868" s="46" t="s">
        <v>1274</v>
      </c>
      <c r="K1868" s="48" t="s">
        <v>3630</v>
      </c>
      <c r="L1868" s="49" t="s">
        <v>4261</v>
      </c>
      <c r="M1868" s="22" t="s">
        <v>4316</v>
      </c>
      <c r="N1868" s="22" t="s">
        <v>2483</v>
      </c>
      <c r="O1868" s="45" t="s">
        <v>893</v>
      </c>
      <c r="P1868" s="247" t="s">
        <v>2058</v>
      </c>
      <c r="Q1868" s="191"/>
      <c r="R1868" s="1"/>
      <c r="S1868" s="1" t="str">
        <f t="shared" si="260"/>
        <v>NOT EQUAL</v>
      </c>
      <c r="T1868" s="1" t="str">
        <f>IF(ISNA(VLOOKUP(P1868,'NEW XEQM.c'!D:D,1,0)),"--",VLOOKUP(P1868,'NEW XEQM.c'!D:G,3,0))</f>
        <v>--</v>
      </c>
      <c r="U1868" s="1" t="s">
        <v>2445</v>
      </c>
      <c r="W1868" t="str">
        <f t="shared" si="263"/>
        <v>3I STD_CROSS 3Z</v>
      </c>
    </row>
    <row r="1869" spans="1:23">
      <c r="A1869" s="16">
        <f t="shared" si="261"/>
        <v>1869</v>
      </c>
      <c r="B1869" s="15">
        <f t="shared" si="262"/>
        <v>1825</v>
      </c>
      <c r="C1869" s="45" t="s">
        <v>3463</v>
      </c>
      <c r="D1869" s="45">
        <v>19</v>
      </c>
      <c r="E1869" s="46" t="s">
        <v>2077</v>
      </c>
      <c r="F1869" s="46" t="s">
        <v>1268</v>
      </c>
      <c r="G1869" s="47">
        <v>0</v>
      </c>
      <c r="H1869" s="47">
        <v>0</v>
      </c>
      <c r="I1869" s="196" t="s">
        <v>3</v>
      </c>
      <c r="J1869" s="46" t="s">
        <v>1274</v>
      </c>
      <c r="K1869" s="48" t="s">
        <v>3630</v>
      </c>
      <c r="L1869" s="49" t="s">
        <v>4261</v>
      </c>
      <c r="M1869" s="22" t="s">
        <v>4316</v>
      </c>
      <c r="N1869" s="22" t="s">
        <v>2483</v>
      </c>
      <c r="O1869" s="45" t="s">
        <v>893</v>
      </c>
      <c r="P1869" s="247" t="s">
        <v>2059</v>
      </c>
      <c r="Q1869" s="191"/>
      <c r="R1869" s="1"/>
      <c r="S1869" s="1" t="str">
        <f t="shared" si="260"/>
        <v>NOT EQUAL</v>
      </c>
      <c r="T1869" s="1" t="str">
        <f>IF(ISNA(VLOOKUP(P1869,'NEW XEQM.c'!D:D,1,0)),"--",VLOOKUP(P1869,'NEW XEQM.c'!D:G,3,0))</f>
        <v>--</v>
      </c>
      <c r="U1869" s="1" t="s">
        <v>2445</v>
      </c>
      <c r="W1869" t="str">
        <f t="shared" si="263"/>
        <v>3V STD_DIVIDE 3Z</v>
      </c>
    </row>
    <row r="1870" spans="1:23">
      <c r="A1870" s="16">
        <f t="shared" si="261"/>
        <v>1870</v>
      </c>
      <c r="B1870" s="15">
        <f t="shared" si="262"/>
        <v>1826</v>
      </c>
      <c r="C1870" s="45" t="s">
        <v>3463</v>
      </c>
      <c r="D1870" s="45">
        <v>20</v>
      </c>
      <c r="E1870" s="46" t="s">
        <v>1269</v>
      </c>
      <c r="F1870" s="46" t="s">
        <v>1269</v>
      </c>
      <c r="G1870" s="47">
        <v>0</v>
      </c>
      <c r="H1870" s="47">
        <v>0</v>
      </c>
      <c r="I1870" s="196" t="s">
        <v>3</v>
      </c>
      <c r="J1870" s="46" t="s">
        <v>1274</v>
      </c>
      <c r="K1870" s="48" t="s">
        <v>3630</v>
      </c>
      <c r="L1870" s="49" t="s">
        <v>4261</v>
      </c>
      <c r="M1870" s="22" t="s">
        <v>4316</v>
      </c>
      <c r="N1870" s="22" t="s">
        <v>2483</v>
      </c>
      <c r="O1870" s="45" t="s">
        <v>893</v>
      </c>
      <c r="P1870" s="247" t="s">
        <v>2060</v>
      </c>
      <c r="Q1870" s="191"/>
      <c r="R1870" s="1"/>
      <c r="S1870" s="1" t="str">
        <f t="shared" si="260"/>
        <v/>
      </c>
      <c r="T1870" s="1" t="str">
        <f>IF(ISNA(VLOOKUP(P1870,'NEW XEQM.c'!D:D,1,0)),"--",VLOOKUP(P1870,'NEW XEQM.c'!D:G,3,0))</f>
        <v>--</v>
      </c>
      <c r="U1870" s="1" t="s">
        <v>2445</v>
      </c>
      <c r="W1870" t="str">
        <f t="shared" si="263"/>
        <v>X STD_SPACE_3_PER_EM STD_RIGHT_ARROW STD_SPACE_3_PER_EM BAL</v>
      </c>
    </row>
    <row r="1871" spans="1:23">
      <c r="A1871" s="16">
        <f t="shared" si="261"/>
        <v>1871</v>
      </c>
      <c r="B1871" s="15">
        <f t="shared" si="262"/>
        <v>1827</v>
      </c>
      <c r="C1871" s="45" t="s">
        <v>3463</v>
      </c>
      <c r="D1871" s="45">
        <v>45</v>
      </c>
      <c r="E1871" s="188" t="s">
        <v>4875</v>
      </c>
      <c r="F1871" s="189" t="s">
        <v>4881</v>
      </c>
      <c r="G1871" s="47">
        <v>0</v>
      </c>
      <c r="H1871" s="47">
        <v>0</v>
      </c>
      <c r="I1871" s="196" t="s">
        <v>3</v>
      </c>
      <c r="J1871" s="46" t="s">
        <v>1275</v>
      </c>
      <c r="K1871" s="48" t="s">
        <v>3526</v>
      </c>
      <c r="L1871" s="49" t="s">
        <v>4261</v>
      </c>
      <c r="M1871" s="22" t="s">
        <v>4316</v>
      </c>
      <c r="N1871" s="22" t="s">
        <v>2483</v>
      </c>
      <c r="O1871" s="45"/>
      <c r="P1871" s="247" t="s">
        <v>4140</v>
      </c>
      <c r="Q1871" s="191"/>
      <c r="R1871" s="1"/>
      <c r="S1871" s="1" t="str">
        <f t="shared" si="260"/>
        <v>NOT EQUAL</v>
      </c>
      <c r="T1871" s="1" t="str">
        <f>IF(ISNA(VLOOKUP(P1871,'NEW XEQM.c'!D:D,1,0)),"--",VLOOKUP(P1871,'NEW XEQM.c'!D:G,3,0))</f>
        <v>--</v>
      </c>
      <c r="U1871" s="1" t="s">
        <v>2477</v>
      </c>
      <c r="W1871" t="e">
        <f t="shared" si="263"/>
        <v>#VALUE!</v>
      </c>
    </row>
    <row r="1872" spans="1:23">
      <c r="A1872" s="16">
        <f t="shared" si="261"/>
        <v>1872</v>
      </c>
      <c r="B1872" s="15">
        <f t="shared" si="262"/>
        <v>1828</v>
      </c>
      <c r="C1872" s="45" t="s">
        <v>3468</v>
      </c>
      <c r="D1872" s="45" t="s">
        <v>7</v>
      </c>
      <c r="E1872" s="46" t="s">
        <v>1262</v>
      </c>
      <c r="F1872" s="46" t="s">
        <v>449</v>
      </c>
      <c r="G1872" s="51">
        <v>0</v>
      </c>
      <c r="H1872" s="51">
        <v>0</v>
      </c>
      <c r="I1872" s="196" t="s">
        <v>3</v>
      </c>
      <c r="J1872" s="46" t="s">
        <v>1274</v>
      </c>
      <c r="K1872" s="48" t="s">
        <v>3630</v>
      </c>
      <c r="L1872" s="49" t="s">
        <v>4261</v>
      </c>
      <c r="M1872" s="22" t="s">
        <v>4316</v>
      </c>
      <c r="N1872" s="22" t="s">
        <v>2483</v>
      </c>
      <c r="O1872" s="49" t="s">
        <v>890</v>
      </c>
      <c r="P1872" s="247" t="s">
        <v>2041</v>
      </c>
      <c r="Q1872" s="191"/>
      <c r="R1872" s="1"/>
      <c r="S1872" s="1" t="str">
        <f t="shared" si="260"/>
        <v>NOT EQUAL</v>
      </c>
      <c r="T1872" s="1" t="str">
        <f>IF(ISNA(VLOOKUP(P1872,'NEW XEQM.c'!D:D,1,0)),"--",VLOOKUP(P1872,'NEW XEQM.c'!D:G,3,0))</f>
        <v>--</v>
      </c>
      <c r="U1872" s="1" t="s">
        <v>2445</v>
      </c>
      <c r="W1872" t="e">
        <f t="shared" si="263"/>
        <v>#VALUE!</v>
      </c>
    </row>
    <row r="1873" spans="1:23">
      <c r="A1873" s="16">
        <f t="shared" si="261"/>
        <v>1873</v>
      </c>
      <c r="B1873" s="15">
        <f t="shared" si="262"/>
        <v>1829</v>
      </c>
      <c r="C1873" s="45" t="s">
        <v>3469</v>
      </c>
      <c r="D1873" s="45" t="s">
        <v>7</v>
      </c>
      <c r="E1873" s="46" t="s">
        <v>1263</v>
      </c>
      <c r="F1873" s="46" t="s">
        <v>891</v>
      </c>
      <c r="G1873" s="47">
        <v>0</v>
      </c>
      <c r="H1873" s="47">
        <v>0</v>
      </c>
      <c r="I1873" s="196" t="s">
        <v>3</v>
      </c>
      <c r="J1873" s="46" t="s">
        <v>1274</v>
      </c>
      <c r="K1873" s="48" t="s">
        <v>3630</v>
      </c>
      <c r="L1873" s="49" t="s">
        <v>4261</v>
      </c>
      <c r="M1873" s="22" t="s">
        <v>4316</v>
      </c>
      <c r="N1873" s="22" t="s">
        <v>2483</v>
      </c>
      <c r="O1873" s="45" t="s">
        <v>1278</v>
      </c>
      <c r="P1873" s="247" t="s">
        <v>2042</v>
      </c>
      <c r="Q1873" s="191"/>
      <c r="R1873" s="1"/>
      <c r="S1873" s="1" t="str">
        <f t="shared" si="260"/>
        <v>NOT EQUAL</v>
      </c>
      <c r="T1873" s="1" t="str">
        <f>IF(ISNA(VLOOKUP(P1873,'NEW XEQM.c'!D:D,1,0)),"--",VLOOKUP(P1873,'NEW XEQM.c'!D:G,3,0))</f>
        <v>--</v>
      </c>
      <c r="U1873" s="1" t="s">
        <v>2445</v>
      </c>
      <c r="W1873" t="str">
        <f t="shared" si="263"/>
        <v>op_a STD_SUP_2</v>
      </c>
    </row>
    <row r="1874" spans="1:23">
      <c r="A1874" s="16">
        <f t="shared" si="261"/>
        <v>1874</v>
      </c>
      <c r="B1874" s="15">
        <f t="shared" si="262"/>
        <v>1830</v>
      </c>
      <c r="C1874" s="45" t="s">
        <v>3470</v>
      </c>
      <c r="D1874" s="45" t="s">
        <v>7</v>
      </c>
      <c r="E1874" s="46" t="s">
        <v>5407</v>
      </c>
      <c r="F1874" s="46" t="s">
        <v>5408</v>
      </c>
      <c r="G1874" s="47">
        <v>0</v>
      </c>
      <c r="H1874" s="47">
        <v>0</v>
      </c>
      <c r="I1874" s="196" t="s">
        <v>3</v>
      </c>
      <c r="J1874" s="46" t="s">
        <v>1274</v>
      </c>
      <c r="K1874" s="48" t="s">
        <v>3630</v>
      </c>
      <c r="L1874" s="49" t="s">
        <v>4261</v>
      </c>
      <c r="M1874" s="22" t="s">
        <v>4316</v>
      </c>
      <c r="N1874" s="22" t="s">
        <v>2483</v>
      </c>
      <c r="O1874" s="45" t="s">
        <v>1279</v>
      </c>
      <c r="P1874" s="247" t="s">
        <v>2043</v>
      </c>
      <c r="Q1874" s="191"/>
      <c r="R1874" s="1"/>
      <c r="S1874" s="1" t="str">
        <f t="shared" si="260"/>
        <v>NOT EQUAL</v>
      </c>
      <c r="T1874" s="1" t="str">
        <f>IF(ISNA(VLOOKUP(P1874,'NEW XEQM.c'!D:D,1,0)),"--",VLOOKUP(P1874,'NEW XEQM.c'!D:G,3,0))</f>
        <v>--</v>
      </c>
      <c r="U1874" s="1" t="s">
        <v>2445</v>
      </c>
      <c r="W1874" t="str">
        <f t="shared" si="263"/>
        <v>op_ STD_op_i</v>
      </c>
    </row>
    <row r="1875" spans="1:23">
      <c r="A1875" s="16">
        <f t="shared" si="261"/>
        <v>1875</v>
      </c>
      <c r="B1875" s="15">
        <f t="shared" si="262"/>
        <v>1831</v>
      </c>
      <c r="C1875" s="45" t="s">
        <v>3472</v>
      </c>
      <c r="D1875" s="45">
        <v>2</v>
      </c>
      <c r="E1875" s="48" t="s">
        <v>2436</v>
      </c>
      <c r="F1875" s="48" t="s">
        <v>2436</v>
      </c>
      <c r="G1875" s="51">
        <v>0</v>
      </c>
      <c r="H1875" s="51">
        <v>0</v>
      </c>
      <c r="I1875" s="196" t="s">
        <v>3</v>
      </c>
      <c r="J1875" s="46" t="s">
        <v>1274</v>
      </c>
      <c r="K1875" s="48" t="s">
        <v>3630</v>
      </c>
      <c r="L1875" s="49" t="s">
        <v>4261</v>
      </c>
      <c r="M1875" s="22" t="s">
        <v>4316</v>
      </c>
      <c r="N1875" s="22" t="s">
        <v>2483</v>
      </c>
      <c r="O1875" s="45" t="s">
        <v>875</v>
      </c>
      <c r="P1875" s="247" t="s">
        <v>2029</v>
      </c>
      <c r="Q1875" s="191"/>
      <c r="R1875" s="1"/>
      <c r="S1875" s="1" t="str">
        <f t="shared" si="260"/>
        <v/>
      </c>
      <c r="T1875" s="1" t="str">
        <f>IF(ISNA(VLOOKUP(P1875,'NEW XEQM.c'!D:D,1,0)),"--",VLOOKUP(P1875,'NEW XEQM.c'!D:G,3,0))</f>
        <v>--</v>
      </c>
      <c r="U1875" s="1" t="s">
        <v>2476</v>
      </c>
      <c r="W1875" t="e">
        <f t="shared" si="263"/>
        <v>#VALUE!</v>
      </c>
    </row>
    <row r="1876" spans="1:23">
      <c r="A1876" s="16">
        <f t="shared" si="261"/>
        <v>1876</v>
      </c>
      <c r="B1876" s="15">
        <f t="shared" si="262"/>
        <v>1832</v>
      </c>
      <c r="C1876" s="45" t="s">
        <v>3472</v>
      </c>
      <c r="D1876" s="45">
        <v>8</v>
      </c>
      <c r="E1876" s="46" t="s">
        <v>2437</v>
      </c>
      <c r="F1876" s="46" t="s">
        <v>2437</v>
      </c>
      <c r="G1876" s="47">
        <v>0</v>
      </c>
      <c r="H1876" s="47">
        <v>0</v>
      </c>
      <c r="I1876" s="196" t="s">
        <v>3</v>
      </c>
      <c r="J1876" s="46" t="s">
        <v>1274</v>
      </c>
      <c r="K1876" s="48" t="s">
        <v>3630</v>
      </c>
      <c r="L1876" s="49" t="s">
        <v>4261</v>
      </c>
      <c r="M1876" s="22" t="s">
        <v>4316</v>
      </c>
      <c r="N1876" s="22" t="s">
        <v>2483</v>
      </c>
      <c r="O1876" s="45" t="s">
        <v>875</v>
      </c>
      <c r="P1876" s="247" t="s">
        <v>2030</v>
      </c>
      <c r="Q1876" s="191"/>
      <c r="R1876" s="1"/>
      <c r="S1876" s="1" t="str">
        <f t="shared" si="260"/>
        <v/>
      </c>
      <c r="T1876" s="1" t="str">
        <f>IF(ISNA(VLOOKUP(P1876,'NEW XEQM.c'!D:D,1,0)),"--",VLOOKUP(P1876,'NEW XEQM.c'!D:G,3,0))</f>
        <v>--</v>
      </c>
      <c r="U1876" s="1" t="s">
        <v>2476</v>
      </c>
      <c r="W1876" t="e">
        <f t="shared" si="263"/>
        <v>#VALUE!</v>
      </c>
    </row>
    <row r="1877" spans="1:23">
      <c r="A1877" s="16">
        <f t="shared" si="261"/>
        <v>1877</v>
      </c>
      <c r="B1877" s="15">
        <f t="shared" si="262"/>
        <v>1833</v>
      </c>
      <c r="C1877" s="45" t="s">
        <v>3472</v>
      </c>
      <c r="D1877" s="45">
        <v>10</v>
      </c>
      <c r="E1877" s="46" t="s">
        <v>1002</v>
      </c>
      <c r="F1877" s="46" t="s">
        <v>1002</v>
      </c>
      <c r="G1877" s="47">
        <v>0</v>
      </c>
      <c r="H1877" s="47">
        <v>0</v>
      </c>
      <c r="I1877" s="196" t="s">
        <v>3</v>
      </c>
      <c r="J1877" s="46" t="s">
        <v>1274</v>
      </c>
      <c r="K1877" s="48" t="s">
        <v>3630</v>
      </c>
      <c r="L1877" s="49" t="s">
        <v>4261</v>
      </c>
      <c r="M1877" s="22" t="s">
        <v>4316</v>
      </c>
      <c r="N1877" s="22" t="s">
        <v>2483</v>
      </c>
      <c r="O1877" s="45" t="s">
        <v>875</v>
      </c>
      <c r="P1877" s="247" t="s">
        <v>2031</v>
      </c>
      <c r="Q1877" s="191"/>
      <c r="R1877" s="1"/>
      <c r="S1877" s="1" t="str">
        <f t="shared" si="260"/>
        <v/>
      </c>
      <c r="T1877" s="1" t="str">
        <f>IF(ISNA(VLOOKUP(P1877,'NEW XEQM.c'!D:D,1,0)),"--",VLOOKUP(P1877,'NEW XEQM.c'!D:G,3,0))</f>
        <v>--</v>
      </c>
      <c r="U1877" s="1" t="s">
        <v>2476</v>
      </c>
      <c r="W1877" t="e">
        <f t="shared" si="263"/>
        <v>#VALUE!</v>
      </c>
    </row>
    <row r="1878" spans="1:23">
      <c r="A1878" s="16">
        <f t="shared" si="261"/>
        <v>1878</v>
      </c>
      <c r="B1878" s="15">
        <f t="shared" si="262"/>
        <v>1834</v>
      </c>
      <c r="C1878" s="45" t="s">
        <v>3472</v>
      </c>
      <c r="D1878" s="45">
        <v>16</v>
      </c>
      <c r="E1878" s="46" t="s">
        <v>1254</v>
      </c>
      <c r="F1878" s="46" t="s">
        <v>1254</v>
      </c>
      <c r="G1878" s="47">
        <v>0</v>
      </c>
      <c r="H1878" s="47">
        <v>0</v>
      </c>
      <c r="I1878" s="196" t="s">
        <v>3</v>
      </c>
      <c r="J1878" s="46" t="s">
        <v>1274</v>
      </c>
      <c r="K1878" s="48" t="s">
        <v>3630</v>
      </c>
      <c r="L1878" s="49" t="s">
        <v>4261</v>
      </c>
      <c r="M1878" s="22" t="s">
        <v>4316</v>
      </c>
      <c r="N1878" s="22" t="s">
        <v>2483</v>
      </c>
      <c r="O1878" s="45" t="s">
        <v>875</v>
      </c>
      <c r="P1878" s="247" t="s">
        <v>2032</v>
      </c>
      <c r="Q1878" s="191"/>
      <c r="R1878" s="1"/>
      <c r="S1878" s="1" t="str">
        <f t="shared" si="260"/>
        <v/>
      </c>
      <c r="T1878" s="1" t="str">
        <f>IF(ISNA(VLOOKUP(P1878,'NEW XEQM.c'!D:D,1,0)),"--",VLOOKUP(P1878,'NEW XEQM.c'!D:G,3,0))</f>
        <v>--</v>
      </c>
      <c r="U1878" s="1" t="s">
        <v>2476</v>
      </c>
      <c r="W1878" t="e">
        <f t="shared" si="263"/>
        <v>#VALUE!</v>
      </c>
    </row>
    <row r="1879" spans="1:23">
      <c r="A1879" s="16">
        <f t="shared" si="261"/>
        <v>1879</v>
      </c>
      <c r="B1879" s="15">
        <f t="shared" si="262"/>
        <v>1835</v>
      </c>
      <c r="C1879" s="45" t="s">
        <v>3406</v>
      </c>
      <c r="D1879" s="45">
        <v>8</v>
      </c>
      <c r="E1879" s="46" t="s">
        <v>1260</v>
      </c>
      <c r="F1879" s="46" t="s">
        <v>1260</v>
      </c>
      <c r="G1879" s="47">
        <v>0</v>
      </c>
      <c r="H1879" s="47">
        <v>0</v>
      </c>
      <c r="I1879" s="196" t="s">
        <v>3</v>
      </c>
      <c r="J1879" s="46" t="s">
        <v>1275</v>
      </c>
      <c r="K1879" s="48" t="s">
        <v>3526</v>
      </c>
      <c r="L1879" s="49" t="s">
        <v>4261</v>
      </c>
      <c r="M1879" s="22" t="s">
        <v>4316</v>
      </c>
      <c r="N1879" s="22" t="s">
        <v>2483</v>
      </c>
      <c r="O1879" s="45" t="s">
        <v>875</v>
      </c>
      <c r="P1879" s="247" t="s">
        <v>2033</v>
      </c>
      <c r="Q1879" s="191"/>
      <c r="R1879" s="1"/>
      <c r="S1879" s="1" t="str">
        <f t="shared" si="260"/>
        <v/>
      </c>
      <c r="T1879" s="1" t="str">
        <f>IF(ISNA(VLOOKUP(P1879,'NEW XEQM.c'!D:D,1,0)),"--",VLOOKUP(P1879,'NEW XEQM.c'!D:G,3,0))</f>
        <v>--</v>
      </c>
      <c r="U1879" s="1" t="s">
        <v>2476</v>
      </c>
      <c r="W1879" t="e">
        <f t="shared" si="263"/>
        <v>#VALUE!</v>
      </c>
    </row>
    <row r="1880" spans="1:23">
      <c r="A1880" s="16">
        <f t="shared" si="261"/>
        <v>1880</v>
      </c>
      <c r="B1880" s="15">
        <f t="shared" si="262"/>
        <v>1836</v>
      </c>
      <c r="C1880" s="45" t="s">
        <v>3406</v>
      </c>
      <c r="D1880" s="45">
        <v>16</v>
      </c>
      <c r="E1880" s="46" t="s">
        <v>876</v>
      </c>
      <c r="F1880" s="46" t="s">
        <v>876</v>
      </c>
      <c r="G1880" s="47">
        <v>0</v>
      </c>
      <c r="H1880" s="47">
        <v>0</v>
      </c>
      <c r="I1880" s="196" t="s">
        <v>3</v>
      </c>
      <c r="J1880" s="46" t="s">
        <v>1275</v>
      </c>
      <c r="K1880" s="48" t="s">
        <v>3526</v>
      </c>
      <c r="L1880" s="49" t="s">
        <v>4261</v>
      </c>
      <c r="M1880" s="22" t="s">
        <v>4316</v>
      </c>
      <c r="N1880" s="22" t="s">
        <v>2483</v>
      </c>
      <c r="O1880" s="45" t="s">
        <v>875</v>
      </c>
      <c r="P1880" s="247" t="s">
        <v>2034</v>
      </c>
      <c r="Q1880" s="191"/>
      <c r="R1880" s="1"/>
      <c r="S1880" s="1" t="str">
        <f t="shared" si="260"/>
        <v/>
      </c>
      <c r="T1880" s="1" t="str">
        <f>IF(ISNA(VLOOKUP(P1880,'NEW XEQM.c'!D:D,1,0)),"--",VLOOKUP(P1880,'NEW XEQM.c'!D:G,3,0))</f>
        <v>--</v>
      </c>
      <c r="U1880" s="1" t="s">
        <v>2476</v>
      </c>
      <c r="W1880" t="e">
        <f t="shared" si="263"/>
        <v>#VALUE!</v>
      </c>
    </row>
    <row r="1881" spans="1:23">
      <c r="A1881" s="16">
        <f t="shared" si="261"/>
        <v>1881</v>
      </c>
      <c r="B1881" s="15">
        <f t="shared" si="262"/>
        <v>1837</v>
      </c>
      <c r="C1881" s="45" t="s">
        <v>3406</v>
      </c>
      <c r="D1881" s="45">
        <v>32</v>
      </c>
      <c r="E1881" s="46" t="s">
        <v>877</v>
      </c>
      <c r="F1881" s="46" t="s">
        <v>877</v>
      </c>
      <c r="G1881" s="47">
        <v>0</v>
      </c>
      <c r="H1881" s="47">
        <v>0</v>
      </c>
      <c r="I1881" s="196" t="s">
        <v>3</v>
      </c>
      <c r="J1881" s="46" t="s">
        <v>1275</v>
      </c>
      <c r="K1881" s="48" t="s">
        <v>3526</v>
      </c>
      <c r="L1881" s="49" t="s">
        <v>4261</v>
      </c>
      <c r="M1881" s="22" t="s">
        <v>4316</v>
      </c>
      <c r="N1881" s="22" t="s">
        <v>2483</v>
      </c>
      <c r="O1881" s="45" t="s">
        <v>875</v>
      </c>
      <c r="P1881" s="247" t="s">
        <v>2035</v>
      </c>
      <c r="Q1881" s="191"/>
      <c r="R1881" s="1"/>
      <c r="S1881" s="1" t="str">
        <f t="shared" si="260"/>
        <v/>
      </c>
      <c r="T1881" s="1" t="str">
        <f>IF(ISNA(VLOOKUP(P1881,'NEW XEQM.c'!D:D,1,0)),"--",VLOOKUP(P1881,'NEW XEQM.c'!D:G,3,0))</f>
        <v>--</v>
      </c>
      <c r="U1881" s="1" t="s">
        <v>2476</v>
      </c>
      <c r="W1881" t="e">
        <f t="shared" si="263"/>
        <v>#VALUE!</v>
      </c>
    </row>
    <row r="1882" spans="1:23">
      <c r="A1882" s="16">
        <f t="shared" si="261"/>
        <v>1882</v>
      </c>
      <c r="B1882" s="15">
        <f t="shared" si="262"/>
        <v>1838</v>
      </c>
      <c r="C1882" s="45" t="s">
        <v>3406</v>
      </c>
      <c r="D1882" s="45">
        <v>64</v>
      </c>
      <c r="E1882" s="46" t="s">
        <v>878</v>
      </c>
      <c r="F1882" s="46" t="s">
        <v>878</v>
      </c>
      <c r="G1882" s="47">
        <v>0</v>
      </c>
      <c r="H1882" s="47">
        <v>0</v>
      </c>
      <c r="I1882" s="196" t="s">
        <v>3</v>
      </c>
      <c r="J1882" s="46" t="s">
        <v>1275</v>
      </c>
      <c r="K1882" s="48" t="s">
        <v>3526</v>
      </c>
      <c r="L1882" s="49" t="s">
        <v>4261</v>
      </c>
      <c r="M1882" s="22" t="s">
        <v>4316</v>
      </c>
      <c r="N1882" s="22" t="s">
        <v>2483</v>
      </c>
      <c r="O1882" s="45" t="s">
        <v>875</v>
      </c>
      <c r="P1882" s="247" t="s">
        <v>2036</v>
      </c>
      <c r="Q1882" s="191"/>
      <c r="R1882" s="1"/>
      <c r="S1882" s="1" t="str">
        <f t="shared" si="260"/>
        <v/>
      </c>
      <c r="T1882" s="1" t="str">
        <f>IF(ISNA(VLOOKUP(P1882,'NEW XEQM.c'!D:D,1,0)),"--",VLOOKUP(P1882,'NEW XEQM.c'!D:G,3,0))</f>
        <v>--</v>
      </c>
      <c r="U1882" s="1" t="s">
        <v>2476</v>
      </c>
      <c r="W1882" t="e">
        <f t="shared" si="263"/>
        <v>#VALUE!</v>
      </c>
    </row>
    <row r="1883" spans="1:23">
      <c r="A1883" s="16">
        <f t="shared" si="261"/>
        <v>1883</v>
      </c>
      <c r="B1883" s="15">
        <f t="shared" si="262"/>
        <v>1839</v>
      </c>
      <c r="C1883" s="45" t="s">
        <v>3810</v>
      </c>
      <c r="D1883" s="45" t="s">
        <v>7</v>
      </c>
      <c r="E1883" s="42" t="s">
        <v>3818</v>
      </c>
      <c r="F1883" s="42" t="s">
        <v>3818</v>
      </c>
      <c r="G1883" s="79">
        <v>0</v>
      </c>
      <c r="H1883" s="79">
        <v>0</v>
      </c>
      <c r="I1883" s="130" t="s">
        <v>3</v>
      </c>
      <c r="J1883" s="23" t="s">
        <v>1274</v>
      </c>
      <c r="K1883" s="24" t="s">
        <v>3630</v>
      </c>
      <c r="L1883" s="22" t="s">
        <v>4261</v>
      </c>
      <c r="M1883" s="22" t="s">
        <v>4316</v>
      </c>
      <c r="N1883" s="22" t="s">
        <v>2483</v>
      </c>
      <c r="O1883" s="22"/>
      <c r="P1883" s="246" t="s">
        <v>3811</v>
      </c>
      <c r="Q1883" s="191"/>
      <c r="R1883" s="1"/>
      <c r="S1883" s="1" t="str">
        <f t="shared" si="260"/>
        <v/>
      </c>
      <c r="T1883" s="1" t="str">
        <f>IF(ISNA(VLOOKUP(P1883,'NEW XEQM.c'!D:D,1,0)),"--",VLOOKUP(P1883,'NEW XEQM.c'!D:G,3,0))</f>
        <v>HOUR</v>
      </c>
      <c r="U1883" s="1" t="s">
        <v>2074</v>
      </c>
      <c r="W1883" t="e">
        <f t="shared" si="263"/>
        <v>#VALUE!</v>
      </c>
    </row>
    <row r="1884" spans="1:23">
      <c r="A1884" s="16">
        <f t="shared" si="261"/>
        <v>1884</v>
      </c>
      <c r="B1884" s="15">
        <f t="shared" si="262"/>
        <v>1840</v>
      </c>
      <c r="C1884" s="45" t="s">
        <v>3806</v>
      </c>
      <c r="D1884" s="45" t="s">
        <v>7</v>
      </c>
      <c r="E1884" s="42" t="s">
        <v>3804</v>
      </c>
      <c r="F1884" s="42" t="s">
        <v>3804</v>
      </c>
      <c r="G1884" s="79">
        <v>0</v>
      </c>
      <c r="H1884" s="79">
        <v>0</v>
      </c>
      <c r="I1884" s="130" t="s">
        <v>3</v>
      </c>
      <c r="J1884" s="23" t="s">
        <v>1274</v>
      </c>
      <c r="K1884" s="24" t="s">
        <v>3630</v>
      </c>
      <c r="L1884" s="22" t="s">
        <v>4261</v>
      </c>
      <c r="M1884" s="22" t="s">
        <v>4316</v>
      </c>
      <c r="N1884" s="22" t="s">
        <v>2483</v>
      </c>
      <c r="O1884" s="22"/>
      <c r="P1884" s="246" t="s">
        <v>3808</v>
      </c>
      <c r="Q1884" s="191"/>
      <c r="R1884" s="1"/>
      <c r="S1884" s="1" t="str">
        <f t="shared" si="260"/>
        <v/>
      </c>
      <c r="T1884" s="1" t="str">
        <f>IF(ISNA(VLOOKUP(P1884,'NEW XEQM.c'!D:D,1,0)),"--",VLOOKUP(P1884,'NEW XEQM.c'!D:G,3,0))</f>
        <v>MINUTE</v>
      </c>
      <c r="U1884" s="1" t="s">
        <v>2074</v>
      </c>
      <c r="W1884" t="e">
        <f t="shared" si="263"/>
        <v>#VALUE!</v>
      </c>
    </row>
    <row r="1885" spans="1:23">
      <c r="A1885" s="16">
        <f t="shared" si="261"/>
        <v>1885</v>
      </c>
      <c r="B1885" s="15">
        <f t="shared" si="262"/>
        <v>1841</v>
      </c>
      <c r="C1885" s="45" t="s">
        <v>3807</v>
      </c>
      <c r="D1885" s="45" t="s">
        <v>7</v>
      </c>
      <c r="E1885" s="42" t="s">
        <v>3805</v>
      </c>
      <c r="F1885" s="42" t="s">
        <v>3805</v>
      </c>
      <c r="G1885" s="79">
        <v>0</v>
      </c>
      <c r="H1885" s="79">
        <v>0</v>
      </c>
      <c r="I1885" s="130" t="s">
        <v>3</v>
      </c>
      <c r="J1885" s="23" t="s">
        <v>1274</v>
      </c>
      <c r="K1885" s="24" t="s">
        <v>3630</v>
      </c>
      <c r="L1885" s="22" t="s">
        <v>4261</v>
      </c>
      <c r="M1885" s="22" t="s">
        <v>4316</v>
      </c>
      <c r="N1885" s="22" t="s">
        <v>2483</v>
      </c>
      <c r="O1885" s="22"/>
      <c r="P1885" s="246" t="s">
        <v>3809</v>
      </c>
      <c r="Q1885" s="191"/>
      <c r="R1885" s="1"/>
      <c r="S1885" s="1" t="str">
        <f t="shared" si="260"/>
        <v/>
      </c>
      <c r="T1885" s="1" t="str">
        <f>IF(ISNA(VLOOKUP(P1885,'NEW XEQM.c'!D:D,1,0)),"--",VLOOKUP(P1885,'NEW XEQM.c'!D:G,3,0))</f>
        <v>SEC</v>
      </c>
      <c r="U1885" s="1" t="s">
        <v>2074</v>
      </c>
      <c r="W1885" t="e">
        <f t="shared" si="263"/>
        <v>#VALUE!</v>
      </c>
    </row>
    <row r="1886" spans="1:23">
      <c r="A1886" s="16">
        <f t="shared" si="261"/>
        <v>1886</v>
      </c>
      <c r="B1886" s="15">
        <f t="shared" si="262"/>
        <v>1842</v>
      </c>
      <c r="C1886" s="45" t="s">
        <v>3812</v>
      </c>
      <c r="D1886" s="45" t="s">
        <v>7</v>
      </c>
      <c r="E1886" s="23" t="s">
        <v>3814</v>
      </c>
      <c r="F1886" s="23" t="s">
        <v>3814</v>
      </c>
      <c r="G1886" s="28">
        <v>0</v>
      </c>
      <c r="H1886" s="28">
        <v>0</v>
      </c>
      <c r="I1886" s="130" t="s">
        <v>3</v>
      </c>
      <c r="J1886" s="23" t="s">
        <v>1274</v>
      </c>
      <c r="K1886" s="24" t="s">
        <v>3630</v>
      </c>
      <c r="L1886" s="22" t="s">
        <v>4261</v>
      </c>
      <c r="M1886" s="22" t="s">
        <v>4316</v>
      </c>
      <c r="N1886" s="22" t="s">
        <v>2483</v>
      </c>
      <c r="O1886" s="22"/>
      <c r="P1886" s="246" t="s">
        <v>3815</v>
      </c>
      <c r="Q1886" s="191"/>
      <c r="R1886" s="1"/>
      <c r="S1886" s="1" t="str">
        <f t="shared" si="260"/>
        <v/>
      </c>
      <c r="T1886" s="1" t="str">
        <f>IF(ISNA(VLOOKUP(P1886,'NEW XEQM.c'!D:D,1,0)),"--",VLOOKUP(P1886,'NEW XEQM.c'!D:G,3,0))</f>
        <v>--</v>
      </c>
      <c r="U1886" s="1" t="s">
        <v>2074</v>
      </c>
      <c r="W1886" t="str">
        <f t="shared" si="263"/>
        <v>STD_RIGHT_ARROW TIME</v>
      </c>
    </row>
    <row r="1887" spans="1:23">
      <c r="A1887" s="16">
        <f t="shared" si="261"/>
        <v>1887</v>
      </c>
      <c r="B1887" s="15">
        <f t="shared" si="262"/>
        <v>1843</v>
      </c>
      <c r="C1887" s="45" t="s">
        <v>3813</v>
      </c>
      <c r="D1887" s="45" t="s">
        <v>7</v>
      </c>
      <c r="E1887" s="78" t="s">
        <v>3816</v>
      </c>
      <c r="F1887" s="78" t="s">
        <v>3816</v>
      </c>
      <c r="G1887" s="79">
        <v>0</v>
      </c>
      <c r="H1887" s="79">
        <v>0</v>
      </c>
      <c r="I1887" s="130" t="s">
        <v>3</v>
      </c>
      <c r="J1887" s="23" t="s">
        <v>1274</v>
      </c>
      <c r="K1887" s="24" t="s">
        <v>3630</v>
      </c>
      <c r="L1887" s="22" t="s">
        <v>4261</v>
      </c>
      <c r="M1887" s="22" t="s">
        <v>4316</v>
      </c>
      <c r="N1887" s="22" t="s">
        <v>2483</v>
      </c>
      <c r="O1887" s="22"/>
      <c r="P1887" s="246" t="s">
        <v>3817</v>
      </c>
      <c r="Q1887" s="191"/>
      <c r="R1887" s="1"/>
      <c r="S1887" s="1" t="str">
        <f t="shared" si="260"/>
        <v/>
      </c>
      <c r="T1887" s="1" t="str">
        <f>IF(ISNA(VLOOKUP(P1887,'NEW XEQM.c'!D:D,1,0)),"--",VLOOKUP(P1887,'NEW XEQM.c'!D:G,3,0))</f>
        <v>--</v>
      </c>
      <c r="U1887" s="1" t="s">
        <v>2074</v>
      </c>
      <c r="W1887" t="str">
        <f t="shared" si="263"/>
        <v>TIME STD_RIGHT_ARROW</v>
      </c>
    </row>
    <row r="1888" spans="1:23">
      <c r="A1888" s="16">
        <f t="shared" si="261"/>
        <v>1888</v>
      </c>
      <c r="B1888" s="15">
        <f t="shared" si="262"/>
        <v>1844</v>
      </c>
      <c r="C1888" s="45" t="s">
        <v>5021</v>
      </c>
      <c r="D1888" s="45" t="s">
        <v>4388</v>
      </c>
      <c r="E1888" s="46" t="s">
        <v>4385</v>
      </c>
      <c r="F1888" s="46" t="s">
        <v>4385</v>
      </c>
      <c r="G1888" s="47">
        <v>0</v>
      </c>
      <c r="H1888" s="47">
        <v>0</v>
      </c>
      <c r="I1888" s="196" t="s">
        <v>3</v>
      </c>
      <c r="J1888" s="46" t="s">
        <v>1275</v>
      </c>
      <c r="K1888" s="48" t="s">
        <v>3526</v>
      </c>
      <c r="L1888" s="49" t="s">
        <v>4261</v>
      </c>
      <c r="M1888" s="49" t="s">
        <v>4318</v>
      </c>
      <c r="N1888" s="22" t="s">
        <v>5131</v>
      </c>
      <c r="O1888" s="45" t="s">
        <v>58</v>
      </c>
      <c r="P1888" s="247" t="s">
        <v>4387</v>
      </c>
      <c r="Q1888" s="191"/>
      <c r="R1888" s="1"/>
      <c r="S1888" s="1" t="str">
        <f t="shared" si="260"/>
        <v/>
      </c>
      <c r="T1888" s="1" t="str">
        <f>IF(ISNA(VLOOKUP(P1888,'NEW XEQM.c'!D:D,1,0)),"--",VLOOKUP(P1888,'NEW XEQM.c'!D:G,3,0))</f>
        <v>--</v>
      </c>
      <c r="U1888" s="1" t="s">
        <v>2450</v>
      </c>
      <c r="W1888" t="e">
        <f t="shared" si="263"/>
        <v>#VALUE!</v>
      </c>
    </row>
    <row r="1889" spans="1:23">
      <c r="A1889" s="16">
        <f t="shared" si="261"/>
        <v>1889</v>
      </c>
      <c r="B1889" s="15">
        <f t="shared" si="262"/>
        <v>1845</v>
      </c>
      <c r="C1889" s="45" t="s">
        <v>3513</v>
      </c>
      <c r="D1889" s="45" t="s">
        <v>2958</v>
      </c>
      <c r="E1889" s="48" t="s">
        <v>474</v>
      </c>
      <c r="F1889" s="48" t="s">
        <v>887</v>
      </c>
      <c r="G1889" s="51">
        <v>0</v>
      </c>
      <c r="H1889" s="51">
        <v>0</v>
      </c>
      <c r="I1889" s="130" t="s">
        <v>1</v>
      </c>
      <c r="J1889" s="23" t="s">
        <v>1275</v>
      </c>
      <c r="K1889" s="24" t="s">
        <v>3526</v>
      </c>
      <c r="L1889" s="22" t="s">
        <v>4261</v>
      </c>
      <c r="M1889" s="22" t="s">
        <v>4318</v>
      </c>
      <c r="N1889" s="22" t="s">
        <v>2483</v>
      </c>
      <c r="O1889" s="45" t="s">
        <v>884</v>
      </c>
      <c r="P1889" s="247" t="s">
        <v>2958</v>
      </c>
      <c r="Q1889" s="191"/>
      <c r="R1889" s="1"/>
      <c r="S1889" s="1" t="str">
        <f t="shared" si="260"/>
        <v>NOT EQUAL</v>
      </c>
      <c r="T1889" s="1" t="str">
        <f>IF(ISNA(VLOOKUP(P1889,'NEW XEQM.c'!D:D,1,0)),"--",VLOOKUP(P1889,'NEW XEQM.c'!D:G,3,0))</f>
        <v>--</v>
      </c>
      <c r="U1889" s="1"/>
      <c r="W1889" t="e">
        <f t="shared" si="263"/>
        <v>#VALUE!</v>
      </c>
    </row>
    <row r="1890" spans="1:23">
      <c r="A1890" s="16">
        <f t="shared" si="261"/>
        <v>1890</v>
      </c>
      <c r="B1890" s="15">
        <f t="shared" si="262"/>
        <v>1846</v>
      </c>
      <c r="C1890" s="45" t="s">
        <v>3513</v>
      </c>
      <c r="D1890" s="45" t="s">
        <v>2959</v>
      </c>
      <c r="E1890" s="46" t="s">
        <v>474</v>
      </c>
      <c r="F1890" s="46" t="s">
        <v>888</v>
      </c>
      <c r="G1890" s="47">
        <v>0</v>
      </c>
      <c r="H1890" s="47">
        <v>0</v>
      </c>
      <c r="I1890" s="130" t="s">
        <v>1</v>
      </c>
      <c r="J1890" s="23" t="s">
        <v>1275</v>
      </c>
      <c r="K1890" s="24" t="s">
        <v>3526</v>
      </c>
      <c r="L1890" s="22" t="s">
        <v>4261</v>
      </c>
      <c r="M1890" s="22" t="s">
        <v>4318</v>
      </c>
      <c r="N1890" s="22" t="s">
        <v>2483</v>
      </c>
      <c r="O1890" s="45" t="s">
        <v>884</v>
      </c>
      <c r="P1890" s="247" t="s">
        <v>2959</v>
      </c>
      <c r="Q1890" s="191"/>
      <c r="R1890" s="1"/>
      <c r="S1890" s="1" t="str">
        <f t="shared" si="260"/>
        <v>NOT EQUAL</v>
      </c>
      <c r="T1890" s="1" t="str">
        <f>IF(ISNA(VLOOKUP(P1890,'NEW XEQM.c'!D:D,1,0)),"--",VLOOKUP(P1890,'NEW XEQM.c'!D:G,3,0))</f>
        <v>--</v>
      </c>
      <c r="U1890" s="1"/>
      <c r="W1890" t="e">
        <f t="shared" si="263"/>
        <v>#VALUE!</v>
      </c>
    </row>
    <row r="1891" spans="1:23">
      <c r="A1891" s="16">
        <f t="shared" si="261"/>
        <v>1891</v>
      </c>
      <c r="B1891" s="15">
        <f t="shared" si="262"/>
        <v>1847</v>
      </c>
      <c r="C1891" s="45" t="s">
        <v>3513</v>
      </c>
      <c r="D1891" s="45" t="s">
        <v>2960</v>
      </c>
      <c r="E1891" s="46" t="s">
        <v>474</v>
      </c>
      <c r="F1891" s="46" t="s">
        <v>889</v>
      </c>
      <c r="G1891" s="47">
        <v>0</v>
      </c>
      <c r="H1891" s="47">
        <v>0</v>
      </c>
      <c r="I1891" s="130" t="s">
        <v>1</v>
      </c>
      <c r="J1891" s="23" t="s">
        <v>1275</v>
      </c>
      <c r="K1891" s="24" t="s">
        <v>3526</v>
      </c>
      <c r="L1891" s="22" t="s">
        <v>4261</v>
      </c>
      <c r="M1891" s="22" t="s">
        <v>4318</v>
      </c>
      <c r="N1891" s="22" t="s">
        <v>2483</v>
      </c>
      <c r="O1891" s="45" t="s">
        <v>884</v>
      </c>
      <c r="P1891" s="247" t="s">
        <v>2960</v>
      </c>
      <c r="Q1891" s="191"/>
      <c r="R1891" s="1"/>
      <c r="S1891" s="1" t="str">
        <f t="shared" si="260"/>
        <v>NOT EQUAL</v>
      </c>
      <c r="T1891" s="1" t="str">
        <f>IF(ISNA(VLOOKUP(P1891,'NEW XEQM.c'!D:D,1,0)),"--",VLOOKUP(P1891,'NEW XEQM.c'!D:G,3,0))</f>
        <v>--</v>
      </c>
      <c r="U1891" s="1"/>
      <c r="W1891" t="e">
        <f t="shared" si="263"/>
        <v>#VALUE!</v>
      </c>
    </row>
    <row r="1892" spans="1:23">
      <c r="A1892" s="16">
        <f t="shared" si="261"/>
        <v>1892</v>
      </c>
      <c r="B1892" s="15">
        <f t="shared" si="262"/>
        <v>1848</v>
      </c>
      <c r="C1892" s="45" t="s">
        <v>3449</v>
      </c>
      <c r="D1892" s="45" t="s">
        <v>2061</v>
      </c>
      <c r="E1892" s="46" t="s">
        <v>1270</v>
      </c>
      <c r="F1892" s="46" t="s">
        <v>1270</v>
      </c>
      <c r="G1892" s="47">
        <v>0</v>
      </c>
      <c r="H1892" s="47">
        <v>0</v>
      </c>
      <c r="I1892" s="196" t="s">
        <v>3</v>
      </c>
      <c r="J1892" s="46" t="s">
        <v>1274</v>
      </c>
      <c r="K1892" s="48" t="s">
        <v>3630</v>
      </c>
      <c r="L1892" s="49" t="s">
        <v>4261</v>
      </c>
      <c r="M1892" s="22" t="s">
        <v>4316</v>
      </c>
      <c r="N1892" s="22" t="s">
        <v>2483</v>
      </c>
      <c r="O1892" s="45" t="s">
        <v>844</v>
      </c>
      <c r="P1892" s="247" t="s">
        <v>2061</v>
      </c>
      <c r="Q1892" s="191"/>
      <c r="R1892" s="1"/>
      <c r="S1892" s="1" t="str">
        <f t="shared" si="260"/>
        <v/>
      </c>
      <c r="T1892" s="1" t="str">
        <f>IF(ISNA(VLOOKUP(P1892,'NEW XEQM.c'!D:D,1,0)),"--",VLOOKUP(P1892,'NEW XEQM.c'!D:G,3,0))</f>
        <v>COMPLEX</v>
      </c>
      <c r="U1892" s="1" t="s">
        <v>2443</v>
      </c>
      <c r="W1892" t="e">
        <f t="shared" si="263"/>
        <v>#VALUE!</v>
      </c>
    </row>
    <row r="1893" spans="1:23">
      <c r="A1893" s="16">
        <f t="shared" si="261"/>
        <v>1893</v>
      </c>
      <c r="B1893" s="15">
        <f t="shared" si="262"/>
        <v>1849</v>
      </c>
      <c r="C1893" s="45" t="s">
        <v>3460</v>
      </c>
      <c r="D1893" s="45" t="s">
        <v>7</v>
      </c>
      <c r="E1893" s="46" t="s">
        <v>1284</v>
      </c>
      <c r="F1893" s="46" t="s">
        <v>1232</v>
      </c>
      <c r="G1893" s="47">
        <v>0</v>
      </c>
      <c r="H1893" s="47">
        <v>0</v>
      </c>
      <c r="I1893" s="196" t="s">
        <v>3</v>
      </c>
      <c r="J1893" s="46" t="s">
        <v>1274</v>
      </c>
      <c r="K1893" s="48" t="s">
        <v>3630</v>
      </c>
      <c r="L1893" s="49" t="s">
        <v>4261</v>
      </c>
      <c r="M1893" s="22" t="s">
        <v>4316</v>
      </c>
      <c r="N1893" s="22" t="s">
        <v>2483</v>
      </c>
      <c r="O1893" s="45" t="s">
        <v>2081</v>
      </c>
      <c r="P1893" s="247" t="s">
        <v>2180</v>
      </c>
      <c r="Q1893" s="191"/>
      <c r="R1893" s="1"/>
      <c r="S1893" s="1" t="str">
        <f t="shared" si="260"/>
        <v>NOT EQUAL</v>
      </c>
      <c r="T1893" s="1" t="str">
        <f>IF(ISNA(VLOOKUP(P1893,'NEW XEQM.c'!D:D,1,0)),"--",VLOOKUP(P1893,'NEW XEQM.c'!D:G,3,0))</f>
        <v>&gt;POLAR</v>
      </c>
      <c r="U1893" s="1" t="s">
        <v>2443</v>
      </c>
      <c r="W1893" t="str">
        <f t="shared" si="263"/>
        <v/>
      </c>
    </row>
    <row r="1894" spans="1:23">
      <c r="A1894" s="16">
        <f t="shared" si="261"/>
        <v>1894</v>
      </c>
      <c r="B1894" s="15">
        <f t="shared" si="262"/>
        <v>1850</v>
      </c>
      <c r="C1894" s="45" t="s">
        <v>3461</v>
      </c>
      <c r="D1894" s="45" t="s">
        <v>7</v>
      </c>
      <c r="E1894" s="46" t="s">
        <v>1283</v>
      </c>
      <c r="F1894" s="46" t="s">
        <v>1234</v>
      </c>
      <c r="G1894" s="51">
        <v>0</v>
      </c>
      <c r="H1894" s="51">
        <v>0</v>
      </c>
      <c r="I1894" s="196" t="s">
        <v>3</v>
      </c>
      <c r="J1894" s="46" t="s">
        <v>1274</v>
      </c>
      <c r="K1894" s="48" t="s">
        <v>3630</v>
      </c>
      <c r="L1894" s="49" t="s">
        <v>4261</v>
      </c>
      <c r="M1894" s="22" t="s">
        <v>4316</v>
      </c>
      <c r="N1894" s="22" t="s">
        <v>2483</v>
      </c>
      <c r="O1894" s="45" t="s">
        <v>2082</v>
      </c>
      <c r="P1894" s="247" t="s">
        <v>2181</v>
      </c>
      <c r="Q1894" s="191"/>
      <c r="R1894" s="1"/>
      <c r="S1894" s="1" t="str">
        <f t="shared" si="260"/>
        <v>NOT EQUAL</v>
      </c>
      <c r="T1894" s="1" t="str">
        <f>IF(ISNA(VLOOKUP(P1894,'NEW XEQM.c'!D:D,1,0)),"--",VLOOKUP(P1894,'NEW XEQM.c'!D:G,3,0))</f>
        <v>&gt;RECT</v>
      </c>
      <c r="U1894" s="1" t="s">
        <v>2443</v>
      </c>
      <c r="W1894" t="str">
        <f t="shared" si="263"/>
        <v/>
      </c>
    </row>
    <row r="1895" spans="1:23">
      <c r="A1895" s="16">
        <f t="shared" si="261"/>
        <v>1895</v>
      </c>
      <c r="B1895" s="15">
        <f t="shared" si="262"/>
        <v>1851</v>
      </c>
      <c r="C1895" s="45" t="s">
        <v>3462</v>
      </c>
      <c r="D1895" s="45">
        <v>1</v>
      </c>
      <c r="E1895" s="46" t="s">
        <v>863</v>
      </c>
      <c r="F1895" s="46" t="s">
        <v>863</v>
      </c>
      <c r="G1895" s="51">
        <v>0</v>
      </c>
      <c r="H1895" s="51">
        <v>0</v>
      </c>
      <c r="I1895" s="196" t="s">
        <v>3</v>
      </c>
      <c r="J1895" s="46" t="s">
        <v>1275</v>
      </c>
      <c r="K1895" s="48" t="s">
        <v>3526</v>
      </c>
      <c r="L1895" s="49" t="s">
        <v>4261</v>
      </c>
      <c r="M1895" s="22" t="s">
        <v>4316</v>
      </c>
      <c r="N1895" s="22" t="s">
        <v>5133</v>
      </c>
      <c r="O1895" s="45"/>
      <c r="P1895" s="247" t="s">
        <v>2405</v>
      </c>
      <c r="Q1895" s="191"/>
      <c r="R1895" s="1"/>
      <c r="S1895" s="1" t="str">
        <f t="shared" si="260"/>
        <v/>
      </c>
      <c r="T1895" s="1" t="str">
        <f>IF(ISNA(VLOOKUP(P1895,'NEW XEQM.c'!D:D,1,0)),"--",VLOOKUP(P1895,'NEW XEQM.c'!D:G,3,0))</f>
        <v>ERPN</v>
      </c>
      <c r="U1895" s="1" t="s">
        <v>2450</v>
      </c>
      <c r="W1895" t="e">
        <f t="shared" si="263"/>
        <v>#VALUE!</v>
      </c>
    </row>
    <row r="1896" spans="1:23">
      <c r="A1896" s="16">
        <f t="shared" si="261"/>
        <v>1896</v>
      </c>
      <c r="B1896" s="15">
        <f t="shared" si="262"/>
        <v>1852</v>
      </c>
      <c r="C1896" s="45" t="s">
        <v>3462</v>
      </c>
      <c r="D1896" s="45">
        <v>0</v>
      </c>
      <c r="E1896" s="48" t="s">
        <v>2407</v>
      </c>
      <c r="F1896" s="48" t="s">
        <v>2407</v>
      </c>
      <c r="G1896" s="51">
        <v>0</v>
      </c>
      <c r="H1896" s="51">
        <v>0</v>
      </c>
      <c r="I1896" s="196" t="s">
        <v>3</v>
      </c>
      <c r="J1896" s="46" t="s">
        <v>1275</v>
      </c>
      <c r="K1896" s="48" t="s">
        <v>3526</v>
      </c>
      <c r="L1896" s="49" t="s">
        <v>4261</v>
      </c>
      <c r="M1896" s="22" t="s">
        <v>4316</v>
      </c>
      <c r="N1896" s="22" t="s">
        <v>5133</v>
      </c>
      <c r="O1896" s="45"/>
      <c r="P1896" s="247" t="s">
        <v>2406</v>
      </c>
      <c r="Q1896" s="191"/>
      <c r="R1896" s="1"/>
      <c r="S1896" s="1" t="str">
        <f t="shared" si="260"/>
        <v/>
      </c>
      <c r="T1896" s="1" t="str">
        <f>IF(ISNA(VLOOKUP(P1896,'NEW XEQM.c'!D:D,1,0)),"--",VLOOKUP(P1896,'NEW XEQM.c'!D:G,3,0))</f>
        <v>RPN</v>
      </c>
      <c r="U1896" s="1" t="s">
        <v>2450</v>
      </c>
      <c r="W1896" t="e">
        <f t="shared" si="263"/>
        <v>#VALUE!</v>
      </c>
    </row>
    <row r="1897" spans="1:23">
      <c r="A1897" s="16">
        <f t="shared" si="261"/>
        <v>1897</v>
      </c>
      <c r="B1897" s="15">
        <f t="shared" si="262"/>
        <v>1853</v>
      </c>
      <c r="C1897" s="45" t="s">
        <v>5021</v>
      </c>
      <c r="D1897" s="45" t="s">
        <v>862</v>
      </c>
      <c r="E1897" s="48" t="s">
        <v>863</v>
      </c>
      <c r="F1897" s="48" t="s">
        <v>863</v>
      </c>
      <c r="G1897" s="51">
        <v>0</v>
      </c>
      <c r="H1897" s="51">
        <v>0</v>
      </c>
      <c r="I1897" s="196" t="s">
        <v>3</v>
      </c>
      <c r="J1897" s="46" t="s">
        <v>1275</v>
      </c>
      <c r="K1897" s="48" t="s">
        <v>3526</v>
      </c>
      <c r="L1897" s="49" t="s">
        <v>4261</v>
      </c>
      <c r="M1897" s="49" t="s">
        <v>4318</v>
      </c>
      <c r="N1897" s="22" t="s">
        <v>5131</v>
      </c>
      <c r="O1897" s="45" t="s">
        <v>864</v>
      </c>
      <c r="P1897" s="247" t="s">
        <v>2022</v>
      </c>
      <c r="Q1897" s="191"/>
      <c r="R1897" s="1"/>
      <c r="S1897" s="1" t="str">
        <f t="shared" si="260"/>
        <v/>
      </c>
      <c r="T1897" s="1" t="str">
        <f>IF(ISNA(VLOOKUP(P1897,'NEW XEQM.c'!D:D,1,0)),"--",VLOOKUP(P1897,'NEW XEQM.c'!D:G,3,0))</f>
        <v>--</v>
      </c>
      <c r="U1897" s="1" t="s">
        <v>2450</v>
      </c>
      <c r="W1897" t="e">
        <f t="shared" si="263"/>
        <v>#VALUE!</v>
      </c>
    </row>
    <row r="1898" spans="1:23">
      <c r="A1898" s="16">
        <f t="shared" si="261"/>
        <v>1898</v>
      </c>
      <c r="B1898" s="15">
        <f t="shared" si="262"/>
        <v>1854</v>
      </c>
      <c r="C1898" s="45" t="s">
        <v>5021</v>
      </c>
      <c r="D1898" s="45" t="s">
        <v>865</v>
      </c>
      <c r="E1898" s="46" t="s">
        <v>1259</v>
      </c>
      <c r="F1898" s="46" t="s">
        <v>1259</v>
      </c>
      <c r="G1898" s="47">
        <v>0</v>
      </c>
      <c r="H1898" s="47">
        <v>0</v>
      </c>
      <c r="I1898" s="196" t="s">
        <v>3</v>
      </c>
      <c r="J1898" s="46" t="s">
        <v>1275</v>
      </c>
      <c r="K1898" s="48" t="s">
        <v>3526</v>
      </c>
      <c r="L1898" s="49" t="s">
        <v>4261</v>
      </c>
      <c r="M1898" s="49" t="s">
        <v>4318</v>
      </c>
      <c r="N1898" s="22" t="s">
        <v>5131</v>
      </c>
      <c r="O1898" s="45" t="s">
        <v>866</v>
      </c>
      <c r="P1898" s="247" t="s">
        <v>2023</v>
      </c>
      <c r="Q1898" s="191"/>
      <c r="R1898" s="1"/>
      <c r="S1898" s="1" t="str">
        <f t="shared" si="260"/>
        <v/>
      </c>
      <c r="T1898" s="1" t="str">
        <f>IF(ISNA(VLOOKUP(P1898,'NEW XEQM.c'!D:D,1,0)),"--",VLOOKUP(P1898,'NEW XEQM.c'!D:G,3,0))</f>
        <v>HOMEX3</v>
      </c>
      <c r="U1898" s="1" t="s">
        <v>2450</v>
      </c>
      <c r="W1898" t="e">
        <f t="shared" si="263"/>
        <v>#VALUE!</v>
      </c>
    </row>
    <row r="1899" spans="1:23">
      <c r="A1899" s="16">
        <f t="shared" si="261"/>
        <v>1899</v>
      </c>
      <c r="B1899" s="15">
        <f t="shared" si="262"/>
        <v>1855</v>
      </c>
      <c r="C1899" s="45" t="s">
        <v>5021</v>
      </c>
      <c r="D1899" s="45" t="s">
        <v>867</v>
      </c>
      <c r="E1899" s="46" t="s">
        <v>4633</v>
      </c>
      <c r="F1899" s="46" t="s">
        <v>4633</v>
      </c>
      <c r="G1899" s="47">
        <v>0</v>
      </c>
      <c r="H1899" s="47">
        <v>0</v>
      </c>
      <c r="I1899" s="196" t="s">
        <v>3</v>
      </c>
      <c r="J1899" s="46" t="s">
        <v>1275</v>
      </c>
      <c r="K1899" s="48" t="s">
        <v>3526</v>
      </c>
      <c r="L1899" s="49" t="s">
        <v>4261</v>
      </c>
      <c r="M1899" s="49" t="s">
        <v>4318</v>
      </c>
      <c r="N1899" s="22" t="s">
        <v>5131</v>
      </c>
      <c r="O1899" s="45" t="s">
        <v>868</v>
      </c>
      <c r="P1899" s="247" t="s">
        <v>2024</v>
      </c>
      <c r="Q1899" s="191"/>
      <c r="R1899" s="1"/>
      <c r="S1899" s="1" t="str">
        <f t="shared" si="260"/>
        <v/>
      </c>
      <c r="T1899" s="1" t="str">
        <f>IF(ISNA(VLOOKUP(P1899,'NEW XEQM.c'!D:D,1,0)),"--",VLOOKUP(P1899,'NEW XEQM.c'!D:G,3,0))</f>
        <v>SH4S</v>
      </c>
      <c r="U1899" s="1" t="s">
        <v>2450</v>
      </c>
      <c r="W1899" t="e">
        <f t="shared" si="263"/>
        <v>#VALUE!</v>
      </c>
    </row>
    <row r="1900" spans="1:23">
      <c r="A1900" s="16">
        <f t="shared" si="261"/>
        <v>1900</v>
      </c>
      <c r="B1900" s="15">
        <f t="shared" si="262"/>
        <v>1856</v>
      </c>
      <c r="C1900" s="45" t="s">
        <v>5021</v>
      </c>
      <c r="D1900" s="45" t="s">
        <v>881</v>
      </c>
      <c r="E1900" s="46" t="s">
        <v>57</v>
      </c>
      <c r="F1900" s="46" t="s">
        <v>57</v>
      </c>
      <c r="G1900" s="47">
        <v>0</v>
      </c>
      <c r="H1900" s="47">
        <v>0</v>
      </c>
      <c r="I1900" s="196" t="s">
        <v>3</v>
      </c>
      <c r="J1900" s="46" t="s">
        <v>1275</v>
      </c>
      <c r="K1900" s="48" t="s">
        <v>3526</v>
      </c>
      <c r="L1900" s="49" t="s">
        <v>4261</v>
      </c>
      <c r="M1900" s="49" t="s">
        <v>4318</v>
      </c>
      <c r="N1900" s="22" t="s">
        <v>5131</v>
      </c>
      <c r="O1900" s="45" t="s">
        <v>58</v>
      </c>
      <c r="P1900" s="247" t="s">
        <v>2039</v>
      </c>
      <c r="Q1900" s="191"/>
      <c r="R1900" s="1"/>
      <c r="S1900" s="1" t="str">
        <f t="shared" si="260"/>
        <v/>
      </c>
      <c r="T1900" s="1" t="str">
        <f>IF(ISNA(VLOOKUP(P1900,'NEW XEQM.c'!D:D,1,0)),"--",VLOOKUP(P1900,'NEW XEQM.c'!D:G,3,0))</f>
        <v>CPXRES</v>
      </c>
      <c r="U1900" s="1" t="s">
        <v>2450</v>
      </c>
      <c r="W1900" t="e">
        <f t="shared" si="263"/>
        <v>#VALUE!</v>
      </c>
    </row>
    <row r="1901" spans="1:23">
      <c r="A1901" s="16">
        <f t="shared" si="261"/>
        <v>1901</v>
      </c>
      <c r="B1901" s="15">
        <f t="shared" si="262"/>
        <v>1857</v>
      </c>
      <c r="C1901" s="45" t="s">
        <v>5021</v>
      </c>
      <c r="D1901" s="45" t="s">
        <v>882</v>
      </c>
      <c r="E1901" s="46" t="s">
        <v>2232</v>
      </c>
      <c r="F1901" s="46" t="s">
        <v>2232</v>
      </c>
      <c r="G1901" s="47">
        <v>0</v>
      </c>
      <c r="H1901" s="47">
        <v>0</v>
      </c>
      <c r="I1901" s="196" t="s">
        <v>3</v>
      </c>
      <c r="J1901" s="46" t="s">
        <v>1275</v>
      </c>
      <c r="K1901" s="48" t="s">
        <v>3526</v>
      </c>
      <c r="L1901" s="49" t="s">
        <v>4261</v>
      </c>
      <c r="M1901" s="49" t="s">
        <v>4318</v>
      </c>
      <c r="N1901" s="22" t="s">
        <v>5131</v>
      </c>
      <c r="O1901" s="45" t="s">
        <v>58</v>
      </c>
      <c r="P1901" s="247" t="s">
        <v>2040</v>
      </c>
      <c r="Q1901" s="191"/>
      <c r="R1901" s="1"/>
      <c r="S1901" s="1" t="str">
        <f t="shared" si="260"/>
        <v/>
      </c>
      <c r="T1901" s="1" t="str">
        <f>IF(ISNA(VLOOKUP(P1901,'NEW XEQM.c'!D:D,1,0)),"--",VLOOKUP(P1901,'NEW XEQM.c'!D:G,3,0))</f>
        <v>--</v>
      </c>
      <c r="U1901" s="1" t="s">
        <v>2450</v>
      </c>
      <c r="W1901" t="e">
        <f t="shared" si="263"/>
        <v>#VALUE!</v>
      </c>
    </row>
    <row r="1902" spans="1:23">
      <c r="A1902" s="16">
        <f t="shared" si="261"/>
        <v>1902</v>
      </c>
      <c r="B1902" s="15">
        <f t="shared" si="262"/>
        <v>1858</v>
      </c>
      <c r="C1902" s="45" t="s">
        <v>5021</v>
      </c>
      <c r="D1902" s="45" t="s">
        <v>3748</v>
      </c>
      <c r="E1902" s="7" t="s">
        <v>5994</v>
      </c>
      <c r="F1902" s="7" t="s">
        <v>5994</v>
      </c>
      <c r="G1902" s="60">
        <v>0</v>
      </c>
      <c r="H1902" s="60">
        <v>0</v>
      </c>
      <c r="I1902" s="197" t="s">
        <v>1</v>
      </c>
      <c r="J1902" s="7" t="s">
        <v>1275</v>
      </c>
      <c r="K1902" s="6" t="s">
        <v>3526</v>
      </c>
      <c r="L1902" s="132" t="s">
        <v>4261</v>
      </c>
      <c r="M1902" s="49" t="s">
        <v>4318</v>
      </c>
      <c r="N1902" s="22" t="s">
        <v>5131</v>
      </c>
      <c r="O1902" s="59" t="s">
        <v>3527</v>
      </c>
      <c r="P1902" s="246" t="s">
        <v>3528</v>
      </c>
      <c r="Q1902" s="191"/>
      <c r="R1902" s="1"/>
      <c r="S1902" s="1" t="str">
        <f t="shared" si="260"/>
        <v/>
      </c>
      <c r="T1902" s="1" t="str">
        <f>IF(ISNA(VLOOKUP(P1902,'NEW XEQM.c'!D:D,1,0)),"--",VLOOKUP(P1902,'NEW XEQM.c'!D:G,3,0))</f>
        <v>--</v>
      </c>
      <c r="U1902" s="1" t="s">
        <v>2450</v>
      </c>
      <c r="W1902" t="e">
        <f t="shared" si="263"/>
        <v>#VALUE!</v>
      </c>
    </row>
    <row r="1903" spans="1:23">
      <c r="A1903" s="16">
        <f t="shared" si="261"/>
        <v>1903</v>
      </c>
      <c r="B1903" s="15">
        <f t="shared" si="262"/>
        <v>1859</v>
      </c>
      <c r="C1903" s="45" t="s">
        <v>5021</v>
      </c>
      <c r="D1903" s="45" t="s">
        <v>6101</v>
      </c>
      <c r="E1903" s="46" t="s">
        <v>869</v>
      </c>
      <c r="F1903" s="46" t="s">
        <v>869</v>
      </c>
      <c r="G1903" s="47">
        <v>0</v>
      </c>
      <c r="H1903" s="47">
        <v>0</v>
      </c>
      <c r="I1903" s="196" t="s">
        <v>3</v>
      </c>
      <c r="J1903" s="46" t="s">
        <v>1275</v>
      </c>
      <c r="K1903" s="48" t="s">
        <v>3526</v>
      </c>
      <c r="L1903" s="49" t="s">
        <v>4261</v>
      </c>
      <c r="M1903" s="49" t="s">
        <v>4318</v>
      </c>
      <c r="N1903" s="22" t="s">
        <v>5131</v>
      </c>
      <c r="O1903" s="45" t="s">
        <v>864</v>
      </c>
      <c r="P1903" s="247" t="s">
        <v>2044</v>
      </c>
      <c r="Q1903" s="191"/>
      <c r="R1903" s="1"/>
      <c r="S1903" s="1" t="str">
        <f t="shared" ref="S1903:S1966" si="264">IF(E1903=F1903,"","NOT EQUAL")</f>
        <v/>
      </c>
      <c r="T1903" s="1" t="str">
        <f>IF(ISNA(VLOOKUP(P1903,'NEW XEQM.c'!D:D,1,0)),"--",VLOOKUP(P1903,'NEW XEQM.c'!D:G,3,0))</f>
        <v>HOME</v>
      </c>
      <c r="U1903" s="1" t="s">
        <v>2450</v>
      </c>
      <c r="W1903" t="e">
        <f t="shared" si="263"/>
        <v>#VALUE!</v>
      </c>
    </row>
    <row r="1904" spans="1:23">
      <c r="A1904" s="16">
        <f t="shared" si="261"/>
        <v>1904</v>
      </c>
      <c r="B1904" s="15">
        <f t="shared" si="262"/>
        <v>1860</v>
      </c>
      <c r="C1904" s="45" t="s">
        <v>3512</v>
      </c>
      <c r="D1904" s="45" t="s">
        <v>7</v>
      </c>
      <c r="E1904" s="42" t="s">
        <v>4826</v>
      </c>
      <c r="F1904" s="42" t="s">
        <v>4826</v>
      </c>
      <c r="G1904" s="99">
        <v>0</v>
      </c>
      <c r="H1904" s="99">
        <v>0</v>
      </c>
      <c r="I1904" s="130" t="s">
        <v>15</v>
      </c>
      <c r="J1904" s="23" t="s">
        <v>1275</v>
      </c>
      <c r="K1904" s="24" t="s">
        <v>3526</v>
      </c>
      <c r="L1904" s="22" t="s">
        <v>4261</v>
      </c>
      <c r="M1904" s="22" t="s">
        <v>4318</v>
      </c>
      <c r="N1904" s="22" t="s">
        <v>2483</v>
      </c>
      <c r="O1904" s="22"/>
      <c r="P1904" s="246" t="s">
        <v>4827</v>
      </c>
      <c r="Q1904" s="191"/>
      <c r="R1904" s="1"/>
      <c r="S1904" s="1" t="str">
        <f t="shared" si="264"/>
        <v/>
      </c>
      <c r="T1904" s="1" t="str">
        <f>IF(ISNA(VLOOKUP(P1904,'NEW XEQM.c'!D:D,1,0)),"--",VLOOKUP(P1904,'NEW XEQM.c'!D:G,3,0))</f>
        <v>--</v>
      </c>
      <c r="U1904" s="1" t="s">
        <v>2074</v>
      </c>
      <c r="W1904" t="e">
        <f t="shared" si="263"/>
        <v>#VALUE!</v>
      </c>
    </row>
    <row r="1905" spans="1:23">
      <c r="A1905" s="16">
        <f t="shared" ref="A1905" si="265">IF(B1905=INT(B1905),ROW(),"")</f>
        <v>1905</v>
      </c>
      <c r="B1905" s="15">
        <f t="shared" ref="B1905" si="266">IF(AND(MID(C1905,2,1)&lt;&gt;"/",MID(C1905,1,1)="/"),INT(B1904)+1,B1904+0.01)</f>
        <v>1861</v>
      </c>
      <c r="C1905" s="45" t="s">
        <v>5021</v>
      </c>
      <c r="D1905" s="45" t="s">
        <v>6090</v>
      </c>
      <c r="E1905" s="46" t="s">
        <v>6093</v>
      </c>
      <c r="F1905" s="46" t="s">
        <v>6093</v>
      </c>
      <c r="G1905" s="47">
        <v>0</v>
      </c>
      <c r="H1905" s="47">
        <v>0</v>
      </c>
      <c r="I1905" s="196" t="s">
        <v>3</v>
      </c>
      <c r="J1905" s="46" t="s">
        <v>1275</v>
      </c>
      <c r="K1905" s="48" t="s">
        <v>3526</v>
      </c>
      <c r="L1905" s="49" t="s">
        <v>4261</v>
      </c>
      <c r="M1905" s="49" t="s">
        <v>4318</v>
      </c>
      <c r="N1905" s="22" t="s">
        <v>5131</v>
      </c>
      <c r="O1905" s="45" t="s">
        <v>6092</v>
      </c>
      <c r="P1905" s="247" t="s">
        <v>6091</v>
      </c>
      <c r="Q1905" s="191"/>
      <c r="R1905" s="1"/>
      <c r="S1905" s="1" t="str">
        <f t="shared" si="264"/>
        <v/>
      </c>
      <c r="T1905" s="1" t="str">
        <f>IF(ISNA(VLOOKUP(P1905,'NEW XEQM.c'!D:D,1,0)),"--",VLOOKUP(P1905,'NEW XEQM.c'!D:G,3,0))</f>
        <v>--</v>
      </c>
      <c r="U1905" s="1" t="s">
        <v>2450</v>
      </c>
      <c r="W1905" t="e">
        <f t="shared" ref="W1905" si="267">SUBSTITUTE(IF(AND(T1905="--",FIND("STD",E1905),FIND("fn",C1905)&gt;0,FIND("ITM_",P1905),I1905="CAT_FNCT"),E1905,""),"""","")</f>
        <v>#VALUE!</v>
      </c>
    </row>
    <row r="1906" spans="1:23" s="74" customFormat="1">
      <c r="A1906" s="16">
        <f t="shared" si="261"/>
        <v>1906</v>
      </c>
      <c r="B1906" s="15">
        <f t="shared" si="262"/>
        <v>1862</v>
      </c>
      <c r="C1906" s="45" t="s">
        <v>4678</v>
      </c>
      <c r="D1906" s="45" t="s">
        <v>7</v>
      </c>
      <c r="E1906" s="39" t="s">
        <v>4680</v>
      </c>
      <c r="F1906" s="39" t="s">
        <v>4680</v>
      </c>
      <c r="G1906" s="111">
        <v>0</v>
      </c>
      <c r="H1906" s="111">
        <v>0</v>
      </c>
      <c r="I1906" s="197" t="s">
        <v>3</v>
      </c>
      <c r="J1906" s="39" t="s">
        <v>1274</v>
      </c>
      <c r="K1906" s="43" t="s">
        <v>3630</v>
      </c>
      <c r="L1906" s="158" t="s">
        <v>4261</v>
      </c>
      <c r="M1906" s="22" t="s">
        <v>4316</v>
      </c>
      <c r="N1906" s="22" t="s">
        <v>2483</v>
      </c>
      <c r="O1906" s="158"/>
      <c r="P1906" s="249" t="s">
        <v>4683</v>
      </c>
      <c r="Q1906" s="191"/>
      <c r="R1906" s="1"/>
      <c r="S1906" s="1" t="str">
        <f t="shared" si="264"/>
        <v/>
      </c>
      <c r="T1906" s="1" t="str">
        <f>IF(ISNA(VLOOKUP(P1906,'NEW XEQM.c'!D:D,1,0)),"--",VLOOKUP(P1906,'NEW XEQM.c'!D:G,3,0))</f>
        <v>--</v>
      </c>
      <c r="U1906" s="239" t="s">
        <v>2074</v>
      </c>
      <c r="W1906" t="str">
        <f t="shared" si="263"/>
        <v>DT STD_RIGHT_ARROW J</v>
      </c>
    </row>
    <row r="1907" spans="1:23">
      <c r="A1907" s="16">
        <f t="shared" si="261"/>
        <v>1907</v>
      </c>
      <c r="B1907" s="15">
        <f t="shared" si="262"/>
        <v>1863</v>
      </c>
      <c r="C1907" s="45" t="s">
        <v>4679</v>
      </c>
      <c r="D1907" s="45" t="s">
        <v>7</v>
      </c>
      <c r="E1907" s="23" t="s">
        <v>4681</v>
      </c>
      <c r="F1907" s="23" t="s">
        <v>4681</v>
      </c>
      <c r="G1907" s="99">
        <v>0</v>
      </c>
      <c r="H1907" s="99">
        <v>0</v>
      </c>
      <c r="I1907" s="130" t="s">
        <v>3</v>
      </c>
      <c r="J1907" s="23" t="s">
        <v>1274</v>
      </c>
      <c r="K1907" s="24" t="s">
        <v>3630</v>
      </c>
      <c r="L1907" s="22" t="s">
        <v>4261</v>
      </c>
      <c r="M1907" s="22" t="s">
        <v>4316</v>
      </c>
      <c r="N1907" s="22" t="s">
        <v>2483</v>
      </c>
      <c r="O1907" s="22"/>
      <c r="P1907" s="246" t="s">
        <v>4682</v>
      </c>
      <c r="Q1907" s="191"/>
      <c r="R1907" s="1"/>
      <c r="S1907" s="1" t="str">
        <f t="shared" si="264"/>
        <v/>
      </c>
      <c r="T1907" s="1" t="str">
        <f>IF(ISNA(VLOOKUP(P1907,'NEW XEQM.c'!D:D,1,0)),"--",VLOOKUP(P1907,'NEW XEQM.c'!D:G,3,0))</f>
        <v>--</v>
      </c>
      <c r="U1907" s="1" t="s">
        <v>2074</v>
      </c>
      <c r="W1907" t="str">
        <f t="shared" si="263"/>
        <v>J STD_RIGHT_ARROW DT</v>
      </c>
    </row>
    <row r="1908" spans="1:23">
      <c r="A1908" s="16">
        <f t="shared" si="261"/>
        <v>1908</v>
      </c>
      <c r="B1908" s="15">
        <f t="shared" si="262"/>
        <v>1864</v>
      </c>
      <c r="C1908" s="45" t="s">
        <v>4635</v>
      </c>
      <c r="D1908" s="45" t="s">
        <v>7</v>
      </c>
      <c r="E1908" s="46" t="s">
        <v>4651</v>
      </c>
      <c r="F1908" s="46" t="s">
        <v>4651</v>
      </c>
      <c r="G1908" s="47">
        <v>0</v>
      </c>
      <c r="H1908" s="47" t="s">
        <v>3684</v>
      </c>
      <c r="I1908" s="196" t="s">
        <v>1</v>
      </c>
      <c r="J1908" s="46" t="s">
        <v>1275</v>
      </c>
      <c r="K1908" s="48" t="s">
        <v>3526</v>
      </c>
      <c r="L1908" s="49" t="s">
        <v>4261</v>
      </c>
      <c r="M1908" s="49" t="s">
        <v>4318</v>
      </c>
      <c r="N1908" s="22" t="s">
        <v>2483</v>
      </c>
      <c r="O1908" s="45" t="s">
        <v>879</v>
      </c>
      <c r="P1908" s="247" t="s">
        <v>4636</v>
      </c>
      <c r="Q1908" s="191"/>
      <c r="R1908" s="1"/>
      <c r="S1908" s="1" t="str">
        <f t="shared" si="264"/>
        <v/>
      </c>
      <c r="T1908" s="1" t="str">
        <f>IF(ISNA(VLOOKUP(P1908,'NEW XEQM.c'!D:D,1,0)),"--",VLOOKUP(P1908,'NEW XEQM.c'!D:G,3,0))</f>
        <v>--</v>
      </c>
      <c r="U1908" s="1" t="s">
        <v>2451</v>
      </c>
      <c r="W1908" t="e">
        <f t="shared" si="263"/>
        <v>#VALUE!</v>
      </c>
    </row>
    <row r="1909" spans="1:23">
      <c r="A1909" s="16">
        <f t="shared" si="261"/>
        <v>1909</v>
      </c>
      <c r="B1909" s="15">
        <f t="shared" si="262"/>
        <v>1865</v>
      </c>
      <c r="C1909" s="45" t="s">
        <v>5021</v>
      </c>
      <c r="D1909" s="45" t="s">
        <v>2338</v>
      </c>
      <c r="E1909" s="46" t="s">
        <v>2340</v>
      </c>
      <c r="F1909" s="46" t="s">
        <v>2340</v>
      </c>
      <c r="G1909" s="47">
        <v>0</v>
      </c>
      <c r="H1909" s="47">
        <v>0</v>
      </c>
      <c r="I1909" s="196" t="s">
        <v>3</v>
      </c>
      <c r="J1909" s="46" t="s">
        <v>1275</v>
      </c>
      <c r="K1909" s="48" t="s">
        <v>3526</v>
      </c>
      <c r="L1909" s="49" t="s">
        <v>4261</v>
      </c>
      <c r="M1909" s="49" t="s">
        <v>4318</v>
      </c>
      <c r="N1909" s="22" t="s">
        <v>5131</v>
      </c>
      <c r="O1909" s="49"/>
      <c r="P1909" s="247" t="s">
        <v>2339</v>
      </c>
      <c r="Q1909" s="191"/>
      <c r="R1909" s="1"/>
      <c r="S1909" s="1" t="str">
        <f t="shared" si="264"/>
        <v/>
      </c>
      <c r="T1909" s="1" t="str">
        <f>IF(ISNA(VLOOKUP(P1909,'NEW XEQM.c'!D:D,1,0)),"--",VLOOKUP(P1909,'NEW XEQM.c'!D:G,3,0))</f>
        <v>LARGELI</v>
      </c>
      <c r="U1909" s="1" t="s">
        <v>2450</v>
      </c>
      <c r="W1909" t="e">
        <f t="shared" si="263"/>
        <v>#VALUE!</v>
      </c>
    </row>
    <row r="1910" spans="1:23">
      <c r="A1910" s="16">
        <f t="shared" si="261"/>
        <v>1910</v>
      </c>
      <c r="B1910" s="15">
        <f t="shared" si="262"/>
        <v>1866</v>
      </c>
      <c r="C1910" s="45" t="s">
        <v>3464</v>
      </c>
      <c r="D1910" s="45" t="s">
        <v>11</v>
      </c>
      <c r="E1910" s="48" t="s">
        <v>871</v>
      </c>
      <c r="F1910" s="48" t="s">
        <v>871</v>
      </c>
      <c r="G1910" s="51">
        <v>0</v>
      </c>
      <c r="H1910" s="51" t="s">
        <v>4883</v>
      </c>
      <c r="I1910" s="92" t="s">
        <v>3</v>
      </c>
      <c r="J1910" s="23" t="s">
        <v>1274</v>
      </c>
      <c r="K1910" s="24" t="s">
        <v>3630</v>
      </c>
      <c r="L1910" s="22" t="s">
        <v>4261</v>
      </c>
      <c r="M1910" s="22" t="s">
        <v>4317</v>
      </c>
      <c r="N1910" s="22" t="s">
        <v>2483</v>
      </c>
      <c r="O1910" s="45" t="s">
        <v>872</v>
      </c>
      <c r="P1910" s="247" t="s">
        <v>2026</v>
      </c>
      <c r="Q1910" s="191"/>
      <c r="R1910" s="1"/>
      <c r="S1910" s="1" t="str">
        <f t="shared" si="264"/>
        <v/>
      </c>
      <c r="T1910" s="1" t="str">
        <f>IF(ISNA(VLOOKUP(P1910,'NEW XEQM.c'!D:D,1,0)),"--",VLOOKUP(P1910,'NEW XEQM.c'!D:G,3,0))</f>
        <v>SIG</v>
      </c>
      <c r="U1910" s="1" t="s">
        <v>2451</v>
      </c>
      <c r="W1910" t="e">
        <f t="shared" si="263"/>
        <v>#VALUE!</v>
      </c>
    </row>
    <row r="1911" spans="1:23">
      <c r="A1911" s="16">
        <f t="shared" si="261"/>
        <v>1911</v>
      </c>
      <c r="B1911" s="15">
        <f t="shared" si="262"/>
        <v>1867</v>
      </c>
      <c r="C1911" s="45" t="s">
        <v>3465</v>
      </c>
      <c r="D1911" s="45" t="s">
        <v>11</v>
      </c>
      <c r="E1911" s="46" t="s">
        <v>329</v>
      </c>
      <c r="F1911" s="46" t="s">
        <v>329</v>
      </c>
      <c r="G1911" s="47">
        <v>0</v>
      </c>
      <c r="H1911" s="47" t="s">
        <v>4883</v>
      </c>
      <c r="I1911" s="92" t="s">
        <v>3</v>
      </c>
      <c r="J1911" s="23" t="s">
        <v>1274</v>
      </c>
      <c r="K1911" s="24" t="s">
        <v>3630</v>
      </c>
      <c r="L1911" s="22" t="s">
        <v>4261</v>
      </c>
      <c r="M1911" s="22" t="s">
        <v>4317</v>
      </c>
      <c r="N1911" s="22" t="s">
        <v>2483</v>
      </c>
      <c r="O1911" s="45" t="s">
        <v>879</v>
      </c>
      <c r="P1911" s="247" t="s">
        <v>2037</v>
      </c>
      <c r="Q1911" s="191"/>
      <c r="R1911" s="1"/>
      <c r="S1911" s="1" t="str">
        <f t="shared" si="264"/>
        <v/>
      </c>
      <c r="T1911" s="1" t="str">
        <f>IF(ISNA(VLOOKUP(P1911,'NEW XEQM.c'!D:D,1,0)),"--",VLOOKUP(P1911,'NEW XEQM.c'!D:G,3,0))</f>
        <v>UNIT</v>
      </c>
      <c r="U1911" s="1" t="s">
        <v>2451</v>
      </c>
      <c r="W1911" t="e">
        <f t="shared" si="263"/>
        <v>#VALUE!</v>
      </c>
    </row>
    <row r="1912" spans="1:23">
      <c r="A1912" s="16">
        <f t="shared" si="261"/>
        <v>1912</v>
      </c>
      <c r="B1912" s="15">
        <f t="shared" si="262"/>
        <v>1868</v>
      </c>
      <c r="C1912" s="45" t="s">
        <v>3466</v>
      </c>
      <c r="D1912" s="45" t="s">
        <v>7</v>
      </c>
      <c r="E1912" s="46" t="s">
        <v>1142</v>
      </c>
      <c r="F1912" s="46" t="s">
        <v>1142</v>
      </c>
      <c r="G1912" s="47">
        <v>0</v>
      </c>
      <c r="H1912" s="47">
        <v>0</v>
      </c>
      <c r="I1912" s="196" t="s">
        <v>3</v>
      </c>
      <c r="J1912" s="46" t="s">
        <v>1274</v>
      </c>
      <c r="K1912" s="48" t="s">
        <v>3630</v>
      </c>
      <c r="L1912" s="49" t="s">
        <v>4261</v>
      </c>
      <c r="M1912" s="22" t="s">
        <v>4316</v>
      </c>
      <c r="N1912" s="22" t="s">
        <v>2483</v>
      </c>
      <c r="O1912" s="45"/>
      <c r="P1912" s="247" t="s">
        <v>2397</v>
      </c>
      <c r="Q1912" s="191"/>
      <c r="R1912" s="1"/>
      <c r="S1912" s="1" t="str">
        <f t="shared" si="264"/>
        <v/>
      </c>
      <c r="T1912" s="1" t="str">
        <f>IF(ISNA(VLOOKUP(P1912,'NEW XEQM.c'!D:D,1,0)),"--",VLOOKUP(P1912,'NEW XEQM.c'!D:G,3,0))</f>
        <v>ROUND</v>
      </c>
      <c r="U1912" s="1" t="s">
        <v>2451</v>
      </c>
      <c r="W1912" t="e">
        <f t="shared" si="263"/>
        <v>#VALUE!</v>
      </c>
    </row>
    <row r="1913" spans="1:23">
      <c r="A1913" s="16">
        <f t="shared" si="261"/>
        <v>1913</v>
      </c>
      <c r="B1913" s="15">
        <f t="shared" si="262"/>
        <v>1869</v>
      </c>
      <c r="C1913" s="45" t="s">
        <v>3467</v>
      </c>
      <c r="D1913" s="45" t="s">
        <v>7</v>
      </c>
      <c r="E1913" s="46" t="s">
        <v>263</v>
      </c>
      <c r="F1913" s="46" t="s">
        <v>263</v>
      </c>
      <c r="G1913" s="51">
        <v>0</v>
      </c>
      <c r="H1913" s="51">
        <v>0</v>
      </c>
      <c r="I1913" s="196" t="s">
        <v>3</v>
      </c>
      <c r="J1913" s="46" t="s">
        <v>1274</v>
      </c>
      <c r="K1913" s="48" t="s">
        <v>3630</v>
      </c>
      <c r="L1913" s="49" t="s">
        <v>4261</v>
      </c>
      <c r="M1913" s="22" t="s">
        <v>4316</v>
      </c>
      <c r="N1913" s="22" t="s">
        <v>2483</v>
      </c>
      <c r="O1913" s="49"/>
      <c r="P1913" s="247" t="s">
        <v>2396</v>
      </c>
      <c r="Q1913" s="191"/>
      <c r="R1913" s="1"/>
      <c r="S1913" s="1" t="str">
        <f t="shared" si="264"/>
        <v/>
      </c>
      <c r="T1913" s="1" t="str">
        <f>IF(ISNA(VLOOKUP(P1913,'NEW XEQM.c'!D:D,1,0)),"--",VLOOKUP(P1913,'NEW XEQM.c'!D:G,3,0))</f>
        <v>ROUNDI</v>
      </c>
      <c r="U1913" s="1" t="s">
        <v>2451</v>
      </c>
      <c r="W1913" t="e">
        <f t="shared" si="263"/>
        <v>#VALUE!</v>
      </c>
    </row>
    <row r="1914" spans="1:23">
      <c r="A1914" s="16">
        <f t="shared" si="261"/>
        <v>1914</v>
      </c>
      <c r="B1914" s="15">
        <f t="shared" si="262"/>
        <v>1870</v>
      </c>
      <c r="C1914" s="45" t="s">
        <v>3471</v>
      </c>
      <c r="D1914" s="45" t="s">
        <v>7</v>
      </c>
      <c r="E1914" s="46" t="s">
        <v>2457</v>
      </c>
      <c r="F1914" s="46" t="s">
        <v>2457</v>
      </c>
      <c r="G1914" s="47">
        <v>0</v>
      </c>
      <c r="H1914" s="47">
        <v>0</v>
      </c>
      <c r="I1914" s="196" t="s">
        <v>1</v>
      </c>
      <c r="J1914" s="46" t="s">
        <v>1274</v>
      </c>
      <c r="K1914" s="48" t="s">
        <v>3526</v>
      </c>
      <c r="L1914" s="49" t="s">
        <v>4261</v>
      </c>
      <c r="M1914" s="49" t="s">
        <v>4318</v>
      </c>
      <c r="N1914" s="22" t="s">
        <v>2483</v>
      </c>
      <c r="O1914" s="45"/>
      <c r="P1914" s="247" t="s">
        <v>2458</v>
      </c>
      <c r="Q1914" s="191"/>
      <c r="R1914" s="1"/>
      <c r="S1914" s="1" t="str">
        <f t="shared" si="264"/>
        <v/>
      </c>
      <c r="T1914" s="1" t="str">
        <f>IF(ISNA(VLOOKUP(P1914,'NEW XEQM.c'!D:D,1,0)),"--",VLOOKUP(P1914,'NEW XEQM.c'!D:G,3,0))</f>
        <v>--</v>
      </c>
      <c r="U1914" s="1" t="s">
        <v>2489</v>
      </c>
      <c r="W1914" t="e">
        <f t="shared" si="263"/>
        <v>#VALUE!</v>
      </c>
    </row>
    <row r="1915" spans="1:23">
      <c r="A1915" s="16">
        <f t="shared" si="261"/>
        <v>1915</v>
      </c>
      <c r="B1915" s="15">
        <f t="shared" si="262"/>
        <v>1871</v>
      </c>
      <c r="C1915" s="45" t="s">
        <v>3473</v>
      </c>
      <c r="D1915" s="45" t="s">
        <v>7</v>
      </c>
      <c r="E1915" s="46" t="s">
        <v>2183</v>
      </c>
      <c r="F1915" s="46" t="s">
        <v>2183</v>
      </c>
      <c r="G1915" s="47">
        <v>0</v>
      </c>
      <c r="H1915" s="47">
        <v>0</v>
      </c>
      <c r="I1915" s="196" t="s">
        <v>1</v>
      </c>
      <c r="J1915" s="46" t="s">
        <v>1274</v>
      </c>
      <c r="K1915" s="48" t="s">
        <v>3630</v>
      </c>
      <c r="L1915" s="49" t="s">
        <v>4261</v>
      </c>
      <c r="M1915" s="49" t="s">
        <v>4318</v>
      </c>
      <c r="N1915" s="22" t="s">
        <v>2483</v>
      </c>
      <c r="O1915" s="45" t="s">
        <v>2961</v>
      </c>
      <c r="P1915" s="247" t="s">
        <v>2182</v>
      </c>
      <c r="Q1915" s="191"/>
      <c r="R1915" s="1"/>
      <c r="S1915" s="1" t="str">
        <f t="shared" si="264"/>
        <v/>
      </c>
      <c r="T1915" s="1" t="str">
        <f>IF(ISNA(VLOOKUP(P1915,'NEW XEQM.c'!D:D,1,0)),"--",VLOOKUP(P1915,'NEW XEQM.c'!D:G,3,0))</f>
        <v>--</v>
      </c>
      <c r="U1915" s="1" t="s">
        <v>2476</v>
      </c>
      <c r="W1915" t="str">
        <f t="shared" si="263"/>
        <v/>
      </c>
    </row>
    <row r="1916" spans="1:23">
      <c r="A1916" s="16">
        <f t="shared" si="261"/>
        <v>1916</v>
      </c>
      <c r="B1916" s="15">
        <f t="shared" si="262"/>
        <v>1872</v>
      </c>
      <c r="C1916" s="45" t="s">
        <v>3474</v>
      </c>
      <c r="D1916" s="45" t="s">
        <v>401</v>
      </c>
      <c r="E1916" s="123" t="s">
        <v>402</v>
      </c>
      <c r="F1916" s="123" t="s">
        <v>1231</v>
      </c>
      <c r="G1916" s="47" t="s">
        <v>3752</v>
      </c>
      <c r="H1916" s="47" t="s">
        <v>4870</v>
      </c>
      <c r="I1916" s="130" t="s">
        <v>3</v>
      </c>
      <c r="J1916" s="85" t="s">
        <v>1274</v>
      </c>
      <c r="K1916" s="48" t="s">
        <v>3630</v>
      </c>
      <c r="L1916" s="49" t="s">
        <v>4261</v>
      </c>
      <c r="M1916" s="49" t="s">
        <v>4317</v>
      </c>
      <c r="N1916" s="22" t="s">
        <v>2483</v>
      </c>
      <c r="O1916" s="45"/>
      <c r="P1916" s="247" t="s">
        <v>2461</v>
      </c>
      <c r="Q1916" s="191"/>
      <c r="R1916" s="1"/>
      <c r="S1916" s="1" t="str">
        <f t="shared" si="264"/>
        <v>NOT EQUAL</v>
      </c>
      <c r="T1916" s="1" t="str">
        <f>IF(ISNA(VLOOKUP(P1916,'NEW XEQM.c'!D:D,1,0)),"--",VLOOKUP(P1916,'NEW XEQM.c'!D:G,3,0))</f>
        <v>--</v>
      </c>
      <c r="U1916" s="1" t="s">
        <v>2476</v>
      </c>
      <c r="W1916" t="str">
        <f t="shared" si="263"/>
        <v>STD_RIGHT_ARROW INT</v>
      </c>
    </row>
    <row r="1917" spans="1:23">
      <c r="A1917" s="16">
        <f t="shared" ref="A1917:A1980" si="268">IF(B1917=INT(B1917),ROW(),"")</f>
        <v>1917</v>
      </c>
      <c r="B1917" s="15">
        <f t="shared" si="262"/>
        <v>1873</v>
      </c>
      <c r="C1917" s="45" t="s">
        <v>3945</v>
      </c>
      <c r="D1917" s="45" t="s">
        <v>7</v>
      </c>
      <c r="E1917" s="46" t="s">
        <v>3946</v>
      </c>
      <c r="F1917" s="46" t="s">
        <v>3946</v>
      </c>
      <c r="G1917" s="47">
        <v>0</v>
      </c>
      <c r="H1917" s="47">
        <v>0</v>
      </c>
      <c r="I1917" s="196" t="s">
        <v>3</v>
      </c>
      <c r="J1917" s="115" t="s">
        <v>1274</v>
      </c>
      <c r="K1917" s="82" t="s">
        <v>3630</v>
      </c>
      <c r="L1917" s="58" t="s">
        <v>4261</v>
      </c>
      <c r="M1917" s="49" t="s">
        <v>4316</v>
      </c>
      <c r="N1917" s="22" t="s">
        <v>2483</v>
      </c>
      <c r="O1917" s="45"/>
      <c r="P1917" s="247" t="s">
        <v>3947</v>
      </c>
      <c r="Q1917" s="191"/>
      <c r="R1917" s="1"/>
      <c r="S1917" s="1" t="str">
        <f t="shared" si="264"/>
        <v/>
      </c>
      <c r="T1917" s="1" t="str">
        <f>IF(ISNA(VLOOKUP(P1917,'NEW XEQM.c'!D:D,1,0)),"--",VLOOKUP(P1917,'NEW XEQM.c'!D:G,3,0))</f>
        <v>--</v>
      </c>
      <c r="U1917" s="1" t="s">
        <v>2438</v>
      </c>
      <c r="W1917" t="e">
        <f t="shared" si="263"/>
        <v>#VALUE!</v>
      </c>
    </row>
    <row r="1918" spans="1:23">
      <c r="A1918" s="16">
        <f t="shared" si="268"/>
        <v>1918</v>
      </c>
      <c r="B1918" s="15">
        <f t="shared" si="262"/>
        <v>1874</v>
      </c>
      <c r="C1918" s="45" t="s">
        <v>3475</v>
      </c>
      <c r="D1918" s="45" t="s">
        <v>7</v>
      </c>
      <c r="E1918" s="123" t="s">
        <v>2555</v>
      </c>
      <c r="F1918" s="46" t="s">
        <v>2555</v>
      </c>
      <c r="G1918" s="47">
        <v>0</v>
      </c>
      <c r="H1918" s="47">
        <v>0</v>
      </c>
      <c r="I1918" s="196" t="s">
        <v>1</v>
      </c>
      <c r="J1918" s="46" t="s">
        <v>1276</v>
      </c>
      <c r="K1918" s="48" t="s">
        <v>3526</v>
      </c>
      <c r="L1918" s="49" t="s">
        <v>4261</v>
      </c>
      <c r="M1918" s="49" t="s">
        <v>4318</v>
      </c>
      <c r="N1918" s="22" t="s">
        <v>2483</v>
      </c>
      <c r="O1918" s="45" t="s">
        <v>2537</v>
      </c>
      <c r="P1918" s="247" t="s">
        <v>2556</v>
      </c>
      <c r="Q1918" s="191"/>
      <c r="R1918" s="1"/>
      <c r="S1918" s="1" t="str">
        <f t="shared" si="264"/>
        <v/>
      </c>
      <c r="T1918" s="1" t="str">
        <f>IF(ISNA(VLOOKUP(P1918,'NEW XEQM.c'!D:D,1,0)),"--",VLOOKUP(P1918,'NEW XEQM.c'!D:G,3,0))</f>
        <v>--</v>
      </c>
      <c r="U1918" s="1" t="s">
        <v>2450</v>
      </c>
      <c r="W1918" t="e">
        <f t="shared" si="263"/>
        <v>#VALUE!</v>
      </c>
    </row>
    <row r="1919" spans="1:23">
      <c r="A1919" s="16">
        <f t="shared" si="268"/>
        <v>1919</v>
      </c>
      <c r="B1919" s="15">
        <f t="shared" si="262"/>
        <v>1875</v>
      </c>
      <c r="C1919" s="45" t="s">
        <v>3476</v>
      </c>
      <c r="D1919" s="45" t="s">
        <v>7</v>
      </c>
      <c r="E1919" s="123" t="s">
        <v>2557</v>
      </c>
      <c r="F1919" s="46" t="s">
        <v>2557</v>
      </c>
      <c r="G1919" s="47">
        <v>0</v>
      </c>
      <c r="H1919" s="47">
        <v>0</v>
      </c>
      <c r="I1919" s="196" t="s">
        <v>1</v>
      </c>
      <c r="J1919" s="115" t="s">
        <v>1274</v>
      </c>
      <c r="K1919" s="48" t="s">
        <v>3526</v>
      </c>
      <c r="L1919" s="49" t="s">
        <v>4261</v>
      </c>
      <c r="M1919" s="49" t="s">
        <v>4318</v>
      </c>
      <c r="N1919" s="22" t="s">
        <v>2483</v>
      </c>
      <c r="O1919" s="45" t="s">
        <v>2537</v>
      </c>
      <c r="P1919" s="247" t="s">
        <v>2558</v>
      </c>
      <c r="Q1919" s="191"/>
      <c r="R1919" s="1"/>
      <c r="S1919" s="1" t="str">
        <f t="shared" si="264"/>
        <v/>
      </c>
      <c r="T1919" s="1" t="str">
        <f>IF(ISNA(VLOOKUP(P1919,'NEW XEQM.c'!D:D,1,0)),"--",VLOOKUP(P1919,'NEW XEQM.c'!D:G,3,0))</f>
        <v>--</v>
      </c>
      <c r="U1919" s="1" t="s">
        <v>2450</v>
      </c>
      <c r="W1919" t="e">
        <f t="shared" si="263"/>
        <v>#VALUE!</v>
      </c>
    </row>
    <row r="1920" spans="1:23">
      <c r="A1920" s="16">
        <f t="shared" si="268"/>
        <v>1920</v>
      </c>
      <c r="B1920" s="15">
        <f t="shared" si="262"/>
        <v>1876</v>
      </c>
      <c r="C1920" s="45" t="s">
        <v>5021</v>
      </c>
      <c r="D1920" s="45" t="s">
        <v>3779</v>
      </c>
      <c r="E1920" s="46" t="s">
        <v>69</v>
      </c>
      <c r="F1920" s="46" t="s">
        <v>69</v>
      </c>
      <c r="G1920" s="47">
        <v>0</v>
      </c>
      <c r="H1920" s="47">
        <v>0</v>
      </c>
      <c r="I1920" s="196" t="s">
        <v>3</v>
      </c>
      <c r="J1920" s="46" t="s">
        <v>1275</v>
      </c>
      <c r="K1920" s="48" t="s">
        <v>3526</v>
      </c>
      <c r="L1920" s="49" t="s">
        <v>4261</v>
      </c>
      <c r="M1920" s="49" t="s">
        <v>4316</v>
      </c>
      <c r="N1920" s="22" t="s">
        <v>5132</v>
      </c>
      <c r="O1920" s="45" t="s">
        <v>3781</v>
      </c>
      <c r="P1920" s="247" t="s">
        <v>3782</v>
      </c>
      <c r="Q1920" s="191"/>
      <c r="R1920" s="1"/>
      <c r="S1920" s="1" t="str">
        <f t="shared" si="264"/>
        <v/>
      </c>
      <c r="T1920" s="1" t="str">
        <f>IF(ISNA(VLOOKUP(P1920,'NEW XEQM.c'!D:D,1,0)),"--",VLOOKUP(P1920,'NEW XEQM.c'!D:G,3,0))</f>
        <v>--</v>
      </c>
      <c r="U1920" s="1" t="s">
        <v>2450</v>
      </c>
      <c r="W1920" t="e">
        <f t="shared" si="263"/>
        <v>#VALUE!</v>
      </c>
    </row>
    <row r="1921" spans="1:23">
      <c r="A1921" s="16">
        <f t="shared" si="268"/>
        <v>1921</v>
      </c>
      <c r="B1921" s="15">
        <f t="shared" si="262"/>
        <v>1877</v>
      </c>
      <c r="C1921" s="45" t="s">
        <v>5021</v>
      </c>
      <c r="D1921" s="45" t="s">
        <v>3780</v>
      </c>
      <c r="E1921" s="46" t="s">
        <v>70</v>
      </c>
      <c r="F1921" s="46" t="s">
        <v>70</v>
      </c>
      <c r="G1921" s="47">
        <v>0</v>
      </c>
      <c r="H1921" s="47">
        <v>0</v>
      </c>
      <c r="I1921" s="196" t="s">
        <v>3</v>
      </c>
      <c r="J1921" s="46" t="s">
        <v>1275</v>
      </c>
      <c r="K1921" s="48" t="s">
        <v>3526</v>
      </c>
      <c r="L1921" s="49" t="s">
        <v>4261</v>
      </c>
      <c r="M1921" s="49" t="s">
        <v>4316</v>
      </c>
      <c r="N1921" s="22" t="s">
        <v>5132</v>
      </c>
      <c r="O1921" s="45" t="s">
        <v>3781</v>
      </c>
      <c r="P1921" s="247" t="s">
        <v>3783</v>
      </c>
      <c r="Q1921" s="191"/>
      <c r="R1921" s="1"/>
      <c r="S1921" s="1" t="str">
        <f t="shared" si="264"/>
        <v/>
      </c>
      <c r="T1921" s="1" t="str">
        <f>IF(ISNA(VLOOKUP(P1921,'NEW XEQM.c'!D:D,1,0)),"--",VLOOKUP(P1921,'NEW XEQM.c'!D:G,3,0))</f>
        <v>--</v>
      </c>
      <c r="U1921" s="1" t="s">
        <v>2450</v>
      </c>
      <c r="W1921" t="e">
        <f t="shared" si="263"/>
        <v>#VALUE!</v>
      </c>
    </row>
    <row r="1922" spans="1:23">
      <c r="A1922" s="16">
        <f t="shared" si="268"/>
        <v>1922</v>
      </c>
      <c r="B1922" s="15">
        <f t="shared" si="262"/>
        <v>1878</v>
      </c>
      <c r="C1922" s="45" t="s">
        <v>3512</v>
      </c>
      <c r="D1922" s="45" t="s">
        <v>7</v>
      </c>
      <c r="E1922" s="46" t="s">
        <v>474</v>
      </c>
      <c r="F1922" s="48" t="s">
        <v>3529</v>
      </c>
      <c r="G1922" s="50">
        <v>0</v>
      </c>
      <c r="H1922" s="50">
        <v>0</v>
      </c>
      <c r="I1922" s="196" t="s">
        <v>1</v>
      </c>
      <c r="J1922" s="46" t="s">
        <v>1275</v>
      </c>
      <c r="K1922" s="48" t="s">
        <v>3526</v>
      </c>
      <c r="L1922" s="49" t="s">
        <v>4261</v>
      </c>
      <c r="M1922" s="49" t="s">
        <v>4316</v>
      </c>
      <c r="N1922" s="22" t="s">
        <v>2483</v>
      </c>
      <c r="O1922" s="49" t="s">
        <v>3527</v>
      </c>
      <c r="P1922" s="247" t="s">
        <v>3530</v>
      </c>
      <c r="Q1922" s="191"/>
      <c r="R1922" s="1"/>
      <c r="S1922" s="1" t="str">
        <f t="shared" si="264"/>
        <v>NOT EQUAL</v>
      </c>
      <c r="T1922" s="1" t="str">
        <f>IF(ISNA(VLOOKUP(P1922,'NEW XEQM.c'!D:D,1,0)),"--",VLOOKUP(P1922,'NEW XEQM.c'!D:G,3,0))</f>
        <v>CASEUP</v>
      </c>
      <c r="U1922" s="1" t="s">
        <v>2450</v>
      </c>
      <c r="W1922" t="e">
        <f t="shared" si="263"/>
        <v>#VALUE!</v>
      </c>
    </row>
    <row r="1923" spans="1:23">
      <c r="A1923" s="16">
        <f t="shared" si="268"/>
        <v>1923</v>
      </c>
      <c r="B1923" s="15">
        <f t="shared" si="262"/>
        <v>1879</v>
      </c>
      <c r="C1923" s="45" t="s">
        <v>3512</v>
      </c>
      <c r="D1923" s="45" t="s">
        <v>7</v>
      </c>
      <c r="E1923" s="46" t="s">
        <v>474</v>
      </c>
      <c r="F1923" s="46" t="s">
        <v>3532</v>
      </c>
      <c r="G1923" s="47">
        <v>0</v>
      </c>
      <c r="H1923" s="47">
        <v>0</v>
      </c>
      <c r="I1923" s="196" t="s">
        <v>1</v>
      </c>
      <c r="J1923" s="46" t="s">
        <v>1275</v>
      </c>
      <c r="K1923" s="48" t="s">
        <v>3526</v>
      </c>
      <c r="L1923" s="49" t="s">
        <v>4261</v>
      </c>
      <c r="M1923" s="49" t="s">
        <v>4316</v>
      </c>
      <c r="N1923" s="22" t="s">
        <v>2483</v>
      </c>
      <c r="O1923" s="45" t="s">
        <v>3527</v>
      </c>
      <c r="P1923" s="247" t="s">
        <v>3533</v>
      </c>
      <c r="Q1923" s="191"/>
      <c r="R1923" s="1"/>
      <c r="S1923" s="1" t="str">
        <f t="shared" si="264"/>
        <v>NOT EQUAL</v>
      </c>
      <c r="T1923" s="1" t="str">
        <f>IF(ISNA(VLOOKUP(P1923,'NEW XEQM.c'!D:D,1,0)),"--",VLOOKUP(P1923,'NEW XEQM.c'!D:G,3,0))</f>
        <v>CASEDN</v>
      </c>
      <c r="U1923" s="1" t="s">
        <v>2450</v>
      </c>
      <c r="W1923" t="e">
        <f t="shared" si="263"/>
        <v>#VALUE!</v>
      </c>
    </row>
    <row r="1924" spans="1:23">
      <c r="A1924" s="16">
        <f t="shared" si="268"/>
        <v>1924</v>
      </c>
      <c r="B1924" s="15">
        <f t="shared" ref="B1924:B1987" si="269">IF(AND(MID(C1924,2,1)&lt;&gt;"/",MID(C1924,1,1)="/"),INT(B1923)+1,B1923+0.01)</f>
        <v>1880</v>
      </c>
      <c r="C1924" s="45" t="s">
        <v>3477</v>
      </c>
      <c r="D1924" s="45" t="s">
        <v>7</v>
      </c>
      <c r="E1924" s="188" t="s">
        <v>2139</v>
      </c>
      <c r="F1924" s="46" t="s">
        <v>2139</v>
      </c>
      <c r="G1924" s="47">
        <v>0</v>
      </c>
      <c r="H1924" s="47">
        <v>0</v>
      </c>
      <c r="I1924" s="196" t="s">
        <v>3</v>
      </c>
      <c r="J1924" s="46" t="s">
        <v>1275</v>
      </c>
      <c r="K1924" s="48" t="s">
        <v>3526</v>
      </c>
      <c r="L1924" s="49" t="s">
        <v>4261</v>
      </c>
      <c r="M1924" s="49" t="s">
        <v>4316</v>
      </c>
      <c r="N1924" s="22" t="s">
        <v>2483</v>
      </c>
      <c r="O1924" s="45"/>
      <c r="P1924" s="247" t="s">
        <v>2138</v>
      </c>
      <c r="Q1924" s="191"/>
      <c r="R1924" s="1"/>
      <c r="S1924" s="1" t="str">
        <f t="shared" si="264"/>
        <v/>
      </c>
      <c r="T1924" s="1" t="str">
        <f>IF(ISNA(VLOOKUP(P1924,'NEW XEQM.c'!D:D,1,0)),"--",VLOOKUP(P1924,'NEW XEQM.c'!D:G,3,0))</f>
        <v>LISTXY</v>
      </c>
      <c r="U1924" s="1"/>
      <c r="W1924" t="e">
        <f t="shared" si="263"/>
        <v>#VALUE!</v>
      </c>
    </row>
    <row r="1925" spans="1:23">
      <c r="A1925" s="16">
        <f t="shared" si="268"/>
        <v>1925</v>
      </c>
      <c r="B1925" s="15">
        <f t="shared" si="269"/>
        <v>1881</v>
      </c>
      <c r="C1925" s="45" t="s">
        <v>3478</v>
      </c>
      <c r="D1925" s="45" t="s">
        <v>862</v>
      </c>
      <c r="E1925" s="46" t="s">
        <v>1261</v>
      </c>
      <c r="F1925" s="46" t="s">
        <v>1261</v>
      </c>
      <c r="G1925" s="47">
        <v>0</v>
      </c>
      <c r="H1925" s="47">
        <v>0</v>
      </c>
      <c r="I1925" s="196" t="s">
        <v>3</v>
      </c>
      <c r="J1925" s="46" t="s">
        <v>1274</v>
      </c>
      <c r="K1925" s="48" t="s">
        <v>3630</v>
      </c>
      <c r="L1925" s="49" t="s">
        <v>4261</v>
      </c>
      <c r="M1925" s="49" t="s">
        <v>4316</v>
      </c>
      <c r="N1925" s="22" t="s">
        <v>5131</v>
      </c>
      <c r="O1925" s="49" t="s">
        <v>880</v>
      </c>
      <c r="P1925" s="247" t="s">
        <v>2038</v>
      </c>
      <c r="Q1925" s="191"/>
      <c r="R1925" s="1"/>
      <c r="S1925" s="1" t="str">
        <f t="shared" si="264"/>
        <v/>
      </c>
      <c r="T1925" s="1" t="str">
        <f>IF(ISNA(VLOOKUP(P1925,'NEW XEQM.c'!D:D,1,0)),"--",VLOOKUP(P1925,'NEW XEQM.c'!D:G,3,0))</f>
        <v>--</v>
      </c>
      <c r="U1925" s="1" t="s">
        <v>2456</v>
      </c>
      <c r="W1925" t="e">
        <f t="shared" ref="W1925:W1988" si="270">SUBSTITUTE(IF(AND(T1925="--",FIND("STD",E1925),FIND("fn",C1925)&gt;0,FIND("ITM_",P1925),I1925="CAT_FNCT"),E1925,""),"""","")</f>
        <v>#VALUE!</v>
      </c>
    </row>
    <row r="1926" spans="1:23">
      <c r="A1926" s="16">
        <f t="shared" si="268"/>
        <v>1926</v>
      </c>
      <c r="B1926" s="15">
        <f t="shared" si="269"/>
        <v>1882</v>
      </c>
      <c r="C1926" s="45" t="s">
        <v>3479</v>
      </c>
      <c r="D1926" s="45" t="s">
        <v>7</v>
      </c>
      <c r="E1926" s="46" t="s">
        <v>2415</v>
      </c>
      <c r="F1926" s="46" t="s">
        <v>2415</v>
      </c>
      <c r="G1926" s="47">
        <v>0</v>
      </c>
      <c r="H1926" s="47">
        <v>0</v>
      </c>
      <c r="I1926" s="196" t="s">
        <v>1</v>
      </c>
      <c r="J1926" s="46" t="s">
        <v>1274</v>
      </c>
      <c r="K1926" s="48" t="s">
        <v>3526</v>
      </c>
      <c r="L1926" s="49" t="s">
        <v>4261</v>
      </c>
      <c r="M1926" s="49" t="s">
        <v>4318</v>
      </c>
      <c r="N1926" s="22" t="s">
        <v>2483</v>
      </c>
      <c r="O1926" s="45"/>
      <c r="P1926" s="247" t="s">
        <v>2416</v>
      </c>
      <c r="Q1926" s="191"/>
      <c r="R1926" s="1"/>
      <c r="S1926" s="1" t="str">
        <f t="shared" si="264"/>
        <v/>
      </c>
      <c r="T1926" s="1" t="str">
        <f>IF(ISNA(VLOOKUP(P1926,'NEW XEQM.c'!D:D,1,0)),"--",VLOOKUP(P1926,'NEW XEQM.c'!D:G,3,0))</f>
        <v>--</v>
      </c>
      <c r="U1926" s="1" t="s">
        <v>2456</v>
      </c>
      <c r="W1926" t="e">
        <f t="shared" si="270"/>
        <v>#VALUE!</v>
      </c>
    </row>
    <row r="1927" spans="1:23">
      <c r="A1927" s="16">
        <f t="shared" si="268"/>
        <v>1927</v>
      </c>
      <c r="B1927" s="15">
        <f t="shared" si="269"/>
        <v>1883</v>
      </c>
      <c r="C1927" s="45" t="s">
        <v>3512</v>
      </c>
      <c r="D1927" s="45" t="s">
        <v>7</v>
      </c>
      <c r="E1927" s="48" t="s">
        <v>474</v>
      </c>
      <c r="F1927" s="48" t="s">
        <v>2106</v>
      </c>
      <c r="G1927" s="51">
        <v>0</v>
      </c>
      <c r="H1927" s="51">
        <v>0</v>
      </c>
      <c r="I1927" s="196" t="s">
        <v>1</v>
      </c>
      <c r="J1927" s="46" t="s">
        <v>1275</v>
      </c>
      <c r="K1927" s="48" t="s">
        <v>3526</v>
      </c>
      <c r="L1927" s="49" t="s">
        <v>4261</v>
      </c>
      <c r="M1927" s="49" t="s">
        <v>4318</v>
      </c>
      <c r="N1927" s="22" t="s">
        <v>2483</v>
      </c>
      <c r="O1927" s="45" t="s">
        <v>2105</v>
      </c>
      <c r="P1927" s="247" t="s">
        <v>2064</v>
      </c>
      <c r="Q1927" s="191"/>
      <c r="R1927" s="1"/>
      <c r="S1927" s="1" t="str">
        <f t="shared" si="264"/>
        <v>NOT EQUAL</v>
      </c>
      <c r="T1927" s="1" t="str">
        <f>IF(ISNA(VLOOKUP(P1927,'NEW XEQM.c'!D:D,1,0)),"--",VLOOKUP(P1927,'NEW XEQM.c'!D:G,3,0))</f>
        <v>--</v>
      </c>
      <c r="U1927" s="1" t="s">
        <v>2481</v>
      </c>
      <c r="W1927" t="e">
        <f t="shared" si="270"/>
        <v>#VALUE!</v>
      </c>
    </row>
    <row r="1928" spans="1:23">
      <c r="A1928" s="16">
        <f t="shared" si="268"/>
        <v>1928</v>
      </c>
      <c r="B1928" s="15">
        <f t="shared" si="269"/>
        <v>1884</v>
      </c>
      <c r="C1928" s="45" t="s">
        <v>3480</v>
      </c>
      <c r="D1928" s="45" t="s">
        <v>2410</v>
      </c>
      <c r="E1928" s="46" t="s">
        <v>474</v>
      </c>
      <c r="F1928" s="46" t="s">
        <v>2107</v>
      </c>
      <c r="G1928" s="47">
        <v>0</v>
      </c>
      <c r="H1928" s="47">
        <v>0</v>
      </c>
      <c r="I1928" s="197" t="s">
        <v>1</v>
      </c>
      <c r="J1928" s="46" t="s">
        <v>1275</v>
      </c>
      <c r="K1928" s="48" t="s">
        <v>3526</v>
      </c>
      <c r="L1928" s="49" t="s">
        <v>4261</v>
      </c>
      <c r="M1928" s="49" t="s">
        <v>4318</v>
      </c>
      <c r="N1928" s="22" t="s">
        <v>5131</v>
      </c>
      <c r="O1928" s="45" t="s">
        <v>2105</v>
      </c>
      <c r="P1928" s="247" t="s">
        <v>2110</v>
      </c>
      <c r="Q1928" s="191"/>
      <c r="R1928" s="1"/>
      <c r="S1928" s="1" t="str">
        <f t="shared" si="264"/>
        <v>NOT EQUAL</v>
      </c>
      <c r="T1928" s="1" t="str">
        <f>IF(ISNA(VLOOKUP(P1928,'NEW XEQM.c'!D:D,1,0)),"--",VLOOKUP(P1928,'NEW XEQM.c'!D:G,3,0))</f>
        <v>--</v>
      </c>
      <c r="U1928" s="1" t="s">
        <v>2481</v>
      </c>
      <c r="W1928" t="e">
        <f t="shared" si="270"/>
        <v>#VALUE!</v>
      </c>
    </row>
    <row r="1929" spans="1:23">
      <c r="A1929" s="16">
        <f t="shared" si="268"/>
        <v>1929</v>
      </c>
      <c r="B1929" s="15">
        <f t="shared" si="269"/>
        <v>1885</v>
      </c>
      <c r="C1929" s="45" t="s">
        <v>3481</v>
      </c>
      <c r="D1929" s="45" t="s">
        <v>7</v>
      </c>
      <c r="E1929" s="46" t="s">
        <v>2108</v>
      </c>
      <c r="F1929" s="46" t="s">
        <v>2108</v>
      </c>
      <c r="G1929" s="47">
        <v>0</v>
      </c>
      <c r="H1929" s="47">
        <v>0</v>
      </c>
      <c r="I1929" s="196" t="s">
        <v>1</v>
      </c>
      <c r="J1929" s="46" t="s">
        <v>1274</v>
      </c>
      <c r="K1929" s="48" t="s">
        <v>3526</v>
      </c>
      <c r="L1929" s="49" t="s">
        <v>4261</v>
      </c>
      <c r="M1929" s="49" t="s">
        <v>4318</v>
      </c>
      <c r="N1929" s="22" t="s">
        <v>2483</v>
      </c>
      <c r="O1929" s="45" t="s">
        <v>2105</v>
      </c>
      <c r="P1929" s="247" t="s">
        <v>2111</v>
      </c>
      <c r="Q1929" s="191"/>
      <c r="R1929" s="1"/>
      <c r="S1929" s="1" t="str">
        <f t="shared" si="264"/>
        <v/>
      </c>
      <c r="T1929" s="1" t="str">
        <f>IF(ISNA(VLOOKUP(P1929,'NEW XEQM.c'!D:D,1,0)),"--",VLOOKUP(P1929,'NEW XEQM.c'!D:G,3,0))</f>
        <v>--</v>
      </c>
      <c r="U1929" s="1" t="s">
        <v>2481</v>
      </c>
      <c r="W1929" t="e">
        <f t="shared" si="270"/>
        <v>#VALUE!</v>
      </c>
    </row>
    <row r="1930" spans="1:23">
      <c r="A1930" s="16">
        <f t="shared" si="268"/>
        <v>1930</v>
      </c>
      <c r="B1930" s="15">
        <f t="shared" si="269"/>
        <v>1886</v>
      </c>
      <c r="C1930" s="45" t="s">
        <v>3482</v>
      </c>
      <c r="D1930" s="45" t="s">
        <v>7</v>
      </c>
      <c r="E1930" s="46" t="s">
        <v>2109</v>
      </c>
      <c r="F1930" s="46" t="s">
        <v>2109</v>
      </c>
      <c r="G1930" s="47">
        <v>0</v>
      </c>
      <c r="H1930" s="47">
        <v>0</v>
      </c>
      <c r="I1930" s="196" t="s">
        <v>1</v>
      </c>
      <c r="J1930" s="46" t="s">
        <v>1274</v>
      </c>
      <c r="K1930" s="48" t="s">
        <v>3526</v>
      </c>
      <c r="L1930" s="49" t="s">
        <v>4261</v>
      </c>
      <c r="M1930" s="49" t="s">
        <v>4318</v>
      </c>
      <c r="N1930" s="22" t="s">
        <v>2483</v>
      </c>
      <c r="O1930" s="45" t="s">
        <v>2105</v>
      </c>
      <c r="P1930" s="247" t="s">
        <v>2112</v>
      </c>
      <c r="Q1930" s="191"/>
      <c r="R1930" s="1"/>
      <c r="S1930" s="1" t="str">
        <f t="shared" si="264"/>
        <v/>
      </c>
      <c r="T1930" s="1" t="str">
        <f>IF(ISNA(VLOOKUP(P1930,'NEW XEQM.c'!D:D,1,0)),"--",VLOOKUP(P1930,'NEW XEQM.c'!D:G,3,0))</f>
        <v>--</v>
      </c>
      <c r="U1930" s="1" t="s">
        <v>2481</v>
      </c>
      <c r="W1930" t="e">
        <f t="shared" si="270"/>
        <v>#VALUE!</v>
      </c>
    </row>
    <row r="1931" spans="1:23">
      <c r="A1931" s="16">
        <f t="shared" si="268"/>
        <v>1931</v>
      </c>
      <c r="B1931" s="15">
        <f t="shared" si="269"/>
        <v>1887</v>
      </c>
      <c r="C1931" s="45" t="s">
        <v>3483</v>
      </c>
      <c r="D1931" s="45" t="s">
        <v>944</v>
      </c>
      <c r="E1931" s="46" t="s">
        <v>1271</v>
      </c>
      <c r="F1931" s="46" t="s">
        <v>1271</v>
      </c>
      <c r="G1931" s="47">
        <v>0</v>
      </c>
      <c r="H1931" s="47">
        <v>0</v>
      </c>
      <c r="I1931" s="196" t="s">
        <v>1</v>
      </c>
      <c r="J1931" s="46" t="s">
        <v>1275</v>
      </c>
      <c r="K1931" s="48" t="s">
        <v>3526</v>
      </c>
      <c r="L1931" s="49" t="s">
        <v>4261</v>
      </c>
      <c r="M1931" s="49" t="s">
        <v>4318</v>
      </c>
      <c r="N1931" s="22" t="s">
        <v>2483</v>
      </c>
      <c r="O1931" s="45" t="s">
        <v>909</v>
      </c>
      <c r="P1931" s="247" t="s">
        <v>2069</v>
      </c>
      <c r="Q1931" s="191"/>
      <c r="R1931" s="1"/>
      <c r="S1931" s="1" t="str">
        <f t="shared" si="264"/>
        <v/>
      </c>
      <c r="T1931" s="1" t="str">
        <f>IF(ISNA(VLOOKUP(P1931,'NEW XEQM.c'!D:D,1,0)),"--",VLOOKUP(P1931,'NEW XEQM.c'!D:G,3,0))</f>
        <v>--</v>
      </c>
      <c r="U1931" s="1" t="s">
        <v>2484</v>
      </c>
      <c r="W1931" t="str">
        <f t="shared" si="270"/>
        <v/>
      </c>
    </row>
    <row r="1932" spans="1:23">
      <c r="A1932" s="16">
        <f t="shared" ref="A1932" si="271">IF(B1932=INT(B1932),ROW(),"")</f>
        <v>1932</v>
      </c>
      <c r="B1932" s="15">
        <f t="shared" si="269"/>
        <v>1888</v>
      </c>
      <c r="C1932" s="45" t="s">
        <v>5021</v>
      </c>
      <c r="D1932" s="45" t="s">
        <v>6105</v>
      </c>
      <c r="E1932" s="46" t="s">
        <v>2229</v>
      </c>
      <c r="F1932" s="46" t="s">
        <v>2229</v>
      </c>
      <c r="G1932" s="47">
        <v>0</v>
      </c>
      <c r="H1932" s="47">
        <v>0</v>
      </c>
      <c r="I1932" s="196" t="s">
        <v>3</v>
      </c>
      <c r="J1932" s="46" t="s">
        <v>1275</v>
      </c>
      <c r="K1932" s="48" t="s">
        <v>3526</v>
      </c>
      <c r="L1932" s="49" t="s">
        <v>4261</v>
      </c>
      <c r="M1932" s="49" t="s">
        <v>4316</v>
      </c>
      <c r="N1932" s="22" t="s">
        <v>5132</v>
      </c>
      <c r="O1932" s="45" t="s">
        <v>6106</v>
      </c>
      <c r="P1932" s="247" t="s">
        <v>6107</v>
      </c>
      <c r="Q1932" s="191"/>
      <c r="R1932" s="1"/>
      <c r="S1932" s="1" t="str">
        <f t="shared" ref="S1932" si="272">IF(E1932=F1932,"","NOT EQUAL")</f>
        <v/>
      </c>
      <c r="T1932" s="1" t="str">
        <f>IF(ISNA(VLOOKUP(P1932,'NEW XEQM.c'!D:D,1,0)),"--",VLOOKUP(P1932,'NEW XEQM.c'!D:G,3,0))</f>
        <v>--</v>
      </c>
      <c r="U1932" s="1" t="s">
        <v>2450</v>
      </c>
      <c r="W1932" t="e">
        <f t="shared" si="270"/>
        <v>#VALUE!</v>
      </c>
    </row>
    <row r="1933" spans="1:23">
      <c r="A1933" s="16">
        <f t="shared" si="268"/>
        <v>1933</v>
      </c>
      <c r="B1933" s="15">
        <f t="shared" si="269"/>
        <v>1889</v>
      </c>
      <c r="C1933" s="45" t="s">
        <v>3483</v>
      </c>
      <c r="D1933" s="45" t="s">
        <v>945</v>
      </c>
      <c r="E1933" s="46" t="s">
        <v>910</v>
      </c>
      <c r="F1933" s="46" t="s">
        <v>910</v>
      </c>
      <c r="G1933" s="47">
        <v>0</v>
      </c>
      <c r="H1933" s="47">
        <v>0</v>
      </c>
      <c r="I1933" s="196" t="s">
        <v>1</v>
      </c>
      <c r="J1933" s="46" t="s">
        <v>1275</v>
      </c>
      <c r="K1933" s="48" t="s">
        <v>3526</v>
      </c>
      <c r="L1933" s="49" t="s">
        <v>4261</v>
      </c>
      <c r="M1933" s="49" t="s">
        <v>4318</v>
      </c>
      <c r="N1933" s="22" t="s">
        <v>2483</v>
      </c>
      <c r="O1933" s="45" t="s">
        <v>909</v>
      </c>
      <c r="P1933" s="247" t="s">
        <v>2070</v>
      </c>
      <c r="Q1933" s="191"/>
      <c r="R1933" s="1"/>
      <c r="S1933" s="1" t="str">
        <f t="shared" si="264"/>
        <v/>
      </c>
      <c r="T1933" s="1" t="str">
        <f>IF(ISNA(VLOOKUP(P1933,'NEW XEQM.c'!D:D,1,0)),"--",VLOOKUP(P1933,'NEW XEQM.c'!D:G,3,0))</f>
        <v>--</v>
      </c>
      <c r="U1933" s="1" t="s">
        <v>2484</v>
      </c>
      <c r="W1933" t="str">
        <f t="shared" si="270"/>
        <v/>
      </c>
    </row>
    <row r="1934" spans="1:23">
      <c r="A1934" s="16">
        <f t="shared" si="268"/>
        <v>1934</v>
      </c>
      <c r="B1934" s="15">
        <f t="shared" si="269"/>
        <v>1890</v>
      </c>
      <c r="C1934" s="45" t="s">
        <v>3483</v>
      </c>
      <c r="D1934" s="45" t="s">
        <v>946</v>
      </c>
      <c r="E1934" s="46" t="s">
        <v>1272</v>
      </c>
      <c r="F1934" s="46" t="s">
        <v>1272</v>
      </c>
      <c r="G1934" s="47">
        <v>0</v>
      </c>
      <c r="H1934" s="47">
        <v>0</v>
      </c>
      <c r="I1934" s="196" t="s">
        <v>1</v>
      </c>
      <c r="J1934" s="46" t="s">
        <v>1275</v>
      </c>
      <c r="K1934" s="48" t="s">
        <v>3526</v>
      </c>
      <c r="L1934" s="49" t="s">
        <v>4261</v>
      </c>
      <c r="M1934" s="49" t="s">
        <v>4318</v>
      </c>
      <c r="N1934" s="22" t="s">
        <v>2483</v>
      </c>
      <c r="O1934" s="45" t="s">
        <v>909</v>
      </c>
      <c r="P1934" s="247" t="s">
        <v>2072</v>
      </c>
      <c r="Q1934" s="191"/>
      <c r="R1934" s="1"/>
      <c r="S1934" s="1" t="str">
        <f t="shared" si="264"/>
        <v/>
      </c>
      <c r="T1934" s="1" t="str">
        <f>IF(ISNA(VLOOKUP(P1934,'NEW XEQM.c'!D:D,1,0)),"--",VLOOKUP(P1934,'NEW XEQM.c'!D:G,3,0))</f>
        <v>--</v>
      </c>
      <c r="U1934" s="1" t="s">
        <v>2484</v>
      </c>
      <c r="W1934" t="str">
        <f t="shared" si="270"/>
        <v/>
      </c>
    </row>
    <row r="1935" spans="1:23">
      <c r="A1935" s="16">
        <f t="shared" si="268"/>
        <v>1935</v>
      </c>
      <c r="B1935" s="15">
        <f t="shared" si="269"/>
        <v>1891</v>
      </c>
      <c r="C1935" s="45" t="s">
        <v>3483</v>
      </c>
      <c r="D1935" s="45" t="s">
        <v>947</v>
      </c>
      <c r="E1935" s="46" t="s">
        <v>1273</v>
      </c>
      <c r="F1935" s="46" t="s">
        <v>1273</v>
      </c>
      <c r="G1935" s="47">
        <v>0</v>
      </c>
      <c r="H1935" s="47">
        <v>0</v>
      </c>
      <c r="I1935" s="196" t="s">
        <v>1</v>
      </c>
      <c r="J1935" s="46" t="s">
        <v>1275</v>
      </c>
      <c r="K1935" s="48" t="s">
        <v>3526</v>
      </c>
      <c r="L1935" s="49" t="s">
        <v>4261</v>
      </c>
      <c r="M1935" s="49" t="s">
        <v>4318</v>
      </c>
      <c r="N1935" s="22" t="s">
        <v>2483</v>
      </c>
      <c r="O1935" s="45" t="s">
        <v>909</v>
      </c>
      <c r="P1935" s="247" t="s">
        <v>2073</v>
      </c>
      <c r="Q1935" s="191"/>
      <c r="R1935" s="1"/>
      <c r="S1935" s="1" t="str">
        <f t="shared" si="264"/>
        <v/>
      </c>
      <c r="T1935" s="1" t="str">
        <f>IF(ISNA(VLOOKUP(P1935,'NEW XEQM.c'!D:D,1,0)),"--",VLOOKUP(P1935,'NEW XEQM.c'!D:G,3,0))</f>
        <v>--</v>
      </c>
      <c r="U1935" s="1" t="s">
        <v>2484</v>
      </c>
      <c r="W1935" t="str">
        <f t="shared" si="270"/>
        <v/>
      </c>
    </row>
    <row r="1936" spans="1:23">
      <c r="A1936" s="16">
        <f t="shared" si="268"/>
        <v>1936</v>
      </c>
      <c r="B1936" s="15">
        <f t="shared" si="269"/>
        <v>1892</v>
      </c>
      <c r="C1936" s="45" t="s">
        <v>3459</v>
      </c>
      <c r="D1936" s="45" t="s">
        <v>5053</v>
      </c>
      <c r="E1936" s="188" t="s">
        <v>5054</v>
      </c>
      <c r="F1936" s="46" t="s">
        <v>5054</v>
      </c>
      <c r="G1936" s="47">
        <v>0</v>
      </c>
      <c r="H1936" s="47">
        <v>0</v>
      </c>
      <c r="I1936" s="196" t="s">
        <v>1</v>
      </c>
      <c r="J1936" s="46" t="s">
        <v>1274</v>
      </c>
      <c r="K1936" s="48" t="s">
        <v>3630</v>
      </c>
      <c r="L1936" s="49" t="s">
        <v>4261</v>
      </c>
      <c r="M1936" s="49" t="s">
        <v>4318</v>
      </c>
      <c r="N1936" s="22" t="s">
        <v>2483</v>
      </c>
      <c r="O1936" s="45" t="s">
        <v>2091</v>
      </c>
      <c r="P1936" s="247" t="s">
        <v>5055</v>
      </c>
      <c r="Q1936" s="191"/>
      <c r="R1936" s="1"/>
      <c r="S1936" s="1" t="str">
        <f t="shared" si="264"/>
        <v/>
      </c>
      <c r="T1936" s="1" t="str">
        <f>IF(ISNA(VLOOKUP(P1936,'NEW XEQM.c'!D:D,1,0)),"--",VLOOKUP(P1936,'NEW XEQM.c'!D:G,3,0))</f>
        <v>--</v>
      </c>
      <c r="U1936" s="1" t="s">
        <v>2486</v>
      </c>
      <c r="W1936" t="str">
        <f t="shared" si="270"/>
        <v/>
      </c>
    </row>
    <row r="1937" spans="1:23">
      <c r="A1937" s="16">
        <f t="shared" si="268"/>
        <v>1937</v>
      </c>
      <c r="B1937" s="15">
        <f t="shared" si="269"/>
        <v>1893</v>
      </c>
      <c r="C1937" s="45" t="s">
        <v>3463</v>
      </c>
      <c r="D1937" s="45" t="s">
        <v>4152</v>
      </c>
      <c r="E1937" s="48" t="s">
        <v>904</v>
      </c>
      <c r="F1937" s="48" t="s">
        <v>904</v>
      </c>
      <c r="G1937" s="51">
        <v>0</v>
      </c>
      <c r="H1937" s="51">
        <v>0</v>
      </c>
      <c r="I1937" s="196" t="s">
        <v>1</v>
      </c>
      <c r="J1937" s="46" t="s">
        <v>1275</v>
      </c>
      <c r="K1937" s="48" t="s">
        <v>3526</v>
      </c>
      <c r="L1937" s="49" t="s">
        <v>4261</v>
      </c>
      <c r="M1937" s="49" t="s">
        <v>4318</v>
      </c>
      <c r="N1937" s="22" t="s">
        <v>2483</v>
      </c>
      <c r="O1937" s="45" t="s">
        <v>1280</v>
      </c>
      <c r="P1937" s="247" t="s">
        <v>2063</v>
      </c>
      <c r="Q1937" s="191"/>
      <c r="R1937" s="1"/>
      <c r="S1937" s="1" t="str">
        <f t="shared" si="264"/>
        <v/>
      </c>
      <c r="T1937" s="1" t="str">
        <f>IF(ISNA(VLOOKUP(P1937,'NEW XEQM.c'!D:D,1,0)),"--",VLOOKUP(P1937,'NEW XEQM.c'!D:G,3,0))</f>
        <v>--</v>
      </c>
      <c r="U1937" s="1" t="s">
        <v>2479</v>
      </c>
      <c r="W1937" t="e">
        <f t="shared" si="270"/>
        <v>#VALUE!</v>
      </c>
    </row>
    <row r="1938" spans="1:23">
      <c r="A1938" s="16">
        <f t="shared" ref="A1938:A1941" si="273">IF(B1938=INT(B1938),ROW(),"")</f>
        <v>1938</v>
      </c>
      <c r="B1938" s="15">
        <f t="shared" si="269"/>
        <v>1894</v>
      </c>
      <c r="C1938" s="18" t="s">
        <v>3512</v>
      </c>
      <c r="D1938" s="23" t="s">
        <v>7</v>
      </c>
      <c r="E1938" s="23" t="s">
        <v>474</v>
      </c>
      <c r="F1938" s="23" t="s">
        <v>5921</v>
      </c>
      <c r="G1938" s="99">
        <v>0</v>
      </c>
      <c r="H1938" s="99">
        <v>0</v>
      </c>
      <c r="I1938" s="130" t="s">
        <v>1</v>
      </c>
      <c r="J1938" s="23" t="s">
        <v>1275</v>
      </c>
      <c r="K1938" s="24" t="s">
        <v>3526</v>
      </c>
      <c r="L1938" s="22" t="s">
        <v>4261</v>
      </c>
      <c r="M1938" s="22" t="s">
        <v>4318</v>
      </c>
      <c r="N1938" s="22" t="s">
        <v>2483</v>
      </c>
      <c r="O1938" s="22"/>
      <c r="P1938" s="254" t="s">
        <v>5273</v>
      </c>
      <c r="Q1938" s="191"/>
      <c r="R1938" s="1"/>
      <c r="S1938" s="1" t="str">
        <f t="shared" ref="S1938:S1941" si="274">IF(E1938=F1938,"","NOT EQUAL")</f>
        <v>NOT EQUAL</v>
      </c>
      <c r="T1938" s="1" t="str">
        <f>IF(ISNA(VLOOKUP(P1938,'NEW XEQM.c'!D:D,1,0)),"--",VLOOKUP(P1938,'NEW XEQM.c'!D:G,3,0))</f>
        <v>--</v>
      </c>
      <c r="U1938" s="1" t="s">
        <v>2074</v>
      </c>
      <c r="W1938" t="e">
        <f t="shared" si="270"/>
        <v>#VALUE!</v>
      </c>
    </row>
    <row r="1939" spans="1:23">
      <c r="A1939" s="16">
        <f t="shared" si="273"/>
        <v>1939</v>
      </c>
      <c r="B1939" s="15">
        <f t="shared" si="269"/>
        <v>1895</v>
      </c>
      <c r="C1939" s="45" t="s">
        <v>5021</v>
      </c>
      <c r="D1939" s="45" t="s">
        <v>6083</v>
      </c>
      <c r="E1939" s="46" t="s">
        <v>6088</v>
      </c>
      <c r="F1939" s="46" t="s">
        <v>6088</v>
      </c>
      <c r="G1939" s="47">
        <v>0</v>
      </c>
      <c r="H1939" s="47">
        <v>0</v>
      </c>
      <c r="I1939" s="196" t="s">
        <v>3</v>
      </c>
      <c r="J1939" s="46" t="s">
        <v>1275</v>
      </c>
      <c r="K1939" s="48" t="s">
        <v>3526</v>
      </c>
      <c r="L1939" s="49" t="s">
        <v>4261</v>
      </c>
      <c r="M1939" s="49" t="s">
        <v>4318</v>
      </c>
      <c r="N1939" s="22" t="s">
        <v>5132</v>
      </c>
      <c r="O1939" s="45"/>
      <c r="P1939" s="247" t="s">
        <v>6086</v>
      </c>
      <c r="Q1939" s="191"/>
      <c r="R1939" s="1"/>
      <c r="S1939" s="1" t="str">
        <f t="shared" si="274"/>
        <v/>
      </c>
      <c r="T1939" s="1" t="str">
        <f>IF(ISNA(VLOOKUP(P1939,'NEW XEQM.c'!D:D,1,0)),"--",VLOOKUP(P1939,'NEW XEQM.c'!D:G,3,0))</f>
        <v>--</v>
      </c>
      <c r="U1939" s="1" t="s">
        <v>2450</v>
      </c>
      <c r="W1939" t="e">
        <f t="shared" si="270"/>
        <v>#VALUE!</v>
      </c>
    </row>
    <row r="1940" spans="1:23">
      <c r="A1940" s="16">
        <f t="shared" si="273"/>
        <v>1940</v>
      </c>
      <c r="B1940" s="15">
        <f t="shared" ref="B1940:B1941" si="275">IF(AND(MID(C1940,2,1)&lt;&gt;"/",MID(C1940,1,1)="/"),INT(B1939)+1,B1939+0.01)</f>
        <v>1896</v>
      </c>
      <c r="C1940" s="45" t="s">
        <v>4710</v>
      </c>
      <c r="D1940" s="45" t="s">
        <v>7</v>
      </c>
      <c r="E1940" s="46" t="s">
        <v>4711</v>
      </c>
      <c r="F1940" s="46" t="s">
        <v>4711</v>
      </c>
      <c r="G1940" s="47">
        <v>0</v>
      </c>
      <c r="H1940" s="47">
        <v>0</v>
      </c>
      <c r="I1940" s="196" t="s">
        <v>1</v>
      </c>
      <c r="J1940" s="46" t="s">
        <v>1275</v>
      </c>
      <c r="K1940" s="48" t="s">
        <v>3526</v>
      </c>
      <c r="L1940" s="49" t="s">
        <v>4261</v>
      </c>
      <c r="M1940" s="49" t="s">
        <v>4318</v>
      </c>
      <c r="N1940" s="22" t="s">
        <v>2483</v>
      </c>
      <c r="O1940" s="45" t="s">
        <v>2325</v>
      </c>
      <c r="P1940" s="247" t="s">
        <v>4709</v>
      </c>
      <c r="Q1940" s="191"/>
      <c r="R1940" s="1"/>
      <c r="S1940" s="1" t="str">
        <f t="shared" si="274"/>
        <v/>
      </c>
      <c r="T1940" s="1" t="str">
        <f>IF(ISNA(VLOOKUP(P1940,'NEW XEQM.c'!D:D,1,0)),"--",VLOOKUP(P1940,'NEW XEQM.c'!D:G,3,0))</f>
        <v>--</v>
      </c>
      <c r="U1940" s="1" t="s">
        <v>2479</v>
      </c>
      <c r="W1940" t="e">
        <f t="shared" ref="W1940:W1941" si="276">SUBSTITUTE(IF(AND(T1940="--",FIND("STD",E1940),FIND("fn",C1940)&gt;0,FIND("ITM_",P1940),I1940="CAT_FNCT"),E1940,""),"""","")</f>
        <v>#VALUE!</v>
      </c>
    </row>
    <row r="1941" spans="1:23">
      <c r="A1941" s="16">
        <f t="shared" si="273"/>
        <v>1941</v>
      </c>
      <c r="B1941" s="15">
        <f t="shared" si="275"/>
        <v>1897</v>
      </c>
      <c r="C1941" s="45" t="s">
        <v>3484</v>
      </c>
      <c r="D1941" s="45" t="s">
        <v>6095</v>
      </c>
      <c r="E1941" s="46" t="s">
        <v>6096</v>
      </c>
      <c r="F1941" s="46" t="s">
        <v>6096</v>
      </c>
      <c r="G1941" s="47">
        <v>0</v>
      </c>
      <c r="H1941" s="47">
        <v>0</v>
      </c>
      <c r="I1941" s="196" t="s">
        <v>1</v>
      </c>
      <c r="J1941" s="46" t="s">
        <v>1275</v>
      </c>
      <c r="K1941" s="48" t="s">
        <v>3526</v>
      </c>
      <c r="L1941" s="49" t="s">
        <v>4261</v>
      </c>
      <c r="M1941" s="49" t="s">
        <v>4318</v>
      </c>
      <c r="N1941" s="22" t="s">
        <v>2483</v>
      </c>
      <c r="O1941" s="45"/>
      <c r="P1941" s="247" t="s">
        <v>6094</v>
      </c>
      <c r="Q1941" s="191"/>
      <c r="R1941" s="1"/>
      <c r="S1941" s="1" t="str">
        <f t="shared" si="274"/>
        <v/>
      </c>
      <c r="T1941" s="1" t="str">
        <f>IF(ISNA(VLOOKUP(P1941,'NEW XEQM.c'!D:D,1,0)),"--",VLOOKUP(P1941,'NEW XEQM.c'!D:G,3,0))</f>
        <v>--</v>
      </c>
      <c r="U1941" s="1" t="s">
        <v>2479</v>
      </c>
      <c r="W1941" t="str">
        <f t="shared" si="276"/>
        <v/>
      </c>
    </row>
    <row r="1942" spans="1:23">
      <c r="A1942" s="16">
        <f t="shared" si="268"/>
        <v>1942</v>
      </c>
      <c r="B1942" s="15">
        <f t="shared" si="269"/>
        <v>1898</v>
      </c>
      <c r="C1942" s="45" t="s">
        <v>3484</v>
      </c>
      <c r="D1942" s="45" t="s">
        <v>4641</v>
      </c>
      <c r="E1942" s="46" t="s">
        <v>4067</v>
      </c>
      <c r="F1942" s="46" t="s">
        <v>4067</v>
      </c>
      <c r="G1942" s="47">
        <v>0</v>
      </c>
      <c r="H1942" s="47">
        <v>0</v>
      </c>
      <c r="I1942" s="196" t="s">
        <v>1</v>
      </c>
      <c r="J1942" s="46" t="s">
        <v>1275</v>
      </c>
      <c r="K1942" s="48" t="s">
        <v>3526</v>
      </c>
      <c r="L1942" s="49" t="s">
        <v>4261</v>
      </c>
      <c r="M1942" s="49" t="s">
        <v>4318</v>
      </c>
      <c r="N1942" s="22" t="s">
        <v>2483</v>
      </c>
      <c r="O1942" s="45"/>
      <c r="P1942" s="247" t="s">
        <v>4068</v>
      </c>
      <c r="Q1942" s="191"/>
      <c r="R1942" s="1"/>
      <c r="S1942" s="1" t="str">
        <f t="shared" si="264"/>
        <v/>
      </c>
      <c r="T1942" s="1" t="str">
        <f>IF(ISNA(VLOOKUP(P1942,'NEW XEQM.c'!D:D,1,0)),"--",VLOOKUP(P1942,'NEW XEQM.c'!D:G,3,0))</f>
        <v>--</v>
      </c>
      <c r="U1942" s="1" t="s">
        <v>2479</v>
      </c>
      <c r="W1942" t="str">
        <f t="shared" si="270"/>
        <v/>
      </c>
    </row>
    <row r="1943" spans="1:23">
      <c r="A1943" s="16">
        <f t="shared" si="268"/>
        <v>1943</v>
      </c>
      <c r="B1943" s="15">
        <f t="shared" si="269"/>
        <v>1899</v>
      </c>
      <c r="C1943" s="45" t="s">
        <v>3484</v>
      </c>
      <c r="D1943" s="45" t="s">
        <v>4642</v>
      </c>
      <c r="E1943" s="46" t="s">
        <v>4066</v>
      </c>
      <c r="F1943" s="46" t="s">
        <v>4066</v>
      </c>
      <c r="G1943" s="47">
        <v>0</v>
      </c>
      <c r="H1943" s="47">
        <v>0</v>
      </c>
      <c r="I1943" s="196" t="s">
        <v>1</v>
      </c>
      <c r="J1943" s="46" t="s">
        <v>1275</v>
      </c>
      <c r="K1943" s="48" t="s">
        <v>3526</v>
      </c>
      <c r="L1943" s="49" t="s">
        <v>4261</v>
      </c>
      <c r="M1943" s="49" t="s">
        <v>4318</v>
      </c>
      <c r="N1943" s="22" t="s">
        <v>2483</v>
      </c>
      <c r="O1943" s="45"/>
      <c r="P1943" s="247" t="s">
        <v>4069</v>
      </c>
      <c r="Q1943" s="191"/>
      <c r="R1943" s="1"/>
      <c r="S1943" s="1" t="str">
        <f t="shared" si="264"/>
        <v/>
      </c>
      <c r="T1943" s="1" t="str">
        <f>IF(ISNA(VLOOKUP(P1943,'NEW XEQM.c'!D:D,1,0)),"--",VLOOKUP(P1943,'NEW XEQM.c'!D:G,3,0))</f>
        <v>--</v>
      </c>
      <c r="U1943" s="1" t="s">
        <v>2479</v>
      </c>
      <c r="W1943" t="str">
        <f t="shared" si="270"/>
        <v/>
      </c>
    </row>
    <row r="1944" spans="1:23">
      <c r="A1944" s="16">
        <f t="shared" si="268"/>
        <v>1944</v>
      </c>
      <c r="B1944" s="15">
        <f t="shared" si="269"/>
        <v>1900</v>
      </c>
      <c r="C1944" s="45" t="s">
        <v>3484</v>
      </c>
      <c r="D1944" s="45" t="s">
        <v>4643</v>
      </c>
      <c r="E1944" s="46" t="s">
        <v>4081</v>
      </c>
      <c r="F1944" s="46" t="s">
        <v>4081</v>
      </c>
      <c r="G1944" s="47">
        <v>0</v>
      </c>
      <c r="H1944" s="47">
        <v>0</v>
      </c>
      <c r="I1944" s="196" t="s">
        <v>1</v>
      </c>
      <c r="J1944" s="46" t="s">
        <v>1275</v>
      </c>
      <c r="K1944" s="48" t="s">
        <v>3526</v>
      </c>
      <c r="L1944" s="49" t="s">
        <v>4261</v>
      </c>
      <c r="M1944" s="49" t="s">
        <v>4318</v>
      </c>
      <c r="N1944" s="22" t="s">
        <v>2483</v>
      </c>
      <c r="O1944" s="45"/>
      <c r="P1944" s="247" t="s">
        <v>4076</v>
      </c>
      <c r="Q1944" s="191"/>
      <c r="R1944" s="1"/>
      <c r="S1944" s="1" t="str">
        <f t="shared" si="264"/>
        <v/>
      </c>
      <c r="T1944" s="1" t="str">
        <f>IF(ISNA(VLOOKUP(P1944,'NEW XEQM.c'!D:D,1,0)),"--",VLOOKUP(P1944,'NEW XEQM.c'!D:G,3,0))</f>
        <v>--</v>
      </c>
      <c r="U1944" s="1" t="s">
        <v>2479</v>
      </c>
      <c r="W1944" t="str">
        <f t="shared" si="270"/>
        <v/>
      </c>
    </row>
    <row r="1945" spans="1:23">
      <c r="A1945" s="16">
        <f t="shared" si="268"/>
        <v>1945</v>
      </c>
      <c r="B1945" s="15">
        <f t="shared" si="269"/>
        <v>1901</v>
      </c>
      <c r="C1945" s="45" t="s">
        <v>3484</v>
      </c>
      <c r="D1945" s="45" t="s">
        <v>4644</v>
      </c>
      <c r="E1945" s="46" t="s">
        <v>4065</v>
      </c>
      <c r="F1945" s="46" t="s">
        <v>4065</v>
      </c>
      <c r="G1945" s="47">
        <v>0</v>
      </c>
      <c r="H1945" s="47">
        <v>0</v>
      </c>
      <c r="I1945" s="196" t="s">
        <v>1</v>
      </c>
      <c r="J1945" s="46" t="s">
        <v>1275</v>
      </c>
      <c r="K1945" s="48" t="s">
        <v>3526</v>
      </c>
      <c r="L1945" s="49" t="s">
        <v>4261</v>
      </c>
      <c r="M1945" s="49" t="s">
        <v>4318</v>
      </c>
      <c r="N1945" s="22" t="s">
        <v>2483</v>
      </c>
      <c r="O1945" s="45"/>
      <c r="P1945" s="247" t="s">
        <v>4070</v>
      </c>
      <c r="Q1945" s="191"/>
      <c r="R1945" s="1"/>
      <c r="S1945" s="1" t="str">
        <f t="shared" si="264"/>
        <v/>
      </c>
      <c r="T1945" s="1" t="str">
        <f>IF(ISNA(VLOOKUP(P1945,'NEW XEQM.c'!D:D,1,0)),"--",VLOOKUP(P1945,'NEW XEQM.c'!D:G,3,0))</f>
        <v>--</v>
      </c>
      <c r="U1945" s="1" t="s">
        <v>2479</v>
      </c>
      <c r="W1945" t="str">
        <f t="shared" si="270"/>
        <v/>
      </c>
    </row>
    <row r="1946" spans="1:23">
      <c r="A1946" s="16">
        <f t="shared" si="268"/>
        <v>1946</v>
      </c>
      <c r="B1946" s="15">
        <f t="shared" si="269"/>
        <v>1902</v>
      </c>
      <c r="C1946" s="45" t="s">
        <v>3484</v>
      </c>
      <c r="D1946" s="45" t="s">
        <v>4645</v>
      </c>
      <c r="E1946" s="46" t="s">
        <v>4064</v>
      </c>
      <c r="F1946" s="46" t="s">
        <v>4064</v>
      </c>
      <c r="G1946" s="47">
        <v>0</v>
      </c>
      <c r="H1946" s="47">
        <v>0</v>
      </c>
      <c r="I1946" s="196" t="s">
        <v>1</v>
      </c>
      <c r="J1946" s="46" t="s">
        <v>1275</v>
      </c>
      <c r="K1946" s="48" t="s">
        <v>3526</v>
      </c>
      <c r="L1946" s="49" t="s">
        <v>4261</v>
      </c>
      <c r="M1946" s="49" t="s">
        <v>4318</v>
      </c>
      <c r="N1946" s="22" t="s">
        <v>2483</v>
      </c>
      <c r="O1946" s="45"/>
      <c r="P1946" s="247" t="s">
        <v>4063</v>
      </c>
      <c r="Q1946" s="191"/>
      <c r="R1946" s="1"/>
      <c r="S1946" s="1" t="str">
        <f t="shared" si="264"/>
        <v/>
      </c>
      <c r="T1946" s="1" t="str">
        <f>IF(ISNA(VLOOKUP(P1946,'NEW XEQM.c'!D:D,1,0)),"--",VLOOKUP(P1946,'NEW XEQM.c'!D:G,3,0))</f>
        <v>--</v>
      </c>
      <c r="U1946" s="1" t="s">
        <v>2479</v>
      </c>
      <c r="W1946" t="str">
        <f t="shared" si="270"/>
        <v/>
      </c>
    </row>
    <row r="1947" spans="1:23">
      <c r="A1947" s="16">
        <f t="shared" si="268"/>
        <v>1947</v>
      </c>
      <c r="B1947" s="15">
        <f t="shared" si="269"/>
        <v>1903</v>
      </c>
      <c r="C1947" s="45" t="s">
        <v>3484</v>
      </c>
      <c r="D1947" s="45" t="s">
        <v>4646</v>
      </c>
      <c r="E1947" s="46" t="s">
        <v>4062</v>
      </c>
      <c r="F1947" s="46" t="s">
        <v>4062</v>
      </c>
      <c r="G1947" s="47">
        <v>0</v>
      </c>
      <c r="H1947" s="47">
        <v>0</v>
      </c>
      <c r="I1947" s="196" t="s">
        <v>1</v>
      </c>
      <c r="J1947" s="46" t="s">
        <v>1275</v>
      </c>
      <c r="K1947" s="48" t="s">
        <v>3526</v>
      </c>
      <c r="L1947" s="49" t="s">
        <v>4261</v>
      </c>
      <c r="M1947" s="49" t="s">
        <v>4318</v>
      </c>
      <c r="N1947" s="22" t="s">
        <v>2483</v>
      </c>
      <c r="O1947" s="45"/>
      <c r="P1947" s="247" t="s">
        <v>4071</v>
      </c>
      <c r="Q1947" s="191"/>
      <c r="R1947" s="1"/>
      <c r="S1947" s="1" t="str">
        <f t="shared" si="264"/>
        <v/>
      </c>
      <c r="T1947" s="1" t="str">
        <f>IF(ISNA(VLOOKUP(P1947,'NEW XEQM.c'!D:D,1,0)),"--",VLOOKUP(P1947,'NEW XEQM.c'!D:G,3,0))</f>
        <v>--</v>
      </c>
      <c r="U1947" s="1" t="s">
        <v>2479</v>
      </c>
      <c r="W1947" t="str">
        <f t="shared" si="270"/>
        <v/>
      </c>
    </row>
    <row r="1948" spans="1:23">
      <c r="A1948" s="16">
        <f t="shared" si="268"/>
        <v>1948</v>
      </c>
      <c r="B1948" s="15">
        <f t="shared" si="269"/>
        <v>1904</v>
      </c>
      <c r="C1948" s="45" t="s">
        <v>3484</v>
      </c>
      <c r="D1948" s="45" t="s">
        <v>4647</v>
      </c>
      <c r="E1948" s="46" t="s">
        <v>4061</v>
      </c>
      <c r="F1948" s="46" t="s">
        <v>4061</v>
      </c>
      <c r="G1948" s="47">
        <v>0</v>
      </c>
      <c r="H1948" s="47">
        <v>0</v>
      </c>
      <c r="I1948" s="196" t="s">
        <v>1</v>
      </c>
      <c r="J1948" s="46" t="s">
        <v>1275</v>
      </c>
      <c r="K1948" s="48" t="s">
        <v>3526</v>
      </c>
      <c r="L1948" s="49" t="s">
        <v>4261</v>
      </c>
      <c r="M1948" s="49" t="s">
        <v>4318</v>
      </c>
      <c r="N1948" s="22" t="s">
        <v>2483</v>
      </c>
      <c r="O1948" s="45"/>
      <c r="P1948" s="247" t="s">
        <v>4072</v>
      </c>
      <c r="Q1948" s="191"/>
      <c r="R1948" s="1"/>
      <c r="S1948" s="1" t="str">
        <f t="shared" si="264"/>
        <v/>
      </c>
      <c r="T1948" s="1" t="str">
        <f>IF(ISNA(VLOOKUP(P1948,'NEW XEQM.c'!D:D,1,0)),"--",VLOOKUP(P1948,'NEW XEQM.c'!D:G,3,0))</f>
        <v>--</v>
      </c>
      <c r="U1948" s="1" t="s">
        <v>2479</v>
      </c>
      <c r="W1948" t="str">
        <f t="shared" si="270"/>
        <v/>
      </c>
    </row>
    <row r="1949" spans="1:23">
      <c r="A1949" s="16">
        <f t="shared" si="268"/>
        <v>1949</v>
      </c>
      <c r="B1949" s="15">
        <f t="shared" si="269"/>
        <v>1905</v>
      </c>
      <c r="C1949" s="45" t="s">
        <v>3484</v>
      </c>
      <c r="D1949" s="45" t="s">
        <v>4648</v>
      </c>
      <c r="E1949" s="46" t="s">
        <v>4060</v>
      </c>
      <c r="F1949" s="46" t="s">
        <v>4060</v>
      </c>
      <c r="G1949" s="47">
        <v>0</v>
      </c>
      <c r="H1949" s="47">
        <v>0</v>
      </c>
      <c r="I1949" s="196" t="s">
        <v>1</v>
      </c>
      <c r="J1949" s="46" t="s">
        <v>1275</v>
      </c>
      <c r="K1949" s="48" t="s">
        <v>3526</v>
      </c>
      <c r="L1949" s="49" t="s">
        <v>4261</v>
      </c>
      <c r="M1949" s="49" t="s">
        <v>4318</v>
      </c>
      <c r="N1949" s="22" t="s">
        <v>2483</v>
      </c>
      <c r="O1949" s="45"/>
      <c r="P1949" s="247" t="s">
        <v>4073</v>
      </c>
      <c r="Q1949" s="191"/>
      <c r="R1949" s="1"/>
      <c r="S1949" s="1" t="str">
        <f t="shared" si="264"/>
        <v/>
      </c>
      <c r="T1949" s="1" t="str">
        <f>IF(ISNA(VLOOKUP(P1949,'NEW XEQM.c'!D:D,1,0)),"--",VLOOKUP(P1949,'NEW XEQM.c'!D:G,3,0))</f>
        <v>--</v>
      </c>
      <c r="U1949" s="1" t="s">
        <v>2479</v>
      </c>
      <c r="W1949" t="str">
        <f t="shared" si="270"/>
        <v/>
      </c>
    </row>
    <row r="1950" spans="1:23">
      <c r="A1950" s="16">
        <f t="shared" si="268"/>
        <v>1950</v>
      </c>
      <c r="B1950" s="15">
        <f t="shared" si="269"/>
        <v>1906</v>
      </c>
      <c r="C1950" s="45" t="s">
        <v>3484</v>
      </c>
      <c r="D1950" s="45" t="s">
        <v>4649</v>
      </c>
      <c r="E1950" s="46" t="s">
        <v>905</v>
      </c>
      <c r="F1950" s="46" t="s">
        <v>905</v>
      </c>
      <c r="G1950" s="47">
        <v>0</v>
      </c>
      <c r="H1950" s="47">
        <v>0</v>
      </c>
      <c r="I1950" s="196" t="s">
        <v>1</v>
      </c>
      <c r="J1950" s="46" t="s">
        <v>1275</v>
      </c>
      <c r="K1950" s="48" t="s">
        <v>3526</v>
      </c>
      <c r="L1950" s="49" t="s">
        <v>4261</v>
      </c>
      <c r="M1950" s="49" t="s">
        <v>4318</v>
      </c>
      <c r="N1950" s="22" t="s">
        <v>2483</v>
      </c>
      <c r="O1950" s="45"/>
      <c r="P1950" s="247" t="s">
        <v>4074</v>
      </c>
      <c r="Q1950" s="191"/>
      <c r="R1950" s="1"/>
      <c r="S1950" s="1" t="str">
        <f t="shared" si="264"/>
        <v/>
      </c>
      <c r="T1950" s="1" t="str">
        <f>IF(ISNA(VLOOKUP(P1950,'NEW XEQM.c'!D:D,1,0)),"--",VLOOKUP(P1950,'NEW XEQM.c'!D:G,3,0))</f>
        <v>--</v>
      </c>
      <c r="U1950" s="1" t="s">
        <v>2479</v>
      </c>
      <c r="W1950" t="str">
        <f t="shared" si="270"/>
        <v/>
      </c>
    </row>
    <row r="1951" spans="1:23">
      <c r="A1951" s="16">
        <f t="shared" si="268"/>
        <v>1951</v>
      </c>
      <c r="B1951" s="15">
        <f t="shared" si="269"/>
        <v>1907</v>
      </c>
      <c r="C1951" s="45" t="s">
        <v>3484</v>
      </c>
      <c r="D1951" s="45" t="s">
        <v>4650</v>
      </c>
      <c r="E1951" s="46" t="s">
        <v>4059</v>
      </c>
      <c r="F1951" s="46" t="s">
        <v>4059</v>
      </c>
      <c r="G1951" s="47">
        <v>0</v>
      </c>
      <c r="H1951" s="47">
        <v>0</v>
      </c>
      <c r="I1951" s="196" t="s">
        <v>1</v>
      </c>
      <c r="J1951" s="46" t="s">
        <v>1275</v>
      </c>
      <c r="K1951" s="48" t="s">
        <v>3526</v>
      </c>
      <c r="L1951" s="49" t="s">
        <v>4261</v>
      </c>
      <c r="M1951" s="49" t="s">
        <v>4318</v>
      </c>
      <c r="N1951" s="22" t="s">
        <v>2483</v>
      </c>
      <c r="O1951" s="45"/>
      <c r="P1951" s="247" t="s">
        <v>4075</v>
      </c>
      <c r="Q1951" s="191"/>
      <c r="R1951" s="1"/>
      <c r="S1951" s="1" t="str">
        <f t="shared" si="264"/>
        <v/>
      </c>
      <c r="T1951" s="1" t="str">
        <f>IF(ISNA(VLOOKUP(P1951,'NEW XEQM.c'!D:D,1,0)),"--",VLOOKUP(P1951,'NEW XEQM.c'!D:G,3,0))</f>
        <v>--</v>
      </c>
      <c r="U1951" s="1" t="s">
        <v>2479</v>
      </c>
      <c r="W1951" t="str">
        <f t="shared" si="270"/>
        <v/>
      </c>
    </row>
    <row r="1952" spans="1:23">
      <c r="A1952" s="16">
        <f t="shared" si="268"/>
        <v>1952</v>
      </c>
      <c r="B1952" s="15">
        <f t="shared" si="269"/>
        <v>1908</v>
      </c>
      <c r="C1952" s="45" t="s">
        <v>3485</v>
      </c>
      <c r="D1952" s="45" t="s">
        <v>7</v>
      </c>
      <c r="E1952" s="46" t="s">
        <v>906</v>
      </c>
      <c r="F1952" s="46" t="s">
        <v>906</v>
      </c>
      <c r="G1952" s="47">
        <v>0</v>
      </c>
      <c r="H1952" s="47">
        <v>0</v>
      </c>
      <c r="I1952" s="196" t="s">
        <v>1</v>
      </c>
      <c r="J1952" s="46" t="s">
        <v>1275</v>
      </c>
      <c r="K1952" s="48" t="s">
        <v>3526</v>
      </c>
      <c r="L1952" s="49" t="s">
        <v>4261</v>
      </c>
      <c r="M1952" s="49" t="s">
        <v>4318</v>
      </c>
      <c r="N1952" s="22" t="s">
        <v>2483</v>
      </c>
      <c r="O1952" s="45"/>
      <c r="P1952" s="247" t="s">
        <v>2065</v>
      </c>
      <c r="Q1952" s="191"/>
      <c r="R1952" s="1"/>
      <c r="S1952" s="1" t="str">
        <f t="shared" si="264"/>
        <v/>
      </c>
      <c r="T1952" s="1" t="str">
        <f>IF(ISNA(VLOOKUP(P1952,'NEW XEQM.c'!D:D,1,0)),"--",VLOOKUP(P1952,'NEW XEQM.c'!D:G,3,0))</f>
        <v>--</v>
      </c>
      <c r="U1952" s="1" t="s">
        <v>2479</v>
      </c>
      <c r="W1952" t="str">
        <f t="shared" si="270"/>
        <v/>
      </c>
    </row>
    <row r="1953" spans="1:23">
      <c r="A1953" s="16">
        <f t="shared" si="268"/>
        <v>1953</v>
      </c>
      <c r="B1953" s="15">
        <f t="shared" si="269"/>
        <v>1909</v>
      </c>
      <c r="C1953" s="45" t="s">
        <v>3491</v>
      </c>
      <c r="D1953" s="45" t="s">
        <v>7</v>
      </c>
      <c r="E1953" s="48" t="s">
        <v>2085</v>
      </c>
      <c r="F1953" s="48" t="s">
        <v>2085</v>
      </c>
      <c r="G1953" s="51">
        <v>0</v>
      </c>
      <c r="H1953" s="51">
        <v>0</v>
      </c>
      <c r="I1953" s="196" t="s">
        <v>3</v>
      </c>
      <c r="J1953" s="46" t="s">
        <v>1274</v>
      </c>
      <c r="K1953" s="48" t="s">
        <v>3630</v>
      </c>
      <c r="L1953" s="49" t="s">
        <v>4261</v>
      </c>
      <c r="M1953" s="49" t="s">
        <v>4316</v>
      </c>
      <c r="N1953" s="22" t="s">
        <v>2483</v>
      </c>
      <c r="O1953" s="45" t="s">
        <v>2086</v>
      </c>
      <c r="P1953" s="247" t="s">
        <v>2087</v>
      </c>
      <c r="Q1953" s="191"/>
      <c r="R1953" s="1"/>
      <c r="S1953" s="1" t="str">
        <f t="shared" si="264"/>
        <v/>
      </c>
      <c r="T1953" s="1" t="str">
        <f>IF(ISNA(VLOOKUP(P1953,'NEW XEQM.c'!D:D,1,0)),"--",VLOOKUP(P1953,'NEW XEQM.c'!D:G,3,0))</f>
        <v>--</v>
      </c>
      <c r="U1953" s="1" t="s">
        <v>2438</v>
      </c>
      <c r="W1953" t="e">
        <f t="shared" si="270"/>
        <v>#VALUE!</v>
      </c>
    </row>
    <row r="1954" spans="1:23">
      <c r="A1954" s="16">
        <f t="shared" si="268"/>
        <v>1954</v>
      </c>
      <c r="B1954" s="15">
        <f t="shared" si="269"/>
        <v>1910</v>
      </c>
      <c r="C1954" s="45" t="s">
        <v>4640</v>
      </c>
      <c r="D1954" s="45" t="s">
        <v>7</v>
      </c>
      <c r="E1954" s="48" t="s">
        <v>4631</v>
      </c>
      <c r="F1954" s="48" t="s">
        <v>4631</v>
      </c>
      <c r="G1954" s="51">
        <v>0</v>
      </c>
      <c r="H1954" s="51">
        <v>0</v>
      </c>
      <c r="I1954" s="196" t="s">
        <v>3</v>
      </c>
      <c r="J1954" s="46" t="s">
        <v>1274</v>
      </c>
      <c r="K1954" s="48" t="s">
        <v>3630</v>
      </c>
      <c r="L1954" s="49" t="s">
        <v>4261</v>
      </c>
      <c r="M1954" s="49" t="s">
        <v>4316</v>
      </c>
      <c r="N1954" s="22" t="s">
        <v>2483</v>
      </c>
      <c r="O1954" s="45" t="s">
        <v>2086</v>
      </c>
      <c r="P1954" s="247" t="s">
        <v>4629</v>
      </c>
      <c r="Q1954" s="191"/>
      <c r="R1954" s="1"/>
      <c r="S1954" s="1" t="str">
        <f t="shared" si="264"/>
        <v/>
      </c>
      <c r="T1954" s="1" t="str">
        <f>IF(ISNA(VLOOKUP(P1954,'NEW XEQM.c'!D:D,1,0)),"--",VLOOKUP(P1954,'NEW XEQM.c'!D:G,3,0))</f>
        <v>--</v>
      </c>
      <c r="U1954" s="1" t="s">
        <v>2438</v>
      </c>
      <c r="W1954" t="str">
        <f t="shared" si="270"/>
        <v>.ms STD_SUP_MINUS STD_SUP_1</v>
      </c>
    </row>
    <row r="1955" spans="1:23">
      <c r="A1955" s="16">
        <f t="shared" si="268"/>
        <v>1955</v>
      </c>
      <c r="B1955" s="15">
        <f t="shared" si="269"/>
        <v>1911</v>
      </c>
      <c r="C1955" s="45" t="s">
        <v>3483</v>
      </c>
      <c r="D1955" s="45" t="s">
        <v>943</v>
      </c>
      <c r="E1955" s="46" t="s">
        <v>908</v>
      </c>
      <c r="F1955" s="46" t="s">
        <v>908</v>
      </c>
      <c r="G1955" s="47">
        <v>0</v>
      </c>
      <c r="H1955" s="47">
        <v>0</v>
      </c>
      <c r="I1955" s="196" t="s">
        <v>1</v>
      </c>
      <c r="J1955" s="46" t="s">
        <v>1275</v>
      </c>
      <c r="K1955" s="48" t="s">
        <v>3526</v>
      </c>
      <c r="L1955" s="49" t="s">
        <v>4261</v>
      </c>
      <c r="M1955" s="49" t="s">
        <v>4318</v>
      </c>
      <c r="N1955" s="22" t="s">
        <v>2483</v>
      </c>
      <c r="O1955" s="45" t="s">
        <v>909</v>
      </c>
      <c r="P1955" s="247" t="s">
        <v>2068</v>
      </c>
      <c r="Q1955" s="191"/>
      <c r="R1955" s="1"/>
      <c r="S1955" s="1" t="str">
        <f t="shared" si="264"/>
        <v/>
      </c>
      <c r="T1955" s="1" t="str">
        <f>IF(ISNA(VLOOKUP(P1955,'NEW XEQM.c'!D:D,1,0)),"--",VLOOKUP(P1955,'NEW XEQM.c'!D:G,3,0))</f>
        <v>--</v>
      </c>
      <c r="U1955" s="1" t="s">
        <v>2484</v>
      </c>
      <c r="W1955" t="str">
        <f t="shared" si="270"/>
        <v/>
      </c>
    </row>
    <row r="1956" spans="1:23">
      <c r="A1956" s="16">
        <f t="shared" si="268"/>
        <v>1956</v>
      </c>
      <c r="B1956" s="15">
        <f t="shared" si="269"/>
        <v>1912</v>
      </c>
      <c r="C1956" s="45" t="s">
        <v>3486</v>
      </c>
      <c r="D1956" s="45" t="s">
        <v>7</v>
      </c>
      <c r="E1956" s="123" t="s">
        <v>2417</v>
      </c>
      <c r="F1956" s="46" t="s">
        <v>2417</v>
      </c>
      <c r="G1956" s="47">
        <v>0</v>
      </c>
      <c r="H1956" s="47">
        <v>0</v>
      </c>
      <c r="I1956" s="196" t="s">
        <v>3</v>
      </c>
      <c r="J1956" s="46" t="s">
        <v>1275</v>
      </c>
      <c r="K1956" s="48" t="s">
        <v>3526</v>
      </c>
      <c r="L1956" s="49" t="s">
        <v>4261</v>
      </c>
      <c r="M1956" s="22" t="s">
        <v>4316</v>
      </c>
      <c r="N1956" s="22" t="s">
        <v>2483</v>
      </c>
      <c r="O1956" s="45"/>
      <c r="P1956" s="247" t="s">
        <v>2418</v>
      </c>
      <c r="Q1956" s="191"/>
      <c r="R1956" s="1"/>
      <c r="S1956" s="1" t="str">
        <f t="shared" si="264"/>
        <v/>
      </c>
      <c r="T1956" s="1" t="str">
        <f>IF(ISNA(VLOOKUP(P1956,'NEW XEQM.c'!D:D,1,0)),"--",VLOOKUP(P1956,'NEW XEQM.c'!D:G,3,0))</f>
        <v>--</v>
      </c>
      <c r="U1956" s="1" t="s">
        <v>2479</v>
      </c>
      <c r="W1956" t="e">
        <f t="shared" si="270"/>
        <v>#VALUE!</v>
      </c>
    </row>
    <row r="1957" spans="1:23">
      <c r="A1957" s="16">
        <f t="shared" si="268"/>
        <v>1957</v>
      </c>
      <c r="B1957" s="15">
        <f t="shared" si="269"/>
        <v>1913</v>
      </c>
      <c r="C1957" s="18" t="s">
        <v>3512</v>
      </c>
      <c r="D1957" s="23" t="s">
        <v>7</v>
      </c>
      <c r="E1957" s="23" t="s">
        <v>474</v>
      </c>
      <c r="F1957" s="23" t="s">
        <v>5922</v>
      </c>
      <c r="G1957" s="99">
        <v>0</v>
      </c>
      <c r="H1957" s="99">
        <v>0</v>
      </c>
      <c r="I1957" s="130" t="s">
        <v>1</v>
      </c>
      <c r="J1957" s="23" t="s">
        <v>1275</v>
      </c>
      <c r="K1957" s="24" t="s">
        <v>3526</v>
      </c>
      <c r="L1957" s="22" t="s">
        <v>4261</v>
      </c>
      <c r="M1957" s="22" t="s">
        <v>4318</v>
      </c>
      <c r="N1957" s="22" t="s">
        <v>2483</v>
      </c>
      <c r="O1957" s="22"/>
      <c r="P1957" s="254" t="s">
        <v>5272</v>
      </c>
      <c r="Q1957" s="191"/>
      <c r="R1957" s="1"/>
      <c r="S1957" s="1" t="str">
        <f t="shared" si="264"/>
        <v>NOT EQUAL</v>
      </c>
      <c r="T1957" s="1" t="str">
        <f>IF(ISNA(VLOOKUP(P1957,'NEW XEQM.c'!D:D,1,0)),"--",VLOOKUP(P1957,'NEW XEQM.c'!D:G,3,0))</f>
        <v>--</v>
      </c>
      <c r="U1957" s="1" t="s">
        <v>2074</v>
      </c>
      <c r="W1957" t="e">
        <f t="shared" si="270"/>
        <v>#VALUE!</v>
      </c>
    </row>
    <row r="1958" spans="1:23">
      <c r="A1958" s="16">
        <f t="shared" si="268"/>
        <v>1958</v>
      </c>
      <c r="B1958" s="15">
        <f t="shared" si="269"/>
        <v>1914</v>
      </c>
      <c r="C1958" s="45" t="s">
        <v>6084</v>
      </c>
      <c r="D1958" s="45" t="s">
        <v>4077</v>
      </c>
      <c r="E1958" s="46" t="s">
        <v>4078</v>
      </c>
      <c r="F1958" s="46" t="s">
        <v>4078</v>
      </c>
      <c r="G1958" s="47">
        <v>0</v>
      </c>
      <c r="H1958" s="47">
        <v>0</v>
      </c>
      <c r="I1958" s="196" t="s">
        <v>1</v>
      </c>
      <c r="J1958" s="46" t="s">
        <v>1275</v>
      </c>
      <c r="K1958" s="48" t="s">
        <v>3526</v>
      </c>
      <c r="L1958" s="49" t="s">
        <v>4261</v>
      </c>
      <c r="M1958" s="49" t="s">
        <v>4318</v>
      </c>
      <c r="N1958" s="22" t="s">
        <v>2483</v>
      </c>
      <c r="O1958" s="45"/>
      <c r="P1958" s="247" t="s">
        <v>4079</v>
      </c>
      <c r="Q1958" s="191"/>
      <c r="R1958" s="1"/>
      <c r="S1958" s="1" t="str">
        <f t="shared" si="264"/>
        <v/>
      </c>
      <c r="T1958" s="1" t="str">
        <f>IF(ISNA(VLOOKUP(P1958,'NEW XEQM.c'!D:D,1,0)),"--",VLOOKUP(P1958,'NEW XEQM.c'!D:G,3,0))</f>
        <v>--</v>
      </c>
      <c r="U1958" s="1" t="s">
        <v>2479</v>
      </c>
      <c r="W1958" t="str">
        <f t="shared" si="270"/>
        <v/>
      </c>
    </row>
    <row r="1959" spans="1:23">
      <c r="A1959" s="16">
        <f t="shared" si="268"/>
        <v>1959</v>
      </c>
      <c r="B1959" s="15">
        <f t="shared" si="269"/>
        <v>1915</v>
      </c>
      <c r="C1959" s="45" t="s">
        <v>6084</v>
      </c>
      <c r="D1959" s="45" t="s">
        <v>2326</v>
      </c>
      <c r="E1959" s="46" t="s">
        <v>5932</v>
      </c>
      <c r="F1959" s="46" t="s">
        <v>5932</v>
      </c>
      <c r="G1959" s="47">
        <v>0</v>
      </c>
      <c r="H1959" s="47">
        <v>0</v>
      </c>
      <c r="I1959" s="196" t="s">
        <v>1</v>
      </c>
      <c r="J1959" s="46" t="s">
        <v>1275</v>
      </c>
      <c r="K1959" s="48" t="s">
        <v>3526</v>
      </c>
      <c r="L1959" s="49" t="s">
        <v>4261</v>
      </c>
      <c r="M1959" s="49" t="s">
        <v>4318</v>
      </c>
      <c r="N1959" s="22" t="s">
        <v>2483</v>
      </c>
      <c r="O1959" s="49" t="s">
        <v>2325</v>
      </c>
      <c r="P1959" s="247" t="s">
        <v>2327</v>
      </c>
      <c r="Q1959" s="191"/>
      <c r="R1959" s="1"/>
      <c r="S1959" s="1" t="str">
        <f t="shared" si="264"/>
        <v/>
      </c>
      <c r="T1959" s="1" t="str">
        <f>IF(ISNA(VLOOKUP(P1959,'NEW XEQM.c'!D:D,1,0)),"--",VLOOKUP(P1959,'NEW XEQM.c'!D:G,3,0))</f>
        <v>--</v>
      </c>
      <c r="U1959" s="1" t="s">
        <v>2479</v>
      </c>
      <c r="W1959" t="e">
        <f t="shared" si="270"/>
        <v>#VALUE!</v>
      </c>
    </row>
    <row r="1960" spans="1:23">
      <c r="A1960" s="16">
        <f t="shared" si="268"/>
        <v>1960</v>
      </c>
      <c r="B1960" s="15">
        <f t="shared" si="269"/>
        <v>1916</v>
      </c>
      <c r="C1960" s="45" t="s">
        <v>6084</v>
      </c>
      <c r="D1960" s="45" t="s">
        <v>2353</v>
      </c>
      <c r="E1960" s="48" t="s">
        <v>2354</v>
      </c>
      <c r="F1960" s="48" t="s">
        <v>2354</v>
      </c>
      <c r="G1960" s="51">
        <v>0</v>
      </c>
      <c r="H1960" s="51">
        <v>0</v>
      </c>
      <c r="I1960" s="196" t="s">
        <v>1</v>
      </c>
      <c r="J1960" s="46" t="s">
        <v>1275</v>
      </c>
      <c r="K1960" s="48" t="s">
        <v>3526</v>
      </c>
      <c r="L1960" s="49" t="s">
        <v>4261</v>
      </c>
      <c r="M1960" s="49" t="s">
        <v>4318</v>
      </c>
      <c r="N1960" s="22" t="s">
        <v>2483</v>
      </c>
      <c r="O1960" s="45" t="s">
        <v>2325</v>
      </c>
      <c r="P1960" s="247" t="s">
        <v>2355</v>
      </c>
      <c r="Q1960" s="191"/>
      <c r="R1960" s="1"/>
      <c r="S1960" s="1" t="str">
        <f t="shared" si="264"/>
        <v/>
      </c>
      <c r="T1960" s="1" t="str">
        <f>IF(ISNA(VLOOKUP(P1960,'NEW XEQM.c'!D:D,1,0)),"--",VLOOKUP(P1960,'NEW XEQM.c'!D:G,3,0))</f>
        <v>--</v>
      </c>
      <c r="U1960" s="1" t="s">
        <v>2479</v>
      </c>
      <c r="W1960" t="e">
        <f t="shared" si="270"/>
        <v>#VALUE!</v>
      </c>
    </row>
    <row r="1961" spans="1:23">
      <c r="A1961" s="16">
        <f t="shared" ref="A1961" si="277">IF(B1961=INT(B1961),ROW(),"")</f>
        <v>1961</v>
      </c>
      <c r="B1961" s="15">
        <f t="shared" si="269"/>
        <v>1917</v>
      </c>
      <c r="C1961" s="45" t="s">
        <v>5021</v>
      </c>
      <c r="D1961" s="45" t="s">
        <v>5042</v>
      </c>
      <c r="E1961" s="46" t="s">
        <v>6087</v>
      </c>
      <c r="F1961" s="46" t="s">
        <v>6087</v>
      </c>
      <c r="G1961" s="51">
        <v>0</v>
      </c>
      <c r="H1961" s="51">
        <v>0</v>
      </c>
      <c r="I1961" s="196" t="s">
        <v>3</v>
      </c>
      <c r="J1961" s="46" t="s">
        <v>1275</v>
      </c>
      <c r="K1961" s="48" t="s">
        <v>3526</v>
      </c>
      <c r="L1961" s="49" t="s">
        <v>4261</v>
      </c>
      <c r="M1961" s="49" t="s">
        <v>4318</v>
      </c>
      <c r="N1961" s="22" t="s">
        <v>5131</v>
      </c>
      <c r="O1961" s="45"/>
      <c r="P1961" s="247" t="s">
        <v>5040</v>
      </c>
      <c r="Q1961" s="191"/>
      <c r="R1961" s="1"/>
      <c r="S1961" s="1" t="str">
        <f t="shared" si="264"/>
        <v/>
      </c>
      <c r="T1961" s="1" t="str">
        <f>IF(ISNA(VLOOKUP(P1961,'NEW XEQM.c'!D:D,1,0)),"--",VLOOKUP(P1961,'NEW XEQM.c'!D:G,3,0))</f>
        <v>--</v>
      </c>
      <c r="U1961" s="1" t="s">
        <v>2478</v>
      </c>
      <c r="W1961" t="e">
        <f t="shared" si="270"/>
        <v>#VALUE!</v>
      </c>
    </row>
    <row r="1962" spans="1:23">
      <c r="A1962" s="16">
        <f t="shared" si="268"/>
        <v>1962</v>
      </c>
      <c r="B1962" s="15">
        <f t="shared" si="269"/>
        <v>1918</v>
      </c>
      <c r="C1962" s="45" t="s">
        <v>3487</v>
      </c>
      <c r="D1962" s="45" t="s">
        <v>7</v>
      </c>
      <c r="E1962" s="48" t="s">
        <v>1277</v>
      </c>
      <c r="F1962" s="48" t="s">
        <v>1277</v>
      </c>
      <c r="G1962" s="51">
        <v>0</v>
      </c>
      <c r="H1962" s="51">
        <v>0</v>
      </c>
      <c r="I1962" s="196" t="s">
        <v>1</v>
      </c>
      <c r="J1962" s="46" t="s">
        <v>1274</v>
      </c>
      <c r="K1962" s="48" t="s">
        <v>3526</v>
      </c>
      <c r="L1962" s="49" t="s">
        <v>4261</v>
      </c>
      <c r="M1962" s="49" t="s">
        <v>4318</v>
      </c>
      <c r="N1962" s="22" t="s">
        <v>2483</v>
      </c>
      <c r="O1962" s="45" t="s">
        <v>907</v>
      </c>
      <c r="P1962" s="247" t="s">
        <v>2067</v>
      </c>
      <c r="Q1962" s="191"/>
      <c r="R1962" s="1"/>
      <c r="S1962" s="1" t="str">
        <f t="shared" si="264"/>
        <v/>
      </c>
      <c r="T1962" s="1" t="str">
        <f>IF(ISNA(VLOOKUP(P1962,'NEW XEQM.c'!D:D,1,0)),"--",VLOOKUP(P1962,'NEW XEQM.c'!D:G,3,0))</f>
        <v>--</v>
      </c>
      <c r="U1962" s="1" t="s">
        <v>2482</v>
      </c>
      <c r="W1962" t="str">
        <f t="shared" si="270"/>
        <v/>
      </c>
    </row>
    <row r="1963" spans="1:23">
      <c r="A1963" s="16">
        <f t="shared" si="268"/>
        <v>1963</v>
      </c>
      <c r="B1963" s="15">
        <f t="shared" si="269"/>
        <v>1919</v>
      </c>
      <c r="C1963" s="45" t="s">
        <v>3512</v>
      </c>
      <c r="D1963" s="45" t="s">
        <v>7</v>
      </c>
      <c r="E1963" s="122" t="s">
        <v>474</v>
      </c>
      <c r="F1963" s="48" t="s">
        <v>3784</v>
      </c>
      <c r="G1963" s="51">
        <v>0</v>
      </c>
      <c r="H1963" s="51">
        <v>0</v>
      </c>
      <c r="I1963" s="196" t="s">
        <v>1</v>
      </c>
      <c r="J1963" s="46" t="s">
        <v>1275</v>
      </c>
      <c r="K1963" s="48" t="s">
        <v>3526</v>
      </c>
      <c r="L1963" s="49" t="s">
        <v>4261</v>
      </c>
      <c r="M1963" s="49" t="s">
        <v>4318</v>
      </c>
      <c r="N1963" s="22" t="s">
        <v>2483</v>
      </c>
      <c r="O1963" s="45" t="s">
        <v>3785</v>
      </c>
      <c r="P1963" s="247" t="s">
        <v>3786</v>
      </c>
      <c r="Q1963" s="191"/>
      <c r="R1963" s="1"/>
      <c r="S1963" s="1" t="str">
        <f t="shared" si="264"/>
        <v>NOT EQUAL</v>
      </c>
      <c r="T1963" s="1" t="str">
        <f>IF(ISNA(VLOOKUP(P1963,'NEW XEQM.c'!D:D,1,0)),"--",VLOOKUP(P1963,'NEW XEQM.c'!D:G,3,0))</f>
        <v>--</v>
      </c>
      <c r="U1963" s="1"/>
      <c r="W1963" t="e">
        <f t="shared" si="270"/>
        <v>#VALUE!</v>
      </c>
    </row>
    <row r="1964" spans="1:23">
      <c r="A1964" s="16">
        <f t="shared" si="268"/>
        <v>1964</v>
      </c>
      <c r="B1964" s="15">
        <f t="shared" si="269"/>
        <v>1920</v>
      </c>
      <c r="C1964" s="45" t="s">
        <v>3512</v>
      </c>
      <c r="D1964" s="45" t="s">
        <v>7</v>
      </c>
      <c r="E1964" s="46" t="s">
        <v>2356</v>
      </c>
      <c r="F1964" s="46" t="s">
        <v>2356</v>
      </c>
      <c r="G1964" s="47">
        <v>0</v>
      </c>
      <c r="H1964" s="47">
        <v>0</v>
      </c>
      <c r="I1964" s="196" t="s">
        <v>15</v>
      </c>
      <c r="J1964" s="46" t="s">
        <v>1275</v>
      </c>
      <c r="K1964" s="48" t="s">
        <v>3526</v>
      </c>
      <c r="L1964" s="49" t="s">
        <v>4261</v>
      </c>
      <c r="M1964" s="49" t="s">
        <v>4318</v>
      </c>
      <c r="N1964" s="22" t="s">
        <v>2483</v>
      </c>
      <c r="O1964" s="45"/>
      <c r="P1964" s="247" t="s">
        <v>2066</v>
      </c>
      <c r="Q1964" s="191"/>
      <c r="R1964" s="1"/>
      <c r="S1964" s="1" t="str">
        <f t="shared" si="264"/>
        <v/>
      </c>
      <c r="T1964" s="1" t="str">
        <f>IF(ISNA(VLOOKUP(P1964,'NEW XEQM.c'!D:D,1,0)),"--",VLOOKUP(P1964,'NEW XEQM.c'!D:G,3,0))</f>
        <v>--</v>
      </c>
      <c r="U1964" s="1" t="s">
        <v>2460</v>
      </c>
      <c r="W1964" t="e">
        <f t="shared" si="270"/>
        <v>#VALUE!</v>
      </c>
    </row>
    <row r="1965" spans="1:23">
      <c r="A1965" s="16">
        <f t="shared" si="268"/>
        <v>1965</v>
      </c>
      <c r="B1965" s="15">
        <f t="shared" si="269"/>
        <v>1921</v>
      </c>
      <c r="C1965" s="45" t="s">
        <v>3512</v>
      </c>
      <c r="D1965" s="45" t="s">
        <v>7</v>
      </c>
      <c r="E1965" s="46" t="s">
        <v>869</v>
      </c>
      <c r="F1965" s="46" t="s">
        <v>869</v>
      </c>
      <c r="G1965" s="47">
        <v>0</v>
      </c>
      <c r="H1965" s="47">
        <v>0</v>
      </c>
      <c r="I1965" s="196" t="s">
        <v>15</v>
      </c>
      <c r="J1965" s="46" t="s">
        <v>1275</v>
      </c>
      <c r="K1965" s="48" t="s">
        <v>3526</v>
      </c>
      <c r="L1965" s="49" t="s">
        <v>4261</v>
      </c>
      <c r="M1965" s="49" t="s">
        <v>4318</v>
      </c>
      <c r="N1965" s="22" t="s">
        <v>2483</v>
      </c>
      <c r="O1965" s="45" t="s">
        <v>870</v>
      </c>
      <c r="P1965" s="247" t="s">
        <v>2025</v>
      </c>
      <c r="Q1965" s="191"/>
      <c r="R1965" s="1"/>
      <c r="S1965" s="1" t="str">
        <f t="shared" si="264"/>
        <v/>
      </c>
      <c r="T1965" s="1" t="str">
        <f>IF(ISNA(VLOOKUP(P1965,'NEW XEQM.c'!D:D,1,0)),"--",VLOOKUP(P1965,'NEW XEQM.c'!D:G,3,0))</f>
        <v>--</v>
      </c>
      <c r="U1965" s="1" t="s">
        <v>2460</v>
      </c>
      <c r="W1965" t="e">
        <f t="shared" si="270"/>
        <v>#VALUE!</v>
      </c>
    </row>
    <row r="1966" spans="1:23">
      <c r="A1966" s="16">
        <f t="shared" si="268"/>
        <v>1966</v>
      </c>
      <c r="B1966" s="15">
        <f t="shared" si="269"/>
        <v>1922</v>
      </c>
      <c r="C1966" s="45" t="s">
        <v>3512</v>
      </c>
      <c r="D1966" s="45" t="s">
        <v>7</v>
      </c>
      <c r="E1966" s="46" t="s">
        <v>849</v>
      </c>
      <c r="F1966" s="46" t="s">
        <v>849</v>
      </c>
      <c r="G1966" s="47">
        <v>0</v>
      </c>
      <c r="H1966" s="47">
        <v>0</v>
      </c>
      <c r="I1966" s="188" t="s">
        <v>15</v>
      </c>
      <c r="J1966" s="46" t="s">
        <v>1275</v>
      </c>
      <c r="K1966" s="48" t="s">
        <v>3526</v>
      </c>
      <c r="L1966" s="49" t="s">
        <v>4261</v>
      </c>
      <c r="M1966" s="49" t="s">
        <v>4318</v>
      </c>
      <c r="N1966" s="22" t="s">
        <v>2483</v>
      </c>
      <c r="O1966" s="45" t="s">
        <v>873</v>
      </c>
      <c r="P1966" s="247" t="s">
        <v>2027</v>
      </c>
      <c r="Q1966" s="191"/>
      <c r="R1966" s="1"/>
      <c r="S1966" s="1" t="str">
        <f t="shared" si="264"/>
        <v/>
      </c>
      <c r="T1966" s="1" t="str">
        <f>IF(ISNA(VLOOKUP(P1966,'NEW XEQM.c'!D:D,1,0)),"--",VLOOKUP(P1966,'NEW XEQM.c'!D:G,3,0))</f>
        <v>--</v>
      </c>
      <c r="U1966" s="1" t="s">
        <v>2460</v>
      </c>
      <c r="W1966" t="e">
        <f t="shared" si="270"/>
        <v>#VALUE!</v>
      </c>
    </row>
    <row r="1967" spans="1:23">
      <c r="A1967" s="16">
        <f t="shared" si="268"/>
        <v>1967</v>
      </c>
      <c r="B1967" s="15">
        <f t="shared" si="269"/>
        <v>1923</v>
      </c>
      <c r="C1967" s="45" t="s">
        <v>3512</v>
      </c>
      <c r="D1967" s="45" t="s">
        <v>7</v>
      </c>
      <c r="E1967" s="46" t="s">
        <v>2168</v>
      </c>
      <c r="F1967" s="46" t="s">
        <v>2168</v>
      </c>
      <c r="G1967" s="47">
        <v>0</v>
      </c>
      <c r="H1967" s="47">
        <v>0</v>
      </c>
      <c r="I1967" s="196" t="s">
        <v>15</v>
      </c>
      <c r="J1967" s="46" t="s">
        <v>1275</v>
      </c>
      <c r="K1967" s="48" t="s">
        <v>3526</v>
      </c>
      <c r="L1967" s="49" t="s">
        <v>4261</v>
      </c>
      <c r="M1967" s="49" t="s">
        <v>4318</v>
      </c>
      <c r="N1967" s="22" t="s">
        <v>2483</v>
      </c>
      <c r="O1967" s="45" t="s">
        <v>874</v>
      </c>
      <c r="P1967" s="247" t="s">
        <v>2028</v>
      </c>
      <c r="Q1967" s="191"/>
      <c r="R1967" s="1"/>
      <c r="S1967" s="1" t="str">
        <f t="shared" ref="S1967:S2030" si="278">IF(E1967=F1967,"","NOT EQUAL")</f>
        <v/>
      </c>
      <c r="T1967" s="1" t="str">
        <f>IF(ISNA(VLOOKUP(P1967,'NEW XEQM.c'!D:D,1,0)),"--",VLOOKUP(P1967,'NEW XEQM.c'!D:G,3,0))</f>
        <v>--</v>
      </c>
      <c r="U1967" s="1" t="s">
        <v>2460</v>
      </c>
      <c r="W1967" t="e">
        <f t="shared" si="270"/>
        <v>#VALUE!</v>
      </c>
    </row>
    <row r="1968" spans="1:23">
      <c r="A1968" s="16">
        <f t="shared" si="268"/>
        <v>1968</v>
      </c>
      <c r="B1968" s="15">
        <f t="shared" si="269"/>
        <v>1924</v>
      </c>
      <c r="C1968" s="45" t="s">
        <v>3512</v>
      </c>
      <c r="D1968" s="45" t="s">
        <v>7</v>
      </c>
      <c r="E1968" s="46" t="s">
        <v>2421</v>
      </c>
      <c r="F1968" s="46" t="s">
        <v>2421</v>
      </c>
      <c r="G1968" s="47">
        <v>0</v>
      </c>
      <c r="H1968" s="47">
        <v>0</v>
      </c>
      <c r="I1968" s="196" t="s">
        <v>15</v>
      </c>
      <c r="J1968" s="46" t="s">
        <v>1275</v>
      </c>
      <c r="K1968" s="48" t="s">
        <v>3526</v>
      </c>
      <c r="L1968" s="49" t="s">
        <v>4261</v>
      </c>
      <c r="M1968" s="49" t="s">
        <v>4318</v>
      </c>
      <c r="N1968" s="22" t="s">
        <v>2483</v>
      </c>
      <c r="O1968" s="45"/>
      <c r="P1968" s="247" t="s">
        <v>2310</v>
      </c>
      <c r="Q1968" s="191"/>
      <c r="R1968" s="1"/>
      <c r="S1968" s="1" t="str">
        <f t="shared" si="278"/>
        <v/>
      </c>
      <c r="T1968" s="1" t="str">
        <f>IF(ISNA(VLOOKUP(P1968,'NEW XEQM.c'!D:D,1,0)),"--",VLOOKUP(P1968,'NEW XEQM.c'!D:G,3,0))</f>
        <v>--</v>
      </c>
      <c r="U1968" s="1" t="s">
        <v>2460</v>
      </c>
      <c r="W1968" t="e">
        <f t="shared" si="270"/>
        <v>#VALUE!</v>
      </c>
    </row>
    <row r="1969" spans="1:23">
      <c r="A1969" s="16">
        <f t="shared" si="268"/>
        <v>1969</v>
      </c>
      <c r="B1969" s="15">
        <f t="shared" si="269"/>
        <v>1925</v>
      </c>
      <c r="C1969" s="45" t="s">
        <v>3512</v>
      </c>
      <c r="D1969" s="45" t="s">
        <v>7</v>
      </c>
      <c r="E1969" s="48" t="s">
        <v>897</v>
      </c>
      <c r="F1969" s="48" t="s">
        <v>897</v>
      </c>
      <c r="G1969" s="51">
        <v>0</v>
      </c>
      <c r="H1969" s="51">
        <v>0</v>
      </c>
      <c r="I1969" s="196" t="s">
        <v>15</v>
      </c>
      <c r="J1969" s="46" t="s">
        <v>1275</v>
      </c>
      <c r="K1969" s="48" t="s">
        <v>3630</v>
      </c>
      <c r="L1969" s="49" t="s">
        <v>4261</v>
      </c>
      <c r="M1969" s="49" t="s">
        <v>4318</v>
      </c>
      <c r="N1969" s="22" t="s">
        <v>2483</v>
      </c>
      <c r="O1969" s="49" t="s">
        <v>893</v>
      </c>
      <c r="P1969" s="247" t="s">
        <v>2049</v>
      </c>
      <c r="Q1969" s="191"/>
      <c r="R1969" s="1"/>
      <c r="S1969" s="1" t="str">
        <f t="shared" si="278"/>
        <v/>
      </c>
      <c r="T1969" s="1" t="str">
        <f>IF(ISNA(VLOOKUP(P1969,'NEW XEQM.c'!D:D,1,0)),"--",VLOOKUP(P1969,'NEW XEQM.c'!D:G,3,0))</f>
        <v>--</v>
      </c>
      <c r="U1969" s="1" t="s">
        <v>2460</v>
      </c>
      <c r="W1969" t="e">
        <f t="shared" si="270"/>
        <v>#VALUE!</v>
      </c>
    </row>
    <row r="1970" spans="1:23">
      <c r="A1970" s="16">
        <f t="shared" si="268"/>
        <v>1970</v>
      </c>
      <c r="B1970" s="15">
        <f t="shared" si="269"/>
        <v>1926</v>
      </c>
      <c r="C1970" s="45" t="s">
        <v>3488</v>
      </c>
      <c r="D1970" s="45" t="s">
        <v>2552</v>
      </c>
      <c r="E1970" s="122" t="s">
        <v>474</v>
      </c>
      <c r="F1970" s="46" t="s">
        <v>751</v>
      </c>
      <c r="G1970" s="47">
        <v>0</v>
      </c>
      <c r="H1970" s="47">
        <v>0</v>
      </c>
      <c r="I1970" s="196" t="s">
        <v>1</v>
      </c>
      <c r="J1970" s="46" t="s">
        <v>1275</v>
      </c>
      <c r="K1970" s="48" t="s">
        <v>3526</v>
      </c>
      <c r="L1970" s="49" t="s">
        <v>4261</v>
      </c>
      <c r="M1970" s="49" t="s">
        <v>4318</v>
      </c>
      <c r="N1970" s="22" t="s">
        <v>2483</v>
      </c>
      <c r="O1970" s="45"/>
      <c r="P1970" s="247" t="s">
        <v>2552</v>
      </c>
      <c r="Q1970" s="191"/>
      <c r="R1970" s="1"/>
      <c r="S1970" s="1" t="str">
        <f t="shared" si="278"/>
        <v>NOT EQUAL</v>
      </c>
      <c r="T1970" s="1" t="str">
        <f>IF(ISNA(VLOOKUP(P1970,'NEW XEQM.c'!D:D,1,0)),"--",VLOOKUP(P1970,'NEW XEQM.c'!D:G,3,0))</f>
        <v>--</v>
      </c>
      <c r="U1970" s="1" t="s">
        <v>2488</v>
      </c>
      <c r="W1970" t="e">
        <f t="shared" si="270"/>
        <v>#VALUE!</v>
      </c>
    </row>
    <row r="1971" spans="1:23">
      <c r="A1971" s="16">
        <f t="shared" si="268"/>
        <v>1971</v>
      </c>
      <c r="B1971" s="15">
        <f t="shared" si="269"/>
        <v>1927</v>
      </c>
      <c r="C1971" s="45" t="s">
        <v>3512</v>
      </c>
      <c r="D1971" s="45" t="s">
        <v>7</v>
      </c>
      <c r="E1971" s="48" t="s">
        <v>2134</v>
      </c>
      <c r="F1971" s="48" t="s">
        <v>2134</v>
      </c>
      <c r="G1971" s="51">
        <v>0</v>
      </c>
      <c r="H1971" s="51">
        <v>0</v>
      </c>
      <c r="I1971" s="196" t="s">
        <v>15</v>
      </c>
      <c r="J1971" s="46" t="s">
        <v>1275</v>
      </c>
      <c r="K1971" s="48" t="s">
        <v>3526</v>
      </c>
      <c r="L1971" s="49" t="s">
        <v>4261</v>
      </c>
      <c r="M1971" s="49" t="s">
        <v>4318</v>
      </c>
      <c r="N1971" s="22" t="s">
        <v>2483</v>
      </c>
      <c r="O1971" s="45"/>
      <c r="P1971" s="247" t="s">
        <v>2062</v>
      </c>
      <c r="Q1971" s="191"/>
      <c r="R1971" s="1"/>
      <c r="S1971" s="1" t="str">
        <f t="shared" si="278"/>
        <v/>
      </c>
      <c r="T1971" s="1" t="str">
        <f>IF(ISNA(VLOOKUP(P1971,'NEW XEQM.c'!D:D,1,0)),"--",VLOOKUP(P1971,'NEW XEQM.c'!D:G,3,0))</f>
        <v>--</v>
      </c>
      <c r="U1971" s="1" t="s">
        <v>2460</v>
      </c>
      <c r="W1971" t="e">
        <f t="shared" si="270"/>
        <v>#VALUE!</v>
      </c>
    </row>
    <row r="1972" spans="1:23">
      <c r="A1972" s="16">
        <f t="shared" si="268"/>
        <v>1972</v>
      </c>
      <c r="B1972" s="15">
        <f t="shared" si="269"/>
        <v>1928</v>
      </c>
      <c r="C1972" s="45" t="s">
        <v>3488</v>
      </c>
      <c r="D1972" s="45" t="s">
        <v>2553</v>
      </c>
      <c r="E1972" s="122" t="s">
        <v>474</v>
      </c>
      <c r="F1972" s="46" t="s">
        <v>753</v>
      </c>
      <c r="G1972" s="47">
        <v>0</v>
      </c>
      <c r="H1972" s="47">
        <v>0</v>
      </c>
      <c r="I1972" s="196" t="s">
        <v>1</v>
      </c>
      <c r="J1972" s="46" t="s">
        <v>1275</v>
      </c>
      <c r="K1972" s="48" t="s">
        <v>3526</v>
      </c>
      <c r="L1972" s="49" t="s">
        <v>4261</v>
      </c>
      <c r="M1972" s="49" t="s">
        <v>4318</v>
      </c>
      <c r="N1972" s="22" t="s">
        <v>2483</v>
      </c>
      <c r="O1972" s="45"/>
      <c r="P1972" s="247" t="s">
        <v>2553</v>
      </c>
      <c r="Q1972" s="191"/>
      <c r="R1972" s="1"/>
      <c r="S1972" s="1" t="str">
        <f t="shared" si="278"/>
        <v>NOT EQUAL</v>
      </c>
      <c r="T1972" s="1" t="str">
        <f>IF(ISNA(VLOOKUP(P1972,'NEW XEQM.c'!D:D,1,0)),"--",VLOOKUP(P1972,'NEW XEQM.c'!D:G,3,0))</f>
        <v>--</v>
      </c>
      <c r="U1972" s="1" t="s">
        <v>2488</v>
      </c>
      <c r="W1972" t="e">
        <f t="shared" si="270"/>
        <v>#VALUE!</v>
      </c>
    </row>
    <row r="1973" spans="1:23">
      <c r="A1973" s="16">
        <f t="shared" si="268"/>
        <v>1973</v>
      </c>
      <c r="B1973" s="15">
        <f t="shared" si="269"/>
        <v>1929</v>
      </c>
      <c r="C1973" s="45" t="s">
        <v>3488</v>
      </c>
      <c r="D1973" s="45" t="s">
        <v>2550</v>
      </c>
      <c r="E1973" s="122" t="s">
        <v>474</v>
      </c>
      <c r="F1973" s="48" t="s">
        <v>869</v>
      </c>
      <c r="G1973" s="51">
        <v>0</v>
      </c>
      <c r="H1973" s="51">
        <v>0</v>
      </c>
      <c r="I1973" s="196" t="s">
        <v>1</v>
      </c>
      <c r="J1973" s="46" t="s">
        <v>1275</v>
      </c>
      <c r="K1973" s="48" t="s">
        <v>3526</v>
      </c>
      <c r="L1973" s="49" t="s">
        <v>4261</v>
      </c>
      <c r="M1973" s="49" t="s">
        <v>4318</v>
      </c>
      <c r="N1973" s="22" t="s">
        <v>2483</v>
      </c>
      <c r="O1973" s="45"/>
      <c r="P1973" s="247" t="s">
        <v>2550</v>
      </c>
      <c r="Q1973" s="191"/>
      <c r="R1973" s="1"/>
      <c r="S1973" s="1" t="str">
        <f t="shared" si="278"/>
        <v>NOT EQUAL</v>
      </c>
      <c r="T1973" s="1" t="str">
        <f>IF(ISNA(VLOOKUP(P1973,'NEW XEQM.c'!D:D,1,0)),"--",VLOOKUP(P1973,'NEW XEQM.c'!D:G,3,0))</f>
        <v>--</v>
      </c>
      <c r="U1973" s="1" t="s">
        <v>2488</v>
      </c>
      <c r="W1973" t="e">
        <f t="shared" si="270"/>
        <v>#VALUE!</v>
      </c>
    </row>
    <row r="1974" spans="1:23">
      <c r="A1974" s="16">
        <f t="shared" si="268"/>
        <v>1974</v>
      </c>
      <c r="B1974" s="15">
        <f t="shared" si="269"/>
        <v>1930</v>
      </c>
      <c r="C1974" s="45" t="s">
        <v>3488</v>
      </c>
      <c r="D1974" s="45" t="s">
        <v>2551</v>
      </c>
      <c r="E1974" s="122" t="s">
        <v>474</v>
      </c>
      <c r="F1974" s="48" t="s">
        <v>1011</v>
      </c>
      <c r="G1974" s="51">
        <v>0</v>
      </c>
      <c r="H1974" s="51">
        <v>0</v>
      </c>
      <c r="I1974" s="196" t="s">
        <v>1</v>
      </c>
      <c r="J1974" s="46" t="s">
        <v>1275</v>
      </c>
      <c r="K1974" s="48" t="s">
        <v>3526</v>
      </c>
      <c r="L1974" s="49" t="s">
        <v>4261</v>
      </c>
      <c r="M1974" s="49" t="s">
        <v>4318</v>
      </c>
      <c r="N1974" s="22" t="s">
        <v>2483</v>
      </c>
      <c r="O1974" s="45"/>
      <c r="P1974" s="247" t="s">
        <v>2551</v>
      </c>
      <c r="Q1974" s="191"/>
      <c r="R1974" s="1"/>
      <c r="S1974" s="1" t="str">
        <f t="shared" si="278"/>
        <v>NOT EQUAL</v>
      </c>
      <c r="T1974" s="1" t="str">
        <f>IF(ISNA(VLOOKUP(P1974,'NEW XEQM.c'!D:D,1,0)),"--",VLOOKUP(P1974,'NEW XEQM.c'!D:G,3,0))</f>
        <v>--</v>
      </c>
      <c r="U1974" s="1" t="s">
        <v>2488</v>
      </c>
      <c r="W1974" t="e">
        <f t="shared" si="270"/>
        <v>#VALUE!</v>
      </c>
    </row>
    <row r="1975" spans="1:23">
      <c r="A1975" s="16">
        <f t="shared" si="268"/>
        <v>1975</v>
      </c>
      <c r="B1975" s="15">
        <f t="shared" si="269"/>
        <v>1931</v>
      </c>
      <c r="C1975" s="45" t="s">
        <v>3463</v>
      </c>
      <c r="D1975" s="45" t="s">
        <v>4138</v>
      </c>
      <c r="E1975" s="188" t="s">
        <v>4144</v>
      </c>
      <c r="F1975" s="46" t="s">
        <v>4144</v>
      </c>
      <c r="G1975" s="47">
        <v>0</v>
      </c>
      <c r="H1975" s="47">
        <v>0</v>
      </c>
      <c r="I1975" s="188" t="s">
        <v>3</v>
      </c>
      <c r="J1975" s="46" t="s">
        <v>1275</v>
      </c>
      <c r="K1975" s="48" t="s">
        <v>3526</v>
      </c>
      <c r="L1975" s="49" t="s">
        <v>4261</v>
      </c>
      <c r="M1975" s="192" t="s">
        <v>4316</v>
      </c>
      <c r="N1975" s="22" t="s">
        <v>2483</v>
      </c>
      <c r="O1975" s="45"/>
      <c r="P1975" s="247" t="s">
        <v>4139</v>
      </c>
      <c r="Q1975" s="191"/>
      <c r="R1975" s="1"/>
      <c r="S1975" s="1" t="str">
        <f t="shared" si="278"/>
        <v/>
      </c>
      <c r="T1975" s="1" t="str">
        <f>IF(ISNA(VLOOKUP(P1975,'NEW XEQM.c'!D:D,1,0)),"--",VLOOKUP(P1975,'NEW XEQM.c'!D:G,3,0))</f>
        <v>ZYX&gt;M</v>
      </c>
      <c r="U1975" s="1" t="s">
        <v>2477</v>
      </c>
      <c r="W1975" t="str">
        <f t="shared" si="270"/>
        <v/>
      </c>
    </row>
    <row r="1976" spans="1:23">
      <c r="A1976" s="16">
        <f t="shared" si="268"/>
        <v>1976</v>
      </c>
      <c r="B1976" s="15">
        <f t="shared" si="269"/>
        <v>1932</v>
      </c>
      <c r="C1976" s="45" t="s">
        <v>3512</v>
      </c>
      <c r="D1976" s="45" t="s">
        <v>7</v>
      </c>
      <c r="E1976" s="124" t="s">
        <v>4429</v>
      </c>
      <c r="F1976" s="124" t="s">
        <v>4429</v>
      </c>
      <c r="G1976" s="51">
        <v>0</v>
      </c>
      <c r="H1976" s="51">
        <v>0</v>
      </c>
      <c r="I1976" s="196" t="s">
        <v>3</v>
      </c>
      <c r="J1976" s="46" t="s">
        <v>1274</v>
      </c>
      <c r="K1976" s="48" t="s">
        <v>3526</v>
      </c>
      <c r="L1976" s="49" t="s">
        <v>4261</v>
      </c>
      <c r="M1976" s="49" t="s">
        <v>4318</v>
      </c>
      <c r="N1976" s="22" t="s">
        <v>2483</v>
      </c>
      <c r="O1976" s="45"/>
      <c r="P1976" s="247" t="s">
        <v>4428</v>
      </c>
      <c r="Q1976" s="191"/>
      <c r="R1976" s="1"/>
      <c r="S1976" s="1" t="str">
        <f t="shared" si="278"/>
        <v/>
      </c>
      <c r="T1976" s="1" t="str">
        <f>IF(ISNA(VLOOKUP(P1976,'NEW XEQM.c'!D:D,1,0)),"--",VLOOKUP(P1976,'NEW XEQM.c'!D:G,3,0))</f>
        <v>--</v>
      </c>
      <c r="U1976" s="1" t="s">
        <v>2488</v>
      </c>
      <c r="W1976" t="e">
        <f t="shared" si="270"/>
        <v>#VALUE!</v>
      </c>
    </row>
    <row r="1977" spans="1:23">
      <c r="A1977" s="16">
        <f t="shared" si="268"/>
        <v>1977</v>
      </c>
      <c r="B1977" s="15">
        <f t="shared" si="269"/>
        <v>1933</v>
      </c>
      <c r="C1977" s="45" t="s">
        <v>3512</v>
      </c>
      <c r="D1977" s="45" t="s">
        <v>7</v>
      </c>
      <c r="E1977" s="48" t="s">
        <v>2419</v>
      </c>
      <c r="F1977" s="48" t="s">
        <v>2419</v>
      </c>
      <c r="G1977" s="51">
        <v>0</v>
      </c>
      <c r="H1977" s="51">
        <v>0</v>
      </c>
      <c r="I1977" s="196" t="s">
        <v>15</v>
      </c>
      <c r="J1977" s="46" t="s">
        <v>1274</v>
      </c>
      <c r="K1977" s="48" t="s">
        <v>3526</v>
      </c>
      <c r="L1977" s="49" t="s">
        <v>4261</v>
      </c>
      <c r="M1977" s="49" t="s">
        <v>4318</v>
      </c>
      <c r="N1977" s="22" t="s">
        <v>2483</v>
      </c>
      <c r="O1977" s="45"/>
      <c r="P1977" s="247" t="s">
        <v>2420</v>
      </c>
      <c r="Q1977" s="191"/>
      <c r="R1977" s="1"/>
      <c r="S1977" s="1" t="str">
        <f t="shared" si="278"/>
        <v/>
      </c>
      <c r="T1977" s="1" t="str">
        <f>IF(ISNA(VLOOKUP(P1977,'NEW XEQM.c'!D:D,1,0)),"--",VLOOKUP(P1977,'NEW XEQM.c'!D:G,3,0))</f>
        <v>--</v>
      </c>
      <c r="U1977" s="1" t="s">
        <v>2460</v>
      </c>
      <c r="W1977" t="e">
        <f t="shared" si="270"/>
        <v>#VALUE!</v>
      </c>
    </row>
    <row r="1978" spans="1:23">
      <c r="A1978" s="16">
        <f t="shared" si="268"/>
        <v>1978</v>
      </c>
      <c r="B1978" s="15">
        <f t="shared" si="269"/>
        <v>1934</v>
      </c>
      <c r="C1978" s="45" t="s">
        <v>3433</v>
      </c>
      <c r="D1978" s="45" t="s">
        <v>11</v>
      </c>
      <c r="E1978" s="48" t="s">
        <v>2320</v>
      </c>
      <c r="F1978" s="48" t="s">
        <v>2320</v>
      </c>
      <c r="G1978" s="51">
        <v>0</v>
      </c>
      <c r="H1978" s="51">
        <v>6145</v>
      </c>
      <c r="I1978" s="196" t="s">
        <v>3</v>
      </c>
      <c r="J1978" s="46" t="s">
        <v>1274</v>
      </c>
      <c r="K1978" s="48" t="s">
        <v>3630</v>
      </c>
      <c r="L1978" s="49" t="s">
        <v>4261</v>
      </c>
      <c r="M1978" s="49" t="s">
        <v>4325</v>
      </c>
      <c r="N1978" s="22" t="s">
        <v>2483</v>
      </c>
      <c r="O1978" s="45"/>
      <c r="P1978" s="247" t="s">
        <v>2321</v>
      </c>
      <c r="Q1978" s="191"/>
      <c r="R1978" s="1"/>
      <c r="S1978" s="1" t="str">
        <f t="shared" si="278"/>
        <v/>
      </c>
      <c r="T1978" s="1" t="str">
        <f>IF(ISNA(VLOOKUP(P1978,'NEW XEQM.c'!D:D,1,0)),"--",VLOOKUP(P1978,'NEW XEQM.c'!D:G,3,0))</f>
        <v>--</v>
      </c>
      <c r="U1978" s="1" t="s">
        <v>2480</v>
      </c>
      <c r="W1978" t="e">
        <f t="shared" si="270"/>
        <v>#VALUE!</v>
      </c>
    </row>
    <row r="1979" spans="1:23">
      <c r="A1979" s="16">
        <f t="shared" si="268"/>
        <v>1979</v>
      </c>
      <c r="B1979" s="15">
        <f t="shared" si="269"/>
        <v>1935</v>
      </c>
      <c r="C1979" s="45" t="s">
        <v>3515</v>
      </c>
      <c r="D1979" s="45" t="s">
        <v>3684</v>
      </c>
      <c r="E1979" s="46" t="s">
        <v>2135</v>
      </c>
      <c r="F1979" s="46" t="s">
        <v>2135</v>
      </c>
      <c r="G1979" s="51">
        <v>0</v>
      </c>
      <c r="H1979" s="51">
        <v>0</v>
      </c>
      <c r="I1979" s="196" t="s">
        <v>3</v>
      </c>
      <c r="J1979" s="46" t="s">
        <v>1274</v>
      </c>
      <c r="K1979" s="48" t="s">
        <v>3526</v>
      </c>
      <c r="L1979" s="49" t="s">
        <v>4261</v>
      </c>
      <c r="M1979" s="194" t="s">
        <v>4316</v>
      </c>
      <c r="N1979" s="22" t="s">
        <v>2483</v>
      </c>
      <c r="O1979" s="49" t="s">
        <v>307</v>
      </c>
      <c r="P1979" s="247" t="s">
        <v>2312</v>
      </c>
      <c r="Q1979" s="191"/>
      <c r="R1979" s="1"/>
      <c r="S1979" s="1" t="str">
        <f t="shared" si="278"/>
        <v/>
      </c>
      <c r="T1979" s="1" t="str">
        <f>IF(ISNA(VLOOKUP(P1979,'NEW XEQM.c'!D:D,1,0)),"--",VLOOKUP(P1979,'NEW XEQM.c'!D:G,3,0))</f>
        <v>--</v>
      </c>
      <c r="U1979" s="1" t="s">
        <v>2480</v>
      </c>
      <c r="W1979" t="e">
        <f t="shared" si="270"/>
        <v>#VALUE!</v>
      </c>
    </row>
    <row r="1980" spans="1:23">
      <c r="A1980" s="16">
        <f t="shared" si="268"/>
        <v>1980</v>
      </c>
      <c r="B1980" s="15">
        <f t="shared" si="269"/>
        <v>1936</v>
      </c>
      <c r="C1980" s="45" t="s">
        <v>5021</v>
      </c>
      <c r="D1980" s="45" t="s">
        <v>2288</v>
      </c>
      <c r="E1980" s="229" t="s">
        <v>5406</v>
      </c>
      <c r="F1980" s="229" t="s">
        <v>5406</v>
      </c>
      <c r="G1980" s="51">
        <v>0</v>
      </c>
      <c r="H1980" s="51">
        <v>0</v>
      </c>
      <c r="I1980" s="196" t="s">
        <v>3</v>
      </c>
      <c r="J1980" s="46" t="s">
        <v>1275</v>
      </c>
      <c r="K1980" s="48" t="s">
        <v>3526</v>
      </c>
      <c r="L1980" s="49" t="s">
        <v>4261</v>
      </c>
      <c r="M1980" s="49" t="s">
        <v>4316</v>
      </c>
      <c r="N1980" s="22" t="s">
        <v>5131</v>
      </c>
      <c r="O1980" s="45"/>
      <c r="P1980" s="247" t="s">
        <v>2290</v>
      </c>
      <c r="Q1980" s="191"/>
      <c r="R1980" s="1"/>
      <c r="S1980" s="1" t="str">
        <f t="shared" si="278"/>
        <v/>
      </c>
      <c r="T1980" s="1" t="str">
        <f>IF(ISNA(VLOOKUP(P1980,'NEW XEQM.c'!D:D,1,0)),"--",VLOOKUP(P1980,'NEW XEQM.c'!D:G,3,0))</f>
        <v>CPXI</v>
      </c>
      <c r="U1980" s="1" t="s">
        <v>2478</v>
      </c>
      <c r="W1980" t="e">
        <f t="shared" si="270"/>
        <v>#VALUE!</v>
      </c>
    </row>
    <row r="1981" spans="1:23">
      <c r="A1981" s="16">
        <f t="shared" ref="A1981:A2044" si="279">IF(B1981=INT(B1981),ROW(),"")</f>
        <v>1981</v>
      </c>
      <c r="B1981" s="15">
        <f t="shared" si="269"/>
        <v>1937</v>
      </c>
      <c r="C1981" s="45" t="s">
        <v>5021</v>
      </c>
      <c r="D1981" s="45" t="s">
        <v>2289</v>
      </c>
      <c r="E1981" s="230" t="s">
        <v>5405</v>
      </c>
      <c r="F1981" s="230" t="s">
        <v>5405</v>
      </c>
      <c r="G1981" s="51">
        <v>0</v>
      </c>
      <c r="H1981" s="51">
        <v>0</v>
      </c>
      <c r="I1981" s="196" t="s">
        <v>3</v>
      </c>
      <c r="J1981" s="46" t="s">
        <v>1275</v>
      </c>
      <c r="K1981" s="48" t="s">
        <v>3526</v>
      </c>
      <c r="L1981" s="49" t="s">
        <v>4261</v>
      </c>
      <c r="M1981" s="49" t="s">
        <v>4316</v>
      </c>
      <c r="N1981" s="22" t="s">
        <v>5131</v>
      </c>
      <c r="O1981" s="45"/>
      <c r="P1981" s="247" t="s">
        <v>2291</v>
      </c>
      <c r="Q1981" s="191"/>
      <c r="R1981" s="1"/>
      <c r="S1981" s="1" t="str">
        <f t="shared" si="278"/>
        <v/>
      </c>
      <c r="T1981" s="1" t="str">
        <f>IF(ISNA(VLOOKUP(P1981,'NEW XEQM.c'!D:D,1,0)),"--",VLOOKUP(P1981,'NEW XEQM.c'!D:G,3,0))</f>
        <v>CPXJ</v>
      </c>
      <c r="U1981" s="1" t="s">
        <v>2478</v>
      </c>
      <c r="W1981" t="e">
        <f t="shared" si="270"/>
        <v>#VALUE!</v>
      </c>
    </row>
    <row r="1982" spans="1:23">
      <c r="A1982" s="16">
        <f t="shared" si="279"/>
        <v>1982</v>
      </c>
      <c r="B1982" s="15">
        <f t="shared" si="269"/>
        <v>1938</v>
      </c>
      <c r="C1982" s="45" t="s">
        <v>5021</v>
      </c>
      <c r="D1982" s="45" t="s">
        <v>2297</v>
      </c>
      <c r="E1982" s="48" t="s">
        <v>2298</v>
      </c>
      <c r="F1982" s="48" t="s">
        <v>2298</v>
      </c>
      <c r="G1982" s="51">
        <v>0</v>
      </c>
      <c r="H1982" s="51">
        <v>0</v>
      </c>
      <c r="I1982" s="196" t="s">
        <v>3</v>
      </c>
      <c r="J1982" s="46" t="s">
        <v>1275</v>
      </c>
      <c r="K1982" s="48" t="s">
        <v>3526</v>
      </c>
      <c r="L1982" s="49" t="s">
        <v>4261</v>
      </c>
      <c r="M1982" s="49" t="s">
        <v>4316</v>
      </c>
      <c r="N1982" s="22" t="s">
        <v>5131</v>
      </c>
      <c r="O1982" s="45"/>
      <c r="P1982" s="247" t="s">
        <v>2299</v>
      </c>
      <c r="Q1982" s="191"/>
      <c r="R1982" s="1"/>
      <c r="S1982" s="1" t="str">
        <f t="shared" si="278"/>
        <v/>
      </c>
      <c r="T1982" s="1" t="str">
        <f>IF(ISNA(VLOOKUP(P1982,'NEW XEQM.c'!D:D,1,0)),"--",VLOOKUP(P1982,'NEW XEQM.c'!D:G,3,0))</f>
        <v>SSIZE4</v>
      </c>
      <c r="U1982" s="1" t="s">
        <v>2478</v>
      </c>
      <c r="W1982" t="e">
        <f t="shared" si="270"/>
        <v>#VALUE!</v>
      </c>
    </row>
    <row r="1983" spans="1:23">
      <c r="A1983" s="16">
        <f t="shared" si="279"/>
        <v>1983</v>
      </c>
      <c r="B1983" s="15">
        <f t="shared" si="269"/>
        <v>1939</v>
      </c>
      <c r="C1983" s="45" t="s">
        <v>5021</v>
      </c>
      <c r="D1983" s="45" t="s">
        <v>2300</v>
      </c>
      <c r="E1983" s="46" t="s">
        <v>304</v>
      </c>
      <c r="F1983" s="46" t="s">
        <v>304</v>
      </c>
      <c r="G1983" s="51">
        <v>0</v>
      </c>
      <c r="H1983" s="51">
        <v>0</v>
      </c>
      <c r="I1983" s="196" t="s">
        <v>3</v>
      </c>
      <c r="J1983" s="46" t="s">
        <v>1275</v>
      </c>
      <c r="K1983" s="48" t="s">
        <v>3526</v>
      </c>
      <c r="L1983" s="49" t="s">
        <v>4261</v>
      </c>
      <c r="M1983" s="49" t="s">
        <v>4316</v>
      </c>
      <c r="N1983" s="22" t="s">
        <v>5131</v>
      </c>
      <c r="O1983" s="49"/>
      <c r="P1983" s="247" t="s">
        <v>2301</v>
      </c>
      <c r="Q1983" s="191"/>
      <c r="R1983" s="1"/>
      <c r="S1983" s="1" t="str">
        <f t="shared" si="278"/>
        <v/>
      </c>
      <c r="T1983" s="1" t="str">
        <f>IF(ISNA(VLOOKUP(P1983,'NEW XEQM.c'!D:D,1,0)),"--",VLOOKUP(P1983,'NEW XEQM.c'!D:G,3,0))</f>
        <v>SSIZE8</v>
      </c>
      <c r="U1983" s="1" t="s">
        <v>2478</v>
      </c>
      <c r="W1983" t="e">
        <f t="shared" si="270"/>
        <v>#VALUE!</v>
      </c>
    </row>
    <row r="1984" spans="1:23">
      <c r="A1984" s="16">
        <f t="shared" si="279"/>
        <v>1984</v>
      </c>
      <c r="B1984" s="15">
        <f t="shared" si="269"/>
        <v>1940</v>
      </c>
      <c r="C1984" s="45" t="s">
        <v>5021</v>
      </c>
      <c r="D1984" s="45" t="s">
        <v>2322</v>
      </c>
      <c r="E1984" s="46" t="s">
        <v>2237</v>
      </c>
      <c r="F1984" s="46" t="s">
        <v>2237</v>
      </c>
      <c r="G1984" s="51">
        <v>0</v>
      </c>
      <c r="H1984" s="51">
        <v>0</v>
      </c>
      <c r="I1984" s="196" t="s">
        <v>3</v>
      </c>
      <c r="J1984" s="46" t="s">
        <v>1275</v>
      </c>
      <c r="K1984" s="48" t="s">
        <v>3526</v>
      </c>
      <c r="L1984" s="49" t="s">
        <v>4261</v>
      </c>
      <c r="M1984" s="49" t="s">
        <v>4318</v>
      </c>
      <c r="N1984" s="22" t="s">
        <v>5131</v>
      </c>
      <c r="O1984" s="49"/>
      <c r="P1984" s="247" t="s">
        <v>2324</v>
      </c>
      <c r="Q1984" s="191"/>
      <c r="R1984" s="1"/>
      <c r="S1984" s="1" t="str">
        <f t="shared" si="278"/>
        <v/>
      </c>
      <c r="T1984" s="1" t="str">
        <f>IF(ISNA(VLOOKUP(P1984,'NEW XEQM.c'!D:D,1,0)),"--",VLOOKUP(P1984,'NEW XEQM.c'!D:G,3,0))</f>
        <v>SPCRES</v>
      </c>
      <c r="U1984" s="1" t="s">
        <v>2478</v>
      </c>
      <c r="W1984" t="e">
        <f t="shared" si="270"/>
        <v>#VALUE!</v>
      </c>
    </row>
    <row r="1985" spans="1:23">
      <c r="A1985" s="16">
        <f t="shared" si="279"/>
        <v>1985</v>
      </c>
      <c r="B1985" s="15">
        <f t="shared" si="269"/>
        <v>1941</v>
      </c>
      <c r="C1985" s="45" t="s">
        <v>3489</v>
      </c>
      <c r="D1985" s="45" t="s">
        <v>7</v>
      </c>
      <c r="E1985" s="48" t="s">
        <v>1249</v>
      </c>
      <c r="F1985" s="48" t="s">
        <v>1249</v>
      </c>
      <c r="G1985" s="51">
        <v>0</v>
      </c>
      <c r="H1985" s="51">
        <v>0</v>
      </c>
      <c r="I1985" s="196" t="s">
        <v>1</v>
      </c>
      <c r="J1985" s="46" t="s">
        <v>1275</v>
      </c>
      <c r="K1985" s="48" t="s">
        <v>3526</v>
      </c>
      <c r="L1985" s="49" t="s">
        <v>4261</v>
      </c>
      <c r="M1985" s="49" t="s">
        <v>4318</v>
      </c>
      <c r="N1985" s="22" t="s">
        <v>2483</v>
      </c>
      <c r="O1985" s="49" t="s">
        <v>2286</v>
      </c>
      <c r="P1985" s="247" t="s">
        <v>2323</v>
      </c>
      <c r="Q1985" s="191"/>
      <c r="R1985" s="1"/>
      <c r="S1985" s="1" t="str">
        <f t="shared" si="278"/>
        <v/>
      </c>
      <c r="T1985" s="1" t="str">
        <f>IF(ISNA(VLOOKUP(P1985,'NEW XEQM.c'!D:D,1,0)),"--",VLOOKUP(P1985,'NEW XEQM.c'!D:G,3,0))</f>
        <v>--</v>
      </c>
      <c r="U1985" s="1" t="s">
        <v>2478</v>
      </c>
      <c r="W1985" t="e">
        <f t="shared" si="270"/>
        <v>#VALUE!</v>
      </c>
    </row>
    <row r="1986" spans="1:23">
      <c r="A1986" s="16">
        <f t="shared" si="279"/>
        <v>1986</v>
      </c>
      <c r="B1986" s="15">
        <f t="shared" si="269"/>
        <v>1942</v>
      </c>
      <c r="C1986" s="45" t="s">
        <v>5021</v>
      </c>
      <c r="D1986" s="45" t="s">
        <v>42</v>
      </c>
      <c r="E1986" s="46" t="s">
        <v>43</v>
      </c>
      <c r="F1986" s="46" t="s">
        <v>43</v>
      </c>
      <c r="G1986" s="47">
        <v>0</v>
      </c>
      <c r="H1986" s="47">
        <v>0</v>
      </c>
      <c r="I1986" s="196" t="s">
        <v>3</v>
      </c>
      <c r="J1986" s="46" t="s">
        <v>1275</v>
      </c>
      <c r="K1986" s="48" t="s">
        <v>3526</v>
      </c>
      <c r="L1986" s="49" t="s">
        <v>4261</v>
      </c>
      <c r="M1986" s="49" t="s">
        <v>4316</v>
      </c>
      <c r="N1986" s="22" t="s">
        <v>5132</v>
      </c>
      <c r="O1986" s="52" t="s">
        <v>2286</v>
      </c>
      <c r="P1986" s="247" t="s">
        <v>1357</v>
      </c>
      <c r="Q1986" s="191"/>
      <c r="R1986" s="1"/>
      <c r="S1986" s="1" t="str">
        <f t="shared" si="278"/>
        <v/>
      </c>
      <c r="T1986" s="1" t="str">
        <f>IF(ISNA(VLOOKUP(P1986,'NEW XEQM.c'!D:D,1,0)),"--",VLOOKUP(P1986,'NEW XEQM.c'!D:G,3,0))</f>
        <v>CLK12</v>
      </c>
      <c r="U1986" s="1" t="s">
        <v>2478</v>
      </c>
      <c r="W1986" t="e">
        <f t="shared" si="270"/>
        <v>#VALUE!</v>
      </c>
    </row>
    <row r="1987" spans="1:23">
      <c r="A1987" s="16">
        <f t="shared" si="279"/>
        <v>1987</v>
      </c>
      <c r="B1987" s="15">
        <f t="shared" si="269"/>
        <v>1943</v>
      </c>
      <c r="C1987" s="45" t="s">
        <v>5021</v>
      </c>
      <c r="D1987" s="45" t="s">
        <v>44</v>
      </c>
      <c r="E1987" s="46" t="s">
        <v>45</v>
      </c>
      <c r="F1987" s="46" t="s">
        <v>45</v>
      </c>
      <c r="G1987" s="51">
        <v>0</v>
      </c>
      <c r="H1987" s="51">
        <v>0</v>
      </c>
      <c r="I1987" s="196" t="s">
        <v>3</v>
      </c>
      <c r="J1987" s="46" t="s">
        <v>1275</v>
      </c>
      <c r="K1987" s="48" t="s">
        <v>3526</v>
      </c>
      <c r="L1987" s="49" t="s">
        <v>4261</v>
      </c>
      <c r="M1987" s="49" t="s">
        <v>4316</v>
      </c>
      <c r="N1987" s="22" t="s">
        <v>5132</v>
      </c>
      <c r="O1987" s="52" t="s">
        <v>2286</v>
      </c>
      <c r="P1987" s="247" t="s">
        <v>1358</v>
      </c>
      <c r="Q1987" s="191"/>
      <c r="R1987" s="1"/>
      <c r="S1987" s="1" t="str">
        <f t="shared" si="278"/>
        <v/>
      </c>
      <c r="T1987" s="1" t="str">
        <f>IF(ISNA(VLOOKUP(P1987,'NEW XEQM.c'!D:D,1,0)),"--",VLOOKUP(P1987,'NEW XEQM.c'!D:G,3,0))</f>
        <v>CLK24</v>
      </c>
      <c r="U1987" s="1" t="s">
        <v>2478</v>
      </c>
      <c r="W1987" t="e">
        <f t="shared" si="270"/>
        <v>#VALUE!</v>
      </c>
    </row>
    <row r="1988" spans="1:23">
      <c r="A1988" s="16">
        <f t="shared" si="279"/>
        <v>1988</v>
      </c>
      <c r="B1988" s="15">
        <f t="shared" ref="B1988:B2051" si="280">IF(AND(MID(C1988,2,1)&lt;&gt;"/",MID(C1988,1,1)="/"),INT(B1987)+1,B1987+0.01)</f>
        <v>1944</v>
      </c>
      <c r="C1988" s="45" t="s">
        <v>5021</v>
      </c>
      <c r="D1988" s="45" t="s">
        <v>2292</v>
      </c>
      <c r="E1988" s="46" t="s">
        <v>190</v>
      </c>
      <c r="F1988" s="46" t="s">
        <v>190</v>
      </c>
      <c r="G1988" s="51">
        <v>0</v>
      </c>
      <c r="H1988" s="51">
        <v>0</v>
      </c>
      <c r="I1988" s="196" t="s">
        <v>3</v>
      </c>
      <c r="J1988" s="46" t="s">
        <v>1275</v>
      </c>
      <c r="K1988" s="48" t="s">
        <v>3526</v>
      </c>
      <c r="L1988" s="49" t="s">
        <v>4261</v>
      </c>
      <c r="M1988" s="49" t="s">
        <v>4316</v>
      </c>
      <c r="N1988" s="22" t="s">
        <v>5132</v>
      </c>
      <c r="O1988" s="52"/>
      <c r="P1988" s="247" t="s">
        <v>2293</v>
      </c>
      <c r="Q1988" s="191"/>
      <c r="R1988" s="1"/>
      <c r="S1988" s="1" t="str">
        <f t="shared" si="278"/>
        <v/>
      </c>
      <c r="T1988" s="1" t="str">
        <f>IF(ISNA(VLOOKUP(P1988,'NEW XEQM.c'!D:D,1,0)),"--",VLOOKUP(P1988,'NEW XEQM.c'!D:G,3,0))</f>
        <v>MULTCR</v>
      </c>
      <c r="U1988" s="1" t="s">
        <v>2478</v>
      </c>
      <c r="W1988" t="e">
        <f t="shared" si="270"/>
        <v>#VALUE!</v>
      </c>
    </row>
    <row r="1989" spans="1:23">
      <c r="A1989" s="16">
        <f t="shared" si="279"/>
        <v>1989</v>
      </c>
      <c r="B1989" s="15">
        <f t="shared" si="280"/>
        <v>1945</v>
      </c>
      <c r="C1989" s="45" t="s">
        <v>5021</v>
      </c>
      <c r="D1989" s="45" t="s">
        <v>2294</v>
      </c>
      <c r="E1989" s="46" t="s">
        <v>2295</v>
      </c>
      <c r="F1989" s="46" t="s">
        <v>2295</v>
      </c>
      <c r="G1989" s="51">
        <v>0</v>
      </c>
      <c r="H1989" s="51">
        <v>0</v>
      </c>
      <c r="I1989" s="196" t="s">
        <v>3</v>
      </c>
      <c r="J1989" s="46" t="s">
        <v>1275</v>
      </c>
      <c r="K1989" s="48" t="s">
        <v>3526</v>
      </c>
      <c r="L1989" s="49" t="s">
        <v>4261</v>
      </c>
      <c r="M1989" s="49" t="s">
        <v>4316</v>
      </c>
      <c r="N1989" s="22" t="s">
        <v>5132</v>
      </c>
      <c r="O1989" s="49"/>
      <c r="P1989" s="247" t="s">
        <v>2296</v>
      </c>
      <c r="Q1989" s="191"/>
      <c r="R1989" s="1"/>
      <c r="S1989" s="1" t="str">
        <f t="shared" si="278"/>
        <v/>
      </c>
      <c r="T1989" s="1" t="str">
        <f>IF(ISNA(VLOOKUP(P1989,'NEW XEQM.c'!D:D,1,0)),"--",VLOOKUP(P1989,'NEW XEQM.c'!D:G,3,0))</f>
        <v>MULTDOT</v>
      </c>
      <c r="U1989" s="1" t="s">
        <v>2478</v>
      </c>
      <c r="W1989" t="e">
        <f t="shared" ref="W1989:W2052" si="281">SUBSTITUTE(IF(AND(T1989="--",FIND("STD",E1989),FIND("fn",C1989)&gt;0,FIND("ITM_",P1989),I1989="CAT_FNCT"),E1989,""),"""","")</f>
        <v>#VALUE!</v>
      </c>
    </row>
    <row r="1990" spans="1:23">
      <c r="A1990" s="16">
        <f t="shared" si="279"/>
        <v>1990</v>
      </c>
      <c r="B1990" s="15">
        <f t="shared" si="280"/>
        <v>1946</v>
      </c>
      <c r="C1990" s="45" t="s">
        <v>5021</v>
      </c>
      <c r="D1990" s="45" t="s">
        <v>919</v>
      </c>
      <c r="E1990" s="46" t="s">
        <v>235</v>
      </c>
      <c r="F1990" s="46" t="s">
        <v>235</v>
      </c>
      <c r="G1990" s="51">
        <v>0</v>
      </c>
      <c r="H1990" s="51">
        <v>0</v>
      </c>
      <c r="I1990" s="196" t="s">
        <v>3</v>
      </c>
      <c r="J1990" s="46" t="s">
        <v>1274</v>
      </c>
      <c r="K1990" s="48" t="s">
        <v>3526</v>
      </c>
      <c r="L1990" s="49" t="s">
        <v>4261</v>
      </c>
      <c r="M1990" s="49" t="s">
        <v>4316</v>
      </c>
      <c r="N1990" s="22" t="s">
        <v>5132</v>
      </c>
      <c r="O1990" s="49" t="s">
        <v>2286</v>
      </c>
      <c r="P1990" s="247" t="s">
        <v>1667</v>
      </c>
      <c r="Q1990" s="191"/>
      <c r="R1990" s="1"/>
      <c r="S1990" s="1" t="str">
        <f t="shared" si="278"/>
        <v/>
      </c>
      <c r="T1990" s="1" t="str">
        <f>IF(ISNA(VLOOKUP(P1990,'NEW XEQM.c'!D:D,1,0)),"--",VLOOKUP(P1990,'NEW XEQM.c'!D:G,3,0))</f>
        <v>POLAR</v>
      </c>
      <c r="U1990" s="1" t="s">
        <v>2478</v>
      </c>
      <c r="W1990" t="e">
        <f t="shared" si="281"/>
        <v>#VALUE!</v>
      </c>
    </row>
    <row r="1991" spans="1:23">
      <c r="A1991" s="16">
        <f t="shared" si="279"/>
        <v>1991</v>
      </c>
      <c r="B1991" s="15">
        <f t="shared" si="280"/>
        <v>1947</v>
      </c>
      <c r="C1991" s="54" t="s">
        <v>3463</v>
      </c>
      <c r="D1991" s="54" t="s">
        <v>4152</v>
      </c>
      <c r="E1991" s="72" t="s">
        <v>474</v>
      </c>
      <c r="F1991" s="55" t="str">
        <f t="shared" ref="F1991" si="282">E1991</f>
        <v>""</v>
      </c>
      <c r="G1991" s="100">
        <v>0</v>
      </c>
      <c r="H1991" s="100">
        <v>0</v>
      </c>
      <c r="I1991" s="130" t="s">
        <v>1</v>
      </c>
      <c r="J1991" s="56" t="s">
        <v>1275</v>
      </c>
      <c r="K1991" s="57" t="s">
        <v>3526</v>
      </c>
      <c r="L1991" s="11" t="s">
        <v>4261</v>
      </c>
      <c r="M1991" s="11" t="s">
        <v>4318</v>
      </c>
      <c r="N1991" s="22"/>
      <c r="O1991" s="11" t="s">
        <v>5448</v>
      </c>
      <c r="P1991" s="246" t="s">
        <v>5447</v>
      </c>
      <c r="Q1991" s="191"/>
      <c r="R1991" s="1"/>
      <c r="S1991" s="1" t="str">
        <f t="shared" si="278"/>
        <v/>
      </c>
      <c r="T1991" s="1" t="str">
        <f>IF(ISNA(VLOOKUP(P1991,'NEW XEQM.c'!D:D,1,0)),"--",VLOOKUP(P1991,'NEW XEQM.c'!D:G,3,0))</f>
        <v>--</v>
      </c>
      <c r="U1991" s="1" t="s">
        <v>2074</v>
      </c>
      <c r="W1991" t="e">
        <f t="shared" si="281"/>
        <v>#VALUE!</v>
      </c>
    </row>
    <row r="1992" spans="1:23">
      <c r="A1992" s="16">
        <f t="shared" ref="A1992" si="283">IF(B1992=INT(B1992),ROW(),"")</f>
        <v>1992</v>
      </c>
      <c r="B1992" s="15">
        <f t="shared" ref="B1992" si="284">IF(AND(MID(C1992,2,1)&lt;&gt;"/",MID(C1992,1,1)="/"),INT(B1991)+1,B1991+0.01)</f>
        <v>1948</v>
      </c>
      <c r="C1992" s="45" t="s">
        <v>5021</v>
      </c>
      <c r="D1992" s="45" t="s">
        <v>5798</v>
      </c>
      <c r="E1992" s="46" t="s">
        <v>5799</v>
      </c>
      <c r="F1992" s="46" t="s">
        <v>5799</v>
      </c>
      <c r="G1992" s="51">
        <v>0</v>
      </c>
      <c r="H1992" s="51">
        <v>0</v>
      </c>
      <c r="I1992" s="196" t="s">
        <v>3</v>
      </c>
      <c r="J1992" s="46" t="s">
        <v>1275</v>
      </c>
      <c r="K1992" s="48" t="s">
        <v>3526</v>
      </c>
      <c r="L1992" s="49" t="s">
        <v>4261</v>
      </c>
      <c r="M1992" s="11" t="s">
        <v>4318</v>
      </c>
      <c r="N1992" s="22" t="s">
        <v>5132</v>
      </c>
      <c r="O1992" s="49" t="s">
        <v>2286</v>
      </c>
      <c r="P1992" s="247" t="s">
        <v>5794</v>
      </c>
      <c r="Q1992" s="191"/>
      <c r="R1992" s="1"/>
      <c r="S1992" s="1" t="str">
        <f t="shared" ref="S1992" si="285">IF(E1992=F1992,"","NOT EQUAL")</f>
        <v/>
      </c>
      <c r="T1992" s="1" t="str">
        <f>IF(ISNA(VLOOKUP(P1992,'NEW XEQM.c'!D:D,1,0)),"--",VLOOKUP(P1992,'NEW XEQM.c'!D:G,3,0))</f>
        <v>--</v>
      </c>
      <c r="U1992" s="1" t="s">
        <v>2478</v>
      </c>
      <c r="W1992" t="e">
        <f t="shared" ref="W1992" si="286">SUBSTITUTE(IF(AND(T1992="--",FIND("STD",E1992),FIND("fn",C1992)&gt;0,FIND("ITM_",P1992),I1992="CAT_FNCT"),E1992,""),"""","")</f>
        <v>#VALUE!</v>
      </c>
    </row>
    <row r="1993" spans="1:23">
      <c r="A1993" s="16">
        <f t="shared" si="279"/>
        <v>1993</v>
      </c>
      <c r="B1993" s="15">
        <f t="shared" si="280"/>
        <v>1949</v>
      </c>
      <c r="C1993" s="45" t="s">
        <v>5021</v>
      </c>
      <c r="D1993" s="45" t="s">
        <v>920</v>
      </c>
      <c r="E1993" s="46" t="s">
        <v>257</v>
      </c>
      <c r="F1993" s="46" t="s">
        <v>257</v>
      </c>
      <c r="G1993" s="51">
        <v>0</v>
      </c>
      <c r="H1993" s="51">
        <v>0</v>
      </c>
      <c r="I1993" s="196" t="s">
        <v>3</v>
      </c>
      <c r="J1993" s="46" t="s">
        <v>1274</v>
      </c>
      <c r="K1993" s="48" t="s">
        <v>3526</v>
      </c>
      <c r="L1993" s="49" t="s">
        <v>4261</v>
      </c>
      <c r="M1993" s="49" t="s">
        <v>4316</v>
      </c>
      <c r="N1993" s="22" t="s">
        <v>5132</v>
      </c>
      <c r="O1993" s="52" t="s">
        <v>2286</v>
      </c>
      <c r="P1993" s="247" t="s">
        <v>1696</v>
      </c>
      <c r="Q1993" s="191"/>
      <c r="R1993" s="1"/>
      <c r="S1993" s="1" t="str">
        <f t="shared" si="278"/>
        <v/>
      </c>
      <c r="T1993" s="1" t="str">
        <f>IF(ISNA(VLOOKUP(P1993,'NEW XEQM.c'!D:D,1,0)),"--",VLOOKUP(P1993,'NEW XEQM.c'!D:G,3,0))</f>
        <v>RECT</v>
      </c>
      <c r="U1993" s="1" t="s">
        <v>2478</v>
      </c>
      <c r="W1993" t="e">
        <f t="shared" si="281"/>
        <v>#VALUE!</v>
      </c>
    </row>
    <row r="1994" spans="1:23">
      <c r="A1994" s="16">
        <f t="shared" si="279"/>
        <v>1994</v>
      </c>
      <c r="B1994" s="15">
        <f t="shared" si="280"/>
        <v>1950</v>
      </c>
      <c r="C1994" s="45" t="s">
        <v>5021</v>
      </c>
      <c r="D1994" s="45" t="s">
        <v>2314</v>
      </c>
      <c r="E1994" s="46" t="s">
        <v>2316</v>
      </c>
      <c r="F1994" s="46" t="s">
        <v>2316</v>
      </c>
      <c r="G1994" s="51">
        <v>0</v>
      </c>
      <c r="H1994" s="51">
        <v>0</v>
      </c>
      <c r="I1994" s="196" t="s">
        <v>3</v>
      </c>
      <c r="J1994" s="46" t="s">
        <v>1275</v>
      </c>
      <c r="K1994" s="48" t="s">
        <v>3526</v>
      </c>
      <c r="L1994" s="49" t="s">
        <v>4261</v>
      </c>
      <c r="M1994" s="49" t="s">
        <v>4316</v>
      </c>
      <c r="N1994" s="22" t="s">
        <v>5132</v>
      </c>
      <c r="O1994" s="52" t="s">
        <v>2286</v>
      </c>
      <c r="P1994" s="247" t="s">
        <v>2318</v>
      </c>
      <c r="Q1994" s="191"/>
      <c r="R1994" s="1"/>
      <c r="S1994" s="1" t="str">
        <f t="shared" si="278"/>
        <v/>
      </c>
      <c r="T1994" s="1" t="str">
        <f>IF(ISNA(VLOOKUP(P1994,'NEW XEQM.c'!D:D,1,0)),"--",VLOOKUP(P1994,'NEW XEQM.c'!D:G,3,0))</f>
        <v>SCIOVR</v>
      </c>
      <c r="U1994" s="1" t="s">
        <v>2478</v>
      </c>
      <c r="W1994" t="e">
        <f t="shared" si="281"/>
        <v>#VALUE!</v>
      </c>
    </row>
    <row r="1995" spans="1:23">
      <c r="A1995" s="16">
        <f t="shared" si="279"/>
        <v>1995</v>
      </c>
      <c r="B1995" s="15">
        <f t="shared" si="280"/>
        <v>1951</v>
      </c>
      <c r="C1995" s="45" t="s">
        <v>5021</v>
      </c>
      <c r="D1995" s="45" t="s">
        <v>2315</v>
      </c>
      <c r="E1995" s="46" t="s">
        <v>2317</v>
      </c>
      <c r="F1995" s="46" t="s">
        <v>2317</v>
      </c>
      <c r="G1995" s="51">
        <v>0</v>
      </c>
      <c r="H1995" s="51">
        <v>0</v>
      </c>
      <c r="I1995" s="196" t="s">
        <v>3</v>
      </c>
      <c r="J1995" s="46" t="s">
        <v>1275</v>
      </c>
      <c r="K1995" s="48" t="s">
        <v>3526</v>
      </c>
      <c r="L1995" s="49" t="s">
        <v>4261</v>
      </c>
      <c r="M1995" s="49" t="s">
        <v>4316</v>
      </c>
      <c r="N1995" s="22" t="s">
        <v>5132</v>
      </c>
      <c r="O1995" s="52" t="s">
        <v>2286</v>
      </c>
      <c r="P1995" s="247" t="s">
        <v>2319</v>
      </c>
      <c r="Q1995" s="191"/>
      <c r="R1995" s="1"/>
      <c r="S1995" s="1" t="str">
        <f t="shared" si="278"/>
        <v/>
      </c>
      <c r="T1995" s="1" t="str">
        <f>IF(ISNA(VLOOKUP(P1995,'NEW XEQM.c'!D:D,1,0)),"--",VLOOKUP(P1995,'NEW XEQM.c'!D:G,3,0))</f>
        <v>ENGOVR</v>
      </c>
      <c r="U1995" s="1" t="s">
        <v>2478</v>
      </c>
      <c r="W1995" t="e">
        <f t="shared" si="281"/>
        <v>#VALUE!</v>
      </c>
    </row>
    <row r="1996" spans="1:23">
      <c r="A1996" s="16">
        <f t="shared" si="279"/>
        <v>1996</v>
      </c>
      <c r="B1996" s="15">
        <f t="shared" si="280"/>
        <v>1952</v>
      </c>
      <c r="C1996" s="45" t="s">
        <v>3488</v>
      </c>
      <c r="D1996" s="45" t="s">
        <v>2408</v>
      </c>
      <c r="E1996" s="122" t="s">
        <v>474</v>
      </c>
      <c r="F1996" s="46" t="s">
        <v>750</v>
      </c>
      <c r="G1996" s="51">
        <v>0</v>
      </c>
      <c r="H1996" s="51">
        <v>0</v>
      </c>
      <c r="I1996" s="196" t="s">
        <v>1</v>
      </c>
      <c r="J1996" s="46" t="s">
        <v>1275</v>
      </c>
      <c r="K1996" s="48" t="s">
        <v>3526</v>
      </c>
      <c r="L1996" s="49" t="s">
        <v>4261</v>
      </c>
      <c r="M1996" s="49" t="s">
        <v>4318</v>
      </c>
      <c r="N1996" s="22" t="s">
        <v>2483</v>
      </c>
      <c r="O1996" s="52"/>
      <c r="P1996" s="247" t="s">
        <v>2408</v>
      </c>
      <c r="Q1996" s="191"/>
      <c r="R1996" s="1"/>
      <c r="S1996" s="1" t="str">
        <f t="shared" si="278"/>
        <v>NOT EQUAL</v>
      </c>
      <c r="T1996" s="1" t="str">
        <f>IF(ISNA(VLOOKUP(P1996,'NEW XEQM.c'!D:D,1,0)),"--",VLOOKUP(P1996,'NEW XEQM.c'!D:G,3,0))</f>
        <v>--</v>
      </c>
      <c r="U1996" s="1" t="s">
        <v>2488</v>
      </c>
      <c r="W1996" t="e">
        <f t="shared" si="281"/>
        <v>#VALUE!</v>
      </c>
    </row>
    <row r="1997" spans="1:23">
      <c r="A1997" s="16">
        <f t="shared" si="279"/>
        <v>1997</v>
      </c>
      <c r="B1997" s="15">
        <f t="shared" si="280"/>
        <v>1953</v>
      </c>
      <c r="C1997" s="45" t="s">
        <v>3488</v>
      </c>
      <c r="D1997" s="45" t="s">
        <v>2409</v>
      </c>
      <c r="E1997" s="122" t="s">
        <v>474</v>
      </c>
      <c r="F1997" s="48" t="s">
        <v>752</v>
      </c>
      <c r="G1997" s="51">
        <v>0</v>
      </c>
      <c r="H1997" s="51">
        <v>0</v>
      </c>
      <c r="I1997" s="196" t="s">
        <v>1</v>
      </c>
      <c r="J1997" s="46" t="s">
        <v>1275</v>
      </c>
      <c r="K1997" s="48" t="s">
        <v>3526</v>
      </c>
      <c r="L1997" s="49" t="s">
        <v>4261</v>
      </c>
      <c r="M1997" s="49" t="s">
        <v>4318</v>
      </c>
      <c r="N1997" s="22" t="s">
        <v>2483</v>
      </c>
      <c r="O1997" s="45"/>
      <c r="P1997" s="247" t="s">
        <v>2409</v>
      </c>
      <c r="Q1997" s="191"/>
      <c r="R1997" s="1"/>
      <c r="S1997" s="1" t="str">
        <f t="shared" si="278"/>
        <v>NOT EQUAL</v>
      </c>
      <c r="T1997" s="1" t="str">
        <f>IF(ISNA(VLOOKUP(P1997,'NEW XEQM.c'!D:D,1,0)),"--",VLOOKUP(P1997,'NEW XEQM.c'!D:G,3,0))</f>
        <v>--</v>
      </c>
      <c r="U1997" s="1" t="s">
        <v>2488</v>
      </c>
      <c r="W1997" t="e">
        <f t="shared" si="281"/>
        <v>#VALUE!</v>
      </c>
    </row>
    <row r="1998" spans="1:23">
      <c r="A1998" s="16">
        <f t="shared" si="279"/>
        <v>1998</v>
      </c>
      <c r="B1998" s="15">
        <f t="shared" si="280"/>
        <v>1954</v>
      </c>
      <c r="C1998" s="45" t="s">
        <v>3488</v>
      </c>
      <c r="D1998" s="45" t="s">
        <v>2424</v>
      </c>
      <c r="E1998" s="122" t="s">
        <v>474</v>
      </c>
      <c r="F1998" s="46" t="s">
        <v>5433</v>
      </c>
      <c r="G1998" s="51">
        <v>0</v>
      </c>
      <c r="H1998" s="51">
        <v>0</v>
      </c>
      <c r="I1998" s="196" t="s">
        <v>1</v>
      </c>
      <c r="J1998" s="46" t="s">
        <v>1275</v>
      </c>
      <c r="K1998" s="48" t="s">
        <v>3526</v>
      </c>
      <c r="L1998" s="49" t="s">
        <v>4261</v>
      </c>
      <c r="M1998" s="49" t="s">
        <v>4318</v>
      </c>
      <c r="N1998" s="22" t="s">
        <v>2483</v>
      </c>
      <c r="O1998" s="45"/>
      <c r="P1998" s="247" t="s">
        <v>2424</v>
      </c>
      <c r="Q1998" s="191"/>
      <c r="R1998" s="1"/>
      <c r="S1998" s="1" t="str">
        <f t="shared" si="278"/>
        <v>NOT EQUAL</v>
      </c>
      <c r="T1998" s="1" t="str">
        <f>IF(ISNA(VLOOKUP(P1998,'NEW XEQM.c'!D:D,1,0)),"--",VLOOKUP(P1998,'NEW XEQM.c'!D:G,3,0))</f>
        <v>--</v>
      </c>
      <c r="U1998" s="1" t="s">
        <v>2488</v>
      </c>
      <c r="W1998" t="e">
        <f t="shared" si="281"/>
        <v>#VALUE!</v>
      </c>
    </row>
    <row r="1999" spans="1:23">
      <c r="A1999" s="16">
        <f t="shared" si="279"/>
        <v>1999</v>
      </c>
      <c r="B1999" s="15">
        <f t="shared" si="280"/>
        <v>1955</v>
      </c>
      <c r="C1999" s="45" t="s">
        <v>3488</v>
      </c>
      <c r="D1999" s="45" t="s">
        <v>2425</v>
      </c>
      <c r="E1999" s="122" t="s">
        <v>474</v>
      </c>
      <c r="F1999" s="48" t="s">
        <v>5435</v>
      </c>
      <c r="G1999" s="51">
        <v>0</v>
      </c>
      <c r="H1999" s="51">
        <v>0</v>
      </c>
      <c r="I1999" s="196" t="s">
        <v>1</v>
      </c>
      <c r="J1999" s="46" t="s">
        <v>1275</v>
      </c>
      <c r="K1999" s="48" t="s">
        <v>3526</v>
      </c>
      <c r="L1999" s="49" t="s">
        <v>4261</v>
      </c>
      <c r="M1999" s="49" t="s">
        <v>4318</v>
      </c>
      <c r="N1999" s="22" t="s">
        <v>2483</v>
      </c>
      <c r="O1999" s="45"/>
      <c r="P1999" s="247" t="s">
        <v>2425</v>
      </c>
      <c r="Q1999" s="191"/>
      <c r="R1999" s="1"/>
      <c r="S1999" s="1" t="str">
        <f t="shared" si="278"/>
        <v>NOT EQUAL</v>
      </c>
      <c r="T1999" s="1" t="str">
        <f>IF(ISNA(VLOOKUP(P1999,'NEW XEQM.c'!D:D,1,0)),"--",VLOOKUP(P1999,'NEW XEQM.c'!D:G,3,0))</f>
        <v>--</v>
      </c>
      <c r="U1999" s="1" t="s">
        <v>2488</v>
      </c>
      <c r="W1999" t="e">
        <f t="shared" si="281"/>
        <v>#VALUE!</v>
      </c>
    </row>
    <row r="2000" spans="1:23">
      <c r="A2000" s="16">
        <f t="shared" si="279"/>
        <v>2000</v>
      </c>
      <c r="B2000" s="15">
        <f t="shared" si="280"/>
        <v>1956</v>
      </c>
      <c r="C2000" s="45" t="s">
        <v>3490</v>
      </c>
      <c r="D2000" s="45" t="s">
        <v>7</v>
      </c>
      <c r="E2000" s="48" t="s">
        <v>2422</v>
      </c>
      <c r="F2000" s="48" t="s">
        <v>2422</v>
      </c>
      <c r="G2000" s="51">
        <v>0</v>
      </c>
      <c r="H2000" s="51">
        <v>0</v>
      </c>
      <c r="I2000" s="196" t="s">
        <v>1</v>
      </c>
      <c r="J2000" s="46" t="s">
        <v>1274</v>
      </c>
      <c r="K2000" s="48" t="s">
        <v>3526</v>
      </c>
      <c r="L2000" s="49" t="s">
        <v>4261</v>
      </c>
      <c r="M2000" s="49" t="s">
        <v>4318</v>
      </c>
      <c r="N2000" s="22" t="s">
        <v>2483</v>
      </c>
      <c r="O2000" s="45"/>
      <c r="P2000" s="247" t="s">
        <v>2423</v>
      </c>
      <c r="Q2000" s="191"/>
      <c r="R2000" s="1"/>
      <c r="S2000" s="1" t="str">
        <f t="shared" si="278"/>
        <v/>
      </c>
      <c r="T2000" s="1" t="str">
        <f>IF(ISNA(VLOOKUP(P2000,'NEW XEQM.c'!D:D,1,0)),"--",VLOOKUP(P2000,'NEW XEQM.c'!D:G,3,0))</f>
        <v>--</v>
      </c>
      <c r="U2000" s="1" t="s">
        <v>2488</v>
      </c>
      <c r="W2000" t="e">
        <f t="shared" si="281"/>
        <v>#VALUE!</v>
      </c>
    </row>
    <row r="2001" spans="1:23">
      <c r="A2001" s="16">
        <f t="shared" si="279"/>
        <v>2001</v>
      </c>
      <c r="B2001" s="15">
        <f t="shared" si="280"/>
        <v>1957</v>
      </c>
      <c r="C2001" s="45" t="s">
        <v>5924</v>
      </c>
      <c r="D2001" s="45" t="s">
        <v>7</v>
      </c>
      <c r="E2001" s="124" t="s">
        <v>5925</v>
      </c>
      <c r="F2001" s="48" t="s">
        <v>5925</v>
      </c>
      <c r="G2001" s="51">
        <v>0</v>
      </c>
      <c r="H2001" s="51">
        <v>0</v>
      </c>
      <c r="I2001" s="196" t="s">
        <v>3</v>
      </c>
      <c r="J2001" s="46" t="s">
        <v>1274</v>
      </c>
      <c r="K2001" s="48" t="s">
        <v>3526</v>
      </c>
      <c r="L2001" s="49" t="s">
        <v>4261</v>
      </c>
      <c r="M2001" s="49" t="s">
        <v>4318</v>
      </c>
      <c r="N2001" s="22" t="s">
        <v>2483</v>
      </c>
      <c r="O2001" s="45"/>
      <c r="P2001" s="247" t="s">
        <v>5926</v>
      </c>
      <c r="Q2001" s="191"/>
      <c r="R2001" s="1"/>
      <c r="S2001" s="1" t="str">
        <f t="shared" si="278"/>
        <v/>
      </c>
      <c r="T2001" s="1" t="str">
        <f>IF(ISNA(VLOOKUP(P2001,'NEW XEQM.c'!D:D,1,0)),"--",VLOOKUP(P2001,'NEW XEQM.c'!D:G,3,0))</f>
        <v>--</v>
      </c>
      <c r="U2001" s="1" t="s">
        <v>2488</v>
      </c>
      <c r="W2001" t="e">
        <f t="shared" si="281"/>
        <v>#VALUE!</v>
      </c>
    </row>
    <row r="2002" spans="1:23">
      <c r="A2002" s="16">
        <f t="shared" si="279"/>
        <v>2002</v>
      </c>
      <c r="B2002" s="15">
        <f t="shared" si="280"/>
        <v>1958</v>
      </c>
      <c r="C2002" s="45" t="s">
        <v>3513</v>
      </c>
      <c r="D2002" s="45" t="s">
        <v>7</v>
      </c>
      <c r="E2002" s="139" t="s">
        <v>2437</v>
      </c>
      <c r="F2002" s="139" t="s">
        <v>438</v>
      </c>
      <c r="G2002" s="150">
        <v>0</v>
      </c>
      <c r="H2002" s="150">
        <v>0</v>
      </c>
      <c r="I2002" s="130" t="s">
        <v>1</v>
      </c>
      <c r="J2002" s="139" t="s">
        <v>1275</v>
      </c>
      <c r="K2002" s="146" t="s">
        <v>3526</v>
      </c>
      <c r="L2002" s="147" t="s">
        <v>4261</v>
      </c>
      <c r="M2002" s="147" t="s">
        <v>4318</v>
      </c>
      <c r="N2002" s="22" t="s">
        <v>2483</v>
      </c>
      <c r="O2002" s="22"/>
      <c r="P2002" s="246" t="s">
        <v>4673</v>
      </c>
      <c r="Q2002" s="191"/>
      <c r="R2002" s="1"/>
      <c r="S2002" s="1" t="str">
        <f t="shared" si="278"/>
        <v>NOT EQUAL</v>
      </c>
      <c r="T2002" s="1" t="str">
        <f>IF(ISNA(VLOOKUP(P2002,'NEW XEQM.c'!D:D,1,0)),"--",VLOOKUP(P2002,'NEW XEQM.c'!D:G,3,0))</f>
        <v>--</v>
      </c>
      <c r="U2002" s="1" t="s">
        <v>2074</v>
      </c>
      <c r="W2002" t="e">
        <f t="shared" si="281"/>
        <v>#VALUE!</v>
      </c>
    </row>
    <row r="2003" spans="1:23">
      <c r="A2003" s="16">
        <f t="shared" si="279"/>
        <v>2003</v>
      </c>
      <c r="B2003" s="15">
        <f t="shared" si="280"/>
        <v>1959</v>
      </c>
      <c r="C2003" s="45" t="s">
        <v>6084</v>
      </c>
      <c r="D2003" s="45" t="s">
        <v>5003</v>
      </c>
      <c r="E2003" s="48" t="s">
        <v>4992</v>
      </c>
      <c r="F2003" s="48" t="s">
        <v>4992</v>
      </c>
      <c r="G2003" s="51">
        <v>0</v>
      </c>
      <c r="H2003" s="51">
        <v>0</v>
      </c>
      <c r="I2003" s="196" t="s">
        <v>1</v>
      </c>
      <c r="J2003" s="46" t="s">
        <v>1275</v>
      </c>
      <c r="K2003" s="48" t="s">
        <v>3526</v>
      </c>
      <c r="L2003" s="49" t="s">
        <v>4261</v>
      </c>
      <c r="M2003" s="49" t="s">
        <v>4318</v>
      </c>
      <c r="N2003" s="22" t="s">
        <v>2483</v>
      </c>
      <c r="O2003" s="45"/>
      <c r="P2003" s="247" t="s">
        <v>4998</v>
      </c>
      <c r="Q2003" s="191"/>
      <c r="R2003" s="1"/>
      <c r="S2003" s="1" t="str">
        <f t="shared" si="278"/>
        <v/>
      </c>
      <c r="T2003" s="1" t="str">
        <f>IF(ISNA(VLOOKUP(P2003,'NEW XEQM.c'!D:D,1,0)),"--",VLOOKUP(P2003,'NEW XEQM.c'!D:G,3,0))</f>
        <v>--</v>
      </c>
      <c r="U2003" s="1" t="s">
        <v>2479</v>
      </c>
      <c r="W2003" t="e">
        <f t="shared" si="281"/>
        <v>#VALUE!</v>
      </c>
    </row>
    <row r="2004" spans="1:23">
      <c r="A2004" s="16">
        <f t="shared" si="279"/>
        <v>2004</v>
      </c>
      <c r="B2004" s="15">
        <f t="shared" si="280"/>
        <v>1960</v>
      </c>
      <c r="C2004" s="45" t="s">
        <v>6084</v>
      </c>
      <c r="D2004" s="45" t="s">
        <v>4999</v>
      </c>
      <c r="E2004" s="46" t="s">
        <v>4988</v>
      </c>
      <c r="F2004" s="46" t="s">
        <v>4988</v>
      </c>
      <c r="G2004" s="47">
        <v>0</v>
      </c>
      <c r="H2004" s="47">
        <v>0</v>
      </c>
      <c r="I2004" s="196" t="s">
        <v>1</v>
      </c>
      <c r="J2004" s="46" t="s">
        <v>1275</v>
      </c>
      <c r="K2004" s="48" t="s">
        <v>3526</v>
      </c>
      <c r="L2004" s="49" t="s">
        <v>4261</v>
      </c>
      <c r="M2004" s="49" t="s">
        <v>4318</v>
      </c>
      <c r="N2004" s="22" t="s">
        <v>2483</v>
      </c>
      <c r="O2004" s="45"/>
      <c r="P2004" s="247" t="s">
        <v>4996</v>
      </c>
      <c r="Q2004" s="191"/>
      <c r="R2004" s="1"/>
      <c r="S2004" s="1" t="str">
        <f t="shared" si="278"/>
        <v/>
      </c>
      <c r="T2004" s="1" t="str">
        <f>IF(ISNA(VLOOKUP(P2004,'NEW XEQM.c'!D:D,1,0)),"--",VLOOKUP(P2004,'NEW XEQM.c'!D:G,3,0))</f>
        <v>--</v>
      </c>
      <c r="U2004" s="1" t="s">
        <v>2479</v>
      </c>
      <c r="W2004" t="e">
        <f t="shared" si="281"/>
        <v>#VALUE!</v>
      </c>
    </row>
    <row r="2005" spans="1:23">
      <c r="A2005" s="16">
        <f t="shared" si="279"/>
        <v>2005</v>
      </c>
      <c r="B2005" s="15">
        <f t="shared" si="280"/>
        <v>1961</v>
      </c>
      <c r="C2005" s="45" t="s">
        <v>6084</v>
      </c>
      <c r="D2005" s="45" t="s">
        <v>5000</v>
      </c>
      <c r="E2005" s="46" t="s">
        <v>4989</v>
      </c>
      <c r="F2005" s="46" t="s">
        <v>4989</v>
      </c>
      <c r="G2005" s="47">
        <v>0</v>
      </c>
      <c r="H2005" s="47">
        <v>0</v>
      </c>
      <c r="I2005" s="196" t="s">
        <v>1</v>
      </c>
      <c r="J2005" s="46" t="s">
        <v>1275</v>
      </c>
      <c r="K2005" s="48" t="s">
        <v>3526</v>
      </c>
      <c r="L2005" s="49" t="s">
        <v>4261</v>
      </c>
      <c r="M2005" s="49" t="s">
        <v>4318</v>
      </c>
      <c r="N2005" s="22" t="s">
        <v>2483</v>
      </c>
      <c r="O2005" s="45"/>
      <c r="P2005" s="247" t="s">
        <v>5009</v>
      </c>
      <c r="Q2005" s="191"/>
      <c r="R2005" s="1"/>
      <c r="S2005" s="1" t="str">
        <f t="shared" si="278"/>
        <v/>
      </c>
      <c r="T2005" s="1" t="str">
        <f>IF(ISNA(VLOOKUP(P2005,'NEW XEQM.c'!D:D,1,0)),"--",VLOOKUP(P2005,'NEW XEQM.c'!D:G,3,0))</f>
        <v>--</v>
      </c>
      <c r="U2005" s="1" t="s">
        <v>2479</v>
      </c>
      <c r="W2005" t="e">
        <f t="shared" si="281"/>
        <v>#VALUE!</v>
      </c>
    </row>
    <row r="2006" spans="1:23">
      <c r="A2006" s="16">
        <f t="shared" si="279"/>
        <v>2006</v>
      </c>
      <c r="B2006" s="15">
        <f t="shared" si="280"/>
        <v>1962</v>
      </c>
      <c r="C2006" s="45" t="s">
        <v>6084</v>
      </c>
      <c r="D2006" s="45" t="s">
        <v>5001</v>
      </c>
      <c r="E2006" s="46" t="s">
        <v>4990</v>
      </c>
      <c r="F2006" s="46" t="s">
        <v>4990</v>
      </c>
      <c r="G2006" s="47">
        <v>0</v>
      </c>
      <c r="H2006" s="47">
        <v>0</v>
      </c>
      <c r="I2006" s="196" t="s">
        <v>1</v>
      </c>
      <c r="J2006" s="46" t="s">
        <v>1275</v>
      </c>
      <c r="K2006" s="48" t="s">
        <v>3526</v>
      </c>
      <c r="L2006" s="49" t="s">
        <v>4261</v>
      </c>
      <c r="M2006" s="49" t="s">
        <v>4318</v>
      </c>
      <c r="N2006" s="22" t="s">
        <v>2483</v>
      </c>
      <c r="O2006" s="45"/>
      <c r="P2006" s="247" t="s">
        <v>4997</v>
      </c>
      <c r="Q2006" s="191"/>
      <c r="R2006" s="1"/>
      <c r="S2006" s="1" t="str">
        <f t="shared" si="278"/>
        <v/>
      </c>
      <c r="T2006" s="1" t="str">
        <f>IF(ISNA(VLOOKUP(P2006,'NEW XEQM.c'!D:D,1,0)),"--",VLOOKUP(P2006,'NEW XEQM.c'!D:G,3,0))</f>
        <v>--</v>
      </c>
      <c r="U2006" s="1" t="s">
        <v>2479</v>
      </c>
      <c r="W2006" t="e">
        <f t="shared" si="281"/>
        <v>#VALUE!</v>
      </c>
    </row>
    <row r="2007" spans="1:23">
      <c r="A2007" s="16">
        <f t="shared" si="279"/>
        <v>2007</v>
      </c>
      <c r="B2007" s="15">
        <f t="shared" si="280"/>
        <v>1963</v>
      </c>
      <c r="C2007" s="45" t="s">
        <v>6084</v>
      </c>
      <c r="D2007" s="45" t="s">
        <v>5002</v>
      </c>
      <c r="E2007" s="46" t="s">
        <v>4991</v>
      </c>
      <c r="F2007" s="46" t="s">
        <v>4991</v>
      </c>
      <c r="G2007" s="47">
        <v>0</v>
      </c>
      <c r="H2007" s="47">
        <v>0</v>
      </c>
      <c r="I2007" s="196" t="s">
        <v>1</v>
      </c>
      <c r="J2007" s="46" t="s">
        <v>1275</v>
      </c>
      <c r="K2007" s="48" t="s">
        <v>3526</v>
      </c>
      <c r="L2007" s="49" t="s">
        <v>4261</v>
      </c>
      <c r="M2007" s="49" t="s">
        <v>4318</v>
      </c>
      <c r="N2007" s="22" t="s">
        <v>2483</v>
      </c>
      <c r="O2007" s="49"/>
      <c r="P2007" s="247" t="s">
        <v>5010</v>
      </c>
      <c r="Q2007" s="191"/>
      <c r="R2007" s="1"/>
      <c r="S2007" s="1" t="str">
        <f t="shared" si="278"/>
        <v/>
      </c>
      <c r="T2007" s="1" t="str">
        <f>IF(ISNA(VLOOKUP(P2007,'NEW XEQM.c'!D:D,1,0)),"--",VLOOKUP(P2007,'NEW XEQM.c'!D:G,3,0))</f>
        <v>--</v>
      </c>
      <c r="U2007" s="1" t="s">
        <v>2479</v>
      </c>
      <c r="W2007" t="e">
        <f t="shared" si="281"/>
        <v>#VALUE!</v>
      </c>
    </row>
    <row r="2008" spans="1:23">
      <c r="A2008" s="16">
        <f t="shared" si="279"/>
        <v>2008</v>
      </c>
      <c r="B2008" s="15">
        <f t="shared" si="280"/>
        <v>1964</v>
      </c>
      <c r="C2008" s="54" t="s">
        <v>3512</v>
      </c>
      <c r="D2008" s="54" t="s">
        <v>7</v>
      </c>
      <c r="E2008" s="72" t="str">
        <f>CHAR(34)&amp;IF(B2008&lt;10,"000",IF(B2008&lt;100,"00",IF(B2008&lt;1000,"0","")))&amp;$B2008&amp;CHAR(34)</f>
        <v>"1964"</v>
      </c>
      <c r="F2008" s="55" t="str">
        <f>E2008</f>
        <v>"1964"</v>
      </c>
      <c r="G2008" s="100">
        <v>0</v>
      </c>
      <c r="H2008" s="100">
        <v>0</v>
      </c>
      <c r="I2008" s="95" t="s">
        <v>27</v>
      </c>
      <c r="J2008" s="23" t="s">
        <v>1274</v>
      </c>
      <c r="K2008" s="57" t="s">
        <v>3526</v>
      </c>
      <c r="L2008" s="11" t="s">
        <v>4261</v>
      </c>
      <c r="M2008" s="22" t="s">
        <v>4318</v>
      </c>
      <c r="N2008" s="22" t="s">
        <v>2074</v>
      </c>
      <c r="O2008" s="11"/>
      <c r="P2008" s="246" t="str">
        <f>"ITM_"&amp;IF(B2008&lt;10,"000",IF(B2008&lt;100,"00",IF(B2008&lt;1000,"0","")))&amp;$B2008</f>
        <v>ITM_1964</v>
      </c>
      <c r="Q2008" s="191"/>
      <c r="R2008" s="1"/>
      <c r="S2008" s="1" t="str">
        <f t="shared" si="278"/>
        <v/>
      </c>
      <c r="T2008" s="1" t="str">
        <f>IF(ISNA(VLOOKUP(P2008,'NEW XEQM.c'!D:D,1,0)),"--",VLOOKUP(P2008,'NEW XEQM.c'!D:G,3,0))</f>
        <v>--</v>
      </c>
      <c r="U2008" s="1" t="s">
        <v>2074</v>
      </c>
      <c r="W2008" t="e">
        <f t="shared" si="281"/>
        <v>#VALUE!</v>
      </c>
    </row>
    <row r="2009" spans="1:23">
      <c r="A2009" s="16">
        <f t="shared" si="279"/>
        <v>2009</v>
      </c>
      <c r="B2009" s="15">
        <f t="shared" si="280"/>
        <v>1965</v>
      </c>
      <c r="C2009" s="45" t="s">
        <v>3493</v>
      </c>
      <c r="D2009" s="45">
        <v>1</v>
      </c>
      <c r="E2009" s="46" t="s">
        <v>2357</v>
      </c>
      <c r="F2009" s="46" t="s">
        <v>2357</v>
      </c>
      <c r="G2009" s="47">
        <v>0</v>
      </c>
      <c r="H2009" s="47">
        <v>0</v>
      </c>
      <c r="I2009" s="196" t="s">
        <v>3</v>
      </c>
      <c r="J2009" s="46" t="s">
        <v>1274</v>
      </c>
      <c r="K2009" s="48" t="s">
        <v>3630</v>
      </c>
      <c r="L2009" s="49" t="s">
        <v>4261</v>
      </c>
      <c r="M2009" s="49" t="s">
        <v>4316</v>
      </c>
      <c r="N2009" s="22" t="s">
        <v>2483</v>
      </c>
      <c r="O2009" s="45" t="s">
        <v>2311</v>
      </c>
      <c r="P2009" s="247" t="s">
        <v>2358</v>
      </c>
      <c r="Q2009" s="191"/>
      <c r="R2009" s="1"/>
      <c r="S2009" s="1" t="str">
        <f t="shared" si="278"/>
        <v/>
      </c>
      <c r="T2009" s="1" t="str">
        <f>IF(ISNA(VLOOKUP(P2009,'NEW XEQM.c'!D:D,1,0)),"--",VLOOKUP(P2009,'NEW XEQM.c'!D:G,3,0))</f>
        <v>--</v>
      </c>
      <c r="U2009" s="1" t="s">
        <v>2449</v>
      </c>
      <c r="W2009" t="e">
        <f t="shared" si="281"/>
        <v>#VALUE!</v>
      </c>
    </row>
    <row r="2010" spans="1:23">
      <c r="A2010" s="16">
        <f t="shared" si="279"/>
        <v>2010</v>
      </c>
      <c r="B2010" s="15">
        <f t="shared" si="280"/>
        <v>1966</v>
      </c>
      <c r="C2010" s="45" t="s">
        <v>3493</v>
      </c>
      <c r="D2010" s="45">
        <v>2</v>
      </c>
      <c r="E2010" s="48" t="s">
        <v>2360</v>
      </c>
      <c r="F2010" s="48" t="s">
        <v>2360</v>
      </c>
      <c r="G2010" s="51">
        <v>0</v>
      </c>
      <c r="H2010" s="51">
        <v>0</v>
      </c>
      <c r="I2010" s="196" t="s">
        <v>3</v>
      </c>
      <c r="J2010" s="46" t="s">
        <v>1274</v>
      </c>
      <c r="K2010" s="48" t="s">
        <v>3630</v>
      </c>
      <c r="L2010" s="49" t="s">
        <v>4261</v>
      </c>
      <c r="M2010" s="49" t="s">
        <v>4316</v>
      </c>
      <c r="N2010" s="22" t="s">
        <v>2483</v>
      </c>
      <c r="O2010" s="49" t="s">
        <v>2311</v>
      </c>
      <c r="P2010" s="247" t="s">
        <v>2359</v>
      </c>
      <c r="Q2010" s="191"/>
      <c r="R2010" s="1"/>
      <c r="S2010" s="1" t="str">
        <f t="shared" si="278"/>
        <v/>
      </c>
      <c r="T2010" s="1" t="str">
        <f>IF(ISNA(VLOOKUP(P2010,'NEW XEQM.c'!D:D,1,0)),"--",VLOOKUP(P2010,'NEW XEQM.c'!D:G,3,0))</f>
        <v>--</v>
      </c>
      <c r="U2010" s="1" t="s">
        <v>2449</v>
      </c>
      <c r="W2010" t="e">
        <f t="shared" si="281"/>
        <v>#VALUE!</v>
      </c>
    </row>
    <row r="2011" spans="1:23">
      <c r="A2011" s="16">
        <f t="shared" si="279"/>
        <v>2011</v>
      </c>
      <c r="B2011" s="15">
        <f t="shared" si="280"/>
        <v>1967</v>
      </c>
      <c r="C2011" s="45" t="s">
        <v>3493</v>
      </c>
      <c r="D2011" s="45">
        <v>3</v>
      </c>
      <c r="E2011" s="48" t="s">
        <v>2377</v>
      </c>
      <c r="F2011" s="48" t="s">
        <v>2377</v>
      </c>
      <c r="G2011" s="51">
        <v>0</v>
      </c>
      <c r="H2011" s="51">
        <v>0</v>
      </c>
      <c r="I2011" s="196" t="s">
        <v>3</v>
      </c>
      <c r="J2011" s="46" t="s">
        <v>1274</v>
      </c>
      <c r="K2011" s="48" t="s">
        <v>3630</v>
      </c>
      <c r="L2011" s="49" t="s">
        <v>4261</v>
      </c>
      <c r="M2011" s="49" t="s">
        <v>4316</v>
      </c>
      <c r="N2011" s="22" t="s">
        <v>2483</v>
      </c>
      <c r="O2011" s="49" t="s">
        <v>2311</v>
      </c>
      <c r="P2011" s="247" t="s">
        <v>2361</v>
      </c>
      <c r="Q2011" s="191"/>
      <c r="R2011" s="1"/>
      <c r="S2011" s="1" t="str">
        <f t="shared" si="278"/>
        <v/>
      </c>
      <c r="T2011" s="1" t="str">
        <f>IF(ISNA(VLOOKUP(P2011,'NEW XEQM.c'!D:D,1,0)),"--",VLOOKUP(P2011,'NEW XEQM.c'!D:G,3,0))</f>
        <v>--</v>
      </c>
      <c r="U2011" s="1" t="s">
        <v>2449</v>
      </c>
      <c r="W2011" t="e">
        <f t="shared" si="281"/>
        <v>#VALUE!</v>
      </c>
    </row>
    <row r="2012" spans="1:23">
      <c r="A2012" s="16">
        <f t="shared" si="279"/>
        <v>2012</v>
      </c>
      <c r="B2012" s="15">
        <f t="shared" si="280"/>
        <v>1968</v>
      </c>
      <c r="C2012" s="45" t="s">
        <v>3493</v>
      </c>
      <c r="D2012" s="45">
        <v>4</v>
      </c>
      <c r="E2012" s="48" t="s">
        <v>2378</v>
      </c>
      <c r="F2012" s="48" t="s">
        <v>2378</v>
      </c>
      <c r="G2012" s="51">
        <v>0</v>
      </c>
      <c r="H2012" s="51">
        <v>0</v>
      </c>
      <c r="I2012" s="196" t="s">
        <v>3</v>
      </c>
      <c r="J2012" s="46" t="s">
        <v>1274</v>
      </c>
      <c r="K2012" s="48" t="s">
        <v>3630</v>
      </c>
      <c r="L2012" s="49" t="s">
        <v>4261</v>
      </c>
      <c r="M2012" s="49" t="s">
        <v>4316</v>
      </c>
      <c r="N2012" s="22" t="s">
        <v>2483</v>
      </c>
      <c r="O2012" s="49" t="s">
        <v>2311</v>
      </c>
      <c r="P2012" s="247" t="s">
        <v>2362</v>
      </c>
      <c r="Q2012" s="191"/>
      <c r="R2012" s="1"/>
      <c r="S2012" s="1" t="str">
        <f t="shared" si="278"/>
        <v/>
      </c>
      <c r="T2012" s="1" t="str">
        <f>IF(ISNA(VLOOKUP(P2012,'NEW XEQM.c'!D:D,1,0)),"--",VLOOKUP(P2012,'NEW XEQM.c'!D:G,3,0))</f>
        <v>--</v>
      </c>
      <c r="U2012" s="1" t="s">
        <v>2449</v>
      </c>
      <c r="W2012" t="e">
        <f t="shared" si="281"/>
        <v>#VALUE!</v>
      </c>
    </row>
    <row r="2013" spans="1:23">
      <c r="A2013" s="16">
        <f t="shared" si="279"/>
        <v>2013</v>
      </c>
      <c r="B2013" s="15">
        <f t="shared" si="280"/>
        <v>1969</v>
      </c>
      <c r="C2013" s="45" t="s">
        <v>3493</v>
      </c>
      <c r="D2013" s="45">
        <v>5</v>
      </c>
      <c r="E2013" s="48" t="s">
        <v>2379</v>
      </c>
      <c r="F2013" s="48" t="s">
        <v>2379</v>
      </c>
      <c r="G2013" s="51">
        <v>0</v>
      </c>
      <c r="H2013" s="51">
        <v>0</v>
      </c>
      <c r="I2013" s="196" t="s">
        <v>3</v>
      </c>
      <c r="J2013" s="46" t="s">
        <v>1274</v>
      </c>
      <c r="K2013" s="48" t="s">
        <v>3630</v>
      </c>
      <c r="L2013" s="49" t="s">
        <v>4261</v>
      </c>
      <c r="M2013" s="49" t="s">
        <v>4316</v>
      </c>
      <c r="N2013" s="22" t="s">
        <v>2483</v>
      </c>
      <c r="O2013" s="49" t="s">
        <v>2311</v>
      </c>
      <c r="P2013" s="247" t="s">
        <v>2363</v>
      </c>
      <c r="Q2013" s="191"/>
      <c r="R2013" s="1"/>
      <c r="S2013" s="1" t="str">
        <f t="shared" si="278"/>
        <v/>
      </c>
      <c r="T2013" s="1" t="str">
        <f>IF(ISNA(VLOOKUP(P2013,'NEW XEQM.c'!D:D,1,0)),"--",VLOOKUP(P2013,'NEW XEQM.c'!D:G,3,0))</f>
        <v>--</v>
      </c>
      <c r="U2013" s="1" t="s">
        <v>2449</v>
      </c>
      <c r="W2013" t="e">
        <f t="shared" si="281"/>
        <v>#VALUE!</v>
      </c>
    </row>
    <row r="2014" spans="1:23">
      <c r="A2014" s="16">
        <f t="shared" si="279"/>
        <v>2014</v>
      </c>
      <c r="B2014" s="15">
        <f t="shared" si="280"/>
        <v>1970</v>
      </c>
      <c r="C2014" s="45" t="s">
        <v>3493</v>
      </c>
      <c r="D2014" s="45">
        <v>6</v>
      </c>
      <c r="E2014" s="48" t="s">
        <v>2380</v>
      </c>
      <c r="F2014" s="48" t="s">
        <v>2380</v>
      </c>
      <c r="G2014" s="51">
        <v>0</v>
      </c>
      <c r="H2014" s="51">
        <v>0</v>
      </c>
      <c r="I2014" s="196" t="s">
        <v>3</v>
      </c>
      <c r="J2014" s="46" t="s">
        <v>1274</v>
      </c>
      <c r="K2014" s="48" t="s">
        <v>3630</v>
      </c>
      <c r="L2014" s="49" t="s">
        <v>4261</v>
      </c>
      <c r="M2014" s="49" t="s">
        <v>4316</v>
      </c>
      <c r="N2014" s="22" t="s">
        <v>2483</v>
      </c>
      <c r="O2014" s="49" t="s">
        <v>2311</v>
      </c>
      <c r="P2014" s="247" t="s">
        <v>2364</v>
      </c>
      <c r="Q2014" s="191"/>
      <c r="R2014" s="1"/>
      <c r="S2014" s="1" t="str">
        <f t="shared" si="278"/>
        <v/>
      </c>
      <c r="T2014" s="1" t="str">
        <f>IF(ISNA(VLOOKUP(P2014,'NEW XEQM.c'!D:D,1,0)),"--",VLOOKUP(P2014,'NEW XEQM.c'!D:G,3,0))</f>
        <v>--</v>
      </c>
      <c r="U2014" s="1" t="s">
        <v>2449</v>
      </c>
      <c r="W2014" t="e">
        <f t="shared" si="281"/>
        <v>#VALUE!</v>
      </c>
    </row>
    <row r="2015" spans="1:23">
      <c r="A2015" s="16">
        <f t="shared" si="279"/>
        <v>2015</v>
      </c>
      <c r="B2015" s="15">
        <f t="shared" si="280"/>
        <v>1971</v>
      </c>
      <c r="C2015" s="45" t="s">
        <v>3493</v>
      </c>
      <c r="D2015" s="45">
        <v>7</v>
      </c>
      <c r="E2015" s="48" t="s">
        <v>2381</v>
      </c>
      <c r="F2015" s="48" t="s">
        <v>2381</v>
      </c>
      <c r="G2015" s="51">
        <v>0</v>
      </c>
      <c r="H2015" s="51">
        <v>0</v>
      </c>
      <c r="I2015" s="196" t="s">
        <v>3</v>
      </c>
      <c r="J2015" s="46" t="s">
        <v>1274</v>
      </c>
      <c r="K2015" s="48" t="s">
        <v>3630</v>
      </c>
      <c r="L2015" s="49" t="s">
        <v>4261</v>
      </c>
      <c r="M2015" s="49" t="s">
        <v>4316</v>
      </c>
      <c r="N2015" s="22" t="s">
        <v>2483</v>
      </c>
      <c r="O2015" s="49" t="s">
        <v>2311</v>
      </c>
      <c r="P2015" s="247" t="s">
        <v>2365</v>
      </c>
      <c r="Q2015" s="191"/>
      <c r="R2015" s="1"/>
      <c r="S2015" s="1" t="str">
        <f t="shared" si="278"/>
        <v/>
      </c>
      <c r="T2015" s="1" t="str">
        <f>IF(ISNA(VLOOKUP(P2015,'NEW XEQM.c'!D:D,1,0)),"--",VLOOKUP(P2015,'NEW XEQM.c'!D:G,3,0))</f>
        <v>--</v>
      </c>
      <c r="U2015" s="1" t="s">
        <v>2449</v>
      </c>
      <c r="W2015" t="e">
        <f t="shared" si="281"/>
        <v>#VALUE!</v>
      </c>
    </row>
    <row r="2016" spans="1:23">
      <c r="A2016" s="16">
        <f t="shared" si="279"/>
        <v>2016</v>
      </c>
      <c r="B2016" s="15">
        <f t="shared" si="280"/>
        <v>1972</v>
      </c>
      <c r="C2016" s="45" t="s">
        <v>3493</v>
      </c>
      <c r="D2016" s="45">
        <v>8</v>
      </c>
      <c r="E2016" s="48" t="s">
        <v>2382</v>
      </c>
      <c r="F2016" s="48" t="s">
        <v>2382</v>
      </c>
      <c r="G2016" s="51">
        <v>0</v>
      </c>
      <c r="H2016" s="51">
        <v>0</v>
      </c>
      <c r="I2016" s="196" t="s">
        <v>3</v>
      </c>
      <c r="J2016" s="46" t="s">
        <v>1274</v>
      </c>
      <c r="K2016" s="48" t="s">
        <v>3630</v>
      </c>
      <c r="L2016" s="49" t="s">
        <v>4261</v>
      </c>
      <c r="M2016" s="49" t="s">
        <v>4316</v>
      </c>
      <c r="N2016" s="22" t="s">
        <v>2483</v>
      </c>
      <c r="O2016" s="49" t="s">
        <v>2311</v>
      </c>
      <c r="P2016" s="247" t="s">
        <v>2366</v>
      </c>
      <c r="Q2016" s="191"/>
      <c r="R2016" s="1"/>
      <c r="S2016" s="1" t="str">
        <f t="shared" si="278"/>
        <v/>
      </c>
      <c r="T2016" s="1" t="str">
        <f>IF(ISNA(VLOOKUP(P2016,'NEW XEQM.c'!D:D,1,0)),"--",VLOOKUP(P2016,'NEW XEQM.c'!D:G,3,0))</f>
        <v>--</v>
      </c>
      <c r="U2016" s="1" t="s">
        <v>2449</v>
      </c>
      <c r="W2016" t="e">
        <f t="shared" si="281"/>
        <v>#VALUE!</v>
      </c>
    </row>
    <row r="2017" spans="1:23">
      <c r="A2017" s="16">
        <f t="shared" si="279"/>
        <v>2017</v>
      </c>
      <c r="B2017" s="15">
        <f t="shared" si="280"/>
        <v>1973</v>
      </c>
      <c r="C2017" s="45" t="s">
        <v>3493</v>
      </c>
      <c r="D2017" s="45">
        <v>9</v>
      </c>
      <c r="E2017" s="48" t="s">
        <v>2383</v>
      </c>
      <c r="F2017" s="48" t="s">
        <v>2383</v>
      </c>
      <c r="G2017" s="51">
        <v>0</v>
      </c>
      <c r="H2017" s="51">
        <v>0</v>
      </c>
      <c r="I2017" s="196" t="s">
        <v>3</v>
      </c>
      <c r="J2017" s="46" t="s">
        <v>1274</v>
      </c>
      <c r="K2017" s="48" t="s">
        <v>3630</v>
      </c>
      <c r="L2017" s="49" t="s">
        <v>4261</v>
      </c>
      <c r="M2017" s="49" t="s">
        <v>4316</v>
      </c>
      <c r="N2017" s="22" t="s">
        <v>2483</v>
      </c>
      <c r="O2017" s="49" t="s">
        <v>2311</v>
      </c>
      <c r="P2017" s="247" t="s">
        <v>2367</v>
      </c>
      <c r="Q2017" s="191"/>
      <c r="R2017" s="1"/>
      <c r="S2017" s="1" t="str">
        <f t="shared" si="278"/>
        <v/>
      </c>
      <c r="T2017" s="1" t="str">
        <f>IF(ISNA(VLOOKUP(P2017,'NEW XEQM.c'!D:D,1,0)),"--",VLOOKUP(P2017,'NEW XEQM.c'!D:G,3,0))</f>
        <v>--</v>
      </c>
      <c r="U2017" s="1" t="s">
        <v>2449</v>
      </c>
      <c r="W2017" t="e">
        <f t="shared" si="281"/>
        <v>#VALUE!</v>
      </c>
    </row>
    <row r="2018" spans="1:23">
      <c r="A2018" s="16">
        <f t="shared" si="279"/>
        <v>2018</v>
      </c>
      <c r="B2018" s="15">
        <f t="shared" si="280"/>
        <v>1974</v>
      </c>
      <c r="C2018" s="45" t="s">
        <v>3493</v>
      </c>
      <c r="D2018" s="45">
        <v>10</v>
      </c>
      <c r="E2018" s="48" t="s">
        <v>2384</v>
      </c>
      <c r="F2018" s="48" t="s">
        <v>2384</v>
      </c>
      <c r="G2018" s="51">
        <v>0</v>
      </c>
      <c r="H2018" s="51">
        <v>0</v>
      </c>
      <c r="I2018" s="196" t="s">
        <v>3</v>
      </c>
      <c r="J2018" s="46" t="s">
        <v>1274</v>
      </c>
      <c r="K2018" s="48" t="s">
        <v>3630</v>
      </c>
      <c r="L2018" s="49" t="s">
        <v>4261</v>
      </c>
      <c r="M2018" s="49" t="s">
        <v>4316</v>
      </c>
      <c r="N2018" s="22" t="s">
        <v>2483</v>
      </c>
      <c r="O2018" s="49" t="s">
        <v>2311</v>
      </c>
      <c r="P2018" s="247" t="s">
        <v>2368</v>
      </c>
      <c r="Q2018" s="191"/>
      <c r="R2018" s="1"/>
      <c r="S2018" s="1" t="str">
        <f t="shared" si="278"/>
        <v/>
      </c>
      <c r="T2018" s="1" t="str">
        <f>IF(ISNA(VLOOKUP(P2018,'NEW XEQM.c'!D:D,1,0)),"--",VLOOKUP(P2018,'NEW XEQM.c'!D:G,3,0))</f>
        <v>--</v>
      </c>
      <c r="U2018" s="1" t="s">
        <v>2449</v>
      </c>
      <c r="W2018" t="e">
        <f t="shared" si="281"/>
        <v>#VALUE!</v>
      </c>
    </row>
    <row r="2019" spans="1:23">
      <c r="A2019" s="16">
        <f t="shared" si="279"/>
        <v>2019</v>
      </c>
      <c r="B2019" s="15">
        <f t="shared" si="280"/>
        <v>1975</v>
      </c>
      <c r="C2019" s="45" t="s">
        <v>3493</v>
      </c>
      <c r="D2019" s="45">
        <v>11</v>
      </c>
      <c r="E2019" s="48" t="s">
        <v>2385</v>
      </c>
      <c r="F2019" s="48" t="s">
        <v>2385</v>
      </c>
      <c r="G2019" s="51">
        <v>0</v>
      </c>
      <c r="H2019" s="51">
        <v>0</v>
      </c>
      <c r="I2019" s="196" t="s">
        <v>3</v>
      </c>
      <c r="J2019" s="46" t="s">
        <v>1274</v>
      </c>
      <c r="K2019" s="48" t="s">
        <v>3630</v>
      </c>
      <c r="L2019" s="49" t="s">
        <v>4261</v>
      </c>
      <c r="M2019" s="49" t="s">
        <v>4316</v>
      </c>
      <c r="N2019" s="22" t="s">
        <v>2483</v>
      </c>
      <c r="O2019" s="49" t="s">
        <v>2311</v>
      </c>
      <c r="P2019" s="247" t="s">
        <v>2369</v>
      </c>
      <c r="Q2019" s="191"/>
      <c r="R2019" s="1"/>
      <c r="S2019" s="1" t="str">
        <f t="shared" si="278"/>
        <v/>
      </c>
      <c r="T2019" s="1" t="str">
        <f>IF(ISNA(VLOOKUP(P2019,'NEW XEQM.c'!D:D,1,0)),"--",VLOOKUP(P2019,'NEW XEQM.c'!D:G,3,0))</f>
        <v>--</v>
      </c>
      <c r="U2019" s="1" t="s">
        <v>2449</v>
      </c>
      <c r="W2019" t="e">
        <f t="shared" si="281"/>
        <v>#VALUE!</v>
      </c>
    </row>
    <row r="2020" spans="1:23">
      <c r="A2020" s="16">
        <f t="shared" si="279"/>
        <v>2020</v>
      </c>
      <c r="B2020" s="15">
        <f t="shared" si="280"/>
        <v>1976</v>
      </c>
      <c r="C2020" s="45" t="s">
        <v>3493</v>
      </c>
      <c r="D2020" s="45">
        <v>12</v>
      </c>
      <c r="E2020" s="48" t="s">
        <v>2386</v>
      </c>
      <c r="F2020" s="48" t="s">
        <v>2386</v>
      </c>
      <c r="G2020" s="51">
        <v>0</v>
      </c>
      <c r="H2020" s="51">
        <v>0</v>
      </c>
      <c r="I2020" s="196" t="s">
        <v>3</v>
      </c>
      <c r="J2020" s="46" t="s">
        <v>1274</v>
      </c>
      <c r="K2020" s="48" t="s">
        <v>3630</v>
      </c>
      <c r="L2020" s="49" t="s">
        <v>4261</v>
      </c>
      <c r="M2020" s="49" t="s">
        <v>4316</v>
      </c>
      <c r="N2020" s="22" t="s">
        <v>2483</v>
      </c>
      <c r="O2020" s="49" t="s">
        <v>2311</v>
      </c>
      <c r="P2020" s="247" t="s">
        <v>2370</v>
      </c>
      <c r="Q2020" s="191"/>
      <c r="R2020" s="1"/>
      <c r="S2020" s="1" t="str">
        <f t="shared" si="278"/>
        <v/>
      </c>
      <c r="T2020" s="1" t="str">
        <f>IF(ISNA(VLOOKUP(P2020,'NEW XEQM.c'!D:D,1,0)),"--",VLOOKUP(P2020,'NEW XEQM.c'!D:G,3,0))</f>
        <v>--</v>
      </c>
      <c r="U2020" s="1" t="s">
        <v>2449</v>
      </c>
      <c r="W2020" t="e">
        <f t="shared" si="281"/>
        <v>#VALUE!</v>
      </c>
    </row>
    <row r="2021" spans="1:23">
      <c r="A2021" s="16">
        <f t="shared" si="279"/>
        <v>2021</v>
      </c>
      <c r="B2021" s="15">
        <f t="shared" si="280"/>
        <v>1977</v>
      </c>
      <c r="C2021" s="45" t="s">
        <v>3493</v>
      </c>
      <c r="D2021" s="45">
        <v>13</v>
      </c>
      <c r="E2021" s="48" t="s">
        <v>2387</v>
      </c>
      <c r="F2021" s="48" t="s">
        <v>2387</v>
      </c>
      <c r="G2021" s="51">
        <v>0</v>
      </c>
      <c r="H2021" s="51">
        <v>0</v>
      </c>
      <c r="I2021" s="196" t="s">
        <v>3</v>
      </c>
      <c r="J2021" s="46" t="s">
        <v>1274</v>
      </c>
      <c r="K2021" s="48" t="s">
        <v>3630</v>
      </c>
      <c r="L2021" s="49" t="s">
        <v>4261</v>
      </c>
      <c r="M2021" s="49" t="s">
        <v>4316</v>
      </c>
      <c r="N2021" s="22" t="s">
        <v>2483</v>
      </c>
      <c r="O2021" s="49" t="s">
        <v>2311</v>
      </c>
      <c r="P2021" s="247" t="s">
        <v>2371</v>
      </c>
      <c r="Q2021" s="191"/>
      <c r="R2021" s="1"/>
      <c r="S2021" s="1" t="str">
        <f t="shared" si="278"/>
        <v/>
      </c>
      <c r="T2021" s="1" t="str">
        <f>IF(ISNA(VLOOKUP(P2021,'NEW XEQM.c'!D:D,1,0)),"--",VLOOKUP(P2021,'NEW XEQM.c'!D:G,3,0))</f>
        <v>--</v>
      </c>
      <c r="U2021" s="1" t="s">
        <v>2449</v>
      </c>
      <c r="W2021" t="e">
        <f t="shared" si="281"/>
        <v>#VALUE!</v>
      </c>
    </row>
    <row r="2022" spans="1:23">
      <c r="A2022" s="16">
        <f t="shared" si="279"/>
        <v>2022</v>
      </c>
      <c r="B2022" s="15">
        <f t="shared" si="280"/>
        <v>1978</v>
      </c>
      <c r="C2022" s="45" t="s">
        <v>3493</v>
      </c>
      <c r="D2022" s="45">
        <v>14</v>
      </c>
      <c r="E2022" s="48" t="s">
        <v>2388</v>
      </c>
      <c r="F2022" s="48" t="s">
        <v>2388</v>
      </c>
      <c r="G2022" s="51">
        <v>0</v>
      </c>
      <c r="H2022" s="51">
        <v>0</v>
      </c>
      <c r="I2022" s="196" t="s">
        <v>3</v>
      </c>
      <c r="J2022" s="46" t="s">
        <v>1274</v>
      </c>
      <c r="K2022" s="48" t="s">
        <v>3630</v>
      </c>
      <c r="L2022" s="49" t="s">
        <v>4261</v>
      </c>
      <c r="M2022" s="49" t="s">
        <v>4316</v>
      </c>
      <c r="N2022" s="22" t="s">
        <v>2483</v>
      </c>
      <c r="O2022" s="49" t="s">
        <v>2311</v>
      </c>
      <c r="P2022" s="247" t="s">
        <v>2372</v>
      </c>
      <c r="Q2022" s="191"/>
      <c r="R2022" s="1"/>
      <c r="S2022" s="1" t="str">
        <f t="shared" si="278"/>
        <v/>
      </c>
      <c r="T2022" s="1" t="str">
        <f>IF(ISNA(VLOOKUP(P2022,'NEW XEQM.c'!D:D,1,0)),"--",VLOOKUP(P2022,'NEW XEQM.c'!D:G,3,0))</f>
        <v>--</v>
      </c>
      <c r="U2022" s="1" t="s">
        <v>2449</v>
      </c>
      <c r="W2022" t="e">
        <f t="shared" si="281"/>
        <v>#VALUE!</v>
      </c>
    </row>
    <row r="2023" spans="1:23">
      <c r="A2023" s="16">
        <f t="shared" si="279"/>
        <v>2023</v>
      </c>
      <c r="B2023" s="15">
        <f t="shared" si="280"/>
        <v>1979</v>
      </c>
      <c r="C2023" s="45" t="s">
        <v>3493</v>
      </c>
      <c r="D2023" s="45">
        <v>15</v>
      </c>
      <c r="E2023" s="48" t="s">
        <v>2389</v>
      </c>
      <c r="F2023" s="48" t="s">
        <v>2389</v>
      </c>
      <c r="G2023" s="51">
        <v>0</v>
      </c>
      <c r="H2023" s="51">
        <v>0</v>
      </c>
      <c r="I2023" s="196" t="s">
        <v>3</v>
      </c>
      <c r="J2023" s="46" t="s">
        <v>1274</v>
      </c>
      <c r="K2023" s="48" t="s">
        <v>3630</v>
      </c>
      <c r="L2023" s="49" t="s">
        <v>4261</v>
      </c>
      <c r="M2023" s="49" t="s">
        <v>4316</v>
      </c>
      <c r="N2023" s="22" t="s">
        <v>2483</v>
      </c>
      <c r="O2023" s="49" t="s">
        <v>2311</v>
      </c>
      <c r="P2023" s="247" t="s">
        <v>2373</v>
      </c>
      <c r="Q2023" s="191"/>
      <c r="R2023" s="1"/>
      <c r="S2023" s="1" t="str">
        <f t="shared" si="278"/>
        <v/>
      </c>
      <c r="T2023" s="1" t="str">
        <f>IF(ISNA(VLOOKUP(P2023,'NEW XEQM.c'!D:D,1,0)),"--",VLOOKUP(P2023,'NEW XEQM.c'!D:G,3,0))</f>
        <v>--</v>
      </c>
      <c r="U2023" s="1" t="s">
        <v>2449</v>
      </c>
      <c r="W2023" t="e">
        <f t="shared" si="281"/>
        <v>#VALUE!</v>
      </c>
    </row>
    <row r="2024" spans="1:23">
      <c r="A2024" s="16">
        <f t="shared" si="279"/>
        <v>2024</v>
      </c>
      <c r="B2024" s="15">
        <f t="shared" si="280"/>
        <v>1980</v>
      </c>
      <c r="C2024" s="45" t="s">
        <v>3493</v>
      </c>
      <c r="D2024" s="45">
        <v>16</v>
      </c>
      <c r="E2024" s="48" t="s">
        <v>2390</v>
      </c>
      <c r="F2024" s="48" t="s">
        <v>2390</v>
      </c>
      <c r="G2024" s="51">
        <v>0</v>
      </c>
      <c r="H2024" s="51">
        <v>0</v>
      </c>
      <c r="I2024" s="196" t="s">
        <v>3</v>
      </c>
      <c r="J2024" s="46" t="s">
        <v>1274</v>
      </c>
      <c r="K2024" s="48" t="s">
        <v>3630</v>
      </c>
      <c r="L2024" s="49" t="s">
        <v>4261</v>
      </c>
      <c r="M2024" s="49" t="s">
        <v>4316</v>
      </c>
      <c r="N2024" s="22" t="s">
        <v>2483</v>
      </c>
      <c r="O2024" s="49" t="s">
        <v>2311</v>
      </c>
      <c r="P2024" s="247" t="s">
        <v>2374</v>
      </c>
      <c r="Q2024" s="191"/>
      <c r="R2024" s="1"/>
      <c r="S2024" s="1" t="str">
        <f t="shared" si="278"/>
        <v/>
      </c>
      <c r="T2024" s="1" t="str">
        <f>IF(ISNA(VLOOKUP(P2024,'NEW XEQM.c'!D:D,1,0)),"--",VLOOKUP(P2024,'NEW XEQM.c'!D:G,3,0))</f>
        <v>--</v>
      </c>
      <c r="U2024" s="1" t="s">
        <v>2449</v>
      </c>
      <c r="W2024" t="e">
        <f t="shared" si="281"/>
        <v>#VALUE!</v>
      </c>
    </row>
    <row r="2025" spans="1:23">
      <c r="A2025" s="16">
        <f t="shared" si="279"/>
        <v>2025</v>
      </c>
      <c r="B2025" s="15">
        <f t="shared" si="280"/>
        <v>1981</v>
      </c>
      <c r="C2025" s="45" t="s">
        <v>3493</v>
      </c>
      <c r="D2025" s="45">
        <v>17</v>
      </c>
      <c r="E2025" s="48" t="s">
        <v>2391</v>
      </c>
      <c r="F2025" s="48" t="s">
        <v>2391</v>
      </c>
      <c r="G2025" s="51">
        <v>0</v>
      </c>
      <c r="H2025" s="51">
        <v>0</v>
      </c>
      <c r="I2025" s="196" t="s">
        <v>3</v>
      </c>
      <c r="J2025" s="46" t="s">
        <v>1274</v>
      </c>
      <c r="K2025" s="48" t="s">
        <v>3630</v>
      </c>
      <c r="L2025" s="49" t="s">
        <v>4261</v>
      </c>
      <c r="M2025" s="49" t="s">
        <v>4316</v>
      </c>
      <c r="N2025" s="22" t="s">
        <v>2483</v>
      </c>
      <c r="O2025" s="49" t="s">
        <v>2311</v>
      </c>
      <c r="P2025" s="247" t="s">
        <v>2375</v>
      </c>
      <c r="Q2025" s="191"/>
      <c r="R2025" s="1"/>
      <c r="S2025" s="1" t="str">
        <f t="shared" si="278"/>
        <v/>
      </c>
      <c r="T2025" s="1" t="str">
        <f>IF(ISNA(VLOOKUP(P2025,'NEW XEQM.c'!D:D,1,0)),"--",VLOOKUP(P2025,'NEW XEQM.c'!D:G,3,0))</f>
        <v>--</v>
      </c>
      <c r="U2025" s="1" t="s">
        <v>2449</v>
      </c>
      <c r="W2025" t="e">
        <f t="shared" si="281"/>
        <v>#VALUE!</v>
      </c>
    </row>
    <row r="2026" spans="1:23">
      <c r="A2026" s="16">
        <f t="shared" si="279"/>
        <v>2026</v>
      </c>
      <c r="B2026" s="15">
        <f t="shared" si="280"/>
        <v>1982</v>
      </c>
      <c r="C2026" s="45" t="s">
        <v>3493</v>
      </c>
      <c r="D2026" s="45">
        <v>18</v>
      </c>
      <c r="E2026" s="48" t="s">
        <v>2392</v>
      </c>
      <c r="F2026" s="48" t="s">
        <v>2392</v>
      </c>
      <c r="G2026" s="51">
        <v>0</v>
      </c>
      <c r="H2026" s="51">
        <v>0</v>
      </c>
      <c r="I2026" s="196" t="s">
        <v>3</v>
      </c>
      <c r="J2026" s="46" t="s">
        <v>1274</v>
      </c>
      <c r="K2026" s="48" t="s">
        <v>3630</v>
      </c>
      <c r="L2026" s="49" t="s">
        <v>4261</v>
      </c>
      <c r="M2026" s="49" t="s">
        <v>4316</v>
      </c>
      <c r="N2026" s="22" t="s">
        <v>2483</v>
      </c>
      <c r="O2026" s="49" t="s">
        <v>2311</v>
      </c>
      <c r="P2026" s="247" t="s">
        <v>2376</v>
      </c>
      <c r="Q2026" s="191"/>
      <c r="R2026" s="1"/>
      <c r="S2026" s="1" t="str">
        <f t="shared" si="278"/>
        <v/>
      </c>
      <c r="T2026" s="1" t="str">
        <f>IF(ISNA(VLOOKUP(P2026,'NEW XEQM.c'!D:D,1,0)),"--",VLOOKUP(P2026,'NEW XEQM.c'!D:G,3,0))</f>
        <v>--</v>
      </c>
      <c r="U2026" s="1" t="s">
        <v>2449</v>
      </c>
      <c r="W2026" t="e">
        <f t="shared" si="281"/>
        <v>#VALUE!</v>
      </c>
    </row>
    <row r="2027" spans="1:23">
      <c r="A2027" s="16">
        <f t="shared" si="279"/>
        <v>2027</v>
      </c>
      <c r="B2027" s="15">
        <f t="shared" si="280"/>
        <v>1983</v>
      </c>
      <c r="C2027" s="45" t="s">
        <v>3494</v>
      </c>
      <c r="D2027" s="45" t="s">
        <v>11</v>
      </c>
      <c r="E2027" s="193" t="s">
        <v>2413</v>
      </c>
      <c r="F2027" s="48" t="s">
        <v>2413</v>
      </c>
      <c r="G2027" s="51">
        <v>1</v>
      </c>
      <c r="H2027" s="51">
        <v>18</v>
      </c>
      <c r="I2027" s="196" t="s">
        <v>1</v>
      </c>
      <c r="J2027" s="46" t="s">
        <v>1274</v>
      </c>
      <c r="K2027" s="48" t="s">
        <v>3526</v>
      </c>
      <c r="L2027" s="49" t="s">
        <v>4261</v>
      </c>
      <c r="M2027" s="49" t="s">
        <v>4318</v>
      </c>
      <c r="N2027" s="22" t="s">
        <v>2483</v>
      </c>
      <c r="O2027" s="49"/>
      <c r="P2027" s="247" t="s">
        <v>2411</v>
      </c>
      <c r="Q2027" s="191"/>
      <c r="R2027" s="1"/>
      <c r="S2027" s="1" t="str">
        <f t="shared" si="278"/>
        <v/>
      </c>
      <c r="T2027" s="1" t="str">
        <f>IF(ISNA(VLOOKUP(P2027,'NEW XEQM.c'!D:D,1,0)),"--",VLOOKUP(P2027,'NEW XEQM.c'!D:G,3,0))</f>
        <v>--</v>
      </c>
      <c r="U2027" s="1" t="s">
        <v>2449</v>
      </c>
      <c r="W2027" t="e">
        <f t="shared" si="281"/>
        <v>#VALUE!</v>
      </c>
    </row>
    <row r="2028" spans="1:23">
      <c r="A2028" s="16">
        <f t="shared" si="279"/>
        <v>2028</v>
      </c>
      <c r="B2028" s="15">
        <f t="shared" si="280"/>
        <v>1984</v>
      </c>
      <c r="C2028" s="45" t="s">
        <v>3495</v>
      </c>
      <c r="D2028" s="45" t="s">
        <v>11</v>
      </c>
      <c r="E2028" s="193" t="s">
        <v>2414</v>
      </c>
      <c r="F2028" s="48" t="s">
        <v>2414</v>
      </c>
      <c r="G2028" s="51">
        <v>1</v>
      </c>
      <c r="H2028" s="51">
        <v>18</v>
      </c>
      <c r="I2028" s="196" t="s">
        <v>1</v>
      </c>
      <c r="J2028" s="46" t="s">
        <v>1274</v>
      </c>
      <c r="K2028" s="48" t="s">
        <v>3630</v>
      </c>
      <c r="L2028" s="49" t="s">
        <v>4261</v>
      </c>
      <c r="M2028" s="49" t="s">
        <v>4318</v>
      </c>
      <c r="N2028" s="22" t="s">
        <v>2483</v>
      </c>
      <c r="O2028" s="45"/>
      <c r="P2028" s="247" t="s">
        <v>2412</v>
      </c>
      <c r="Q2028" s="191"/>
      <c r="R2028" s="1"/>
      <c r="S2028" s="1" t="str">
        <f t="shared" si="278"/>
        <v/>
      </c>
      <c r="T2028" s="1" t="str">
        <f>IF(ISNA(VLOOKUP(P2028,'NEW XEQM.c'!D:D,1,0)),"--",VLOOKUP(P2028,'NEW XEQM.c'!D:G,3,0))</f>
        <v>--</v>
      </c>
      <c r="U2028" s="1" t="s">
        <v>2449</v>
      </c>
      <c r="W2028" t="e">
        <f t="shared" si="281"/>
        <v>#VALUE!</v>
      </c>
    </row>
    <row r="2029" spans="1:23">
      <c r="A2029" s="16">
        <f t="shared" si="279"/>
        <v>2029</v>
      </c>
      <c r="B2029" s="15">
        <f t="shared" si="280"/>
        <v>1985</v>
      </c>
      <c r="C2029" s="45" t="s">
        <v>4657</v>
      </c>
      <c r="D2029" s="45" t="s">
        <v>4652</v>
      </c>
      <c r="E2029" s="7" t="s">
        <v>4653</v>
      </c>
      <c r="F2029" s="7" t="s">
        <v>4653</v>
      </c>
      <c r="G2029" s="60">
        <v>0</v>
      </c>
      <c r="H2029" s="60">
        <v>0</v>
      </c>
      <c r="I2029" s="196" t="s">
        <v>3</v>
      </c>
      <c r="J2029" s="7" t="s">
        <v>1275</v>
      </c>
      <c r="K2029" s="6" t="s">
        <v>3526</v>
      </c>
      <c r="L2029" s="132" t="s">
        <v>4261</v>
      </c>
      <c r="M2029" s="49" t="s">
        <v>4318</v>
      </c>
      <c r="N2029" s="22" t="s">
        <v>5131</v>
      </c>
      <c r="O2029" s="45"/>
      <c r="P2029" s="246" t="s">
        <v>4654</v>
      </c>
      <c r="Q2029" s="191"/>
      <c r="R2029" s="1"/>
      <c r="S2029" s="1" t="str">
        <f t="shared" si="278"/>
        <v/>
      </c>
      <c r="T2029" s="1" t="str">
        <f>IF(ISNA(VLOOKUP(P2029,'NEW XEQM.c'!D:D,1,0)),"--",VLOOKUP(P2029,'NEW XEQM.c'!D:G,3,0))</f>
        <v>--</v>
      </c>
      <c r="U2029" s="1" t="s">
        <v>2450</v>
      </c>
      <c r="W2029" t="e">
        <f t="shared" si="281"/>
        <v>#VALUE!</v>
      </c>
    </row>
    <row r="2030" spans="1:23">
      <c r="A2030" s="16">
        <f t="shared" si="279"/>
        <v>2030</v>
      </c>
      <c r="B2030" s="15">
        <f t="shared" si="280"/>
        <v>1986</v>
      </c>
      <c r="C2030" s="45" t="s">
        <v>4657</v>
      </c>
      <c r="D2030" s="45" t="s">
        <v>4658</v>
      </c>
      <c r="E2030" s="48" t="s">
        <v>4662</v>
      </c>
      <c r="F2030" s="48" t="s">
        <v>4662</v>
      </c>
      <c r="G2030" s="51">
        <v>0</v>
      </c>
      <c r="H2030" s="51">
        <v>0</v>
      </c>
      <c r="I2030" s="196" t="s">
        <v>1</v>
      </c>
      <c r="J2030" s="7" t="s">
        <v>1275</v>
      </c>
      <c r="K2030" s="6" t="s">
        <v>3526</v>
      </c>
      <c r="L2030" s="132" t="s">
        <v>4261</v>
      </c>
      <c r="M2030" s="49" t="s">
        <v>4316</v>
      </c>
      <c r="N2030" s="22" t="s">
        <v>2483</v>
      </c>
      <c r="O2030" s="49"/>
      <c r="P2030" s="247" t="s">
        <v>4655</v>
      </c>
      <c r="Q2030" s="191"/>
      <c r="R2030" s="1"/>
      <c r="S2030" s="1" t="str">
        <f t="shared" si="278"/>
        <v/>
      </c>
      <c r="T2030" s="1" t="str">
        <f>IF(ISNA(VLOOKUP(P2030,'NEW XEQM.c'!D:D,1,0)),"--",VLOOKUP(P2030,'NEW XEQM.c'!D:G,3,0))</f>
        <v>--</v>
      </c>
      <c r="U2030" s="1" t="s">
        <v>2491</v>
      </c>
      <c r="W2030" t="e">
        <f t="shared" si="281"/>
        <v>#VALUE!</v>
      </c>
    </row>
    <row r="2031" spans="1:23">
      <c r="A2031" s="16">
        <f t="shared" si="279"/>
        <v>2031</v>
      </c>
      <c r="B2031" s="15">
        <f t="shared" si="280"/>
        <v>1987</v>
      </c>
      <c r="C2031" s="45" t="s">
        <v>4657</v>
      </c>
      <c r="D2031" s="45" t="s">
        <v>4659</v>
      </c>
      <c r="E2031" s="48" t="s">
        <v>4663</v>
      </c>
      <c r="F2031" s="48" t="s">
        <v>4663</v>
      </c>
      <c r="G2031" s="51">
        <v>0</v>
      </c>
      <c r="H2031" s="51">
        <v>0</v>
      </c>
      <c r="I2031" s="196" t="s">
        <v>1</v>
      </c>
      <c r="J2031" s="7" t="s">
        <v>1275</v>
      </c>
      <c r="K2031" s="6" t="s">
        <v>3526</v>
      </c>
      <c r="L2031" s="132" t="s">
        <v>4261</v>
      </c>
      <c r="M2031" s="49" t="s">
        <v>4316</v>
      </c>
      <c r="N2031" s="22" t="s">
        <v>2483</v>
      </c>
      <c r="O2031" s="49"/>
      <c r="P2031" s="247" t="s">
        <v>4656</v>
      </c>
      <c r="Q2031" s="191"/>
      <c r="R2031" s="1"/>
      <c r="S2031" s="1" t="str">
        <f t="shared" ref="S2031:S2094" si="287">IF(E2031=F2031,"","NOT EQUAL")</f>
        <v/>
      </c>
      <c r="T2031" s="1" t="str">
        <f>IF(ISNA(VLOOKUP(P2031,'NEW XEQM.c'!D:D,1,0)),"--",VLOOKUP(P2031,'NEW XEQM.c'!D:G,3,0))</f>
        <v>--</v>
      </c>
      <c r="U2031" s="1" t="s">
        <v>2491</v>
      </c>
      <c r="W2031" t="e">
        <f t="shared" si="281"/>
        <v>#VALUE!</v>
      </c>
    </row>
    <row r="2032" spans="1:23">
      <c r="A2032" s="16">
        <f t="shared" si="279"/>
        <v>2032</v>
      </c>
      <c r="B2032" s="15">
        <f t="shared" si="280"/>
        <v>1988</v>
      </c>
      <c r="C2032" s="45" t="s">
        <v>4657</v>
      </c>
      <c r="D2032" s="45" t="s">
        <v>4660</v>
      </c>
      <c r="E2032" s="48" t="s">
        <v>4664</v>
      </c>
      <c r="F2032" s="48" t="s">
        <v>4664</v>
      </c>
      <c r="G2032" s="51">
        <v>0</v>
      </c>
      <c r="H2032" s="51">
        <v>0</v>
      </c>
      <c r="I2032" s="196" t="s">
        <v>1</v>
      </c>
      <c r="J2032" s="7" t="s">
        <v>1275</v>
      </c>
      <c r="K2032" s="6" t="s">
        <v>3526</v>
      </c>
      <c r="L2032" s="132" t="s">
        <v>4261</v>
      </c>
      <c r="M2032" s="49" t="s">
        <v>4316</v>
      </c>
      <c r="N2032" s="22" t="s">
        <v>2483</v>
      </c>
      <c r="O2032" s="49"/>
      <c r="P2032" s="247" t="s">
        <v>4661</v>
      </c>
      <c r="Q2032" s="191"/>
      <c r="R2032" s="1"/>
      <c r="S2032" s="1" t="str">
        <f t="shared" si="287"/>
        <v/>
      </c>
      <c r="T2032" s="1" t="str">
        <f>IF(ISNA(VLOOKUP(P2032,'NEW XEQM.c'!D:D,1,0)),"--",VLOOKUP(P2032,'NEW XEQM.c'!D:G,3,0))</f>
        <v>--</v>
      </c>
      <c r="U2032" s="1" t="s">
        <v>2491</v>
      </c>
      <c r="W2032" t="e">
        <f t="shared" si="281"/>
        <v>#VALUE!</v>
      </c>
    </row>
    <row r="2033" spans="1:23">
      <c r="A2033" s="16">
        <f t="shared" si="279"/>
        <v>2033</v>
      </c>
      <c r="B2033" s="15">
        <f t="shared" si="280"/>
        <v>1989</v>
      </c>
      <c r="C2033" s="45" t="s">
        <v>3496</v>
      </c>
      <c r="D2033" s="45">
        <v>6</v>
      </c>
      <c r="E2033" s="48" t="s">
        <v>2494</v>
      </c>
      <c r="F2033" s="48" t="s">
        <v>2494</v>
      </c>
      <c r="G2033" s="51">
        <v>0</v>
      </c>
      <c r="H2033" s="51">
        <v>0</v>
      </c>
      <c r="I2033" s="196" t="s">
        <v>1</v>
      </c>
      <c r="J2033" s="46" t="s">
        <v>1274</v>
      </c>
      <c r="K2033" s="48" t="s">
        <v>3630</v>
      </c>
      <c r="L2033" s="49" t="s">
        <v>4261</v>
      </c>
      <c r="M2033" s="49" t="s">
        <v>4316</v>
      </c>
      <c r="N2033" s="22" t="s">
        <v>2483</v>
      </c>
      <c r="O2033" s="49" t="s">
        <v>2490</v>
      </c>
      <c r="P2033" s="247" t="s">
        <v>2508</v>
      </c>
      <c r="Q2033" s="191"/>
      <c r="R2033" s="1"/>
      <c r="S2033" s="1" t="str">
        <f t="shared" si="287"/>
        <v/>
      </c>
      <c r="T2033" s="1" t="str">
        <f>IF(ISNA(VLOOKUP(P2033,'NEW XEQM.c'!D:D,1,0)),"--",VLOOKUP(P2033,'NEW XEQM.c'!D:G,3,0))</f>
        <v>--</v>
      </c>
      <c r="U2033" s="1" t="s">
        <v>2491</v>
      </c>
      <c r="W2033" t="e">
        <f t="shared" si="281"/>
        <v>#VALUE!</v>
      </c>
    </row>
    <row r="2034" spans="1:23">
      <c r="A2034" s="16">
        <f t="shared" si="279"/>
        <v>2034</v>
      </c>
      <c r="B2034" s="15">
        <f t="shared" si="280"/>
        <v>1990</v>
      </c>
      <c r="C2034" s="45" t="s">
        <v>3496</v>
      </c>
      <c r="D2034" s="45">
        <v>8</v>
      </c>
      <c r="E2034" s="48" t="s">
        <v>2495</v>
      </c>
      <c r="F2034" s="48" t="s">
        <v>2495</v>
      </c>
      <c r="G2034" s="51">
        <v>0</v>
      </c>
      <c r="H2034" s="51">
        <v>0</v>
      </c>
      <c r="I2034" s="196" t="s">
        <v>1</v>
      </c>
      <c r="J2034" s="46" t="s">
        <v>1274</v>
      </c>
      <c r="K2034" s="48" t="s">
        <v>3630</v>
      </c>
      <c r="L2034" s="49" t="s">
        <v>4261</v>
      </c>
      <c r="M2034" s="49" t="s">
        <v>4316</v>
      </c>
      <c r="N2034" s="22" t="s">
        <v>2483</v>
      </c>
      <c r="O2034" s="49" t="s">
        <v>2490</v>
      </c>
      <c r="P2034" s="247" t="s">
        <v>2509</v>
      </c>
      <c r="Q2034" s="191"/>
      <c r="R2034" s="1"/>
      <c r="S2034" s="1" t="str">
        <f t="shared" si="287"/>
        <v/>
      </c>
      <c r="T2034" s="1" t="str">
        <f>IF(ISNA(VLOOKUP(P2034,'NEW XEQM.c'!D:D,1,0)),"--",VLOOKUP(P2034,'NEW XEQM.c'!D:G,3,0))</f>
        <v>--</v>
      </c>
      <c r="U2034" s="1" t="s">
        <v>2491</v>
      </c>
      <c r="W2034" t="e">
        <f t="shared" si="281"/>
        <v>#VALUE!</v>
      </c>
    </row>
    <row r="2035" spans="1:23">
      <c r="A2035" s="16">
        <f t="shared" si="279"/>
        <v>2035</v>
      </c>
      <c r="B2035" s="15">
        <f t="shared" si="280"/>
        <v>1991</v>
      </c>
      <c r="C2035" s="45" t="s">
        <v>3496</v>
      </c>
      <c r="D2035" s="45">
        <v>16</v>
      </c>
      <c r="E2035" s="48" t="s">
        <v>2496</v>
      </c>
      <c r="F2035" s="48" t="s">
        <v>2496</v>
      </c>
      <c r="G2035" s="51">
        <v>0</v>
      </c>
      <c r="H2035" s="51">
        <v>0</v>
      </c>
      <c r="I2035" s="196" t="s">
        <v>1</v>
      </c>
      <c r="J2035" s="46" t="s">
        <v>1274</v>
      </c>
      <c r="K2035" s="48" t="s">
        <v>3630</v>
      </c>
      <c r="L2035" s="49" t="s">
        <v>4261</v>
      </c>
      <c r="M2035" s="49" t="s">
        <v>4316</v>
      </c>
      <c r="N2035" s="22" t="s">
        <v>2483</v>
      </c>
      <c r="O2035" s="49" t="s">
        <v>2490</v>
      </c>
      <c r="P2035" s="247" t="s">
        <v>2510</v>
      </c>
      <c r="Q2035" s="191"/>
      <c r="R2035" s="1"/>
      <c r="S2035" s="1" t="str">
        <f t="shared" si="287"/>
        <v/>
      </c>
      <c r="T2035" s="1" t="str">
        <f>IF(ISNA(VLOOKUP(P2035,'NEW XEQM.c'!D:D,1,0)),"--",VLOOKUP(P2035,'NEW XEQM.c'!D:G,3,0))</f>
        <v>--</v>
      </c>
      <c r="U2035" s="1" t="s">
        <v>2491</v>
      </c>
      <c r="W2035" t="e">
        <f t="shared" si="281"/>
        <v>#VALUE!</v>
      </c>
    </row>
    <row r="2036" spans="1:23">
      <c r="A2036" s="16">
        <f t="shared" si="279"/>
        <v>2036</v>
      </c>
      <c r="B2036" s="15">
        <f t="shared" si="280"/>
        <v>1992</v>
      </c>
      <c r="C2036" s="45" t="s">
        <v>3496</v>
      </c>
      <c r="D2036" s="45">
        <v>32</v>
      </c>
      <c r="E2036" s="48" t="s">
        <v>2497</v>
      </c>
      <c r="F2036" s="48" t="s">
        <v>2497</v>
      </c>
      <c r="G2036" s="51">
        <v>0</v>
      </c>
      <c r="H2036" s="51">
        <v>0</v>
      </c>
      <c r="I2036" s="196" t="s">
        <v>1</v>
      </c>
      <c r="J2036" s="46" t="s">
        <v>1274</v>
      </c>
      <c r="K2036" s="48" t="s">
        <v>3630</v>
      </c>
      <c r="L2036" s="49" t="s">
        <v>4261</v>
      </c>
      <c r="M2036" s="49" t="s">
        <v>4316</v>
      </c>
      <c r="N2036" s="22" t="s">
        <v>2483</v>
      </c>
      <c r="O2036" s="49" t="s">
        <v>2490</v>
      </c>
      <c r="P2036" s="247" t="s">
        <v>2511</v>
      </c>
      <c r="Q2036" s="191"/>
      <c r="R2036" s="1"/>
      <c r="S2036" s="1" t="str">
        <f t="shared" si="287"/>
        <v/>
      </c>
      <c r="T2036" s="1" t="str">
        <f>IF(ISNA(VLOOKUP(P2036,'NEW XEQM.c'!D:D,1,0)),"--",VLOOKUP(P2036,'NEW XEQM.c'!D:G,3,0))</f>
        <v>--</v>
      </c>
      <c r="U2036" s="1" t="s">
        <v>2491</v>
      </c>
      <c r="W2036" t="e">
        <f t="shared" si="281"/>
        <v>#VALUE!</v>
      </c>
    </row>
    <row r="2037" spans="1:23">
      <c r="A2037" s="16">
        <f t="shared" si="279"/>
        <v>2037</v>
      </c>
      <c r="B2037" s="15">
        <f t="shared" si="280"/>
        <v>1993</v>
      </c>
      <c r="C2037" s="45" t="s">
        <v>3496</v>
      </c>
      <c r="D2037" s="45">
        <v>64</v>
      </c>
      <c r="E2037" s="48" t="s">
        <v>2498</v>
      </c>
      <c r="F2037" s="48" t="s">
        <v>2498</v>
      </c>
      <c r="G2037" s="51">
        <v>0</v>
      </c>
      <c r="H2037" s="51">
        <v>0</v>
      </c>
      <c r="I2037" s="196" t="s">
        <v>1</v>
      </c>
      <c r="J2037" s="46" t="s">
        <v>1274</v>
      </c>
      <c r="K2037" s="48" t="s">
        <v>3630</v>
      </c>
      <c r="L2037" s="49" t="s">
        <v>4261</v>
      </c>
      <c r="M2037" s="49" t="s">
        <v>4316</v>
      </c>
      <c r="N2037" s="22" t="s">
        <v>2483</v>
      </c>
      <c r="O2037" s="49" t="s">
        <v>2490</v>
      </c>
      <c r="P2037" s="247" t="s">
        <v>2512</v>
      </c>
      <c r="Q2037" s="191"/>
      <c r="R2037" s="1"/>
      <c r="S2037" s="1" t="str">
        <f t="shared" si="287"/>
        <v/>
      </c>
      <c r="T2037" s="1" t="str">
        <f>IF(ISNA(VLOOKUP(P2037,'NEW XEQM.c'!D:D,1,0)),"--",VLOOKUP(P2037,'NEW XEQM.c'!D:G,3,0))</f>
        <v>--</v>
      </c>
      <c r="U2037" s="1" t="s">
        <v>2491</v>
      </c>
      <c r="W2037" t="e">
        <f t="shared" si="281"/>
        <v>#VALUE!</v>
      </c>
    </row>
    <row r="2038" spans="1:23">
      <c r="A2038" s="16">
        <f t="shared" si="279"/>
        <v>2038</v>
      </c>
      <c r="B2038" s="15">
        <f t="shared" si="280"/>
        <v>1994</v>
      </c>
      <c r="C2038" s="45" t="s">
        <v>3497</v>
      </c>
      <c r="D2038" s="45">
        <v>6</v>
      </c>
      <c r="E2038" s="48" t="s">
        <v>2499</v>
      </c>
      <c r="F2038" s="48" t="s">
        <v>2499</v>
      </c>
      <c r="G2038" s="51">
        <v>0</v>
      </c>
      <c r="H2038" s="51">
        <v>0</v>
      </c>
      <c r="I2038" s="196" t="s">
        <v>1</v>
      </c>
      <c r="J2038" s="46" t="s">
        <v>1274</v>
      </c>
      <c r="K2038" s="48" t="s">
        <v>3630</v>
      </c>
      <c r="L2038" s="49" t="s">
        <v>4261</v>
      </c>
      <c r="M2038" s="49" t="s">
        <v>4316</v>
      </c>
      <c r="N2038" s="22" t="s">
        <v>2483</v>
      </c>
      <c r="O2038" s="49" t="s">
        <v>2490</v>
      </c>
      <c r="P2038" s="247" t="s">
        <v>2513</v>
      </c>
      <c r="Q2038" s="191"/>
      <c r="R2038" s="1"/>
      <c r="S2038" s="1" t="str">
        <f t="shared" si="287"/>
        <v/>
      </c>
      <c r="T2038" s="1" t="str">
        <f>IF(ISNA(VLOOKUP(P2038,'NEW XEQM.c'!D:D,1,0)),"--",VLOOKUP(P2038,'NEW XEQM.c'!D:G,3,0))</f>
        <v>--</v>
      </c>
      <c r="U2038" s="1" t="s">
        <v>2491</v>
      </c>
      <c r="W2038" t="e">
        <f t="shared" si="281"/>
        <v>#VALUE!</v>
      </c>
    </row>
    <row r="2039" spans="1:23">
      <c r="A2039" s="16">
        <f t="shared" si="279"/>
        <v>2039</v>
      </c>
      <c r="B2039" s="15">
        <f t="shared" si="280"/>
        <v>1995</v>
      </c>
      <c r="C2039" s="45" t="s">
        <v>3497</v>
      </c>
      <c r="D2039" s="45">
        <v>8</v>
      </c>
      <c r="E2039" s="48" t="s">
        <v>2500</v>
      </c>
      <c r="F2039" s="48" t="s">
        <v>2500</v>
      </c>
      <c r="G2039" s="51">
        <v>0</v>
      </c>
      <c r="H2039" s="51">
        <v>0</v>
      </c>
      <c r="I2039" s="196" t="s">
        <v>1</v>
      </c>
      <c r="J2039" s="46" t="s">
        <v>1274</v>
      </c>
      <c r="K2039" s="48" t="s">
        <v>3630</v>
      </c>
      <c r="L2039" s="49" t="s">
        <v>4261</v>
      </c>
      <c r="M2039" s="49" t="s">
        <v>4316</v>
      </c>
      <c r="N2039" s="22" t="s">
        <v>2483</v>
      </c>
      <c r="O2039" s="49" t="s">
        <v>2490</v>
      </c>
      <c r="P2039" s="247" t="s">
        <v>2514</v>
      </c>
      <c r="Q2039" s="191"/>
      <c r="R2039" s="1"/>
      <c r="S2039" s="1" t="str">
        <f t="shared" si="287"/>
        <v/>
      </c>
      <c r="T2039" s="1" t="str">
        <f>IF(ISNA(VLOOKUP(P2039,'NEW XEQM.c'!D:D,1,0)),"--",VLOOKUP(P2039,'NEW XEQM.c'!D:G,3,0))</f>
        <v>--</v>
      </c>
      <c r="U2039" s="1" t="s">
        <v>2491</v>
      </c>
      <c r="W2039" t="e">
        <f t="shared" si="281"/>
        <v>#VALUE!</v>
      </c>
    </row>
    <row r="2040" spans="1:23">
      <c r="A2040" s="16">
        <f t="shared" si="279"/>
        <v>2040</v>
      </c>
      <c r="B2040" s="15">
        <f t="shared" si="280"/>
        <v>1996</v>
      </c>
      <c r="C2040" s="45" t="s">
        <v>3497</v>
      </c>
      <c r="D2040" s="45">
        <v>16</v>
      </c>
      <c r="E2040" s="48" t="s">
        <v>2501</v>
      </c>
      <c r="F2040" s="48" t="s">
        <v>2501</v>
      </c>
      <c r="G2040" s="51">
        <v>0</v>
      </c>
      <c r="H2040" s="51">
        <v>0</v>
      </c>
      <c r="I2040" s="196" t="s">
        <v>1</v>
      </c>
      <c r="J2040" s="46" t="s">
        <v>1274</v>
      </c>
      <c r="K2040" s="48" t="s">
        <v>3630</v>
      </c>
      <c r="L2040" s="49" t="s">
        <v>4261</v>
      </c>
      <c r="M2040" s="49" t="s">
        <v>4316</v>
      </c>
      <c r="N2040" s="22" t="s">
        <v>2483</v>
      </c>
      <c r="O2040" s="49" t="s">
        <v>2490</v>
      </c>
      <c r="P2040" s="247" t="s">
        <v>2515</v>
      </c>
      <c r="Q2040" s="191"/>
      <c r="R2040" s="1"/>
      <c r="S2040" s="1" t="str">
        <f t="shared" si="287"/>
        <v/>
      </c>
      <c r="T2040" s="1" t="str">
        <f>IF(ISNA(VLOOKUP(P2040,'NEW XEQM.c'!D:D,1,0)),"--",VLOOKUP(P2040,'NEW XEQM.c'!D:G,3,0))</f>
        <v>--</v>
      </c>
      <c r="U2040" s="1" t="s">
        <v>2491</v>
      </c>
      <c r="W2040" t="e">
        <f t="shared" si="281"/>
        <v>#VALUE!</v>
      </c>
    </row>
    <row r="2041" spans="1:23">
      <c r="A2041" s="16">
        <f t="shared" si="279"/>
        <v>2041</v>
      </c>
      <c r="B2041" s="15">
        <f t="shared" si="280"/>
        <v>1997</v>
      </c>
      <c r="C2041" s="45" t="s">
        <v>3497</v>
      </c>
      <c r="D2041" s="45">
        <v>32</v>
      </c>
      <c r="E2041" s="48" t="s">
        <v>2502</v>
      </c>
      <c r="F2041" s="48" t="s">
        <v>2502</v>
      </c>
      <c r="G2041" s="51">
        <v>0</v>
      </c>
      <c r="H2041" s="51">
        <v>0</v>
      </c>
      <c r="I2041" s="196" t="s">
        <v>1</v>
      </c>
      <c r="J2041" s="46" t="s">
        <v>1274</v>
      </c>
      <c r="K2041" s="48" t="s">
        <v>3630</v>
      </c>
      <c r="L2041" s="49" t="s">
        <v>4261</v>
      </c>
      <c r="M2041" s="49" t="s">
        <v>4316</v>
      </c>
      <c r="N2041" s="22" t="s">
        <v>2483</v>
      </c>
      <c r="O2041" s="49" t="s">
        <v>2490</v>
      </c>
      <c r="P2041" s="247" t="s">
        <v>2516</v>
      </c>
      <c r="Q2041" s="191"/>
      <c r="R2041" s="1"/>
      <c r="S2041" s="1" t="str">
        <f t="shared" si="287"/>
        <v/>
      </c>
      <c r="T2041" s="1" t="str">
        <f>IF(ISNA(VLOOKUP(P2041,'NEW XEQM.c'!D:D,1,0)),"--",VLOOKUP(P2041,'NEW XEQM.c'!D:G,3,0))</f>
        <v>--</v>
      </c>
      <c r="U2041" s="1" t="s">
        <v>2491</v>
      </c>
      <c r="W2041" t="e">
        <f t="shared" si="281"/>
        <v>#VALUE!</v>
      </c>
    </row>
    <row r="2042" spans="1:23">
      <c r="A2042" s="16">
        <f t="shared" si="279"/>
        <v>2042</v>
      </c>
      <c r="B2042" s="15">
        <f t="shared" si="280"/>
        <v>1998</v>
      </c>
      <c r="C2042" s="45" t="s">
        <v>3497</v>
      </c>
      <c r="D2042" s="45">
        <v>64</v>
      </c>
      <c r="E2042" s="48" t="s">
        <v>2503</v>
      </c>
      <c r="F2042" s="48" t="s">
        <v>2503</v>
      </c>
      <c r="G2042" s="51">
        <v>0</v>
      </c>
      <c r="H2042" s="51">
        <v>0</v>
      </c>
      <c r="I2042" s="196" t="s">
        <v>1</v>
      </c>
      <c r="J2042" s="46" t="s">
        <v>1274</v>
      </c>
      <c r="K2042" s="48" t="s">
        <v>3630</v>
      </c>
      <c r="L2042" s="49" t="s">
        <v>4261</v>
      </c>
      <c r="M2042" s="49" t="s">
        <v>4316</v>
      </c>
      <c r="N2042" s="22" t="s">
        <v>2483</v>
      </c>
      <c r="O2042" s="49" t="s">
        <v>2490</v>
      </c>
      <c r="P2042" s="247" t="s">
        <v>2517</v>
      </c>
      <c r="Q2042" s="191"/>
      <c r="R2042" s="1"/>
      <c r="S2042" s="1" t="str">
        <f t="shared" si="287"/>
        <v/>
      </c>
      <c r="T2042" s="1" t="str">
        <f>IF(ISNA(VLOOKUP(P2042,'NEW XEQM.c'!D:D,1,0)),"--",VLOOKUP(P2042,'NEW XEQM.c'!D:G,3,0))</f>
        <v>--</v>
      </c>
      <c r="U2042" s="1" t="s">
        <v>2491</v>
      </c>
      <c r="W2042" t="e">
        <f t="shared" si="281"/>
        <v>#VALUE!</v>
      </c>
    </row>
    <row r="2043" spans="1:23">
      <c r="A2043" s="16">
        <f t="shared" si="279"/>
        <v>2043</v>
      </c>
      <c r="B2043" s="15">
        <f t="shared" si="280"/>
        <v>1999</v>
      </c>
      <c r="C2043" s="45" t="s">
        <v>3498</v>
      </c>
      <c r="D2043" s="45">
        <v>1</v>
      </c>
      <c r="E2043" s="48" t="s">
        <v>2504</v>
      </c>
      <c r="F2043" s="48" t="s">
        <v>2504</v>
      </c>
      <c r="G2043" s="51">
        <v>0</v>
      </c>
      <c r="H2043" s="51">
        <v>0</v>
      </c>
      <c r="I2043" s="196" t="s">
        <v>3</v>
      </c>
      <c r="J2043" s="46" t="s">
        <v>1274</v>
      </c>
      <c r="K2043" s="48" t="s">
        <v>3630</v>
      </c>
      <c r="L2043" s="49" t="s">
        <v>4261</v>
      </c>
      <c r="M2043" s="49" t="s">
        <v>4316</v>
      </c>
      <c r="N2043" s="22" t="s">
        <v>2483</v>
      </c>
      <c r="O2043" s="49" t="s">
        <v>2490</v>
      </c>
      <c r="P2043" s="247" t="s">
        <v>2518</v>
      </c>
      <c r="Q2043" s="191"/>
      <c r="R2043" s="1"/>
      <c r="S2043" s="1" t="str">
        <f t="shared" si="287"/>
        <v/>
      </c>
      <c r="T2043" s="1" t="str">
        <f>IF(ISNA(VLOOKUP(P2043,'NEW XEQM.c'!D:D,1,0)),"--",VLOOKUP(P2043,'NEW XEQM.c'!D:G,3,0))</f>
        <v>--</v>
      </c>
      <c r="U2043" s="1" t="s">
        <v>2491</v>
      </c>
      <c r="W2043" t="e">
        <f t="shared" si="281"/>
        <v>#VALUE!</v>
      </c>
    </row>
    <row r="2044" spans="1:23">
      <c r="A2044" s="16">
        <f t="shared" si="279"/>
        <v>2044</v>
      </c>
      <c r="B2044" s="15">
        <f t="shared" si="280"/>
        <v>2000</v>
      </c>
      <c r="C2044" s="45" t="s">
        <v>3498</v>
      </c>
      <c r="D2044" s="45">
        <v>2</v>
      </c>
      <c r="E2044" s="48" t="s">
        <v>2505</v>
      </c>
      <c r="F2044" s="48" t="s">
        <v>2505</v>
      </c>
      <c r="G2044" s="51">
        <v>0</v>
      </c>
      <c r="H2044" s="51">
        <v>0</v>
      </c>
      <c r="I2044" s="196" t="s">
        <v>3</v>
      </c>
      <c r="J2044" s="46" t="s">
        <v>1274</v>
      </c>
      <c r="K2044" s="48" t="s">
        <v>3630</v>
      </c>
      <c r="L2044" s="49" t="s">
        <v>4261</v>
      </c>
      <c r="M2044" s="49" t="s">
        <v>4316</v>
      </c>
      <c r="N2044" s="22" t="s">
        <v>2483</v>
      </c>
      <c r="O2044" s="49" t="s">
        <v>2490</v>
      </c>
      <c r="P2044" s="247" t="s">
        <v>2519</v>
      </c>
      <c r="Q2044" s="191"/>
      <c r="R2044" s="1"/>
      <c r="S2044" s="1" t="str">
        <f t="shared" si="287"/>
        <v/>
      </c>
      <c r="T2044" s="1" t="str">
        <f>IF(ISNA(VLOOKUP(P2044,'NEW XEQM.c'!D:D,1,0)),"--",VLOOKUP(P2044,'NEW XEQM.c'!D:G,3,0))</f>
        <v>--</v>
      </c>
      <c r="U2044" s="1" t="s">
        <v>2491</v>
      </c>
      <c r="W2044" t="e">
        <f t="shared" si="281"/>
        <v>#VALUE!</v>
      </c>
    </row>
    <row r="2045" spans="1:23">
      <c r="A2045" s="16">
        <f t="shared" ref="A2045:A2108" si="288">IF(B2045=INT(B2045),ROW(),"")</f>
        <v>2045</v>
      </c>
      <c r="B2045" s="15">
        <f t="shared" si="280"/>
        <v>2001</v>
      </c>
      <c r="C2045" s="45" t="s">
        <v>3498</v>
      </c>
      <c r="D2045" s="45">
        <v>3</v>
      </c>
      <c r="E2045" s="48" t="s">
        <v>2506</v>
      </c>
      <c r="F2045" s="48" t="s">
        <v>2506</v>
      </c>
      <c r="G2045" s="51">
        <v>0</v>
      </c>
      <c r="H2045" s="51">
        <v>0</v>
      </c>
      <c r="I2045" s="196" t="s">
        <v>3</v>
      </c>
      <c r="J2045" s="46" t="s">
        <v>1274</v>
      </c>
      <c r="K2045" s="48" t="s">
        <v>3630</v>
      </c>
      <c r="L2045" s="49" t="s">
        <v>4261</v>
      </c>
      <c r="M2045" s="49" t="s">
        <v>4316</v>
      </c>
      <c r="N2045" s="22" t="s">
        <v>2483</v>
      </c>
      <c r="O2045" s="49" t="s">
        <v>2490</v>
      </c>
      <c r="P2045" s="247" t="s">
        <v>2520</v>
      </c>
      <c r="Q2045" s="191"/>
      <c r="R2045" s="1"/>
      <c r="S2045" s="1" t="str">
        <f t="shared" si="287"/>
        <v/>
      </c>
      <c r="T2045" s="1" t="str">
        <f>IF(ISNA(VLOOKUP(P2045,'NEW XEQM.c'!D:D,1,0)),"--",VLOOKUP(P2045,'NEW XEQM.c'!D:G,3,0))</f>
        <v>--</v>
      </c>
      <c r="U2045" s="1" t="s">
        <v>2491</v>
      </c>
      <c r="W2045" t="e">
        <f t="shared" si="281"/>
        <v>#VALUE!</v>
      </c>
    </row>
    <row r="2046" spans="1:23">
      <c r="A2046" s="16">
        <f t="shared" si="288"/>
        <v>2046</v>
      </c>
      <c r="B2046" s="15">
        <f t="shared" si="280"/>
        <v>2002</v>
      </c>
      <c r="C2046" s="45" t="s">
        <v>3498</v>
      </c>
      <c r="D2046" s="45">
        <v>4</v>
      </c>
      <c r="E2046" s="48" t="s">
        <v>2507</v>
      </c>
      <c r="F2046" s="48" t="s">
        <v>2507</v>
      </c>
      <c r="G2046" s="51">
        <v>0</v>
      </c>
      <c r="H2046" s="51">
        <v>0</v>
      </c>
      <c r="I2046" s="196" t="s">
        <v>3</v>
      </c>
      <c r="J2046" s="46" t="s">
        <v>1274</v>
      </c>
      <c r="K2046" s="48" t="s">
        <v>3630</v>
      </c>
      <c r="L2046" s="49" t="s">
        <v>4261</v>
      </c>
      <c r="M2046" s="49" t="s">
        <v>4316</v>
      </c>
      <c r="N2046" s="22" t="s">
        <v>2483</v>
      </c>
      <c r="O2046" s="49" t="s">
        <v>2490</v>
      </c>
      <c r="P2046" s="247" t="s">
        <v>2521</v>
      </c>
      <c r="Q2046" s="191"/>
      <c r="R2046" s="1"/>
      <c r="S2046" s="1" t="str">
        <f t="shared" si="287"/>
        <v/>
      </c>
      <c r="T2046" s="1" t="str">
        <f>IF(ISNA(VLOOKUP(P2046,'NEW XEQM.c'!D:D,1,0)),"--",VLOOKUP(P2046,'NEW XEQM.c'!D:G,3,0))</f>
        <v>--</v>
      </c>
      <c r="U2046" s="1" t="s">
        <v>2491</v>
      </c>
      <c r="W2046" t="e">
        <f t="shared" si="281"/>
        <v>#VALUE!</v>
      </c>
    </row>
    <row r="2047" spans="1:23">
      <c r="A2047" s="16">
        <f t="shared" si="288"/>
        <v>2047</v>
      </c>
      <c r="B2047" s="15">
        <f t="shared" si="280"/>
        <v>2003</v>
      </c>
      <c r="C2047" s="45" t="s">
        <v>3498</v>
      </c>
      <c r="D2047" s="45">
        <v>5</v>
      </c>
      <c r="E2047" s="48" t="s">
        <v>4671</v>
      </c>
      <c r="F2047" s="48" t="s">
        <v>4671</v>
      </c>
      <c r="G2047" s="51">
        <v>0</v>
      </c>
      <c r="H2047" s="51">
        <v>0</v>
      </c>
      <c r="I2047" s="196" t="s">
        <v>3</v>
      </c>
      <c r="J2047" s="46" t="s">
        <v>1275</v>
      </c>
      <c r="K2047" s="48" t="s">
        <v>3630</v>
      </c>
      <c r="L2047" s="49" t="s">
        <v>4261</v>
      </c>
      <c r="M2047" s="49" t="s">
        <v>4316</v>
      </c>
      <c r="N2047" s="22" t="s">
        <v>2483</v>
      </c>
      <c r="O2047" s="49" t="s">
        <v>2490</v>
      </c>
      <c r="P2047" s="247" t="s">
        <v>2522</v>
      </c>
      <c r="Q2047" s="191"/>
      <c r="R2047" s="1"/>
      <c r="S2047" s="1" t="str">
        <f t="shared" si="287"/>
        <v/>
      </c>
      <c r="T2047" s="1" t="str">
        <f>IF(ISNA(VLOOKUP(P2047,'NEW XEQM.c'!D:D,1,0)),"--",VLOOKUP(P2047,'NEW XEQM.c'!D:G,3,0))</f>
        <v>--</v>
      </c>
      <c r="U2047" s="1" t="s">
        <v>2491</v>
      </c>
      <c r="W2047" t="e">
        <f t="shared" si="281"/>
        <v>#VALUE!</v>
      </c>
    </row>
    <row r="2048" spans="1:23">
      <c r="A2048" s="16">
        <f t="shared" si="288"/>
        <v>2048</v>
      </c>
      <c r="B2048" s="15">
        <f t="shared" si="280"/>
        <v>2004</v>
      </c>
      <c r="C2048" s="45" t="s">
        <v>3498</v>
      </c>
      <c r="D2048" s="45">
        <v>6</v>
      </c>
      <c r="E2048" s="48" t="s">
        <v>4672</v>
      </c>
      <c r="F2048" s="48" t="s">
        <v>4672</v>
      </c>
      <c r="G2048" s="51">
        <v>0</v>
      </c>
      <c r="H2048" s="51">
        <v>0</v>
      </c>
      <c r="I2048" s="196" t="s">
        <v>3</v>
      </c>
      <c r="J2048" s="46" t="s">
        <v>1275</v>
      </c>
      <c r="K2048" s="48" t="s">
        <v>3630</v>
      </c>
      <c r="L2048" s="49" t="s">
        <v>4261</v>
      </c>
      <c r="M2048" s="49" t="s">
        <v>4316</v>
      </c>
      <c r="N2048" s="22" t="s">
        <v>2483</v>
      </c>
      <c r="O2048" s="49" t="s">
        <v>2490</v>
      </c>
      <c r="P2048" s="247" t="s">
        <v>2523</v>
      </c>
      <c r="Q2048" s="191"/>
      <c r="R2048" s="1"/>
      <c r="S2048" s="1" t="str">
        <f t="shared" si="287"/>
        <v/>
      </c>
      <c r="T2048" s="1" t="str">
        <f>IF(ISNA(VLOOKUP(P2048,'NEW XEQM.c'!D:D,1,0)),"--",VLOOKUP(P2048,'NEW XEQM.c'!D:G,3,0))</f>
        <v>--</v>
      </c>
      <c r="U2048" s="1" t="s">
        <v>2491</v>
      </c>
      <c r="W2048" t="e">
        <f t="shared" si="281"/>
        <v>#VALUE!</v>
      </c>
    </row>
    <row r="2049" spans="1:23">
      <c r="A2049" s="16">
        <f t="shared" si="288"/>
        <v>2049</v>
      </c>
      <c r="B2049" s="15">
        <f t="shared" si="280"/>
        <v>2005</v>
      </c>
      <c r="C2049" s="45" t="s">
        <v>4668</v>
      </c>
      <c r="D2049" s="45" t="s">
        <v>7</v>
      </c>
      <c r="E2049" s="48" t="s">
        <v>4667</v>
      </c>
      <c r="F2049" s="48" t="s">
        <v>4667</v>
      </c>
      <c r="G2049" s="51">
        <v>0</v>
      </c>
      <c r="H2049" s="51">
        <v>0</v>
      </c>
      <c r="I2049" s="196" t="s">
        <v>3</v>
      </c>
      <c r="J2049" s="46" t="s">
        <v>1275</v>
      </c>
      <c r="K2049" s="48" t="s">
        <v>3630</v>
      </c>
      <c r="L2049" s="49" t="s">
        <v>4261</v>
      </c>
      <c r="M2049" s="49" t="s">
        <v>4316</v>
      </c>
      <c r="N2049" s="22" t="s">
        <v>2483</v>
      </c>
      <c r="O2049" s="49" t="s">
        <v>2530</v>
      </c>
      <c r="P2049" s="247" t="s">
        <v>4669</v>
      </c>
      <c r="Q2049" s="191"/>
      <c r="R2049" s="1"/>
      <c r="S2049" s="1" t="str">
        <f t="shared" si="287"/>
        <v/>
      </c>
      <c r="T2049" s="1" t="str">
        <f>IF(ISNA(VLOOKUP(P2049,'NEW XEQM.c'!D:D,1,0)),"--",VLOOKUP(P2049,'NEW XEQM.c'!D:G,3,0))</f>
        <v>--</v>
      </c>
      <c r="U2049" s="1" t="s">
        <v>2442</v>
      </c>
      <c r="W2049" t="e">
        <f t="shared" si="281"/>
        <v>#VALUE!</v>
      </c>
    </row>
    <row r="2050" spans="1:23">
      <c r="A2050" s="16">
        <f t="shared" si="288"/>
        <v>2050</v>
      </c>
      <c r="B2050" s="15">
        <f t="shared" si="280"/>
        <v>2006</v>
      </c>
      <c r="C2050" s="45" t="s">
        <v>3499</v>
      </c>
      <c r="D2050" s="45" t="s">
        <v>11</v>
      </c>
      <c r="E2050" s="188" t="s">
        <v>2529</v>
      </c>
      <c r="F2050" s="46" t="s">
        <v>2529</v>
      </c>
      <c r="G2050" s="51">
        <v>0</v>
      </c>
      <c r="H2050" s="51">
        <v>3</v>
      </c>
      <c r="I2050" s="196" t="s">
        <v>1</v>
      </c>
      <c r="J2050" s="46" t="s">
        <v>1275</v>
      </c>
      <c r="K2050" s="48" t="s">
        <v>3526</v>
      </c>
      <c r="L2050" s="49" t="s">
        <v>4261</v>
      </c>
      <c r="M2050" s="49" t="s">
        <v>4318</v>
      </c>
      <c r="N2050" s="22" t="s">
        <v>2483</v>
      </c>
      <c r="O2050" s="49" t="s">
        <v>2490</v>
      </c>
      <c r="P2050" s="247" t="s">
        <v>2528</v>
      </c>
      <c r="Q2050" s="191"/>
      <c r="R2050" s="1"/>
      <c r="S2050" s="1" t="str">
        <f t="shared" si="287"/>
        <v/>
      </c>
      <c r="T2050" s="1" t="str">
        <f>IF(ISNA(VLOOKUP(P2050,'NEW XEQM.c'!D:D,1,0)),"--",VLOOKUP(P2050,'NEW XEQM.c'!D:G,3,0))</f>
        <v>--</v>
      </c>
      <c r="U2050" s="1" t="s">
        <v>2491</v>
      </c>
      <c r="W2050" t="e">
        <f t="shared" si="281"/>
        <v>#VALUE!</v>
      </c>
    </row>
    <row r="2051" spans="1:23">
      <c r="A2051" s="16">
        <f t="shared" si="288"/>
        <v>2051</v>
      </c>
      <c r="B2051" s="15">
        <f t="shared" si="280"/>
        <v>2007</v>
      </c>
      <c r="C2051" s="45" t="s">
        <v>3500</v>
      </c>
      <c r="D2051" s="45" t="s">
        <v>7</v>
      </c>
      <c r="E2051" s="48" t="s">
        <v>4361</v>
      </c>
      <c r="F2051" s="48" t="s">
        <v>4361</v>
      </c>
      <c r="G2051" s="51">
        <v>0</v>
      </c>
      <c r="H2051" s="51">
        <v>0</v>
      </c>
      <c r="I2051" s="196" t="s">
        <v>1</v>
      </c>
      <c r="J2051" s="46" t="s">
        <v>1275</v>
      </c>
      <c r="K2051" s="48" t="s">
        <v>3526</v>
      </c>
      <c r="L2051" s="49" t="s">
        <v>4261</v>
      </c>
      <c r="M2051" s="49" t="s">
        <v>4316</v>
      </c>
      <c r="N2051" s="22" t="s">
        <v>2483</v>
      </c>
      <c r="O2051" s="49" t="s">
        <v>912</v>
      </c>
      <c r="P2051" s="247" t="s">
        <v>2544</v>
      </c>
      <c r="Q2051" s="191"/>
      <c r="R2051" s="1"/>
      <c r="S2051" s="1" t="str">
        <f t="shared" si="287"/>
        <v/>
      </c>
      <c r="T2051" s="1" t="str">
        <f>IF(ISNA(VLOOKUP(P2051,'NEW XEQM.c'!D:D,1,0)),"--",VLOOKUP(P2051,'NEW XEQM.c'!D:G,3,0))</f>
        <v>--</v>
      </c>
      <c r="U2051" s="1" t="s">
        <v>2485</v>
      </c>
      <c r="W2051" t="e">
        <f t="shared" si="281"/>
        <v>#VALUE!</v>
      </c>
    </row>
    <row r="2052" spans="1:23">
      <c r="A2052" s="16">
        <f t="shared" si="288"/>
        <v>2052</v>
      </c>
      <c r="B2052" s="15">
        <f t="shared" ref="B2052:B2115" si="289">IF(AND(MID(C2052,2,1)&lt;&gt;"/",MID(C2052,1,1)="/"),INT(B2051)+1,B2051+0.01)</f>
        <v>2008</v>
      </c>
      <c r="C2052" s="45" t="s">
        <v>4657</v>
      </c>
      <c r="D2052" s="45" t="s">
        <v>4665</v>
      </c>
      <c r="E2052" s="7" t="s">
        <v>4670</v>
      </c>
      <c r="F2052" s="7" t="s">
        <v>4670</v>
      </c>
      <c r="G2052" s="60">
        <v>0</v>
      </c>
      <c r="H2052" s="60">
        <v>0</v>
      </c>
      <c r="I2052" s="196" t="s">
        <v>3</v>
      </c>
      <c r="J2052" s="7" t="s">
        <v>1275</v>
      </c>
      <c r="K2052" s="6" t="s">
        <v>3526</v>
      </c>
      <c r="L2052" s="132" t="s">
        <v>4261</v>
      </c>
      <c r="M2052" s="132" t="s">
        <v>4318</v>
      </c>
      <c r="N2052" s="22" t="s">
        <v>5131</v>
      </c>
      <c r="O2052" s="45"/>
      <c r="P2052" s="246" t="s">
        <v>4666</v>
      </c>
      <c r="Q2052" s="191"/>
      <c r="R2052" s="1"/>
      <c r="S2052" s="1" t="str">
        <f t="shared" si="287"/>
        <v/>
      </c>
      <c r="T2052" s="1" t="str">
        <f>IF(ISNA(VLOOKUP(P2052,'NEW XEQM.c'!D:D,1,0)),"--",VLOOKUP(P2052,'NEW XEQM.c'!D:G,3,0))</f>
        <v>--</v>
      </c>
      <c r="U2052" s="1" t="s">
        <v>2450</v>
      </c>
      <c r="W2052" t="str">
        <f t="shared" si="281"/>
        <v>KEY STD_SUB_A STD_SUB_MINUS STD_SUB_F</v>
      </c>
    </row>
    <row r="2053" spans="1:23">
      <c r="A2053" s="16">
        <f t="shared" si="288"/>
        <v>2053</v>
      </c>
      <c r="B2053" s="15">
        <f t="shared" si="289"/>
        <v>2009</v>
      </c>
      <c r="C2053" s="45" t="s">
        <v>3501</v>
      </c>
      <c r="D2053" s="45" t="s">
        <v>7</v>
      </c>
      <c r="E2053" s="46" t="s">
        <v>2535</v>
      </c>
      <c r="F2053" s="46" t="s">
        <v>2535</v>
      </c>
      <c r="G2053" s="51">
        <v>0</v>
      </c>
      <c r="H2053" s="51">
        <v>0</v>
      </c>
      <c r="I2053" s="196" t="s">
        <v>1</v>
      </c>
      <c r="J2053" s="46" t="s">
        <v>1275</v>
      </c>
      <c r="K2053" s="48" t="s">
        <v>3526</v>
      </c>
      <c r="L2053" s="49" t="s">
        <v>4261</v>
      </c>
      <c r="M2053" s="49" t="s">
        <v>4318</v>
      </c>
      <c r="N2053" s="22" t="s">
        <v>2483</v>
      </c>
      <c r="O2053" s="49" t="s">
        <v>2537</v>
      </c>
      <c r="P2053" s="247" t="s">
        <v>2538</v>
      </c>
      <c r="Q2053" s="191"/>
      <c r="R2053" s="1"/>
      <c r="S2053" s="1" t="str">
        <f t="shared" si="287"/>
        <v/>
      </c>
      <c r="T2053" s="1" t="str">
        <f>IF(ISNA(VLOOKUP(P2053,'NEW XEQM.c'!D:D,1,0)),"--",VLOOKUP(P2053,'NEW XEQM.c'!D:G,3,0))</f>
        <v>--</v>
      </c>
      <c r="U2053" s="1" t="s">
        <v>2450</v>
      </c>
      <c r="W2053" t="e">
        <f t="shared" ref="W2053:W2116" si="290">SUBSTITUTE(IF(AND(T2053="--",FIND("STD",E2053),FIND("fn",C2053)&gt;0,FIND("ITM_",P2053),I2053="CAT_FNCT"),E2053,""),"""","")</f>
        <v>#VALUE!</v>
      </c>
    </row>
    <row r="2054" spans="1:23">
      <c r="A2054" s="16">
        <f t="shared" si="288"/>
        <v>2054</v>
      </c>
      <c r="B2054" s="15">
        <f t="shared" si="289"/>
        <v>2010</v>
      </c>
      <c r="C2054" s="45" t="s">
        <v>3502</v>
      </c>
      <c r="D2054" s="45" t="s">
        <v>7</v>
      </c>
      <c r="E2054" s="46" t="s">
        <v>996</v>
      </c>
      <c r="F2054" s="46" t="s">
        <v>996</v>
      </c>
      <c r="G2054" s="47">
        <v>0</v>
      </c>
      <c r="H2054" s="47">
        <v>0</v>
      </c>
      <c r="I2054" s="196" t="s">
        <v>1</v>
      </c>
      <c r="J2054" s="46" t="s">
        <v>1275</v>
      </c>
      <c r="K2054" s="48" t="s">
        <v>3526</v>
      </c>
      <c r="L2054" s="49" t="s">
        <v>4261</v>
      </c>
      <c r="M2054" s="49" t="s">
        <v>4316</v>
      </c>
      <c r="N2054" s="22" t="s">
        <v>2483</v>
      </c>
      <c r="O2054" s="45" t="s">
        <v>2537</v>
      </c>
      <c r="P2054" s="247" t="s">
        <v>2539</v>
      </c>
      <c r="Q2054" s="191"/>
      <c r="R2054" s="1"/>
      <c r="S2054" s="1" t="str">
        <f t="shared" si="287"/>
        <v/>
      </c>
      <c r="T2054" s="1" t="str">
        <f>IF(ISNA(VLOOKUP(P2054,'NEW XEQM.c'!D:D,1,0)),"--",VLOOKUP(P2054,'NEW XEQM.c'!D:G,3,0))</f>
        <v>--</v>
      </c>
      <c r="U2054" s="1" t="s">
        <v>2450</v>
      </c>
      <c r="W2054" t="e">
        <f t="shared" si="290"/>
        <v>#VALUE!</v>
      </c>
    </row>
    <row r="2055" spans="1:23">
      <c r="A2055" s="16">
        <f t="shared" si="288"/>
        <v>2055</v>
      </c>
      <c r="B2055" s="15">
        <f t="shared" si="289"/>
        <v>2011</v>
      </c>
      <c r="C2055" s="45" t="s">
        <v>3503</v>
      </c>
      <c r="D2055" s="45" t="s">
        <v>7</v>
      </c>
      <c r="E2055" s="46" t="s">
        <v>2536</v>
      </c>
      <c r="F2055" s="46" t="s">
        <v>2536</v>
      </c>
      <c r="G2055" s="47">
        <v>0</v>
      </c>
      <c r="H2055" s="47">
        <v>0</v>
      </c>
      <c r="I2055" s="196" t="s">
        <v>1</v>
      </c>
      <c r="J2055" s="46" t="s">
        <v>1275</v>
      </c>
      <c r="K2055" s="48" t="s">
        <v>3526</v>
      </c>
      <c r="L2055" s="49" t="s">
        <v>4261</v>
      </c>
      <c r="M2055" s="49" t="s">
        <v>4316</v>
      </c>
      <c r="N2055" s="22" t="s">
        <v>2483</v>
      </c>
      <c r="O2055" s="45" t="s">
        <v>2537</v>
      </c>
      <c r="P2055" s="247" t="s">
        <v>2540</v>
      </c>
      <c r="Q2055" s="191"/>
      <c r="R2055" s="1"/>
      <c r="S2055" s="1" t="str">
        <f t="shared" si="287"/>
        <v/>
      </c>
      <c r="T2055" s="1" t="str">
        <f>IF(ISNA(VLOOKUP(P2055,'NEW XEQM.c'!D:D,1,0)),"--",VLOOKUP(P2055,'NEW XEQM.c'!D:G,3,0))</f>
        <v>--</v>
      </c>
      <c r="U2055" s="1" t="s">
        <v>2450</v>
      </c>
      <c r="W2055" t="e">
        <f t="shared" si="290"/>
        <v>#VALUE!</v>
      </c>
    </row>
    <row r="2056" spans="1:23">
      <c r="A2056" s="16">
        <f t="shared" si="288"/>
        <v>2056</v>
      </c>
      <c r="B2056" s="15">
        <f t="shared" si="289"/>
        <v>2012</v>
      </c>
      <c r="C2056" s="45" t="s">
        <v>3504</v>
      </c>
      <c r="D2056" s="45" t="s">
        <v>7</v>
      </c>
      <c r="E2056" s="46" t="s">
        <v>2541</v>
      </c>
      <c r="F2056" s="46" t="s">
        <v>2541</v>
      </c>
      <c r="G2056" s="47">
        <v>0</v>
      </c>
      <c r="H2056" s="47">
        <v>0</v>
      </c>
      <c r="I2056" s="196" t="s">
        <v>1</v>
      </c>
      <c r="J2056" s="46" t="s">
        <v>1275</v>
      </c>
      <c r="K2056" s="48" t="s">
        <v>3526</v>
      </c>
      <c r="L2056" s="49" t="s">
        <v>4261</v>
      </c>
      <c r="M2056" s="49" t="s">
        <v>4316</v>
      </c>
      <c r="N2056" s="22" t="s">
        <v>2483</v>
      </c>
      <c r="O2056" s="45" t="s">
        <v>2123</v>
      </c>
      <c r="P2056" s="247" t="s">
        <v>2124</v>
      </c>
      <c r="Q2056" s="191"/>
      <c r="R2056" s="1"/>
      <c r="S2056" s="1" t="str">
        <f t="shared" si="287"/>
        <v/>
      </c>
      <c r="T2056" s="1" t="str">
        <f>IF(ISNA(VLOOKUP(P2056,'NEW XEQM.c'!D:D,1,0)),"--",VLOOKUP(P2056,'NEW XEQM.c'!D:G,3,0))</f>
        <v>--</v>
      </c>
      <c r="U2056" s="1" t="s">
        <v>2450</v>
      </c>
      <c r="W2056" t="e">
        <f t="shared" si="290"/>
        <v>#VALUE!</v>
      </c>
    </row>
    <row r="2057" spans="1:23">
      <c r="A2057" s="16">
        <f t="shared" si="288"/>
        <v>2057</v>
      </c>
      <c r="B2057" s="15">
        <f t="shared" si="289"/>
        <v>2013</v>
      </c>
      <c r="C2057" s="45" t="s">
        <v>3505</v>
      </c>
      <c r="D2057" s="45" t="s">
        <v>7</v>
      </c>
      <c r="E2057" s="46" t="s">
        <v>2542</v>
      </c>
      <c r="F2057" s="46" t="s">
        <v>2542</v>
      </c>
      <c r="G2057" s="47">
        <v>0</v>
      </c>
      <c r="H2057" s="47">
        <v>0</v>
      </c>
      <c r="I2057" s="196" t="s">
        <v>1</v>
      </c>
      <c r="J2057" s="46" t="s">
        <v>1275</v>
      </c>
      <c r="K2057" s="48" t="s">
        <v>3526</v>
      </c>
      <c r="L2057" s="49" t="s">
        <v>4261</v>
      </c>
      <c r="M2057" s="49" t="s">
        <v>4316</v>
      </c>
      <c r="N2057" s="22" t="s">
        <v>2483</v>
      </c>
      <c r="O2057" s="45" t="s">
        <v>2123</v>
      </c>
      <c r="P2057" s="247" t="s">
        <v>2543</v>
      </c>
      <c r="Q2057" s="191"/>
      <c r="R2057" s="1"/>
      <c r="S2057" s="1" t="str">
        <f t="shared" si="287"/>
        <v/>
      </c>
      <c r="T2057" s="1" t="str">
        <f>IF(ISNA(VLOOKUP(P2057,'NEW XEQM.c'!D:D,1,0)),"--",VLOOKUP(P2057,'NEW XEQM.c'!D:G,3,0))</f>
        <v>--</v>
      </c>
      <c r="U2057" s="1" t="s">
        <v>2450</v>
      </c>
      <c r="W2057" t="e">
        <f t="shared" si="290"/>
        <v>#VALUE!</v>
      </c>
    </row>
    <row r="2058" spans="1:23">
      <c r="A2058" s="16">
        <f t="shared" si="288"/>
        <v>2058</v>
      </c>
      <c r="B2058" s="15">
        <f t="shared" si="289"/>
        <v>2014</v>
      </c>
      <c r="C2058" s="45" t="s">
        <v>3506</v>
      </c>
      <c r="D2058" s="45" t="s">
        <v>7</v>
      </c>
      <c r="E2058" s="46" t="s">
        <v>4360</v>
      </c>
      <c r="F2058" s="46" t="s">
        <v>4360</v>
      </c>
      <c r="G2058" s="47">
        <v>0</v>
      </c>
      <c r="H2058" s="47">
        <v>0</v>
      </c>
      <c r="I2058" s="196" t="s">
        <v>1</v>
      </c>
      <c r="J2058" s="46" t="s">
        <v>1275</v>
      </c>
      <c r="K2058" s="48" t="s">
        <v>3526</v>
      </c>
      <c r="L2058" s="49" t="s">
        <v>4261</v>
      </c>
      <c r="M2058" s="49" t="s">
        <v>4316</v>
      </c>
      <c r="N2058" s="22" t="s">
        <v>2483</v>
      </c>
      <c r="O2058" s="45"/>
      <c r="P2058" s="247" t="s">
        <v>2426</v>
      </c>
      <c r="Q2058" s="191"/>
      <c r="R2058" s="1"/>
      <c r="S2058" s="1" t="str">
        <f t="shared" si="287"/>
        <v/>
      </c>
      <c r="T2058" s="1" t="str">
        <f>IF(ISNA(VLOOKUP(P2058,'NEW XEQM.c'!D:D,1,0)),"--",VLOOKUP(P2058,'NEW XEQM.c'!D:G,3,0))</f>
        <v>--</v>
      </c>
      <c r="U2058" s="1" t="s">
        <v>2485</v>
      </c>
      <c r="W2058" t="e">
        <f t="shared" si="290"/>
        <v>#VALUE!</v>
      </c>
    </row>
    <row r="2059" spans="1:23">
      <c r="A2059" s="16">
        <f t="shared" si="288"/>
        <v>2059</v>
      </c>
      <c r="B2059" s="15">
        <f t="shared" si="289"/>
        <v>2015</v>
      </c>
      <c r="C2059" s="45" t="s">
        <v>3507</v>
      </c>
      <c r="D2059" s="45" t="s">
        <v>7</v>
      </c>
      <c r="E2059" s="46" t="s">
        <v>4359</v>
      </c>
      <c r="F2059" s="46" t="s">
        <v>4359</v>
      </c>
      <c r="G2059" s="47">
        <v>0</v>
      </c>
      <c r="H2059" s="47">
        <v>0</v>
      </c>
      <c r="I2059" s="196" t="s">
        <v>1</v>
      </c>
      <c r="J2059" s="46" t="s">
        <v>1275</v>
      </c>
      <c r="K2059" s="48" t="s">
        <v>3526</v>
      </c>
      <c r="L2059" s="49" t="s">
        <v>4261</v>
      </c>
      <c r="M2059" s="49" t="s">
        <v>4316</v>
      </c>
      <c r="N2059" s="22" t="s">
        <v>2483</v>
      </c>
      <c r="O2059" s="45"/>
      <c r="P2059" s="247" t="s">
        <v>2427</v>
      </c>
      <c r="Q2059" s="191"/>
      <c r="R2059" s="1"/>
      <c r="S2059" s="1" t="str">
        <f t="shared" si="287"/>
        <v/>
      </c>
      <c r="T2059" s="1" t="str">
        <f>IF(ISNA(VLOOKUP(P2059,'NEW XEQM.c'!D:D,1,0)),"--",VLOOKUP(P2059,'NEW XEQM.c'!D:G,3,0))</f>
        <v>--</v>
      </c>
      <c r="U2059" s="1" t="s">
        <v>2485</v>
      </c>
      <c r="W2059" t="e">
        <f t="shared" si="290"/>
        <v>#VALUE!</v>
      </c>
    </row>
    <row r="2060" spans="1:23">
      <c r="A2060" s="16">
        <f t="shared" si="288"/>
        <v>2060</v>
      </c>
      <c r="B2060" s="15">
        <f t="shared" si="289"/>
        <v>2016</v>
      </c>
      <c r="C2060" s="45" t="s">
        <v>5990</v>
      </c>
      <c r="D2060" s="18" t="s">
        <v>7</v>
      </c>
      <c r="E2060" s="21" t="s">
        <v>5992</v>
      </c>
      <c r="F2060" s="21" t="s">
        <v>5992</v>
      </c>
      <c r="G2060" s="79">
        <v>0</v>
      </c>
      <c r="H2060" s="231">
        <v>0</v>
      </c>
      <c r="I2060" s="196" t="s">
        <v>1</v>
      </c>
      <c r="J2060" s="23" t="s">
        <v>1274</v>
      </c>
      <c r="K2060" s="24" t="s">
        <v>3526</v>
      </c>
      <c r="L2060" s="22" t="s">
        <v>4261</v>
      </c>
      <c r="M2060" s="22" t="s">
        <v>4316</v>
      </c>
      <c r="N2060" s="22" t="s">
        <v>2483</v>
      </c>
      <c r="O2060" s="22" t="s">
        <v>5996</v>
      </c>
      <c r="P2060" s="246" t="s">
        <v>5988</v>
      </c>
      <c r="Q2060" s="191"/>
      <c r="R2060" s="1"/>
      <c r="S2060" s="1" t="str">
        <f t="shared" si="287"/>
        <v/>
      </c>
      <c r="T2060" s="1" t="str">
        <f>IF(ISNA(VLOOKUP(P2060,'NEW XEQM.c'!D:D,1,0)),"--",VLOOKUP(P2060,'NEW XEQM.c'!D:G,3,0))</f>
        <v>--</v>
      </c>
      <c r="U2060" s="1" t="s">
        <v>2478</v>
      </c>
      <c r="W2060" t="e">
        <f t="shared" si="290"/>
        <v>#VALUE!</v>
      </c>
    </row>
    <row r="2061" spans="1:23">
      <c r="A2061" s="16">
        <f t="shared" si="288"/>
        <v>2061</v>
      </c>
      <c r="B2061" s="15">
        <f t="shared" si="289"/>
        <v>2017</v>
      </c>
      <c r="C2061" s="45" t="s">
        <v>5990</v>
      </c>
      <c r="D2061" s="18" t="s">
        <v>7</v>
      </c>
      <c r="E2061" s="21" t="s">
        <v>5993</v>
      </c>
      <c r="F2061" s="21" t="s">
        <v>5993</v>
      </c>
      <c r="G2061" s="79">
        <v>0</v>
      </c>
      <c r="H2061" s="79">
        <v>0</v>
      </c>
      <c r="I2061" s="196" t="s">
        <v>1</v>
      </c>
      <c r="J2061" s="23" t="s">
        <v>1274</v>
      </c>
      <c r="K2061" s="24" t="s">
        <v>3526</v>
      </c>
      <c r="L2061" s="22" t="s">
        <v>4261</v>
      </c>
      <c r="M2061" s="22" t="s">
        <v>4316</v>
      </c>
      <c r="N2061" s="22" t="s">
        <v>2483</v>
      </c>
      <c r="O2061" s="22" t="s">
        <v>5996</v>
      </c>
      <c r="P2061" s="246" t="s">
        <v>5989</v>
      </c>
      <c r="Q2061" s="191"/>
      <c r="R2061" s="1"/>
      <c r="S2061" s="1" t="str">
        <f t="shared" si="287"/>
        <v/>
      </c>
      <c r="T2061" s="1" t="str">
        <f>IF(ISNA(VLOOKUP(P2061,'NEW XEQM.c'!D:D,1,0)),"--",VLOOKUP(P2061,'NEW XEQM.c'!D:G,3,0))</f>
        <v>--</v>
      </c>
      <c r="U2061" s="1" t="s">
        <v>2478</v>
      </c>
      <c r="W2061" t="e">
        <f t="shared" si="290"/>
        <v>#VALUE!</v>
      </c>
    </row>
    <row r="2062" spans="1:23">
      <c r="A2062" s="16">
        <f t="shared" ref="A2062" si="291">IF(B2062=INT(B2062),ROW(),"")</f>
        <v>2062</v>
      </c>
      <c r="B2062" s="15">
        <f t="shared" si="289"/>
        <v>2018</v>
      </c>
      <c r="C2062" s="54" t="s">
        <v>3512</v>
      </c>
      <c r="D2062" s="54" t="s">
        <v>7</v>
      </c>
      <c r="E2062" s="72" t="str">
        <f t="shared" ref="E2062" si="292">CHAR(34)&amp;IF(B2062&lt;10,"000",IF(B2062&lt;100,"00",IF(B2062&lt;1000,"0","")))&amp;$B2062&amp;CHAR(34)</f>
        <v>"2018"</v>
      </c>
      <c r="F2062" s="55" t="str">
        <f t="shared" ref="F2062" si="293">E2062</f>
        <v>"2018"</v>
      </c>
      <c r="G2062" s="100">
        <v>0</v>
      </c>
      <c r="H2062" s="100">
        <v>0</v>
      </c>
      <c r="I2062" s="130" t="s">
        <v>27</v>
      </c>
      <c r="J2062" s="56" t="s">
        <v>1275</v>
      </c>
      <c r="K2062" s="57" t="s">
        <v>3526</v>
      </c>
      <c r="L2062" s="11" t="s">
        <v>4261</v>
      </c>
      <c r="M2062" s="11" t="s">
        <v>4318</v>
      </c>
      <c r="N2062" s="22"/>
      <c r="O2062" s="11"/>
      <c r="P2062" s="246" t="str">
        <f t="shared" ref="P2062" si="294">"MNU_"&amp;IF(B2062&lt;10,"000",IF(B2062&lt;100,"00",IF(B2062&lt;1000,"0","")))&amp;$B2062</f>
        <v>MNU_2018</v>
      </c>
      <c r="Q2062" s="191"/>
      <c r="R2062" s="1"/>
      <c r="S2062" s="1" t="str">
        <f t="shared" ref="S2062" si="295">IF(E2062=F2062,"","NOT EQUAL")</f>
        <v/>
      </c>
      <c r="T2062" s="1" t="str">
        <f>IF(ISNA(VLOOKUP(P2062,'NEW XEQM.c'!D:D,1,0)),"--",VLOOKUP(P2062,'NEW XEQM.c'!D:G,3,0))</f>
        <v>--</v>
      </c>
      <c r="U2062" s="1" t="s">
        <v>2074</v>
      </c>
      <c r="W2062" t="e">
        <f t="shared" si="290"/>
        <v>#VALUE!</v>
      </c>
    </row>
    <row r="2063" spans="1:23">
      <c r="A2063" s="16">
        <f t="shared" si="288"/>
        <v>2063</v>
      </c>
      <c r="B2063" s="15">
        <f t="shared" si="289"/>
        <v>2019</v>
      </c>
      <c r="C2063" s="45" t="s">
        <v>3381</v>
      </c>
      <c r="D2063" s="45" t="s">
        <v>7</v>
      </c>
      <c r="E2063" s="42" t="s">
        <v>2089</v>
      </c>
      <c r="F2063" s="42" t="s">
        <v>2089</v>
      </c>
      <c r="G2063" s="99">
        <v>0</v>
      </c>
      <c r="H2063" s="99">
        <v>0</v>
      </c>
      <c r="I2063" s="130" t="s">
        <v>3</v>
      </c>
      <c r="J2063" s="23" t="s">
        <v>1274</v>
      </c>
      <c r="K2063" s="24" t="s">
        <v>3630</v>
      </c>
      <c r="L2063" s="22" t="s">
        <v>4261</v>
      </c>
      <c r="M2063" s="22" t="s">
        <v>4316</v>
      </c>
      <c r="N2063" s="22" t="s">
        <v>2483</v>
      </c>
      <c r="O2063" s="22"/>
      <c r="P2063" s="246" t="s">
        <v>4398</v>
      </c>
      <c r="Q2063" s="191"/>
      <c r="R2063" s="1"/>
      <c r="S2063" s="1" t="str">
        <f t="shared" si="287"/>
        <v/>
      </c>
      <c r="T2063" s="1" t="str">
        <f>IF(ISNA(VLOOKUP(P2063,'NEW XEQM.c'!D:D,1,0)),"--",VLOOKUP(P2063,'NEW XEQM.c'!D:G,3,0))</f>
        <v>--</v>
      </c>
      <c r="U2063" s="1" t="s">
        <v>2450</v>
      </c>
      <c r="W2063" t="e">
        <f t="shared" si="290"/>
        <v>#VALUE!</v>
      </c>
    </row>
    <row r="2064" spans="1:23">
      <c r="A2064" s="16">
        <f t="shared" si="288"/>
        <v>2064</v>
      </c>
      <c r="B2064" s="15">
        <f t="shared" si="289"/>
        <v>2020</v>
      </c>
      <c r="C2064" s="45" t="s">
        <v>4674</v>
      </c>
      <c r="D2064" s="45" t="s">
        <v>4675</v>
      </c>
      <c r="E2064" s="7" t="s">
        <v>4677</v>
      </c>
      <c r="F2064" s="7" t="s">
        <v>4677</v>
      </c>
      <c r="G2064" s="60">
        <v>0</v>
      </c>
      <c r="H2064" s="60">
        <v>0</v>
      </c>
      <c r="I2064" s="196" t="s">
        <v>3</v>
      </c>
      <c r="J2064" s="7" t="s">
        <v>1275</v>
      </c>
      <c r="K2064" s="6" t="s">
        <v>3526</v>
      </c>
      <c r="L2064" s="132" t="s">
        <v>4261</v>
      </c>
      <c r="M2064" s="132" t="s">
        <v>4318</v>
      </c>
      <c r="N2064" s="22" t="s">
        <v>5131</v>
      </c>
      <c r="O2064" s="45"/>
      <c r="P2064" s="246" t="s">
        <v>4676</v>
      </c>
      <c r="Q2064" s="191"/>
      <c r="R2064" s="1"/>
      <c r="S2064" s="1" t="str">
        <f t="shared" si="287"/>
        <v/>
      </c>
      <c r="T2064" s="1" t="str">
        <f>IF(ISNA(VLOOKUP(P2064,'NEW XEQM.c'!D:D,1,0)),"--",VLOOKUP(P2064,'NEW XEQM.c'!D:G,3,0))</f>
        <v>--</v>
      </c>
      <c r="U2064" s="1" t="s">
        <v>2450</v>
      </c>
      <c r="W2064" t="e">
        <f t="shared" si="290"/>
        <v>#VALUE!</v>
      </c>
    </row>
    <row r="2065" spans="1:23">
      <c r="A2065" s="16">
        <f t="shared" si="288"/>
        <v>2065</v>
      </c>
      <c r="B2065" s="15">
        <f t="shared" si="289"/>
        <v>2021</v>
      </c>
      <c r="C2065" s="45" t="s">
        <v>6084</v>
      </c>
      <c r="D2065" s="45" t="s">
        <v>4684</v>
      </c>
      <c r="E2065" s="169" t="s">
        <v>4687</v>
      </c>
      <c r="F2065" s="169" t="s">
        <v>4687</v>
      </c>
      <c r="G2065" s="170">
        <v>0</v>
      </c>
      <c r="H2065" s="170">
        <v>0</v>
      </c>
      <c r="I2065" s="196" t="s">
        <v>1</v>
      </c>
      <c r="J2065" s="169" t="s">
        <v>1275</v>
      </c>
      <c r="K2065" s="171" t="s">
        <v>3526</v>
      </c>
      <c r="L2065" s="172" t="s">
        <v>4261</v>
      </c>
      <c r="M2065" s="172" t="s">
        <v>4318</v>
      </c>
      <c r="N2065" s="22" t="s">
        <v>2483</v>
      </c>
      <c r="O2065" s="168"/>
      <c r="P2065" s="247" t="s">
        <v>4690</v>
      </c>
      <c r="Q2065" s="191"/>
      <c r="R2065" s="1"/>
      <c r="S2065" s="1" t="str">
        <f t="shared" si="287"/>
        <v/>
      </c>
      <c r="T2065" s="1" t="str">
        <f>IF(ISNA(VLOOKUP(P2065,'NEW XEQM.c'!D:D,1,0)),"--",VLOOKUP(P2065,'NEW XEQM.c'!D:G,3,0))</f>
        <v>--</v>
      </c>
      <c r="U2065" s="1" t="s">
        <v>2479</v>
      </c>
      <c r="W2065" t="e">
        <f t="shared" si="290"/>
        <v>#VALUE!</v>
      </c>
    </row>
    <row r="2066" spans="1:23">
      <c r="A2066" s="16">
        <f t="shared" si="288"/>
        <v>2066</v>
      </c>
      <c r="B2066" s="15">
        <f t="shared" si="289"/>
        <v>2022</v>
      </c>
      <c r="C2066" s="45" t="s">
        <v>6084</v>
      </c>
      <c r="D2066" s="45" t="s">
        <v>4685</v>
      </c>
      <c r="E2066" s="169" t="s">
        <v>4688</v>
      </c>
      <c r="F2066" s="169" t="s">
        <v>4688</v>
      </c>
      <c r="G2066" s="170">
        <v>0</v>
      </c>
      <c r="H2066" s="170">
        <v>0</v>
      </c>
      <c r="I2066" s="196" t="s">
        <v>1</v>
      </c>
      <c r="J2066" s="169" t="s">
        <v>1275</v>
      </c>
      <c r="K2066" s="171" t="s">
        <v>3526</v>
      </c>
      <c r="L2066" s="172" t="s">
        <v>4261</v>
      </c>
      <c r="M2066" s="172" t="s">
        <v>4318</v>
      </c>
      <c r="N2066" s="22" t="s">
        <v>2483</v>
      </c>
      <c r="O2066" s="168"/>
      <c r="P2066" s="247" t="s">
        <v>4691</v>
      </c>
      <c r="Q2066" s="191"/>
      <c r="R2066" s="1"/>
      <c r="S2066" s="1" t="str">
        <f t="shared" si="287"/>
        <v/>
      </c>
      <c r="T2066" s="1" t="str">
        <f>IF(ISNA(VLOOKUP(P2066,'NEW XEQM.c'!D:D,1,0)),"--",VLOOKUP(P2066,'NEW XEQM.c'!D:G,3,0))</f>
        <v>--</v>
      </c>
      <c r="U2066" s="1" t="s">
        <v>2479</v>
      </c>
      <c r="W2066" t="e">
        <f t="shared" si="290"/>
        <v>#VALUE!</v>
      </c>
    </row>
    <row r="2067" spans="1:23">
      <c r="A2067" s="16">
        <f t="shared" si="288"/>
        <v>2067</v>
      </c>
      <c r="B2067" s="15">
        <f t="shared" si="289"/>
        <v>2023</v>
      </c>
      <c r="C2067" s="45" t="s">
        <v>6084</v>
      </c>
      <c r="D2067" s="45" t="s">
        <v>4686</v>
      </c>
      <c r="E2067" s="169" t="s">
        <v>4689</v>
      </c>
      <c r="F2067" s="169" t="s">
        <v>4689</v>
      </c>
      <c r="G2067" s="170">
        <v>0</v>
      </c>
      <c r="H2067" s="170">
        <v>0</v>
      </c>
      <c r="I2067" s="196" t="s">
        <v>1</v>
      </c>
      <c r="J2067" s="169" t="s">
        <v>1275</v>
      </c>
      <c r="K2067" s="171" t="s">
        <v>3526</v>
      </c>
      <c r="L2067" s="172" t="s">
        <v>4261</v>
      </c>
      <c r="M2067" s="172" t="s">
        <v>4318</v>
      </c>
      <c r="N2067" s="22" t="s">
        <v>2483</v>
      </c>
      <c r="O2067" s="168"/>
      <c r="P2067" s="247" t="s">
        <v>4692</v>
      </c>
      <c r="Q2067" s="191"/>
      <c r="R2067" s="1"/>
      <c r="S2067" s="1" t="str">
        <f t="shared" si="287"/>
        <v/>
      </c>
      <c r="T2067" s="1" t="str">
        <f>IF(ISNA(VLOOKUP(P2067,'NEW XEQM.c'!D:D,1,0)),"--",VLOOKUP(P2067,'NEW XEQM.c'!D:G,3,0))</f>
        <v>--</v>
      </c>
      <c r="U2067" s="1" t="s">
        <v>2479</v>
      </c>
      <c r="W2067" t="e">
        <f t="shared" si="290"/>
        <v>#VALUE!</v>
      </c>
    </row>
    <row r="2068" spans="1:23">
      <c r="A2068" s="16">
        <f t="shared" si="288"/>
        <v>2068</v>
      </c>
      <c r="B2068" s="15">
        <f t="shared" si="289"/>
        <v>2024</v>
      </c>
      <c r="C2068" s="45" t="s">
        <v>3508</v>
      </c>
      <c r="D2068" s="45" t="s">
        <v>7</v>
      </c>
      <c r="E2068" s="46" t="s">
        <v>2548</v>
      </c>
      <c r="F2068" s="46" t="s">
        <v>2548</v>
      </c>
      <c r="G2068" s="47">
        <v>0</v>
      </c>
      <c r="H2068" s="47">
        <v>0</v>
      </c>
      <c r="I2068" s="196" t="s">
        <v>1</v>
      </c>
      <c r="J2068" s="46" t="s">
        <v>1275</v>
      </c>
      <c r="K2068" s="48" t="s">
        <v>3526</v>
      </c>
      <c r="L2068" s="49" t="s">
        <v>4261</v>
      </c>
      <c r="M2068" s="49" t="s">
        <v>4318</v>
      </c>
      <c r="N2068" s="22" t="s">
        <v>2483</v>
      </c>
      <c r="O2068" s="45" t="s">
        <v>2537</v>
      </c>
      <c r="P2068" s="247" t="s">
        <v>2545</v>
      </c>
      <c r="Q2068" s="191"/>
      <c r="R2068" s="1"/>
      <c r="S2068" s="1" t="str">
        <f t="shared" si="287"/>
        <v/>
      </c>
      <c r="T2068" s="1" t="str">
        <f>IF(ISNA(VLOOKUP(P2068,'NEW XEQM.c'!D:D,1,0)),"--",VLOOKUP(P2068,'NEW XEQM.c'!D:G,3,0))</f>
        <v>P_INT</v>
      </c>
      <c r="U2068" s="1" t="s">
        <v>2485</v>
      </c>
      <c r="W2068" t="str">
        <f t="shared" si="290"/>
        <v/>
      </c>
    </row>
    <row r="2069" spans="1:23">
      <c r="A2069" s="16">
        <f t="shared" si="288"/>
        <v>2069</v>
      </c>
      <c r="B2069" s="15">
        <f t="shared" si="289"/>
        <v>2025</v>
      </c>
      <c r="C2069" s="45" t="s">
        <v>3509</v>
      </c>
      <c r="D2069" s="45" t="s">
        <v>7</v>
      </c>
      <c r="E2069" s="46" t="s">
        <v>2549</v>
      </c>
      <c r="F2069" s="46" t="s">
        <v>2549</v>
      </c>
      <c r="G2069" s="47">
        <v>0</v>
      </c>
      <c r="H2069" s="47">
        <v>0</v>
      </c>
      <c r="I2069" s="196" t="s">
        <v>1</v>
      </c>
      <c r="J2069" s="46" t="s">
        <v>1275</v>
      </c>
      <c r="K2069" s="48" t="s">
        <v>3526</v>
      </c>
      <c r="L2069" s="49" t="s">
        <v>4261</v>
      </c>
      <c r="M2069" s="49" t="s">
        <v>4318</v>
      </c>
      <c r="N2069" s="22" t="s">
        <v>2483</v>
      </c>
      <c r="O2069" s="45" t="s">
        <v>2537</v>
      </c>
      <c r="P2069" s="247" t="s">
        <v>2546</v>
      </c>
      <c r="Q2069" s="191"/>
      <c r="R2069" s="1"/>
      <c r="S2069" s="1" t="str">
        <f t="shared" si="287"/>
        <v/>
      </c>
      <c r="T2069" s="1" t="str">
        <f>IF(ISNA(VLOOKUP(P2069,'NEW XEQM.c'!D:D,1,0)),"--",VLOOKUP(P2069,'NEW XEQM.c'!D:G,3,0))</f>
        <v>P_DIFF</v>
      </c>
      <c r="U2069" s="1" t="s">
        <v>2485</v>
      </c>
      <c r="W2069" t="str">
        <f t="shared" si="290"/>
        <v/>
      </c>
    </row>
    <row r="2070" spans="1:23">
      <c r="A2070" s="16">
        <f t="shared" si="288"/>
        <v>2070</v>
      </c>
      <c r="B2070" s="15">
        <f t="shared" si="289"/>
        <v>2026</v>
      </c>
      <c r="C2070" s="45" t="s">
        <v>3510</v>
      </c>
      <c r="D2070" s="45" t="s">
        <v>7</v>
      </c>
      <c r="E2070" s="46" t="s">
        <v>2547</v>
      </c>
      <c r="F2070" s="46" t="s">
        <v>2547</v>
      </c>
      <c r="G2070" s="47">
        <v>0</v>
      </c>
      <c r="H2070" s="47">
        <v>0</v>
      </c>
      <c r="I2070" s="196" t="s">
        <v>1</v>
      </c>
      <c r="J2070" s="46" t="s">
        <v>1275</v>
      </c>
      <c r="K2070" s="48" t="s">
        <v>3526</v>
      </c>
      <c r="L2070" s="49" t="s">
        <v>4261</v>
      </c>
      <c r="M2070" s="49" t="s">
        <v>4318</v>
      </c>
      <c r="N2070" s="22" t="s">
        <v>2483</v>
      </c>
      <c r="O2070" s="45" t="s">
        <v>2537</v>
      </c>
      <c r="P2070" s="247" t="s">
        <v>3173</v>
      </c>
      <c r="Q2070" s="191"/>
      <c r="R2070" s="1"/>
      <c r="S2070" s="1" t="str">
        <f t="shared" si="287"/>
        <v/>
      </c>
      <c r="T2070" s="1" t="str">
        <f>IF(ISNA(VLOOKUP(P2070,'NEW XEQM.c'!D:D,1,0)),"--",VLOOKUP(P2070,'NEW XEQM.c'!D:G,3,0))</f>
        <v>P_RMS</v>
      </c>
      <c r="U2070" s="1" t="s">
        <v>2485</v>
      </c>
      <c r="W2070" t="e">
        <f t="shared" si="290"/>
        <v>#VALUE!</v>
      </c>
    </row>
    <row r="2071" spans="1:23">
      <c r="A2071" s="16">
        <f t="shared" si="288"/>
        <v>2071</v>
      </c>
      <c r="B2071" s="15">
        <f t="shared" si="289"/>
        <v>2027</v>
      </c>
      <c r="C2071" s="45" t="s">
        <v>3511</v>
      </c>
      <c r="D2071" s="45" t="s">
        <v>7</v>
      </c>
      <c r="E2071" s="46" t="s">
        <v>3749</v>
      </c>
      <c r="F2071" s="46" t="s">
        <v>3749</v>
      </c>
      <c r="G2071" s="47">
        <v>0</v>
      </c>
      <c r="H2071" s="47">
        <v>0</v>
      </c>
      <c r="I2071" s="196" t="s">
        <v>1</v>
      </c>
      <c r="J2071" s="46" t="s">
        <v>1275</v>
      </c>
      <c r="K2071" s="48" t="s">
        <v>3526</v>
      </c>
      <c r="L2071" s="49" t="s">
        <v>4261</v>
      </c>
      <c r="M2071" s="49" t="s">
        <v>4318</v>
      </c>
      <c r="N2071" s="22" t="s">
        <v>2483</v>
      </c>
      <c r="O2071" s="45" t="s">
        <v>2537</v>
      </c>
      <c r="P2071" s="247" t="s">
        <v>2554</v>
      </c>
      <c r="Q2071" s="191"/>
      <c r="R2071" s="1"/>
      <c r="S2071" s="1" t="str">
        <f t="shared" si="287"/>
        <v/>
      </c>
      <c r="T2071" s="1" t="str">
        <f>IF(ISNA(VLOOKUP(P2071,'NEW XEQM.c'!D:D,1,0)),"--",VLOOKUP(P2071,'NEW XEQM.c'!D:G,3,0))</f>
        <v>P_SHADE</v>
      </c>
      <c r="U2071" s="1" t="s">
        <v>2485</v>
      </c>
      <c r="W2071" t="str">
        <f t="shared" si="290"/>
        <v/>
      </c>
    </row>
    <row r="2072" spans="1:23">
      <c r="A2072" s="16">
        <f t="shared" si="288"/>
        <v>2072</v>
      </c>
      <c r="B2072" s="15">
        <f t="shared" si="289"/>
        <v>2028</v>
      </c>
      <c r="C2072" s="45" t="s">
        <v>3512</v>
      </c>
      <c r="D2072" s="45" t="s">
        <v>7</v>
      </c>
      <c r="E2072" s="46" t="s">
        <v>2533</v>
      </c>
      <c r="F2072" s="46" t="s">
        <v>2533</v>
      </c>
      <c r="G2072" s="47">
        <v>0</v>
      </c>
      <c r="H2072" s="47">
        <v>0</v>
      </c>
      <c r="I2072" s="196" t="s">
        <v>15</v>
      </c>
      <c r="J2072" s="46" t="s">
        <v>1275</v>
      </c>
      <c r="K2072" s="48" t="s">
        <v>3526</v>
      </c>
      <c r="L2072" s="49" t="s">
        <v>4261</v>
      </c>
      <c r="M2072" s="49" t="s">
        <v>4318</v>
      </c>
      <c r="N2072" s="22" t="s">
        <v>2483</v>
      </c>
      <c r="O2072" s="45"/>
      <c r="P2072" s="247" t="s">
        <v>2534</v>
      </c>
      <c r="Q2072" s="191"/>
      <c r="R2072" s="1"/>
      <c r="S2072" s="1" t="str">
        <f t="shared" si="287"/>
        <v/>
      </c>
      <c r="T2072" s="1" t="str">
        <f>IF(ISNA(VLOOKUP(P2072,'NEW XEQM.c'!D:D,1,0)),"--",VLOOKUP(P2072,'NEW XEQM.c'!D:G,3,0))</f>
        <v>--</v>
      </c>
      <c r="U2072" s="1" t="s">
        <v>2074</v>
      </c>
      <c r="W2072" t="e">
        <f t="shared" si="290"/>
        <v>#VALUE!</v>
      </c>
    </row>
    <row r="2073" spans="1:23">
      <c r="A2073" s="16">
        <f t="shared" si="288"/>
        <v>2073</v>
      </c>
      <c r="B2073" s="15">
        <f t="shared" si="289"/>
        <v>2029</v>
      </c>
      <c r="C2073" s="45" t="s">
        <v>5021</v>
      </c>
      <c r="D2073" s="45" t="s">
        <v>3747</v>
      </c>
      <c r="E2073" s="46" t="s">
        <v>5995</v>
      </c>
      <c r="F2073" s="46" t="s">
        <v>5995</v>
      </c>
      <c r="G2073" s="47">
        <v>0</v>
      </c>
      <c r="H2073" s="47">
        <v>0</v>
      </c>
      <c r="I2073" s="197" t="s">
        <v>1</v>
      </c>
      <c r="J2073" s="46" t="s">
        <v>1275</v>
      </c>
      <c r="K2073" s="48" t="s">
        <v>3526</v>
      </c>
      <c r="L2073" s="49" t="s">
        <v>4261</v>
      </c>
      <c r="M2073" s="49" t="s">
        <v>4318</v>
      </c>
      <c r="N2073" s="22" t="s">
        <v>5131</v>
      </c>
      <c r="O2073" s="45"/>
      <c r="P2073" s="247" t="s">
        <v>3522</v>
      </c>
      <c r="Q2073" s="191"/>
      <c r="R2073" s="1"/>
      <c r="S2073" s="1" t="str">
        <f t="shared" si="287"/>
        <v/>
      </c>
      <c r="T2073" s="1" t="str">
        <f>IF(ISNA(VLOOKUP(P2073,'NEW XEQM.c'!D:D,1,0)),"--",VLOOKUP(P2073,'NEW XEQM.c'!D:G,3,0))</f>
        <v>--</v>
      </c>
      <c r="U2073" s="1"/>
      <c r="W2073" t="e">
        <f t="shared" si="290"/>
        <v>#VALUE!</v>
      </c>
    </row>
    <row r="2074" spans="1:23">
      <c r="A2074" s="16">
        <f t="shared" si="288"/>
        <v>2074</v>
      </c>
      <c r="B2074" s="15">
        <f t="shared" si="289"/>
        <v>2030</v>
      </c>
      <c r="C2074" s="45" t="s">
        <v>3512</v>
      </c>
      <c r="D2074" s="45" t="s">
        <v>7</v>
      </c>
      <c r="E2074" s="122" t="s">
        <v>474</v>
      </c>
      <c r="F2074" s="46" t="s">
        <v>3519</v>
      </c>
      <c r="G2074" s="47">
        <v>0</v>
      </c>
      <c r="H2074" s="47">
        <v>0</v>
      </c>
      <c r="I2074" s="196" t="s">
        <v>1</v>
      </c>
      <c r="J2074" s="46" t="s">
        <v>1275</v>
      </c>
      <c r="K2074" s="48" t="s">
        <v>3526</v>
      </c>
      <c r="L2074" s="49" t="s">
        <v>4261</v>
      </c>
      <c r="M2074" s="22" t="s">
        <v>4316</v>
      </c>
      <c r="N2074" s="22" t="s">
        <v>2483</v>
      </c>
      <c r="O2074" s="45"/>
      <c r="P2074" s="247" t="s">
        <v>3523</v>
      </c>
      <c r="Q2074" s="191"/>
      <c r="R2074" s="1"/>
      <c r="S2074" s="1" t="str">
        <f t="shared" si="287"/>
        <v>NOT EQUAL</v>
      </c>
      <c r="T2074" s="1" t="str">
        <f>IF(ISNA(VLOOKUP(P2074,'NEW XEQM.c'!D:D,1,0)),"--",VLOOKUP(P2074,'NEW XEQM.c'!D:G,3,0))</f>
        <v>--</v>
      </c>
      <c r="U2074" s="1"/>
      <c r="W2074" t="e">
        <f t="shared" si="290"/>
        <v>#VALUE!</v>
      </c>
    </row>
    <row r="2075" spans="1:23">
      <c r="A2075" s="16">
        <f t="shared" si="288"/>
        <v>2075</v>
      </c>
      <c r="B2075" s="15">
        <f t="shared" si="289"/>
        <v>2031</v>
      </c>
      <c r="C2075" s="45" t="s">
        <v>3512</v>
      </c>
      <c r="D2075" s="45" t="s">
        <v>7</v>
      </c>
      <c r="E2075" s="122" t="s">
        <v>474</v>
      </c>
      <c r="F2075" s="46" t="s">
        <v>3520</v>
      </c>
      <c r="G2075" s="47">
        <v>0</v>
      </c>
      <c r="H2075" s="47">
        <v>0</v>
      </c>
      <c r="I2075" s="196" t="s">
        <v>1</v>
      </c>
      <c r="J2075" s="46" t="s">
        <v>1275</v>
      </c>
      <c r="K2075" s="48" t="s">
        <v>3526</v>
      </c>
      <c r="L2075" s="49" t="s">
        <v>4261</v>
      </c>
      <c r="M2075" s="22" t="s">
        <v>4316</v>
      </c>
      <c r="N2075" s="22" t="s">
        <v>2483</v>
      </c>
      <c r="O2075" s="45"/>
      <c r="P2075" s="247" t="s">
        <v>3524</v>
      </c>
      <c r="Q2075" s="191"/>
      <c r="R2075" s="1"/>
      <c r="S2075" s="1" t="str">
        <f t="shared" si="287"/>
        <v>NOT EQUAL</v>
      </c>
      <c r="T2075" s="1" t="str">
        <f>IF(ISNA(VLOOKUP(P2075,'NEW XEQM.c'!D:D,1,0)),"--",VLOOKUP(P2075,'NEW XEQM.c'!D:G,3,0))</f>
        <v>--</v>
      </c>
      <c r="U2075" s="1"/>
      <c r="W2075" t="e">
        <f t="shared" si="290"/>
        <v>#VALUE!</v>
      </c>
    </row>
    <row r="2076" spans="1:23">
      <c r="A2076" s="16">
        <f t="shared" si="288"/>
        <v>2076</v>
      </c>
      <c r="B2076" s="15">
        <f t="shared" si="289"/>
        <v>2032</v>
      </c>
      <c r="C2076" s="45" t="s">
        <v>3513</v>
      </c>
      <c r="D2076" s="45" t="s">
        <v>3518</v>
      </c>
      <c r="E2076" s="122" t="s">
        <v>474</v>
      </c>
      <c r="F2076" s="46" t="s">
        <v>668</v>
      </c>
      <c r="G2076" s="47">
        <v>0</v>
      </c>
      <c r="H2076" s="47">
        <v>0</v>
      </c>
      <c r="I2076" s="196" t="s">
        <v>1</v>
      </c>
      <c r="J2076" s="46" t="s">
        <v>1275</v>
      </c>
      <c r="K2076" s="48" t="s">
        <v>3526</v>
      </c>
      <c r="L2076" s="49" t="s">
        <v>4261</v>
      </c>
      <c r="M2076" s="49" t="s">
        <v>4318</v>
      </c>
      <c r="N2076" s="22" t="s">
        <v>2483</v>
      </c>
      <c r="O2076" s="45"/>
      <c r="P2076" s="247" t="s">
        <v>3518</v>
      </c>
      <c r="Q2076" s="191"/>
      <c r="R2076" s="1"/>
      <c r="S2076" s="1" t="str">
        <f t="shared" si="287"/>
        <v>NOT EQUAL</v>
      </c>
      <c r="T2076" s="1" t="str">
        <f>IF(ISNA(VLOOKUP(P2076,'NEW XEQM.c'!D:D,1,0)),"--",VLOOKUP(P2076,'NEW XEQM.c'!D:G,3,0))</f>
        <v>--</v>
      </c>
      <c r="U2076" s="1"/>
      <c r="W2076" t="e">
        <f t="shared" si="290"/>
        <v>#VALUE!</v>
      </c>
    </row>
    <row r="2077" spans="1:23">
      <c r="A2077" s="16">
        <f t="shared" si="288"/>
        <v>2077</v>
      </c>
      <c r="B2077" s="15">
        <f t="shared" si="289"/>
        <v>2033</v>
      </c>
      <c r="C2077" s="45" t="s">
        <v>3637</v>
      </c>
      <c r="D2077" s="45" t="s">
        <v>7</v>
      </c>
      <c r="E2077" s="23" t="s">
        <v>3638</v>
      </c>
      <c r="F2077" s="23" t="s">
        <v>3638</v>
      </c>
      <c r="G2077" s="99">
        <v>0</v>
      </c>
      <c r="H2077" s="99">
        <v>0</v>
      </c>
      <c r="I2077" s="130" t="s">
        <v>3</v>
      </c>
      <c r="J2077" s="23" t="s">
        <v>1275</v>
      </c>
      <c r="K2077" s="24" t="s">
        <v>3630</v>
      </c>
      <c r="L2077" s="22" t="s">
        <v>4261</v>
      </c>
      <c r="M2077" s="22" t="s">
        <v>4318</v>
      </c>
      <c r="N2077" s="22" t="s">
        <v>2483</v>
      </c>
      <c r="O2077" s="22"/>
      <c r="P2077" s="246" t="s">
        <v>3639</v>
      </c>
      <c r="Q2077" s="191"/>
      <c r="R2077" s="1"/>
      <c r="S2077" s="1" t="str">
        <f t="shared" si="287"/>
        <v/>
      </c>
      <c r="T2077" s="1" t="str">
        <f>IF(ISNA(VLOOKUP(P2077,'NEW XEQM.c'!D:D,1,0)),"--",VLOOKUP(P2077,'NEW XEQM.c'!D:G,3,0))</f>
        <v>CLGRF</v>
      </c>
      <c r="U2077" s="1" t="s">
        <v>2442</v>
      </c>
      <c r="W2077" t="e">
        <f t="shared" si="290"/>
        <v>#VALUE!</v>
      </c>
    </row>
    <row r="2078" spans="1:23">
      <c r="A2078" s="16">
        <f t="shared" si="288"/>
        <v>2078</v>
      </c>
      <c r="B2078" s="15">
        <f t="shared" si="289"/>
        <v>2034</v>
      </c>
      <c r="C2078" s="45" t="s">
        <v>3750</v>
      </c>
      <c r="D2078" s="45" t="s">
        <v>3751</v>
      </c>
      <c r="E2078" s="188" t="s">
        <v>3753</v>
      </c>
      <c r="F2078" s="46" t="s">
        <v>3753</v>
      </c>
      <c r="G2078" s="47">
        <v>0</v>
      </c>
      <c r="H2078" s="47">
        <v>0</v>
      </c>
      <c r="I2078" s="196" t="s">
        <v>1</v>
      </c>
      <c r="J2078" s="46" t="s">
        <v>1275</v>
      </c>
      <c r="K2078" s="48" t="s">
        <v>3526</v>
      </c>
      <c r="L2078" s="49" t="s">
        <v>4261</v>
      </c>
      <c r="M2078" s="49" t="s">
        <v>4318</v>
      </c>
      <c r="N2078" s="22" t="s">
        <v>2483</v>
      </c>
      <c r="O2078" s="45" t="s">
        <v>2537</v>
      </c>
      <c r="P2078" s="247" t="s">
        <v>3755</v>
      </c>
      <c r="Q2078" s="191"/>
      <c r="R2078" s="1"/>
      <c r="S2078" s="1" t="str">
        <f t="shared" si="287"/>
        <v/>
      </c>
      <c r="T2078" s="1" t="str">
        <f>IF(ISNA(VLOOKUP(P2078,'NEW XEQM.c'!D:D,1,0)),"--",VLOOKUP(P2078,'NEW XEQM.c'!D:G,3,0))</f>
        <v>--</v>
      </c>
      <c r="U2078" s="1" t="s">
        <v>2485</v>
      </c>
      <c r="W2078" t="e">
        <f t="shared" si="290"/>
        <v>#VALUE!</v>
      </c>
    </row>
    <row r="2079" spans="1:23">
      <c r="A2079" s="16">
        <f t="shared" si="288"/>
        <v>2079</v>
      </c>
      <c r="B2079" s="15">
        <f t="shared" si="289"/>
        <v>2035</v>
      </c>
      <c r="C2079" s="45" t="s">
        <v>3750</v>
      </c>
      <c r="D2079" s="45" t="s">
        <v>3752</v>
      </c>
      <c r="E2079" s="188" t="s">
        <v>3754</v>
      </c>
      <c r="F2079" s="46" t="s">
        <v>3754</v>
      </c>
      <c r="G2079" s="47">
        <v>0</v>
      </c>
      <c r="H2079" s="47">
        <v>0</v>
      </c>
      <c r="I2079" s="196" t="s">
        <v>1</v>
      </c>
      <c r="J2079" s="46" t="s">
        <v>1275</v>
      </c>
      <c r="K2079" s="48" t="s">
        <v>3526</v>
      </c>
      <c r="L2079" s="49" t="s">
        <v>4261</v>
      </c>
      <c r="M2079" s="49" t="s">
        <v>4318</v>
      </c>
      <c r="N2079" s="22" t="s">
        <v>2483</v>
      </c>
      <c r="O2079" s="45" t="s">
        <v>2537</v>
      </c>
      <c r="P2079" s="247" t="s">
        <v>3756</v>
      </c>
      <c r="Q2079" s="191"/>
      <c r="R2079" s="1"/>
      <c r="S2079" s="1" t="str">
        <f t="shared" si="287"/>
        <v/>
      </c>
      <c r="T2079" s="1" t="str">
        <f>IF(ISNA(VLOOKUP(P2079,'NEW XEQM.c'!D:D,1,0)),"--",VLOOKUP(P2079,'NEW XEQM.c'!D:G,3,0))</f>
        <v>--</v>
      </c>
      <c r="U2079" s="1" t="s">
        <v>2485</v>
      </c>
      <c r="W2079" t="e">
        <f t="shared" si="290"/>
        <v>#VALUE!</v>
      </c>
    </row>
    <row r="2080" spans="1:23">
      <c r="A2080" s="16">
        <f t="shared" si="288"/>
        <v>2080</v>
      </c>
      <c r="B2080" s="15">
        <f t="shared" si="289"/>
        <v>2036</v>
      </c>
      <c r="C2080" s="45" t="s">
        <v>3512</v>
      </c>
      <c r="D2080" s="45" t="s">
        <v>7</v>
      </c>
      <c r="E2080" s="46" t="s">
        <v>4720</v>
      </c>
      <c r="F2080" s="46" t="s">
        <v>4720</v>
      </c>
      <c r="G2080" s="47">
        <v>0</v>
      </c>
      <c r="H2080" s="47">
        <v>0</v>
      </c>
      <c r="I2080" s="196" t="s">
        <v>15</v>
      </c>
      <c r="J2080" s="46" t="s">
        <v>1275</v>
      </c>
      <c r="K2080" s="48" t="s">
        <v>3526</v>
      </c>
      <c r="L2080" s="49" t="s">
        <v>4261</v>
      </c>
      <c r="M2080" s="49" t="s">
        <v>4318</v>
      </c>
      <c r="N2080" s="22" t="s">
        <v>2483</v>
      </c>
      <c r="O2080" s="45"/>
      <c r="P2080" s="247" t="s">
        <v>4721</v>
      </c>
      <c r="Q2080" s="191"/>
      <c r="R2080" s="1"/>
      <c r="S2080" s="1" t="str">
        <f t="shared" si="287"/>
        <v/>
      </c>
      <c r="T2080" s="1" t="str">
        <f>IF(ISNA(VLOOKUP(P2080,'NEW XEQM.c'!D:D,1,0)),"--",VLOOKUP(P2080,'NEW XEQM.c'!D:G,3,0))</f>
        <v>--</v>
      </c>
      <c r="U2080" s="1" t="s">
        <v>2074</v>
      </c>
      <c r="W2080" t="e">
        <f t="shared" si="290"/>
        <v>#VALUE!</v>
      </c>
    </row>
    <row r="2081" spans="1:23">
      <c r="A2081" s="16">
        <f t="shared" si="288"/>
        <v>2081</v>
      </c>
      <c r="B2081" s="15">
        <f t="shared" si="289"/>
        <v>2037</v>
      </c>
      <c r="C2081" s="45" t="s">
        <v>3512</v>
      </c>
      <c r="D2081" s="45" t="s">
        <v>7</v>
      </c>
      <c r="E2081" s="46" t="s">
        <v>4722</v>
      </c>
      <c r="F2081" s="46" t="s">
        <v>4722</v>
      </c>
      <c r="G2081" s="47">
        <v>0</v>
      </c>
      <c r="H2081" s="47">
        <v>0</v>
      </c>
      <c r="I2081" s="196" t="s">
        <v>15</v>
      </c>
      <c r="J2081" s="46" t="s">
        <v>1275</v>
      </c>
      <c r="K2081" s="48" t="s">
        <v>3526</v>
      </c>
      <c r="L2081" s="49" t="s">
        <v>4261</v>
      </c>
      <c r="M2081" s="49" t="s">
        <v>4318</v>
      </c>
      <c r="N2081" s="22" t="s">
        <v>2483</v>
      </c>
      <c r="O2081" s="45"/>
      <c r="P2081" s="247" t="s">
        <v>4723</v>
      </c>
      <c r="Q2081" s="191"/>
      <c r="R2081" s="1"/>
      <c r="S2081" s="1" t="str">
        <f t="shared" si="287"/>
        <v/>
      </c>
      <c r="T2081" s="1" t="str">
        <f>IF(ISNA(VLOOKUP(P2081,'NEW XEQM.c'!D:D,1,0)),"--",VLOOKUP(P2081,'NEW XEQM.c'!D:G,3,0))</f>
        <v>--</v>
      </c>
      <c r="U2081" s="1" t="s">
        <v>2074</v>
      </c>
      <c r="W2081" t="e">
        <f t="shared" si="290"/>
        <v>#VALUE!</v>
      </c>
    </row>
    <row r="2082" spans="1:23">
      <c r="A2082" s="16">
        <f t="shared" si="288"/>
        <v>2082</v>
      </c>
      <c r="B2082" s="15">
        <f t="shared" si="289"/>
        <v>2038</v>
      </c>
      <c r="C2082" s="45" t="s">
        <v>4403</v>
      </c>
      <c r="D2082" s="45" t="s">
        <v>7</v>
      </c>
      <c r="E2082" s="23" t="s">
        <v>4634</v>
      </c>
      <c r="F2082" s="23" t="s">
        <v>4634</v>
      </c>
      <c r="G2082" s="99">
        <v>0</v>
      </c>
      <c r="H2082" s="99">
        <v>0</v>
      </c>
      <c r="I2082" s="130" t="s">
        <v>3</v>
      </c>
      <c r="J2082" s="23" t="s">
        <v>1274</v>
      </c>
      <c r="K2082" s="24" t="s">
        <v>3630</v>
      </c>
      <c r="L2082" s="22" t="s">
        <v>4261</v>
      </c>
      <c r="M2082" s="49" t="s">
        <v>4318</v>
      </c>
      <c r="N2082" s="22" t="s">
        <v>2483</v>
      </c>
      <c r="O2082" s="22"/>
      <c r="P2082" s="246" t="s">
        <v>4402</v>
      </c>
      <c r="Q2082" s="191"/>
      <c r="R2082" s="1"/>
      <c r="S2082" s="1" t="str">
        <f t="shared" si="287"/>
        <v/>
      </c>
      <c r="T2082" s="1" t="str">
        <f>IF(ISNA(VLOOKUP(P2082,'NEW XEQM.c'!D:D,1,0)),"--",VLOOKUP(P2082,'NEW XEQM.c'!D:G,3,0))</f>
        <v>--</v>
      </c>
      <c r="U2082" s="1" t="s">
        <v>2455</v>
      </c>
      <c r="W2082" t="e">
        <f t="shared" si="290"/>
        <v>#VALUE!</v>
      </c>
    </row>
    <row r="2083" spans="1:23">
      <c r="A2083" s="16">
        <f t="shared" si="288"/>
        <v>2083</v>
      </c>
      <c r="B2083" s="15">
        <f t="shared" si="289"/>
        <v>2039</v>
      </c>
      <c r="C2083" s="45" t="s">
        <v>3446</v>
      </c>
      <c r="D2083" s="45" t="s">
        <v>3751</v>
      </c>
      <c r="E2083" s="46" t="s">
        <v>3845</v>
      </c>
      <c r="F2083" s="46" t="s">
        <v>3845</v>
      </c>
      <c r="G2083" s="47">
        <v>0</v>
      </c>
      <c r="H2083" s="47">
        <v>0</v>
      </c>
      <c r="I2083" s="196" t="s">
        <v>3</v>
      </c>
      <c r="J2083" s="46" t="s">
        <v>1275</v>
      </c>
      <c r="K2083" s="48" t="s">
        <v>3526</v>
      </c>
      <c r="L2083" s="49" t="s">
        <v>4261</v>
      </c>
      <c r="M2083" s="22" t="s">
        <v>4316</v>
      </c>
      <c r="N2083" s="22" t="s">
        <v>2483</v>
      </c>
      <c r="O2083" s="45"/>
      <c r="P2083" s="247" t="s">
        <v>3846</v>
      </c>
      <c r="Q2083" s="191"/>
      <c r="R2083" s="1"/>
      <c r="S2083" s="1" t="str">
        <f t="shared" si="287"/>
        <v/>
      </c>
      <c r="T2083" s="1" t="str">
        <f>IF(ISNA(VLOOKUP(P2083,'NEW XEQM.c'!D:D,1,0)),"--",VLOOKUP(P2083,'NEW XEQM.c'!D:G,3,0))</f>
        <v>--</v>
      </c>
      <c r="U2083" s="1" t="s">
        <v>2485</v>
      </c>
      <c r="W2083" t="e">
        <f t="shared" si="290"/>
        <v>#VALUE!</v>
      </c>
    </row>
    <row r="2084" spans="1:23">
      <c r="A2084" s="16">
        <f t="shared" si="288"/>
        <v>2084</v>
      </c>
      <c r="B2084" s="15">
        <f t="shared" si="289"/>
        <v>2040</v>
      </c>
      <c r="C2084" s="45" t="s">
        <v>4399</v>
      </c>
      <c r="D2084" s="45" t="s">
        <v>7</v>
      </c>
      <c r="E2084" s="23" t="s">
        <v>4400</v>
      </c>
      <c r="F2084" s="23" t="s">
        <v>4400</v>
      </c>
      <c r="G2084" s="99">
        <v>0</v>
      </c>
      <c r="H2084" s="99">
        <v>0</v>
      </c>
      <c r="I2084" s="130" t="s">
        <v>3</v>
      </c>
      <c r="J2084" s="23" t="s">
        <v>1274</v>
      </c>
      <c r="K2084" s="24" t="s">
        <v>3630</v>
      </c>
      <c r="L2084" s="22" t="s">
        <v>4261</v>
      </c>
      <c r="M2084" s="22" t="s">
        <v>4316</v>
      </c>
      <c r="N2084" s="22" t="s">
        <v>2483</v>
      </c>
      <c r="O2084" s="22"/>
      <c r="P2084" s="246" t="s">
        <v>4401</v>
      </c>
      <c r="Q2084" s="191"/>
      <c r="R2084" s="1"/>
      <c r="S2084" s="1" t="str">
        <f t="shared" si="287"/>
        <v/>
      </c>
      <c r="T2084" s="1" t="str">
        <f>IF(ISNA(VLOOKUP(P2084,'NEW XEQM.c'!D:D,1,0)),"--",VLOOKUP(P2084,'NEW XEQM.c'!D:G,3,0))</f>
        <v>PLSTAT</v>
      </c>
      <c r="U2084" s="1" t="s">
        <v>2455</v>
      </c>
      <c r="W2084" t="e">
        <f t="shared" si="290"/>
        <v>#VALUE!</v>
      </c>
    </row>
    <row r="2085" spans="1:23">
      <c r="A2085" s="16">
        <f t="shared" si="288"/>
        <v>2085</v>
      </c>
      <c r="B2085" s="15">
        <f t="shared" si="289"/>
        <v>2041</v>
      </c>
      <c r="C2085" s="45" t="s">
        <v>3463</v>
      </c>
      <c r="D2085" s="45" t="s">
        <v>4142</v>
      </c>
      <c r="E2085" s="188" t="s">
        <v>4143</v>
      </c>
      <c r="F2085" s="46" t="s">
        <v>4143</v>
      </c>
      <c r="G2085" s="47">
        <v>0</v>
      </c>
      <c r="H2085" s="47">
        <v>0</v>
      </c>
      <c r="I2085" s="189" t="s">
        <v>3</v>
      </c>
      <c r="J2085" s="46" t="s">
        <v>1275</v>
      </c>
      <c r="K2085" s="48" t="s">
        <v>3526</v>
      </c>
      <c r="L2085" s="49" t="s">
        <v>4261</v>
      </c>
      <c r="M2085" s="22" t="s">
        <v>4316</v>
      </c>
      <c r="N2085" s="22" t="s">
        <v>2483</v>
      </c>
      <c r="O2085" s="45"/>
      <c r="P2085" s="247" t="s">
        <v>4141</v>
      </c>
      <c r="Q2085" s="191"/>
      <c r="R2085" s="1"/>
      <c r="S2085" s="1" t="str">
        <f t="shared" si="287"/>
        <v/>
      </c>
      <c r="T2085" s="1" t="str">
        <f>IF(ISNA(VLOOKUP(P2085,'NEW XEQM.c'!D:D,1,0)),"--",VLOOKUP(P2085,'NEW XEQM.c'!D:G,3,0))</f>
        <v>M&gt;ZYX</v>
      </c>
      <c r="U2085" s="1" t="s">
        <v>2477</v>
      </c>
      <c r="W2085" t="str">
        <f t="shared" si="290"/>
        <v/>
      </c>
    </row>
    <row r="2086" spans="1:23">
      <c r="A2086" s="16">
        <f t="shared" si="288"/>
        <v>2086</v>
      </c>
      <c r="B2086" s="15">
        <f t="shared" si="289"/>
        <v>2042</v>
      </c>
      <c r="C2086" s="18" t="s">
        <v>4000</v>
      </c>
      <c r="D2086" s="45" t="s">
        <v>7</v>
      </c>
      <c r="E2086" s="23" t="s">
        <v>4001</v>
      </c>
      <c r="F2086" s="23" t="s">
        <v>4001</v>
      </c>
      <c r="G2086" s="99">
        <v>0</v>
      </c>
      <c r="H2086" s="99">
        <v>0</v>
      </c>
      <c r="I2086" s="130" t="s">
        <v>3</v>
      </c>
      <c r="J2086" s="23" t="s">
        <v>1274</v>
      </c>
      <c r="K2086" s="24" t="s">
        <v>3630</v>
      </c>
      <c r="L2086" s="22" t="s">
        <v>4261</v>
      </c>
      <c r="M2086" s="22" t="s">
        <v>4316</v>
      </c>
      <c r="N2086" s="22" t="s">
        <v>2483</v>
      </c>
      <c r="O2086" s="22"/>
      <c r="P2086" s="246" t="s">
        <v>4002</v>
      </c>
      <c r="Q2086" s="191"/>
      <c r="R2086" s="1"/>
      <c r="S2086" s="1" t="str">
        <f t="shared" si="287"/>
        <v/>
      </c>
      <c r="T2086" s="1" t="str">
        <f>IF(ISNA(VLOOKUP(P2086,'NEW XEQM.c'!D:D,1,0)),"--",VLOOKUP(P2086,'NEW XEQM.c'!D:G,3,0))</f>
        <v>PLTRST</v>
      </c>
      <c r="U2086" s="1" t="s">
        <v>2455</v>
      </c>
      <c r="W2086" t="e">
        <f t="shared" si="290"/>
        <v>#VALUE!</v>
      </c>
    </row>
    <row r="2087" spans="1:23">
      <c r="A2087" s="117">
        <f t="shared" ref="A2087:A2092" si="296">IF(B2087=INT(B2087),ROW(),"")</f>
        <v>2087</v>
      </c>
      <c r="B2087" s="15">
        <f t="shared" si="289"/>
        <v>2043</v>
      </c>
      <c r="C2087" s="118" t="s">
        <v>4927</v>
      </c>
      <c r="D2087" s="207" t="s">
        <v>5445</v>
      </c>
      <c r="E2087" s="178" t="s">
        <v>4929</v>
      </c>
      <c r="F2087" s="178" t="s">
        <v>4929</v>
      </c>
      <c r="G2087" s="208">
        <v>0</v>
      </c>
      <c r="H2087" s="208">
        <v>0</v>
      </c>
      <c r="I2087" s="178" t="s">
        <v>3</v>
      </c>
      <c r="J2087" s="178" t="s">
        <v>1275</v>
      </c>
      <c r="K2087" s="48" t="s">
        <v>3526</v>
      </c>
      <c r="L2087" s="120" t="s">
        <v>4261</v>
      </c>
      <c r="M2087" s="120" t="s">
        <v>4318</v>
      </c>
      <c r="N2087" s="120" t="s">
        <v>2483</v>
      </c>
      <c r="O2087" s="120"/>
      <c r="P2087" s="246" t="s">
        <v>4936</v>
      </c>
      <c r="Q2087" s="191"/>
      <c r="R2087" s="1"/>
      <c r="S2087" s="1" t="str">
        <f t="shared" ref="S2087:S2092" si="297">IF(E2087=F2087,"","NOT EQUAL")</f>
        <v/>
      </c>
      <c r="T2087" s="1" t="str">
        <f>IF(ISNA(VLOOKUP(P2087,'NEW XEQM.c'!D:D,1,0)),"--",VLOOKUP(P2087,'NEW XEQM.c'!D:G,3,0))</f>
        <v>--</v>
      </c>
      <c r="U2087" s="1" t="s">
        <v>2455</v>
      </c>
      <c r="W2087" t="e">
        <f t="shared" si="290"/>
        <v>#VALUE!</v>
      </c>
    </row>
    <row r="2088" spans="1:23">
      <c r="A2088" s="117">
        <f t="shared" si="296"/>
        <v>2088</v>
      </c>
      <c r="B2088" s="15">
        <f t="shared" si="289"/>
        <v>2044</v>
      </c>
      <c r="C2088" s="118" t="s">
        <v>4928</v>
      </c>
      <c r="D2088" s="207" t="s">
        <v>5445</v>
      </c>
      <c r="E2088" s="178" t="s">
        <v>4930</v>
      </c>
      <c r="F2088" s="178" t="s">
        <v>4930</v>
      </c>
      <c r="G2088" s="208">
        <v>0</v>
      </c>
      <c r="H2088" s="208">
        <v>0</v>
      </c>
      <c r="I2088" s="178" t="s">
        <v>3</v>
      </c>
      <c r="J2088" s="178" t="s">
        <v>1275</v>
      </c>
      <c r="K2088" s="48" t="s">
        <v>3526</v>
      </c>
      <c r="L2088" s="120" t="s">
        <v>4261</v>
      </c>
      <c r="M2088" s="120" t="s">
        <v>4318</v>
      </c>
      <c r="N2088" s="120" t="s">
        <v>2483</v>
      </c>
      <c r="O2088" s="120"/>
      <c r="P2088" s="246" t="s">
        <v>4937</v>
      </c>
      <c r="Q2088" s="191"/>
      <c r="R2088" s="1"/>
      <c r="S2088" s="1" t="str">
        <f t="shared" si="297"/>
        <v/>
      </c>
      <c r="T2088" s="1" t="str">
        <f>IF(ISNA(VLOOKUP(P2088,'NEW XEQM.c'!D:D,1,0)),"--",VLOOKUP(P2088,'NEW XEQM.c'!D:G,3,0))</f>
        <v>--</v>
      </c>
      <c r="U2088" s="1" t="s">
        <v>2455</v>
      </c>
      <c r="W2088" t="e">
        <f t="shared" si="290"/>
        <v>#VALUE!</v>
      </c>
    </row>
    <row r="2089" spans="1:23">
      <c r="A2089" s="16">
        <f t="shared" si="296"/>
        <v>2089</v>
      </c>
      <c r="B2089" s="15">
        <f t="shared" si="289"/>
        <v>2045</v>
      </c>
      <c r="C2089" s="213" t="s">
        <v>3512</v>
      </c>
      <c r="D2089" s="213" t="s">
        <v>7</v>
      </c>
      <c r="E2089" s="214" t="s">
        <v>4939</v>
      </c>
      <c r="F2089" s="214" t="s">
        <v>4939</v>
      </c>
      <c r="G2089" s="215">
        <v>0</v>
      </c>
      <c r="H2089" s="215">
        <v>0</v>
      </c>
      <c r="I2089" s="189" t="s">
        <v>15</v>
      </c>
      <c r="J2089" s="91" t="s">
        <v>1275</v>
      </c>
      <c r="K2089" s="8" t="s">
        <v>3526</v>
      </c>
      <c r="L2089" s="216" t="s">
        <v>4261</v>
      </c>
      <c r="M2089" s="216" t="s">
        <v>4318</v>
      </c>
      <c r="N2089" s="216" t="s">
        <v>2483</v>
      </c>
      <c r="O2089" s="216"/>
      <c r="P2089" s="246" t="s">
        <v>4941</v>
      </c>
      <c r="Q2089" s="191"/>
      <c r="R2089" s="1"/>
      <c r="S2089" s="1" t="str">
        <f t="shared" si="297"/>
        <v/>
      </c>
      <c r="T2089" s="1" t="str">
        <f>IF(ISNA(VLOOKUP(P2089,'NEW XEQM.c'!D:D,1,0)),"--",VLOOKUP(P2089,'NEW XEQM.c'!D:G,3,0))</f>
        <v>--</v>
      </c>
      <c r="U2089" s="1" t="s">
        <v>2074</v>
      </c>
      <c r="W2089" t="e">
        <f t="shared" si="290"/>
        <v>#VALUE!</v>
      </c>
    </row>
    <row r="2090" spans="1:23">
      <c r="A2090" s="16">
        <f t="shared" si="296"/>
        <v>2090</v>
      </c>
      <c r="B2090" s="15">
        <f t="shared" si="289"/>
        <v>2046</v>
      </c>
      <c r="C2090" s="213" t="s">
        <v>3512</v>
      </c>
      <c r="D2090" s="213" t="s">
        <v>7</v>
      </c>
      <c r="E2090" s="214" t="s">
        <v>4940</v>
      </c>
      <c r="F2090" s="214" t="s">
        <v>4940</v>
      </c>
      <c r="G2090" s="215">
        <v>0</v>
      </c>
      <c r="H2090" s="215">
        <v>0</v>
      </c>
      <c r="I2090" s="189" t="s">
        <v>15</v>
      </c>
      <c r="J2090" s="91" t="s">
        <v>1275</v>
      </c>
      <c r="K2090" s="8" t="s">
        <v>3526</v>
      </c>
      <c r="L2090" s="216" t="s">
        <v>4261</v>
      </c>
      <c r="M2090" s="216" t="s">
        <v>4318</v>
      </c>
      <c r="N2090" s="216" t="s">
        <v>2483</v>
      </c>
      <c r="O2090" s="216"/>
      <c r="P2090" s="246" t="s">
        <v>4942</v>
      </c>
      <c r="Q2090" s="191"/>
      <c r="R2090" s="1"/>
      <c r="S2090" s="1" t="str">
        <f t="shared" si="297"/>
        <v/>
      </c>
      <c r="T2090" s="1" t="str">
        <f>IF(ISNA(VLOOKUP(P2090,'NEW XEQM.c'!D:D,1,0)),"--",VLOOKUP(P2090,'NEW XEQM.c'!D:G,3,0))</f>
        <v>--</v>
      </c>
      <c r="U2090" s="1" t="s">
        <v>2074</v>
      </c>
      <c r="W2090" t="e">
        <f t="shared" si="290"/>
        <v>#VALUE!</v>
      </c>
    </row>
    <row r="2091" spans="1:23">
      <c r="A2091" s="16">
        <f t="shared" si="296"/>
        <v>2091</v>
      </c>
      <c r="B2091" s="15">
        <f t="shared" si="289"/>
        <v>2047</v>
      </c>
      <c r="C2091" s="45" t="s">
        <v>5021</v>
      </c>
      <c r="D2091" s="45" t="s">
        <v>5120</v>
      </c>
      <c r="E2091" s="46" t="s">
        <v>5124</v>
      </c>
      <c r="F2091" s="46" t="s">
        <v>5124</v>
      </c>
      <c r="G2091" s="47">
        <v>0</v>
      </c>
      <c r="H2091" s="47">
        <v>0</v>
      </c>
      <c r="I2091" s="196" t="s">
        <v>3</v>
      </c>
      <c r="J2091" s="46" t="s">
        <v>1275</v>
      </c>
      <c r="K2091" s="48" t="s">
        <v>3526</v>
      </c>
      <c r="L2091" s="49" t="s">
        <v>4261</v>
      </c>
      <c r="M2091" s="49" t="s">
        <v>4316</v>
      </c>
      <c r="N2091" s="22" t="s">
        <v>5131</v>
      </c>
      <c r="O2091" s="45"/>
      <c r="P2091" s="246" t="s">
        <v>5120</v>
      </c>
      <c r="Q2091" s="191"/>
      <c r="R2091" s="1"/>
      <c r="S2091" s="1" t="str">
        <f t="shared" si="297"/>
        <v/>
      </c>
      <c r="T2091" s="1" t="str">
        <f>IF(ISNA(VLOOKUP(P2091,'NEW XEQM.c'!D:D,1,0)),"--",VLOOKUP(P2091,'NEW XEQM.c'!D:G,3,0))</f>
        <v>CPXRES1</v>
      </c>
      <c r="U2091" s="1" t="s">
        <v>2074</v>
      </c>
      <c r="W2091" t="e">
        <f t="shared" si="290"/>
        <v>#VALUE!</v>
      </c>
    </row>
    <row r="2092" spans="1:23">
      <c r="A2092" s="16">
        <f t="shared" si="296"/>
        <v>2092</v>
      </c>
      <c r="B2092" s="15">
        <f t="shared" si="289"/>
        <v>2048</v>
      </c>
      <c r="C2092" s="45" t="s">
        <v>5021</v>
      </c>
      <c r="D2092" s="45" t="s">
        <v>5121</v>
      </c>
      <c r="E2092" s="46" t="s">
        <v>5125</v>
      </c>
      <c r="F2092" s="46" t="s">
        <v>5125</v>
      </c>
      <c r="G2092" s="47">
        <v>0</v>
      </c>
      <c r="H2092" s="47">
        <v>0</v>
      </c>
      <c r="I2092" s="196" t="s">
        <v>3</v>
      </c>
      <c r="J2092" s="46" t="s">
        <v>1275</v>
      </c>
      <c r="K2092" s="48" t="s">
        <v>3526</v>
      </c>
      <c r="L2092" s="49" t="s">
        <v>4261</v>
      </c>
      <c r="M2092" s="49" t="s">
        <v>4316</v>
      </c>
      <c r="N2092" s="22" t="s">
        <v>5131</v>
      </c>
      <c r="O2092" s="45"/>
      <c r="P2092" s="246" t="s">
        <v>5121</v>
      </c>
      <c r="Q2092" s="191"/>
      <c r="R2092" s="1"/>
      <c r="S2092" s="1" t="str">
        <f t="shared" si="297"/>
        <v/>
      </c>
      <c r="T2092" s="1" t="str">
        <f>IF(ISNA(VLOOKUP(P2092,'NEW XEQM.c'!D:D,1,0)),"--",VLOOKUP(P2092,'NEW XEQM.c'!D:G,3,0))</f>
        <v>SPCRES1</v>
      </c>
      <c r="U2092" s="1" t="s">
        <v>2074</v>
      </c>
      <c r="W2092" t="e">
        <f t="shared" si="290"/>
        <v>#VALUE!</v>
      </c>
    </row>
    <row r="2093" spans="1:23">
      <c r="A2093" s="1">
        <f t="shared" si="288"/>
        <v>2093</v>
      </c>
      <c r="B2093" s="15">
        <f t="shared" si="289"/>
        <v>2049</v>
      </c>
      <c r="C2093" s="45" t="s">
        <v>5021</v>
      </c>
      <c r="D2093" s="45" t="s">
        <v>5122</v>
      </c>
      <c r="E2093" s="46" t="s">
        <v>5128</v>
      </c>
      <c r="F2093" s="46" t="s">
        <v>5128</v>
      </c>
      <c r="G2093" s="47">
        <v>0</v>
      </c>
      <c r="H2093" s="47">
        <v>0</v>
      </c>
      <c r="I2093" s="196" t="s">
        <v>3</v>
      </c>
      <c r="J2093" s="46" t="s">
        <v>1275</v>
      </c>
      <c r="K2093" s="48" t="s">
        <v>3526</v>
      </c>
      <c r="L2093" s="49" t="s">
        <v>4261</v>
      </c>
      <c r="M2093" s="49" t="s">
        <v>4316</v>
      </c>
      <c r="N2093" s="22" t="s">
        <v>5131</v>
      </c>
      <c r="O2093" s="45"/>
      <c r="P2093" s="246" t="s">
        <v>5122</v>
      </c>
      <c r="Q2093" s="191"/>
      <c r="R2093" s="1"/>
      <c r="S2093" s="1" t="str">
        <f t="shared" si="287"/>
        <v/>
      </c>
      <c r="T2093" s="1" t="str">
        <f>IF(ISNA(VLOOKUP(P2093,'NEW XEQM.c'!D:D,1,0)),"--",VLOOKUP(P2093,'NEW XEQM.c'!D:G,3,0))</f>
        <v>CPXRES0</v>
      </c>
      <c r="U2093" s="1" t="s">
        <v>2074</v>
      </c>
      <c r="W2093" t="e">
        <f t="shared" si="290"/>
        <v>#VALUE!</v>
      </c>
    </row>
    <row r="2094" spans="1:23">
      <c r="A2094" s="1">
        <f t="shared" si="288"/>
        <v>2094</v>
      </c>
      <c r="B2094" s="15">
        <f t="shared" si="289"/>
        <v>2050</v>
      </c>
      <c r="C2094" s="45" t="s">
        <v>5021</v>
      </c>
      <c r="D2094" s="45" t="s">
        <v>5123</v>
      </c>
      <c r="E2094" s="46" t="s">
        <v>5129</v>
      </c>
      <c r="F2094" s="46" t="s">
        <v>5129</v>
      </c>
      <c r="G2094" s="47">
        <v>0</v>
      </c>
      <c r="H2094" s="47">
        <v>0</v>
      </c>
      <c r="I2094" s="196" t="s">
        <v>3</v>
      </c>
      <c r="J2094" s="46" t="s">
        <v>1275</v>
      </c>
      <c r="K2094" s="48" t="s">
        <v>3526</v>
      </c>
      <c r="L2094" s="49" t="s">
        <v>4261</v>
      </c>
      <c r="M2094" s="49" t="s">
        <v>4316</v>
      </c>
      <c r="N2094" s="22" t="s">
        <v>5131</v>
      </c>
      <c r="O2094" s="45"/>
      <c r="P2094" s="246" t="s">
        <v>5123</v>
      </c>
      <c r="Q2094" s="191"/>
      <c r="R2094" s="1"/>
      <c r="S2094" s="1" t="str">
        <f t="shared" si="287"/>
        <v/>
      </c>
      <c r="T2094" s="1" t="str">
        <f>IF(ISNA(VLOOKUP(P2094,'NEW XEQM.c'!D:D,1,0)),"--",VLOOKUP(P2094,'NEW XEQM.c'!D:G,3,0))</f>
        <v>SPCRES0</v>
      </c>
      <c r="U2094" s="1" t="s">
        <v>2074</v>
      </c>
      <c r="W2094" t="e">
        <f t="shared" si="290"/>
        <v>#VALUE!</v>
      </c>
    </row>
    <row r="2095" spans="1:23">
      <c r="A2095" s="1">
        <f t="shared" ref="A2095:A2096" si="298">IF(B2095=INT(B2095),ROW(),"")</f>
        <v>2095</v>
      </c>
      <c r="B2095" s="15">
        <f t="shared" ref="B2095:B2096" si="299">IF(AND(MID(C2095,2,1)&lt;&gt;"/",MID(C2095,1,1)="/"),INT(B2094)+1,B2094+0.01)</f>
        <v>2051</v>
      </c>
      <c r="C2095" s="45" t="s">
        <v>5021</v>
      </c>
      <c r="D2095" s="45" t="s">
        <v>5795</v>
      </c>
      <c r="E2095" s="46" t="s">
        <v>5800</v>
      </c>
      <c r="F2095" s="46" t="s">
        <v>5800</v>
      </c>
      <c r="G2095" s="47">
        <v>0</v>
      </c>
      <c r="H2095" s="47">
        <v>0</v>
      </c>
      <c r="I2095" s="196" t="s">
        <v>3</v>
      </c>
      <c r="J2095" s="46" t="s">
        <v>1275</v>
      </c>
      <c r="K2095" s="48" t="s">
        <v>3526</v>
      </c>
      <c r="L2095" s="49" t="s">
        <v>4261</v>
      </c>
      <c r="M2095" s="49" t="s">
        <v>4316</v>
      </c>
      <c r="N2095" s="22" t="s">
        <v>5131</v>
      </c>
      <c r="O2095" s="45"/>
      <c r="P2095" s="246" t="s">
        <v>5795</v>
      </c>
      <c r="Q2095" s="191"/>
      <c r="R2095" s="1"/>
      <c r="S2095" s="1" t="str">
        <f t="shared" ref="S2095:S2096" si="300">IF(E2095=F2095,"","NOT EQUAL")</f>
        <v/>
      </c>
      <c r="T2095" s="1" t="str">
        <f>IF(ISNA(VLOOKUP(P2095,'NEW XEQM.c'!D:D,1,0)),"--",VLOOKUP(P2095,'NEW XEQM.c'!D:G,3,0))</f>
        <v>PRON</v>
      </c>
      <c r="U2095" s="1" t="s">
        <v>2074</v>
      </c>
      <c r="W2095" t="e">
        <f t="shared" ref="W2095:W2096" si="301">SUBSTITUTE(IF(AND(T2095="--",FIND("STD",E2095),FIND("fn",C2095)&gt;0,FIND("ITM_",P2095),I2095="CAT_FNCT"),E2095,""),"""","")</f>
        <v>#VALUE!</v>
      </c>
    </row>
    <row r="2096" spans="1:23">
      <c r="A2096" s="1">
        <f t="shared" si="298"/>
        <v>2096</v>
      </c>
      <c r="B2096" s="15">
        <f t="shared" si="299"/>
        <v>2052</v>
      </c>
      <c r="C2096" s="45" t="s">
        <v>5021</v>
      </c>
      <c r="D2096" s="45" t="s">
        <v>5796</v>
      </c>
      <c r="E2096" s="46" t="s">
        <v>5801</v>
      </c>
      <c r="F2096" s="46" t="s">
        <v>5801</v>
      </c>
      <c r="G2096" s="47">
        <v>0</v>
      </c>
      <c r="H2096" s="47">
        <v>0</v>
      </c>
      <c r="I2096" s="196" t="s">
        <v>3</v>
      </c>
      <c r="J2096" s="46" t="s">
        <v>1275</v>
      </c>
      <c r="K2096" s="48" t="s">
        <v>3526</v>
      </c>
      <c r="L2096" s="49" t="s">
        <v>4261</v>
      </c>
      <c r="M2096" s="49" t="s">
        <v>4316</v>
      </c>
      <c r="N2096" s="22" t="s">
        <v>5131</v>
      </c>
      <c r="O2096" s="45"/>
      <c r="P2096" s="246" t="s">
        <v>5796</v>
      </c>
      <c r="Q2096" s="191"/>
      <c r="R2096" s="1"/>
      <c r="S2096" s="1" t="str">
        <f t="shared" si="300"/>
        <v/>
      </c>
      <c r="T2096" s="1" t="str">
        <f>IF(ISNA(VLOOKUP(P2096,'NEW XEQM.c'!D:D,1,0)),"--",VLOOKUP(P2096,'NEW XEQM.c'!D:G,3,0))</f>
        <v>PROFF</v>
      </c>
      <c r="U2096" s="1" t="s">
        <v>2074</v>
      </c>
      <c r="W2096" t="e">
        <f t="shared" si="301"/>
        <v>#VALUE!</v>
      </c>
    </row>
    <row r="2097" spans="1:23">
      <c r="A2097" s="1">
        <f t="shared" si="288"/>
        <v>2097</v>
      </c>
      <c r="B2097" s="15">
        <f t="shared" si="289"/>
        <v>2053</v>
      </c>
      <c r="C2097" s="59" t="s">
        <v>3512</v>
      </c>
      <c r="D2097" s="59" t="s">
        <v>7</v>
      </c>
      <c r="E2097" s="130" t="str">
        <f t="shared" ref="E2097:E2099" si="302">CHAR(34)&amp;IF(B2097&lt;10,"000",IF(B2097&lt;100,"00",IF(B2097&lt;1000,"0","")))&amp;$B2097&amp;CHAR(34)</f>
        <v>"2053"</v>
      </c>
      <c r="F2097" s="130" t="str">
        <f t="shared" ref="F2097:F2099" si="303">E2097</f>
        <v>"2053"</v>
      </c>
      <c r="G2097" s="131">
        <v>0</v>
      </c>
      <c r="H2097" s="131">
        <v>0</v>
      </c>
      <c r="I2097" s="130" t="s">
        <v>27</v>
      </c>
      <c r="J2097" s="130" t="s">
        <v>1274</v>
      </c>
      <c r="K2097" s="61" t="s">
        <v>3526</v>
      </c>
      <c r="L2097" t="s">
        <v>4261</v>
      </c>
      <c r="M2097" t="s">
        <v>4318</v>
      </c>
      <c r="N2097" t="s">
        <v>2074</v>
      </c>
      <c r="P2097" s="246" t="str">
        <f t="shared" ref="P2097:P2099" si="304">"ITM_"&amp;IF(B2097&lt;10,"000",IF(B2097&lt;100,"00",IF(B2097&lt;1000,"0","")))&amp;$B2097</f>
        <v>ITM_2053</v>
      </c>
      <c r="Q2097" s="191"/>
      <c r="R2097" s="1"/>
      <c r="S2097" s="1" t="str">
        <f t="shared" ref="S2097:S2104" si="305">IF(E2097=F2097,"","NOT EQUAL")</f>
        <v/>
      </c>
      <c r="T2097" s="1" t="str">
        <f>IF(ISNA(VLOOKUP(P2097,'NEW XEQM.c'!D:D,1,0)),"--",VLOOKUP(P2097,'NEW XEQM.c'!D:G,3,0))</f>
        <v>--</v>
      </c>
      <c r="U2097" s="1" t="s">
        <v>2074</v>
      </c>
      <c r="W2097" t="e">
        <f t="shared" si="290"/>
        <v>#VALUE!</v>
      </c>
    </row>
    <row r="2098" spans="1:23">
      <c r="A2098" s="1">
        <f t="shared" si="288"/>
        <v>2098</v>
      </c>
      <c r="B2098" s="15">
        <f t="shared" si="289"/>
        <v>2054</v>
      </c>
      <c r="C2098" s="59" t="s">
        <v>3512</v>
      </c>
      <c r="D2098" s="59" t="s">
        <v>7</v>
      </c>
      <c r="E2098" s="130" t="str">
        <f t="shared" si="302"/>
        <v>"2054"</v>
      </c>
      <c r="F2098" s="130" t="str">
        <f t="shared" si="303"/>
        <v>"2054"</v>
      </c>
      <c r="G2098" s="202">
        <v>0</v>
      </c>
      <c r="H2098" s="202">
        <v>0</v>
      </c>
      <c r="I2098" s="130" t="s">
        <v>27</v>
      </c>
      <c r="J2098" s="130" t="s">
        <v>1274</v>
      </c>
      <c r="K2098" s="61" t="s">
        <v>3526</v>
      </c>
      <c r="L2098" t="s">
        <v>4261</v>
      </c>
      <c r="M2098" t="s">
        <v>4318</v>
      </c>
      <c r="N2098" t="s">
        <v>2074</v>
      </c>
      <c r="P2098" s="246" t="str">
        <f t="shared" si="304"/>
        <v>ITM_2054</v>
      </c>
      <c r="Q2098" s="191"/>
      <c r="R2098" s="1"/>
      <c r="S2098" s="1" t="str">
        <f t="shared" si="305"/>
        <v/>
      </c>
      <c r="T2098" s="1" t="str">
        <f>IF(ISNA(VLOOKUP(P2098,'NEW XEQM.c'!D:D,1,0)),"--",VLOOKUP(P2098,'NEW XEQM.c'!D:G,3,0))</f>
        <v>--</v>
      </c>
      <c r="U2098" s="1" t="s">
        <v>2074</v>
      </c>
      <c r="W2098" t="e">
        <f t="shared" si="290"/>
        <v>#VALUE!</v>
      </c>
    </row>
    <row r="2099" spans="1:23">
      <c r="A2099" s="1">
        <f t="shared" si="288"/>
        <v>2099</v>
      </c>
      <c r="B2099" s="15">
        <f t="shared" si="289"/>
        <v>2055</v>
      </c>
      <c r="C2099" s="59" t="s">
        <v>3512</v>
      </c>
      <c r="D2099" s="59" t="s">
        <v>7</v>
      </c>
      <c r="E2099" s="130" t="str">
        <f t="shared" si="302"/>
        <v>"2055"</v>
      </c>
      <c r="F2099" s="130" t="str">
        <f t="shared" si="303"/>
        <v>"2055"</v>
      </c>
      <c r="G2099" s="202">
        <v>0</v>
      </c>
      <c r="H2099" s="202">
        <v>0</v>
      </c>
      <c r="I2099" s="130" t="s">
        <v>27</v>
      </c>
      <c r="J2099" s="130" t="s">
        <v>1274</v>
      </c>
      <c r="K2099" s="61" t="s">
        <v>3526</v>
      </c>
      <c r="L2099" t="s">
        <v>4261</v>
      </c>
      <c r="M2099" t="s">
        <v>4318</v>
      </c>
      <c r="N2099" t="s">
        <v>2074</v>
      </c>
      <c r="P2099" s="246" t="str">
        <f t="shared" si="304"/>
        <v>ITM_2055</v>
      </c>
      <c r="Q2099" s="191"/>
      <c r="R2099" s="1"/>
      <c r="S2099" s="1" t="str">
        <f t="shared" si="305"/>
        <v/>
      </c>
      <c r="T2099" s="1" t="str">
        <f>IF(ISNA(VLOOKUP(P2099,'NEW XEQM.c'!D:D,1,0)),"--",VLOOKUP(P2099,'NEW XEQM.c'!D:G,3,0))</f>
        <v>--</v>
      </c>
      <c r="U2099" s="1" t="s">
        <v>2074</v>
      </c>
      <c r="W2099" t="e">
        <f t="shared" si="290"/>
        <v>#VALUE!</v>
      </c>
    </row>
    <row r="2100" spans="1:23">
      <c r="A2100" s="16">
        <f t="shared" ref="A2100" si="306">IF(B2100=INT(B2100),ROW(),"")</f>
        <v>2100</v>
      </c>
      <c r="B2100" s="15">
        <f t="shared" ref="B2100" si="307">IF(AND(MID(C2100,2,1)&lt;&gt;"/",MID(C2100,1,1)="/"),INT(B2099)+1,B2099+0.01)</f>
        <v>2056</v>
      </c>
      <c r="C2100" s="45" t="s">
        <v>5021</v>
      </c>
      <c r="D2100" s="45" t="s">
        <v>6103</v>
      </c>
      <c r="E2100" s="46" t="s">
        <v>6104</v>
      </c>
      <c r="F2100" s="46" t="s">
        <v>6104</v>
      </c>
      <c r="G2100" s="47">
        <v>0</v>
      </c>
      <c r="H2100" s="47">
        <v>0</v>
      </c>
      <c r="I2100" s="196" t="s">
        <v>3</v>
      </c>
      <c r="J2100" s="46" t="s">
        <v>1275</v>
      </c>
      <c r="K2100" s="48" t="s">
        <v>3526</v>
      </c>
      <c r="L2100" s="49" t="s">
        <v>4261</v>
      </c>
      <c r="M2100" s="49" t="s">
        <v>4318</v>
      </c>
      <c r="N2100" s="22" t="s">
        <v>5131</v>
      </c>
      <c r="O2100" s="49"/>
      <c r="P2100" s="247" t="s">
        <v>6102</v>
      </c>
      <c r="Q2100" s="191"/>
      <c r="R2100" s="1"/>
      <c r="S2100" s="1" t="str">
        <f t="shared" si="305"/>
        <v/>
      </c>
      <c r="T2100" s="1" t="str">
        <f>IF(ISNA(VLOOKUP(P2100,'NEW XEQM.c'!D:D,1,0)),"--",VLOOKUP(P2100,'NEW XEQM.c'!D:G,3,0))</f>
        <v>--</v>
      </c>
      <c r="U2100" s="1" t="s">
        <v>2450</v>
      </c>
      <c r="W2100" t="e">
        <f t="shared" ref="W2100" si="308">SUBSTITUTE(IF(AND(T2100="--",FIND("STD",E2100),FIND("fn",C2100)&gt;0,FIND("ITM_",P2100),I2100="CAT_FNCT"),E2100,""),"""","")</f>
        <v>#VALUE!</v>
      </c>
    </row>
    <row r="2101" spans="1:23">
      <c r="A2101" s="1">
        <f t="shared" ref="A2101:A2104" si="309">IF(B2101=INT(B2101),ROW(),"")</f>
        <v>2101</v>
      </c>
      <c r="B2101" s="15">
        <f t="shared" si="289"/>
        <v>2057</v>
      </c>
      <c r="C2101" s="222" t="s">
        <v>5265</v>
      </c>
      <c r="D2101" s="222" t="s">
        <v>5256</v>
      </c>
      <c r="E2101" s="223" t="s">
        <v>5257</v>
      </c>
      <c r="F2101" s="223" t="s">
        <v>5257</v>
      </c>
      <c r="G2101" s="47">
        <v>0</v>
      </c>
      <c r="H2101" s="47">
        <v>0</v>
      </c>
      <c r="I2101" s="196" t="s">
        <v>3</v>
      </c>
      <c r="J2101" s="46" t="s">
        <v>1275</v>
      </c>
      <c r="K2101" s="48" t="s">
        <v>3526</v>
      </c>
      <c r="L2101" s="49" t="s">
        <v>4261</v>
      </c>
      <c r="M2101" s="49" t="s">
        <v>4316</v>
      </c>
      <c r="N2101" t="s">
        <v>2074</v>
      </c>
      <c r="O2101" s="45"/>
      <c r="P2101" s="246" t="s">
        <v>5262</v>
      </c>
      <c r="Q2101" s="191"/>
      <c r="R2101" s="1"/>
      <c r="S2101" s="1" t="str">
        <f t="shared" si="305"/>
        <v/>
      </c>
      <c r="T2101" s="1" t="str">
        <f>IF(ISNA(VLOOKUP(P2101,'NEW XEQM.c'!D:D,1,0)),"--",VLOOKUP(P2101,'NEW XEQM.c'!D:G,3,0))</f>
        <v>FGOFF</v>
      </c>
      <c r="U2101" s="1" t="s">
        <v>2074</v>
      </c>
      <c r="W2101" t="e">
        <f t="shared" si="290"/>
        <v>#VALUE!</v>
      </c>
    </row>
    <row r="2102" spans="1:23">
      <c r="A2102" s="1">
        <f t="shared" si="309"/>
        <v>2102</v>
      </c>
      <c r="B2102" s="15">
        <f t="shared" si="289"/>
        <v>2058</v>
      </c>
      <c r="C2102" s="222" t="s">
        <v>5265</v>
      </c>
      <c r="D2102" s="222" t="s">
        <v>5258</v>
      </c>
      <c r="E2102" s="223" t="s">
        <v>5259</v>
      </c>
      <c r="F2102" s="223" t="s">
        <v>5259</v>
      </c>
      <c r="G2102" s="47">
        <v>0</v>
      </c>
      <c r="H2102" s="47">
        <v>0</v>
      </c>
      <c r="I2102" s="196" t="s">
        <v>3</v>
      </c>
      <c r="J2102" s="46" t="s">
        <v>1275</v>
      </c>
      <c r="K2102" s="48" t="s">
        <v>3526</v>
      </c>
      <c r="L2102" s="49" t="s">
        <v>4261</v>
      </c>
      <c r="M2102" s="49" t="s">
        <v>4316</v>
      </c>
      <c r="N2102" t="s">
        <v>2074</v>
      </c>
      <c r="O2102" s="45"/>
      <c r="P2102" s="246" t="s">
        <v>5263</v>
      </c>
      <c r="Q2102" s="191"/>
      <c r="R2102" s="1"/>
      <c r="S2102" s="1" t="str">
        <f t="shared" si="305"/>
        <v/>
      </c>
      <c r="T2102" s="1" t="str">
        <f>IF(ISNA(VLOOKUP(P2102,'NEW XEQM.c'!D:D,1,0)),"--",VLOOKUP(P2102,'NEW XEQM.c'!D:G,3,0))</f>
        <v>FGLIM</v>
      </c>
      <c r="U2102" s="1" t="s">
        <v>2074</v>
      </c>
      <c r="W2102" t="e">
        <f t="shared" si="290"/>
        <v>#VALUE!</v>
      </c>
    </row>
    <row r="2103" spans="1:23">
      <c r="A2103" s="1">
        <f t="shared" si="309"/>
        <v>2103</v>
      </c>
      <c r="B2103" s="15">
        <f t="shared" si="289"/>
        <v>2059</v>
      </c>
      <c r="C2103" s="222" t="s">
        <v>5265</v>
      </c>
      <c r="D2103" s="222" t="s">
        <v>5260</v>
      </c>
      <c r="E2103" s="223" t="s">
        <v>5261</v>
      </c>
      <c r="F2103" s="223" t="s">
        <v>5261</v>
      </c>
      <c r="G2103" s="47">
        <v>0</v>
      </c>
      <c r="H2103" s="47">
        <v>0</v>
      </c>
      <c r="I2103" s="196" t="s">
        <v>3</v>
      </c>
      <c r="J2103" s="46" t="s">
        <v>1275</v>
      </c>
      <c r="K2103" s="48" t="s">
        <v>3526</v>
      </c>
      <c r="L2103" s="49" t="s">
        <v>4261</v>
      </c>
      <c r="M2103" s="49" t="s">
        <v>4316</v>
      </c>
      <c r="N2103" t="s">
        <v>2074</v>
      </c>
      <c r="O2103" s="45"/>
      <c r="P2103" s="246" t="s">
        <v>5264</v>
      </c>
      <c r="Q2103" s="191"/>
      <c r="R2103" s="1"/>
      <c r="S2103" s="1" t="str">
        <f t="shared" si="305"/>
        <v/>
      </c>
      <c r="T2103" s="1" t="str">
        <f>IF(ISNA(VLOOKUP(P2103,'NEW XEQM.c'!D:D,1,0)),"--",VLOOKUP(P2103,'NEW XEQM.c'!D:G,3,0))</f>
        <v>FGFUL</v>
      </c>
      <c r="U2103" s="1" t="s">
        <v>2074</v>
      </c>
      <c r="W2103" t="e">
        <f t="shared" si="290"/>
        <v>#VALUE!</v>
      </c>
    </row>
    <row r="2104" spans="1:23">
      <c r="A2104" s="16">
        <f t="shared" si="309"/>
        <v>2104</v>
      </c>
      <c r="B2104" s="15">
        <f t="shared" ref="B2104" si="310">IF(AND(MID(C2104,2,1)&lt;&gt;"/",MID(C2104,1,1)="/"),INT(B2103)+1,B2103+0.01)</f>
        <v>2060</v>
      </c>
      <c r="C2104" s="18" t="s">
        <v>4708</v>
      </c>
      <c r="D2104" s="23" t="s">
        <v>6012</v>
      </c>
      <c r="E2104" s="23" t="s">
        <v>6013</v>
      </c>
      <c r="F2104" s="23" t="s">
        <v>6013</v>
      </c>
      <c r="G2104" s="99">
        <v>0</v>
      </c>
      <c r="H2104" s="99">
        <v>0</v>
      </c>
      <c r="I2104" s="130" t="s">
        <v>1</v>
      </c>
      <c r="J2104" s="23" t="s">
        <v>1274</v>
      </c>
      <c r="K2104" s="24" t="s">
        <v>3630</v>
      </c>
      <c r="L2104" s="22" t="s">
        <v>4261</v>
      </c>
      <c r="M2104" s="22" t="s">
        <v>4316</v>
      </c>
      <c r="N2104" s="22" t="s">
        <v>2483</v>
      </c>
      <c r="O2104" s="22"/>
      <c r="P2104" s="254" t="s">
        <v>6014</v>
      </c>
      <c r="Q2104" s="191"/>
      <c r="R2104" s="1"/>
      <c r="S2104" s="1" t="str">
        <f t="shared" si="305"/>
        <v/>
      </c>
      <c r="T2104" s="1" t="str">
        <f>IF(ISNA(VLOOKUP(P2104,'NEW XEQM.c'!D:D,1,0)),"--",VLOOKUP(P2104,'NEW XEQM.c'!D:G,3,0))</f>
        <v>M124</v>
      </c>
      <c r="U2104" s="1" t="s">
        <v>2455</v>
      </c>
      <c r="W2104" t="e">
        <f t="shared" ref="W2104" si="311">SUBSTITUTE(IF(AND(T2104="--",FIND("STD",E2104),FIND("fn",C2104)&gt;0,FIND("ITM_",P2104),I2104="CAT_FNCT"),E2104,""),"""","")</f>
        <v>#VALUE!</v>
      </c>
    </row>
    <row r="2105" spans="1:23">
      <c r="A2105" s="16">
        <f t="shared" si="288"/>
        <v>2105</v>
      </c>
      <c r="B2105" s="15">
        <f t="shared" si="289"/>
        <v>2061</v>
      </c>
      <c r="C2105" s="18" t="s">
        <v>4708</v>
      </c>
      <c r="D2105" s="23" t="s">
        <v>4703</v>
      </c>
      <c r="E2105" s="23" t="s">
        <v>4693</v>
      </c>
      <c r="F2105" s="23" t="s">
        <v>4693</v>
      </c>
      <c r="G2105" s="99">
        <v>0</v>
      </c>
      <c r="H2105" s="99">
        <v>0</v>
      </c>
      <c r="I2105" s="130" t="s">
        <v>1</v>
      </c>
      <c r="J2105" s="23" t="s">
        <v>1274</v>
      </c>
      <c r="K2105" s="24" t="s">
        <v>3630</v>
      </c>
      <c r="L2105" s="22" t="s">
        <v>4261</v>
      </c>
      <c r="M2105" s="22" t="s">
        <v>4316</v>
      </c>
      <c r="N2105" s="22" t="s">
        <v>2483</v>
      </c>
      <c r="O2105" s="22"/>
      <c r="P2105" s="254" t="s">
        <v>4698</v>
      </c>
      <c r="Q2105" s="191"/>
      <c r="R2105" s="1"/>
      <c r="S2105" s="1" t="str">
        <f t="shared" ref="S2105:S2129" si="312">IF(E2105=F2105,"","NOT EQUAL")</f>
        <v/>
      </c>
      <c r="T2105" s="1" t="str">
        <f>IF(ISNA(VLOOKUP(P2105,'NEW XEQM.c'!D:D,1,0)),"--",VLOOKUP(P2105,'NEW XEQM.c'!D:G,3,0))</f>
        <v>F1234</v>
      </c>
      <c r="U2105" s="1" t="s">
        <v>2455</v>
      </c>
      <c r="W2105" t="e">
        <f t="shared" si="290"/>
        <v>#VALUE!</v>
      </c>
    </row>
    <row r="2106" spans="1:23">
      <c r="A2106" s="16">
        <f t="shared" si="288"/>
        <v>2106</v>
      </c>
      <c r="B2106" s="15">
        <f t="shared" si="289"/>
        <v>2062</v>
      </c>
      <c r="C2106" s="18" t="s">
        <v>4708</v>
      </c>
      <c r="D2106" s="23" t="s">
        <v>4704</v>
      </c>
      <c r="E2106" s="23" t="s">
        <v>4694</v>
      </c>
      <c r="F2106" s="23" t="s">
        <v>4694</v>
      </c>
      <c r="G2106" s="99">
        <v>0</v>
      </c>
      <c r="H2106" s="99">
        <v>0</v>
      </c>
      <c r="I2106" s="130" t="s">
        <v>1</v>
      </c>
      <c r="J2106" s="23" t="s">
        <v>1274</v>
      </c>
      <c r="K2106" s="24" t="s">
        <v>3630</v>
      </c>
      <c r="L2106" s="22" t="s">
        <v>4261</v>
      </c>
      <c r="M2106" s="22" t="s">
        <v>4316</v>
      </c>
      <c r="N2106" s="22" t="s">
        <v>2483</v>
      </c>
      <c r="O2106" s="22"/>
      <c r="P2106" s="254" t="s">
        <v>4699</v>
      </c>
      <c r="Q2106" s="191"/>
      <c r="R2106" s="1"/>
      <c r="S2106" s="1" t="str">
        <f t="shared" si="312"/>
        <v/>
      </c>
      <c r="T2106" s="1" t="str">
        <f>IF(ISNA(VLOOKUP(P2106,'NEW XEQM.c'!D:D,1,0)),"--",VLOOKUP(P2106,'NEW XEQM.c'!D:G,3,0))</f>
        <v>M1234</v>
      </c>
      <c r="U2106" s="1" t="s">
        <v>2455</v>
      </c>
      <c r="W2106" t="e">
        <f t="shared" si="290"/>
        <v>#VALUE!</v>
      </c>
    </row>
    <row r="2107" spans="1:23">
      <c r="A2107" s="16">
        <f t="shared" si="288"/>
        <v>2107</v>
      </c>
      <c r="B2107" s="15">
        <f t="shared" si="289"/>
        <v>2063</v>
      </c>
      <c r="C2107" s="18" t="s">
        <v>4708</v>
      </c>
      <c r="D2107" s="23" t="s">
        <v>4705</v>
      </c>
      <c r="E2107" s="23" t="s">
        <v>4695</v>
      </c>
      <c r="F2107" s="23" t="s">
        <v>4695</v>
      </c>
      <c r="G2107" s="99">
        <v>0</v>
      </c>
      <c r="H2107" s="99">
        <v>0</v>
      </c>
      <c r="I2107" s="130" t="s">
        <v>1</v>
      </c>
      <c r="J2107" s="23" t="s">
        <v>1274</v>
      </c>
      <c r="K2107" s="24" t="s">
        <v>3630</v>
      </c>
      <c r="L2107" s="22" t="s">
        <v>4261</v>
      </c>
      <c r="M2107" s="22" t="s">
        <v>4316</v>
      </c>
      <c r="N2107" s="22" t="s">
        <v>2483</v>
      </c>
      <c r="O2107" s="22"/>
      <c r="P2107" s="254" t="s">
        <v>4700</v>
      </c>
      <c r="Q2107" s="191"/>
      <c r="R2107" s="1"/>
      <c r="S2107" s="1" t="str">
        <f t="shared" si="312"/>
        <v/>
      </c>
      <c r="T2107" s="1" t="str">
        <f>IF(ISNA(VLOOKUP(P2107,'NEW XEQM.c'!D:D,1,0)),"--",VLOOKUP(P2107,'NEW XEQM.c'!D:G,3,0))</f>
        <v>F14</v>
      </c>
      <c r="U2107" s="1" t="s">
        <v>2455</v>
      </c>
      <c r="W2107" t="e">
        <f t="shared" si="290"/>
        <v>#VALUE!</v>
      </c>
    </row>
    <row r="2108" spans="1:23">
      <c r="A2108" s="16">
        <f t="shared" si="288"/>
        <v>2108</v>
      </c>
      <c r="B2108" s="15">
        <f t="shared" si="289"/>
        <v>2064</v>
      </c>
      <c r="C2108" s="18" t="s">
        <v>4708</v>
      </c>
      <c r="D2108" s="23" t="s">
        <v>4706</v>
      </c>
      <c r="E2108" s="23" t="s">
        <v>4696</v>
      </c>
      <c r="F2108" s="23" t="s">
        <v>4696</v>
      </c>
      <c r="G2108" s="99">
        <v>0</v>
      </c>
      <c r="H2108" s="99">
        <v>0</v>
      </c>
      <c r="I2108" s="130" t="s">
        <v>1</v>
      </c>
      <c r="J2108" s="23" t="s">
        <v>1274</v>
      </c>
      <c r="K2108" s="24" t="s">
        <v>3630</v>
      </c>
      <c r="L2108" s="22" t="s">
        <v>4261</v>
      </c>
      <c r="M2108" s="22" t="s">
        <v>4316</v>
      </c>
      <c r="N2108" s="22" t="s">
        <v>2483</v>
      </c>
      <c r="O2108" s="22"/>
      <c r="P2108" s="254" t="s">
        <v>4701</v>
      </c>
      <c r="Q2108" s="191"/>
      <c r="R2108" s="1"/>
      <c r="S2108" s="1" t="str">
        <f t="shared" si="312"/>
        <v/>
      </c>
      <c r="T2108" s="1" t="str">
        <f>IF(ISNA(VLOOKUP(P2108,'NEW XEQM.c'!D:D,1,0)),"--",VLOOKUP(P2108,'NEW XEQM.c'!D:G,3,0))</f>
        <v>M14</v>
      </c>
      <c r="U2108" s="1" t="s">
        <v>2455</v>
      </c>
      <c r="W2108" t="e">
        <f t="shared" si="290"/>
        <v>#VALUE!</v>
      </c>
    </row>
    <row r="2109" spans="1:23">
      <c r="A2109" s="16">
        <f t="shared" ref="A2109:A2126" si="313">IF(B2109=INT(B2109),ROW(),"")</f>
        <v>2109</v>
      </c>
      <c r="B2109" s="15">
        <f t="shared" si="289"/>
        <v>2065</v>
      </c>
      <c r="C2109" s="18" t="s">
        <v>4708</v>
      </c>
      <c r="D2109" s="23" t="s">
        <v>4707</v>
      </c>
      <c r="E2109" s="23" t="s">
        <v>4697</v>
      </c>
      <c r="F2109" s="23" t="s">
        <v>4697</v>
      </c>
      <c r="G2109" s="99">
        <v>0</v>
      </c>
      <c r="H2109" s="99">
        <v>0</v>
      </c>
      <c r="I2109" s="130" t="s">
        <v>1</v>
      </c>
      <c r="J2109" s="23" t="s">
        <v>1274</v>
      </c>
      <c r="K2109" s="24" t="s">
        <v>3630</v>
      </c>
      <c r="L2109" s="22" t="s">
        <v>4261</v>
      </c>
      <c r="M2109" s="22" t="s">
        <v>4316</v>
      </c>
      <c r="N2109" s="22" t="s">
        <v>2483</v>
      </c>
      <c r="O2109" s="22"/>
      <c r="P2109" s="254" t="s">
        <v>4702</v>
      </c>
      <c r="Q2109" s="191"/>
      <c r="R2109" s="1"/>
      <c r="S2109" s="1" t="str">
        <f t="shared" si="312"/>
        <v/>
      </c>
      <c r="T2109" s="1" t="str">
        <f>IF(ISNA(VLOOKUP(P2109,'NEW XEQM.c'!D:D,1,0)),"--",VLOOKUP(P2109,'NEW XEQM.c'!D:G,3,0))</f>
        <v>F124</v>
      </c>
      <c r="U2109" s="1" t="s">
        <v>2455</v>
      </c>
      <c r="W2109" t="e">
        <f t="shared" si="290"/>
        <v>#VALUE!</v>
      </c>
    </row>
    <row r="2110" spans="1:23">
      <c r="A2110" s="16">
        <f t="shared" si="313"/>
        <v>2110</v>
      </c>
      <c r="B2110" s="15">
        <f t="shared" si="289"/>
        <v>2066</v>
      </c>
      <c r="C2110" s="18" t="s">
        <v>3512</v>
      </c>
      <c r="D2110" s="23" t="s">
        <v>7</v>
      </c>
      <c r="E2110" s="23" t="s">
        <v>474</v>
      </c>
      <c r="F2110" s="23" t="s">
        <v>4871</v>
      </c>
      <c r="G2110" s="99">
        <v>0</v>
      </c>
      <c r="H2110" s="99">
        <v>0</v>
      </c>
      <c r="I2110" s="130" t="s">
        <v>1</v>
      </c>
      <c r="J2110" s="23" t="s">
        <v>1275</v>
      </c>
      <c r="K2110" s="24" t="s">
        <v>3526</v>
      </c>
      <c r="L2110" s="22" t="s">
        <v>4261</v>
      </c>
      <c r="M2110" s="22" t="s">
        <v>4318</v>
      </c>
      <c r="N2110" s="22" t="s">
        <v>2483</v>
      </c>
      <c r="O2110" s="22"/>
      <c r="P2110" s="254" t="s">
        <v>4873</v>
      </c>
      <c r="Q2110" s="191"/>
      <c r="R2110" s="1"/>
      <c r="S2110" s="1" t="str">
        <f t="shared" si="312"/>
        <v>NOT EQUAL</v>
      </c>
      <c r="T2110" s="1" t="str">
        <f>IF(ISNA(VLOOKUP(P2110,'NEW XEQM.c'!D:D,1,0)),"--",VLOOKUP(P2110,'NEW XEQM.c'!D:G,3,0))</f>
        <v>--</v>
      </c>
      <c r="U2110" s="1" t="s">
        <v>2074</v>
      </c>
      <c r="W2110" t="e">
        <f t="shared" si="290"/>
        <v>#VALUE!</v>
      </c>
    </row>
    <row r="2111" spans="1:23">
      <c r="A2111" s="16">
        <f t="shared" si="313"/>
        <v>2111</v>
      </c>
      <c r="B2111" s="15">
        <f t="shared" si="289"/>
        <v>2067</v>
      </c>
      <c r="C2111" s="18" t="s">
        <v>3512</v>
      </c>
      <c r="D2111" s="23" t="s">
        <v>7</v>
      </c>
      <c r="E2111" s="23" t="s">
        <v>474</v>
      </c>
      <c r="F2111" s="23" t="s">
        <v>4872</v>
      </c>
      <c r="G2111" s="99">
        <v>0</v>
      </c>
      <c r="H2111" s="99">
        <v>0</v>
      </c>
      <c r="I2111" s="130" t="s">
        <v>1</v>
      </c>
      <c r="J2111" s="23" t="s">
        <v>1275</v>
      </c>
      <c r="K2111" s="24" t="s">
        <v>3526</v>
      </c>
      <c r="L2111" s="22" t="s">
        <v>4261</v>
      </c>
      <c r="M2111" s="22" t="s">
        <v>4318</v>
      </c>
      <c r="N2111" s="22" t="s">
        <v>2483</v>
      </c>
      <c r="O2111" s="22"/>
      <c r="P2111" s="254" t="s">
        <v>4874</v>
      </c>
      <c r="Q2111" s="191"/>
      <c r="R2111" s="1"/>
      <c r="S2111" s="1" t="str">
        <f t="shared" si="312"/>
        <v>NOT EQUAL</v>
      </c>
      <c r="T2111" s="1" t="str">
        <f>IF(ISNA(VLOOKUP(P2111,'NEW XEQM.c'!D:D,1,0)),"--",VLOOKUP(P2111,'NEW XEQM.c'!D:G,3,0))</f>
        <v>--</v>
      </c>
      <c r="U2111" s="1" t="s">
        <v>2074</v>
      </c>
      <c r="W2111" t="e">
        <f t="shared" si="290"/>
        <v>#VALUE!</v>
      </c>
    </row>
    <row r="2112" spans="1:23">
      <c r="A2112" s="16">
        <f t="shared" ref="A2112" si="314">IF(B2112=INT(B2112),ROW(),"")</f>
        <v>2112</v>
      </c>
      <c r="B2112" s="15">
        <f t="shared" si="289"/>
        <v>2068</v>
      </c>
      <c r="C2112" s="18" t="s">
        <v>3512</v>
      </c>
      <c r="D2112" s="23" t="s">
        <v>7</v>
      </c>
      <c r="E2112" s="23" t="s">
        <v>474</v>
      </c>
      <c r="F2112" s="23" t="s">
        <v>5022</v>
      </c>
      <c r="G2112" s="99">
        <v>0</v>
      </c>
      <c r="H2112" s="99">
        <v>0</v>
      </c>
      <c r="I2112" s="130" t="s">
        <v>1</v>
      </c>
      <c r="J2112" s="23" t="s">
        <v>1275</v>
      </c>
      <c r="K2112" s="24" t="s">
        <v>3526</v>
      </c>
      <c r="L2112" s="22" t="s">
        <v>4261</v>
      </c>
      <c r="M2112" s="22" t="s">
        <v>4318</v>
      </c>
      <c r="N2112" s="22" t="s">
        <v>2483</v>
      </c>
      <c r="O2112" s="22"/>
      <c r="P2112" s="254" t="s">
        <v>5017</v>
      </c>
      <c r="Q2112" s="191"/>
      <c r="R2112" s="1"/>
      <c r="S2112" s="1" t="str">
        <f t="shared" ref="S2112" si="315">IF(E2112=F2112,"","NOT EQUAL")</f>
        <v>NOT EQUAL</v>
      </c>
      <c r="T2112" s="1" t="str">
        <f>IF(ISNA(VLOOKUP(P2112,'NEW XEQM.c'!D:D,1,0)),"--",VLOOKUP(P2112,'NEW XEQM.c'!D:G,3,0))</f>
        <v>--</v>
      </c>
      <c r="U2112" s="1" t="s">
        <v>2074</v>
      </c>
      <c r="W2112" t="e">
        <f t="shared" si="290"/>
        <v>#VALUE!</v>
      </c>
    </row>
    <row r="2113" spans="1:23">
      <c r="A2113" s="16">
        <f t="shared" si="313"/>
        <v>2113</v>
      </c>
      <c r="B2113" s="15">
        <f t="shared" si="289"/>
        <v>2069</v>
      </c>
      <c r="C2113" s="45" t="s">
        <v>3513</v>
      </c>
      <c r="D2113" s="45" t="s">
        <v>4404</v>
      </c>
      <c r="E2113" s="46" t="s">
        <v>168</v>
      </c>
      <c r="F2113" s="46" t="s">
        <v>168</v>
      </c>
      <c r="G2113" s="47">
        <v>0</v>
      </c>
      <c r="H2113" s="47">
        <v>0</v>
      </c>
      <c r="I2113" s="196" t="s">
        <v>1</v>
      </c>
      <c r="J2113" s="46" t="s">
        <v>1275</v>
      </c>
      <c r="K2113" s="48" t="s">
        <v>3526</v>
      </c>
      <c r="L2113" s="49" t="s">
        <v>4261</v>
      </c>
      <c r="M2113" s="49" t="s">
        <v>4318</v>
      </c>
      <c r="N2113" s="22" t="s">
        <v>2483</v>
      </c>
      <c r="O2113" s="49"/>
      <c r="P2113" s="247" t="s">
        <v>4285</v>
      </c>
      <c r="Q2113" s="191"/>
      <c r="R2113" s="1"/>
      <c r="S2113" s="1" t="str">
        <f t="shared" si="312"/>
        <v/>
      </c>
      <c r="T2113" s="1" t="str">
        <f>IF(ISNA(VLOOKUP(P2113,'NEW XEQM.c'!D:D,1,0)),"--",VLOOKUP(P2113,'NEW XEQM.c'!D:G,3,0))</f>
        <v>--</v>
      </c>
      <c r="U2113" s="1" t="s">
        <v>2450</v>
      </c>
      <c r="W2113" t="e">
        <f t="shared" si="290"/>
        <v>#VALUE!</v>
      </c>
    </row>
    <row r="2114" spans="1:23">
      <c r="A2114" s="16">
        <f t="shared" si="313"/>
        <v>2114</v>
      </c>
      <c r="B2114" s="15">
        <f t="shared" si="289"/>
        <v>2070</v>
      </c>
      <c r="C2114" s="45" t="s">
        <v>3513</v>
      </c>
      <c r="D2114" s="45" t="s">
        <v>4290</v>
      </c>
      <c r="E2114" s="46" t="s">
        <v>161</v>
      </c>
      <c r="F2114" s="46" t="s">
        <v>161</v>
      </c>
      <c r="G2114" s="47">
        <v>0</v>
      </c>
      <c r="H2114" s="47">
        <v>0</v>
      </c>
      <c r="I2114" s="196" t="s">
        <v>1</v>
      </c>
      <c r="J2114" s="46" t="s">
        <v>1275</v>
      </c>
      <c r="K2114" s="48" t="s">
        <v>3526</v>
      </c>
      <c r="L2114" s="49" t="s">
        <v>4261</v>
      </c>
      <c r="M2114" s="49" t="s">
        <v>4318</v>
      </c>
      <c r="N2114" s="22" t="s">
        <v>2483</v>
      </c>
      <c r="O2114" s="49"/>
      <c r="P2114" s="247" t="s">
        <v>4290</v>
      </c>
      <c r="Q2114" s="191"/>
      <c r="R2114" s="1"/>
      <c r="S2114" s="1" t="str">
        <f t="shared" si="312"/>
        <v/>
      </c>
      <c r="T2114" s="1" t="str">
        <f>IF(ISNA(VLOOKUP(P2114,'NEW XEQM.c'!D:D,1,0)),"--",VLOOKUP(P2114,'NEW XEQM.c'!D:G,3,0))</f>
        <v>--</v>
      </c>
      <c r="U2114" s="1" t="s">
        <v>2450</v>
      </c>
      <c r="W2114" t="e">
        <f t="shared" si="290"/>
        <v>#VALUE!</v>
      </c>
    </row>
    <row r="2115" spans="1:23">
      <c r="A2115" s="16">
        <f t="shared" si="313"/>
        <v>2115</v>
      </c>
      <c r="B2115" s="15">
        <f t="shared" si="289"/>
        <v>2071</v>
      </c>
      <c r="C2115" s="45" t="s">
        <v>3513</v>
      </c>
      <c r="D2115" s="45" t="s">
        <v>4286</v>
      </c>
      <c r="E2115" s="46" t="s">
        <v>1157</v>
      </c>
      <c r="F2115" s="46" t="s">
        <v>1157</v>
      </c>
      <c r="G2115" s="47">
        <v>0</v>
      </c>
      <c r="H2115" s="47">
        <v>0</v>
      </c>
      <c r="I2115" s="196" t="s">
        <v>1</v>
      </c>
      <c r="J2115" s="46" t="s">
        <v>1275</v>
      </c>
      <c r="K2115" s="48" t="s">
        <v>3526</v>
      </c>
      <c r="L2115" s="49" t="s">
        <v>4261</v>
      </c>
      <c r="M2115" s="49" t="s">
        <v>4318</v>
      </c>
      <c r="N2115" s="22" t="s">
        <v>2483</v>
      </c>
      <c r="O2115" s="49"/>
      <c r="P2115" s="247" t="s">
        <v>4286</v>
      </c>
      <c r="Q2115" s="191"/>
      <c r="R2115" s="1"/>
      <c r="S2115" s="1" t="str">
        <f t="shared" si="312"/>
        <v/>
      </c>
      <c r="T2115" s="1" t="str">
        <f>IF(ISNA(VLOOKUP(P2115,'NEW XEQM.c'!D:D,1,0)),"--",VLOOKUP(P2115,'NEW XEQM.c'!D:G,3,0))</f>
        <v>--</v>
      </c>
      <c r="U2115" s="1" t="s">
        <v>2450</v>
      </c>
      <c r="W2115" t="e">
        <f t="shared" si="290"/>
        <v>#VALUE!</v>
      </c>
    </row>
    <row r="2116" spans="1:23">
      <c r="A2116" s="16">
        <f t="shared" si="313"/>
        <v>2116</v>
      </c>
      <c r="B2116" s="15">
        <f t="shared" ref="B2116:B2179" si="316">IF(AND(MID(C2116,2,1)&lt;&gt;"/",MID(C2116,1,1)="/"),INT(B2115)+1,B2115+0.01)</f>
        <v>2072</v>
      </c>
      <c r="C2116" s="45" t="s">
        <v>3513</v>
      </c>
      <c r="D2116" s="45" t="s">
        <v>4287</v>
      </c>
      <c r="E2116" s="46" t="s">
        <v>992</v>
      </c>
      <c r="F2116" s="46" t="s">
        <v>992</v>
      </c>
      <c r="G2116" s="47">
        <v>0</v>
      </c>
      <c r="H2116" s="47">
        <v>0</v>
      </c>
      <c r="I2116" s="196" t="s">
        <v>1</v>
      </c>
      <c r="J2116" s="46" t="s">
        <v>1275</v>
      </c>
      <c r="K2116" s="48" t="s">
        <v>3526</v>
      </c>
      <c r="L2116" s="49" t="s">
        <v>4261</v>
      </c>
      <c r="M2116" s="49" t="s">
        <v>4318</v>
      </c>
      <c r="N2116" s="22" t="s">
        <v>2483</v>
      </c>
      <c r="O2116" s="49"/>
      <c r="P2116" s="247" t="s">
        <v>4287</v>
      </c>
      <c r="Q2116" s="191"/>
      <c r="R2116" s="1"/>
      <c r="S2116" s="1" t="str">
        <f t="shared" si="312"/>
        <v/>
      </c>
      <c r="T2116" s="1" t="str">
        <f>IF(ISNA(VLOOKUP(P2116,'NEW XEQM.c'!D:D,1,0)),"--",VLOOKUP(P2116,'NEW XEQM.c'!D:G,3,0))</f>
        <v>--</v>
      </c>
      <c r="U2116" s="1" t="s">
        <v>2450</v>
      </c>
      <c r="W2116" t="e">
        <f t="shared" si="290"/>
        <v>#VALUE!</v>
      </c>
    </row>
    <row r="2117" spans="1:23">
      <c r="A2117" s="16">
        <f t="shared" si="313"/>
        <v>2117</v>
      </c>
      <c r="B2117" s="15">
        <f t="shared" si="316"/>
        <v>2073</v>
      </c>
      <c r="C2117" s="45" t="s">
        <v>3513</v>
      </c>
      <c r="D2117" s="45" t="s">
        <v>4288</v>
      </c>
      <c r="E2117" s="46" t="s">
        <v>1175</v>
      </c>
      <c r="F2117" s="46" t="s">
        <v>1175</v>
      </c>
      <c r="G2117" s="47">
        <v>0</v>
      </c>
      <c r="H2117" s="47">
        <v>0</v>
      </c>
      <c r="I2117" s="196" t="s">
        <v>1</v>
      </c>
      <c r="J2117" s="46" t="s">
        <v>1275</v>
      </c>
      <c r="K2117" s="48" t="s">
        <v>3526</v>
      </c>
      <c r="L2117" s="49" t="s">
        <v>4261</v>
      </c>
      <c r="M2117" s="49" t="s">
        <v>4318</v>
      </c>
      <c r="N2117" s="22" t="s">
        <v>2483</v>
      </c>
      <c r="O2117" s="49"/>
      <c r="P2117" s="247" t="s">
        <v>4288</v>
      </c>
      <c r="Q2117" s="191"/>
      <c r="R2117" s="1"/>
      <c r="S2117" s="1" t="str">
        <f t="shared" si="312"/>
        <v/>
      </c>
      <c r="T2117" s="1" t="str">
        <f>IF(ISNA(VLOOKUP(P2117,'NEW XEQM.c'!D:D,1,0)),"--",VLOOKUP(P2117,'NEW XEQM.c'!D:G,3,0))</f>
        <v>--</v>
      </c>
      <c r="U2117" s="1" t="s">
        <v>2450</v>
      </c>
      <c r="W2117" t="e">
        <f t="shared" ref="W2117:W2180" si="317">SUBSTITUTE(IF(AND(T2117="--",FIND("STD",E2117),FIND("fn",C2117)&gt;0,FIND("ITM_",P2117),I2117="CAT_FNCT"),E2117,""),"""","")</f>
        <v>#VALUE!</v>
      </c>
    </row>
    <row r="2118" spans="1:23">
      <c r="A2118" s="16">
        <f t="shared" si="313"/>
        <v>2118</v>
      </c>
      <c r="B2118" s="15">
        <f t="shared" si="316"/>
        <v>2074</v>
      </c>
      <c r="C2118" s="18" t="s">
        <v>4712</v>
      </c>
      <c r="D2118" s="18" t="s">
        <v>7</v>
      </c>
      <c r="E2118" s="42" t="s">
        <v>4739</v>
      </c>
      <c r="F2118" s="42" t="s">
        <v>4739</v>
      </c>
      <c r="G2118" s="99">
        <v>0</v>
      </c>
      <c r="H2118" s="99">
        <v>0</v>
      </c>
      <c r="I2118" s="130" t="s">
        <v>3</v>
      </c>
      <c r="J2118" s="23" t="s">
        <v>1274</v>
      </c>
      <c r="K2118" s="24" t="s">
        <v>3630</v>
      </c>
      <c r="L2118" s="22" t="s">
        <v>4261</v>
      </c>
      <c r="M2118" s="22" t="s">
        <v>4316</v>
      </c>
      <c r="N2118" s="22" t="s">
        <v>2483</v>
      </c>
      <c r="O2118" s="22"/>
      <c r="P2118" s="246" t="s">
        <v>4716</v>
      </c>
      <c r="Q2118" s="191"/>
      <c r="R2118" s="1"/>
      <c r="S2118" s="1" t="str">
        <f t="shared" si="312"/>
        <v/>
      </c>
      <c r="T2118" s="1" t="str">
        <f>IF(ISNA(VLOOKUP(P2118,'NEW XEQM.c'!D:D,1,0)),"--",VLOOKUP(P2118,'NEW XEQM.c'!D:G,3,0))</f>
        <v>--</v>
      </c>
      <c r="U2118" s="1" t="s">
        <v>2444</v>
      </c>
      <c r="W2118" t="str">
        <f t="shared" si="317"/>
        <v>x STD_SUB_M STD_SUB_E STD_SUB_D STD_SUB_N</v>
      </c>
    </row>
    <row r="2119" spans="1:23">
      <c r="A2119" s="16">
        <f t="shared" si="313"/>
        <v>2119</v>
      </c>
      <c r="B2119" s="15">
        <f t="shared" si="316"/>
        <v>2075</v>
      </c>
      <c r="C2119" s="18" t="s">
        <v>4726</v>
      </c>
      <c r="D2119" s="18" t="s">
        <v>7</v>
      </c>
      <c r="E2119" s="42" t="s">
        <v>4740</v>
      </c>
      <c r="F2119" s="42" t="s">
        <v>4740</v>
      </c>
      <c r="G2119" s="99">
        <v>0</v>
      </c>
      <c r="H2119" s="99">
        <v>0</v>
      </c>
      <c r="I2119" s="130" t="s">
        <v>3</v>
      </c>
      <c r="J2119" s="23" t="s">
        <v>1274</v>
      </c>
      <c r="K2119" s="24" t="s">
        <v>3630</v>
      </c>
      <c r="L2119" s="22" t="s">
        <v>4261</v>
      </c>
      <c r="M2119" s="22" t="s">
        <v>4316</v>
      </c>
      <c r="N2119" s="22" t="s">
        <v>2483</v>
      </c>
      <c r="O2119" s="22"/>
      <c r="P2119" s="246" t="s">
        <v>4724</v>
      </c>
      <c r="Q2119" s="191"/>
      <c r="R2119" s="1"/>
      <c r="S2119" s="1" t="str">
        <f t="shared" si="312"/>
        <v/>
      </c>
      <c r="T2119" s="1" t="str">
        <f>IF(ISNA(VLOOKUP(P2119,'NEW XEQM.c'!D:D,1,0)),"--",VLOOKUP(P2119,'NEW XEQM.c'!D:G,3,0))</f>
        <v>--</v>
      </c>
      <c r="U2119" s="1" t="s">
        <v>2444</v>
      </c>
      <c r="W2119" t="str">
        <f t="shared" si="317"/>
        <v>x STD_SUB_Q STD_SUB_1</v>
      </c>
    </row>
    <row r="2120" spans="1:23">
      <c r="A2120" s="16">
        <f t="shared" si="313"/>
        <v>2120</v>
      </c>
      <c r="B2120" s="15">
        <f t="shared" si="316"/>
        <v>2076</v>
      </c>
      <c r="C2120" s="18" t="s">
        <v>4727</v>
      </c>
      <c r="D2120" s="18" t="s">
        <v>7</v>
      </c>
      <c r="E2120" s="42" t="s">
        <v>4741</v>
      </c>
      <c r="F2120" s="42" t="s">
        <v>4741</v>
      </c>
      <c r="G2120" s="99">
        <v>0</v>
      </c>
      <c r="H2120" s="99">
        <v>0</v>
      </c>
      <c r="I2120" s="130" t="s">
        <v>3</v>
      </c>
      <c r="J2120" s="23" t="s">
        <v>1274</v>
      </c>
      <c r="K2120" s="24" t="s">
        <v>3630</v>
      </c>
      <c r="L2120" s="22" t="s">
        <v>4261</v>
      </c>
      <c r="M2120" s="22" t="s">
        <v>4316</v>
      </c>
      <c r="N2120" s="22" t="s">
        <v>2483</v>
      </c>
      <c r="O2120" s="22"/>
      <c r="P2120" s="246" t="s">
        <v>4725</v>
      </c>
      <c r="Q2120" s="191"/>
      <c r="R2120" s="1"/>
      <c r="S2120" s="1" t="str">
        <f t="shared" si="312"/>
        <v/>
      </c>
      <c r="T2120" s="1" t="str">
        <f>IF(ISNA(VLOOKUP(P2120,'NEW XEQM.c'!D:D,1,0)),"--",VLOOKUP(P2120,'NEW XEQM.c'!D:G,3,0))</f>
        <v>--</v>
      </c>
      <c r="U2120" s="1" t="s">
        <v>2444</v>
      </c>
      <c r="W2120" t="str">
        <f t="shared" si="317"/>
        <v>x STD_SUB_Q STD_SUB_3</v>
      </c>
    </row>
    <row r="2121" spans="1:23">
      <c r="A2121" s="16">
        <f t="shared" si="313"/>
        <v>2121</v>
      </c>
      <c r="B2121" s="15">
        <f t="shared" si="316"/>
        <v>2077</v>
      </c>
      <c r="C2121" s="18" t="s">
        <v>4713</v>
      </c>
      <c r="D2121" s="18" t="s">
        <v>7</v>
      </c>
      <c r="E2121" s="42" t="s">
        <v>4742</v>
      </c>
      <c r="F2121" s="42" t="s">
        <v>4742</v>
      </c>
      <c r="G2121" s="99">
        <v>0</v>
      </c>
      <c r="H2121" s="99">
        <v>0</v>
      </c>
      <c r="I2121" s="130" t="s">
        <v>3</v>
      </c>
      <c r="J2121" s="23" t="s">
        <v>1274</v>
      </c>
      <c r="K2121" s="24" t="s">
        <v>3630</v>
      </c>
      <c r="L2121" s="22" t="s">
        <v>4261</v>
      </c>
      <c r="M2121" s="22" t="s">
        <v>4316</v>
      </c>
      <c r="N2121" s="22" t="s">
        <v>2483</v>
      </c>
      <c r="O2121" s="22"/>
      <c r="P2121" s="246" t="s">
        <v>4717</v>
      </c>
      <c r="Q2121" s="191"/>
      <c r="R2121" s="1"/>
      <c r="S2121" s="1" t="str">
        <f t="shared" si="312"/>
        <v/>
      </c>
      <c r="T2121" s="1" t="str">
        <f>IF(ISNA(VLOOKUP(P2121,'NEW XEQM.c'!D:D,1,0)),"--",VLOOKUP(P2121,'NEW XEQM.c'!D:G,3,0))</f>
        <v>--</v>
      </c>
      <c r="U2121" s="1" t="s">
        <v>2444</v>
      </c>
      <c r="W2121" t="str">
        <f t="shared" si="317"/>
        <v>x STD_SUB_M STD_SUB_A STD_SUB_D</v>
      </c>
    </row>
    <row r="2122" spans="1:23">
      <c r="A2122" s="16">
        <f t="shared" si="313"/>
        <v>2122</v>
      </c>
      <c r="B2122" s="15">
        <f t="shared" si="316"/>
        <v>2078</v>
      </c>
      <c r="C2122" s="18" t="s">
        <v>4714</v>
      </c>
      <c r="D2122" s="18" t="s">
        <v>7</v>
      </c>
      <c r="E2122" s="42" t="s">
        <v>4743</v>
      </c>
      <c r="F2122" s="42" t="s">
        <v>4743</v>
      </c>
      <c r="G2122" s="99">
        <v>0</v>
      </c>
      <c r="H2122" s="99">
        <v>0</v>
      </c>
      <c r="I2122" s="130" t="s">
        <v>3</v>
      </c>
      <c r="J2122" s="23" t="s">
        <v>1274</v>
      </c>
      <c r="K2122" s="24" t="s">
        <v>3630</v>
      </c>
      <c r="L2122" s="22" t="s">
        <v>4261</v>
      </c>
      <c r="M2122" s="22" t="s">
        <v>4316</v>
      </c>
      <c r="N2122" s="22" t="s">
        <v>2483</v>
      </c>
      <c r="O2122" s="22"/>
      <c r="P2122" s="246" t="s">
        <v>4718</v>
      </c>
      <c r="Q2122" s="191"/>
      <c r="R2122" s="1"/>
      <c r="S2122" s="1" t="str">
        <f t="shared" si="312"/>
        <v/>
      </c>
      <c r="T2122" s="1" t="str">
        <f>IF(ISNA(VLOOKUP(P2122,'NEW XEQM.c'!D:D,1,0)),"--",VLOOKUP(P2122,'NEW XEQM.c'!D:G,3,0))</f>
        <v>--</v>
      </c>
      <c r="U2122" s="1" t="s">
        <v>2444</v>
      </c>
      <c r="W2122" t="str">
        <f t="shared" si="317"/>
        <v>x STD_SUB_I STD_SUB_Q STD_SUB_R</v>
      </c>
    </row>
    <row r="2123" spans="1:23">
      <c r="A2123" s="16">
        <f t="shared" si="313"/>
        <v>2123</v>
      </c>
      <c r="B2123" s="15">
        <f t="shared" si="316"/>
        <v>2079</v>
      </c>
      <c r="C2123" s="18" t="s">
        <v>4715</v>
      </c>
      <c r="D2123" s="18" t="s">
        <v>7</v>
      </c>
      <c r="E2123" s="42" t="s">
        <v>4886</v>
      </c>
      <c r="F2123" s="42" t="s">
        <v>4886</v>
      </c>
      <c r="G2123" s="99">
        <v>0</v>
      </c>
      <c r="H2123" s="99">
        <v>0</v>
      </c>
      <c r="I2123" s="130" t="s">
        <v>3</v>
      </c>
      <c r="J2123" s="23" t="s">
        <v>1274</v>
      </c>
      <c r="K2123" s="24" t="s">
        <v>3630</v>
      </c>
      <c r="L2123" s="22" t="s">
        <v>4261</v>
      </c>
      <c r="M2123" s="22" t="s">
        <v>4316</v>
      </c>
      <c r="N2123" s="22" t="s">
        <v>2483</v>
      </c>
      <c r="O2123" s="22"/>
      <c r="P2123" s="246" t="s">
        <v>4719</v>
      </c>
      <c r="Q2123" s="191"/>
      <c r="R2123" s="1"/>
      <c r="S2123" s="1" t="str">
        <f t="shared" si="312"/>
        <v/>
      </c>
      <c r="T2123" s="1" t="str">
        <f>IF(ISNA(VLOOKUP(P2123,'NEW XEQM.c'!D:D,1,0)),"--",VLOOKUP(P2123,'NEW XEQM.c'!D:G,3,0))</f>
        <v>--</v>
      </c>
      <c r="U2123" s="1" t="s">
        <v>2444</v>
      </c>
      <c r="W2123" t="e">
        <f t="shared" si="317"/>
        <v>#VALUE!</v>
      </c>
    </row>
    <row r="2124" spans="1:23">
      <c r="A2124" s="16">
        <f t="shared" si="313"/>
        <v>2124</v>
      </c>
      <c r="B2124" s="15">
        <f t="shared" si="316"/>
        <v>2080</v>
      </c>
      <c r="C2124" s="18" t="s">
        <v>3512</v>
      </c>
      <c r="D2124" s="18" t="s">
        <v>7</v>
      </c>
      <c r="E2124" s="21" t="s">
        <v>4728</v>
      </c>
      <c r="F2124" s="21" t="s">
        <v>4728</v>
      </c>
      <c r="G2124" s="30">
        <v>0</v>
      </c>
      <c r="H2124" s="30">
        <v>0</v>
      </c>
      <c r="I2124" s="130" t="s">
        <v>15</v>
      </c>
      <c r="J2124" s="23" t="s">
        <v>1275</v>
      </c>
      <c r="K2124" s="24" t="s">
        <v>3526</v>
      </c>
      <c r="L2124" s="22" t="s">
        <v>4261</v>
      </c>
      <c r="M2124" s="22" t="s">
        <v>4318</v>
      </c>
      <c r="N2124" s="22" t="s">
        <v>2483</v>
      </c>
      <c r="O2124" s="22"/>
      <c r="P2124" s="246" t="s">
        <v>4730</v>
      </c>
      <c r="Q2124" s="191"/>
      <c r="R2124" s="1"/>
      <c r="S2124" s="1" t="str">
        <f t="shared" si="312"/>
        <v/>
      </c>
      <c r="T2124" s="1" t="str">
        <f>IF(ISNA(VLOOKUP(P2124,'NEW XEQM.c'!D:D,1,0)),"--",VLOOKUP(P2124,'NEW XEQM.c'!D:G,3,0))</f>
        <v>--</v>
      </c>
      <c r="U2124" s="1" t="s">
        <v>2444</v>
      </c>
      <c r="W2124" t="e">
        <f t="shared" si="317"/>
        <v>#VALUE!</v>
      </c>
    </row>
    <row r="2125" spans="1:23">
      <c r="A2125" s="16">
        <f t="shared" si="313"/>
        <v>2125</v>
      </c>
      <c r="B2125" s="15">
        <f t="shared" si="316"/>
        <v>2081</v>
      </c>
      <c r="C2125" s="18" t="s">
        <v>3512</v>
      </c>
      <c r="D2125" s="18" t="s">
        <v>7</v>
      </c>
      <c r="E2125" s="21" t="s">
        <v>4729</v>
      </c>
      <c r="F2125" s="21" t="s">
        <v>4729</v>
      </c>
      <c r="G2125" s="30">
        <v>0</v>
      </c>
      <c r="H2125" s="30">
        <v>0</v>
      </c>
      <c r="I2125" s="130" t="s">
        <v>15</v>
      </c>
      <c r="J2125" s="23" t="s">
        <v>1275</v>
      </c>
      <c r="K2125" s="24" t="s">
        <v>3526</v>
      </c>
      <c r="L2125" s="22" t="s">
        <v>4261</v>
      </c>
      <c r="M2125" s="22" t="s">
        <v>4318</v>
      </c>
      <c r="N2125" s="22" t="s">
        <v>2483</v>
      </c>
      <c r="O2125" s="22"/>
      <c r="P2125" s="246" t="s">
        <v>4731</v>
      </c>
      <c r="Q2125" s="191"/>
      <c r="R2125" s="1"/>
      <c r="S2125" s="1" t="str">
        <f t="shared" si="312"/>
        <v/>
      </c>
      <c r="T2125" s="1" t="str">
        <f>IF(ISNA(VLOOKUP(P2125,'NEW XEQM.c'!D:D,1,0)),"--",VLOOKUP(P2125,'NEW XEQM.c'!D:G,3,0))</f>
        <v>--</v>
      </c>
      <c r="U2125" s="1" t="s">
        <v>2444</v>
      </c>
      <c r="W2125" t="e">
        <f t="shared" si="317"/>
        <v>#VALUE!</v>
      </c>
    </row>
    <row r="2126" spans="1:23">
      <c r="A2126" s="16">
        <f t="shared" si="313"/>
        <v>2126</v>
      </c>
      <c r="B2126" s="15">
        <f t="shared" si="316"/>
        <v>2082</v>
      </c>
      <c r="C2126" s="18" t="s">
        <v>4745</v>
      </c>
      <c r="D2126" s="18" t="s">
        <v>7</v>
      </c>
      <c r="E2126" s="21" t="s">
        <v>4734</v>
      </c>
      <c r="F2126" s="21" t="s">
        <v>4734</v>
      </c>
      <c r="G2126" s="30">
        <v>0</v>
      </c>
      <c r="H2126" s="30">
        <v>0</v>
      </c>
      <c r="I2126" s="130" t="s">
        <v>3</v>
      </c>
      <c r="J2126" s="23" t="s">
        <v>1274</v>
      </c>
      <c r="K2126" s="24" t="s">
        <v>3630</v>
      </c>
      <c r="L2126" s="22" t="s">
        <v>4261</v>
      </c>
      <c r="M2126" s="22" t="s">
        <v>4316</v>
      </c>
      <c r="N2126" s="22" t="s">
        <v>2483</v>
      </c>
      <c r="O2126" s="22"/>
      <c r="P2126" s="246" t="s">
        <v>4735</v>
      </c>
      <c r="Q2126" s="191"/>
      <c r="R2126" s="1"/>
      <c r="S2126" s="1" t="str">
        <f t="shared" si="312"/>
        <v/>
      </c>
      <c r="T2126" s="1" t="str">
        <f>IF(ISNA(VLOOKUP(P2126,'NEW XEQM.c'!D:D,1,0)),"--",VLOOKUP(P2126,'NEW XEQM.c'!D:G,3,0))</f>
        <v>--</v>
      </c>
      <c r="U2126" s="1" t="s">
        <v>2444</v>
      </c>
      <c r="W2126" t="str">
        <f t="shared" si="317"/>
        <v>x% STD_SUB_I STD_SUB_L STD_SUB_E</v>
      </c>
    </row>
    <row r="2127" spans="1:23">
      <c r="A2127" s="16">
        <f t="shared" ref="A2127:A2146" si="318">IF(B2127=INT(B2127),ROW(),"")</f>
        <v>2127</v>
      </c>
      <c r="B2127" s="15">
        <f t="shared" si="316"/>
        <v>2083</v>
      </c>
      <c r="C2127" s="18" t="s">
        <v>4747</v>
      </c>
      <c r="D2127" s="18" t="s">
        <v>7</v>
      </c>
      <c r="E2127" s="21" t="s">
        <v>4744</v>
      </c>
      <c r="F2127" s="21" t="s">
        <v>4744</v>
      </c>
      <c r="G2127" s="30">
        <v>0</v>
      </c>
      <c r="H2127" s="30">
        <v>0</v>
      </c>
      <c r="I2127" s="130" t="s">
        <v>3</v>
      </c>
      <c r="J2127" s="23" t="s">
        <v>1274</v>
      </c>
      <c r="K2127" s="24" t="s">
        <v>3630</v>
      </c>
      <c r="L2127" s="22" t="s">
        <v>4261</v>
      </c>
      <c r="M2127" s="22" t="s">
        <v>4316</v>
      </c>
      <c r="N2127" s="22" t="s">
        <v>2483</v>
      </c>
      <c r="O2127" s="22"/>
      <c r="P2127" s="246" t="s">
        <v>4746</v>
      </c>
      <c r="Q2127" s="191"/>
      <c r="R2127" s="1"/>
      <c r="S2127" s="1" t="str">
        <f t="shared" si="312"/>
        <v/>
      </c>
      <c r="T2127" s="1" t="str">
        <f>IF(ISNA(VLOOKUP(P2127,'NEW XEQM.c'!D:D,1,0)),"--",VLOOKUP(P2127,'NEW XEQM.c'!D:G,3,0))</f>
        <v>--</v>
      </c>
      <c r="U2127" s="1" t="s">
        <v>2439</v>
      </c>
      <c r="W2127" t="e">
        <f t="shared" si="317"/>
        <v>#VALUE!</v>
      </c>
    </row>
    <row r="2128" spans="1:23">
      <c r="A2128" s="16">
        <f t="shared" si="318"/>
        <v>2128</v>
      </c>
      <c r="B2128" s="15">
        <f t="shared" si="316"/>
        <v>2084</v>
      </c>
      <c r="C2128" s="74" t="s">
        <v>3889</v>
      </c>
      <c r="D2128" t="s">
        <v>24</v>
      </c>
      <c r="E2128" s="305" t="str">
        <f t="shared" ref="E2128:E2145" si="319">SUBSTITUTE(SUBSTITUTE(MID(F2128,1,FIND("STD_RIGHT",F2128)-1)&amp;"STD_RIGHT_ARROW " &amp; MID(INDEX($F$3:$F$10005,MATCH(B2128+IF(C2128=C2129,1,IF(C2128=C2130,2,IF(C2128=C2131,3,IF(C2128=C2127,-1,IF(C2128=C2126,-2,IF(C2128=C2125,-3,0)))))),$B$3:$B$10005,0)),1,-1+FIND("STD_RIGHT",INDEX($F$3:$F$10005,MATCH(B2128+IF(C2128=C2129,1,IF(C2128=C2130,2,IF(C2128=C2131,3,IF(C2128=C2127,-1,IF(C2128=C2126,-2,IF(C2128=C2125,-3,0)))))),$B$3:$B$10005,0)))-1),"100km","hkm"),"kWh","U")</f>
        <v>"knot" STD_RIGHT_ARROW "km/h"</v>
      </c>
      <c r="F2128" t="s">
        <v>4961</v>
      </c>
      <c r="G2128" s="44">
        <v>0</v>
      </c>
      <c r="H2128" s="44">
        <v>0</v>
      </c>
      <c r="I2128" s="92" t="s">
        <v>1</v>
      </c>
      <c r="J2128" s="23" t="s">
        <v>1274</v>
      </c>
      <c r="K2128" s="24" t="s">
        <v>3630</v>
      </c>
      <c r="L2128" s="22" t="s">
        <v>4261</v>
      </c>
      <c r="M2128" s="22" t="s">
        <v>4316</v>
      </c>
      <c r="N2128" s="22" t="str">
        <f t="shared" ref="N2128:N2145" si="320">IF(AND(C2128=C2127,D2128=D2127),"CAT_DUPL","CAT_FNCT")</f>
        <v>CAT_FNCT</v>
      </c>
      <c r="O2128" s="22"/>
      <c r="P2128" s="248" t="s">
        <v>4943</v>
      </c>
      <c r="Q2128" s="191"/>
      <c r="R2128" s="1"/>
      <c r="S2128" s="1" t="str">
        <f t="shared" si="312"/>
        <v/>
      </c>
      <c r="T2128" s="1" t="str">
        <f>IF(ISNA(VLOOKUP(P2128,'NEW XEQM.c'!D:D,1,0)),"--",VLOOKUP(P2128,'NEW XEQM.c'!D:G,3,0))</f>
        <v>--</v>
      </c>
      <c r="U2128" s="1" t="s">
        <v>2074</v>
      </c>
      <c r="W2128" t="str">
        <f t="shared" si="317"/>
        <v/>
      </c>
    </row>
    <row r="2129" spans="1:23">
      <c r="A2129" s="16">
        <f t="shared" si="318"/>
        <v>2129</v>
      </c>
      <c r="B2129" s="15">
        <f t="shared" si="316"/>
        <v>2085</v>
      </c>
      <c r="C2129" s="74" t="s">
        <v>3889</v>
      </c>
      <c r="D2129" t="s">
        <v>144</v>
      </c>
      <c r="E2129" s="305" t="str">
        <f t="shared" si="319"/>
        <v>"km/h" STD_RIGHT_ARROW "knot"</v>
      </c>
      <c r="F2129" t="s">
        <v>4962</v>
      </c>
      <c r="G2129" s="44">
        <v>0</v>
      </c>
      <c r="H2129" s="44">
        <v>0</v>
      </c>
      <c r="I2129" s="92" t="s">
        <v>1</v>
      </c>
      <c r="J2129" s="23" t="s">
        <v>1274</v>
      </c>
      <c r="K2129" s="24" t="s">
        <v>3630</v>
      </c>
      <c r="L2129" s="22" t="s">
        <v>4261</v>
      </c>
      <c r="M2129" s="22" t="s">
        <v>4316</v>
      </c>
      <c r="N2129" s="22" t="str">
        <f t="shared" si="320"/>
        <v>CAT_FNCT</v>
      </c>
      <c r="O2129" s="22"/>
      <c r="P2129" s="248" t="s">
        <v>4944</v>
      </c>
      <c r="Q2129" s="191"/>
      <c r="R2129" s="1"/>
      <c r="S2129" s="1" t="str">
        <f t="shared" si="312"/>
        <v/>
      </c>
      <c r="T2129" s="1" t="str">
        <f>IF(ISNA(VLOOKUP(P2129,'NEW XEQM.c'!D:D,1,0)),"--",VLOOKUP(P2129,'NEW XEQM.c'!D:G,3,0))</f>
        <v>--</v>
      </c>
      <c r="U2129" s="1" t="s">
        <v>2074</v>
      </c>
      <c r="W2129" t="str">
        <f t="shared" si="317"/>
        <v/>
      </c>
    </row>
    <row r="2130" spans="1:23">
      <c r="A2130" s="16">
        <f t="shared" si="318"/>
        <v>2130</v>
      </c>
      <c r="B2130" s="15">
        <f t="shared" si="316"/>
        <v>2086</v>
      </c>
      <c r="C2130" s="209" t="s">
        <v>4984</v>
      </c>
      <c r="D2130" t="s">
        <v>24</v>
      </c>
      <c r="E2130" s="305" t="str">
        <f t="shared" si="319"/>
        <v>"km/h" STD_RIGHT_ARROW "m/s"</v>
      </c>
      <c r="F2130" t="s">
        <v>4963</v>
      </c>
      <c r="G2130" s="44">
        <v>0</v>
      </c>
      <c r="H2130" s="44">
        <v>0</v>
      </c>
      <c r="I2130" s="92" t="s">
        <v>1</v>
      </c>
      <c r="J2130" s="23" t="s">
        <v>1274</v>
      </c>
      <c r="K2130" s="24" t="s">
        <v>3630</v>
      </c>
      <c r="L2130" s="22" t="s">
        <v>4261</v>
      </c>
      <c r="M2130" s="22" t="s">
        <v>4316</v>
      </c>
      <c r="N2130" s="22" t="str">
        <f t="shared" si="320"/>
        <v>CAT_FNCT</v>
      </c>
      <c r="O2130" s="22"/>
      <c r="P2130" s="248" t="s">
        <v>4945</v>
      </c>
      <c r="Q2130" s="191"/>
      <c r="R2130" s="1"/>
      <c r="S2130" s="1" t="str">
        <f t="shared" ref="S2130:S2146" si="321">IF(E2130=F2130,"","NOT EQUAL")</f>
        <v/>
      </c>
      <c r="T2130" s="1" t="str">
        <f>IF(ISNA(VLOOKUP(P2130,'NEW XEQM.c'!D:D,1,0)),"--",VLOOKUP(P2130,'NEW XEQM.c'!D:G,3,0))</f>
        <v>--</v>
      </c>
      <c r="U2130" s="1" t="s">
        <v>2074</v>
      </c>
      <c r="W2130" t="str">
        <f t="shared" si="317"/>
        <v/>
      </c>
    </row>
    <row r="2131" spans="1:23">
      <c r="A2131" s="16">
        <f t="shared" si="318"/>
        <v>2131</v>
      </c>
      <c r="B2131" s="15">
        <f t="shared" si="316"/>
        <v>2087</v>
      </c>
      <c r="C2131" s="209" t="s">
        <v>4984</v>
      </c>
      <c r="D2131" t="s">
        <v>144</v>
      </c>
      <c r="E2131" s="305" t="str">
        <f t="shared" si="319"/>
        <v>"m/s" STD_RIGHT_ARROW "km/h"</v>
      </c>
      <c r="F2131" t="s">
        <v>4964</v>
      </c>
      <c r="G2131" s="44">
        <v>0</v>
      </c>
      <c r="H2131" s="44">
        <v>0</v>
      </c>
      <c r="I2131" s="92" t="s">
        <v>1</v>
      </c>
      <c r="J2131" s="23" t="s">
        <v>1274</v>
      </c>
      <c r="K2131" s="24" t="s">
        <v>3630</v>
      </c>
      <c r="L2131" s="22" t="s">
        <v>4261</v>
      </c>
      <c r="M2131" s="22" t="s">
        <v>4316</v>
      </c>
      <c r="N2131" s="22" t="str">
        <f t="shared" si="320"/>
        <v>CAT_FNCT</v>
      </c>
      <c r="O2131" s="22"/>
      <c r="P2131" s="248" t="s">
        <v>4946</v>
      </c>
      <c r="Q2131" s="191"/>
      <c r="R2131" s="1"/>
      <c r="S2131" s="1" t="str">
        <f t="shared" si="321"/>
        <v/>
      </c>
      <c r="T2131" s="1" t="str">
        <f>IF(ISNA(VLOOKUP(P2131,'NEW XEQM.c'!D:D,1,0)),"--",VLOOKUP(P2131,'NEW XEQM.c'!D:G,3,0))</f>
        <v>--</v>
      </c>
      <c r="U2131" s="1" t="s">
        <v>2074</v>
      </c>
      <c r="W2131" t="str">
        <f t="shared" si="317"/>
        <v/>
      </c>
    </row>
    <row r="2132" spans="1:23">
      <c r="A2132" s="16">
        <f t="shared" si="318"/>
        <v>2132</v>
      </c>
      <c r="B2132" s="15">
        <f t="shared" si="316"/>
        <v>2088</v>
      </c>
      <c r="C2132" t="s">
        <v>4979</v>
      </c>
      <c r="D2132" t="s">
        <v>24</v>
      </c>
      <c r="E2132" s="305" t="str">
        <f t="shared" si="319"/>
        <v>"RPM" STD_RIGHT_ARROW "deg/s"</v>
      </c>
      <c r="F2132" t="s">
        <v>4965</v>
      </c>
      <c r="G2132" s="44">
        <v>0</v>
      </c>
      <c r="H2132" s="44">
        <v>0</v>
      </c>
      <c r="I2132" s="92" t="s">
        <v>1</v>
      </c>
      <c r="J2132" s="23" t="s">
        <v>1274</v>
      </c>
      <c r="K2132" s="24" t="s">
        <v>3630</v>
      </c>
      <c r="L2132" s="22" t="s">
        <v>4261</v>
      </c>
      <c r="M2132" s="22" t="s">
        <v>4316</v>
      </c>
      <c r="N2132" s="22" t="str">
        <f t="shared" si="320"/>
        <v>CAT_FNCT</v>
      </c>
      <c r="O2132" s="22"/>
      <c r="P2132" s="248" t="s">
        <v>4947</v>
      </c>
      <c r="Q2132" s="191"/>
      <c r="R2132" s="1"/>
      <c r="S2132" s="1" t="str">
        <f t="shared" si="321"/>
        <v/>
      </c>
      <c r="T2132" s="1" t="str">
        <f>IF(ISNA(VLOOKUP(P2132,'NEW XEQM.c'!D:D,1,0)),"--",VLOOKUP(P2132,'NEW XEQM.c'!D:G,3,0))</f>
        <v>--</v>
      </c>
      <c r="U2132" s="1" t="s">
        <v>2074</v>
      </c>
      <c r="W2132" t="str">
        <f t="shared" si="317"/>
        <v/>
      </c>
    </row>
    <row r="2133" spans="1:23">
      <c r="A2133" s="16">
        <f t="shared" si="318"/>
        <v>2133</v>
      </c>
      <c r="B2133" s="15">
        <f t="shared" si="316"/>
        <v>2089</v>
      </c>
      <c r="C2133" t="s">
        <v>4979</v>
      </c>
      <c r="D2133" t="s">
        <v>144</v>
      </c>
      <c r="E2133" s="305" t="str">
        <f t="shared" si="319"/>
        <v>"deg/s" STD_RIGHT_ARROW "RPM"</v>
      </c>
      <c r="F2133" t="s">
        <v>4966</v>
      </c>
      <c r="G2133" s="44">
        <v>0</v>
      </c>
      <c r="H2133" s="44">
        <v>0</v>
      </c>
      <c r="I2133" s="92" t="s">
        <v>1</v>
      </c>
      <c r="J2133" s="23" t="s">
        <v>1274</v>
      </c>
      <c r="K2133" s="24" t="s">
        <v>3630</v>
      </c>
      <c r="L2133" s="22" t="s">
        <v>4261</v>
      </c>
      <c r="M2133" s="22" t="s">
        <v>4316</v>
      </c>
      <c r="N2133" s="22" t="str">
        <f t="shared" si="320"/>
        <v>CAT_FNCT</v>
      </c>
      <c r="O2133" s="22"/>
      <c r="P2133" s="248" t="s">
        <v>4948</v>
      </c>
      <c r="Q2133" s="191"/>
      <c r="R2133" s="1"/>
      <c r="S2133" s="1" t="str">
        <f t="shared" si="321"/>
        <v/>
      </c>
      <c r="T2133" s="1" t="str">
        <f>IF(ISNA(VLOOKUP(P2133,'NEW XEQM.c'!D:D,1,0)),"--",VLOOKUP(P2133,'NEW XEQM.c'!D:G,3,0))</f>
        <v>--</v>
      </c>
      <c r="U2133" s="1" t="s">
        <v>2074</v>
      </c>
      <c r="W2133" t="str">
        <f t="shared" si="317"/>
        <v/>
      </c>
    </row>
    <row r="2134" spans="1:23">
      <c r="A2134" s="16">
        <f t="shared" si="318"/>
        <v>2134</v>
      </c>
      <c r="B2134" s="15">
        <f t="shared" si="316"/>
        <v>2090</v>
      </c>
      <c r="C2134" s="74" t="s">
        <v>3886</v>
      </c>
      <c r="D2134" t="s">
        <v>24</v>
      </c>
      <c r="E2134" s="305" t="str">
        <f t="shared" si="319"/>
        <v>"mph" STD_RIGHT_ARROW "km/h"</v>
      </c>
      <c r="F2134" t="s">
        <v>4967</v>
      </c>
      <c r="G2134" s="44">
        <v>0</v>
      </c>
      <c r="H2134" s="44">
        <v>0</v>
      </c>
      <c r="I2134" s="92" t="s">
        <v>1</v>
      </c>
      <c r="J2134" s="23" t="s">
        <v>1274</v>
      </c>
      <c r="K2134" s="24" t="s">
        <v>3630</v>
      </c>
      <c r="L2134" s="22" t="s">
        <v>4261</v>
      </c>
      <c r="M2134" s="22" t="s">
        <v>4316</v>
      </c>
      <c r="N2134" s="22" t="str">
        <f t="shared" si="320"/>
        <v>CAT_FNCT</v>
      </c>
      <c r="O2134" s="22"/>
      <c r="P2134" s="248" t="s">
        <v>4949</v>
      </c>
      <c r="Q2134" s="191"/>
      <c r="R2134" s="1"/>
      <c r="S2134" s="1" t="str">
        <f t="shared" si="321"/>
        <v/>
      </c>
      <c r="T2134" s="1" t="str">
        <f>IF(ISNA(VLOOKUP(P2134,'NEW XEQM.c'!D:D,1,0)),"--",VLOOKUP(P2134,'NEW XEQM.c'!D:G,3,0))</f>
        <v>--</v>
      </c>
      <c r="U2134" s="1" t="s">
        <v>2074</v>
      </c>
      <c r="W2134" t="str">
        <f t="shared" si="317"/>
        <v/>
      </c>
    </row>
    <row r="2135" spans="1:23">
      <c r="A2135" s="16">
        <f t="shared" si="318"/>
        <v>2135</v>
      </c>
      <c r="B2135" s="15">
        <f t="shared" si="316"/>
        <v>2091</v>
      </c>
      <c r="C2135" s="74" t="s">
        <v>3886</v>
      </c>
      <c r="D2135" t="s">
        <v>144</v>
      </c>
      <c r="E2135" s="305" t="str">
        <f t="shared" si="319"/>
        <v>"km/h" STD_RIGHT_ARROW "mph"</v>
      </c>
      <c r="F2135" t="s">
        <v>4968</v>
      </c>
      <c r="G2135" s="44">
        <v>0</v>
      </c>
      <c r="H2135" s="44">
        <v>0</v>
      </c>
      <c r="I2135" s="92" t="s">
        <v>1</v>
      </c>
      <c r="J2135" s="23" t="s">
        <v>1274</v>
      </c>
      <c r="K2135" s="24" t="s">
        <v>3630</v>
      </c>
      <c r="L2135" s="22" t="s">
        <v>4261</v>
      </c>
      <c r="M2135" s="22" t="s">
        <v>4316</v>
      </c>
      <c r="N2135" s="22" t="str">
        <f t="shared" si="320"/>
        <v>CAT_FNCT</v>
      </c>
      <c r="O2135" s="22"/>
      <c r="P2135" s="248" t="s">
        <v>4950</v>
      </c>
      <c r="Q2135" s="191"/>
      <c r="R2135" s="1"/>
      <c r="S2135" s="1" t="str">
        <f t="shared" si="321"/>
        <v/>
      </c>
      <c r="T2135" s="1" t="str">
        <f>IF(ISNA(VLOOKUP(P2135,'NEW XEQM.c'!D:D,1,0)),"--",VLOOKUP(P2135,'NEW XEQM.c'!D:G,3,0))</f>
        <v>--</v>
      </c>
      <c r="U2135" s="1" t="s">
        <v>2074</v>
      </c>
      <c r="W2135" t="str">
        <f t="shared" si="317"/>
        <v/>
      </c>
    </row>
    <row r="2136" spans="1:23">
      <c r="A2136" s="16">
        <f t="shared" si="318"/>
        <v>2136</v>
      </c>
      <c r="B2136" s="15">
        <f t="shared" si="316"/>
        <v>2092</v>
      </c>
      <c r="C2136" t="s">
        <v>4980</v>
      </c>
      <c r="D2136" t="s">
        <v>24</v>
      </c>
      <c r="E2136" s="305" t="str">
        <f t="shared" si="319"/>
        <v>"mph" STD_RIGHT_ARROW "m/s"</v>
      </c>
      <c r="F2136" t="s">
        <v>4969</v>
      </c>
      <c r="G2136" s="44">
        <v>0</v>
      </c>
      <c r="H2136" s="44">
        <v>0</v>
      </c>
      <c r="I2136" s="92" t="s">
        <v>1</v>
      </c>
      <c r="J2136" s="23" t="s">
        <v>1274</v>
      </c>
      <c r="K2136" s="24" t="s">
        <v>3630</v>
      </c>
      <c r="L2136" s="22" t="s">
        <v>4261</v>
      </c>
      <c r="M2136" s="22" t="s">
        <v>4316</v>
      </c>
      <c r="N2136" s="22" t="str">
        <f t="shared" si="320"/>
        <v>CAT_FNCT</v>
      </c>
      <c r="O2136" s="22"/>
      <c r="P2136" s="248" t="s">
        <v>4951</v>
      </c>
      <c r="Q2136" s="191"/>
      <c r="R2136" s="1"/>
      <c r="S2136" s="1" t="str">
        <f t="shared" si="321"/>
        <v/>
      </c>
      <c r="T2136" s="1" t="str">
        <f>IF(ISNA(VLOOKUP(P2136,'NEW XEQM.c'!D:D,1,0)),"--",VLOOKUP(P2136,'NEW XEQM.c'!D:G,3,0))</f>
        <v>--</v>
      </c>
      <c r="U2136" s="1" t="s">
        <v>2074</v>
      </c>
      <c r="W2136" t="str">
        <f t="shared" si="317"/>
        <v/>
      </c>
    </row>
    <row r="2137" spans="1:23">
      <c r="A2137" s="16">
        <f t="shared" si="318"/>
        <v>2137</v>
      </c>
      <c r="B2137" s="15">
        <f t="shared" si="316"/>
        <v>2093</v>
      </c>
      <c r="C2137" t="s">
        <v>4980</v>
      </c>
      <c r="D2137" t="s">
        <v>144</v>
      </c>
      <c r="E2137" s="305" t="str">
        <f t="shared" si="319"/>
        <v>"m/s" STD_RIGHT_ARROW "mph"</v>
      </c>
      <c r="F2137" t="s">
        <v>4970</v>
      </c>
      <c r="G2137" s="44">
        <v>0</v>
      </c>
      <c r="H2137" s="44">
        <v>0</v>
      </c>
      <c r="I2137" s="92" t="s">
        <v>1</v>
      </c>
      <c r="J2137" s="23" t="s">
        <v>1274</v>
      </c>
      <c r="K2137" s="24" t="s">
        <v>3630</v>
      </c>
      <c r="L2137" s="22" t="s">
        <v>4261</v>
      </c>
      <c r="M2137" s="22" t="s">
        <v>4316</v>
      </c>
      <c r="N2137" s="22" t="str">
        <f t="shared" si="320"/>
        <v>CAT_FNCT</v>
      </c>
      <c r="O2137" s="22"/>
      <c r="P2137" s="248" t="s">
        <v>4952</v>
      </c>
      <c r="Q2137" s="191"/>
      <c r="R2137" s="1"/>
      <c r="S2137" s="1" t="str">
        <f t="shared" si="321"/>
        <v/>
      </c>
      <c r="T2137" s="1" t="str">
        <f>IF(ISNA(VLOOKUP(P2137,'NEW XEQM.c'!D:D,1,0)),"--",VLOOKUP(P2137,'NEW XEQM.c'!D:G,3,0))</f>
        <v>--</v>
      </c>
      <c r="U2137" s="1" t="s">
        <v>2074</v>
      </c>
      <c r="W2137" t="str">
        <f t="shared" si="317"/>
        <v/>
      </c>
    </row>
    <row r="2138" spans="1:23">
      <c r="A2138" s="16">
        <f t="shared" si="318"/>
        <v>2138</v>
      </c>
      <c r="B2138" s="15">
        <f t="shared" si="316"/>
        <v>2094</v>
      </c>
      <c r="C2138" t="s">
        <v>4981</v>
      </c>
      <c r="D2138" t="s">
        <v>24</v>
      </c>
      <c r="E2138" s="305" t="str">
        <f t="shared" si="319"/>
        <v>"RPM" STD_RIGHT_ARROW "rad/s"</v>
      </c>
      <c r="F2138" t="s">
        <v>4971</v>
      </c>
      <c r="G2138" s="44">
        <v>0</v>
      </c>
      <c r="H2138" s="44">
        <v>0</v>
      </c>
      <c r="I2138" s="92" t="s">
        <v>1</v>
      </c>
      <c r="J2138" s="23" t="s">
        <v>1274</v>
      </c>
      <c r="K2138" s="24" t="s">
        <v>3630</v>
      </c>
      <c r="L2138" s="22" t="s">
        <v>4261</v>
      </c>
      <c r="M2138" s="22" t="s">
        <v>4316</v>
      </c>
      <c r="N2138" s="22" t="str">
        <f t="shared" si="320"/>
        <v>CAT_FNCT</v>
      </c>
      <c r="O2138" s="22"/>
      <c r="P2138" s="248" t="s">
        <v>4953</v>
      </c>
      <c r="Q2138" s="191"/>
      <c r="R2138" s="1"/>
      <c r="S2138" s="1" t="str">
        <f t="shared" si="321"/>
        <v/>
      </c>
      <c r="T2138" s="1" t="str">
        <f>IF(ISNA(VLOOKUP(P2138,'NEW XEQM.c'!D:D,1,0)),"--",VLOOKUP(P2138,'NEW XEQM.c'!D:G,3,0))</f>
        <v>--</v>
      </c>
      <c r="U2138" s="1" t="s">
        <v>2074</v>
      </c>
      <c r="W2138" t="str">
        <f t="shared" si="317"/>
        <v/>
      </c>
    </row>
    <row r="2139" spans="1:23">
      <c r="A2139" s="16">
        <f t="shared" si="318"/>
        <v>2139</v>
      </c>
      <c r="B2139" s="15">
        <f t="shared" si="316"/>
        <v>2095</v>
      </c>
      <c r="C2139" t="s">
        <v>4981</v>
      </c>
      <c r="D2139" t="s">
        <v>144</v>
      </c>
      <c r="E2139" s="305" t="str">
        <f t="shared" si="319"/>
        <v>"rad/s" STD_RIGHT_ARROW "RPM"</v>
      </c>
      <c r="F2139" t="s">
        <v>4972</v>
      </c>
      <c r="G2139" s="44">
        <v>0</v>
      </c>
      <c r="H2139" s="44">
        <v>0</v>
      </c>
      <c r="I2139" s="92" t="s">
        <v>1</v>
      </c>
      <c r="J2139" s="23" t="s">
        <v>1274</v>
      </c>
      <c r="K2139" s="24" t="s">
        <v>3630</v>
      </c>
      <c r="L2139" s="22" t="s">
        <v>4261</v>
      </c>
      <c r="M2139" s="22" t="s">
        <v>4316</v>
      </c>
      <c r="N2139" s="22" t="str">
        <f t="shared" si="320"/>
        <v>CAT_FNCT</v>
      </c>
      <c r="O2139" s="22"/>
      <c r="P2139" s="248" t="s">
        <v>4954</v>
      </c>
      <c r="Q2139" s="191"/>
      <c r="R2139" s="1"/>
      <c r="S2139" s="1" t="str">
        <f t="shared" si="321"/>
        <v/>
      </c>
      <c r="T2139" s="1" t="str">
        <f>IF(ISNA(VLOOKUP(P2139,'NEW XEQM.c'!D:D,1,0)),"--",VLOOKUP(P2139,'NEW XEQM.c'!D:G,3,0))</f>
        <v>--</v>
      </c>
      <c r="U2139" s="1" t="s">
        <v>2074</v>
      </c>
      <c r="W2139" t="str">
        <f t="shared" si="317"/>
        <v/>
      </c>
    </row>
    <row r="2140" spans="1:23">
      <c r="A2140" s="16">
        <f t="shared" si="318"/>
        <v>2140</v>
      </c>
      <c r="B2140" s="15">
        <f t="shared" si="316"/>
        <v>2096</v>
      </c>
      <c r="C2140" t="s">
        <v>4982</v>
      </c>
      <c r="D2140" t="s">
        <v>24</v>
      </c>
      <c r="E2140" s="305" t="str">
        <f t="shared" si="319"/>
        <v>"deg" STD_RIGHT_ARROW "rad"</v>
      </c>
      <c r="F2140" t="s">
        <v>4973</v>
      </c>
      <c r="G2140" s="44">
        <v>0</v>
      </c>
      <c r="H2140" s="44">
        <v>0</v>
      </c>
      <c r="I2140" s="92" t="s">
        <v>1</v>
      </c>
      <c r="J2140" s="23" t="s">
        <v>1274</v>
      </c>
      <c r="K2140" s="24" t="s">
        <v>3630</v>
      </c>
      <c r="L2140" s="22" t="s">
        <v>4261</v>
      </c>
      <c r="M2140" s="22" t="s">
        <v>4316</v>
      </c>
      <c r="N2140" s="22" t="str">
        <f t="shared" si="320"/>
        <v>CAT_FNCT</v>
      </c>
      <c r="O2140" s="22"/>
      <c r="P2140" s="248" t="s">
        <v>4955</v>
      </c>
      <c r="Q2140" s="191"/>
      <c r="R2140" s="1"/>
      <c r="S2140" s="1" t="str">
        <f t="shared" si="321"/>
        <v/>
      </c>
      <c r="T2140" s="1" t="str">
        <f>IF(ISNA(VLOOKUP(P2140,'NEW XEQM.c'!D:D,1,0)),"--",VLOOKUP(P2140,'NEW XEQM.c'!D:G,3,0))</f>
        <v>--</v>
      </c>
      <c r="U2140" s="1" t="s">
        <v>2074</v>
      </c>
      <c r="W2140" t="str">
        <f t="shared" si="317"/>
        <v/>
      </c>
    </row>
    <row r="2141" spans="1:23">
      <c r="A2141" s="16">
        <f t="shared" si="318"/>
        <v>2141</v>
      </c>
      <c r="B2141" s="15">
        <f t="shared" si="316"/>
        <v>2097</v>
      </c>
      <c r="C2141" t="s">
        <v>4982</v>
      </c>
      <c r="D2141" t="s">
        <v>144</v>
      </c>
      <c r="E2141" s="305" t="str">
        <f t="shared" si="319"/>
        <v>"rad" STD_RIGHT_ARROW "deg"</v>
      </c>
      <c r="F2141" t="s">
        <v>4974</v>
      </c>
      <c r="G2141" s="44">
        <v>0</v>
      </c>
      <c r="H2141" s="44">
        <v>0</v>
      </c>
      <c r="I2141" s="92" t="s">
        <v>1</v>
      </c>
      <c r="J2141" s="23" t="s">
        <v>1274</v>
      </c>
      <c r="K2141" s="24" t="s">
        <v>3630</v>
      </c>
      <c r="L2141" s="22" t="s">
        <v>4261</v>
      </c>
      <c r="M2141" s="22" t="s">
        <v>4316</v>
      </c>
      <c r="N2141" s="22" t="str">
        <f t="shared" si="320"/>
        <v>CAT_FNCT</v>
      </c>
      <c r="O2141" s="22"/>
      <c r="P2141" s="248" t="s">
        <v>4956</v>
      </c>
      <c r="Q2141" s="191"/>
      <c r="R2141" s="1"/>
      <c r="S2141" s="1" t="str">
        <f t="shared" si="321"/>
        <v/>
      </c>
      <c r="T2141" s="1" t="str">
        <f>IF(ISNA(VLOOKUP(P2141,'NEW XEQM.c'!D:D,1,0)),"--",VLOOKUP(P2141,'NEW XEQM.c'!D:G,3,0))</f>
        <v>--</v>
      </c>
      <c r="U2141" s="1" t="s">
        <v>2074</v>
      </c>
      <c r="W2141" t="str">
        <f t="shared" si="317"/>
        <v/>
      </c>
    </row>
    <row r="2142" spans="1:23">
      <c r="A2142" s="16">
        <f t="shared" si="318"/>
        <v>2142</v>
      </c>
      <c r="B2142" s="15">
        <f t="shared" si="316"/>
        <v>2098</v>
      </c>
      <c r="C2142" t="s">
        <v>4983</v>
      </c>
      <c r="D2142" t="s">
        <v>24</v>
      </c>
      <c r="E2142" s="305" t="str">
        <f t="shared" si="319"/>
        <v>"deg" STD_RIGHT_ARROW "grad"</v>
      </c>
      <c r="F2142" t="s">
        <v>4975</v>
      </c>
      <c r="G2142" s="44">
        <v>0</v>
      </c>
      <c r="H2142" s="44">
        <v>0</v>
      </c>
      <c r="I2142" s="92" t="s">
        <v>1</v>
      </c>
      <c r="J2142" s="23" t="s">
        <v>1274</v>
      </c>
      <c r="K2142" s="24" t="s">
        <v>3630</v>
      </c>
      <c r="L2142" s="22" t="s">
        <v>4261</v>
      </c>
      <c r="M2142" s="22" t="s">
        <v>4316</v>
      </c>
      <c r="N2142" s="22" t="str">
        <f t="shared" si="320"/>
        <v>CAT_FNCT</v>
      </c>
      <c r="O2142" s="22"/>
      <c r="P2142" s="248" t="s">
        <v>4957</v>
      </c>
      <c r="Q2142" s="191"/>
      <c r="R2142" s="1"/>
      <c r="S2142" s="1" t="str">
        <f t="shared" si="321"/>
        <v/>
      </c>
      <c r="T2142" s="1" t="str">
        <f>IF(ISNA(VLOOKUP(P2142,'NEW XEQM.c'!D:D,1,0)),"--",VLOOKUP(P2142,'NEW XEQM.c'!D:G,3,0))</f>
        <v>--</v>
      </c>
      <c r="U2142" s="1" t="s">
        <v>2074</v>
      </c>
      <c r="W2142" t="str">
        <f t="shared" si="317"/>
        <v/>
      </c>
    </row>
    <row r="2143" spans="1:23">
      <c r="A2143" s="16">
        <f t="shared" si="318"/>
        <v>2143</v>
      </c>
      <c r="B2143" s="15">
        <f t="shared" si="316"/>
        <v>2099</v>
      </c>
      <c r="C2143" t="s">
        <v>4983</v>
      </c>
      <c r="D2143" t="s">
        <v>144</v>
      </c>
      <c r="E2143" s="305" t="str">
        <f t="shared" si="319"/>
        <v>"grad" STD_RIGHT_ARROW "deg"</v>
      </c>
      <c r="F2143" t="s">
        <v>4976</v>
      </c>
      <c r="G2143" s="44">
        <v>0</v>
      </c>
      <c r="H2143" s="44">
        <v>0</v>
      </c>
      <c r="I2143" s="92" t="s">
        <v>1</v>
      </c>
      <c r="J2143" s="23" t="s">
        <v>1274</v>
      </c>
      <c r="K2143" s="24" t="s">
        <v>3630</v>
      </c>
      <c r="L2143" s="22" t="s">
        <v>4261</v>
      </c>
      <c r="M2143" s="22" t="s">
        <v>4316</v>
      </c>
      <c r="N2143" s="22" t="str">
        <f t="shared" si="320"/>
        <v>CAT_FNCT</v>
      </c>
      <c r="O2143" s="22"/>
      <c r="P2143" s="248" t="s">
        <v>4958</v>
      </c>
      <c r="Q2143" s="191"/>
      <c r="R2143" s="1"/>
      <c r="S2143" s="1" t="str">
        <f t="shared" si="321"/>
        <v/>
      </c>
      <c r="T2143" s="1" t="str">
        <f>IF(ISNA(VLOOKUP(P2143,'NEW XEQM.c'!D:D,1,0)),"--",VLOOKUP(P2143,'NEW XEQM.c'!D:G,3,0))</f>
        <v>--</v>
      </c>
      <c r="U2143" s="1" t="s">
        <v>2074</v>
      </c>
      <c r="W2143" t="str">
        <f t="shared" si="317"/>
        <v/>
      </c>
    </row>
    <row r="2144" spans="1:23">
      <c r="A2144" s="16">
        <f t="shared" si="318"/>
        <v>2144</v>
      </c>
      <c r="B2144" s="15">
        <f t="shared" si="316"/>
        <v>2100</v>
      </c>
      <c r="C2144" t="s">
        <v>4985</v>
      </c>
      <c r="D2144" t="s">
        <v>24</v>
      </c>
      <c r="E2144" s="305" t="str">
        <f t="shared" si="319"/>
        <v>"grad" STD_RIGHT_ARROW "rad"</v>
      </c>
      <c r="F2144" t="s">
        <v>4977</v>
      </c>
      <c r="G2144" s="44">
        <v>0</v>
      </c>
      <c r="H2144" s="44">
        <v>0</v>
      </c>
      <c r="I2144" s="92" t="s">
        <v>1</v>
      </c>
      <c r="J2144" s="23" t="s">
        <v>1274</v>
      </c>
      <c r="K2144" s="24" t="s">
        <v>3630</v>
      </c>
      <c r="L2144" s="22" t="s">
        <v>4261</v>
      </c>
      <c r="M2144" s="22" t="s">
        <v>4316</v>
      </c>
      <c r="N2144" s="22" t="str">
        <f t="shared" si="320"/>
        <v>CAT_FNCT</v>
      </c>
      <c r="O2144" s="22"/>
      <c r="P2144" s="248" t="s">
        <v>4959</v>
      </c>
      <c r="Q2144" s="191"/>
      <c r="R2144" s="1"/>
      <c r="S2144" s="1" t="str">
        <f t="shared" si="321"/>
        <v/>
      </c>
      <c r="T2144" s="1" t="str">
        <f>IF(ISNA(VLOOKUP(P2144,'NEW XEQM.c'!D:D,1,0)),"--",VLOOKUP(P2144,'NEW XEQM.c'!D:G,3,0))</f>
        <v>--</v>
      </c>
      <c r="U2144" s="1" t="s">
        <v>2074</v>
      </c>
      <c r="W2144" t="str">
        <f t="shared" si="317"/>
        <v/>
      </c>
    </row>
    <row r="2145" spans="1:23">
      <c r="A2145" s="16">
        <f t="shared" si="318"/>
        <v>2145</v>
      </c>
      <c r="B2145" s="15">
        <f t="shared" si="316"/>
        <v>2101</v>
      </c>
      <c r="C2145" t="s">
        <v>4985</v>
      </c>
      <c r="D2145" t="s">
        <v>144</v>
      </c>
      <c r="E2145" s="305" t="str">
        <f t="shared" si="319"/>
        <v>"rad" STD_RIGHT_ARROW "grad"</v>
      </c>
      <c r="F2145" t="s">
        <v>4978</v>
      </c>
      <c r="G2145" s="44">
        <v>0</v>
      </c>
      <c r="H2145" s="44">
        <v>0</v>
      </c>
      <c r="I2145" s="92" t="s">
        <v>1</v>
      </c>
      <c r="J2145" s="23" t="s">
        <v>1274</v>
      </c>
      <c r="K2145" s="24" t="s">
        <v>3630</v>
      </c>
      <c r="L2145" s="22" t="s">
        <v>4261</v>
      </c>
      <c r="M2145" s="22" t="s">
        <v>4316</v>
      </c>
      <c r="N2145" s="22" t="str">
        <f t="shared" si="320"/>
        <v>CAT_FNCT</v>
      </c>
      <c r="O2145" s="22"/>
      <c r="P2145" s="248" t="s">
        <v>4960</v>
      </c>
      <c r="Q2145" s="191"/>
      <c r="R2145" s="1"/>
      <c r="S2145" s="1" t="str">
        <f t="shared" si="321"/>
        <v/>
      </c>
      <c r="T2145" s="1" t="str">
        <f>IF(ISNA(VLOOKUP(P2145,'NEW XEQM.c'!D:D,1,0)),"--",VLOOKUP(P2145,'NEW XEQM.c'!D:G,3,0))</f>
        <v>--</v>
      </c>
      <c r="U2145" s="1" t="s">
        <v>2074</v>
      </c>
      <c r="W2145" t="str">
        <f t="shared" si="317"/>
        <v/>
      </c>
    </row>
    <row r="2146" spans="1:23">
      <c r="A2146" s="16">
        <f t="shared" si="318"/>
        <v>2146</v>
      </c>
      <c r="B2146" s="15">
        <f t="shared" si="316"/>
        <v>2102</v>
      </c>
      <c r="C2146" s="18" t="s">
        <v>3512</v>
      </c>
      <c r="D2146" s="18" t="s">
        <v>7</v>
      </c>
      <c r="E2146" s="23" t="s">
        <v>4720</v>
      </c>
      <c r="F2146" s="23" t="s">
        <v>4720</v>
      </c>
      <c r="G2146" s="99">
        <v>0</v>
      </c>
      <c r="H2146" s="99">
        <v>0</v>
      </c>
      <c r="I2146" s="96" t="s">
        <v>15</v>
      </c>
      <c r="J2146" s="23" t="s">
        <v>1275</v>
      </c>
      <c r="K2146" s="24" t="s">
        <v>3526</v>
      </c>
      <c r="L2146" s="22" t="s">
        <v>4261</v>
      </c>
      <c r="M2146" s="22" t="s">
        <v>4316</v>
      </c>
      <c r="N2146" s="22" t="s">
        <v>2074</v>
      </c>
      <c r="O2146" s="18"/>
      <c r="P2146" s="246" t="s">
        <v>4986</v>
      </c>
      <c r="Q2146" s="191"/>
      <c r="R2146" s="1"/>
      <c r="S2146" s="1" t="str">
        <f t="shared" si="321"/>
        <v/>
      </c>
      <c r="T2146" s="1" t="str">
        <f>IF(ISNA(VLOOKUP(P2146,'NEW XEQM.c'!D:D,1,0)),"--",VLOOKUP(P2146,'NEW XEQM.c'!D:G,3,0))</f>
        <v>--</v>
      </c>
      <c r="U2146" s="1" t="s">
        <v>2074</v>
      </c>
      <c r="W2146" t="e">
        <f t="shared" si="317"/>
        <v>#VALUE!</v>
      </c>
    </row>
    <row r="2147" spans="1:23">
      <c r="A2147" s="16">
        <f t="shared" ref="A2147:A2150" si="322">IF(B2147=INT(B2147),ROW(),"")</f>
        <v>2147</v>
      </c>
      <c r="B2147" s="15">
        <f t="shared" si="316"/>
        <v>2103</v>
      </c>
      <c r="C2147" s="18" t="s">
        <v>3512</v>
      </c>
      <c r="D2147" s="18" t="s">
        <v>7</v>
      </c>
      <c r="E2147" s="23" t="s">
        <v>4995</v>
      </c>
      <c r="F2147" s="23" t="s">
        <v>4995</v>
      </c>
      <c r="G2147" s="99">
        <v>0</v>
      </c>
      <c r="H2147" s="99">
        <v>0</v>
      </c>
      <c r="I2147" s="96" t="s">
        <v>15</v>
      </c>
      <c r="J2147" s="23" t="s">
        <v>1275</v>
      </c>
      <c r="K2147" s="24" t="s">
        <v>3526</v>
      </c>
      <c r="L2147" s="22" t="s">
        <v>4261</v>
      </c>
      <c r="M2147" s="22" t="s">
        <v>4316</v>
      </c>
      <c r="N2147" s="22" t="s">
        <v>2074</v>
      </c>
      <c r="O2147" s="18"/>
      <c r="P2147" s="255" t="s">
        <v>5005</v>
      </c>
      <c r="Q2147" s="191"/>
      <c r="R2147" s="1"/>
      <c r="S2147" s="1" t="str">
        <f t="shared" ref="S2147:S2150" si="323">IF(E2147=F2147,"","NOT EQUAL")</f>
        <v/>
      </c>
      <c r="T2147" s="1" t="str">
        <f>IF(ISNA(VLOOKUP(P2147,'NEW XEQM.c'!D:D,1,0)),"--",VLOOKUP(P2147,'NEW XEQM.c'!D:G,3,0))</f>
        <v>--</v>
      </c>
      <c r="U2147" s="1" t="s">
        <v>2074</v>
      </c>
      <c r="W2147" t="e">
        <f t="shared" si="317"/>
        <v>#VALUE!</v>
      </c>
    </row>
    <row r="2148" spans="1:23">
      <c r="A2148" s="16">
        <f t="shared" si="322"/>
        <v>2148</v>
      </c>
      <c r="B2148" s="15">
        <f t="shared" si="316"/>
        <v>2104</v>
      </c>
      <c r="C2148" s="54" t="s">
        <v>3512</v>
      </c>
      <c r="D2148" s="54" t="s">
        <v>7</v>
      </c>
      <c r="E2148" s="72" t="str">
        <f t="shared" ref="E2148:E2150" si="324">CHAR(34)&amp;IF(B2148&lt;10,"000",IF(B2148&lt;100,"00",IF(B2148&lt;1000,"0","")))&amp;$B2148&amp;CHAR(34)</f>
        <v>"2104"</v>
      </c>
      <c r="F2148" s="55" t="str">
        <f t="shared" ref="F2148:F2150" si="325">E2148</f>
        <v>"2104"</v>
      </c>
      <c r="G2148" s="100">
        <v>0</v>
      </c>
      <c r="H2148" s="100">
        <v>0</v>
      </c>
      <c r="I2148" s="95" t="s">
        <v>27</v>
      </c>
      <c r="J2148" s="23" t="s">
        <v>1274</v>
      </c>
      <c r="K2148" s="57" t="s">
        <v>3526</v>
      </c>
      <c r="L2148" s="11" t="s">
        <v>4261</v>
      </c>
      <c r="M2148" s="22" t="s">
        <v>4318</v>
      </c>
      <c r="N2148" s="22" t="s">
        <v>2074</v>
      </c>
      <c r="O2148" s="11"/>
      <c r="P2148" s="246" t="str">
        <f t="shared" ref="P2148:P2150" si="326">"ITM_"&amp;IF(B2148&lt;10,"000",IF(B2148&lt;100,"00",IF(B2148&lt;1000,"0","")))&amp;$B2148</f>
        <v>ITM_2104</v>
      </c>
      <c r="Q2148" s="191"/>
      <c r="R2148" s="1"/>
      <c r="S2148" s="1" t="str">
        <f t="shared" si="323"/>
        <v/>
      </c>
      <c r="T2148" s="1" t="str">
        <f>IF(ISNA(VLOOKUP(P2148,'NEW XEQM.c'!D:D,1,0)),"--",VLOOKUP(P2148,'NEW XEQM.c'!D:G,3,0))</f>
        <v>--</v>
      </c>
      <c r="U2148" s="1" t="s">
        <v>2074</v>
      </c>
      <c r="W2148" t="e">
        <f t="shared" si="317"/>
        <v>#VALUE!</v>
      </c>
    </row>
    <row r="2149" spans="1:23">
      <c r="A2149" s="16">
        <f t="shared" si="322"/>
        <v>2149</v>
      </c>
      <c r="B2149" s="15">
        <f t="shared" si="316"/>
        <v>2105</v>
      </c>
      <c r="C2149" s="54" t="s">
        <v>3512</v>
      </c>
      <c r="D2149" s="54" t="s">
        <v>7</v>
      </c>
      <c r="E2149" s="72" t="str">
        <f t="shared" si="324"/>
        <v>"2105"</v>
      </c>
      <c r="F2149" s="55" t="str">
        <f t="shared" si="325"/>
        <v>"2105"</v>
      </c>
      <c r="G2149" s="100">
        <v>0</v>
      </c>
      <c r="H2149" s="100">
        <v>0</v>
      </c>
      <c r="I2149" s="95" t="s">
        <v>27</v>
      </c>
      <c r="J2149" s="23" t="s">
        <v>1274</v>
      </c>
      <c r="K2149" s="57" t="s">
        <v>3526</v>
      </c>
      <c r="L2149" s="11" t="s">
        <v>4261</v>
      </c>
      <c r="M2149" s="22" t="s">
        <v>4318</v>
      </c>
      <c r="N2149" s="22" t="s">
        <v>2074</v>
      </c>
      <c r="O2149" s="11"/>
      <c r="P2149" s="246" t="str">
        <f t="shared" si="326"/>
        <v>ITM_2105</v>
      </c>
      <c r="Q2149" s="191"/>
      <c r="R2149" s="1"/>
      <c r="S2149" s="1" t="str">
        <f t="shared" si="323"/>
        <v/>
      </c>
      <c r="T2149" s="1" t="str">
        <f>IF(ISNA(VLOOKUP(P2149,'NEW XEQM.c'!D:D,1,0)),"--",VLOOKUP(P2149,'NEW XEQM.c'!D:G,3,0))</f>
        <v>--</v>
      </c>
      <c r="U2149" s="1" t="s">
        <v>2074</v>
      </c>
      <c r="W2149" t="e">
        <f t="shared" si="317"/>
        <v>#VALUE!</v>
      </c>
    </row>
    <row r="2150" spans="1:23">
      <c r="A2150" s="16">
        <f t="shared" si="322"/>
        <v>2150</v>
      </c>
      <c r="B2150" s="15">
        <f t="shared" si="316"/>
        <v>2106</v>
      </c>
      <c r="C2150" s="54" t="s">
        <v>3512</v>
      </c>
      <c r="D2150" s="54" t="s">
        <v>7</v>
      </c>
      <c r="E2150" s="72" t="str">
        <f t="shared" si="324"/>
        <v>"2106"</v>
      </c>
      <c r="F2150" s="55" t="str">
        <f t="shared" si="325"/>
        <v>"2106"</v>
      </c>
      <c r="G2150" s="100">
        <v>0</v>
      </c>
      <c r="H2150" s="100">
        <v>0</v>
      </c>
      <c r="I2150" s="95" t="s">
        <v>27</v>
      </c>
      <c r="J2150" s="23" t="s">
        <v>1274</v>
      </c>
      <c r="K2150" s="57" t="s">
        <v>3526</v>
      </c>
      <c r="L2150" s="11" t="s">
        <v>4261</v>
      </c>
      <c r="M2150" s="22" t="s">
        <v>4318</v>
      </c>
      <c r="N2150" s="22" t="s">
        <v>2074</v>
      </c>
      <c r="O2150" s="11"/>
      <c r="P2150" s="246" t="str">
        <f t="shared" si="326"/>
        <v>ITM_2106</v>
      </c>
      <c r="Q2150" s="191"/>
      <c r="R2150" s="1"/>
      <c r="S2150" s="1" t="str">
        <f t="shared" si="323"/>
        <v/>
      </c>
      <c r="T2150" s="1" t="str">
        <f>IF(ISNA(VLOOKUP(P2150,'NEW XEQM.c'!D:D,1,0)),"--",VLOOKUP(P2150,'NEW XEQM.c'!D:G,3,0))</f>
        <v>--</v>
      </c>
      <c r="U2150" s="1" t="s">
        <v>2074</v>
      </c>
      <c r="W2150" t="e">
        <f t="shared" si="317"/>
        <v>#VALUE!</v>
      </c>
    </row>
    <row r="2151" spans="1:23">
      <c r="A2151" s="16">
        <f t="shared" ref="A2151:A2152" si="327">IF(B2151=INT(B2151),ROW(),"")</f>
        <v>2151</v>
      </c>
      <c r="B2151" s="15">
        <f t="shared" si="316"/>
        <v>2107</v>
      </c>
      <c r="C2151" s="18" t="s">
        <v>3512</v>
      </c>
      <c r="D2151" s="18" t="s">
        <v>7</v>
      </c>
      <c r="E2151" s="211" t="s">
        <v>233</v>
      </c>
      <c r="F2151" s="211" t="s">
        <v>233</v>
      </c>
      <c r="G2151" s="99">
        <v>0</v>
      </c>
      <c r="H2151" s="99">
        <v>0</v>
      </c>
      <c r="I2151" s="96" t="s">
        <v>15</v>
      </c>
      <c r="J2151" s="23" t="s">
        <v>1275</v>
      </c>
      <c r="K2151" s="24" t="s">
        <v>3526</v>
      </c>
      <c r="L2151" s="22" t="s">
        <v>4261</v>
      </c>
      <c r="M2151" s="22" t="s">
        <v>4316</v>
      </c>
      <c r="N2151" s="22" t="s">
        <v>2074</v>
      </c>
      <c r="O2151" s="18" t="s">
        <v>330</v>
      </c>
      <c r="P2151" s="246" t="s">
        <v>5008</v>
      </c>
      <c r="Q2151" s="191"/>
      <c r="R2151" s="1"/>
      <c r="S2151" s="1" t="str">
        <f t="shared" ref="S2151:S2152" si="328">IF(E2151=F2151,"","NOT EQUAL")</f>
        <v/>
      </c>
      <c r="T2151" s="1" t="str">
        <f>IF(ISNA(VLOOKUP(P2151,'NEW XEQM.c'!D:D,1,0)),"--",VLOOKUP(P2151,'NEW XEQM.c'!D:G,3,0))</f>
        <v>--</v>
      </c>
      <c r="U2151" s="1" t="s">
        <v>2074</v>
      </c>
      <c r="W2151" t="e">
        <f t="shared" si="317"/>
        <v>#VALUE!</v>
      </c>
    </row>
    <row r="2152" spans="1:23">
      <c r="A2152" s="16">
        <f t="shared" si="327"/>
        <v>2152</v>
      </c>
      <c r="B2152" s="15">
        <f t="shared" si="316"/>
        <v>2108</v>
      </c>
      <c r="C2152" s="18" t="s">
        <v>3512</v>
      </c>
      <c r="D2152" s="23" t="s">
        <v>7</v>
      </c>
      <c r="E2152" s="23" t="s">
        <v>474</v>
      </c>
      <c r="F2152" s="23" t="s">
        <v>5023</v>
      </c>
      <c r="G2152" s="99">
        <v>0</v>
      </c>
      <c r="H2152" s="99">
        <v>0</v>
      </c>
      <c r="I2152" s="130" t="s">
        <v>1</v>
      </c>
      <c r="J2152" s="23" t="s">
        <v>1275</v>
      </c>
      <c r="K2152" s="24" t="s">
        <v>3526</v>
      </c>
      <c r="L2152" s="22" t="s">
        <v>4261</v>
      </c>
      <c r="M2152" s="22" t="s">
        <v>4316</v>
      </c>
      <c r="N2152" s="22"/>
      <c r="O2152" s="22"/>
      <c r="P2152" s="254" t="s">
        <v>5018</v>
      </c>
      <c r="Q2152" s="191"/>
      <c r="R2152" s="1"/>
      <c r="S2152" s="1" t="str">
        <f t="shared" si="328"/>
        <v>NOT EQUAL</v>
      </c>
      <c r="T2152" s="1" t="str">
        <f>IF(ISNA(VLOOKUP(P2152,'NEW XEQM.c'!D:D,1,0)),"--",VLOOKUP(P2152,'NEW XEQM.c'!D:G,3,0))</f>
        <v>--</v>
      </c>
      <c r="U2152" s="1" t="s">
        <v>2074</v>
      </c>
      <c r="W2152" t="e">
        <f t="shared" si="317"/>
        <v>#VALUE!</v>
      </c>
    </row>
    <row r="2153" spans="1:23">
      <c r="A2153" s="16">
        <f t="shared" ref="A2153" si="329">IF(B2153=INT(B2153),ROW(),"")</f>
        <v>2153</v>
      </c>
      <c r="B2153" s="15">
        <f t="shared" si="316"/>
        <v>2109</v>
      </c>
      <c r="C2153" s="18" t="s">
        <v>3384</v>
      </c>
      <c r="D2153" s="23" t="s">
        <v>5024</v>
      </c>
      <c r="E2153" s="23" t="s">
        <v>5026</v>
      </c>
      <c r="F2153" s="23" t="s">
        <v>5026</v>
      </c>
      <c r="G2153" s="99">
        <v>0</v>
      </c>
      <c r="H2153" s="99">
        <v>0</v>
      </c>
      <c r="I2153" s="92" t="s">
        <v>3</v>
      </c>
      <c r="J2153" s="23" t="s">
        <v>1274</v>
      </c>
      <c r="K2153" s="24" t="s">
        <v>3630</v>
      </c>
      <c r="L2153" s="22" t="s">
        <v>4261</v>
      </c>
      <c r="M2153" s="22" t="s">
        <v>4316</v>
      </c>
      <c r="N2153" s="22"/>
      <c r="O2153" s="22"/>
      <c r="P2153" s="254" t="s">
        <v>5028</v>
      </c>
      <c r="Q2153" s="191"/>
      <c r="R2153" s="1"/>
      <c r="S2153" s="1" t="str">
        <f t="shared" ref="S2153" si="330">IF(E2153=F2153,"","NOT EQUAL")</f>
        <v/>
      </c>
      <c r="T2153" s="1" t="str">
        <f>IF(ISNA(VLOOKUP(P2153,'NEW XEQM.c'!D:D,1,0)),"--",VLOOKUP(P2153,'NEW XEQM.c'!D:G,3,0))</f>
        <v>--</v>
      </c>
      <c r="U2153" s="1" t="s">
        <v>2074</v>
      </c>
      <c r="W2153" t="e">
        <f t="shared" si="317"/>
        <v>#VALUE!</v>
      </c>
    </row>
    <row r="2154" spans="1:23">
      <c r="A2154" s="16">
        <f t="shared" ref="A2154:A2156" si="331">IF(B2154=INT(B2154),ROW(),"")</f>
        <v>2154</v>
      </c>
      <c r="B2154" s="15">
        <f t="shared" si="316"/>
        <v>2110</v>
      </c>
      <c r="C2154" s="18" t="s">
        <v>3365</v>
      </c>
      <c r="D2154" s="23" t="s">
        <v>5025</v>
      </c>
      <c r="E2154" s="23" t="s">
        <v>5027</v>
      </c>
      <c r="F2154" s="23" t="s">
        <v>5027</v>
      </c>
      <c r="G2154" s="99">
        <v>0</v>
      </c>
      <c r="H2154" s="99">
        <v>0</v>
      </c>
      <c r="I2154" s="92" t="s">
        <v>3</v>
      </c>
      <c r="J2154" s="23" t="s">
        <v>1274</v>
      </c>
      <c r="K2154" s="24" t="s">
        <v>4938</v>
      </c>
      <c r="L2154" s="22" t="s">
        <v>4261</v>
      </c>
      <c r="M2154" s="22" t="s">
        <v>4316</v>
      </c>
      <c r="N2154" s="22"/>
      <c r="O2154" s="22"/>
      <c r="P2154" s="254" t="s">
        <v>5029</v>
      </c>
      <c r="Q2154" s="191"/>
      <c r="R2154" s="1"/>
      <c r="S2154" s="1" t="str">
        <f t="shared" ref="S2154:S2156" si="332">IF(E2154=F2154,"","NOT EQUAL")</f>
        <v/>
      </c>
      <c r="T2154" s="1" t="str">
        <f>IF(ISNA(VLOOKUP(P2154,'NEW XEQM.c'!D:D,1,0)),"--",VLOOKUP(P2154,'NEW XEQM.c'!D:G,3,0))</f>
        <v>--</v>
      </c>
      <c r="U2154" s="1" t="s">
        <v>2074</v>
      </c>
      <c r="W2154" t="e">
        <f t="shared" si="317"/>
        <v>#VALUE!</v>
      </c>
    </row>
    <row r="2155" spans="1:23">
      <c r="A2155" s="16">
        <f t="shared" si="331"/>
        <v>2155</v>
      </c>
      <c r="B2155" s="15">
        <f t="shared" si="316"/>
        <v>2111</v>
      </c>
      <c r="C2155" s="18" t="s">
        <v>5305</v>
      </c>
      <c r="D2155" s="225" t="s">
        <v>1392</v>
      </c>
      <c r="E2155" s="224" t="s">
        <v>5345</v>
      </c>
      <c r="F2155" s="224" t="s">
        <v>5362</v>
      </c>
      <c r="G2155" s="99">
        <v>0</v>
      </c>
      <c r="H2155" s="99">
        <v>0</v>
      </c>
      <c r="I2155" s="92" t="s">
        <v>3</v>
      </c>
      <c r="J2155" s="46" t="s">
        <v>1275</v>
      </c>
      <c r="K2155" s="48" t="s">
        <v>3526</v>
      </c>
      <c r="L2155" s="22" t="s">
        <v>4261</v>
      </c>
      <c r="M2155" s="22" t="s">
        <v>4316</v>
      </c>
      <c r="N2155" s="22"/>
      <c r="O2155" s="22"/>
      <c r="P2155" s="254" t="s">
        <v>5323</v>
      </c>
      <c r="Q2155" s="191"/>
      <c r="R2155" s="1"/>
      <c r="S2155" s="1" t="str">
        <f t="shared" si="332"/>
        <v>NOT EQUAL</v>
      </c>
      <c r="T2155" s="1" t="str">
        <f>IF(ISNA(VLOOKUP(P2155,'NEW XEQM.c'!D:D,1,0)),"--",VLOOKUP(P2155,'NEW XEQM.c'!D:G,3,0))</f>
        <v>IDOT</v>
      </c>
      <c r="U2155" s="1" t="s">
        <v>2074</v>
      </c>
      <c r="W2155" t="str">
        <f t="shared" si="317"/>
        <v/>
      </c>
    </row>
    <row r="2156" spans="1:23">
      <c r="A2156" s="16">
        <f t="shared" si="331"/>
        <v>2156</v>
      </c>
      <c r="B2156" s="15">
        <f t="shared" si="316"/>
        <v>2112</v>
      </c>
      <c r="C2156" s="18" t="s">
        <v>5305</v>
      </c>
      <c r="D2156" s="227" t="s">
        <v>5342</v>
      </c>
      <c r="E2156" s="224" t="s">
        <v>5409</v>
      </c>
      <c r="F2156" s="224" t="s">
        <v>5410</v>
      </c>
      <c r="G2156" s="99">
        <v>0</v>
      </c>
      <c r="H2156" s="99">
        <v>0</v>
      </c>
      <c r="I2156" s="92" t="s">
        <v>3</v>
      </c>
      <c r="J2156" s="46" t="s">
        <v>1275</v>
      </c>
      <c r="K2156" s="48" t="s">
        <v>3526</v>
      </c>
      <c r="L2156" s="22" t="s">
        <v>4261</v>
      </c>
      <c r="M2156" s="22" t="s">
        <v>4316</v>
      </c>
      <c r="N2156" s="22"/>
      <c r="O2156" s="22"/>
      <c r="P2156" s="256" t="s">
        <v>5371</v>
      </c>
      <c r="Q2156" s="191"/>
      <c r="R2156" s="1"/>
      <c r="S2156" s="1" t="str">
        <f t="shared" si="332"/>
        <v>NOT EQUAL</v>
      </c>
      <c r="T2156" s="1" t="str">
        <f>IF(ISNA(VLOOKUP(P2156,'NEW XEQM.c'!D:D,1,0)),"--",VLOOKUP(P2156,'NEW XEQM.c'!D:G,3,0))</f>
        <v>--</v>
      </c>
      <c r="U2156" s="1" t="s">
        <v>2074</v>
      </c>
      <c r="W2156" t="str">
        <f t="shared" si="317"/>
        <v>IWDOT STD_SPACE_4_PER_EM STD_WDOT</v>
      </c>
    </row>
    <row r="2157" spans="1:23">
      <c r="A2157" s="16">
        <f t="shared" ref="A2157" si="333">IF(B2157=INT(B2157),ROW(),"")</f>
        <v>2157</v>
      </c>
      <c r="B2157" s="15">
        <f t="shared" si="316"/>
        <v>2113</v>
      </c>
      <c r="C2157" s="18" t="s">
        <v>5305</v>
      </c>
      <c r="D2157" s="224" t="s">
        <v>2876</v>
      </c>
      <c r="E2157" s="224" t="s">
        <v>5346</v>
      </c>
      <c r="F2157" s="224" t="s">
        <v>5363</v>
      </c>
      <c r="G2157" s="99">
        <v>0</v>
      </c>
      <c r="H2157" s="99">
        <v>0</v>
      </c>
      <c r="I2157" s="92" t="s">
        <v>3</v>
      </c>
      <c r="J2157" s="46" t="s">
        <v>1275</v>
      </c>
      <c r="K2157" s="48" t="s">
        <v>3526</v>
      </c>
      <c r="L2157" s="22" t="s">
        <v>4261</v>
      </c>
      <c r="M2157" s="22" t="s">
        <v>4316</v>
      </c>
      <c r="N2157" s="22"/>
      <c r="O2157" s="22"/>
      <c r="P2157" s="254" t="s">
        <v>5282</v>
      </c>
      <c r="Q2157" s="191"/>
      <c r="R2157" s="1"/>
      <c r="S2157" s="1" t="str">
        <f t="shared" ref="S2157" si="334">IF(E2157=F2157,"","NOT EQUAL")</f>
        <v>NOT EQUAL</v>
      </c>
      <c r="T2157" s="1" t="str">
        <f>IF(ISNA(VLOOKUP(P2157,'NEW XEQM.c'!D:D,1,0)),"--",VLOOKUP(P2157,'NEW XEQM.c'!D:G,3,0))</f>
        <v>IPER</v>
      </c>
      <c r="U2157" s="1" t="s">
        <v>2074</v>
      </c>
      <c r="W2157" t="e">
        <f t="shared" si="317"/>
        <v>#VALUE!</v>
      </c>
    </row>
    <row r="2158" spans="1:23">
      <c r="A2158" s="16">
        <f t="shared" ref="A2158" si="335">IF(B2158=INT(B2158),ROW(),"")</f>
        <v>2158</v>
      </c>
      <c r="B2158" s="15">
        <f t="shared" si="316"/>
        <v>2114</v>
      </c>
      <c r="C2158" s="18" t="s">
        <v>5305</v>
      </c>
      <c r="D2158" s="227" t="s">
        <v>5348</v>
      </c>
      <c r="E2158" s="224" t="s">
        <v>5411</v>
      </c>
      <c r="F2158" s="224" t="s">
        <v>5412</v>
      </c>
      <c r="G2158" s="99">
        <v>0</v>
      </c>
      <c r="H2158" s="99">
        <v>0</v>
      </c>
      <c r="I2158" s="92" t="s">
        <v>3</v>
      </c>
      <c r="J2158" s="46" t="s">
        <v>1275</v>
      </c>
      <c r="K2158" s="48" t="s">
        <v>3526</v>
      </c>
      <c r="L2158" s="22" t="s">
        <v>4261</v>
      </c>
      <c r="M2158" s="22" t="s">
        <v>4316</v>
      </c>
      <c r="N2158" s="22"/>
      <c r="O2158" s="22"/>
      <c r="P2158" s="256" t="s">
        <v>5370</v>
      </c>
      <c r="Q2158" s="191"/>
      <c r="R2158" s="1"/>
      <c r="S2158" s="1" t="str">
        <f t="shared" ref="S2158" si="336">IF(E2158=F2158,"","NOT EQUAL")</f>
        <v>NOT EQUAL</v>
      </c>
      <c r="T2158" s="1" t="str">
        <f>IF(ISNA(VLOOKUP(P2158,'NEW XEQM.c'!D:D,1,0)),"--",VLOOKUP(P2158,'NEW XEQM.c'!D:G,3,0))</f>
        <v>--</v>
      </c>
      <c r="U2158" s="1" t="s">
        <v>2074</v>
      </c>
      <c r="W2158" t="str">
        <f t="shared" si="317"/>
        <v>IWPER STD_SPACE_4_PER_EM STD_WPERIOD</v>
      </c>
    </row>
    <row r="2159" spans="1:23">
      <c r="A2159" s="16">
        <f t="shared" ref="A2159:A2171" si="337">IF(B2159=INT(B2159),ROW(),"")</f>
        <v>2159</v>
      </c>
      <c r="B2159" s="15">
        <f t="shared" si="316"/>
        <v>2115</v>
      </c>
      <c r="C2159" s="18" t="s">
        <v>5305</v>
      </c>
      <c r="D2159" s="224" t="s">
        <v>2874</v>
      </c>
      <c r="E2159" s="224" t="s">
        <v>5343</v>
      </c>
      <c r="F2159" s="224" t="s">
        <v>5364</v>
      </c>
      <c r="G2159" s="99">
        <v>0</v>
      </c>
      <c r="H2159" s="99">
        <v>0</v>
      </c>
      <c r="I2159" s="92" t="s">
        <v>3</v>
      </c>
      <c r="J2159" s="46" t="s">
        <v>1275</v>
      </c>
      <c r="K2159" s="48" t="s">
        <v>3526</v>
      </c>
      <c r="L2159" s="22" t="s">
        <v>4261</v>
      </c>
      <c r="M2159" s="22" t="s">
        <v>4316</v>
      </c>
      <c r="N2159" s="22"/>
      <c r="O2159" s="22"/>
      <c r="P2159" s="254" t="s">
        <v>5283</v>
      </c>
      <c r="Q2159" s="191"/>
      <c r="R2159" s="1"/>
      <c r="S2159" s="1" t="str">
        <f t="shared" ref="S2159:S2171" si="338">IF(E2159=F2159,"","NOT EQUAL")</f>
        <v>NOT EQUAL</v>
      </c>
      <c r="T2159" s="1" t="str">
        <f>IF(ISNA(VLOOKUP(P2159,'NEW XEQM.c'!D:D,1,0)),"--",VLOOKUP(P2159,'NEW XEQM.c'!D:G,3,0))</f>
        <v>ICOM</v>
      </c>
      <c r="U2159" s="1" t="s">
        <v>2074</v>
      </c>
      <c r="W2159" t="e">
        <f t="shared" si="317"/>
        <v>#VALUE!</v>
      </c>
    </row>
    <row r="2160" spans="1:23">
      <c r="A2160" s="16">
        <f t="shared" ref="A2160" si="339">IF(B2160=INT(B2160),ROW(),"")</f>
        <v>2160</v>
      </c>
      <c r="B2160" s="15">
        <f t="shared" si="316"/>
        <v>2116</v>
      </c>
      <c r="C2160" s="18" t="s">
        <v>5305</v>
      </c>
      <c r="D2160" s="227" t="s">
        <v>5347</v>
      </c>
      <c r="E2160" s="224" t="s">
        <v>5413</v>
      </c>
      <c r="F2160" s="224" t="s">
        <v>5414</v>
      </c>
      <c r="G2160" s="99">
        <v>0</v>
      </c>
      <c r="H2160" s="99">
        <v>0</v>
      </c>
      <c r="I2160" s="92" t="s">
        <v>3</v>
      </c>
      <c r="J2160" s="46" t="s">
        <v>1275</v>
      </c>
      <c r="K2160" s="48" t="s">
        <v>3526</v>
      </c>
      <c r="L2160" s="22" t="s">
        <v>4261</v>
      </c>
      <c r="M2160" s="22" t="s">
        <v>4316</v>
      </c>
      <c r="N2160" s="22"/>
      <c r="O2160" s="22"/>
      <c r="P2160" s="256" t="s">
        <v>5369</v>
      </c>
      <c r="Q2160" s="191"/>
      <c r="R2160" s="1"/>
      <c r="S2160" s="1" t="str">
        <f t="shared" ref="S2160" si="340">IF(E2160=F2160,"","NOT EQUAL")</f>
        <v>NOT EQUAL</v>
      </c>
      <c r="T2160" s="1" t="str">
        <f>IF(ISNA(VLOOKUP(P2160,'NEW XEQM.c'!D:D,1,0)),"--",VLOOKUP(P2160,'NEW XEQM.c'!D:G,3,0))</f>
        <v>--</v>
      </c>
      <c r="U2160" s="1" t="s">
        <v>2074</v>
      </c>
      <c r="W2160" t="str">
        <f t="shared" si="317"/>
        <v>IWCOM STD_SPACE_4_PER_EM STD_WCOMMA</v>
      </c>
    </row>
    <row r="2161" spans="1:23">
      <c r="A2161" s="16">
        <f t="shared" si="337"/>
        <v>2161</v>
      </c>
      <c r="B2161" s="15">
        <f t="shared" si="316"/>
        <v>2117</v>
      </c>
      <c r="C2161" s="18" t="s">
        <v>5305</v>
      </c>
      <c r="D2161" s="225" t="s">
        <v>2869</v>
      </c>
      <c r="E2161" s="227" t="s">
        <v>5420</v>
      </c>
      <c r="F2161" s="227" t="s">
        <v>5421</v>
      </c>
      <c r="G2161" s="99">
        <v>0</v>
      </c>
      <c r="H2161" s="99">
        <v>0</v>
      </c>
      <c r="I2161" s="92" t="s">
        <v>3</v>
      </c>
      <c r="J2161" s="46" t="s">
        <v>1275</v>
      </c>
      <c r="K2161" s="48" t="s">
        <v>3526</v>
      </c>
      <c r="L2161" s="22" t="s">
        <v>4261</v>
      </c>
      <c r="M2161" s="22" t="s">
        <v>4316</v>
      </c>
      <c r="N2161" s="22"/>
      <c r="O2161" s="22"/>
      <c r="P2161" s="254" t="s">
        <v>5284</v>
      </c>
      <c r="Q2161" s="191"/>
      <c r="R2161" s="1"/>
      <c r="S2161" s="1" t="str">
        <f t="shared" si="338"/>
        <v>NOT EQUAL</v>
      </c>
      <c r="T2161" s="1" t="str">
        <f>IF(ISNA(VLOOKUP(P2161,'NEW XEQM.c'!D:D,1,0)),"--",VLOOKUP(P2161,'NEW XEQM.c'!D:G,3,0))</f>
        <v>IWTICK</v>
      </c>
      <c r="U2161" s="1" t="s">
        <v>2074</v>
      </c>
      <c r="W2161" t="str">
        <f t="shared" si="317"/>
        <v/>
      </c>
    </row>
    <row r="2162" spans="1:23">
      <c r="A2162" s="16">
        <f t="shared" ref="A2162" si="341">IF(B2162=INT(B2162),ROW(),"")</f>
        <v>2162</v>
      </c>
      <c r="B2162" s="15">
        <f t="shared" si="316"/>
        <v>2118</v>
      </c>
      <c r="C2162" s="18" t="s">
        <v>5305</v>
      </c>
      <c r="D2162" s="227" t="s">
        <v>5349</v>
      </c>
      <c r="E2162" s="227" t="s">
        <v>5423</v>
      </c>
      <c r="F2162" s="227" t="s">
        <v>5404</v>
      </c>
      <c r="G2162" s="99">
        <v>0</v>
      </c>
      <c r="H2162" s="99">
        <v>0</v>
      </c>
      <c r="I2162" s="92" t="s">
        <v>3</v>
      </c>
      <c r="J2162" s="46" t="s">
        <v>1275</v>
      </c>
      <c r="K2162" s="48" t="s">
        <v>3526</v>
      </c>
      <c r="L2162" s="22" t="s">
        <v>4261</v>
      </c>
      <c r="M2162" s="22" t="s">
        <v>4316</v>
      </c>
      <c r="N2162" s="22"/>
      <c r="O2162" s="22"/>
      <c r="P2162" s="256" t="s">
        <v>5368</v>
      </c>
      <c r="Q2162" s="191"/>
      <c r="R2162" s="1"/>
      <c r="S2162" s="1" t="str">
        <f t="shared" ref="S2162" si="342">IF(E2162=F2162,"","NOT EQUAL")</f>
        <v>NOT EQUAL</v>
      </c>
      <c r="T2162" s="1" t="str">
        <f>IF(ISNA(VLOOKUP(P2162,'NEW XEQM.c'!D:D,1,0)),"--",VLOOKUP(P2162,'NEW XEQM.c'!D:G,3,0))</f>
        <v>--</v>
      </c>
      <c r="U2162" s="1" t="s">
        <v>2074</v>
      </c>
      <c r="W2162" t="str">
        <f t="shared" si="317"/>
        <v>ITICK STD_NQUOTE</v>
      </c>
    </row>
    <row r="2163" spans="1:23">
      <c r="A2163" s="16">
        <f t="shared" si="337"/>
        <v>2163</v>
      </c>
      <c r="B2163" s="15">
        <f t="shared" si="316"/>
        <v>2119</v>
      </c>
      <c r="C2163" s="18" t="s">
        <v>5305</v>
      </c>
      <c r="D2163" s="225" t="s">
        <v>3084</v>
      </c>
      <c r="E2163" s="224" t="s">
        <v>5344</v>
      </c>
      <c r="F2163" s="224" t="s">
        <v>5365</v>
      </c>
      <c r="G2163" s="99">
        <v>0</v>
      </c>
      <c r="H2163" s="99">
        <v>0</v>
      </c>
      <c r="I2163" s="92" t="s">
        <v>3</v>
      </c>
      <c r="J2163" s="46" t="s">
        <v>1275</v>
      </c>
      <c r="K2163" s="48" t="s">
        <v>3526</v>
      </c>
      <c r="L2163" s="22" t="s">
        <v>4261</v>
      </c>
      <c r="M2163" s="22" t="s">
        <v>4316</v>
      </c>
      <c r="N2163" s="22"/>
      <c r="O2163" s="22"/>
      <c r="P2163" s="254" t="s">
        <v>5285</v>
      </c>
      <c r="Q2163" s="191"/>
      <c r="R2163" s="1"/>
      <c r="S2163" s="1" t="str">
        <f t="shared" si="338"/>
        <v>NOT EQUAL</v>
      </c>
      <c r="T2163" s="1" t="str">
        <f>IF(ISNA(VLOOKUP(P2163,'NEW XEQM.c'!D:D,1,0)),"--",VLOOKUP(P2163,'NEW XEQM.c'!D:G,3,0))</f>
        <v>ISPC</v>
      </c>
      <c r="U2163" s="1" t="s">
        <v>2074</v>
      </c>
      <c r="W2163" t="str">
        <f t="shared" si="317"/>
        <v/>
      </c>
    </row>
    <row r="2164" spans="1:23">
      <c r="A2164" s="16">
        <f t="shared" si="337"/>
        <v>2164</v>
      </c>
      <c r="B2164" s="15">
        <f t="shared" si="316"/>
        <v>2120</v>
      </c>
      <c r="C2164" s="18" t="s">
        <v>5305</v>
      </c>
      <c r="D2164" s="225" t="s">
        <v>3081</v>
      </c>
      <c r="E2164" s="224" t="s">
        <v>5399</v>
      </c>
      <c r="F2164" s="224" t="s">
        <v>5400</v>
      </c>
      <c r="G2164" s="99">
        <v>0</v>
      </c>
      <c r="H2164" s="99">
        <v>0</v>
      </c>
      <c r="I2164" s="92" t="s">
        <v>3</v>
      </c>
      <c r="J2164" s="46" t="s">
        <v>1275</v>
      </c>
      <c r="K2164" s="48" t="s">
        <v>3526</v>
      </c>
      <c r="L2164" s="22" t="s">
        <v>4261</v>
      </c>
      <c r="M2164" s="22" t="s">
        <v>4316</v>
      </c>
      <c r="N2164" s="22"/>
      <c r="O2164" s="22"/>
      <c r="P2164" s="254" t="s">
        <v>5326</v>
      </c>
      <c r="Q2164" s="191"/>
      <c r="R2164" s="1"/>
      <c r="S2164" s="1" t="str">
        <f t="shared" si="338"/>
        <v>NOT EQUAL</v>
      </c>
      <c r="T2164" s="1" t="str">
        <f>IF(ISNA(VLOOKUP(P2164,'NEW XEQM.c'!D:D,1,0)),"--",VLOOKUP(P2164,'NEW XEQM.c'!D:G,3,0))</f>
        <v>INSPC</v>
      </c>
      <c r="U2164" s="1" t="s">
        <v>2074</v>
      </c>
      <c r="W2164" t="str">
        <f t="shared" si="317"/>
        <v/>
      </c>
    </row>
    <row r="2165" spans="1:23">
      <c r="A2165" s="16">
        <f t="shared" ref="A2165" si="343">IF(B2165=INT(B2165),ROW(),"")</f>
        <v>2165</v>
      </c>
      <c r="B2165" s="15">
        <f t="shared" si="316"/>
        <v>2121</v>
      </c>
      <c r="C2165" s="18" t="s">
        <v>5305</v>
      </c>
      <c r="D2165" s="225" t="s">
        <v>3079</v>
      </c>
      <c r="E2165" s="224" t="s">
        <v>5426</v>
      </c>
      <c r="F2165" s="224" t="s">
        <v>5427</v>
      </c>
      <c r="G2165" s="99">
        <v>0</v>
      </c>
      <c r="H2165" s="99">
        <v>0</v>
      </c>
      <c r="I2165" s="92" t="s">
        <v>3</v>
      </c>
      <c r="J2165" s="46" t="s">
        <v>1275</v>
      </c>
      <c r="K2165" s="48" t="s">
        <v>3526</v>
      </c>
      <c r="L2165" s="22" t="s">
        <v>4261</v>
      </c>
      <c r="M2165" s="22" t="s">
        <v>4316</v>
      </c>
      <c r="N2165" s="22"/>
      <c r="O2165" s="22"/>
      <c r="P2165" s="254" t="s">
        <v>5321</v>
      </c>
      <c r="Q2165" s="191"/>
      <c r="R2165" s="1"/>
      <c r="S2165" s="1" t="str">
        <f t="shared" ref="S2165" si="344">IF(E2165=F2165,"","NOT EQUAL")</f>
        <v>NOT EQUAL</v>
      </c>
      <c r="T2165" s="1" t="str">
        <f>IF(ISNA(VLOOKUP(P2165,'NEW XEQM.c'!D:D,1,0)),"--",VLOOKUP(P2165,'NEW XEQM.c'!D:G,3,0))</f>
        <v>IWSPC</v>
      </c>
      <c r="U2165" s="1" t="s">
        <v>2074</v>
      </c>
      <c r="W2165" t="str">
        <f t="shared" si="317"/>
        <v/>
      </c>
    </row>
    <row r="2166" spans="1:23">
      <c r="A2166" s="16">
        <f t="shared" si="337"/>
        <v>2166</v>
      </c>
      <c r="B2166" s="15">
        <f t="shared" si="316"/>
        <v>2122</v>
      </c>
      <c r="C2166" s="18" t="s">
        <v>5305</v>
      </c>
      <c r="D2166" s="225" t="s">
        <v>2889</v>
      </c>
      <c r="E2166" s="224" t="s">
        <v>5351</v>
      </c>
      <c r="F2166" s="224" t="s">
        <v>5366</v>
      </c>
      <c r="G2166" s="99">
        <v>0</v>
      </c>
      <c r="H2166" s="99">
        <v>0</v>
      </c>
      <c r="I2166" s="92" t="s">
        <v>3</v>
      </c>
      <c r="J2166" s="46" t="s">
        <v>1275</v>
      </c>
      <c r="K2166" s="48" t="s">
        <v>3526</v>
      </c>
      <c r="L2166" s="22" t="s">
        <v>4261</v>
      </c>
      <c r="M2166" s="22" t="s">
        <v>4316</v>
      </c>
      <c r="N2166" s="22"/>
      <c r="O2166" s="22"/>
      <c r="P2166" s="254" t="s">
        <v>5286</v>
      </c>
      <c r="Q2166" s="191"/>
      <c r="R2166" s="1"/>
      <c r="S2166" s="1" t="str">
        <f t="shared" si="338"/>
        <v>NOT EQUAL</v>
      </c>
      <c r="T2166" s="1" t="str">
        <f>IF(ISNA(VLOOKUP(P2166,'NEW XEQM.c'!D:D,1,0)),"--",VLOOKUP(P2166,'NEW XEQM.c'!D:G,3,0))</f>
        <v>IUNDR</v>
      </c>
      <c r="U2166" s="1" t="s">
        <v>2074</v>
      </c>
      <c r="W2166" t="str">
        <f t="shared" si="317"/>
        <v/>
      </c>
    </row>
    <row r="2167" spans="1:23">
      <c r="A2167" s="16">
        <f t="shared" si="337"/>
        <v>2167</v>
      </c>
      <c r="B2167" s="15">
        <f t="shared" si="316"/>
        <v>2123</v>
      </c>
      <c r="C2167" s="18" t="s">
        <v>5305</v>
      </c>
      <c r="D2167" s="225" t="s">
        <v>1290</v>
      </c>
      <c r="E2167" s="224" t="s">
        <v>5350</v>
      </c>
      <c r="F2167" s="224" t="s">
        <v>5367</v>
      </c>
      <c r="G2167" s="99">
        <v>0</v>
      </c>
      <c r="H2167" s="99">
        <v>0</v>
      </c>
      <c r="I2167" s="92" t="s">
        <v>3</v>
      </c>
      <c r="J2167" s="46" t="s">
        <v>1275</v>
      </c>
      <c r="K2167" s="48" t="s">
        <v>3526</v>
      </c>
      <c r="L2167" s="22" t="s">
        <v>4261</v>
      </c>
      <c r="M2167" s="22" t="s">
        <v>4316</v>
      </c>
      <c r="N2167" s="22"/>
      <c r="O2167" s="22"/>
      <c r="P2167" s="254" t="s">
        <v>5287</v>
      </c>
      <c r="Q2167" s="191"/>
      <c r="R2167" s="1"/>
      <c r="S2167" s="1" t="str">
        <f t="shared" si="338"/>
        <v>NOT EQUAL</v>
      </c>
      <c r="T2167" s="1" t="str">
        <f>IF(ISNA(VLOOKUP(P2167,'NEW XEQM.c'!D:D,1,0)),"--",VLOOKUP(P2167,'NEW XEQM.c'!D:G,3,0))</f>
        <v>INONE</v>
      </c>
      <c r="U2167" s="1" t="s">
        <v>2074</v>
      </c>
      <c r="W2167" t="e">
        <f t="shared" si="317"/>
        <v>#VALUE!</v>
      </c>
    </row>
    <row r="2168" spans="1:23">
      <c r="A2168" s="16">
        <f t="shared" si="337"/>
        <v>2168</v>
      </c>
      <c r="B2168" s="15">
        <f t="shared" si="316"/>
        <v>2124</v>
      </c>
      <c r="C2168" s="18" t="s">
        <v>5305</v>
      </c>
      <c r="D2168" s="226" t="s">
        <v>5325</v>
      </c>
      <c r="E2168" s="91" t="s">
        <v>5356</v>
      </c>
      <c r="F2168" s="91" t="s">
        <v>5362</v>
      </c>
      <c r="G2168" s="99">
        <v>0</v>
      </c>
      <c r="H2168" s="99">
        <v>0</v>
      </c>
      <c r="I2168" s="92" t="s">
        <v>3</v>
      </c>
      <c r="J2168" s="46" t="s">
        <v>1275</v>
      </c>
      <c r="K2168" s="48" t="s">
        <v>3526</v>
      </c>
      <c r="L2168" s="22" t="s">
        <v>4261</v>
      </c>
      <c r="M2168" s="22" t="s">
        <v>4316</v>
      </c>
      <c r="N2168" s="22"/>
      <c r="O2168" s="22"/>
      <c r="P2168" s="254" t="s">
        <v>5324</v>
      </c>
      <c r="Q2168" s="191"/>
      <c r="R2168" s="1"/>
      <c r="S2168" s="1" t="str">
        <f t="shared" si="338"/>
        <v>NOT EQUAL</v>
      </c>
      <c r="T2168" s="1" t="str">
        <f>IF(ISNA(VLOOKUP(P2168,'NEW XEQM.c'!D:D,1,0)),"--",VLOOKUP(P2168,'NEW XEQM.c'!D:G,3,0))</f>
        <v>FDOT</v>
      </c>
      <c r="U2168" s="1" t="s">
        <v>2074</v>
      </c>
      <c r="W2168" t="str">
        <f t="shared" si="317"/>
        <v/>
      </c>
    </row>
    <row r="2169" spans="1:23">
      <c r="A2169" s="16">
        <f t="shared" si="337"/>
        <v>2169</v>
      </c>
      <c r="B2169" s="15">
        <f t="shared" si="316"/>
        <v>2125</v>
      </c>
      <c r="C2169" s="18" t="s">
        <v>5305</v>
      </c>
      <c r="D2169" s="226" t="s">
        <v>5352</v>
      </c>
      <c r="E2169" s="91" t="s">
        <v>5415</v>
      </c>
      <c r="F2169" s="91" t="s">
        <v>5410</v>
      </c>
      <c r="G2169" s="99">
        <v>0</v>
      </c>
      <c r="H2169" s="99">
        <v>0</v>
      </c>
      <c r="I2169" s="92" t="s">
        <v>3</v>
      </c>
      <c r="J2169" s="46" t="s">
        <v>1275</v>
      </c>
      <c r="K2169" s="48" t="s">
        <v>3526</v>
      </c>
      <c r="L2169" s="22" t="s">
        <v>4261</v>
      </c>
      <c r="M2169" s="22" t="s">
        <v>4316</v>
      </c>
      <c r="N2169" s="22"/>
      <c r="O2169" s="22"/>
      <c r="P2169" s="256" t="s">
        <v>5372</v>
      </c>
      <c r="Q2169" s="191"/>
      <c r="R2169" s="1"/>
      <c r="S2169" s="1" t="str">
        <f t="shared" si="338"/>
        <v>NOT EQUAL</v>
      </c>
      <c r="T2169" s="1" t="str">
        <f>IF(ISNA(VLOOKUP(P2169,'NEW XEQM.c'!D:D,1,0)),"--",VLOOKUP(P2169,'NEW XEQM.c'!D:G,3,0))</f>
        <v>--</v>
      </c>
      <c r="U2169" s="1" t="s">
        <v>2074</v>
      </c>
      <c r="W2169" t="str">
        <f t="shared" si="317"/>
        <v>FWDOT STD_SPACE_4_PER_EM STD_WDOT</v>
      </c>
    </row>
    <row r="2170" spans="1:23">
      <c r="A2170" s="16">
        <f t="shared" si="337"/>
        <v>2170</v>
      </c>
      <c r="B2170" s="15">
        <f t="shared" si="316"/>
        <v>2126</v>
      </c>
      <c r="C2170" s="18" t="s">
        <v>5305</v>
      </c>
      <c r="D2170" s="91" t="s">
        <v>5306</v>
      </c>
      <c r="E2170" s="91" t="s">
        <v>5357</v>
      </c>
      <c r="F2170" s="91" t="s">
        <v>5363</v>
      </c>
      <c r="G2170" s="99">
        <v>0</v>
      </c>
      <c r="H2170" s="99">
        <v>0</v>
      </c>
      <c r="I2170" s="92" t="s">
        <v>3</v>
      </c>
      <c r="J2170" s="46" t="s">
        <v>1275</v>
      </c>
      <c r="K2170" s="48" t="s">
        <v>3526</v>
      </c>
      <c r="L2170" s="22" t="s">
        <v>4261</v>
      </c>
      <c r="M2170" s="22" t="s">
        <v>4316</v>
      </c>
      <c r="N2170" s="22"/>
      <c r="O2170" s="22"/>
      <c r="P2170" s="254" t="s">
        <v>5288</v>
      </c>
      <c r="Q2170" s="191"/>
      <c r="R2170" s="1"/>
      <c r="S2170" s="1" t="str">
        <f t="shared" si="338"/>
        <v>NOT EQUAL</v>
      </c>
      <c r="T2170" s="1" t="str">
        <f>IF(ISNA(VLOOKUP(P2170,'NEW XEQM.c'!D:D,1,0)),"--",VLOOKUP(P2170,'NEW XEQM.c'!D:G,3,0))</f>
        <v>FPER</v>
      </c>
      <c r="U2170" s="1" t="s">
        <v>2074</v>
      </c>
      <c r="W2170" t="e">
        <f t="shared" si="317"/>
        <v>#VALUE!</v>
      </c>
    </row>
    <row r="2171" spans="1:23">
      <c r="A2171" s="16">
        <f t="shared" si="337"/>
        <v>2171</v>
      </c>
      <c r="B2171" s="15">
        <f t="shared" si="316"/>
        <v>2127</v>
      </c>
      <c r="C2171" s="18" t="s">
        <v>5305</v>
      </c>
      <c r="D2171" s="91" t="s">
        <v>5353</v>
      </c>
      <c r="E2171" s="91" t="s">
        <v>5416</v>
      </c>
      <c r="F2171" s="91" t="s">
        <v>5412</v>
      </c>
      <c r="G2171" s="99">
        <v>0</v>
      </c>
      <c r="H2171" s="99">
        <v>0</v>
      </c>
      <c r="I2171" s="92" t="s">
        <v>3</v>
      </c>
      <c r="J2171" s="46" t="s">
        <v>1275</v>
      </c>
      <c r="K2171" s="48" t="s">
        <v>3526</v>
      </c>
      <c r="L2171" s="22" t="s">
        <v>4261</v>
      </c>
      <c r="M2171" s="22" t="s">
        <v>4316</v>
      </c>
      <c r="N2171" s="22"/>
      <c r="O2171" s="22"/>
      <c r="P2171" s="256" t="s">
        <v>5373</v>
      </c>
      <c r="Q2171" s="191"/>
      <c r="R2171" s="1"/>
      <c r="S2171" s="1" t="str">
        <f t="shared" si="338"/>
        <v>NOT EQUAL</v>
      </c>
      <c r="T2171" s="1" t="str">
        <f>IF(ISNA(VLOOKUP(P2171,'NEW XEQM.c'!D:D,1,0)),"--",VLOOKUP(P2171,'NEW XEQM.c'!D:G,3,0))</f>
        <v>--</v>
      </c>
      <c r="U2171" s="1" t="s">
        <v>2074</v>
      </c>
      <c r="W2171" t="str">
        <f t="shared" si="317"/>
        <v>FWPER STD_SPACE_4_PER_EM STD_WPERIOD</v>
      </c>
    </row>
    <row r="2172" spans="1:23">
      <c r="A2172" s="16">
        <f t="shared" ref="A2172:A2187" si="345">IF(B2172=INT(B2172),ROW(),"")</f>
        <v>2172</v>
      </c>
      <c r="B2172" s="15">
        <f t="shared" si="316"/>
        <v>2128</v>
      </c>
      <c r="C2172" s="18" t="s">
        <v>5305</v>
      </c>
      <c r="D2172" s="91" t="s">
        <v>5307</v>
      </c>
      <c r="E2172" s="91" t="s">
        <v>5358</v>
      </c>
      <c r="F2172" s="91" t="s">
        <v>5364</v>
      </c>
      <c r="G2172" s="99">
        <v>0</v>
      </c>
      <c r="H2172" s="99">
        <v>0</v>
      </c>
      <c r="I2172" s="92" t="s">
        <v>3</v>
      </c>
      <c r="J2172" s="46" t="s">
        <v>1275</v>
      </c>
      <c r="K2172" s="48" t="s">
        <v>3526</v>
      </c>
      <c r="L2172" s="22" t="s">
        <v>4261</v>
      </c>
      <c r="M2172" s="22" t="s">
        <v>4316</v>
      </c>
      <c r="N2172" s="22"/>
      <c r="O2172" s="22"/>
      <c r="P2172" s="254" t="s">
        <v>5289</v>
      </c>
      <c r="Q2172" s="191"/>
      <c r="R2172" s="1"/>
      <c r="S2172" s="1" t="str">
        <f t="shared" ref="S2172:S2187" si="346">IF(E2172=F2172,"","NOT EQUAL")</f>
        <v>NOT EQUAL</v>
      </c>
      <c r="T2172" s="1" t="str">
        <f>IF(ISNA(VLOOKUP(P2172,'NEW XEQM.c'!D:D,1,0)),"--",VLOOKUP(P2172,'NEW XEQM.c'!D:G,3,0))</f>
        <v>FCOM</v>
      </c>
      <c r="U2172" s="1" t="s">
        <v>2074</v>
      </c>
      <c r="W2172" t="e">
        <f t="shared" si="317"/>
        <v>#VALUE!</v>
      </c>
    </row>
    <row r="2173" spans="1:23">
      <c r="A2173" s="16">
        <f t="shared" si="345"/>
        <v>2173</v>
      </c>
      <c r="B2173" s="15">
        <f t="shared" si="316"/>
        <v>2129</v>
      </c>
      <c r="C2173" s="18" t="s">
        <v>5305</v>
      </c>
      <c r="D2173" s="91" t="s">
        <v>5354</v>
      </c>
      <c r="E2173" s="91" t="s">
        <v>5417</v>
      </c>
      <c r="F2173" s="91" t="s">
        <v>5414</v>
      </c>
      <c r="G2173" s="99">
        <v>0</v>
      </c>
      <c r="H2173" s="99">
        <v>0</v>
      </c>
      <c r="I2173" s="92" t="s">
        <v>3</v>
      </c>
      <c r="J2173" s="46" t="s">
        <v>1275</v>
      </c>
      <c r="K2173" s="48" t="s">
        <v>3526</v>
      </c>
      <c r="L2173" s="22" t="s">
        <v>4261</v>
      </c>
      <c r="M2173" s="22" t="s">
        <v>4316</v>
      </c>
      <c r="N2173" s="22"/>
      <c r="O2173" s="22"/>
      <c r="P2173" s="256" t="s">
        <v>5374</v>
      </c>
      <c r="Q2173" s="191"/>
      <c r="R2173" s="1"/>
      <c r="S2173" s="1" t="str">
        <f t="shared" si="346"/>
        <v>NOT EQUAL</v>
      </c>
      <c r="T2173" s="1" t="str">
        <f>IF(ISNA(VLOOKUP(P2173,'NEW XEQM.c'!D:D,1,0)),"--",VLOOKUP(P2173,'NEW XEQM.c'!D:G,3,0))</f>
        <v>--</v>
      </c>
      <c r="U2173" s="1" t="s">
        <v>2074</v>
      </c>
      <c r="W2173" t="str">
        <f t="shared" si="317"/>
        <v>FWCOM STD_SPACE_4_PER_EM STD_WCOMMA</v>
      </c>
    </row>
    <row r="2174" spans="1:23">
      <c r="A2174" s="16">
        <f t="shared" si="345"/>
        <v>2174</v>
      </c>
      <c r="B2174" s="15">
        <f t="shared" si="316"/>
        <v>2130</v>
      </c>
      <c r="C2174" s="18" t="s">
        <v>5305</v>
      </c>
      <c r="D2174" s="226" t="s">
        <v>5308</v>
      </c>
      <c r="E2174" s="228" t="s">
        <v>5422</v>
      </c>
      <c r="F2174" s="228" t="s">
        <v>5421</v>
      </c>
      <c r="G2174" s="99">
        <v>0</v>
      </c>
      <c r="H2174" s="99">
        <v>0</v>
      </c>
      <c r="I2174" s="92" t="s">
        <v>3</v>
      </c>
      <c r="J2174" s="46" t="s">
        <v>1275</v>
      </c>
      <c r="K2174" s="48" t="s">
        <v>3526</v>
      </c>
      <c r="L2174" s="22" t="s">
        <v>4261</v>
      </c>
      <c r="M2174" s="22" t="s">
        <v>4316</v>
      </c>
      <c r="N2174" s="22"/>
      <c r="O2174" s="22"/>
      <c r="P2174" s="254" t="s">
        <v>5290</v>
      </c>
      <c r="Q2174" s="191"/>
      <c r="R2174" s="1"/>
      <c r="S2174" s="1" t="str">
        <f t="shared" si="346"/>
        <v>NOT EQUAL</v>
      </c>
      <c r="T2174" s="1" t="str">
        <f>IF(ISNA(VLOOKUP(P2174,'NEW XEQM.c'!D:D,1,0)),"--",VLOOKUP(P2174,'NEW XEQM.c'!D:G,3,0))</f>
        <v>FWTICK</v>
      </c>
      <c r="U2174" s="1" t="s">
        <v>2074</v>
      </c>
      <c r="W2174" t="str">
        <f t="shared" si="317"/>
        <v/>
      </c>
    </row>
    <row r="2175" spans="1:23">
      <c r="A2175" s="16">
        <f t="shared" si="345"/>
        <v>2175</v>
      </c>
      <c r="B2175" s="15">
        <f t="shared" si="316"/>
        <v>2131</v>
      </c>
      <c r="C2175" s="18" t="s">
        <v>5305</v>
      </c>
      <c r="D2175" s="226" t="s">
        <v>5355</v>
      </c>
      <c r="E2175" s="228" t="s">
        <v>5424</v>
      </c>
      <c r="F2175" s="228" t="s">
        <v>5404</v>
      </c>
      <c r="G2175" s="99">
        <v>0</v>
      </c>
      <c r="H2175" s="99">
        <v>0</v>
      </c>
      <c r="I2175" s="92" t="s">
        <v>3</v>
      </c>
      <c r="J2175" s="46" t="s">
        <v>1275</v>
      </c>
      <c r="K2175" s="48" t="s">
        <v>3526</v>
      </c>
      <c r="L2175" s="22" t="s">
        <v>4261</v>
      </c>
      <c r="M2175" s="22" t="s">
        <v>4316</v>
      </c>
      <c r="N2175" s="22"/>
      <c r="O2175" s="22"/>
      <c r="P2175" s="256" t="s">
        <v>5375</v>
      </c>
      <c r="Q2175" s="191"/>
      <c r="R2175" s="1"/>
      <c r="S2175" s="1" t="str">
        <f t="shared" si="346"/>
        <v>NOT EQUAL</v>
      </c>
      <c r="T2175" s="1" t="str">
        <f>IF(ISNA(VLOOKUP(P2175,'NEW XEQM.c'!D:D,1,0)),"--",VLOOKUP(P2175,'NEW XEQM.c'!D:G,3,0))</f>
        <v>--</v>
      </c>
      <c r="U2175" s="1" t="s">
        <v>2074</v>
      </c>
      <c r="W2175" t="str">
        <f t="shared" si="317"/>
        <v>FTICK STD_NQUOTE</v>
      </c>
    </row>
    <row r="2176" spans="1:23">
      <c r="A2176" s="16">
        <f t="shared" si="345"/>
        <v>2176</v>
      </c>
      <c r="B2176" s="15">
        <f t="shared" si="316"/>
        <v>2132</v>
      </c>
      <c r="C2176" s="18" t="s">
        <v>5305</v>
      </c>
      <c r="D2176" s="226" t="s">
        <v>5328</v>
      </c>
      <c r="E2176" s="91" t="s">
        <v>5359</v>
      </c>
      <c r="F2176" s="91" t="s">
        <v>5365</v>
      </c>
      <c r="G2176" s="99">
        <v>0</v>
      </c>
      <c r="H2176" s="99">
        <v>0</v>
      </c>
      <c r="I2176" s="92" t="s">
        <v>3</v>
      </c>
      <c r="J2176" s="46" t="s">
        <v>1275</v>
      </c>
      <c r="K2176" s="48" t="s">
        <v>3526</v>
      </c>
      <c r="L2176" s="22" t="s">
        <v>4261</v>
      </c>
      <c r="M2176" s="22" t="s">
        <v>4316</v>
      </c>
      <c r="N2176" s="22"/>
      <c r="O2176" s="22"/>
      <c r="P2176" s="254" t="s">
        <v>5291</v>
      </c>
      <c r="Q2176" s="191"/>
      <c r="R2176" s="1"/>
      <c r="S2176" s="1" t="str">
        <f t="shared" si="346"/>
        <v>NOT EQUAL</v>
      </c>
      <c r="T2176" s="1" t="str">
        <f>IF(ISNA(VLOOKUP(P2176,'NEW XEQM.c'!D:D,1,0)),"--",VLOOKUP(P2176,'NEW XEQM.c'!D:G,3,0))</f>
        <v>FSPC</v>
      </c>
      <c r="U2176" s="1" t="s">
        <v>2074</v>
      </c>
      <c r="W2176" t="str">
        <f t="shared" si="317"/>
        <v/>
      </c>
    </row>
    <row r="2177" spans="1:23">
      <c r="A2177" s="16">
        <f t="shared" si="345"/>
        <v>2177</v>
      </c>
      <c r="B2177" s="15">
        <f t="shared" si="316"/>
        <v>2133</v>
      </c>
      <c r="C2177" s="18" t="s">
        <v>5305</v>
      </c>
      <c r="D2177" s="226" t="s">
        <v>5309</v>
      </c>
      <c r="E2177" s="91" t="s">
        <v>5401</v>
      </c>
      <c r="F2177" s="91" t="s">
        <v>5400</v>
      </c>
      <c r="G2177" s="99">
        <v>0</v>
      </c>
      <c r="H2177" s="99">
        <v>0</v>
      </c>
      <c r="I2177" s="92" t="s">
        <v>3</v>
      </c>
      <c r="J2177" s="46" t="s">
        <v>1275</v>
      </c>
      <c r="K2177" s="48" t="s">
        <v>3526</v>
      </c>
      <c r="L2177" s="22" t="s">
        <v>4261</v>
      </c>
      <c r="M2177" s="22" t="s">
        <v>4316</v>
      </c>
      <c r="N2177" s="22"/>
      <c r="O2177" s="22"/>
      <c r="P2177" s="254" t="s">
        <v>5327</v>
      </c>
      <c r="Q2177" s="191"/>
      <c r="R2177" s="1"/>
      <c r="S2177" s="1" t="str">
        <f t="shared" si="346"/>
        <v>NOT EQUAL</v>
      </c>
      <c r="T2177" s="1" t="str">
        <f>IF(ISNA(VLOOKUP(P2177,'NEW XEQM.c'!D:D,1,0)),"--",VLOOKUP(P2177,'NEW XEQM.c'!D:G,3,0))</f>
        <v>FNSPC</v>
      </c>
      <c r="U2177" s="1" t="s">
        <v>2074</v>
      </c>
      <c r="W2177" t="str">
        <f t="shared" si="317"/>
        <v/>
      </c>
    </row>
    <row r="2178" spans="1:23">
      <c r="A2178" s="16">
        <f t="shared" si="345"/>
        <v>2178</v>
      </c>
      <c r="B2178" s="15">
        <f t="shared" si="316"/>
        <v>2134</v>
      </c>
      <c r="C2178" s="18" t="s">
        <v>5305</v>
      </c>
      <c r="D2178" s="226" t="s">
        <v>5341</v>
      </c>
      <c r="E2178" s="91" t="s">
        <v>5428</v>
      </c>
      <c r="F2178" s="91" t="s">
        <v>5427</v>
      </c>
      <c r="G2178" s="99">
        <v>0</v>
      </c>
      <c r="H2178" s="99">
        <v>0</v>
      </c>
      <c r="I2178" s="92" t="s">
        <v>3</v>
      </c>
      <c r="J2178" s="46" t="s">
        <v>1275</v>
      </c>
      <c r="K2178" s="48" t="s">
        <v>3526</v>
      </c>
      <c r="L2178" s="22" t="s">
        <v>4261</v>
      </c>
      <c r="M2178" s="22" t="s">
        <v>4316</v>
      </c>
      <c r="N2178" s="22"/>
      <c r="O2178" s="22"/>
      <c r="P2178" s="254" t="s">
        <v>5322</v>
      </c>
      <c r="Q2178" s="191"/>
      <c r="R2178" s="1"/>
      <c r="S2178" s="1" t="str">
        <f t="shared" si="346"/>
        <v>NOT EQUAL</v>
      </c>
      <c r="T2178" s="1" t="str">
        <f>IF(ISNA(VLOOKUP(P2178,'NEW XEQM.c'!D:D,1,0)),"--",VLOOKUP(P2178,'NEW XEQM.c'!D:G,3,0))</f>
        <v>FWSPC</v>
      </c>
      <c r="U2178" s="1" t="s">
        <v>2074</v>
      </c>
      <c r="W2178" t="str">
        <f t="shared" si="317"/>
        <v/>
      </c>
    </row>
    <row r="2179" spans="1:23">
      <c r="A2179" s="16">
        <f t="shared" si="345"/>
        <v>2179</v>
      </c>
      <c r="B2179" s="15">
        <f t="shared" si="316"/>
        <v>2135</v>
      </c>
      <c r="C2179" s="18" t="s">
        <v>5305</v>
      </c>
      <c r="D2179" s="226" t="s">
        <v>5310</v>
      </c>
      <c r="E2179" s="91" t="s">
        <v>5360</v>
      </c>
      <c r="F2179" s="91" t="s">
        <v>5366</v>
      </c>
      <c r="G2179" s="99">
        <v>0</v>
      </c>
      <c r="H2179" s="99">
        <v>0</v>
      </c>
      <c r="I2179" s="92" t="s">
        <v>3</v>
      </c>
      <c r="J2179" s="46" t="s">
        <v>1275</v>
      </c>
      <c r="K2179" s="48" t="s">
        <v>3526</v>
      </c>
      <c r="L2179" s="22" t="s">
        <v>4261</v>
      </c>
      <c r="M2179" s="22" t="s">
        <v>4316</v>
      </c>
      <c r="N2179" s="22"/>
      <c r="O2179" s="22"/>
      <c r="P2179" s="254" t="s">
        <v>5292</v>
      </c>
      <c r="Q2179" s="191"/>
      <c r="R2179" s="1"/>
      <c r="S2179" s="1" t="str">
        <f t="shared" si="346"/>
        <v>NOT EQUAL</v>
      </c>
      <c r="T2179" s="1" t="str">
        <f>IF(ISNA(VLOOKUP(P2179,'NEW XEQM.c'!D:D,1,0)),"--",VLOOKUP(P2179,'NEW XEQM.c'!D:G,3,0))</f>
        <v>FUNDR</v>
      </c>
      <c r="U2179" s="1" t="s">
        <v>2074</v>
      </c>
      <c r="W2179" t="str">
        <f t="shared" si="317"/>
        <v/>
      </c>
    </row>
    <row r="2180" spans="1:23">
      <c r="A2180" s="16">
        <f t="shared" si="345"/>
        <v>2180</v>
      </c>
      <c r="B2180" s="15">
        <f t="shared" ref="B2180:B2205" si="347">IF(AND(MID(C2180,2,1)&lt;&gt;"/",MID(C2180,1,1)="/"),INT(B2179)+1,B2179+0.01)</f>
        <v>2136</v>
      </c>
      <c r="C2180" s="18" t="s">
        <v>5305</v>
      </c>
      <c r="D2180" s="226" t="s">
        <v>5311</v>
      </c>
      <c r="E2180" s="91" t="s">
        <v>5361</v>
      </c>
      <c r="F2180" s="91" t="s">
        <v>5367</v>
      </c>
      <c r="G2180" s="99">
        <v>0</v>
      </c>
      <c r="H2180" s="99">
        <v>0</v>
      </c>
      <c r="I2180" s="92" t="s">
        <v>3</v>
      </c>
      <c r="J2180" s="46" t="s">
        <v>1275</v>
      </c>
      <c r="K2180" s="48" t="s">
        <v>3526</v>
      </c>
      <c r="L2180" s="22" t="s">
        <v>4261</v>
      </c>
      <c r="M2180" s="22" t="s">
        <v>4316</v>
      </c>
      <c r="N2180" s="22"/>
      <c r="O2180" s="22"/>
      <c r="P2180" s="254" t="s">
        <v>5293</v>
      </c>
      <c r="Q2180" s="191"/>
      <c r="R2180" s="1"/>
      <c r="S2180" s="1" t="str">
        <f t="shared" si="346"/>
        <v>NOT EQUAL</v>
      </c>
      <c r="T2180" s="1" t="str">
        <f>IF(ISNA(VLOOKUP(P2180,'NEW XEQM.c'!D:D,1,0)),"--",VLOOKUP(P2180,'NEW XEQM.c'!D:G,3,0))</f>
        <v>FNONE</v>
      </c>
      <c r="U2180" s="1" t="s">
        <v>2074</v>
      </c>
      <c r="W2180" t="e">
        <f t="shared" si="317"/>
        <v>#VALUE!</v>
      </c>
    </row>
    <row r="2181" spans="1:23">
      <c r="A2181" s="16">
        <f t="shared" si="345"/>
        <v>2181</v>
      </c>
      <c r="B2181" s="15">
        <f t="shared" si="347"/>
        <v>2137</v>
      </c>
      <c r="C2181" s="18" t="s">
        <v>5305</v>
      </c>
      <c r="D2181" s="225" t="s">
        <v>5389</v>
      </c>
      <c r="E2181" s="224" t="s">
        <v>5376</v>
      </c>
      <c r="F2181" s="224" t="s">
        <v>5362</v>
      </c>
      <c r="G2181" s="99">
        <v>0</v>
      </c>
      <c r="H2181" s="99">
        <v>0</v>
      </c>
      <c r="I2181" s="92" t="s">
        <v>3</v>
      </c>
      <c r="J2181" s="46" t="s">
        <v>1275</v>
      </c>
      <c r="K2181" s="48" t="s">
        <v>3526</v>
      </c>
      <c r="L2181" s="22" t="s">
        <v>4261</v>
      </c>
      <c r="M2181" s="22" t="s">
        <v>4316</v>
      </c>
      <c r="N2181" s="22"/>
      <c r="O2181" s="22"/>
      <c r="P2181" s="254" t="s">
        <v>5379</v>
      </c>
      <c r="Q2181" s="191"/>
      <c r="R2181" s="1"/>
      <c r="S2181" s="1" t="str">
        <f t="shared" si="346"/>
        <v>NOT EQUAL</v>
      </c>
      <c r="T2181" s="1" t="str">
        <f>IF(ISNA(VLOOKUP(P2181,'NEW XEQM.c'!D:D,1,0)),"--",VLOOKUP(P2181,'NEW XEQM.c'!D:G,3,0))</f>
        <v>--</v>
      </c>
      <c r="U2181" s="1" t="s">
        <v>2074</v>
      </c>
      <c r="W2181" t="str">
        <f t="shared" ref="W2181:W2304" si="348">SUBSTITUTE(IF(AND(T2181="--",FIND("STD",E2181),FIND("fn",C2181)&gt;0,FIND("ITM_",P2181),I2181="CAT_FNCT"),E2181,""),"""","")</f>
        <v>RDOT STD_DOT</v>
      </c>
    </row>
    <row r="2182" spans="1:23">
      <c r="A2182" s="16">
        <f t="shared" si="345"/>
        <v>2182</v>
      </c>
      <c r="B2182" s="15">
        <f t="shared" si="347"/>
        <v>2138</v>
      </c>
      <c r="C2182" s="18" t="s">
        <v>5305</v>
      </c>
      <c r="D2182" s="225" t="s">
        <v>5390</v>
      </c>
      <c r="E2182" s="224" t="s">
        <v>5418</v>
      </c>
      <c r="F2182" s="224" t="s">
        <v>5410</v>
      </c>
      <c r="G2182" s="99">
        <v>0</v>
      </c>
      <c r="H2182" s="99">
        <v>0</v>
      </c>
      <c r="I2182" s="92" t="s">
        <v>3</v>
      </c>
      <c r="J2182" s="46" t="s">
        <v>1275</v>
      </c>
      <c r="K2182" s="48" t="s">
        <v>3526</v>
      </c>
      <c r="L2182" s="22" t="s">
        <v>4261</v>
      </c>
      <c r="M2182" s="22" t="s">
        <v>4316</v>
      </c>
      <c r="N2182" s="22"/>
      <c r="O2182" s="22"/>
      <c r="P2182" s="256" t="s">
        <v>5380</v>
      </c>
      <c r="Q2182" s="191"/>
      <c r="R2182" s="1"/>
      <c r="S2182" s="1" t="str">
        <f t="shared" si="346"/>
        <v>NOT EQUAL</v>
      </c>
      <c r="T2182" s="1" t="str">
        <f>IF(ISNA(VLOOKUP(P2182,'NEW XEQM.c'!D:D,1,0)),"--",VLOOKUP(P2182,'NEW XEQM.c'!D:G,3,0))</f>
        <v>--</v>
      </c>
      <c r="U2182" s="1" t="s">
        <v>2074</v>
      </c>
      <c r="W2182" t="str">
        <f t="shared" si="348"/>
        <v>RWDOT STD_SPACE_4_PER_EM STD_WDOT</v>
      </c>
    </row>
    <row r="2183" spans="1:23">
      <c r="A2183" s="16">
        <f t="shared" si="345"/>
        <v>2183</v>
      </c>
      <c r="B2183" s="15">
        <f t="shared" si="347"/>
        <v>2139</v>
      </c>
      <c r="C2183" s="18" t="s">
        <v>5305</v>
      </c>
      <c r="D2183" s="225" t="s">
        <v>5391</v>
      </c>
      <c r="E2183" s="224" t="s">
        <v>5377</v>
      </c>
      <c r="F2183" s="224" t="s">
        <v>5363</v>
      </c>
      <c r="G2183" s="99">
        <v>0</v>
      </c>
      <c r="H2183" s="99">
        <v>0</v>
      </c>
      <c r="I2183" s="92" t="s">
        <v>3</v>
      </c>
      <c r="J2183" s="46" t="s">
        <v>1275</v>
      </c>
      <c r="K2183" s="48" t="s">
        <v>3526</v>
      </c>
      <c r="L2183" s="22" t="s">
        <v>4261</v>
      </c>
      <c r="M2183" s="22" t="s">
        <v>4316</v>
      </c>
      <c r="N2183" s="22"/>
      <c r="O2183" s="22"/>
      <c r="P2183" s="254" t="s">
        <v>5381</v>
      </c>
      <c r="Q2183" s="191"/>
      <c r="R2183" s="1"/>
      <c r="S2183" s="1" t="str">
        <f t="shared" si="346"/>
        <v>NOT EQUAL</v>
      </c>
      <c r="T2183" s="1" t="str">
        <f>IF(ISNA(VLOOKUP(P2183,'NEW XEQM.c'!D:D,1,0)),"--",VLOOKUP(P2183,'NEW XEQM.c'!D:G,3,0))</f>
        <v>--</v>
      </c>
      <c r="U2183" s="1" t="s">
        <v>2074</v>
      </c>
      <c r="W2183" t="e">
        <f t="shared" si="348"/>
        <v>#VALUE!</v>
      </c>
    </row>
    <row r="2184" spans="1:23">
      <c r="A2184" s="16">
        <f t="shared" si="345"/>
        <v>2184</v>
      </c>
      <c r="B2184" s="15">
        <f t="shared" si="347"/>
        <v>2140</v>
      </c>
      <c r="C2184" s="18" t="s">
        <v>5305</v>
      </c>
      <c r="D2184" s="225" t="s">
        <v>5392</v>
      </c>
      <c r="E2184" s="224" t="s">
        <v>5419</v>
      </c>
      <c r="F2184" s="224" t="s">
        <v>5412</v>
      </c>
      <c r="G2184" s="99">
        <v>0</v>
      </c>
      <c r="H2184" s="99">
        <v>0</v>
      </c>
      <c r="I2184" s="92" t="s">
        <v>3</v>
      </c>
      <c r="J2184" s="46" t="s">
        <v>1275</v>
      </c>
      <c r="K2184" s="48" t="s">
        <v>3526</v>
      </c>
      <c r="L2184" s="22" t="s">
        <v>4261</v>
      </c>
      <c r="M2184" s="22" t="s">
        <v>4316</v>
      </c>
      <c r="N2184" s="22"/>
      <c r="O2184" s="22"/>
      <c r="P2184" s="256" t="s">
        <v>5382</v>
      </c>
      <c r="Q2184" s="191"/>
      <c r="R2184" s="1"/>
      <c r="S2184" s="1" t="str">
        <f t="shared" si="346"/>
        <v>NOT EQUAL</v>
      </c>
      <c r="T2184" s="1" t="str">
        <f>IF(ISNA(VLOOKUP(P2184,'NEW XEQM.c'!D:D,1,0)),"--",VLOOKUP(P2184,'NEW XEQM.c'!D:G,3,0))</f>
        <v>--</v>
      </c>
      <c r="U2184" s="1" t="s">
        <v>2074</v>
      </c>
      <c r="W2184" t="str">
        <f t="shared" si="348"/>
        <v>RWPER STD_SPACE_4_PER_EM STD_WPERIOD</v>
      </c>
    </row>
    <row r="2185" spans="1:23">
      <c r="A2185" s="16">
        <f t="shared" si="345"/>
        <v>2185</v>
      </c>
      <c r="B2185" s="15">
        <f t="shared" si="347"/>
        <v>2141</v>
      </c>
      <c r="C2185" s="18" t="s">
        <v>5305</v>
      </c>
      <c r="D2185" s="225" t="s">
        <v>5393</v>
      </c>
      <c r="E2185" s="224" t="s">
        <v>5378</v>
      </c>
      <c r="F2185" s="224" t="s">
        <v>5364</v>
      </c>
      <c r="G2185" s="99">
        <v>0</v>
      </c>
      <c r="H2185" s="99">
        <v>0</v>
      </c>
      <c r="I2185" s="92" t="s">
        <v>3</v>
      </c>
      <c r="J2185" s="46" t="s">
        <v>1275</v>
      </c>
      <c r="K2185" s="48" t="s">
        <v>3526</v>
      </c>
      <c r="L2185" s="22" t="s">
        <v>4261</v>
      </c>
      <c r="M2185" s="22" t="s">
        <v>4316</v>
      </c>
      <c r="N2185" s="22"/>
      <c r="O2185" s="22"/>
      <c r="P2185" s="254" t="s">
        <v>5383</v>
      </c>
      <c r="Q2185" s="191"/>
      <c r="R2185" s="1"/>
      <c r="S2185" s="1" t="str">
        <f t="shared" si="346"/>
        <v>NOT EQUAL</v>
      </c>
      <c r="T2185" s="1" t="str">
        <f>IF(ISNA(VLOOKUP(P2185,'NEW XEQM.c'!D:D,1,0)),"--",VLOOKUP(P2185,'NEW XEQM.c'!D:G,3,0))</f>
        <v>--</v>
      </c>
      <c r="U2185" s="1" t="s">
        <v>2074</v>
      </c>
      <c r="W2185" t="e">
        <f t="shared" si="348"/>
        <v>#VALUE!</v>
      </c>
    </row>
    <row r="2186" spans="1:23">
      <c r="A2186" s="16">
        <f t="shared" si="345"/>
        <v>2186</v>
      </c>
      <c r="B2186" s="15">
        <f t="shared" si="347"/>
        <v>2142</v>
      </c>
      <c r="C2186" s="18" t="s">
        <v>5305</v>
      </c>
      <c r="D2186" s="225" t="s">
        <v>5394</v>
      </c>
      <c r="E2186" s="224" t="s">
        <v>5425</v>
      </c>
      <c r="F2186" s="224" t="s">
        <v>5414</v>
      </c>
      <c r="G2186" s="99">
        <v>0</v>
      </c>
      <c r="H2186" s="99">
        <v>0</v>
      </c>
      <c r="I2186" s="92" t="s">
        <v>3</v>
      </c>
      <c r="J2186" s="46" t="s">
        <v>1275</v>
      </c>
      <c r="K2186" s="48" t="s">
        <v>3526</v>
      </c>
      <c r="L2186" s="22" t="s">
        <v>4261</v>
      </c>
      <c r="M2186" s="22" t="s">
        <v>4316</v>
      </c>
      <c r="N2186" s="22"/>
      <c r="O2186" s="22"/>
      <c r="P2186" s="256" t="s">
        <v>5384</v>
      </c>
      <c r="Q2186" s="191"/>
      <c r="R2186" s="1"/>
      <c r="S2186" s="1" t="str">
        <f t="shared" si="346"/>
        <v>NOT EQUAL</v>
      </c>
      <c r="T2186" s="1" t="str">
        <f>IF(ISNA(VLOOKUP(P2186,'NEW XEQM.c'!D:D,1,0)),"--",VLOOKUP(P2186,'NEW XEQM.c'!D:G,3,0))</f>
        <v>--</v>
      </c>
      <c r="U2186" s="1" t="s">
        <v>2074</v>
      </c>
      <c r="W2186" t="str">
        <f t="shared" si="348"/>
        <v>RWCOM STD_SPACE_4_PER_EM STD_WCOMMA</v>
      </c>
    </row>
    <row r="2187" spans="1:23">
      <c r="A2187" s="16">
        <f t="shared" si="345"/>
        <v>2187</v>
      </c>
      <c r="B2187" s="15">
        <f t="shared" si="347"/>
        <v>2143</v>
      </c>
      <c r="C2187" s="18" t="s">
        <v>3512</v>
      </c>
      <c r="D2187" s="23" t="s">
        <v>7</v>
      </c>
      <c r="E2187" s="139" t="s">
        <v>474</v>
      </c>
      <c r="F2187" s="139" t="s">
        <v>5397</v>
      </c>
      <c r="G2187" s="148">
        <v>0</v>
      </c>
      <c r="H2187" s="148">
        <v>0</v>
      </c>
      <c r="I2187" s="139" t="s">
        <v>1</v>
      </c>
      <c r="J2187" s="139" t="s">
        <v>1275</v>
      </c>
      <c r="K2187" s="146" t="s">
        <v>3526</v>
      </c>
      <c r="L2187" s="147" t="s">
        <v>4261</v>
      </c>
      <c r="M2187" s="147" t="s">
        <v>4318</v>
      </c>
      <c r="N2187" s="22" t="s">
        <v>2074</v>
      </c>
      <c r="O2187" s="22"/>
      <c r="P2187" s="256" t="s">
        <v>5342</v>
      </c>
      <c r="Q2187" s="191"/>
      <c r="R2187" s="1"/>
      <c r="S2187" s="1" t="str">
        <f t="shared" si="346"/>
        <v>NOT EQUAL</v>
      </c>
      <c r="T2187" s="1" t="str">
        <f>IF(ISNA(VLOOKUP(P2187,'NEW XEQM.c'!D:D,1,0)),"--",VLOOKUP(P2187,'NEW XEQM.c'!D:G,3,0))</f>
        <v>--</v>
      </c>
      <c r="U2187" s="1" t="s">
        <v>2074</v>
      </c>
      <c r="W2187" t="e">
        <f t="shared" si="348"/>
        <v>#VALUE!</v>
      </c>
    </row>
    <row r="2188" spans="1:23">
      <c r="A2188" s="16">
        <f t="shared" ref="A2188:A2190" si="349">IF(B2188=INT(B2188),ROW(),"")</f>
        <v>2188</v>
      </c>
      <c r="B2188" s="15">
        <f t="shared" si="347"/>
        <v>2144</v>
      </c>
      <c r="C2188" s="18" t="s">
        <v>3512</v>
      </c>
      <c r="D2188" s="23" t="s">
        <v>7</v>
      </c>
      <c r="E2188" s="139" t="s">
        <v>474</v>
      </c>
      <c r="F2188" s="139" t="s">
        <v>5395</v>
      </c>
      <c r="G2188" s="148">
        <v>0</v>
      </c>
      <c r="H2188" s="148">
        <v>0</v>
      </c>
      <c r="I2188" s="139" t="s">
        <v>1</v>
      </c>
      <c r="J2188" s="139" t="s">
        <v>1275</v>
      </c>
      <c r="K2188" s="146" t="s">
        <v>3526</v>
      </c>
      <c r="L2188" s="147" t="s">
        <v>4261</v>
      </c>
      <c r="M2188" s="147" t="s">
        <v>4318</v>
      </c>
      <c r="N2188" s="22" t="s">
        <v>2074</v>
      </c>
      <c r="O2188" s="22"/>
      <c r="P2188" s="256" t="s">
        <v>5348</v>
      </c>
      <c r="Q2188" s="191"/>
      <c r="R2188" s="1"/>
      <c r="S2188" s="1" t="str">
        <f t="shared" ref="S2188:S2190" si="350">IF(E2188=F2188,"","NOT EQUAL")</f>
        <v>NOT EQUAL</v>
      </c>
      <c r="T2188" s="1" t="str">
        <f>IF(ISNA(VLOOKUP(P2188,'NEW XEQM.c'!D:D,1,0)),"--",VLOOKUP(P2188,'NEW XEQM.c'!D:G,3,0))</f>
        <v>--</v>
      </c>
      <c r="U2188" s="1" t="s">
        <v>2074</v>
      </c>
      <c r="W2188" t="e">
        <f t="shared" si="348"/>
        <v>#VALUE!</v>
      </c>
    </row>
    <row r="2189" spans="1:23">
      <c r="A2189" s="16">
        <f t="shared" si="349"/>
        <v>2189</v>
      </c>
      <c r="B2189" s="15">
        <f t="shared" si="347"/>
        <v>2145</v>
      </c>
      <c r="C2189" s="18" t="s">
        <v>3512</v>
      </c>
      <c r="D2189" s="23" t="s">
        <v>7</v>
      </c>
      <c r="E2189" s="139" t="s">
        <v>474</v>
      </c>
      <c r="F2189" s="139" t="s">
        <v>5396</v>
      </c>
      <c r="G2189" s="148">
        <v>0</v>
      </c>
      <c r="H2189" s="148">
        <v>0</v>
      </c>
      <c r="I2189" s="139" t="s">
        <v>1</v>
      </c>
      <c r="J2189" s="139" t="s">
        <v>1275</v>
      </c>
      <c r="K2189" s="146" t="s">
        <v>3526</v>
      </c>
      <c r="L2189" s="147" t="s">
        <v>4261</v>
      </c>
      <c r="M2189" s="147" t="s">
        <v>4318</v>
      </c>
      <c r="N2189" s="22" t="s">
        <v>2074</v>
      </c>
      <c r="O2189" s="22"/>
      <c r="P2189" s="256" t="s">
        <v>5347</v>
      </c>
      <c r="Q2189" s="191"/>
      <c r="R2189" s="1"/>
      <c r="S2189" s="1" t="str">
        <f t="shared" si="350"/>
        <v>NOT EQUAL</v>
      </c>
      <c r="T2189" s="1" t="str">
        <f>IF(ISNA(VLOOKUP(P2189,'NEW XEQM.c'!D:D,1,0)),"--",VLOOKUP(P2189,'NEW XEQM.c'!D:G,3,0))</f>
        <v>--</v>
      </c>
      <c r="U2189" s="1" t="s">
        <v>2074</v>
      </c>
      <c r="W2189" t="e">
        <f t="shared" si="348"/>
        <v>#VALUE!</v>
      </c>
    </row>
    <row r="2190" spans="1:23">
      <c r="A2190" s="16">
        <f t="shared" si="349"/>
        <v>2190</v>
      </c>
      <c r="B2190" s="15">
        <f t="shared" si="347"/>
        <v>2146</v>
      </c>
      <c r="C2190" s="18" t="s">
        <v>3512</v>
      </c>
      <c r="D2190" s="23" t="s">
        <v>7</v>
      </c>
      <c r="E2190" s="139" t="s">
        <v>474</v>
      </c>
      <c r="F2190" s="139" t="s">
        <v>5398</v>
      </c>
      <c r="G2190" s="148">
        <v>0</v>
      </c>
      <c r="H2190" s="148">
        <v>0</v>
      </c>
      <c r="I2190" s="139" t="s">
        <v>1</v>
      </c>
      <c r="J2190" s="139" t="s">
        <v>1275</v>
      </c>
      <c r="K2190" s="146" t="s">
        <v>3526</v>
      </c>
      <c r="L2190" s="147" t="s">
        <v>4261</v>
      </c>
      <c r="M2190" s="147" t="s">
        <v>4318</v>
      </c>
      <c r="N2190" s="22" t="s">
        <v>2074</v>
      </c>
      <c r="O2190" s="22"/>
      <c r="P2190" s="256" t="s">
        <v>5349</v>
      </c>
      <c r="Q2190" s="191"/>
      <c r="R2190" s="1"/>
      <c r="S2190" s="1" t="str">
        <f t="shared" si="350"/>
        <v>NOT EQUAL</v>
      </c>
      <c r="T2190" s="1" t="str">
        <f>IF(ISNA(VLOOKUP(P2190,'NEW XEQM.c'!D:D,1,0)),"--",VLOOKUP(P2190,'NEW XEQM.c'!D:G,3,0))</f>
        <v>--</v>
      </c>
      <c r="U2190" s="1" t="s">
        <v>2074</v>
      </c>
      <c r="W2190" t="e">
        <f t="shared" si="348"/>
        <v>#VALUE!</v>
      </c>
    </row>
    <row r="2191" spans="1:23">
      <c r="A2191" s="16">
        <f t="shared" ref="A2191:A2205" si="351">IF(B2191=INT(B2191),ROW(),"")</f>
        <v>2191</v>
      </c>
      <c r="B2191" s="15">
        <f t="shared" si="347"/>
        <v>2147</v>
      </c>
      <c r="C2191" s="18" t="s">
        <v>3770</v>
      </c>
      <c r="D2191" s="23" t="s">
        <v>5276</v>
      </c>
      <c r="E2191" s="23" t="s">
        <v>5278</v>
      </c>
      <c r="F2191" s="23" t="s">
        <v>5278</v>
      </c>
      <c r="G2191" s="99">
        <v>0</v>
      </c>
      <c r="H2191" s="99">
        <v>0</v>
      </c>
      <c r="I2191" s="92" t="s">
        <v>3</v>
      </c>
      <c r="J2191" s="46" t="s">
        <v>1275</v>
      </c>
      <c r="K2191" s="48" t="s">
        <v>3526</v>
      </c>
      <c r="L2191" s="22" t="s">
        <v>4261</v>
      </c>
      <c r="M2191" s="22" t="s">
        <v>4316</v>
      </c>
      <c r="N2191" s="22"/>
      <c r="O2191" s="22"/>
      <c r="P2191" s="254" t="s">
        <v>5276</v>
      </c>
      <c r="Q2191" s="191"/>
      <c r="R2191" s="1"/>
      <c r="S2191" s="1" t="str">
        <f t="shared" ref="S2191:S2212" si="352">IF(E2191=F2191,"","NOT EQUAL")</f>
        <v/>
      </c>
      <c r="T2191" s="1" t="str">
        <f>IF(ISNA(VLOOKUP(P2191,'NEW XEQM.c'!D:D,1,0)),"--",VLOOKUP(P2191,'NEW XEQM.c'!D:G,3,0))</f>
        <v>JG1582</v>
      </c>
      <c r="U2191" s="1" t="s">
        <v>2074</v>
      </c>
      <c r="W2191" t="e">
        <f t="shared" si="348"/>
        <v>#VALUE!</v>
      </c>
    </row>
    <row r="2192" spans="1:23">
      <c r="A2192" s="16">
        <f t="shared" si="351"/>
        <v>2192</v>
      </c>
      <c r="B2192" s="15">
        <f t="shared" si="347"/>
        <v>2148</v>
      </c>
      <c r="C2192" s="18" t="s">
        <v>3770</v>
      </c>
      <c r="D2192" s="23" t="s">
        <v>5274</v>
      </c>
      <c r="E2192" s="23" t="s">
        <v>5279</v>
      </c>
      <c r="F2192" s="23" t="s">
        <v>5279</v>
      </c>
      <c r="G2192" s="99">
        <v>0</v>
      </c>
      <c r="H2192" s="99">
        <v>0</v>
      </c>
      <c r="I2192" s="92" t="s">
        <v>3</v>
      </c>
      <c r="J2192" s="46" t="s">
        <v>1275</v>
      </c>
      <c r="K2192" s="48" t="s">
        <v>3526</v>
      </c>
      <c r="L2192" s="22" t="s">
        <v>4261</v>
      </c>
      <c r="M2192" s="22" t="s">
        <v>4316</v>
      </c>
      <c r="N2192" s="22"/>
      <c r="O2192" s="22"/>
      <c r="P2192" s="254" t="s">
        <v>5274</v>
      </c>
      <c r="Q2192" s="191"/>
      <c r="R2192" s="1"/>
      <c r="S2192" s="1" t="str">
        <f t="shared" si="352"/>
        <v/>
      </c>
      <c r="T2192" s="1" t="str">
        <f>IF(ISNA(VLOOKUP(P2192,'NEW XEQM.c'!D:D,1,0)),"--",VLOOKUP(P2192,'NEW XEQM.c'!D:G,3,0))</f>
        <v>JG1752</v>
      </c>
      <c r="U2192" s="1" t="s">
        <v>2074</v>
      </c>
      <c r="W2192" t="e">
        <f t="shared" si="348"/>
        <v>#VALUE!</v>
      </c>
    </row>
    <row r="2193" spans="1:23">
      <c r="A2193" s="16">
        <f t="shared" si="351"/>
        <v>2193</v>
      </c>
      <c r="B2193" s="15">
        <f t="shared" si="347"/>
        <v>2149</v>
      </c>
      <c r="C2193" s="18" t="s">
        <v>3770</v>
      </c>
      <c r="D2193" s="23" t="s">
        <v>5277</v>
      </c>
      <c r="E2193" s="23" t="s">
        <v>5280</v>
      </c>
      <c r="F2193" s="23" t="s">
        <v>5280</v>
      </c>
      <c r="G2193" s="99">
        <v>0</v>
      </c>
      <c r="H2193" s="99">
        <v>0</v>
      </c>
      <c r="I2193" s="92" t="s">
        <v>3</v>
      </c>
      <c r="J2193" s="46" t="s">
        <v>1275</v>
      </c>
      <c r="K2193" s="48" t="s">
        <v>3526</v>
      </c>
      <c r="L2193" s="22" t="s">
        <v>4261</v>
      </c>
      <c r="M2193" s="22" t="s">
        <v>4316</v>
      </c>
      <c r="N2193" s="22"/>
      <c r="O2193" s="22"/>
      <c r="P2193" s="254" t="s">
        <v>5277</v>
      </c>
      <c r="Q2193" s="191"/>
      <c r="R2193" s="1"/>
      <c r="S2193" s="1" t="str">
        <f t="shared" si="352"/>
        <v/>
      </c>
      <c r="T2193" s="1" t="str">
        <f>IF(ISNA(VLOOKUP(P2193,'NEW XEQM.c'!D:D,1,0)),"--",VLOOKUP(P2193,'NEW XEQM.c'!D:G,3,0))</f>
        <v>JG1873</v>
      </c>
      <c r="U2193" s="1" t="s">
        <v>2074</v>
      </c>
      <c r="W2193" t="e">
        <f t="shared" si="348"/>
        <v>#VALUE!</v>
      </c>
    </row>
    <row r="2194" spans="1:23">
      <c r="A2194" s="16">
        <f t="shared" si="351"/>
        <v>2194</v>
      </c>
      <c r="B2194" s="15">
        <f t="shared" si="347"/>
        <v>2150</v>
      </c>
      <c r="C2194" s="18" t="s">
        <v>3770</v>
      </c>
      <c r="D2194" s="23" t="s">
        <v>5275</v>
      </c>
      <c r="E2194" s="23" t="s">
        <v>5281</v>
      </c>
      <c r="F2194" s="23" t="s">
        <v>5281</v>
      </c>
      <c r="G2194" s="99">
        <v>0</v>
      </c>
      <c r="H2194" s="99">
        <v>0</v>
      </c>
      <c r="I2194" s="92" t="s">
        <v>3</v>
      </c>
      <c r="J2194" s="46" t="s">
        <v>1275</v>
      </c>
      <c r="K2194" s="48" t="s">
        <v>3526</v>
      </c>
      <c r="L2194" s="22" t="s">
        <v>4261</v>
      </c>
      <c r="M2194" s="22" t="s">
        <v>4316</v>
      </c>
      <c r="N2194" s="22"/>
      <c r="O2194" s="22"/>
      <c r="P2194" s="254" t="s">
        <v>5275</v>
      </c>
      <c r="Q2194" s="191"/>
      <c r="R2194" s="1"/>
      <c r="S2194" s="1" t="str">
        <f t="shared" si="352"/>
        <v/>
      </c>
      <c r="T2194" s="1" t="str">
        <f>IF(ISNA(VLOOKUP(P2194,'NEW XEQM.c'!D:D,1,0)),"--",VLOOKUP(P2194,'NEW XEQM.c'!D:G,3,0))</f>
        <v>JG1949</v>
      </c>
      <c r="U2194" s="1" t="s">
        <v>2074</v>
      </c>
      <c r="W2194" t="e">
        <f t="shared" si="348"/>
        <v>#VALUE!</v>
      </c>
    </row>
    <row r="2195" spans="1:23">
      <c r="A2195" s="16">
        <f t="shared" si="351"/>
        <v>2195</v>
      </c>
      <c r="B2195" s="15">
        <f t="shared" si="347"/>
        <v>2151</v>
      </c>
      <c r="C2195" s="18" t="s">
        <v>3512</v>
      </c>
      <c r="D2195" s="23" t="s">
        <v>7</v>
      </c>
      <c r="E2195" s="23" t="s">
        <v>5402</v>
      </c>
      <c r="F2195" s="23" t="s">
        <v>5402</v>
      </c>
      <c r="G2195" s="99">
        <v>0</v>
      </c>
      <c r="H2195" s="99">
        <v>0</v>
      </c>
      <c r="I2195" s="130" t="s">
        <v>15</v>
      </c>
      <c r="J2195" s="23" t="s">
        <v>1275</v>
      </c>
      <c r="K2195" s="24" t="s">
        <v>3526</v>
      </c>
      <c r="L2195" s="22" t="s">
        <v>4261</v>
      </c>
      <c r="M2195" s="22" t="s">
        <v>4318</v>
      </c>
      <c r="N2195" s="22" t="s">
        <v>2483</v>
      </c>
      <c r="O2195" s="22"/>
      <c r="P2195" s="254" t="s">
        <v>5294</v>
      </c>
      <c r="Q2195" s="191"/>
      <c r="R2195" s="1"/>
      <c r="S2195" s="1" t="str">
        <f t="shared" si="352"/>
        <v/>
      </c>
      <c r="T2195" s="1" t="str">
        <f>IF(ISNA(VLOOKUP(P2195,'NEW XEQM.c'!D:D,1,0)),"--",VLOOKUP(P2195,'NEW XEQM.c'!D:G,3,0))</f>
        <v>IPSEP</v>
      </c>
      <c r="U2195" s="1" t="s">
        <v>2074</v>
      </c>
      <c r="W2195" t="e">
        <f t="shared" si="348"/>
        <v>#VALUE!</v>
      </c>
    </row>
    <row r="2196" spans="1:23">
      <c r="A2196" s="16">
        <f t="shared" ref="A2196" si="353">IF(B2196=INT(B2196),ROW(),"")</f>
        <v>2196</v>
      </c>
      <c r="B2196" s="15">
        <f t="shared" si="347"/>
        <v>2152</v>
      </c>
      <c r="C2196" s="18" t="s">
        <v>3512</v>
      </c>
      <c r="D2196" s="23" t="s">
        <v>7</v>
      </c>
      <c r="E2196" s="23" t="s">
        <v>5385</v>
      </c>
      <c r="F2196" s="23" t="s">
        <v>5385</v>
      </c>
      <c r="G2196" s="99">
        <v>0</v>
      </c>
      <c r="H2196" s="99">
        <v>0</v>
      </c>
      <c r="I2196" s="130" t="s">
        <v>15</v>
      </c>
      <c r="J2196" s="23" t="s">
        <v>1275</v>
      </c>
      <c r="K2196" s="24" t="s">
        <v>3526</v>
      </c>
      <c r="L2196" s="22" t="s">
        <v>4261</v>
      </c>
      <c r="M2196" s="22" t="s">
        <v>4318</v>
      </c>
      <c r="N2196" s="22" t="s">
        <v>2483</v>
      </c>
      <c r="O2196" s="22"/>
      <c r="P2196" s="254" t="s">
        <v>5387</v>
      </c>
      <c r="Q2196" s="191"/>
      <c r="R2196" s="1"/>
      <c r="S2196" s="1" t="str">
        <f t="shared" ref="S2196" si="354">IF(E2196=F2196,"","NOT EQUAL")</f>
        <v/>
      </c>
      <c r="T2196" s="1" t="str">
        <f>IF(ISNA(VLOOKUP(P2196,'NEW XEQM.c'!D:D,1,0)),"--",VLOOKUP(P2196,'NEW XEQM.c'!D:G,3,0))</f>
        <v>--</v>
      </c>
      <c r="U2196" s="1" t="s">
        <v>2074</v>
      </c>
      <c r="W2196" t="e">
        <f t="shared" si="348"/>
        <v>#VALUE!</v>
      </c>
    </row>
    <row r="2197" spans="1:23">
      <c r="A2197" s="16">
        <f t="shared" si="351"/>
        <v>2197</v>
      </c>
      <c r="B2197" s="15">
        <f t="shared" si="347"/>
        <v>2153</v>
      </c>
      <c r="C2197" s="18" t="s">
        <v>3512</v>
      </c>
      <c r="D2197" s="23" t="s">
        <v>7</v>
      </c>
      <c r="E2197" s="23" t="s">
        <v>5403</v>
      </c>
      <c r="F2197" s="23" t="s">
        <v>5403</v>
      </c>
      <c r="G2197" s="99">
        <v>0</v>
      </c>
      <c r="H2197" s="99">
        <v>0</v>
      </c>
      <c r="I2197" s="130" t="s">
        <v>15</v>
      </c>
      <c r="J2197" s="23" t="s">
        <v>1275</v>
      </c>
      <c r="K2197" s="24" t="s">
        <v>3526</v>
      </c>
      <c r="L2197" s="22" t="s">
        <v>4261</v>
      </c>
      <c r="M2197" s="22" t="s">
        <v>4318</v>
      </c>
      <c r="N2197" s="22" t="s">
        <v>2483</v>
      </c>
      <c r="O2197" s="22"/>
      <c r="P2197" s="254" t="s">
        <v>5295</v>
      </c>
      <c r="Q2197" s="191"/>
      <c r="R2197" s="1"/>
      <c r="S2197" s="1" t="str">
        <f t="shared" si="352"/>
        <v/>
      </c>
      <c r="T2197" s="1" t="str">
        <f>IF(ISNA(VLOOKUP(P2197,'NEW XEQM.c'!D:D,1,0)),"--",VLOOKUP(P2197,'NEW XEQM.c'!D:G,3,0))</f>
        <v>FPSEP</v>
      </c>
      <c r="U2197" s="1" t="s">
        <v>2074</v>
      </c>
      <c r="W2197" t="e">
        <f t="shared" si="348"/>
        <v>#VALUE!</v>
      </c>
    </row>
    <row r="2198" spans="1:23">
      <c r="A2198" s="16">
        <f t="shared" si="351"/>
        <v>2198</v>
      </c>
      <c r="B2198" s="15">
        <f t="shared" si="347"/>
        <v>2154</v>
      </c>
      <c r="C2198" s="18" t="s">
        <v>3512</v>
      </c>
      <c r="D2198" s="23" t="s">
        <v>7</v>
      </c>
      <c r="E2198" s="23" t="s">
        <v>5320</v>
      </c>
      <c r="F2198" s="23" t="s">
        <v>5320</v>
      </c>
      <c r="G2198" s="99">
        <v>0</v>
      </c>
      <c r="H2198" s="99">
        <v>0</v>
      </c>
      <c r="I2198" s="92" t="s">
        <v>3</v>
      </c>
      <c r="J2198" s="46" t="s">
        <v>1275</v>
      </c>
      <c r="K2198" s="48" t="s">
        <v>3526</v>
      </c>
      <c r="L2198" s="22" t="s">
        <v>4261</v>
      </c>
      <c r="M2198" s="22" t="s">
        <v>4316</v>
      </c>
      <c r="N2198" s="22"/>
      <c r="O2198" s="22"/>
      <c r="P2198" s="254" t="s">
        <v>5296</v>
      </c>
      <c r="Q2198" s="191"/>
      <c r="R2198" s="1"/>
      <c r="S2198" s="1" t="str">
        <f t="shared" si="352"/>
        <v/>
      </c>
      <c r="T2198" s="1" t="str">
        <f>IF(ISNA(VLOOKUP(P2198,'NEW XEQM.c'!D:D,1,0)),"--",VLOOKUP(P2198,'NEW XEQM.c'!D:G,3,0))</f>
        <v>set&gt;TXT</v>
      </c>
      <c r="U2198" s="1" t="s">
        <v>2074</v>
      </c>
      <c r="W2198" t="e">
        <f t="shared" si="348"/>
        <v>#VALUE!</v>
      </c>
    </row>
    <row r="2199" spans="1:23">
      <c r="A2199" s="16">
        <f t="shared" si="351"/>
        <v>2199</v>
      </c>
      <c r="B2199" s="15">
        <f t="shared" si="347"/>
        <v>2155</v>
      </c>
      <c r="C2199" s="18" t="s">
        <v>5299</v>
      </c>
      <c r="D2199" s="18" t="s">
        <v>11</v>
      </c>
      <c r="E2199" s="23" t="s">
        <v>5317</v>
      </c>
      <c r="F2199" s="23" t="s">
        <v>5317</v>
      </c>
      <c r="G2199" s="102">
        <v>2</v>
      </c>
      <c r="H2199" s="102">
        <v>9</v>
      </c>
      <c r="I2199" s="92" t="s">
        <v>3</v>
      </c>
      <c r="J2199" s="23" t="s">
        <v>1274</v>
      </c>
      <c r="K2199" s="24" t="s">
        <v>3630</v>
      </c>
      <c r="L2199" s="22" t="s">
        <v>4261</v>
      </c>
      <c r="M2199" s="22" t="s">
        <v>4317</v>
      </c>
      <c r="N2199" s="22" t="s">
        <v>2074</v>
      </c>
      <c r="O2199" s="22"/>
      <c r="P2199" s="246" t="s">
        <v>5300</v>
      </c>
      <c r="Q2199" s="191"/>
      <c r="R2199" s="1"/>
      <c r="S2199" s="1" t="str">
        <f t="shared" si="352"/>
        <v/>
      </c>
      <c r="T2199" s="1" t="str">
        <f>IF(ISNA(VLOOKUP(P2199,'NEW XEQM.c'!D:D,1,0)),"--",VLOOKUP(P2199,'NEW XEQM.c'!D:G,3,0))</f>
        <v>IPGRP</v>
      </c>
      <c r="U2199" s="1" t="s">
        <v>2074</v>
      </c>
      <c r="W2199" t="e">
        <f t="shared" si="348"/>
        <v>#VALUE!</v>
      </c>
    </row>
    <row r="2200" spans="1:23">
      <c r="A2200" s="16">
        <f t="shared" si="351"/>
        <v>2200</v>
      </c>
      <c r="B2200" s="15">
        <f t="shared" si="347"/>
        <v>2156</v>
      </c>
      <c r="C2200" s="18" t="s">
        <v>5315</v>
      </c>
      <c r="D2200" s="18" t="s">
        <v>11</v>
      </c>
      <c r="E2200" s="23" t="s">
        <v>5319</v>
      </c>
      <c r="F2200" s="23" t="s">
        <v>5319</v>
      </c>
      <c r="G2200" s="99">
        <v>0</v>
      </c>
      <c r="H2200" s="99">
        <v>9</v>
      </c>
      <c r="I2200" s="92" t="s">
        <v>3</v>
      </c>
      <c r="J2200" s="23" t="s">
        <v>1274</v>
      </c>
      <c r="K2200" s="24" t="s">
        <v>3630</v>
      </c>
      <c r="L2200" s="22" t="s">
        <v>4261</v>
      </c>
      <c r="M2200" s="22" t="s">
        <v>4317</v>
      </c>
      <c r="N2200" s="22" t="s">
        <v>2074</v>
      </c>
      <c r="O2200" s="22"/>
      <c r="P2200" s="246" t="s">
        <v>5316</v>
      </c>
      <c r="Q2200" s="191"/>
      <c r="R2200" s="1"/>
      <c r="S2200" s="1" t="str">
        <f t="shared" si="352"/>
        <v/>
      </c>
      <c r="T2200" s="1" t="str">
        <f>IF(ISNA(VLOOKUP(P2200,'NEW XEQM.c'!D:D,1,0)),"--",VLOOKUP(P2200,'NEW XEQM.c'!D:G,3,0))</f>
        <v>IPGRP1X</v>
      </c>
      <c r="U2200" s="1" t="s">
        <v>2074</v>
      </c>
      <c r="W2200" t="e">
        <f t="shared" si="348"/>
        <v>#VALUE!</v>
      </c>
    </row>
    <row r="2201" spans="1:23">
      <c r="A2201" s="16">
        <f t="shared" si="351"/>
        <v>2201</v>
      </c>
      <c r="B2201" s="15">
        <f t="shared" si="347"/>
        <v>2157</v>
      </c>
      <c r="C2201" s="18" t="s">
        <v>5297</v>
      </c>
      <c r="D2201" s="18" t="s">
        <v>11</v>
      </c>
      <c r="E2201" s="23" t="s">
        <v>5318</v>
      </c>
      <c r="F2201" s="23" t="s">
        <v>5318</v>
      </c>
      <c r="G2201" s="99">
        <v>0</v>
      </c>
      <c r="H2201" s="99">
        <v>9</v>
      </c>
      <c r="I2201" s="92" t="s">
        <v>3</v>
      </c>
      <c r="J2201" s="23" t="s">
        <v>1274</v>
      </c>
      <c r="K2201" s="24" t="s">
        <v>3630</v>
      </c>
      <c r="L2201" s="22" t="s">
        <v>4261</v>
      </c>
      <c r="M2201" s="22" t="s">
        <v>4317</v>
      </c>
      <c r="N2201" s="22" t="s">
        <v>2074</v>
      </c>
      <c r="O2201" s="22"/>
      <c r="P2201" s="246" t="s">
        <v>5301</v>
      </c>
      <c r="Q2201" s="191"/>
      <c r="R2201" s="1"/>
      <c r="S2201" s="1" t="str">
        <f t="shared" si="352"/>
        <v/>
      </c>
      <c r="T2201" s="1" t="str">
        <f>IF(ISNA(VLOOKUP(P2201,'NEW XEQM.c'!D:D,1,0)),"--",VLOOKUP(P2201,'NEW XEQM.c'!D:G,3,0))</f>
        <v>IPGRP1</v>
      </c>
      <c r="U2201" s="1" t="s">
        <v>2074</v>
      </c>
      <c r="W2201" t="e">
        <f t="shared" si="348"/>
        <v>#VALUE!</v>
      </c>
    </row>
    <row r="2202" spans="1:23">
      <c r="A2202" s="16">
        <f t="shared" si="351"/>
        <v>2202</v>
      </c>
      <c r="B2202" s="15">
        <f t="shared" si="347"/>
        <v>2158</v>
      </c>
      <c r="C2202" s="18" t="s">
        <v>5298</v>
      </c>
      <c r="D2202" s="18" t="s">
        <v>11</v>
      </c>
      <c r="E2202" s="23" t="s">
        <v>5314</v>
      </c>
      <c r="F2202" s="23" t="s">
        <v>5314</v>
      </c>
      <c r="G2202" s="102">
        <v>2</v>
      </c>
      <c r="H2202" s="102">
        <v>9</v>
      </c>
      <c r="I2202" s="92" t="s">
        <v>3</v>
      </c>
      <c r="J2202" s="23" t="s">
        <v>1274</v>
      </c>
      <c r="K2202" s="24" t="s">
        <v>3630</v>
      </c>
      <c r="L2202" s="22" t="s">
        <v>4261</v>
      </c>
      <c r="M2202" s="22" t="s">
        <v>4317</v>
      </c>
      <c r="N2202" s="22" t="s">
        <v>2074</v>
      </c>
      <c r="O2202" s="22"/>
      <c r="P2202" s="246" t="s">
        <v>5302</v>
      </c>
      <c r="Q2202" s="191"/>
      <c r="R2202" s="1"/>
      <c r="S2202" s="1" t="str">
        <f t="shared" si="352"/>
        <v/>
      </c>
      <c r="T2202" s="1" t="str">
        <f>IF(ISNA(VLOOKUP(P2202,'NEW XEQM.c'!D:D,1,0)),"--",VLOOKUP(P2202,'NEW XEQM.c'!D:G,3,0))</f>
        <v>FPGRP</v>
      </c>
      <c r="U2202" s="1" t="s">
        <v>2074</v>
      </c>
      <c r="W2202" t="e">
        <f t="shared" si="348"/>
        <v>#VALUE!</v>
      </c>
    </row>
    <row r="2203" spans="1:23">
      <c r="A2203" s="16">
        <f t="shared" si="351"/>
        <v>2203</v>
      </c>
      <c r="B2203" s="15">
        <f t="shared" si="347"/>
        <v>2159</v>
      </c>
      <c r="C2203" s="18" t="s">
        <v>5313</v>
      </c>
      <c r="D2203" s="23" t="s">
        <v>5294</v>
      </c>
      <c r="E2203" s="23" t="s">
        <v>5402</v>
      </c>
      <c r="F2203" s="23" t="s">
        <v>5402</v>
      </c>
      <c r="G2203" s="99">
        <v>0</v>
      </c>
      <c r="H2203" s="99">
        <v>0</v>
      </c>
      <c r="I2203" s="130" t="s">
        <v>1</v>
      </c>
      <c r="J2203" s="23" t="s">
        <v>1275</v>
      </c>
      <c r="K2203" s="24" t="s">
        <v>3526</v>
      </c>
      <c r="L2203" s="22" t="s">
        <v>4261</v>
      </c>
      <c r="M2203" s="22" t="s">
        <v>4318</v>
      </c>
      <c r="N2203" s="22" t="s">
        <v>2483</v>
      </c>
      <c r="O2203" s="22"/>
      <c r="P2203" s="254" t="s">
        <v>5303</v>
      </c>
      <c r="Q2203" s="191"/>
      <c r="R2203" s="1"/>
      <c r="S2203" s="1" t="str">
        <f t="shared" si="352"/>
        <v/>
      </c>
      <c r="T2203" s="1" t="str">
        <f>IF(ISNA(VLOOKUP(P2203,'NEW XEQM.c'!D:D,1,0)),"--",VLOOKUP(P2203,'NEW XEQM.c'!D:G,3,0))</f>
        <v>IPSEP</v>
      </c>
      <c r="U2203" s="1" t="s">
        <v>2074</v>
      </c>
      <c r="W2203" t="e">
        <f t="shared" si="348"/>
        <v>#VALUE!</v>
      </c>
    </row>
    <row r="2204" spans="1:23">
      <c r="A2204" s="16">
        <f t="shared" ref="A2204" si="355">IF(B2204=INT(B2204),ROW(),"")</f>
        <v>2204</v>
      </c>
      <c r="B2204" s="15">
        <f t="shared" si="347"/>
        <v>2160</v>
      </c>
      <c r="C2204" s="18" t="s">
        <v>5388</v>
      </c>
      <c r="D2204" s="23" t="s">
        <v>5387</v>
      </c>
      <c r="E2204" s="23" t="s">
        <v>5385</v>
      </c>
      <c r="F2204" s="23" t="s">
        <v>5385</v>
      </c>
      <c r="G2204" s="99">
        <v>0</v>
      </c>
      <c r="H2204" s="99">
        <v>0</v>
      </c>
      <c r="I2204" s="130" t="s">
        <v>1</v>
      </c>
      <c r="J2204" s="23" t="s">
        <v>1275</v>
      </c>
      <c r="K2204" s="24" t="s">
        <v>3526</v>
      </c>
      <c r="L2204" s="22" t="s">
        <v>4261</v>
      </c>
      <c r="M2204" s="22" t="s">
        <v>4318</v>
      </c>
      <c r="N2204" s="22" t="s">
        <v>2483</v>
      </c>
      <c r="O2204" s="22"/>
      <c r="P2204" s="254" t="s">
        <v>5386</v>
      </c>
      <c r="Q2204" s="191"/>
      <c r="R2204" s="1"/>
      <c r="S2204" s="1" t="str">
        <f t="shared" ref="S2204" si="356">IF(E2204=F2204,"","NOT EQUAL")</f>
        <v/>
      </c>
      <c r="T2204" s="1" t="str">
        <f>IF(ISNA(VLOOKUP(P2204,'NEW XEQM.c'!D:D,1,0)),"--",VLOOKUP(P2204,'NEW XEQM.c'!D:G,3,0))</f>
        <v>--</v>
      </c>
      <c r="U2204" s="1" t="s">
        <v>2074</v>
      </c>
      <c r="W2204" t="e">
        <f t="shared" si="348"/>
        <v>#VALUE!</v>
      </c>
    </row>
    <row r="2205" spans="1:23">
      <c r="A2205" s="16">
        <f t="shared" si="351"/>
        <v>2205</v>
      </c>
      <c r="B2205" s="15">
        <f t="shared" si="347"/>
        <v>2161</v>
      </c>
      <c r="C2205" s="18" t="s">
        <v>5312</v>
      </c>
      <c r="D2205" s="23" t="s">
        <v>5295</v>
      </c>
      <c r="E2205" s="23" t="s">
        <v>5403</v>
      </c>
      <c r="F2205" s="23" t="s">
        <v>5403</v>
      </c>
      <c r="G2205" s="99">
        <v>0</v>
      </c>
      <c r="H2205" s="99">
        <v>0</v>
      </c>
      <c r="I2205" s="130" t="s">
        <v>1</v>
      </c>
      <c r="J2205" s="23" t="s">
        <v>1275</v>
      </c>
      <c r="K2205" s="24" t="s">
        <v>3526</v>
      </c>
      <c r="L2205" s="22" t="s">
        <v>4261</v>
      </c>
      <c r="M2205" s="22" t="s">
        <v>4318</v>
      </c>
      <c r="N2205" s="22" t="s">
        <v>2483</v>
      </c>
      <c r="O2205" s="22"/>
      <c r="P2205" s="254" t="s">
        <v>5304</v>
      </c>
      <c r="Q2205" s="191"/>
      <c r="R2205" s="1"/>
      <c r="S2205" s="1" t="str">
        <f t="shared" si="352"/>
        <v/>
      </c>
      <c r="T2205" s="1" t="str">
        <f>IF(ISNA(VLOOKUP(P2205,'NEW XEQM.c'!D:D,1,0)),"--",VLOOKUP(P2205,'NEW XEQM.c'!D:G,3,0))</f>
        <v>FPSEP</v>
      </c>
      <c r="U2205" s="1" t="s">
        <v>2074</v>
      </c>
      <c r="W2205" t="e">
        <f t="shared" si="348"/>
        <v>#VALUE!</v>
      </c>
    </row>
    <row r="2206" spans="1:23">
      <c r="A2206" s="16">
        <f t="shared" ref="A2206:A2207" si="357">IF(B2206=INT(B2206),ROW(),"")</f>
        <v>2206</v>
      </c>
      <c r="B2206" s="15">
        <f t="shared" ref="B2206:B2207" si="358">IF(AND(MID(C2206,2,1)&lt;&gt;"/",MID(C2206,1,1)="/"),INT(B2205)+1,B2205+0.01)</f>
        <v>2162</v>
      </c>
      <c r="C2206" s="18" t="s">
        <v>6084</v>
      </c>
      <c r="D2206" s="23" t="s">
        <v>5985</v>
      </c>
      <c r="E2206" s="23" t="s">
        <v>5981</v>
      </c>
      <c r="F2206" s="23" t="s">
        <v>5981</v>
      </c>
      <c r="G2206" s="99">
        <v>0</v>
      </c>
      <c r="H2206" s="99">
        <v>0</v>
      </c>
      <c r="I2206" s="92" t="s">
        <v>3</v>
      </c>
      <c r="J2206" s="23" t="s">
        <v>1275</v>
      </c>
      <c r="K2206" s="24" t="s">
        <v>3526</v>
      </c>
      <c r="L2206" s="22" t="s">
        <v>4261</v>
      </c>
      <c r="M2206" s="22" t="s">
        <v>4318</v>
      </c>
      <c r="N2206" s="22" t="s">
        <v>2074</v>
      </c>
      <c r="O2206" s="22"/>
      <c r="P2206" s="246" t="s">
        <v>5983</v>
      </c>
      <c r="Q2206" s="191"/>
      <c r="R2206" s="1"/>
      <c r="S2206" s="1" t="str">
        <f t="shared" ref="S2206:S2207" si="359">IF(E2206=F2206,"","NOT EQUAL")</f>
        <v/>
      </c>
      <c r="T2206" s="1" t="str">
        <f>IF(ISNA(VLOOKUP(P2206,'NEW XEQM.c'!D:D,1,0)),"--",VLOOKUP(P2206,'NEW XEQM.c'!D:G,3,0))</f>
        <v>--</v>
      </c>
      <c r="U2206" s="1" t="s">
        <v>2074</v>
      </c>
      <c r="W2206" t="e">
        <f t="shared" ref="W2206:W2207" si="360">SUBSTITUTE(IF(AND(T2206="--",FIND("STD",E2206),FIND("fn",C2206)&gt;0,FIND("ITM_",P2206),I2206="CAT_FNCT"),E2206,""),"""","")</f>
        <v>#VALUE!</v>
      </c>
    </row>
    <row r="2207" spans="1:23">
      <c r="A2207" s="16">
        <f t="shared" si="357"/>
        <v>2207</v>
      </c>
      <c r="B2207" s="15">
        <f t="shared" si="358"/>
        <v>2163</v>
      </c>
      <c r="C2207" s="18" t="s">
        <v>6084</v>
      </c>
      <c r="D2207" s="23" t="s">
        <v>5986</v>
      </c>
      <c r="E2207" s="23" t="s">
        <v>5982</v>
      </c>
      <c r="F2207" s="23" t="s">
        <v>5982</v>
      </c>
      <c r="G2207" s="99">
        <v>0</v>
      </c>
      <c r="H2207" s="99">
        <v>0</v>
      </c>
      <c r="I2207" s="92" t="s">
        <v>3</v>
      </c>
      <c r="J2207" s="23" t="s">
        <v>1275</v>
      </c>
      <c r="K2207" s="24" t="s">
        <v>3526</v>
      </c>
      <c r="L2207" s="22" t="s">
        <v>4261</v>
      </c>
      <c r="M2207" s="22" t="s">
        <v>4318</v>
      </c>
      <c r="N2207" s="22" t="s">
        <v>2074</v>
      </c>
      <c r="O2207" s="22"/>
      <c r="P2207" s="246" t="s">
        <v>5984</v>
      </c>
      <c r="Q2207" s="191"/>
      <c r="R2207" s="1"/>
      <c r="S2207" s="1" t="str">
        <f t="shared" si="359"/>
        <v/>
      </c>
      <c r="T2207" s="1" t="str">
        <f>IF(ISNA(VLOOKUP(P2207,'NEW XEQM.c'!D:D,1,0)),"--",VLOOKUP(P2207,'NEW XEQM.c'!D:G,3,0))</f>
        <v>--</v>
      </c>
      <c r="U2207" s="1" t="s">
        <v>2074</v>
      </c>
      <c r="W2207" t="e">
        <f t="shared" si="360"/>
        <v>#VALUE!</v>
      </c>
    </row>
    <row r="2208" spans="1:23">
      <c r="A2208" s="16">
        <f t="shared" ref="A2208" si="361">IF(B2208=INT(B2208),ROW(),"")</f>
        <v>2208</v>
      </c>
      <c r="B2208" s="15">
        <f t="shared" ref="B2208" si="362">IF(AND(MID(C2208,2,1)&lt;&gt;"/",MID(C2208,1,1)="/"),INT(B2207)+1,B2207+0.01)</f>
        <v>2164</v>
      </c>
      <c r="C2208" s="18" t="s">
        <v>6084</v>
      </c>
      <c r="D2208" s="23" t="s">
        <v>6111</v>
      </c>
      <c r="E2208" s="23" t="s">
        <v>6112</v>
      </c>
      <c r="F2208" s="23" t="s">
        <v>6112</v>
      </c>
      <c r="G2208" s="99">
        <v>0</v>
      </c>
      <c r="H2208" s="99">
        <v>0</v>
      </c>
      <c r="I2208" s="92" t="s">
        <v>3</v>
      </c>
      <c r="J2208" s="23" t="s">
        <v>1275</v>
      </c>
      <c r="K2208" s="24" t="s">
        <v>3526</v>
      </c>
      <c r="L2208" s="22" t="s">
        <v>4261</v>
      </c>
      <c r="M2208" s="22" t="s">
        <v>4318</v>
      </c>
      <c r="N2208" s="22" t="s">
        <v>2074</v>
      </c>
      <c r="O2208" s="22"/>
      <c r="P2208" s="246" t="s">
        <v>6113</v>
      </c>
      <c r="Q2208" s="191"/>
      <c r="R2208" s="1"/>
      <c r="S2208" s="1" t="str">
        <f t="shared" ref="S2208" si="363">IF(E2208=F2208,"","NOT EQUAL")</f>
        <v/>
      </c>
      <c r="T2208" s="1" t="str">
        <f>IF(ISNA(VLOOKUP(P2208,'NEW XEQM.c'!D:D,1,0)),"--",VLOOKUP(P2208,'NEW XEQM.c'!D:G,3,0))</f>
        <v>--</v>
      </c>
      <c r="U2208" s="1" t="s">
        <v>2074</v>
      </c>
      <c r="W2208" t="e">
        <f t="shared" ref="W2208" si="364">SUBSTITUTE(IF(AND(T2208="--",FIND("STD",E2208),FIND("fn",C2208)&gt;0,FIND("ITM_",P2208),I2208="CAT_FNCT"),E2208,""),"""","")</f>
        <v>#VALUE!</v>
      </c>
    </row>
    <row r="2209" spans="1:23">
      <c r="A2209" s="16">
        <f t="shared" ref="A2209:A2237" si="365">IF(B2209=INT(B2209),ROW(),"")</f>
        <v>2209</v>
      </c>
      <c r="B2209" s="15">
        <f t="shared" ref="B2209:B2237" si="366">IF(AND(MID(C2209,2,1)&lt;&gt;"/",MID(C2209,1,1)="/"),INT(B2208)+1,B2208+0.01)</f>
        <v>2165</v>
      </c>
      <c r="C2209" s="45" t="s">
        <v>3513</v>
      </c>
      <c r="D2209" s="45" t="s">
        <v>5440</v>
      </c>
      <c r="E2209" s="46" t="s">
        <v>5407</v>
      </c>
      <c r="F2209" s="46" t="s">
        <v>5408</v>
      </c>
      <c r="G2209" s="47">
        <v>0</v>
      </c>
      <c r="H2209" s="47">
        <v>0</v>
      </c>
      <c r="I2209" s="196" t="s">
        <v>1</v>
      </c>
      <c r="J2209" s="46" t="s">
        <v>1275</v>
      </c>
      <c r="K2209" s="48" t="s">
        <v>3526</v>
      </c>
      <c r="L2209" s="49" t="s">
        <v>4261</v>
      </c>
      <c r="M2209" s="49" t="s">
        <v>4318</v>
      </c>
      <c r="N2209" s="22" t="s">
        <v>2483</v>
      </c>
      <c r="O2209" s="49"/>
      <c r="P2209" s="247" t="s">
        <v>5440</v>
      </c>
      <c r="Q2209" s="191"/>
      <c r="R2209" s="1"/>
      <c r="S2209" s="1" t="str">
        <f t="shared" si="352"/>
        <v>NOT EQUAL</v>
      </c>
      <c r="T2209" s="1" t="str">
        <f>IF(ISNA(VLOOKUP(P2209,'NEW XEQM.c'!D:D,1,0)),"--",VLOOKUP(P2209,'NEW XEQM.c'!D:G,3,0))</f>
        <v>--</v>
      </c>
      <c r="U2209" s="1" t="s">
        <v>2450</v>
      </c>
      <c r="W2209" t="e">
        <f t="shared" si="348"/>
        <v>#VALUE!</v>
      </c>
    </row>
    <row r="2210" spans="1:23">
      <c r="A2210" s="16">
        <f t="shared" si="365"/>
        <v>2210</v>
      </c>
      <c r="B2210" s="15">
        <f t="shared" si="366"/>
        <v>2166</v>
      </c>
      <c r="C2210" s="45" t="s">
        <v>3513</v>
      </c>
      <c r="D2210" s="45" t="s">
        <v>5441</v>
      </c>
      <c r="E2210" s="46" t="s">
        <v>5442</v>
      </c>
      <c r="F2210" s="46" t="s">
        <v>5442</v>
      </c>
      <c r="G2210" s="47">
        <v>0</v>
      </c>
      <c r="H2210" s="47">
        <v>0</v>
      </c>
      <c r="I2210" s="196" t="s">
        <v>1</v>
      </c>
      <c r="J2210" s="46" t="s">
        <v>1275</v>
      </c>
      <c r="K2210" s="48" t="s">
        <v>3526</v>
      </c>
      <c r="L2210" s="49" t="s">
        <v>4261</v>
      </c>
      <c r="M2210" s="49" t="s">
        <v>4318</v>
      </c>
      <c r="N2210" s="22" t="s">
        <v>2483</v>
      </c>
      <c r="O2210" s="49"/>
      <c r="P2210" s="247" t="s">
        <v>5441</v>
      </c>
      <c r="Q2210" s="191"/>
      <c r="R2210" s="1"/>
      <c r="S2210" s="1" t="str">
        <f t="shared" si="352"/>
        <v/>
      </c>
      <c r="T2210" s="1" t="str">
        <f>IF(ISNA(VLOOKUP(P2210,'NEW XEQM.c'!D:D,1,0)),"--",VLOOKUP(P2210,'NEW XEQM.c'!D:G,3,0))</f>
        <v>--</v>
      </c>
      <c r="U2210" s="1" t="s">
        <v>2450</v>
      </c>
      <c r="W2210" t="e">
        <f t="shared" si="348"/>
        <v>#VALUE!</v>
      </c>
    </row>
    <row r="2211" spans="1:23">
      <c r="A2211" s="16">
        <f t="shared" si="365"/>
        <v>2211</v>
      </c>
      <c r="B2211" s="15">
        <f t="shared" si="366"/>
        <v>2167</v>
      </c>
      <c r="C2211" t="s">
        <v>5841</v>
      </c>
      <c r="D2211" t="s">
        <v>24</v>
      </c>
      <c r="E2211" s="305" t="str">
        <f t="shared" ref="E2211:E2234" si="367">SUBSTITUTE(SUBSTITUTE(MID(F2211,1,FIND("STD_RIGHT",F2211)-1)&amp;"STD_RIGHT_ARROW " &amp; MID(INDEX($F$3:$F$10005,MATCH(B2211+IF(C2211=C2212,1,IF(C2211=C2213,2,IF(C2211=C2214,3,IF(C2211=C2210,-1,IF(C2211=C2209,-2,IF(C2211=C2208,-3,0)))))),$B$3:$B$10005,0)),1,-1+FIND("STD_RIGHT",INDEX($F$3:$F$10005,MATCH(B2211+IF(C2211=C2212,1,IF(C2211=C2213,2,IF(C2211=C2214,3,IF(C2211=C2210,-1,IF(C2211=C2209,-2,IF(C2211=C2208,-3,0)))))),$B$3:$B$10005,0)))-1),"100km","hkm"),"kWh","U")</f>
        <v>"nmi" STD_RIGHT_ARROW "mi."</v>
      </c>
      <c r="F2211" s="11" t="s">
        <v>5842</v>
      </c>
      <c r="G2211" s="44">
        <v>0</v>
      </c>
      <c r="H2211" s="44">
        <v>0</v>
      </c>
      <c r="I2211" s="92" t="s">
        <v>1</v>
      </c>
      <c r="J2211" s="23" t="s">
        <v>1274</v>
      </c>
      <c r="K2211" s="24" t="s">
        <v>3630</v>
      </c>
      <c r="L2211" s="22" t="s">
        <v>4261</v>
      </c>
      <c r="M2211" s="22" t="s">
        <v>4316</v>
      </c>
      <c r="N2211" s="22" t="str">
        <f t="shared" ref="N2211:N2234" si="368">IF(AND(C2211=C2210,D2211=D2210),"CAT_DUPL","CAT_FNCT")</f>
        <v>CAT_FNCT</v>
      </c>
      <c r="O2211" s="22"/>
      <c r="P2211" s="248" t="s">
        <v>5844</v>
      </c>
      <c r="Q2211" s="191"/>
      <c r="R2211" s="1"/>
      <c r="S2211" s="1" t="str">
        <f t="shared" si="352"/>
        <v/>
      </c>
      <c r="T2211" s="1" t="str">
        <f>IF(ISNA(VLOOKUP(P2211,'NEW XEQM.c'!D:D,1,0)),"--",VLOOKUP(P2211,'NEW XEQM.c'!D:G,3,0))</f>
        <v>--</v>
      </c>
      <c r="U2211" s="1" t="s">
        <v>2074</v>
      </c>
      <c r="W2211" t="str">
        <f t="shared" si="348"/>
        <v/>
      </c>
    </row>
    <row r="2212" spans="1:23">
      <c r="A2212" s="16">
        <f t="shared" si="365"/>
        <v>2212</v>
      </c>
      <c r="B2212" s="15">
        <f t="shared" si="366"/>
        <v>2168</v>
      </c>
      <c r="C2212" t="s">
        <v>5841</v>
      </c>
      <c r="D2212" t="s">
        <v>144</v>
      </c>
      <c r="E2212" s="305" t="str">
        <f t="shared" si="367"/>
        <v>"mi." STD_RIGHT_ARROW "nmi"</v>
      </c>
      <c r="F2212" s="11" t="s">
        <v>5843</v>
      </c>
      <c r="G2212" s="44">
        <v>0</v>
      </c>
      <c r="H2212" s="44">
        <v>0</v>
      </c>
      <c r="I2212" s="92" t="s">
        <v>1</v>
      </c>
      <c r="J2212" s="23" t="s">
        <v>1274</v>
      </c>
      <c r="K2212" s="24" t="s">
        <v>3630</v>
      </c>
      <c r="L2212" s="22" t="s">
        <v>4261</v>
      </c>
      <c r="M2212" s="22" t="s">
        <v>4316</v>
      </c>
      <c r="N2212" s="22" t="str">
        <f t="shared" si="368"/>
        <v>CAT_FNCT</v>
      </c>
      <c r="O2212" s="22"/>
      <c r="P2212" s="248" t="s">
        <v>5845</v>
      </c>
      <c r="Q2212" s="191"/>
      <c r="R2212" s="1"/>
      <c r="S2212" s="1" t="str">
        <f t="shared" si="352"/>
        <v/>
      </c>
      <c r="T2212" s="1" t="str">
        <f>IF(ISNA(VLOOKUP(P2212,'NEW XEQM.c'!D:D,1,0)),"--",VLOOKUP(P2212,'NEW XEQM.c'!D:G,3,0))</f>
        <v>--</v>
      </c>
      <c r="U2212" s="1" t="s">
        <v>2074</v>
      </c>
      <c r="W2212" t="str">
        <f t="shared" si="348"/>
        <v/>
      </c>
    </row>
    <row r="2213" spans="1:23">
      <c r="A2213" s="16">
        <f t="shared" si="365"/>
        <v>2213</v>
      </c>
      <c r="B2213" s="15">
        <f t="shared" si="366"/>
        <v>2169</v>
      </c>
      <c r="C2213" t="s">
        <v>5891</v>
      </c>
      <c r="D2213" t="s">
        <v>24</v>
      </c>
      <c r="E2213" s="305" t="str">
        <f t="shared" si="367"/>
        <v>"fur" STD_RIGHT_ARROW "m"</v>
      </c>
      <c r="F2213" s="134" t="s">
        <v>5864</v>
      </c>
      <c r="G2213" s="44">
        <v>0</v>
      </c>
      <c r="H2213" s="44">
        <v>0</v>
      </c>
      <c r="I2213" s="92" t="s">
        <v>1</v>
      </c>
      <c r="J2213" s="23" t="s">
        <v>1274</v>
      </c>
      <c r="K2213" s="24" t="s">
        <v>3630</v>
      </c>
      <c r="L2213" s="22" t="s">
        <v>4261</v>
      </c>
      <c r="M2213" s="22" t="s">
        <v>4316</v>
      </c>
      <c r="N2213" s="22" t="str">
        <f t="shared" si="368"/>
        <v>CAT_FNCT</v>
      </c>
      <c r="O2213" s="22"/>
      <c r="P2213" s="248" t="s">
        <v>5846</v>
      </c>
      <c r="Q2213" s="191"/>
      <c r="R2213" s="1"/>
      <c r="S2213" s="1" t="str">
        <f t="shared" ref="S2213:S2231" si="369">IF(E2213=F2213,"","NOT EQUAL")</f>
        <v/>
      </c>
      <c r="T2213" s="1" t="str">
        <f>IF(ISNA(VLOOKUP(P2213,'NEW XEQM.c'!D:D,1,0)),"--",VLOOKUP(P2213,'NEW XEQM.c'!D:G,3,0))</f>
        <v>--</v>
      </c>
      <c r="U2213" s="1" t="s">
        <v>2074</v>
      </c>
      <c r="W2213" t="str">
        <f t="shared" ref="W2213:W2231" si="370">SUBSTITUTE(IF(AND(T2213="--",FIND("STD",E2213),FIND("fn",C2213)&gt;0,FIND("ITM_",P2213),I2213="CAT_FNCT"),E2213,""),"""","")</f>
        <v/>
      </c>
    </row>
    <row r="2214" spans="1:23">
      <c r="A2214" s="16">
        <f t="shared" si="365"/>
        <v>2214</v>
      </c>
      <c r="B2214" s="15">
        <f t="shared" si="366"/>
        <v>2170</v>
      </c>
      <c r="C2214" t="s">
        <v>5891</v>
      </c>
      <c r="D2214" t="s">
        <v>144</v>
      </c>
      <c r="E2214" s="305" t="str">
        <f t="shared" si="367"/>
        <v>"m" STD_RIGHT_ARROW "fur"</v>
      </c>
      <c r="F2214" s="134" t="s">
        <v>5865</v>
      </c>
      <c r="G2214" s="44">
        <v>0</v>
      </c>
      <c r="H2214" s="44">
        <v>0</v>
      </c>
      <c r="I2214" s="92" t="s">
        <v>1</v>
      </c>
      <c r="J2214" s="23" t="s">
        <v>1274</v>
      </c>
      <c r="K2214" s="24" t="s">
        <v>3630</v>
      </c>
      <c r="L2214" s="22" t="s">
        <v>4261</v>
      </c>
      <c r="M2214" s="22" t="s">
        <v>4316</v>
      </c>
      <c r="N2214" s="22" t="str">
        <f t="shared" si="368"/>
        <v>CAT_FNCT</v>
      </c>
      <c r="O2214" s="22"/>
      <c r="P2214" s="248" t="s">
        <v>5847</v>
      </c>
      <c r="Q2214" s="191"/>
      <c r="R2214" s="1"/>
      <c r="S2214" s="1" t="str">
        <f t="shared" si="369"/>
        <v/>
      </c>
      <c r="T2214" s="1" t="str">
        <f>IF(ISNA(VLOOKUP(P2214,'NEW XEQM.c'!D:D,1,0)),"--",VLOOKUP(P2214,'NEW XEQM.c'!D:G,3,0))</f>
        <v>--</v>
      </c>
      <c r="U2214" s="1" t="s">
        <v>2074</v>
      </c>
      <c r="W2214" t="str">
        <f t="shared" si="370"/>
        <v/>
      </c>
    </row>
    <row r="2215" spans="1:23">
      <c r="A2215" s="16">
        <f t="shared" si="365"/>
        <v>2215</v>
      </c>
      <c r="B2215" s="15">
        <f t="shared" si="366"/>
        <v>2171</v>
      </c>
      <c r="C2215" t="s">
        <v>5892</v>
      </c>
      <c r="D2215" t="s">
        <v>24</v>
      </c>
      <c r="E2215" s="305" t="str">
        <f t="shared" si="367"/>
        <v>"ftn" STD_RIGHT_ARROW "s"</v>
      </c>
      <c r="F2215" s="134" t="s">
        <v>5866</v>
      </c>
      <c r="G2215" s="44">
        <v>0</v>
      </c>
      <c r="H2215" s="44">
        <v>0</v>
      </c>
      <c r="I2215" s="92" t="s">
        <v>1</v>
      </c>
      <c r="J2215" s="23" t="s">
        <v>1274</v>
      </c>
      <c r="K2215" s="24" t="s">
        <v>3630</v>
      </c>
      <c r="L2215" s="22" t="s">
        <v>4261</v>
      </c>
      <c r="M2215" s="22" t="s">
        <v>4316</v>
      </c>
      <c r="N2215" s="22" t="str">
        <f t="shared" si="368"/>
        <v>CAT_FNCT</v>
      </c>
      <c r="O2215" s="22"/>
      <c r="P2215" s="248" t="s">
        <v>5848</v>
      </c>
      <c r="Q2215" s="191"/>
      <c r="R2215" s="1"/>
      <c r="S2215" s="1" t="str">
        <f t="shared" si="369"/>
        <v/>
      </c>
      <c r="T2215" s="1" t="str">
        <f>IF(ISNA(VLOOKUP(P2215,'NEW XEQM.c'!D:D,1,0)),"--",VLOOKUP(P2215,'NEW XEQM.c'!D:G,3,0))</f>
        <v>--</v>
      </c>
      <c r="U2215" s="1" t="s">
        <v>2074</v>
      </c>
      <c r="W2215" t="str">
        <f t="shared" si="370"/>
        <v/>
      </c>
    </row>
    <row r="2216" spans="1:23">
      <c r="A2216" s="16">
        <f t="shared" si="365"/>
        <v>2216</v>
      </c>
      <c r="B2216" s="15">
        <f t="shared" si="366"/>
        <v>2172</v>
      </c>
      <c r="C2216" t="s">
        <v>5892</v>
      </c>
      <c r="D2216" t="s">
        <v>144</v>
      </c>
      <c r="E2216" s="305" t="str">
        <f t="shared" si="367"/>
        <v>"s" STD_RIGHT_ARROW "ftn"</v>
      </c>
      <c r="F2216" s="134" t="s">
        <v>5867</v>
      </c>
      <c r="G2216" s="44">
        <v>0</v>
      </c>
      <c r="H2216" s="44">
        <v>0</v>
      </c>
      <c r="I2216" s="92" t="s">
        <v>1</v>
      </c>
      <c r="J2216" s="23" t="s">
        <v>1274</v>
      </c>
      <c r="K2216" s="24" t="s">
        <v>3630</v>
      </c>
      <c r="L2216" s="22" t="s">
        <v>4261</v>
      </c>
      <c r="M2216" s="22" t="s">
        <v>4316</v>
      </c>
      <c r="N2216" s="22" t="str">
        <f t="shared" si="368"/>
        <v>CAT_FNCT</v>
      </c>
      <c r="O2216" s="22"/>
      <c r="P2216" s="248" t="s">
        <v>5849</v>
      </c>
      <c r="Q2216" s="191"/>
      <c r="R2216" s="1"/>
      <c r="S2216" s="1" t="str">
        <f t="shared" si="369"/>
        <v/>
      </c>
      <c r="T2216" s="1" t="str">
        <f>IF(ISNA(VLOOKUP(P2216,'NEW XEQM.c'!D:D,1,0)),"--",VLOOKUP(P2216,'NEW XEQM.c'!D:G,3,0))</f>
        <v>--</v>
      </c>
      <c r="U2216" s="1" t="s">
        <v>2074</v>
      </c>
      <c r="W2216" t="str">
        <f t="shared" si="370"/>
        <v/>
      </c>
    </row>
    <row r="2217" spans="1:23">
      <c r="A2217" s="16">
        <f t="shared" si="365"/>
        <v>2217</v>
      </c>
      <c r="B2217" s="15">
        <f t="shared" si="366"/>
        <v>2173</v>
      </c>
      <c r="C2217" t="s">
        <v>5893</v>
      </c>
      <c r="D2217" t="s">
        <v>24</v>
      </c>
      <c r="E2217" s="305" t="str">
        <f t="shared" si="367"/>
        <v>"fur/ftn" STD_RIGHT_ARROW "m/s"</v>
      </c>
      <c r="F2217" s="134" t="s">
        <v>5868</v>
      </c>
      <c r="G2217" s="44">
        <v>0</v>
      </c>
      <c r="H2217" s="44">
        <v>0</v>
      </c>
      <c r="I2217" s="92" t="s">
        <v>1</v>
      </c>
      <c r="J2217" s="23" t="s">
        <v>1274</v>
      </c>
      <c r="K2217" s="24" t="s">
        <v>3630</v>
      </c>
      <c r="L2217" s="22" t="s">
        <v>4261</v>
      </c>
      <c r="M2217" s="22" t="s">
        <v>4316</v>
      </c>
      <c r="N2217" s="22" t="str">
        <f t="shared" si="368"/>
        <v>CAT_FNCT</v>
      </c>
      <c r="O2217" s="22"/>
      <c r="P2217" s="248" t="s">
        <v>5850</v>
      </c>
      <c r="Q2217" s="191"/>
      <c r="R2217" s="1"/>
      <c r="S2217" s="1" t="str">
        <f t="shared" si="369"/>
        <v/>
      </c>
      <c r="T2217" s="1" t="str">
        <f>IF(ISNA(VLOOKUP(P2217,'NEW XEQM.c'!D:D,1,0)),"--",VLOOKUP(P2217,'NEW XEQM.c'!D:G,3,0))</f>
        <v>--</v>
      </c>
      <c r="U2217" s="1" t="s">
        <v>2074</v>
      </c>
      <c r="W2217" t="str">
        <f t="shared" si="370"/>
        <v/>
      </c>
    </row>
    <row r="2218" spans="1:23">
      <c r="A2218" s="16">
        <f t="shared" si="365"/>
        <v>2218</v>
      </c>
      <c r="B2218" s="15">
        <f t="shared" si="366"/>
        <v>2174</v>
      </c>
      <c r="C2218" t="s">
        <v>5893</v>
      </c>
      <c r="D2218" t="s">
        <v>144</v>
      </c>
      <c r="E2218" s="305" t="str">
        <f t="shared" si="367"/>
        <v>"m/s" STD_RIGHT_ARROW "fur/ftn"</v>
      </c>
      <c r="F2218" s="134" t="s">
        <v>5869</v>
      </c>
      <c r="G2218" s="44">
        <v>0</v>
      </c>
      <c r="H2218" s="44">
        <v>0</v>
      </c>
      <c r="I2218" s="92" t="s">
        <v>1</v>
      </c>
      <c r="J2218" s="23" t="s">
        <v>1274</v>
      </c>
      <c r="K2218" s="24" t="s">
        <v>3630</v>
      </c>
      <c r="L2218" s="22" t="s">
        <v>4261</v>
      </c>
      <c r="M2218" s="22" t="s">
        <v>4316</v>
      </c>
      <c r="N2218" s="22" t="str">
        <f t="shared" si="368"/>
        <v>CAT_FNCT</v>
      </c>
      <c r="O2218" s="22"/>
      <c r="P2218" s="248" t="s">
        <v>5851</v>
      </c>
      <c r="Q2218" s="191"/>
      <c r="R2218" s="1"/>
      <c r="S2218" s="1" t="str">
        <f t="shared" si="369"/>
        <v/>
      </c>
      <c r="T2218" s="1" t="str">
        <f>IF(ISNA(VLOOKUP(P2218,'NEW XEQM.c'!D:D,1,0)),"--",VLOOKUP(P2218,'NEW XEQM.c'!D:G,3,0))</f>
        <v>--</v>
      </c>
      <c r="U2218" s="1" t="s">
        <v>2074</v>
      </c>
      <c r="W2218" t="str">
        <f t="shared" si="370"/>
        <v/>
      </c>
    </row>
    <row r="2219" spans="1:23">
      <c r="A2219" s="16">
        <f t="shared" si="365"/>
        <v>2219</v>
      </c>
      <c r="B2219" s="15">
        <f t="shared" si="366"/>
        <v>2175</v>
      </c>
      <c r="C2219" t="s">
        <v>5894</v>
      </c>
      <c r="D2219" t="s">
        <v>24</v>
      </c>
      <c r="E2219" s="305" t="str">
        <f t="shared" si="367"/>
        <v>"brds" STD_RIGHT_ARROW "m"</v>
      </c>
      <c r="F2219" s="134" t="s">
        <v>5870</v>
      </c>
      <c r="G2219" s="44">
        <v>0</v>
      </c>
      <c r="H2219" s="44">
        <v>0</v>
      </c>
      <c r="I2219" s="92" t="s">
        <v>1</v>
      </c>
      <c r="J2219" s="23" t="s">
        <v>1274</v>
      </c>
      <c r="K2219" s="24" t="s">
        <v>3630</v>
      </c>
      <c r="L2219" s="22" t="s">
        <v>4261</v>
      </c>
      <c r="M2219" s="22" t="s">
        <v>4316</v>
      </c>
      <c r="N2219" s="22" t="str">
        <f t="shared" si="368"/>
        <v>CAT_FNCT</v>
      </c>
      <c r="O2219" s="22"/>
      <c r="P2219" s="248" t="s">
        <v>5852</v>
      </c>
      <c r="Q2219" s="191"/>
      <c r="R2219" s="1"/>
      <c r="S2219" s="1" t="str">
        <f t="shared" si="369"/>
        <v/>
      </c>
      <c r="T2219" s="1" t="str">
        <f>IF(ISNA(VLOOKUP(P2219,'NEW XEQM.c'!D:D,1,0)),"--",VLOOKUP(P2219,'NEW XEQM.c'!D:G,3,0))</f>
        <v>--</v>
      </c>
      <c r="U2219" s="1" t="s">
        <v>2074</v>
      </c>
      <c r="W2219" t="str">
        <f t="shared" si="370"/>
        <v/>
      </c>
    </row>
    <row r="2220" spans="1:23">
      <c r="A2220" s="16">
        <f t="shared" si="365"/>
        <v>2220</v>
      </c>
      <c r="B2220" s="15">
        <f t="shared" si="366"/>
        <v>2176</v>
      </c>
      <c r="C2220" t="s">
        <v>5894</v>
      </c>
      <c r="D2220" t="s">
        <v>144</v>
      </c>
      <c r="E2220" s="305" t="str">
        <f t="shared" si="367"/>
        <v>"m" STD_RIGHT_ARROW "brds"</v>
      </c>
      <c r="F2220" s="134" t="s">
        <v>5871</v>
      </c>
      <c r="G2220" s="44">
        <v>0</v>
      </c>
      <c r="H2220" s="44">
        <v>0</v>
      </c>
      <c r="I2220" s="92" t="s">
        <v>1</v>
      </c>
      <c r="J2220" s="23" t="s">
        <v>1274</v>
      </c>
      <c r="K2220" s="24" t="s">
        <v>3630</v>
      </c>
      <c r="L2220" s="22" t="s">
        <v>4261</v>
      </c>
      <c r="M2220" s="22" t="s">
        <v>4316</v>
      </c>
      <c r="N2220" s="22" t="str">
        <f t="shared" si="368"/>
        <v>CAT_FNCT</v>
      </c>
      <c r="O2220" s="22"/>
      <c r="P2220" s="248" t="s">
        <v>5853</v>
      </c>
      <c r="Q2220" s="191"/>
      <c r="R2220" s="1"/>
      <c r="S2220" s="1" t="str">
        <f t="shared" si="369"/>
        <v/>
      </c>
      <c r="T2220" s="1" t="str">
        <f>IF(ISNA(VLOOKUP(P2220,'NEW XEQM.c'!D:D,1,0)),"--",VLOOKUP(P2220,'NEW XEQM.c'!D:G,3,0))</f>
        <v>--</v>
      </c>
      <c r="U2220" s="1" t="s">
        <v>2074</v>
      </c>
      <c r="W2220" t="str">
        <f t="shared" si="370"/>
        <v/>
      </c>
    </row>
    <row r="2221" spans="1:23">
      <c r="A2221" s="16">
        <f t="shared" si="365"/>
        <v>2221</v>
      </c>
      <c r="B2221" s="15">
        <f t="shared" si="366"/>
        <v>2177</v>
      </c>
      <c r="C2221" t="s">
        <v>5895</v>
      </c>
      <c r="D2221" t="s">
        <v>24</v>
      </c>
      <c r="E2221" s="305" t="str">
        <f t="shared" si="367"/>
        <v>"fir" STD_RIGHT_ARROW "kg"</v>
      </c>
      <c r="F2221" s="134" t="s">
        <v>5872</v>
      </c>
      <c r="G2221" s="44">
        <v>0</v>
      </c>
      <c r="H2221" s="44">
        <v>0</v>
      </c>
      <c r="I2221" s="92" t="s">
        <v>1</v>
      </c>
      <c r="J2221" s="23" t="s">
        <v>1274</v>
      </c>
      <c r="K2221" s="24" t="s">
        <v>3630</v>
      </c>
      <c r="L2221" s="22" t="s">
        <v>4261</v>
      </c>
      <c r="M2221" s="22" t="s">
        <v>4316</v>
      </c>
      <c r="N2221" s="22" t="str">
        <f t="shared" si="368"/>
        <v>CAT_FNCT</v>
      </c>
      <c r="O2221" s="22"/>
      <c r="P2221" s="248" t="s">
        <v>5854</v>
      </c>
      <c r="Q2221" s="191"/>
      <c r="R2221" s="1"/>
      <c r="S2221" s="1" t="str">
        <f t="shared" si="369"/>
        <v/>
      </c>
      <c r="T2221" s="1" t="str">
        <f>IF(ISNA(VLOOKUP(P2221,'NEW XEQM.c'!D:D,1,0)),"--",VLOOKUP(P2221,'NEW XEQM.c'!D:G,3,0))</f>
        <v>--</v>
      </c>
      <c r="U2221" s="1" t="s">
        <v>2074</v>
      </c>
      <c r="W2221" t="str">
        <f t="shared" si="370"/>
        <v/>
      </c>
    </row>
    <row r="2222" spans="1:23">
      <c r="A2222" s="16">
        <f t="shared" si="365"/>
        <v>2222</v>
      </c>
      <c r="B2222" s="15">
        <f t="shared" si="366"/>
        <v>2178</v>
      </c>
      <c r="C2222" t="s">
        <v>5895</v>
      </c>
      <c r="D2222" t="s">
        <v>144</v>
      </c>
      <c r="E2222" s="305" t="str">
        <f t="shared" si="367"/>
        <v>"kg" STD_RIGHT_ARROW "fir"</v>
      </c>
      <c r="F2222" s="134" t="s">
        <v>5873</v>
      </c>
      <c r="G2222" s="44">
        <v>0</v>
      </c>
      <c r="H2222" s="44">
        <v>0</v>
      </c>
      <c r="I2222" s="92" t="s">
        <v>1</v>
      </c>
      <c r="J2222" s="23" t="s">
        <v>1274</v>
      </c>
      <c r="K2222" s="24" t="s">
        <v>3630</v>
      </c>
      <c r="L2222" s="22" t="s">
        <v>4261</v>
      </c>
      <c r="M2222" s="22" t="s">
        <v>4316</v>
      </c>
      <c r="N2222" s="22" t="str">
        <f t="shared" si="368"/>
        <v>CAT_FNCT</v>
      </c>
      <c r="O2222" s="22"/>
      <c r="P2222" s="248" t="s">
        <v>5855</v>
      </c>
      <c r="Q2222" s="191"/>
      <c r="R2222" s="1"/>
      <c r="S2222" s="1" t="str">
        <f t="shared" si="369"/>
        <v/>
      </c>
      <c r="T2222" s="1" t="str">
        <f>IF(ISNA(VLOOKUP(P2222,'NEW XEQM.c'!D:D,1,0)),"--",VLOOKUP(P2222,'NEW XEQM.c'!D:G,3,0))</f>
        <v>--</v>
      </c>
      <c r="U2222" s="1" t="s">
        <v>2074</v>
      </c>
      <c r="W2222" t="str">
        <f t="shared" si="370"/>
        <v/>
      </c>
    </row>
    <row r="2223" spans="1:23">
      <c r="A2223" s="16">
        <f t="shared" si="365"/>
        <v>2223</v>
      </c>
      <c r="B2223" s="15">
        <f t="shared" si="366"/>
        <v>2179</v>
      </c>
      <c r="C2223" t="s">
        <v>5896</v>
      </c>
      <c r="D2223" t="s">
        <v>24</v>
      </c>
      <c r="E2223" s="305" t="str">
        <f t="shared" si="367"/>
        <v>"fur/ftn" STD_RIGHT_ARROW "km/h"</v>
      </c>
      <c r="F2223" s="134" t="s">
        <v>5874</v>
      </c>
      <c r="G2223" s="44">
        <v>0</v>
      </c>
      <c r="H2223" s="44">
        <v>0</v>
      </c>
      <c r="I2223" s="92" t="s">
        <v>1</v>
      </c>
      <c r="J2223" s="23" t="s">
        <v>1274</v>
      </c>
      <c r="K2223" s="24" t="s">
        <v>3630</v>
      </c>
      <c r="L2223" s="22" t="s">
        <v>4261</v>
      </c>
      <c r="M2223" s="22" t="s">
        <v>4316</v>
      </c>
      <c r="N2223" s="22" t="str">
        <f t="shared" si="368"/>
        <v>CAT_FNCT</v>
      </c>
      <c r="O2223" s="22"/>
      <c r="P2223" s="248" t="s">
        <v>5856</v>
      </c>
      <c r="Q2223" s="191"/>
      <c r="R2223" s="1"/>
      <c r="S2223" s="1" t="str">
        <f t="shared" si="369"/>
        <v/>
      </c>
      <c r="T2223" s="1" t="str">
        <f>IF(ISNA(VLOOKUP(P2223,'NEW XEQM.c'!D:D,1,0)),"--",VLOOKUP(P2223,'NEW XEQM.c'!D:G,3,0))</f>
        <v>--</v>
      </c>
      <c r="U2223" s="1" t="s">
        <v>2074</v>
      </c>
      <c r="W2223" t="str">
        <f t="shared" si="370"/>
        <v/>
      </c>
    </row>
    <row r="2224" spans="1:23">
      <c r="A2224" s="16">
        <f t="shared" si="365"/>
        <v>2224</v>
      </c>
      <c r="B2224" s="15">
        <f t="shared" si="366"/>
        <v>2180</v>
      </c>
      <c r="C2224" t="s">
        <v>5896</v>
      </c>
      <c r="D2224" t="s">
        <v>144</v>
      </c>
      <c r="E2224" s="305" t="str">
        <f t="shared" si="367"/>
        <v>"km/h" STD_RIGHT_ARROW "fur/ftn"</v>
      </c>
      <c r="F2224" s="134" t="s">
        <v>5875</v>
      </c>
      <c r="G2224" s="44">
        <v>0</v>
      </c>
      <c r="H2224" s="44">
        <v>0</v>
      </c>
      <c r="I2224" s="92" t="s">
        <v>1</v>
      </c>
      <c r="J2224" s="23" t="s">
        <v>1274</v>
      </c>
      <c r="K2224" s="24" t="s">
        <v>3630</v>
      </c>
      <c r="L2224" s="22" t="s">
        <v>4261</v>
      </c>
      <c r="M2224" s="22" t="s">
        <v>4316</v>
      </c>
      <c r="N2224" s="22" t="str">
        <f t="shared" si="368"/>
        <v>CAT_FNCT</v>
      </c>
      <c r="O2224" s="22"/>
      <c r="P2224" s="248" t="s">
        <v>5857</v>
      </c>
      <c r="Q2224" s="191"/>
      <c r="R2224" s="1"/>
      <c r="S2224" s="1" t="str">
        <f t="shared" si="369"/>
        <v/>
      </c>
      <c r="T2224" s="1" t="str">
        <f>IF(ISNA(VLOOKUP(P2224,'NEW XEQM.c'!D:D,1,0)),"--",VLOOKUP(P2224,'NEW XEQM.c'!D:G,3,0))</f>
        <v>--</v>
      </c>
      <c r="U2224" s="1" t="s">
        <v>2074</v>
      </c>
      <c r="W2224" t="str">
        <f t="shared" si="370"/>
        <v/>
      </c>
    </row>
    <row r="2225" spans="1:23">
      <c r="A2225" s="16">
        <f t="shared" si="365"/>
        <v>2225</v>
      </c>
      <c r="B2225" s="15">
        <f t="shared" si="366"/>
        <v>2181</v>
      </c>
      <c r="C2225" t="s">
        <v>5897</v>
      </c>
      <c r="D2225" t="s">
        <v>24</v>
      </c>
      <c r="E2225" s="305" t="str">
        <f t="shared" si="367"/>
        <v>"brds" STD_RIGHT_ARROW "in."</v>
      </c>
      <c r="F2225" s="134" t="s">
        <v>5876</v>
      </c>
      <c r="G2225" s="44">
        <v>0</v>
      </c>
      <c r="H2225" s="44">
        <v>0</v>
      </c>
      <c r="I2225" s="92" t="s">
        <v>1</v>
      </c>
      <c r="J2225" s="23" t="s">
        <v>1274</v>
      </c>
      <c r="K2225" s="24" t="s">
        <v>3630</v>
      </c>
      <c r="L2225" s="22" t="s">
        <v>4261</v>
      </c>
      <c r="M2225" s="22" t="s">
        <v>4316</v>
      </c>
      <c r="N2225" s="22" t="str">
        <f t="shared" si="368"/>
        <v>CAT_FNCT</v>
      </c>
      <c r="O2225" s="22"/>
      <c r="P2225" s="248" t="s">
        <v>5858</v>
      </c>
      <c r="Q2225" s="191"/>
      <c r="R2225" s="1"/>
      <c r="S2225" s="1" t="str">
        <f t="shared" si="369"/>
        <v/>
      </c>
      <c r="T2225" s="1" t="str">
        <f>IF(ISNA(VLOOKUP(P2225,'NEW XEQM.c'!D:D,1,0)),"--",VLOOKUP(P2225,'NEW XEQM.c'!D:G,3,0))</f>
        <v>--</v>
      </c>
      <c r="U2225" s="1" t="s">
        <v>2074</v>
      </c>
      <c r="W2225" t="str">
        <f t="shared" si="370"/>
        <v/>
      </c>
    </row>
    <row r="2226" spans="1:23">
      <c r="A2226" s="16">
        <f t="shared" si="365"/>
        <v>2226</v>
      </c>
      <c r="B2226" s="15">
        <f t="shared" si="366"/>
        <v>2182</v>
      </c>
      <c r="C2226" t="s">
        <v>5897</v>
      </c>
      <c r="D2226" t="s">
        <v>144</v>
      </c>
      <c r="E2226" s="305" t="str">
        <f t="shared" si="367"/>
        <v>"in." STD_RIGHT_ARROW "brds"</v>
      </c>
      <c r="F2226" s="134" t="s">
        <v>5877</v>
      </c>
      <c r="G2226" s="44">
        <v>0</v>
      </c>
      <c r="H2226" s="44">
        <v>0</v>
      </c>
      <c r="I2226" s="92" t="s">
        <v>1</v>
      </c>
      <c r="J2226" s="23" t="s">
        <v>1274</v>
      </c>
      <c r="K2226" s="24" t="s">
        <v>3630</v>
      </c>
      <c r="L2226" s="22" t="s">
        <v>4261</v>
      </c>
      <c r="M2226" s="22" t="s">
        <v>4316</v>
      </c>
      <c r="N2226" s="22" t="str">
        <f t="shared" si="368"/>
        <v>CAT_FNCT</v>
      </c>
      <c r="O2226" s="22"/>
      <c r="P2226" s="248" t="s">
        <v>5859</v>
      </c>
      <c r="Q2226" s="191"/>
      <c r="R2226" s="1"/>
      <c r="S2226" s="1" t="str">
        <f t="shared" si="369"/>
        <v/>
      </c>
      <c r="T2226" s="1" t="str">
        <f>IF(ISNA(VLOOKUP(P2226,'NEW XEQM.c'!D:D,1,0)),"--",VLOOKUP(P2226,'NEW XEQM.c'!D:G,3,0))</f>
        <v>--</v>
      </c>
      <c r="U2226" s="1" t="s">
        <v>2074</v>
      </c>
      <c r="W2226" t="str">
        <f t="shared" si="370"/>
        <v/>
      </c>
    </row>
    <row r="2227" spans="1:23">
      <c r="A2227" s="16">
        <f t="shared" si="365"/>
        <v>2227</v>
      </c>
      <c r="B2227" s="15">
        <f t="shared" si="366"/>
        <v>2183</v>
      </c>
      <c r="C2227" t="s">
        <v>5898</v>
      </c>
      <c r="D2227" t="s">
        <v>24</v>
      </c>
      <c r="E2227" s="305" t="str">
        <f t="shared" si="367"/>
        <v>"fir" STD_RIGHT_ARROW "lb."</v>
      </c>
      <c r="F2227" s="134" t="s">
        <v>5878</v>
      </c>
      <c r="G2227" s="44">
        <v>0</v>
      </c>
      <c r="H2227" s="44">
        <v>0</v>
      </c>
      <c r="I2227" s="92" t="s">
        <v>1</v>
      </c>
      <c r="J2227" s="23" t="s">
        <v>1274</v>
      </c>
      <c r="K2227" s="24" t="s">
        <v>3630</v>
      </c>
      <c r="L2227" s="22" t="s">
        <v>4261</v>
      </c>
      <c r="M2227" s="22" t="s">
        <v>4316</v>
      </c>
      <c r="N2227" s="22" t="str">
        <f t="shared" si="368"/>
        <v>CAT_FNCT</v>
      </c>
      <c r="O2227" s="22"/>
      <c r="P2227" s="248" t="s">
        <v>5860</v>
      </c>
      <c r="Q2227" s="191"/>
      <c r="R2227" s="1"/>
      <c r="S2227" s="1" t="str">
        <f t="shared" si="369"/>
        <v/>
      </c>
      <c r="T2227" s="1" t="str">
        <f>IF(ISNA(VLOOKUP(P2227,'NEW XEQM.c'!D:D,1,0)),"--",VLOOKUP(P2227,'NEW XEQM.c'!D:G,3,0))</f>
        <v>--</v>
      </c>
      <c r="U2227" s="1" t="s">
        <v>2074</v>
      </c>
      <c r="W2227" t="str">
        <f t="shared" si="370"/>
        <v/>
      </c>
    </row>
    <row r="2228" spans="1:23">
      <c r="A2228" s="16">
        <f t="shared" si="365"/>
        <v>2228</v>
      </c>
      <c r="B2228" s="15">
        <f t="shared" si="366"/>
        <v>2184</v>
      </c>
      <c r="C2228" t="s">
        <v>5898</v>
      </c>
      <c r="D2228" t="s">
        <v>144</v>
      </c>
      <c r="E2228" s="305" t="str">
        <f t="shared" si="367"/>
        <v>"lb." STD_RIGHT_ARROW "fir"</v>
      </c>
      <c r="F2228" s="134" t="s">
        <v>5879</v>
      </c>
      <c r="G2228" s="44">
        <v>0</v>
      </c>
      <c r="H2228" s="44">
        <v>0</v>
      </c>
      <c r="I2228" s="92" t="s">
        <v>1</v>
      </c>
      <c r="J2228" s="23" t="s">
        <v>1274</v>
      </c>
      <c r="K2228" s="24" t="s">
        <v>3630</v>
      </c>
      <c r="L2228" s="22" t="s">
        <v>4261</v>
      </c>
      <c r="M2228" s="22" t="s">
        <v>4316</v>
      </c>
      <c r="N2228" s="22" t="str">
        <f t="shared" si="368"/>
        <v>CAT_FNCT</v>
      </c>
      <c r="O2228" s="22"/>
      <c r="P2228" s="248" t="s">
        <v>5861</v>
      </c>
      <c r="Q2228" s="191"/>
      <c r="R2228" s="1"/>
      <c r="S2228" s="1" t="str">
        <f t="shared" si="369"/>
        <v/>
      </c>
      <c r="T2228" s="1" t="str">
        <f>IF(ISNA(VLOOKUP(P2228,'NEW XEQM.c'!D:D,1,0)),"--",VLOOKUP(P2228,'NEW XEQM.c'!D:G,3,0))</f>
        <v>--</v>
      </c>
      <c r="U2228" s="1" t="s">
        <v>2074</v>
      </c>
      <c r="W2228" t="str">
        <f t="shared" si="370"/>
        <v/>
      </c>
    </row>
    <row r="2229" spans="1:23">
      <c r="A2229" s="16">
        <f t="shared" si="365"/>
        <v>2229</v>
      </c>
      <c r="B2229" s="15">
        <f t="shared" si="366"/>
        <v>2185</v>
      </c>
      <c r="C2229" t="s">
        <v>5899</v>
      </c>
      <c r="D2229" t="s">
        <v>24</v>
      </c>
      <c r="E2229" s="305" t="str">
        <f t="shared" si="367"/>
        <v>"fur/ftn" STD_RIGHT_ARROW "mph"</v>
      </c>
      <c r="F2229" s="134" t="s">
        <v>5880</v>
      </c>
      <c r="G2229" s="44">
        <v>0</v>
      </c>
      <c r="H2229" s="44">
        <v>0</v>
      </c>
      <c r="I2229" s="92" t="s">
        <v>1</v>
      </c>
      <c r="J2229" s="23" t="s">
        <v>1274</v>
      </c>
      <c r="K2229" s="24" t="s">
        <v>3630</v>
      </c>
      <c r="L2229" s="22" t="s">
        <v>4261</v>
      </c>
      <c r="M2229" s="22" t="s">
        <v>4316</v>
      </c>
      <c r="N2229" s="22" t="str">
        <f t="shared" si="368"/>
        <v>CAT_FNCT</v>
      </c>
      <c r="O2229" s="22"/>
      <c r="P2229" s="248" t="s">
        <v>5862</v>
      </c>
      <c r="Q2229" s="191"/>
      <c r="R2229" s="1"/>
      <c r="S2229" s="1" t="str">
        <f t="shared" si="369"/>
        <v/>
      </c>
      <c r="T2229" s="1" t="str">
        <f>IF(ISNA(VLOOKUP(P2229,'NEW XEQM.c'!D:D,1,0)),"--",VLOOKUP(P2229,'NEW XEQM.c'!D:G,3,0))</f>
        <v>--</v>
      </c>
      <c r="U2229" s="1" t="s">
        <v>2074</v>
      </c>
      <c r="W2229" t="str">
        <f t="shared" si="370"/>
        <v/>
      </c>
    </row>
    <row r="2230" spans="1:23">
      <c r="A2230" s="16">
        <f t="shared" si="365"/>
        <v>2230</v>
      </c>
      <c r="B2230" s="15">
        <f t="shared" si="366"/>
        <v>2186</v>
      </c>
      <c r="C2230" t="s">
        <v>5899</v>
      </c>
      <c r="D2230" t="s">
        <v>144</v>
      </c>
      <c r="E2230" s="305" t="str">
        <f t="shared" si="367"/>
        <v>"mph" STD_RIGHT_ARROW "fur/ftn"</v>
      </c>
      <c r="F2230" s="134" t="s">
        <v>5881</v>
      </c>
      <c r="G2230" s="44">
        <v>0</v>
      </c>
      <c r="H2230" s="44">
        <v>0</v>
      </c>
      <c r="I2230" s="92" t="s">
        <v>1</v>
      </c>
      <c r="J2230" s="23" t="s">
        <v>1274</v>
      </c>
      <c r="K2230" s="24" t="s">
        <v>3630</v>
      </c>
      <c r="L2230" s="22" t="s">
        <v>4261</v>
      </c>
      <c r="M2230" s="22" t="s">
        <v>4316</v>
      </c>
      <c r="N2230" s="22" t="str">
        <f t="shared" si="368"/>
        <v>CAT_FNCT</v>
      </c>
      <c r="O2230" s="22"/>
      <c r="P2230" s="248" t="s">
        <v>5863</v>
      </c>
      <c r="Q2230" s="191"/>
      <c r="R2230" s="1"/>
      <c r="S2230" s="1" t="str">
        <f t="shared" si="369"/>
        <v/>
      </c>
      <c r="T2230" s="1" t="str">
        <f>IF(ISNA(VLOOKUP(P2230,'NEW XEQM.c'!D:D,1,0)),"--",VLOOKUP(P2230,'NEW XEQM.c'!D:G,3,0))</f>
        <v>--</v>
      </c>
      <c r="U2230" s="1" t="s">
        <v>2074</v>
      </c>
      <c r="W2230" t="str">
        <f t="shared" si="370"/>
        <v/>
      </c>
    </row>
    <row r="2231" spans="1:23">
      <c r="A2231" s="16">
        <f t="shared" si="365"/>
        <v>2231</v>
      </c>
      <c r="B2231" s="15">
        <f t="shared" si="366"/>
        <v>2187</v>
      </c>
      <c r="C2231" t="s">
        <v>5900</v>
      </c>
      <c r="D2231" t="s">
        <v>24</v>
      </c>
      <c r="E2231" s="305" t="str">
        <f t="shared" si="367"/>
        <v>"ft/s" STD_RIGHT_ARROW "km/h"</v>
      </c>
      <c r="F2231" s="134" t="s">
        <v>5886</v>
      </c>
      <c r="G2231" s="44">
        <v>0</v>
      </c>
      <c r="H2231" s="44">
        <v>0</v>
      </c>
      <c r="I2231" s="92" t="s">
        <v>1</v>
      </c>
      <c r="J2231" s="23" t="s">
        <v>1274</v>
      </c>
      <c r="K2231" s="24" t="s">
        <v>3630</v>
      </c>
      <c r="L2231" s="22" t="s">
        <v>4261</v>
      </c>
      <c r="M2231" s="22" t="s">
        <v>4316</v>
      </c>
      <c r="N2231" s="22" t="str">
        <f t="shared" si="368"/>
        <v>CAT_FNCT</v>
      </c>
      <c r="O2231" s="22"/>
      <c r="P2231" s="248" t="s">
        <v>5882</v>
      </c>
      <c r="Q2231" s="191"/>
      <c r="R2231" s="1"/>
      <c r="S2231" s="1" t="str">
        <f t="shared" si="369"/>
        <v/>
      </c>
      <c r="T2231" s="1" t="str">
        <f>IF(ISNA(VLOOKUP(P2231,'NEW XEQM.c'!D:D,1,0)),"--",VLOOKUP(P2231,'NEW XEQM.c'!D:G,3,0))</f>
        <v>--</v>
      </c>
      <c r="U2231" s="1" t="s">
        <v>2074</v>
      </c>
      <c r="W2231" t="str">
        <f t="shared" si="370"/>
        <v/>
      </c>
    </row>
    <row r="2232" spans="1:23">
      <c r="A2232" s="16">
        <f t="shared" si="365"/>
        <v>2232</v>
      </c>
      <c r="B2232" s="15">
        <f t="shared" si="366"/>
        <v>2188</v>
      </c>
      <c r="C2232" t="s">
        <v>5900</v>
      </c>
      <c r="D2232" t="s">
        <v>144</v>
      </c>
      <c r="E2232" s="305" t="str">
        <f t="shared" si="367"/>
        <v>"km/h" STD_RIGHT_ARROW "ft/s"</v>
      </c>
      <c r="F2232" s="134" t="s">
        <v>5887</v>
      </c>
      <c r="G2232" s="44">
        <v>0</v>
      </c>
      <c r="H2232" s="44">
        <v>0</v>
      </c>
      <c r="I2232" s="92" t="s">
        <v>1</v>
      </c>
      <c r="J2232" s="23" t="s">
        <v>1274</v>
      </c>
      <c r="K2232" s="24" t="s">
        <v>3630</v>
      </c>
      <c r="L2232" s="22" t="s">
        <v>4261</v>
      </c>
      <c r="M2232" s="22" t="s">
        <v>4316</v>
      </c>
      <c r="N2232" s="22" t="str">
        <f t="shared" si="368"/>
        <v>CAT_FNCT</v>
      </c>
      <c r="O2232" s="22"/>
      <c r="P2232" s="248" t="s">
        <v>5883</v>
      </c>
      <c r="Q2232" s="191"/>
      <c r="R2232" s="1"/>
      <c r="S2232" s="1" t="str">
        <f t="shared" ref="S2232:S2237" si="371">IF(E2232=F2232,"","NOT EQUAL")</f>
        <v/>
      </c>
      <c r="T2232" s="1" t="str">
        <f>IF(ISNA(VLOOKUP(P2232,'NEW XEQM.c'!D:D,1,0)),"--",VLOOKUP(P2232,'NEW XEQM.c'!D:G,3,0))</f>
        <v>--</v>
      </c>
      <c r="U2232" s="1" t="s">
        <v>2074</v>
      </c>
      <c r="W2232" t="str">
        <f t="shared" ref="W2232:W2237" si="372">SUBSTITUTE(IF(AND(T2232="--",FIND("STD",E2232),FIND("fn",C2232)&gt;0,FIND("ITM_",P2232),I2232="CAT_FNCT"),E2232,""),"""","")</f>
        <v/>
      </c>
    </row>
    <row r="2233" spans="1:23">
      <c r="A2233" s="16">
        <f t="shared" si="365"/>
        <v>2233</v>
      </c>
      <c r="B2233" s="15">
        <f t="shared" si="366"/>
        <v>2189</v>
      </c>
      <c r="C2233" t="s">
        <v>5901</v>
      </c>
      <c r="D2233" t="s">
        <v>24</v>
      </c>
      <c r="E2233" s="305" t="str">
        <f t="shared" si="367"/>
        <v>"ft/s" STD_RIGHT_ARROW "m/s"</v>
      </c>
      <c r="F2233" s="134" t="s">
        <v>5888</v>
      </c>
      <c r="G2233" s="44">
        <v>0</v>
      </c>
      <c r="H2233" s="44">
        <v>0</v>
      </c>
      <c r="I2233" s="92" t="s">
        <v>1</v>
      </c>
      <c r="J2233" s="23" t="s">
        <v>1274</v>
      </c>
      <c r="K2233" s="24" t="s">
        <v>3630</v>
      </c>
      <c r="L2233" s="22" t="s">
        <v>4261</v>
      </c>
      <c r="M2233" s="22" t="s">
        <v>4316</v>
      </c>
      <c r="N2233" s="22" t="str">
        <f t="shared" si="368"/>
        <v>CAT_FNCT</v>
      </c>
      <c r="O2233" s="22"/>
      <c r="P2233" s="248" t="s">
        <v>5884</v>
      </c>
      <c r="Q2233" s="191"/>
      <c r="R2233" s="1"/>
      <c r="S2233" s="1" t="str">
        <f t="shared" si="371"/>
        <v/>
      </c>
      <c r="T2233" s="1" t="str">
        <f>IF(ISNA(VLOOKUP(P2233,'NEW XEQM.c'!D:D,1,0)),"--",VLOOKUP(P2233,'NEW XEQM.c'!D:G,3,0))</f>
        <v>--</v>
      </c>
      <c r="U2233" s="1" t="s">
        <v>2074</v>
      </c>
      <c r="W2233" t="str">
        <f t="shared" si="372"/>
        <v/>
      </c>
    </row>
    <row r="2234" spans="1:23">
      <c r="A2234" s="16">
        <f t="shared" si="365"/>
        <v>2234</v>
      </c>
      <c r="B2234" s="15">
        <f t="shared" si="366"/>
        <v>2190</v>
      </c>
      <c r="C2234" t="s">
        <v>5901</v>
      </c>
      <c r="D2234" t="s">
        <v>144</v>
      </c>
      <c r="E2234" s="305" t="str">
        <f t="shared" si="367"/>
        <v>"m/s" STD_RIGHT_ARROW "ft/s"</v>
      </c>
      <c r="F2234" s="134" t="s">
        <v>5889</v>
      </c>
      <c r="G2234" s="44">
        <v>0</v>
      </c>
      <c r="H2234" s="44">
        <v>0</v>
      </c>
      <c r="I2234" s="92" t="s">
        <v>1</v>
      </c>
      <c r="J2234" s="23" t="s">
        <v>1274</v>
      </c>
      <c r="K2234" s="24" t="s">
        <v>3630</v>
      </c>
      <c r="L2234" s="22" t="s">
        <v>4261</v>
      </c>
      <c r="M2234" s="22" t="s">
        <v>4316</v>
      </c>
      <c r="N2234" s="22" t="str">
        <f t="shared" si="368"/>
        <v>CAT_FNCT</v>
      </c>
      <c r="O2234" s="22"/>
      <c r="P2234" s="248" t="s">
        <v>5885</v>
      </c>
      <c r="Q2234" s="191"/>
      <c r="R2234" s="1"/>
      <c r="S2234" s="1" t="str">
        <f t="shared" si="371"/>
        <v/>
      </c>
      <c r="T2234" s="1" t="str">
        <f>IF(ISNA(VLOOKUP(P2234,'NEW XEQM.c'!D:D,1,0)),"--",VLOOKUP(P2234,'NEW XEQM.c'!D:G,3,0))</f>
        <v>--</v>
      </c>
      <c r="U2234" s="1" t="s">
        <v>2074</v>
      </c>
      <c r="W2234" t="str">
        <f t="shared" si="372"/>
        <v/>
      </c>
    </row>
    <row r="2235" spans="1:23">
      <c r="A2235" s="16">
        <f t="shared" si="365"/>
        <v>2235</v>
      </c>
      <c r="B2235" s="15">
        <f t="shared" si="366"/>
        <v>2191</v>
      </c>
      <c r="C2235" s="45" t="s">
        <v>5021</v>
      </c>
      <c r="D2235" s="45" t="s">
        <v>5917</v>
      </c>
      <c r="E2235" s="46" t="s">
        <v>6180</v>
      </c>
      <c r="F2235" s="46" t="s">
        <v>6180</v>
      </c>
      <c r="G2235" s="47">
        <v>0</v>
      </c>
      <c r="H2235" s="47">
        <v>0</v>
      </c>
      <c r="I2235" s="197" t="s">
        <v>1</v>
      </c>
      <c r="J2235" s="46" t="s">
        <v>1275</v>
      </c>
      <c r="K2235" s="48" t="s">
        <v>3526</v>
      </c>
      <c r="L2235" s="49" t="s">
        <v>4261</v>
      </c>
      <c r="M2235" s="49" t="s">
        <v>4318</v>
      </c>
      <c r="N2235" s="22" t="s">
        <v>5131</v>
      </c>
      <c r="O2235" s="45"/>
      <c r="P2235" s="247" t="s">
        <v>5923</v>
      </c>
      <c r="Q2235" s="191"/>
      <c r="R2235" s="1"/>
      <c r="S2235" s="1" t="str">
        <f t="shared" si="371"/>
        <v/>
      </c>
      <c r="T2235" s="1" t="str">
        <f>IF(ISNA(VLOOKUP(P2235,'NEW XEQM.c'!D:D,1,0)),"--",VLOOKUP(P2235,'NEW XEQM.c'!D:G,3,0))</f>
        <v>--</v>
      </c>
      <c r="U2235" s="1"/>
      <c r="W2235" t="e">
        <f t="shared" si="372"/>
        <v>#VALUE!</v>
      </c>
    </row>
    <row r="2236" spans="1:23">
      <c r="A2236" s="16">
        <f t="shared" si="365"/>
        <v>2236</v>
      </c>
      <c r="B2236" s="15">
        <f t="shared" si="366"/>
        <v>2192</v>
      </c>
      <c r="C2236" s="45" t="s">
        <v>3512</v>
      </c>
      <c r="D2236" s="45" t="s">
        <v>7</v>
      </c>
      <c r="E2236" s="122" t="s">
        <v>474</v>
      </c>
      <c r="F2236" s="46" t="s">
        <v>5916</v>
      </c>
      <c r="G2236" s="47">
        <v>0</v>
      </c>
      <c r="H2236" s="47">
        <v>0</v>
      </c>
      <c r="I2236" s="196" t="s">
        <v>1</v>
      </c>
      <c r="J2236" s="46" t="s">
        <v>1275</v>
      </c>
      <c r="K2236" s="48" t="s">
        <v>3526</v>
      </c>
      <c r="L2236" s="49" t="s">
        <v>4261</v>
      </c>
      <c r="M2236" s="22" t="s">
        <v>4316</v>
      </c>
      <c r="N2236" s="22" t="s">
        <v>2483</v>
      </c>
      <c r="O2236" s="45"/>
      <c r="P2236" s="247" t="s">
        <v>5918</v>
      </c>
      <c r="Q2236" s="191"/>
      <c r="R2236" s="1"/>
      <c r="S2236" s="1" t="str">
        <f t="shared" si="371"/>
        <v>NOT EQUAL</v>
      </c>
      <c r="T2236" s="1" t="str">
        <f>IF(ISNA(VLOOKUP(P2236,'NEW XEQM.c'!D:D,1,0)),"--",VLOOKUP(P2236,'NEW XEQM.c'!D:G,3,0))</f>
        <v>--</v>
      </c>
      <c r="U2236" s="1"/>
      <c r="W2236" t="e">
        <f t="shared" si="372"/>
        <v>#VALUE!</v>
      </c>
    </row>
    <row r="2237" spans="1:23">
      <c r="A2237" s="16">
        <f t="shared" si="365"/>
        <v>2237</v>
      </c>
      <c r="B2237" s="15">
        <f t="shared" si="366"/>
        <v>2193</v>
      </c>
      <c r="C2237" s="45" t="s">
        <v>3512</v>
      </c>
      <c r="D2237" s="45" t="s">
        <v>7</v>
      </c>
      <c r="E2237" s="122" t="s">
        <v>474</v>
      </c>
      <c r="F2237" s="46" t="s">
        <v>5914</v>
      </c>
      <c r="G2237" s="47">
        <v>0</v>
      </c>
      <c r="H2237" s="47">
        <v>0</v>
      </c>
      <c r="I2237" s="196" t="s">
        <v>1</v>
      </c>
      <c r="J2237" s="46" t="s">
        <v>1275</v>
      </c>
      <c r="K2237" s="48" t="s">
        <v>3526</v>
      </c>
      <c r="L2237" s="49" t="s">
        <v>4261</v>
      </c>
      <c r="M2237" s="22" t="s">
        <v>4316</v>
      </c>
      <c r="N2237" s="22" t="s">
        <v>2483</v>
      </c>
      <c r="O2237" s="45"/>
      <c r="P2237" s="247" t="s">
        <v>5919</v>
      </c>
      <c r="Q2237" s="191"/>
      <c r="R2237" s="1"/>
      <c r="S2237" s="1" t="str">
        <f t="shared" si="371"/>
        <v>NOT EQUAL</v>
      </c>
      <c r="T2237" s="1" t="str">
        <f>IF(ISNA(VLOOKUP(P2237,'NEW XEQM.c'!D:D,1,0)),"--",VLOOKUP(P2237,'NEW XEQM.c'!D:G,3,0))</f>
        <v>--</v>
      </c>
      <c r="U2237" s="1"/>
      <c r="W2237" t="e">
        <f t="shared" si="372"/>
        <v>#VALUE!</v>
      </c>
    </row>
    <row r="2238" spans="1:23">
      <c r="A2238" s="16">
        <f t="shared" ref="A2238:A2241" si="373">IF(B2238=INT(B2238),ROW(),"")</f>
        <v>2238</v>
      </c>
      <c r="B2238" s="15">
        <f t="shared" ref="B2238:B2241" si="374">IF(AND(MID(C2238,2,1)&lt;&gt;"/",MID(C2238,1,1)="/"),INT(B2237)+1,B2237+0.01)</f>
        <v>2194</v>
      </c>
      <c r="C2238" s="45" t="s">
        <v>3512</v>
      </c>
      <c r="D2238" s="45" t="s">
        <v>7</v>
      </c>
      <c r="E2238" s="122" t="s">
        <v>474</v>
      </c>
      <c r="F2238" s="46" t="s">
        <v>5915</v>
      </c>
      <c r="G2238" s="47">
        <v>0</v>
      </c>
      <c r="H2238" s="47">
        <v>0</v>
      </c>
      <c r="I2238" s="196" t="s">
        <v>1</v>
      </c>
      <c r="J2238" s="46" t="s">
        <v>1275</v>
      </c>
      <c r="K2238" s="48" t="s">
        <v>3526</v>
      </c>
      <c r="L2238" s="49" t="s">
        <v>4261</v>
      </c>
      <c r="M2238" s="22" t="s">
        <v>4316</v>
      </c>
      <c r="N2238" s="22" t="s">
        <v>2483</v>
      </c>
      <c r="O2238" s="45"/>
      <c r="P2238" s="247" t="s">
        <v>5920</v>
      </c>
      <c r="Q2238" s="191"/>
      <c r="R2238" s="1"/>
      <c r="S2238" s="1" t="str">
        <f t="shared" ref="S2238:S2249" si="375">IF(E2238=F2238,"","NOT EQUAL")</f>
        <v>NOT EQUAL</v>
      </c>
      <c r="T2238" s="1" t="str">
        <f>IF(ISNA(VLOOKUP(P2238,'NEW XEQM.c'!D:D,1,0)),"--",VLOOKUP(P2238,'NEW XEQM.c'!D:G,3,0))</f>
        <v>--</v>
      </c>
      <c r="U2238" s="1"/>
      <c r="W2238" t="e">
        <f t="shared" ref="W2238:W2249" si="376">SUBSTITUTE(IF(AND(T2238="--",FIND("STD",E2238),FIND("fn",C2238)&gt;0,FIND("ITM_",P2238),I2238="CAT_FNCT"),E2238,""),"""","")</f>
        <v>#VALUE!</v>
      </c>
    </row>
    <row r="2239" spans="1:23">
      <c r="A2239" s="16">
        <f t="shared" si="373"/>
        <v>2239</v>
      </c>
      <c r="B2239" s="15">
        <f t="shared" si="374"/>
        <v>2195</v>
      </c>
      <c r="C2239" s="45" t="s">
        <v>4145</v>
      </c>
      <c r="D2239" s="45" t="s">
        <v>11</v>
      </c>
      <c r="E2239" s="48" t="s">
        <v>4146</v>
      </c>
      <c r="F2239" s="48" t="s">
        <v>4146</v>
      </c>
      <c r="G2239" s="51">
        <v>0</v>
      </c>
      <c r="H2239" s="51">
        <v>99</v>
      </c>
      <c r="I2239" s="92" t="s">
        <v>3</v>
      </c>
      <c r="J2239" s="46" t="s">
        <v>1274</v>
      </c>
      <c r="K2239" s="48" t="s">
        <v>3630</v>
      </c>
      <c r="L2239" s="49" t="s">
        <v>4261</v>
      </c>
      <c r="M2239" s="22" t="s">
        <v>4317</v>
      </c>
      <c r="N2239" s="22" t="s">
        <v>2074</v>
      </c>
      <c r="O2239" s="45"/>
      <c r="P2239" s="247" t="s">
        <v>4147</v>
      </c>
      <c r="Q2239" s="191"/>
      <c r="R2239" s="1"/>
      <c r="S2239" s="1" t="str">
        <f t="shared" si="375"/>
        <v/>
      </c>
      <c r="T2239" s="1" t="str">
        <f>IF(ISNA(VLOOKUP(P2239,'NEW XEQM.c'!D:D,1,0)),"--",VLOOKUP(P2239,'NEW XEQM.c'!D:G,3,0))</f>
        <v>--</v>
      </c>
      <c r="U2239" s="1" t="s">
        <v>2480</v>
      </c>
      <c r="W2239" t="e">
        <f t="shared" si="376"/>
        <v>#VALUE!</v>
      </c>
    </row>
    <row r="2240" spans="1:23">
      <c r="A2240" s="16">
        <f t="shared" si="373"/>
        <v>2240</v>
      </c>
      <c r="B2240" s="15">
        <f t="shared" si="374"/>
        <v>2196</v>
      </c>
      <c r="C2240" s="45" t="s">
        <v>3350</v>
      </c>
      <c r="D2240" s="45" t="s">
        <v>11</v>
      </c>
      <c r="E2240" s="21" t="s">
        <v>4394</v>
      </c>
      <c r="F2240" s="21" t="s">
        <v>4394</v>
      </c>
      <c r="G2240" s="79">
        <v>0</v>
      </c>
      <c r="H2240" s="231" t="s">
        <v>5439</v>
      </c>
      <c r="I2240" s="130" t="s">
        <v>3</v>
      </c>
      <c r="J2240" s="23" t="s">
        <v>1274</v>
      </c>
      <c r="K2240" s="24" t="s">
        <v>3630</v>
      </c>
      <c r="L2240" s="22" t="s">
        <v>4261</v>
      </c>
      <c r="M2240" s="22" t="s">
        <v>4325</v>
      </c>
      <c r="N2240" s="22" t="s">
        <v>2483</v>
      </c>
      <c r="O2240" s="22"/>
      <c r="P2240" s="246" t="s">
        <v>4393</v>
      </c>
      <c r="Q2240" s="191"/>
      <c r="R2240" s="1"/>
      <c r="S2240" s="1" t="str">
        <f t="shared" si="375"/>
        <v/>
      </c>
      <c r="T2240" s="1" t="str">
        <f>IF(ISNA(VLOOKUP(P2240,'NEW XEQM.c'!D:D,1,0)),"--",VLOOKUP(P2240,'NEW XEQM.c'!D:G,3,0))</f>
        <v>--</v>
      </c>
      <c r="U2240" s="1" t="s">
        <v>2478</v>
      </c>
      <c r="W2240" t="e">
        <f t="shared" si="376"/>
        <v>#VALUE!</v>
      </c>
    </row>
    <row r="2241" spans="1:23">
      <c r="A2241" s="16">
        <f t="shared" si="373"/>
        <v>2241</v>
      </c>
      <c r="B2241" s="15">
        <f t="shared" si="374"/>
        <v>2197</v>
      </c>
      <c r="C2241" s="45" t="s">
        <v>4132</v>
      </c>
      <c r="D2241" s="45" t="s">
        <v>11</v>
      </c>
      <c r="E2241" s="21" t="s">
        <v>4395</v>
      </c>
      <c r="F2241" s="21" t="s">
        <v>4395</v>
      </c>
      <c r="G2241" s="79">
        <v>0</v>
      </c>
      <c r="H2241" s="79">
        <v>34</v>
      </c>
      <c r="I2241" s="130" t="s">
        <v>3</v>
      </c>
      <c r="J2241" s="23" t="s">
        <v>1274</v>
      </c>
      <c r="K2241" s="24" t="s">
        <v>3630</v>
      </c>
      <c r="L2241" s="22" t="s">
        <v>4261</v>
      </c>
      <c r="M2241" s="22" t="s">
        <v>4317</v>
      </c>
      <c r="N2241" s="22" t="s">
        <v>2483</v>
      </c>
      <c r="O2241" s="22"/>
      <c r="P2241" s="246" t="s">
        <v>4396</v>
      </c>
      <c r="Q2241" s="191"/>
      <c r="R2241" s="1"/>
      <c r="S2241" s="1" t="str">
        <f t="shared" si="375"/>
        <v/>
      </c>
      <c r="T2241" s="1" t="str">
        <f>IF(ISNA(VLOOKUP(P2241,'NEW XEQM.c'!D:D,1,0)),"--",VLOOKUP(P2241,'NEW XEQM.c'!D:G,3,0))</f>
        <v>--</v>
      </c>
      <c r="U2241" s="1" t="s">
        <v>2478</v>
      </c>
      <c r="W2241" t="e">
        <f t="shared" si="376"/>
        <v>#VALUE!</v>
      </c>
    </row>
    <row r="2242" spans="1:23">
      <c r="A2242" s="16">
        <f t="shared" ref="A2242:A2267" si="377">IF(B2242=INT(B2242),ROW(),"")</f>
        <v>2242</v>
      </c>
      <c r="B2242" s="15">
        <f t="shared" ref="B2242:B2267" si="378">IF(AND(MID(C2242,2,1)&lt;&gt;"/",MID(C2242,1,1)="/"),INT(B2241)+1,B2241+0.01)</f>
        <v>2198</v>
      </c>
      <c r="C2242" s="222" t="s">
        <v>6064</v>
      </c>
      <c r="D2242" s="222" t="s">
        <v>11</v>
      </c>
      <c r="E2242" s="306" t="s">
        <v>6070</v>
      </c>
      <c r="F2242" s="306" t="s">
        <v>6070</v>
      </c>
      <c r="G2242" s="79">
        <v>0</v>
      </c>
      <c r="H2242" s="307">
        <v>11</v>
      </c>
      <c r="I2242" s="56" t="s">
        <v>3</v>
      </c>
      <c r="J2242" s="56" t="s">
        <v>1274</v>
      </c>
      <c r="K2242" s="57" t="s">
        <v>4018</v>
      </c>
      <c r="L2242" s="11" t="s">
        <v>4261</v>
      </c>
      <c r="M2242" s="11" t="s">
        <v>4317</v>
      </c>
      <c r="N2242" s="22" t="s">
        <v>2483</v>
      </c>
      <c r="O2242" s="22"/>
      <c r="P2242" s="246" t="s">
        <v>6077</v>
      </c>
      <c r="Q2242" s="191"/>
      <c r="R2242" s="1"/>
      <c r="S2242" s="1" t="str">
        <f t="shared" ref="S2242:S2247" si="379">IF(E2242=F2242,"","NOT EQUAL")</f>
        <v/>
      </c>
      <c r="T2242" s="1" t="str">
        <f>IF(ISNA(VLOOKUP(P2242,'NEW XEQM.c'!D:D,1,0)),"--",VLOOKUP(P2242,'NEW XEQM.c'!D:G,3,0))</f>
        <v>--</v>
      </c>
      <c r="U2242" s="1" t="s">
        <v>2478</v>
      </c>
      <c r="W2242" t="e">
        <f t="shared" ref="W2242:W2247" si="380">SUBSTITUTE(IF(AND(T2242="--",FIND("STD",E2242),FIND("fn",C2242)&gt;0,FIND("ITM_",P2242),I2242="CAT_FNCT"),E2242,""),"""","")</f>
        <v>#VALUE!</v>
      </c>
    </row>
    <row r="2243" spans="1:23">
      <c r="A2243" s="16">
        <f t="shared" si="377"/>
        <v>2243</v>
      </c>
      <c r="B2243" s="15">
        <f t="shared" si="378"/>
        <v>2199</v>
      </c>
      <c r="C2243" s="222" t="s">
        <v>6065</v>
      </c>
      <c r="D2243" s="222" t="s">
        <v>7</v>
      </c>
      <c r="E2243" s="306" t="s">
        <v>6071</v>
      </c>
      <c r="F2243" s="306" t="s">
        <v>6071</v>
      </c>
      <c r="G2243" s="79">
        <v>0</v>
      </c>
      <c r="H2243" s="307">
        <v>0</v>
      </c>
      <c r="I2243" s="56" t="s">
        <v>3</v>
      </c>
      <c r="J2243" s="56" t="s">
        <v>1274</v>
      </c>
      <c r="K2243" s="57" t="s">
        <v>4018</v>
      </c>
      <c r="L2243" s="11" t="s">
        <v>4261</v>
      </c>
      <c r="M2243" s="11" t="s">
        <v>4316</v>
      </c>
      <c r="N2243" s="22" t="s">
        <v>2483</v>
      </c>
      <c r="O2243" s="22"/>
      <c r="P2243" s="246" t="s">
        <v>6078</v>
      </c>
      <c r="Q2243" s="191"/>
      <c r="R2243" s="1"/>
      <c r="S2243" s="1" t="str">
        <f t="shared" si="379"/>
        <v/>
      </c>
      <c r="T2243" s="1" t="str">
        <f>IF(ISNA(VLOOKUP(P2243,'NEW XEQM.c'!D:D,1,0)),"--",VLOOKUP(P2243,'NEW XEQM.c'!D:G,3,0))</f>
        <v>--</v>
      </c>
      <c r="U2243" s="1" t="s">
        <v>2478</v>
      </c>
      <c r="W2243" t="e">
        <f t="shared" si="380"/>
        <v>#VALUE!</v>
      </c>
    </row>
    <row r="2244" spans="1:23">
      <c r="A2244" s="16">
        <f t="shared" si="377"/>
        <v>2244</v>
      </c>
      <c r="B2244" s="15">
        <f t="shared" si="378"/>
        <v>2200</v>
      </c>
      <c r="C2244" s="222" t="s">
        <v>6066</v>
      </c>
      <c r="D2244" s="222" t="s">
        <v>7</v>
      </c>
      <c r="E2244" s="306" t="s">
        <v>6072</v>
      </c>
      <c r="F2244" s="306" t="s">
        <v>6072</v>
      </c>
      <c r="G2244" s="79">
        <v>0</v>
      </c>
      <c r="H2244" s="307">
        <v>0</v>
      </c>
      <c r="I2244" s="56" t="s">
        <v>3</v>
      </c>
      <c r="J2244" s="56" t="s">
        <v>1275</v>
      </c>
      <c r="K2244" s="57" t="s">
        <v>3526</v>
      </c>
      <c r="L2244" s="11" t="s">
        <v>4261</v>
      </c>
      <c r="M2244" s="11" t="s">
        <v>4318</v>
      </c>
      <c r="N2244" s="22" t="s">
        <v>2483</v>
      </c>
      <c r="O2244" s="22"/>
      <c r="P2244" s="246" t="s">
        <v>6079</v>
      </c>
      <c r="Q2244" s="191"/>
      <c r="R2244" s="1"/>
      <c r="S2244" s="1" t="str">
        <f t="shared" si="379"/>
        <v/>
      </c>
      <c r="T2244" s="1" t="str">
        <f>IF(ISNA(VLOOKUP(P2244,'NEW XEQM.c'!D:D,1,0)),"--",VLOOKUP(P2244,'NEW XEQM.c'!D:G,3,0))</f>
        <v>--</v>
      </c>
      <c r="U2244" s="1" t="s">
        <v>2478</v>
      </c>
      <c r="W2244" t="str">
        <f t="shared" si="380"/>
        <v>VOL STD_UP_ARROW</v>
      </c>
    </row>
    <row r="2245" spans="1:23">
      <c r="A2245" s="16">
        <f t="shared" si="377"/>
        <v>2245</v>
      </c>
      <c r="B2245" s="15">
        <f t="shared" si="378"/>
        <v>2201</v>
      </c>
      <c r="C2245" s="222" t="s">
        <v>6067</v>
      </c>
      <c r="D2245" s="222" t="s">
        <v>7</v>
      </c>
      <c r="E2245" s="306" t="s">
        <v>6073</v>
      </c>
      <c r="F2245" s="306" t="s">
        <v>6073</v>
      </c>
      <c r="G2245" s="79">
        <v>0</v>
      </c>
      <c r="H2245" s="307">
        <v>0</v>
      </c>
      <c r="I2245" s="56" t="s">
        <v>3</v>
      </c>
      <c r="J2245" s="56" t="s">
        <v>1275</v>
      </c>
      <c r="K2245" s="57" t="s">
        <v>3526</v>
      </c>
      <c r="L2245" s="11" t="s">
        <v>4261</v>
      </c>
      <c r="M2245" s="11" t="s">
        <v>4318</v>
      </c>
      <c r="N2245" s="22" t="s">
        <v>2483</v>
      </c>
      <c r="O2245" s="22"/>
      <c r="P2245" s="246" t="s">
        <v>6076</v>
      </c>
      <c r="Q2245" s="191"/>
      <c r="R2245" s="1"/>
      <c r="S2245" s="1" t="str">
        <f t="shared" si="379"/>
        <v/>
      </c>
      <c r="T2245" s="1" t="str">
        <f>IF(ISNA(VLOOKUP(P2245,'NEW XEQM.c'!D:D,1,0)),"--",VLOOKUP(P2245,'NEW XEQM.c'!D:G,3,0))</f>
        <v>--</v>
      </c>
      <c r="U2245" s="1" t="s">
        <v>2478</v>
      </c>
      <c r="W2245" t="str">
        <f t="shared" si="380"/>
        <v>VOL STD_DOWN_ARROW</v>
      </c>
    </row>
    <row r="2246" spans="1:23">
      <c r="A2246" s="16">
        <f t="shared" si="377"/>
        <v>2246</v>
      </c>
      <c r="B2246" s="15">
        <f t="shared" si="378"/>
        <v>2202</v>
      </c>
      <c r="C2246" s="222" t="s">
        <v>6068</v>
      </c>
      <c r="D2246" s="222" t="s">
        <v>7</v>
      </c>
      <c r="E2246" s="306" t="s">
        <v>6074</v>
      </c>
      <c r="F2246" s="306" t="s">
        <v>6074</v>
      </c>
      <c r="G2246" s="79">
        <v>0</v>
      </c>
      <c r="H2246" s="307">
        <v>0</v>
      </c>
      <c r="I2246" s="56" t="s">
        <v>3</v>
      </c>
      <c r="J2246" s="56" t="s">
        <v>1275</v>
      </c>
      <c r="K2246" s="57" t="s">
        <v>3526</v>
      </c>
      <c r="L2246" s="11" t="s">
        <v>4261</v>
      </c>
      <c r="M2246" s="11" t="s">
        <v>4316</v>
      </c>
      <c r="N2246" s="22" t="s">
        <v>2483</v>
      </c>
      <c r="O2246" s="22"/>
      <c r="P2246" s="246" t="s">
        <v>6080</v>
      </c>
      <c r="Q2246" s="191"/>
      <c r="R2246" s="1"/>
      <c r="S2246" s="1" t="str">
        <f t="shared" si="379"/>
        <v/>
      </c>
      <c r="T2246" s="1" t="str">
        <f>IF(ISNA(VLOOKUP(P2246,'NEW XEQM.c'!D:D,1,0)),"--",VLOOKUP(P2246,'NEW XEQM.c'!D:G,3,0))</f>
        <v>--</v>
      </c>
      <c r="U2246" s="1" t="s">
        <v>2478</v>
      </c>
      <c r="W2246" t="e">
        <f t="shared" si="380"/>
        <v>#VALUE!</v>
      </c>
    </row>
    <row r="2247" spans="1:23">
      <c r="A2247" s="16">
        <f t="shared" si="377"/>
        <v>2247</v>
      </c>
      <c r="B2247" s="15">
        <f t="shared" si="378"/>
        <v>2203</v>
      </c>
      <c r="C2247" s="222" t="s">
        <v>6069</v>
      </c>
      <c r="D2247" s="222" t="s">
        <v>2113</v>
      </c>
      <c r="E2247" s="306" t="s">
        <v>6075</v>
      </c>
      <c r="F2247" s="306" t="s">
        <v>6075</v>
      </c>
      <c r="G2247" s="79">
        <v>0</v>
      </c>
      <c r="H2247" s="307">
        <v>99</v>
      </c>
      <c r="I2247" s="56" t="s">
        <v>3</v>
      </c>
      <c r="J2247" s="56" t="s">
        <v>1275</v>
      </c>
      <c r="K2247" s="57" t="s">
        <v>3526</v>
      </c>
      <c r="L2247" s="11" t="s">
        <v>4261</v>
      </c>
      <c r="M2247" s="11" t="s">
        <v>4321</v>
      </c>
      <c r="N2247" s="22" t="s">
        <v>2483</v>
      </c>
      <c r="O2247" s="22"/>
      <c r="P2247" s="246" t="s">
        <v>6081</v>
      </c>
      <c r="Q2247" s="191"/>
      <c r="R2247" s="1"/>
      <c r="S2247" s="1" t="str">
        <f t="shared" si="379"/>
        <v/>
      </c>
      <c r="T2247" s="1" t="str">
        <f>IF(ISNA(VLOOKUP(P2247,'NEW XEQM.c'!D:D,1,0)),"--",VLOOKUP(P2247,'NEW XEQM.c'!D:G,3,0))</f>
        <v>--</v>
      </c>
      <c r="U2247" s="1" t="s">
        <v>2478</v>
      </c>
      <c r="W2247" t="e">
        <f t="shared" si="380"/>
        <v>#VALUE!</v>
      </c>
    </row>
    <row r="2248" spans="1:23">
      <c r="A2248" s="16">
        <f t="shared" si="377"/>
        <v>2248</v>
      </c>
      <c r="B2248" s="15">
        <f t="shared" si="378"/>
        <v>2204</v>
      </c>
      <c r="C2248" s="304" t="str">
        <f>IF(D2248="multiply","/  { fn"&amp;PROPER((LOWER(MID(P2248,5,99)))),C2241)</f>
        <v>/  { fnL100Tokml</v>
      </c>
      <c r="D2248" s="304" t="str">
        <f>IF(D2241&lt;&gt;"multiply","multiply","divide")</f>
        <v>multiply</v>
      </c>
      <c r="E2248" s="305" t="str">
        <f>SUBSTITUTE(SUBSTITUTE(MID(F2248,1,FIND("STD_RIGHT",F2248)-1)&amp;"STD_RIGHT_ARROW " &amp; MID(INDEX($F$3:$F$10005,MATCH(B2248+IF(C2248=C2249,1,IF(C2248=C2250,2,IF(C2248=C2251,3,IF(C2248=C2247,-1,IF(C2248=C2246,-2,IF(C2248=C2245,-3,0)))))),$B$3:$B$10005,0)),1,-1+FIND("STD_RIGHT",INDEX($F$3:$F$10005,MATCH(B2248+IF(C2248=C2249,1,IF(C2248=C2250,2,IF(C2248=C2251,3,IF(C2248=C2247,-1,IF(C2248=C2246,-2,IF(C2248=C2245,-3,0)))))),$B$3:$B$10005,0)))-1),"100km","hkm"),"kWh","E")</f>
        <v>"l/hkm" STD_RIGHT_ARROW "km/l"</v>
      </c>
      <c r="F2248" s="134" t="s">
        <v>6059</v>
      </c>
      <c r="G2248" s="44">
        <v>0</v>
      </c>
      <c r="H2248" s="44">
        <v>0</v>
      </c>
      <c r="I2248" s="92" t="s">
        <v>1</v>
      </c>
      <c r="J2248" s="23" t="s">
        <v>1274</v>
      </c>
      <c r="K2248" s="24" t="s">
        <v>3630</v>
      </c>
      <c r="L2248" s="22" t="s">
        <v>4261</v>
      </c>
      <c r="M2248" s="22" t="s">
        <v>4316</v>
      </c>
      <c r="N2248" s="22" t="str">
        <f>IF(AND(C2248=C2241,D2248=D2241),"CAT_DUPL","CAT_FNCT")</f>
        <v>CAT_FNCT</v>
      </c>
      <c r="O2248" s="22"/>
      <c r="P2248" s="248" t="s">
        <v>6017</v>
      </c>
      <c r="Q2248" s="191"/>
      <c r="R2248" s="1"/>
      <c r="S2248" s="1" t="str">
        <f t="shared" si="375"/>
        <v>NOT EQUAL</v>
      </c>
      <c r="T2248" s="1" t="str">
        <f>IF(ISNA(VLOOKUP(P2248,'NEW XEQM.c'!D:D,1,0)),"--",VLOOKUP(P2248,'NEW XEQM.c'!D:G,3,0))</f>
        <v>--</v>
      </c>
      <c r="U2248" s="1" t="s">
        <v>2074</v>
      </c>
      <c r="W2248" t="str">
        <f t="shared" si="376"/>
        <v/>
      </c>
    </row>
    <row r="2249" spans="1:23">
      <c r="A2249" s="16">
        <f t="shared" si="377"/>
        <v>2249</v>
      </c>
      <c r="B2249" s="15">
        <f t="shared" si="378"/>
        <v>2205</v>
      </c>
      <c r="C2249" s="304" t="str">
        <f t="shared" ref="C2249:C2265" si="381">IF(D2249="multiply","/  { fn"&amp;PROPER((LOWER(MID(P2249,5,99)))),C2248)</f>
        <v>/  { fnL100Tokml</v>
      </c>
      <c r="D2249" s="304" t="str">
        <f>IF(D2248&lt;&gt;"multiply","multiply","divide")</f>
        <v>divide</v>
      </c>
      <c r="E2249" s="305" t="str">
        <f t="shared" ref="E2249:E2265" si="382">SUBSTITUTE(SUBSTITUTE(MID(F2249,1,FIND("STD_RIGHT",F2249)-1)&amp;"STD_RIGHT_ARROW " &amp; MID(INDEX($F$3:$F$10005,MATCH(B2249+IF(C2249=C2250,1,IF(C2249=C2251,2,IF(C2249=C2252,3,IF(C2249=C2248,-1,IF(C2249=C2247,-2,IF(C2249=C2246,-3,0)))))),$B$3:$B$10005,0)),1,-1+FIND("STD_RIGHT",INDEX($F$3:$F$10005,MATCH(B2249+IF(C2249=C2250,1,IF(C2249=C2251,2,IF(C2249=C2252,3,IF(C2249=C2248,-1,IF(C2249=C2247,-2,IF(C2249=C2246,-3,0)))))),$B$3:$B$10005,0)))-1),"100km","hkm"),"kWh","E")</f>
        <v>"km/l" STD_RIGHT_ARROW "l/hkm"</v>
      </c>
      <c r="F2249" s="134" t="s">
        <v>6037</v>
      </c>
      <c r="G2249" s="44">
        <v>0</v>
      </c>
      <c r="H2249" s="44">
        <v>0</v>
      </c>
      <c r="I2249" s="92" t="s">
        <v>1</v>
      </c>
      <c r="J2249" s="23" t="s">
        <v>1274</v>
      </c>
      <c r="K2249" s="24" t="s">
        <v>3630</v>
      </c>
      <c r="L2249" s="22" t="s">
        <v>4261</v>
      </c>
      <c r="M2249" s="22" t="s">
        <v>4316</v>
      </c>
      <c r="N2249" s="22" t="str">
        <f t="shared" ref="N2249" si="383">IF(AND(C2249=C2248,D2249=D2248),"CAT_DUPL","CAT_FNCT")</f>
        <v>CAT_FNCT</v>
      </c>
      <c r="O2249" s="22"/>
      <c r="P2249" s="248" t="s">
        <v>6018</v>
      </c>
      <c r="Q2249" s="191"/>
      <c r="R2249" s="1"/>
      <c r="S2249" s="1" t="str">
        <f t="shared" si="375"/>
        <v>NOT EQUAL</v>
      </c>
      <c r="T2249" s="1" t="str">
        <f>IF(ISNA(VLOOKUP(P2249,'NEW XEQM.c'!D:D,1,0)),"--",VLOOKUP(P2249,'NEW XEQM.c'!D:G,3,0))</f>
        <v>--</v>
      </c>
      <c r="U2249" s="1" t="s">
        <v>2074</v>
      </c>
      <c r="W2249" t="str">
        <f t="shared" si="376"/>
        <v/>
      </c>
    </row>
    <row r="2250" spans="1:23">
      <c r="A2250" s="16">
        <f t="shared" si="377"/>
        <v>2250</v>
      </c>
      <c r="B2250" s="15">
        <f t="shared" si="378"/>
        <v>2206</v>
      </c>
      <c r="C2250" s="304" t="str">
        <f t="shared" si="381"/>
        <v>/  { fnKmletok100K</v>
      </c>
      <c r="D2250" s="304" t="str">
        <f t="shared" ref="D2250:D2265" si="384">IF(D2249&lt;&gt;"multiply","multiply","divide")</f>
        <v>multiply</v>
      </c>
      <c r="E2250" s="305" t="str">
        <f t="shared" si="382"/>
        <v>"km/l" STD_SUB_e STD_RIGHT_ARROW "E/hkm"</v>
      </c>
      <c r="F2250" s="134" t="s">
        <v>6038</v>
      </c>
      <c r="G2250" s="44">
        <v>0</v>
      </c>
      <c r="H2250" s="44">
        <v>0</v>
      </c>
      <c r="I2250" s="92" t="s">
        <v>1</v>
      </c>
      <c r="J2250" s="23" t="s">
        <v>1274</v>
      </c>
      <c r="K2250" s="24" t="s">
        <v>3630</v>
      </c>
      <c r="L2250" s="22" t="s">
        <v>4261</v>
      </c>
      <c r="M2250" s="22" t="s">
        <v>4316</v>
      </c>
      <c r="N2250" s="22" t="str">
        <f t="shared" ref="N2250:N2265" si="385">IF(AND(C2250=C2249,D2250=D2249),"CAT_DUPL","CAT_FNCT")</f>
        <v>CAT_FNCT</v>
      </c>
      <c r="O2250" s="22"/>
      <c r="P2250" s="248" t="s">
        <v>6019</v>
      </c>
      <c r="Q2250" s="191"/>
      <c r="R2250" s="1"/>
      <c r="S2250" s="1" t="str">
        <f t="shared" ref="S2250:S2267" si="386">IF(E2250=F2250,"","NOT EQUAL")</f>
        <v>NOT EQUAL</v>
      </c>
      <c r="T2250" s="1" t="str">
        <f>IF(ISNA(VLOOKUP(P2250,'NEW XEQM.c'!D:D,1,0)),"--",VLOOKUP(P2250,'NEW XEQM.c'!D:G,3,0))</f>
        <v>--</v>
      </c>
      <c r="U2250" s="1" t="s">
        <v>2074</v>
      </c>
      <c r="W2250" t="str">
        <f t="shared" ref="W2250:W2267" si="387">SUBSTITUTE(IF(AND(T2250="--",FIND("STD",E2250),FIND("fn",C2250)&gt;0,FIND("ITM_",P2250),I2250="CAT_FNCT"),E2250,""),"""","")</f>
        <v/>
      </c>
    </row>
    <row r="2251" spans="1:23">
      <c r="A2251" s="16">
        <f t="shared" si="377"/>
        <v>2251</v>
      </c>
      <c r="B2251" s="15">
        <f t="shared" si="378"/>
        <v>2207</v>
      </c>
      <c r="C2251" s="304" t="str">
        <f t="shared" si="381"/>
        <v>/  { fnKmletok100K</v>
      </c>
      <c r="D2251" s="304" t="str">
        <f t="shared" si="384"/>
        <v>divide</v>
      </c>
      <c r="E2251" s="305" t="str">
        <f t="shared" si="382"/>
        <v>"E/hkm" STD_RIGHT_ARROW "km/l" STD_SUB_e</v>
      </c>
      <c r="F2251" s="134" t="s">
        <v>6061</v>
      </c>
      <c r="G2251" s="44">
        <v>0</v>
      </c>
      <c r="H2251" s="44">
        <v>0</v>
      </c>
      <c r="I2251" s="92" t="s">
        <v>1</v>
      </c>
      <c r="J2251" s="23" t="s">
        <v>1274</v>
      </c>
      <c r="K2251" s="24" t="s">
        <v>3630</v>
      </c>
      <c r="L2251" s="22" t="s">
        <v>4261</v>
      </c>
      <c r="M2251" s="22" t="s">
        <v>4316</v>
      </c>
      <c r="N2251" s="22" t="str">
        <f t="shared" si="385"/>
        <v>CAT_FNCT</v>
      </c>
      <c r="O2251" s="22"/>
      <c r="P2251" s="248" t="s">
        <v>6020</v>
      </c>
      <c r="Q2251" s="191"/>
      <c r="R2251" s="1"/>
      <c r="S2251" s="1" t="str">
        <f t="shared" si="386"/>
        <v>NOT EQUAL</v>
      </c>
      <c r="T2251" s="1" t="str">
        <f>IF(ISNA(VLOOKUP(P2251,'NEW XEQM.c'!D:D,1,0)),"--",VLOOKUP(P2251,'NEW XEQM.c'!D:G,3,0))</f>
        <v>--</v>
      </c>
      <c r="U2251" s="1" t="s">
        <v>2074</v>
      </c>
      <c r="W2251" t="str">
        <f t="shared" si="387"/>
        <v/>
      </c>
    </row>
    <row r="2252" spans="1:23">
      <c r="A2252" s="16">
        <f t="shared" si="377"/>
        <v>2252</v>
      </c>
      <c r="B2252" s="15">
        <f t="shared" si="378"/>
        <v>2208</v>
      </c>
      <c r="C2252" s="304" t="str">
        <f t="shared" si="381"/>
        <v>/  { fnK100Ktokmk</v>
      </c>
      <c r="D2252" s="304" t="str">
        <f t="shared" si="384"/>
        <v>multiply</v>
      </c>
      <c r="E2252" s="305" t="str">
        <f t="shared" si="382"/>
        <v>"E/hkm" STD_RIGHT_ARROW "km/E"</v>
      </c>
      <c r="F2252" s="134" t="s">
        <v>6061</v>
      </c>
      <c r="G2252" s="44">
        <v>0</v>
      </c>
      <c r="H2252" s="44">
        <v>0</v>
      </c>
      <c r="I2252" s="92" t="s">
        <v>1</v>
      </c>
      <c r="J2252" s="23" t="s">
        <v>1274</v>
      </c>
      <c r="K2252" s="24" t="s">
        <v>3630</v>
      </c>
      <c r="L2252" s="22" t="s">
        <v>4261</v>
      </c>
      <c r="M2252" s="22" t="s">
        <v>4316</v>
      </c>
      <c r="N2252" s="22" t="str">
        <f t="shared" si="385"/>
        <v>CAT_FNCT</v>
      </c>
      <c r="O2252" s="22"/>
      <c r="P2252" s="248" t="s">
        <v>6021</v>
      </c>
      <c r="Q2252" s="191"/>
      <c r="R2252" s="1"/>
      <c r="S2252" s="1" t="str">
        <f t="shared" si="386"/>
        <v>NOT EQUAL</v>
      </c>
      <c r="T2252" s="1" t="str">
        <f>IF(ISNA(VLOOKUP(P2252,'NEW XEQM.c'!D:D,1,0)),"--",VLOOKUP(P2252,'NEW XEQM.c'!D:G,3,0))</f>
        <v>--</v>
      </c>
      <c r="U2252" s="1" t="s">
        <v>2074</v>
      </c>
      <c r="W2252" t="str">
        <f t="shared" si="387"/>
        <v/>
      </c>
    </row>
    <row r="2253" spans="1:23">
      <c r="A2253" s="16">
        <f t="shared" si="377"/>
        <v>2253</v>
      </c>
      <c r="B2253" s="15">
        <f t="shared" si="378"/>
        <v>2209</v>
      </c>
      <c r="C2253" s="304" t="str">
        <f t="shared" si="381"/>
        <v>/  { fnK100Ktokmk</v>
      </c>
      <c r="D2253" s="304" t="str">
        <f t="shared" si="384"/>
        <v>divide</v>
      </c>
      <c r="E2253" s="305" t="str">
        <f t="shared" si="382"/>
        <v>"km/E" STD_RIGHT_ARROW "E/hkm"</v>
      </c>
      <c r="F2253" s="134" t="s">
        <v>6063</v>
      </c>
      <c r="G2253" s="44">
        <v>0</v>
      </c>
      <c r="H2253" s="44">
        <v>0</v>
      </c>
      <c r="I2253" s="92" t="s">
        <v>1</v>
      </c>
      <c r="J2253" s="23" t="s">
        <v>1274</v>
      </c>
      <c r="K2253" s="24" t="s">
        <v>3630</v>
      </c>
      <c r="L2253" s="22" t="s">
        <v>4261</v>
      </c>
      <c r="M2253" s="22" t="s">
        <v>4316</v>
      </c>
      <c r="N2253" s="22" t="str">
        <f t="shared" si="385"/>
        <v>CAT_FNCT</v>
      </c>
      <c r="O2253" s="22"/>
      <c r="P2253" s="248" t="s">
        <v>6022</v>
      </c>
      <c r="Q2253" s="191"/>
      <c r="R2253" s="1"/>
      <c r="S2253" s="1" t="str">
        <f t="shared" si="386"/>
        <v>NOT EQUAL</v>
      </c>
      <c r="T2253" s="1" t="str">
        <f>IF(ISNA(VLOOKUP(P2253,'NEW XEQM.c'!D:D,1,0)),"--",VLOOKUP(P2253,'NEW XEQM.c'!D:G,3,0))</f>
        <v>--</v>
      </c>
      <c r="U2253" s="1" t="s">
        <v>2074</v>
      </c>
      <c r="W2253" t="str">
        <f t="shared" si="387"/>
        <v/>
      </c>
    </row>
    <row r="2254" spans="1:23">
      <c r="A2254" s="16">
        <f t="shared" si="377"/>
        <v>2254</v>
      </c>
      <c r="B2254" s="15">
        <f t="shared" si="378"/>
        <v>2210</v>
      </c>
      <c r="C2254" s="304" t="str">
        <f t="shared" si="381"/>
        <v>/  { fnL100Tomgus</v>
      </c>
      <c r="D2254" s="304" t="str">
        <f t="shared" si="384"/>
        <v>multiply</v>
      </c>
      <c r="E2254" s="305" t="str">
        <f t="shared" si="382"/>
        <v>"l/hkm" STD_RIGHT_ARROW "mpg" STD_US</v>
      </c>
      <c r="F2254" s="134" t="s">
        <v>6059</v>
      </c>
      <c r="G2254" s="44">
        <v>0</v>
      </c>
      <c r="H2254" s="44">
        <v>0</v>
      </c>
      <c r="I2254" s="92" t="s">
        <v>1</v>
      </c>
      <c r="J2254" s="23" t="s">
        <v>1274</v>
      </c>
      <c r="K2254" s="24" t="s">
        <v>3630</v>
      </c>
      <c r="L2254" s="22" t="s">
        <v>4261</v>
      </c>
      <c r="M2254" s="22" t="s">
        <v>4316</v>
      </c>
      <c r="N2254" s="22" t="str">
        <f t="shared" si="385"/>
        <v>CAT_FNCT</v>
      </c>
      <c r="O2254" s="22"/>
      <c r="P2254" s="248" t="s">
        <v>6023</v>
      </c>
      <c r="Q2254" s="191"/>
      <c r="R2254" s="1"/>
      <c r="S2254" s="1" t="str">
        <f t="shared" si="386"/>
        <v>NOT EQUAL</v>
      </c>
      <c r="T2254" s="1" t="str">
        <f>IF(ISNA(VLOOKUP(P2254,'NEW XEQM.c'!D:D,1,0)),"--",VLOOKUP(P2254,'NEW XEQM.c'!D:G,3,0))</f>
        <v>--</v>
      </c>
      <c r="U2254" s="1" t="s">
        <v>2074</v>
      </c>
      <c r="W2254" t="str">
        <f t="shared" si="387"/>
        <v/>
      </c>
    </row>
    <row r="2255" spans="1:23">
      <c r="A2255" s="16">
        <f t="shared" si="377"/>
        <v>2255</v>
      </c>
      <c r="B2255" s="15">
        <f t="shared" si="378"/>
        <v>2211</v>
      </c>
      <c r="C2255" s="304" t="str">
        <f t="shared" si="381"/>
        <v>/  { fnL100Tomgus</v>
      </c>
      <c r="D2255" s="304" t="str">
        <f t="shared" si="384"/>
        <v>divide</v>
      </c>
      <c r="E2255" s="305" t="str">
        <f t="shared" si="382"/>
        <v>"mpg" STD_US STD_RIGHT_ARROW "l/hkm"</v>
      </c>
      <c r="F2255" s="134" t="s">
        <v>6039</v>
      </c>
      <c r="G2255" s="44">
        <v>0</v>
      </c>
      <c r="H2255" s="44">
        <v>0</v>
      </c>
      <c r="I2255" s="92" t="s">
        <v>1</v>
      </c>
      <c r="J2255" s="23" t="s">
        <v>1274</v>
      </c>
      <c r="K2255" s="24" t="s">
        <v>3630</v>
      </c>
      <c r="L2255" s="22" t="s">
        <v>4261</v>
      </c>
      <c r="M2255" s="22" t="s">
        <v>4316</v>
      </c>
      <c r="N2255" s="22" t="str">
        <f t="shared" si="385"/>
        <v>CAT_FNCT</v>
      </c>
      <c r="O2255" s="22"/>
      <c r="P2255" s="248" t="s">
        <v>6024</v>
      </c>
      <c r="Q2255" s="191"/>
      <c r="R2255" s="1"/>
      <c r="S2255" s="1" t="str">
        <f t="shared" si="386"/>
        <v>NOT EQUAL</v>
      </c>
      <c r="T2255" s="1" t="str">
        <f>IF(ISNA(VLOOKUP(P2255,'NEW XEQM.c'!D:D,1,0)),"--",VLOOKUP(P2255,'NEW XEQM.c'!D:G,3,0))</f>
        <v>--</v>
      </c>
      <c r="U2255" s="1" t="s">
        <v>2074</v>
      </c>
      <c r="W2255" t="str">
        <f t="shared" si="387"/>
        <v/>
      </c>
    </row>
    <row r="2256" spans="1:23">
      <c r="A2256" s="16">
        <f t="shared" si="377"/>
        <v>2256</v>
      </c>
      <c r="B2256" s="15">
        <f t="shared" si="378"/>
        <v>2212</v>
      </c>
      <c r="C2256" s="304" t="str">
        <f t="shared" si="381"/>
        <v>/  { fnMgeustok100M</v>
      </c>
      <c r="D2256" s="304" t="str">
        <f t="shared" si="384"/>
        <v>multiply</v>
      </c>
      <c r="E2256" s="305" t="str">
        <f t="shared" si="382"/>
        <v>"mge" STD_US STD_RIGHT_ARROW "E/100mi"</v>
      </c>
      <c r="F2256" s="134" t="s">
        <v>6040</v>
      </c>
      <c r="G2256" s="44">
        <v>0</v>
      </c>
      <c r="H2256" s="44">
        <v>0</v>
      </c>
      <c r="I2256" s="92" t="s">
        <v>1</v>
      </c>
      <c r="J2256" s="23" t="s">
        <v>1274</v>
      </c>
      <c r="K2256" s="24" t="s">
        <v>3630</v>
      </c>
      <c r="L2256" s="22" t="s">
        <v>4261</v>
      </c>
      <c r="M2256" s="22" t="s">
        <v>4316</v>
      </c>
      <c r="N2256" s="22" t="str">
        <f t="shared" si="385"/>
        <v>CAT_FNCT</v>
      </c>
      <c r="O2256" s="22"/>
      <c r="P2256" s="248" t="s">
        <v>6025</v>
      </c>
      <c r="Q2256" s="191"/>
      <c r="R2256" s="1"/>
      <c r="S2256" s="1" t="str">
        <f t="shared" si="386"/>
        <v>NOT EQUAL</v>
      </c>
      <c r="T2256" s="1" t="str">
        <f>IF(ISNA(VLOOKUP(P2256,'NEW XEQM.c'!D:D,1,0)),"--",VLOOKUP(P2256,'NEW XEQM.c'!D:G,3,0))</f>
        <v>--</v>
      </c>
      <c r="U2256" s="1" t="s">
        <v>2074</v>
      </c>
      <c r="W2256" t="str">
        <f t="shared" si="387"/>
        <v/>
      </c>
    </row>
    <row r="2257" spans="1:23">
      <c r="A2257" s="16">
        <f t="shared" si="377"/>
        <v>2257</v>
      </c>
      <c r="B2257" s="15">
        <f t="shared" si="378"/>
        <v>2213</v>
      </c>
      <c r="C2257" s="304" t="str">
        <f t="shared" si="381"/>
        <v>/  { fnMgeustok100M</v>
      </c>
      <c r="D2257" s="304" t="str">
        <f t="shared" si="384"/>
        <v>divide</v>
      </c>
      <c r="E2257" s="305" t="str">
        <f t="shared" si="382"/>
        <v>"E/100mi" STD_RIGHT_ARROW "mge" STD_US</v>
      </c>
      <c r="F2257" s="134" t="s">
        <v>6062</v>
      </c>
      <c r="G2257" s="44">
        <v>0</v>
      </c>
      <c r="H2257" s="44">
        <v>0</v>
      </c>
      <c r="I2257" s="92" t="s">
        <v>1</v>
      </c>
      <c r="J2257" s="23" t="s">
        <v>1274</v>
      </c>
      <c r="K2257" s="24" t="s">
        <v>3630</v>
      </c>
      <c r="L2257" s="22" t="s">
        <v>4261</v>
      </c>
      <c r="M2257" s="22" t="s">
        <v>4316</v>
      </c>
      <c r="N2257" s="22" t="str">
        <f t="shared" si="385"/>
        <v>CAT_FNCT</v>
      </c>
      <c r="O2257" s="22"/>
      <c r="P2257" s="248" t="s">
        <v>6026</v>
      </c>
      <c r="Q2257" s="191"/>
      <c r="R2257" s="1"/>
      <c r="S2257" s="1" t="str">
        <f t="shared" si="386"/>
        <v>NOT EQUAL</v>
      </c>
      <c r="T2257" s="1" t="str">
        <f>IF(ISNA(VLOOKUP(P2257,'NEW XEQM.c'!D:D,1,0)),"--",VLOOKUP(P2257,'NEW XEQM.c'!D:G,3,0))</f>
        <v>--</v>
      </c>
      <c r="U2257" s="1" t="s">
        <v>2074</v>
      </c>
      <c r="W2257" t="str">
        <f t="shared" si="387"/>
        <v/>
      </c>
    </row>
    <row r="2258" spans="1:23">
      <c r="A2258" s="16">
        <f t="shared" si="377"/>
        <v>2258</v>
      </c>
      <c r="B2258" s="15">
        <f t="shared" si="378"/>
        <v>2214</v>
      </c>
      <c r="C2258" s="304" t="str">
        <f t="shared" si="381"/>
        <v>/  { fnK100Ktok100M</v>
      </c>
      <c r="D2258" s="304" t="str">
        <f t="shared" si="384"/>
        <v>multiply</v>
      </c>
      <c r="E2258" s="57" t="str">
        <f t="shared" si="382"/>
        <v>"E/hkm" STD_RIGHT_ARROW "E/100mi"</v>
      </c>
      <c r="F2258" s="134" t="s">
        <v>6061</v>
      </c>
      <c r="G2258" s="44">
        <v>0</v>
      </c>
      <c r="H2258" s="44">
        <v>0</v>
      </c>
      <c r="I2258" s="92" t="s">
        <v>1</v>
      </c>
      <c r="J2258" s="23" t="s">
        <v>1274</v>
      </c>
      <c r="K2258" s="24" t="s">
        <v>3630</v>
      </c>
      <c r="L2258" s="22" t="s">
        <v>4261</v>
      </c>
      <c r="M2258" s="22" t="s">
        <v>4316</v>
      </c>
      <c r="N2258" s="22" t="str">
        <f t="shared" si="385"/>
        <v>CAT_FNCT</v>
      </c>
      <c r="O2258" s="22"/>
      <c r="P2258" s="248" t="s">
        <v>6028</v>
      </c>
      <c r="Q2258" s="191"/>
      <c r="R2258" s="1"/>
      <c r="S2258" s="1" t="str">
        <f t="shared" si="386"/>
        <v>NOT EQUAL</v>
      </c>
      <c r="T2258" s="1" t="str">
        <f>IF(ISNA(VLOOKUP(P2258,'NEW XEQM.c'!D:D,1,0)),"--",VLOOKUP(P2258,'NEW XEQM.c'!D:G,3,0))</f>
        <v>--</v>
      </c>
      <c r="U2258" s="1" t="s">
        <v>2074</v>
      </c>
      <c r="W2258" t="str">
        <f t="shared" si="387"/>
        <v/>
      </c>
    </row>
    <row r="2259" spans="1:23">
      <c r="A2259" s="16">
        <f t="shared" si="377"/>
        <v>2259</v>
      </c>
      <c r="B2259" s="15">
        <f t="shared" si="378"/>
        <v>2215</v>
      </c>
      <c r="C2259" s="304" t="str">
        <f t="shared" ref="C2259" si="388">IF(D2259="multiply","/  { fn"&amp;PROPER((LOWER(MID(P2259,5,99)))),C2258)</f>
        <v>/  { fnK100Ktok100M</v>
      </c>
      <c r="D2259" s="304" t="str">
        <f t="shared" si="384"/>
        <v>divide</v>
      </c>
      <c r="E2259" s="57" t="str">
        <f t="shared" ref="E2259" si="389">SUBSTITUTE(SUBSTITUTE(MID(F2259,1,FIND("STD_RIGHT",F2259)-1)&amp;"STD_RIGHT_ARROW " &amp; MID(INDEX($F$3:$F$10005,MATCH(B2259+IF(C2259=C2260,1,IF(C2259=C2261,2,IF(C2259=C2262,3,IF(C2259=C2258,-1,IF(C2259=C2257,-2,IF(C2259=C2256,-3,0)))))),$B$3:$B$10005,0)),1,-1+FIND("STD_RIGHT",INDEX($F$3:$F$10005,MATCH(B2259+IF(C2259=C2260,1,IF(C2259=C2261,2,IF(C2259=C2262,3,IF(C2259=C2258,-1,IF(C2259=C2257,-2,IF(C2259=C2256,-3,0)))))),$B$3:$B$10005,0)))-1),"100km","hkm"),"kWh","E")</f>
        <v>"E/100mi" STD_RIGHT_ARROW "E/hkm"</v>
      </c>
      <c r="F2259" s="134" t="s">
        <v>6062</v>
      </c>
      <c r="G2259" s="44">
        <v>0</v>
      </c>
      <c r="H2259" s="44">
        <v>0</v>
      </c>
      <c r="I2259" s="92" t="s">
        <v>1</v>
      </c>
      <c r="J2259" s="23" t="s">
        <v>1274</v>
      </c>
      <c r="K2259" s="24" t="s">
        <v>3630</v>
      </c>
      <c r="L2259" s="22" t="s">
        <v>4261</v>
      </c>
      <c r="M2259" s="22" t="s">
        <v>4316</v>
      </c>
      <c r="N2259" s="22" t="str">
        <f t="shared" ref="N2259" si="390">IF(AND(C2259=C2258,D2259=D2258),"CAT_DUPL","CAT_FNCT")</f>
        <v>CAT_FNCT</v>
      </c>
      <c r="O2259" s="22"/>
      <c r="P2259" s="248" t="s">
        <v>6027</v>
      </c>
      <c r="Q2259" s="191"/>
      <c r="R2259" s="1"/>
      <c r="S2259" s="1" t="str">
        <f t="shared" si="386"/>
        <v>NOT EQUAL</v>
      </c>
      <c r="T2259" s="1" t="str">
        <f>IF(ISNA(VLOOKUP(P2259,'NEW XEQM.c'!D:D,1,0)),"--",VLOOKUP(P2259,'NEW XEQM.c'!D:G,3,0))</f>
        <v>--</v>
      </c>
      <c r="U2259" s="1" t="s">
        <v>2074</v>
      </c>
      <c r="W2259" t="str">
        <f t="shared" si="387"/>
        <v/>
      </c>
    </row>
    <row r="2260" spans="1:23">
      <c r="A2260" s="16">
        <f t="shared" si="377"/>
        <v>2260</v>
      </c>
      <c r="B2260" s="15">
        <f t="shared" si="378"/>
        <v>2216</v>
      </c>
      <c r="C2260" s="304" t="str">
        <f t="shared" si="381"/>
        <v>/  { fnL100Tomguk</v>
      </c>
      <c r="D2260" s="304" t="str">
        <f t="shared" si="384"/>
        <v>multiply</v>
      </c>
      <c r="E2260" s="305" t="str">
        <f t="shared" si="382"/>
        <v>"l/hkm" STD_RIGHT_ARROW "mpg" STD_UK</v>
      </c>
      <c r="F2260" s="134" t="s">
        <v>6059</v>
      </c>
      <c r="G2260" s="44">
        <v>0</v>
      </c>
      <c r="H2260" s="44">
        <v>0</v>
      </c>
      <c r="I2260" s="92" t="s">
        <v>1</v>
      </c>
      <c r="J2260" s="23" t="s">
        <v>1274</v>
      </c>
      <c r="K2260" s="24" t="s">
        <v>3630</v>
      </c>
      <c r="L2260" s="22" t="s">
        <v>4261</v>
      </c>
      <c r="M2260" s="22" t="s">
        <v>4316</v>
      </c>
      <c r="N2260" s="22" t="str">
        <f t="shared" si="385"/>
        <v>CAT_FNCT</v>
      </c>
      <c r="O2260" s="22"/>
      <c r="P2260" s="248" t="s">
        <v>6029</v>
      </c>
      <c r="Q2260" s="191"/>
      <c r="R2260" s="1"/>
      <c r="S2260" s="1" t="str">
        <f t="shared" si="386"/>
        <v>NOT EQUAL</v>
      </c>
      <c r="T2260" s="1" t="str">
        <f>IF(ISNA(VLOOKUP(P2260,'NEW XEQM.c'!D:D,1,0)),"--",VLOOKUP(P2260,'NEW XEQM.c'!D:G,3,0))</f>
        <v>--</v>
      </c>
      <c r="U2260" s="1" t="s">
        <v>2074</v>
      </c>
      <c r="W2260" t="str">
        <f t="shared" si="387"/>
        <v/>
      </c>
    </row>
    <row r="2261" spans="1:23">
      <c r="A2261" s="16">
        <f t="shared" si="377"/>
        <v>2261</v>
      </c>
      <c r="B2261" s="15">
        <f t="shared" si="378"/>
        <v>2217</v>
      </c>
      <c r="C2261" s="304" t="str">
        <f t="shared" si="381"/>
        <v>/  { fnL100Tomguk</v>
      </c>
      <c r="D2261" s="304" t="str">
        <f t="shared" si="384"/>
        <v>divide</v>
      </c>
      <c r="E2261" s="305" t="str">
        <f t="shared" si="382"/>
        <v>"mpg" STD_UK STD_RIGHT_ARROW "l/hkm"</v>
      </c>
      <c r="F2261" s="134" t="s">
        <v>6041</v>
      </c>
      <c r="G2261" s="44">
        <v>0</v>
      </c>
      <c r="H2261" s="44">
        <v>0</v>
      </c>
      <c r="I2261" s="92" t="s">
        <v>1</v>
      </c>
      <c r="J2261" s="23" t="s">
        <v>1274</v>
      </c>
      <c r="K2261" s="24" t="s">
        <v>3630</v>
      </c>
      <c r="L2261" s="22" t="s">
        <v>4261</v>
      </c>
      <c r="M2261" s="22" t="s">
        <v>4316</v>
      </c>
      <c r="N2261" s="22" t="str">
        <f t="shared" si="385"/>
        <v>CAT_FNCT</v>
      </c>
      <c r="O2261" s="22"/>
      <c r="P2261" s="248" t="s">
        <v>6030</v>
      </c>
      <c r="Q2261" s="191"/>
      <c r="R2261" s="1"/>
      <c r="S2261" s="1" t="str">
        <f t="shared" si="386"/>
        <v>NOT EQUAL</v>
      </c>
      <c r="T2261" s="1" t="str">
        <f>IF(ISNA(VLOOKUP(P2261,'NEW XEQM.c'!D:D,1,0)),"--",VLOOKUP(P2261,'NEW XEQM.c'!D:G,3,0))</f>
        <v>--</v>
      </c>
      <c r="U2261" s="1" t="s">
        <v>2074</v>
      </c>
      <c r="W2261" t="str">
        <f t="shared" si="387"/>
        <v/>
      </c>
    </row>
    <row r="2262" spans="1:23">
      <c r="A2262" s="16">
        <f t="shared" si="377"/>
        <v>2262</v>
      </c>
      <c r="B2262" s="15">
        <f t="shared" si="378"/>
        <v>2218</v>
      </c>
      <c r="C2262" s="304" t="str">
        <f t="shared" si="381"/>
        <v>/  { fnMgeuktok100M</v>
      </c>
      <c r="D2262" s="304" t="str">
        <f t="shared" si="384"/>
        <v>multiply</v>
      </c>
      <c r="E2262" s="305" t="str">
        <f t="shared" si="382"/>
        <v>"mge" STD_UK STD_RIGHT_ARROW "E/100mi"</v>
      </c>
      <c r="F2262" s="134" t="s">
        <v>6042</v>
      </c>
      <c r="G2262" s="44">
        <v>0</v>
      </c>
      <c r="H2262" s="44">
        <v>0</v>
      </c>
      <c r="I2262" s="92" t="s">
        <v>1</v>
      </c>
      <c r="J2262" s="23" t="s">
        <v>1274</v>
      </c>
      <c r="K2262" s="24" t="s">
        <v>3630</v>
      </c>
      <c r="L2262" s="22" t="s">
        <v>4261</v>
      </c>
      <c r="M2262" s="22" t="s">
        <v>4316</v>
      </c>
      <c r="N2262" s="22" t="str">
        <f t="shared" si="385"/>
        <v>CAT_FNCT</v>
      </c>
      <c r="O2262" s="22"/>
      <c r="P2262" s="248" t="s">
        <v>6031</v>
      </c>
      <c r="Q2262" s="191"/>
      <c r="R2262" s="1"/>
      <c r="S2262" s="1" t="str">
        <f t="shared" si="386"/>
        <v>NOT EQUAL</v>
      </c>
      <c r="T2262" s="1" t="str">
        <f>IF(ISNA(VLOOKUP(P2262,'NEW XEQM.c'!D:D,1,0)),"--",VLOOKUP(P2262,'NEW XEQM.c'!D:G,3,0))</f>
        <v>--</v>
      </c>
      <c r="U2262" s="1" t="s">
        <v>2074</v>
      </c>
      <c r="W2262" t="str">
        <f t="shared" si="387"/>
        <v/>
      </c>
    </row>
    <row r="2263" spans="1:23">
      <c r="A2263" s="16">
        <f t="shared" si="377"/>
        <v>2263</v>
      </c>
      <c r="B2263" s="15">
        <f t="shared" si="378"/>
        <v>2219</v>
      </c>
      <c r="C2263" s="304" t="str">
        <f t="shared" si="381"/>
        <v>/  { fnMgeuktok100M</v>
      </c>
      <c r="D2263" s="304" t="str">
        <f t="shared" si="384"/>
        <v>divide</v>
      </c>
      <c r="E2263" s="305" t="str">
        <f t="shared" si="382"/>
        <v>"E/100mi" STD_RIGHT_ARROW "mge" STD_UK</v>
      </c>
      <c r="F2263" s="134" t="s">
        <v>6062</v>
      </c>
      <c r="G2263" s="44">
        <v>0</v>
      </c>
      <c r="H2263" s="44">
        <v>0</v>
      </c>
      <c r="I2263" s="92" t="s">
        <v>1</v>
      </c>
      <c r="J2263" s="23" t="s">
        <v>1274</v>
      </c>
      <c r="K2263" s="24" t="s">
        <v>3630</v>
      </c>
      <c r="L2263" s="22" t="s">
        <v>4261</v>
      </c>
      <c r="M2263" s="22" t="s">
        <v>4316</v>
      </c>
      <c r="N2263" s="22" t="str">
        <f t="shared" si="385"/>
        <v>CAT_FNCT</v>
      </c>
      <c r="O2263" s="22"/>
      <c r="P2263" s="248" t="s">
        <v>6032</v>
      </c>
      <c r="Q2263" s="191"/>
      <c r="R2263" s="1"/>
      <c r="S2263" s="1" t="str">
        <f t="shared" si="386"/>
        <v>NOT EQUAL</v>
      </c>
      <c r="T2263" s="1" t="str">
        <f>IF(ISNA(VLOOKUP(P2263,'NEW XEQM.c'!D:D,1,0)),"--",VLOOKUP(P2263,'NEW XEQM.c'!D:G,3,0))</f>
        <v>--</v>
      </c>
      <c r="U2263" s="1" t="s">
        <v>2074</v>
      </c>
      <c r="W2263" t="str">
        <f t="shared" si="387"/>
        <v/>
      </c>
    </row>
    <row r="2264" spans="1:23">
      <c r="A2264" s="16">
        <f t="shared" si="377"/>
        <v>2264</v>
      </c>
      <c r="B2264" s="15">
        <f t="shared" si="378"/>
        <v>2220</v>
      </c>
      <c r="C2264" s="304" t="str">
        <f t="shared" si="381"/>
        <v>/  { fnK100Mtomik</v>
      </c>
      <c r="D2264" s="304" t="str">
        <f t="shared" si="384"/>
        <v>multiply</v>
      </c>
      <c r="E2264" s="305" t="str">
        <f t="shared" si="382"/>
        <v>"E/100mi" STD_RIGHT_ARROW "mi/E"</v>
      </c>
      <c r="F2264" s="134" t="s">
        <v>6062</v>
      </c>
      <c r="G2264" s="44">
        <v>0</v>
      </c>
      <c r="H2264" s="44">
        <v>0</v>
      </c>
      <c r="I2264" s="92" t="s">
        <v>1</v>
      </c>
      <c r="J2264" s="23" t="s">
        <v>1274</v>
      </c>
      <c r="K2264" s="24" t="s">
        <v>3630</v>
      </c>
      <c r="L2264" s="22" t="s">
        <v>4261</v>
      </c>
      <c r="M2264" s="22" t="s">
        <v>4316</v>
      </c>
      <c r="N2264" s="22" t="str">
        <f t="shared" si="385"/>
        <v>CAT_FNCT</v>
      </c>
      <c r="O2264" s="22"/>
      <c r="P2264" s="248" t="s">
        <v>6033</v>
      </c>
      <c r="Q2264" s="191"/>
      <c r="R2264" s="1"/>
      <c r="S2264" s="1" t="str">
        <f t="shared" si="386"/>
        <v>NOT EQUAL</v>
      </c>
      <c r="T2264" s="1" t="str">
        <f>IF(ISNA(VLOOKUP(P2264,'NEW XEQM.c'!D:D,1,0)),"--",VLOOKUP(P2264,'NEW XEQM.c'!D:G,3,0))</f>
        <v>--</v>
      </c>
      <c r="U2264" s="1" t="s">
        <v>2074</v>
      </c>
      <c r="W2264" t="str">
        <f t="shared" si="387"/>
        <v/>
      </c>
    </row>
    <row r="2265" spans="1:23">
      <c r="A2265" s="16">
        <f t="shared" si="377"/>
        <v>2265</v>
      </c>
      <c r="B2265" s="15">
        <f t="shared" si="378"/>
        <v>2221</v>
      </c>
      <c r="C2265" s="304" t="str">
        <f t="shared" si="381"/>
        <v>/  { fnK100Mtomik</v>
      </c>
      <c r="D2265" s="304" t="str">
        <f t="shared" si="384"/>
        <v>divide</v>
      </c>
      <c r="E2265" s="305" t="str">
        <f t="shared" si="382"/>
        <v>"mi/E" STD_RIGHT_ARROW "E/100mi"</v>
      </c>
      <c r="F2265" s="134" t="s">
        <v>6060</v>
      </c>
      <c r="G2265" s="44">
        <v>0</v>
      </c>
      <c r="H2265" s="44">
        <v>0</v>
      </c>
      <c r="I2265" s="92" t="s">
        <v>1</v>
      </c>
      <c r="J2265" s="23" t="s">
        <v>1274</v>
      </c>
      <c r="K2265" s="24" t="s">
        <v>3630</v>
      </c>
      <c r="L2265" s="22" t="s">
        <v>4261</v>
      </c>
      <c r="M2265" s="22" t="s">
        <v>4316</v>
      </c>
      <c r="N2265" s="22" t="str">
        <f t="shared" si="385"/>
        <v>CAT_FNCT</v>
      </c>
      <c r="O2265" s="22"/>
      <c r="P2265" s="248" t="s">
        <v>6034</v>
      </c>
      <c r="Q2265" s="191"/>
      <c r="R2265" s="1"/>
      <c r="S2265" s="1" t="str">
        <f t="shared" si="386"/>
        <v>NOT EQUAL</v>
      </c>
      <c r="T2265" s="1" t="str">
        <f>IF(ISNA(VLOOKUP(P2265,'NEW XEQM.c'!D:D,1,0)),"--",VLOOKUP(P2265,'NEW XEQM.c'!D:G,3,0))</f>
        <v>--</v>
      </c>
      <c r="U2265" s="1" t="s">
        <v>2074</v>
      </c>
      <c r="W2265" t="str">
        <f t="shared" si="387"/>
        <v/>
      </c>
    </row>
    <row r="2266" spans="1:23">
      <c r="A2266" s="16">
        <f t="shared" si="377"/>
        <v>2266</v>
      </c>
      <c r="B2266" s="15">
        <f t="shared" si="378"/>
        <v>2222</v>
      </c>
      <c r="C2266" s="18" t="s">
        <v>3512</v>
      </c>
      <c r="D2266" s="18" t="s">
        <v>7</v>
      </c>
      <c r="E2266" s="42" t="s">
        <v>6036</v>
      </c>
      <c r="F2266" s="42" t="s">
        <v>6036</v>
      </c>
      <c r="G2266" s="99">
        <v>0</v>
      </c>
      <c r="H2266" s="99">
        <v>0</v>
      </c>
      <c r="I2266" s="96" t="s">
        <v>15</v>
      </c>
      <c r="J2266" s="23" t="s">
        <v>1275</v>
      </c>
      <c r="K2266" s="24" t="s">
        <v>3526</v>
      </c>
      <c r="L2266" s="22" t="s">
        <v>4261</v>
      </c>
      <c r="M2266" s="22" t="s">
        <v>4318</v>
      </c>
      <c r="N2266" s="22" t="s">
        <v>2074</v>
      </c>
      <c r="O2266" s="22"/>
      <c r="P2266" s="254" t="s">
        <v>6035</v>
      </c>
      <c r="Q2266" s="191"/>
      <c r="R2266" s="1"/>
      <c r="S2266" s="1" t="str">
        <f t="shared" si="386"/>
        <v/>
      </c>
      <c r="T2266" s="1" t="str">
        <f>IF(ISNA(VLOOKUP(P2266,'NEW XEQM.c'!D:D,1,0)),"--",VLOOKUP(P2266,'NEW XEQM.c'!D:G,3,0))</f>
        <v>--</v>
      </c>
      <c r="U2266" s="1" t="s">
        <v>2074</v>
      </c>
      <c r="W2266" t="e">
        <f t="shared" si="387"/>
        <v>#VALUE!</v>
      </c>
    </row>
    <row r="2267" spans="1:23">
      <c r="A2267" s="16">
        <f t="shared" si="377"/>
        <v>2267</v>
      </c>
      <c r="B2267" s="15">
        <f t="shared" si="378"/>
        <v>2223</v>
      </c>
      <c r="C2267" s="18" t="s">
        <v>6117</v>
      </c>
      <c r="D2267" s="18" t="s">
        <v>2559</v>
      </c>
      <c r="E2267" s="23" t="s">
        <v>6118</v>
      </c>
      <c r="F2267" s="23" t="s">
        <v>6118</v>
      </c>
      <c r="G2267" s="99">
        <v>0</v>
      </c>
      <c r="H2267" s="99">
        <v>99</v>
      </c>
      <c r="I2267" s="92" t="s">
        <v>3</v>
      </c>
      <c r="J2267" s="23" t="s">
        <v>1274</v>
      </c>
      <c r="K2267" s="24" t="s">
        <v>3630</v>
      </c>
      <c r="L2267" s="22" t="s">
        <v>4261</v>
      </c>
      <c r="M2267" s="22" t="s">
        <v>4320</v>
      </c>
      <c r="N2267" s="22" t="s">
        <v>2074</v>
      </c>
      <c r="O2267" s="22"/>
      <c r="P2267" s="246" t="s">
        <v>6116</v>
      </c>
      <c r="Q2267" s="191"/>
      <c r="R2267" s="1"/>
      <c r="S2267" s="1" t="str">
        <f t="shared" si="386"/>
        <v/>
      </c>
      <c r="T2267" s="1" t="str">
        <f>IF(ISNA(VLOOKUP(P2267,'NEW XEQM.c'!D:D,1,0)),"--",VLOOKUP(P2267,'NEW XEQM.c'!D:G,3,0))</f>
        <v>--</v>
      </c>
      <c r="U2267" s="1" t="s">
        <v>2074</v>
      </c>
      <c r="W2267" t="e">
        <f t="shared" si="387"/>
        <v>#VALUE!</v>
      </c>
    </row>
    <row r="2268" spans="1:23">
      <c r="A2268" s="16">
        <f t="shared" ref="A2268:A2279" si="391">IF(B2268=INT(B2268),ROW(),"")</f>
        <v>2268</v>
      </c>
      <c r="B2268" s="15"/>
      <c r="C2268" s="18"/>
      <c r="D2268" s="23"/>
      <c r="E2268" s="23"/>
      <c r="F2268" s="23"/>
      <c r="G2268" s="99"/>
      <c r="H2268" s="99"/>
      <c r="I2268" s="92"/>
      <c r="J2268" s="23"/>
      <c r="K2268" s="24"/>
      <c r="L2268" s="22"/>
      <c r="M2268" s="22"/>
      <c r="N2268" s="22"/>
      <c r="O2268" s="22"/>
      <c r="P2268" s="254"/>
      <c r="Q2268" s="191"/>
      <c r="R2268" s="1"/>
      <c r="S2268" s="1"/>
      <c r="T2268" s="1" t="str">
        <f>IF(ISNA(VLOOKUP(P2268,'NEW XEQM.c'!D:D,1,0)),"--",VLOOKUP(P2268,'NEW XEQM.c'!D:G,3,0))</f>
        <v>--</v>
      </c>
      <c r="U2268" s="1"/>
      <c r="W2268" t="e">
        <f t="shared" ref="W2268:W2279" si="392">SUBSTITUTE(IF(AND(T2268="--",FIND("STD",E2268),FIND("fn",C2268)&gt;0,FIND("ITM_",P2268),I2268="CAT_FNCT"),E2268,""),"""","")</f>
        <v>#VALUE!</v>
      </c>
    </row>
    <row r="2269" spans="1:23">
      <c r="A2269" s="16">
        <f t="shared" si="391"/>
        <v>2269</v>
      </c>
      <c r="B2269" s="15"/>
      <c r="C2269" s="18"/>
      <c r="D2269" s="23"/>
      <c r="E2269" s="23"/>
      <c r="F2269" s="23"/>
      <c r="G2269" s="99"/>
      <c r="H2269" s="99"/>
      <c r="I2269" s="92"/>
      <c r="J2269" s="23"/>
      <c r="K2269" s="24"/>
      <c r="L2269" s="22"/>
      <c r="M2269" s="22"/>
      <c r="N2269" s="22"/>
      <c r="O2269" s="22"/>
      <c r="P2269" s="254"/>
      <c r="Q2269" s="191"/>
      <c r="R2269" s="1"/>
      <c r="S2269" s="1"/>
      <c r="T2269" s="1" t="str">
        <f>IF(ISNA(VLOOKUP(P2269,'NEW XEQM.c'!D:D,1,0)),"--",VLOOKUP(P2269,'NEW XEQM.c'!D:G,3,0))</f>
        <v>--</v>
      </c>
      <c r="U2269" s="1"/>
      <c r="W2269" t="e">
        <f t="shared" si="392"/>
        <v>#VALUE!</v>
      </c>
    </row>
    <row r="2270" spans="1:23">
      <c r="A2270" s="16">
        <f t="shared" si="391"/>
        <v>2270</v>
      </c>
      <c r="B2270" s="15"/>
      <c r="C2270" s="18"/>
      <c r="D2270" s="23"/>
      <c r="E2270" s="23"/>
      <c r="F2270" s="23"/>
      <c r="G2270" s="99"/>
      <c r="H2270" s="99"/>
      <c r="I2270" s="92"/>
      <c r="J2270" s="23"/>
      <c r="K2270" s="24"/>
      <c r="L2270" s="22"/>
      <c r="M2270" s="22"/>
      <c r="N2270" s="22"/>
      <c r="O2270" s="22"/>
      <c r="P2270" s="254"/>
      <c r="Q2270" s="191"/>
      <c r="R2270" s="1"/>
      <c r="S2270" s="1"/>
      <c r="T2270" s="1" t="str">
        <f>IF(ISNA(VLOOKUP(P2270,'NEW XEQM.c'!D:D,1,0)),"--",VLOOKUP(P2270,'NEW XEQM.c'!D:G,3,0))</f>
        <v>--</v>
      </c>
      <c r="U2270" s="1"/>
      <c r="W2270" t="e">
        <f t="shared" si="392"/>
        <v>#VALUE!</v>
      </c>
    </row>
    <row r="2271" spans="1:23">
      <c r="A2271" s="16">
        <f t="shared" si="391"/>
        <v>2271</v>
      </c>
      <c r="B2271" s="15"/>
      <c r="C2271" s="18"/>
      <c r="D2271" s="23"/>
      <c r="E2271" s="23"/>
      <c r="F2271" s="23"/>
      <c r="G2271" s="99"/>
      <c r="H2271" s="99"/>
      <c r="I2271" s="92"/>
      <c r="J2271" s="23"/>
      <c r="K2271" s="24"/>
      <c r="L2271" s="22"/>
      <c r="M2271" s="22"/>
      <c r="N2271" s="22"/>
      <c r="O2271" s="22"/>
      <c r="P2271" s="254"/>
      <c r="Q2271" s="191"/>
      <c r="R2271" s="1"/>
      <c r="S2271" s="1"/>
      <c r="T2271" s="1" t="str">
        <f>IF(ISNA(VLOOKUP(P2271,'NEW XEQM.c'!D:D,1,0)),"--",VLOOKUP(P2271,'NEW XEQM.c'!D:G,3,0))</f>
        <v>--</v>
      </c>
      <c r="U2271" s="1"/>
      <c r="W2271" t="e">
        <f t="shared" si="392"/>
        <v>#VALUE!</v>
      </c>
    </row>
    <row r="2272" spans="1:23">
      <c r="A2272" s="16">
        <f t="shared" si="391"/>
        <v>2272</v>
      </c>
      <c r="B2272" s="15"/>
      <c r="C2272" s="18"/>
      <c r="D2272" s="23"/>
      <c r="E2272" s="23"/>
      <c r="F2272" s="23"/>
      <c r="G2272" s="99"/>
      <c r="H2272" s="99"/>
      <c r="I2272" s="92"/>
      <c r="J2272" s="23"/>
      <c r="K2272" s="24"/>
      <c r="L2272" s="22"/>
      <c r="M2272" s="22"/>
      <c r="N2272" s="22"/>
      <c r="O2272" s="22"/>
      <c r="P2272" s="254"/>
      <c r="Q2272" s="191"/>
      <c r="R2272" s="1"/>
      <c r="S2272" s="1"/>
      <c r="T2272" s="1" t="str">
        <f>IF(ISNA(VLOOKUP(P2272,'NEW XEQM.c'!D:D,1,0)),"--",VLOOKUP(P2272,'NEW XEQM.c'!D:G,3,0))</f>
        <v>--</v>
      </c>
      <c r="U2272" s="1"/>
      <c r="W2272" t="e">
        <f t="shared" si="392"/>
        <v>#VALUE!</v>
      </c>
    </row>
    <row r="2273" spans="1:23">
      <c r="A2273" s="16">
        <f t="shared" si="391"/>
        <v>2273</v>
      </c>
      <c r="B2273" s="15"/>
      <c r="C2273" s="18"/>
      <c r="D2273" s="23"/>
      <c r="E2273" s="23"/>
      <c r="F2273" s="23"/>
      <c r="G2273" s="99"/>
      <c r="H2273" s="99"/>
      <c r="I2273" s="92"/>
      <c r="J2273" s="23"/>
      <c r="K2273" s="24"/>
      <c r="L2273" s="22"/>
      <c r="M2273" s="22"/>
      <c r="N2273" s="22"/>
      <c r="O2273" s="22"/>
      <c r="P2273" s="254"/>
      <c r="Q2273" s="191"/>
      <c r="R2273" s="1"/>
      <c r="S2273" s="1"/>
      <c r="T2273" s="1" t="str">
        <f>IF(ISNA(VLOOKUP(P2273,'NEW XEQM.c'!D:D,1,0)),"--",VLOOKUP(P2273,'NEW XEQM.c'!D:G,3,0))</f>
        <v>--</v>
      </c>
      <c r="U2273" s="1"/>
      <c r="W2273" t="e">
        <f t="shared" si="392"/>
        <v>#VALUE!</v>
      </c>
    </row>
    <row r="2274" spans="1:23">
      <c r="A2274" s="16">
        <f t="shared" si="391"/>
        <v>2274</v>
      </c>
      <c r="B2274" s="15"/>
      <c r="C2274" s="18"/>
      <c r="D2274" s="23"/>
      <c r="E2274" s="23"/>
      <c r="F2274" s="23"/>
      <c r="G2274" s="99"/>
      <c r="H2274" s="99"/>
      <c r="I2274" s="92"/>
      <c r="J2274" s="23"/>
      <c r="K2274" s="24"/>
      <c r="L2274" s="22"/>
      <c r="M2274" s="22"/>
      <c r="N2274" s="22"/>
      <c r="O2274" s="22"/>
      <c r="P2274" s="254"/>
      <c r="Q2274" s="191"/>
      <c r="R2274" s="1"/>
      <c r="S2274" s="1"/>
      <c r="T2274" s="1" t="str">
        <f>IF(ISNA(VLOOKUP(P2274,'NEW XEQM.c'!D:D,1,0)),"--",VLOOKUP(P2274,'NEW XEQM.c'!D:G,3,0))</f>
        <v>--</v>
      </c>
      <c r="U2274" s="1"/>
      <c r="W2274" t="e">
        <f t="shared" si="392"/>
        <v>#VALUE!</v>
      </c>
    </row>
    <row r="2275" spans="1:23">
      <c r="A2275" s="16">
        <f t="shared" si="391"/>
        <v>2275</v>
      </c>
      <c r="B2275" s="15"/>
      <c r="C2275" s="18"/>
      <c r="D2275" s="23"/>
      <c r="E2275" s="23"/>
      <c r="F2275" s="23"/>
      <c r="G2275" s="99"/>
      <c r="H2275" s="99"/>
      <c r="I2275" s="92"/>
      <c r="J2275" s="23"/>
      <c r="K2275" s="24"/>
      <c r="L2275" s="22"/>
      <c r="M2275" s="22"/>
      <c r="N2275" s="22"/>
      <c r="O2275" s="22"/>
      <c r="P2275" s="254"/>
      <c r="Q2275" s="191"/>
      <c r="R2275" s="1"/>
      <c r="S2275" s="1"/>
      <c r="T2275" s="1" t="str">
        <f>IF(ISNA(VLOOKUP(P2275,'NEW XEQM.c'!D:D,1,0)),"--",VLOOKUP(P2275,'NEW XEQM.c'!D:G,3,0))</f>
        <v>--</v>
      </c>
      <c r="U2275" s="1"/>
      <c r="W2275" t="e">
        <f t="shared" si="392"/>
        <v>#VALUE!</v>
      </c>
    </row>
    <row r="2276" spans="1:23">
      <c r="A2276" s="16">
        <f t="shared" si="391"/>
        <v>2276</v>
      </c>
      <c r="B2276" s="15"/>
      <c r="C2276" s="18"/>
      <c r="D2276" s="23"/>
      <c r="E2276" s="23"/>
      <c r="F2276" s="23"/>
      <c r="G2276" s="99"/>
      <c r="H2276" s="99"/>
      <c r="I2276" s="92"/>
      <c r="J2276" s="23"/>
      <c r="K2276" s="24"/>
      <c r="L2276" s="22"/>
      <c r="M2276" s="22"/>
      <c r="N2276" s="22"/>
      <c r="O2276" s="22"/>
      <c r="P2276" s="254"/>
      <c r="Q2276" s="191"/>
      <c r="R2276" s="1"/>
      <c r="S2276" s="1"/>
      <c r="T2276" s="1" t="str">
        <f>IF(ISNA(VLOOKUP(P2276,'NEW XEQM.c'!D:D,1,0)),"--",VLOOKUP(P2276,'NEW XEQM.c'!D:G,3,0))</f>
        <v>--</v>
      </c>
      <c r="U2276" s="1"/>
      <c r="W2276" t="e">
        <f t="shared" si="392"/>
        <v>#VALUE!</v>
      </c>
    </row>
    <row r="2277" spans="1:23">
      <c r="A2277" s="16">
        <f t="shared" si="391"/>
        <v>2277</v>
      </c>
      <c r="B2277" s="15"/>
      <c r="C2277" s="18"/>
      <c r="D2277" s="23"/>
      <c r="E2277" s="23"/>
      <c r="F2277" s="23"/>
      <c r="G2277" s="99"/>
      <c r="H2277" s="99"/>
      <c r="I2277" s="92"/>
      <c r="J2277" s="23"/>
      <c r="K2277" s="24"/>
      <c r="L2277" s="22"/>
      <c r="M2277" s="22"/>
      <c r="N2277" s="22"/>
      <c r="O2277" s="22"/>
      <c r="P2277" s="254"/>
      <c r="Q2277" s="191"/>
      <c r="R2277" s="1"/>
      <c r="S2277" s="1"/>
      <c r="T2277" s="1" t="str">
        <f>IF(ISNA(VLOOKUP(P2277,'NEW XEQM.c'!D:D,1,0)),"--",VLOOKUP(P2277,'NEW XEQM.c'!D:G,3,0))</f>
        <v>--</v>
      </c>
      <c r="U2277" s="1"/>
      <c r="W2277" t="e">
        <f t="shared" si="392"/>
        <v>#VALUE!</v>
      </c>
    </row>
    <row r="2278" spans="1:23">
      <c r="A2278" s="16">
        <f t="shared" si="391"/>
        <v>2278</v>
      </c>
      <c r="B2278" s="15"/>
      <c r="C2278" s="18"/>
      <c r="D2278" s="23"/>
      <c r="E2278" s="23"/>
      <c r="F2278" s="23"/>
      <c r="G2278" s="99"/>
      <c r="H2278" s="99"/>
      <c r="I2278" s="92"/>
      <c r="J2278" s="23"/>
      <c r="K2278" s="24"/>
      <c r="L2278" s="22"/>
      <c r="M2278" s="22"/>
      <c r="N2278" s="22"/>
      <c r="O2278" s="22"/>
      <c r="P2278" s="254"/>
      <c r="Q2278" s="191"/>
      <c r="R2278" s="1"/>
      <c r="S2278" s="1"/>
      <c r="T2278" s="1" t="str">
        <f>IF(ISNA(VLOOKUP(P2278,'NEW XEQM.c'!D:D,1,0)),"--",VLOOKUP(P2278,'NEW XEQM.c'!D:G,3,0))</f>
        <v>--</v>
      </c>
      <c r="U2278" s="1"/>
      <c r="W2278" t="e">
        <f t="shared" si="392"/>
        <v>#VALUE!</v>
      </c>
    </row>
    <row r="2279" spans="1:23">
      <c r="A2279" s="16">
        <f t="shared" si="391"/>
        <v>2279</v>
      </c>
      <c r="B2279" s="15"/>
      <c r="C2279" s="18"/>
      <c r="D2279" s="23"/>
      <c r="E2279" s="23"/>
      <c r="F2279" s="23"/>
      <c r="G2279" s="99"/>
      <c r="H2279" s="99"/>
      <c r="I2279" s="92"/>
      <c r="J2279" s="23"/>
      <c r="K2279" s="24"/>
      <c r="L2279" s="22"/>
      <c r="M2279" s="22"/>
      <c r="N2279" s="22"/>
      <c r="O2279" s="22"/>
      <c r="P2279" s="254"/>
      <c r="Q2279" s="191"/>
      <c r="R2279" s="1"/>
      <c r="S2279" s="1"/>
      <c r="T2279" s="1" t="str">
        <f>IF(ISNA(VLOOKUP(P2279,'NEW XEQM.c'!D:D,1,0)),"--",VLOOKUP(P2279,'NEW XEQM.c'!D:G,3,0))</f>
        <v>--</v>
      </c>
      <c r="U2279" s="1"/>
      <c r="W2279" t="e">
        <f t="shared" si="392"/>
        <v>#VALUE!</v>
      </c>
    </row>
    <row r="2280" spans="1:23">
      <c r="A2280" s="53"/>
      <c r="B2280" s="11"/>
      <c r="C2280" s="54"/>
      <c r="D2280" s="54"/>
      <c r="E2280" s="56"/>
      <c r="F2280" s="56"/>
      <c r="G2280" s="69"/>
      <c r="H2280" s="69"/>
      <c r="I2280" s="56"/>
      <c r="J2280" s="56"/>
      <c r="K2280" s="11"/>
      <c r="L2280" s="11"/>
      <c r="M2280" s="11"/>
      <c r="N2280" s="22" t="s">
        <v>2074</v>
      </c>
      <c r="O2280" s="11"/>
      <c r="P2280" s="246"/>
      <c r="Q2280" s="191"/>
      <c r="R2280" s="1"/>
      <c r="S2280" s="1"/>
      <c r="T2280" s="1" t="str">
        <f>IF(ISNA(VLOOKUP(P2280,'NEW XEQM.c'!D:D,1,0)),"--",VLOOKUP(P2280,'NEW XEQM.c'!D:G,3,0))</f>
        <v>--</v>
      </c>
      <c r="U2280" s="1"/>
      <c r="W2280" t="e">
        <f t="shared" si="348"/>
        <v>#VALUE!</v>
      </c>
    </row>
    <row r="2281" spans="1:23">
      <c r="A2281" s="53"/>
      <c r="B2281" s="11"/>
      <c r="C2281" s="54"/>
      <c r="D2281" s="54"/>
      <c r="E2281" s="56"/>
      <c r="F2281" s="56"/>
      <c r="G2281" s="69"/>
      <c r="H2281" s="69"/>
      <c r="I2281" s="56"/>
      <c r="J2281" s="56"/>
      <c r="K2281" s="11"/>
      <c r="L2281" s="11"/>
      <c r="M2281" s="11"/>
      <c r="N2281" s="22" t="s">
        <v>2074</v>
      </c>
      <c r="O2281" s="11"/>
      <c r="P2281" s="246"/>
      <c r="Q2281" s="191"/>
      <c r="R2281" s="1"/>
      <c r="S2281" s="1"/>
      <c r="T2281" s="1" t="str">
        <f>IF(ISNA(VLOOKUP(P2281,'NEW XEQM.c'!D:D,1,0)),"--",VLOOKUP(P2281,'NEW XEQM.c'!D:G,3,0))</f>
        <v>--</v>
      </c>
      <c r="U2281" s="1"/>
      <c r="W2281" t="e">
        <f t="shared" si="348"/>
        <v>#VALUE!</v>
      </c>
    </row>
    <row r="2282" spans="1:23">
      <c r="I2282" s="61"/>
      <c r="N2282" s="22" t="s">
        <v>2074</v>
      </c>
      <c r="R2282" s="1"/>
      <c r="S2282" s="1" t="str">
        <f>IF(E2282=F2282,"","NOT EQUAL")</f>
        <v/>
      </c>
      <c r="T2282" s="1" t="str">
        <f>IF(ISNA(VLOOKUP(P2282,'NEW XEQM.c'!D:D,1,0)),"--",VLOOKUP(P2282,'NEW XEQM.c'!D:G,3,0))</f>
        <v>--</v>
      </c>
      <c r="W2282" t="e">
        <f t="shared" si="348"/>
        <v>#VALUE!</v>
      </c>
    </row>
    <row r="2283" spans="1:23">
      <c r="I2283" s="61"/>
      <c r="N2283" s="22" t="s">
        <v>2074</v>
      </c>
      <c r="R2283" s="1"/>
      <c r="S2283" s="1" t="str">
        <f>IF(E2283=F2283,"","NOT EQUAL")</f>
        <v/>
      </c>
      <c r="T2283" s="1" t="str">
        <f>IF(ISNA(VLOOKUP(P2283,'NEW XEQM.c'!D:D,1,0)),"--",VLOOKUP(P2283,'NEW XEQM.c'!D:G,3,0))</f>
        <v>--</v>
      </c>
      <c r="W2283" t="e">
        <f t="shared" si="348"/>
        <v>#VALUE!</v>
      </c>
    </row>
    <row r="2284" spans="1:23">
      <c r="I2284" s="61"/>
      <c r="N2284" s="22" t="s">
        <v>2074</v>
      </c>
      <c r="R2284" s="1"/>
      <c r="S2284" s="1" t="str">
        <f t="shared" ref="S2284:S2345" si="393">IF(E2284=F2284,"","NOT EQUAL")</f>
        <v/>
      </c>
      <c r="T2284" s="1" t="str">
        <f>IF(ISNA(VLOOKUP(P2284,'NEW XEQM.c'!D:D,1,0)),"--",VLOOKUP(P2284,'NEW XEQM.c'!D:G,3,0))</f>
        <v>--</v>
      </c>
      <c r="W2284" t="e">
        <f t="shared" si="348"/>
        <v>#VALUE!</v>
      </c>
    </row>
    <row r="2285" spans="1:23">
      <c r="I2285" s="61"/>
      <c r="N2285" s="22" t="s">
        <v>2074</v>
      </c>
      <c r="R2285" s="1"/>
      <c r="S2285" s="1" t="str">
        <f t="shared" si="393"/>
        <v/>
      </c>
      <c r="T2285" s="1" t="str">
        <f>IF(ISNA(VLOOKUP(P2285,'NEW XEQM.c'!D:D,1,0)),"--",VLOOKUP(P2285,'NEW XEQM.c'!D:G,3,0))</f>
        <v>--</v>
      </c>
      <c r="W2285" t="e">
        <f t="shared" si="348"/>
        <v>#VALUE!</v>
      </c>
    </row>
    <row r="2286" spans="1:23">
      <c r="I2286" s="61"/>
      <c r="N2286" s="22" t="s">
        <v>2074</v>
      </c>
      <c r="R2286" s="1"/>
      <c r="S2286" s="1" t="str">
        <f t="shared" si="393"/>
        <v/>
      </c>
      <c r="T2286" s="1" t="str">
        <f>IF(ISNA(VLOOKUP(P2286,'NEW XEQM.c'!D:D,1,0)),"--",VLOOKUP(P2286,'NEW XEQM.c'!D:G,3,0))</f>
        <v>--</v>
      </c>
      <c r="W2286" t="e">
        <f t="shared" si="348"/>
        <v>#VALUE!</v>
      </c>
    </row>
    <row r="2287" spans="1:23">
      <c r="I2287" s="61"/>
      <c r="N2287" s="22" t="s">
        <v>2074</v>
      </c>
      <c r="R2287" s="1"/>
      <c r="S2287" s="1" t="str">
        <f t="shared" si="393"/>
        <v/>
      </c>
      <c r="T2287" s="1" t="str">
        <f>IF(ISNA(VLOOKUP(P2287,'NEW XEQM.c'!D:D,1,0)),"--",VLOOKUP(P2287,'NEW XEQM.c'!D:G,3,0))</f>
        <v>--</v>
      </c>
      <c r="W2287" t="e">
        <f t="shared" si="348"/>
        <v>#VALUE!</v>
      </c>
    </row>
    <row r="2288" spans="1:23">
      <c r="I2288" s="61"/>
      <c r="N2288" s="22" t="s">
        <v>2074</v>
      </c>
      <c r="R2288" s="1"/>
      <c r="S2288" s="1" t="str">
        <f t="shared" si="393"/>
        <v/>
      </c>
      <c r="T2288" s="1" t="str">
        <f>IF(ISNA(VLOOKUP(P2288,'NEW XEQM.c'!D:D,1,0)),"--",VLOOKUP(P2288,'NEW XEQM.c'!D:G,3,0))</f>
        <v>--</v>
      </c>
      <c r="W2288" t="e">
        <f t="shared" si="348"/>
        <v>#VALUE!</v>
      </c>
    </row>
    <row r="2289" spans="9:23">
      <c r="I2289" s="61"/>
      <c r="N2289" s="22" t="s">
        <v>2074</v>
      </c>
      <c r="R2289" s="1"/>
      <c r="S2289" s="1" t="str">
        <f t="shared" si="393"/>
        <v/>
      </c>
      <c r="T2289" s="1" t="str">
        <f>IF(ISNA(VLOOKUP(P2289,'NEW XEQM.c'!D:D,1,0)),"--",VLOOKUP(P2289,'NEW XEQM.c'!D:G,3,0))</f>
        <v>--</v>
      </c>
      <c r="W2289" t="e">
        <f t="shared" si="348"/>
        <v>#VALUE!</v>
      </c>
    </row>
    <row r="2290" spans="9:23">
      <c r="I2290" s="61"/>
      <c r="N2290" s="22" t="s">
        <v>2074</v>
      </c>
      <c r="R2290" s="1"/>
      <c r="S2290" s="1" t="str">
        <f t="shared" si="393"/>
        <v/>
      </c>
      <c r="T2290" s="1" t="str">
        <f>IF(ISNA(VLOOKUP(P2290,'NEW XEQM.c'!D:D,1,0)),"--",VLOOKUP(P2290,'NEW XEQM.c'!D:G,3,0))</f>
        <v>--</v>
      </c>
      <c r="W2290" t="e">
        <f t="shared" si="348"/>
        <v>#VALUE!</v>
      </c>
    </row>
    <row r="2291" spans="9:23">
      <c r="I2291" s="61"/>
      <c r="N2291" s="22" t="s">
        <v>2074</v>
      </c>
      <c r="R2291" s="1"/>
      <c r="S2291" s="1" t="str">
        <f t="shared" si="393"/>
        <v/>
      </c>
      <c r="T2291" s="1" t="str">
        <f>IF(ISNA(VLOOKUP(P2291,'NEW XEQM.c'!D:D,1,0)),"--",VLOOKUP(P2291,'NEW XEQM.c'!D:G,3,0))</f>
        <v>--</v>
      </c>
      <c r="W2291" t="e">
        <f t="shared" si="348"/>
        <v>#VALUE!</v>
      </c>
    </row>
    <row r="2292" spans="9:23">
      <c r="I2292" s="61"/>
      <c r="N2292" s="22" t="s">
        <v>2074</v>
      </c>
      <c r="R2292" s="1"/>
      <c r="S2292" s="1" t="str">
        <f t="shared" si="393"/>
        <v/>
      </c>
      <c r="T2292" s="1" t="str">
        <f>IF(ISNA(VLOOKUP(P2292,'NEW XEQM.c'!D:D,1,0)),"--",VLOOKUP(P2292,'NEW XEQM.c'!D:G,3,0))</f>
        <v>--</v>
      </c>
      <c r="W2292" t="e">
        <f t="shared" si="348"/>
        <v>#VALUE!</v>
      </c>
    </row>
    <row r="2293" spans="9:23">
      <c r="I2293" s="61"/>
      <c r="N2293" s="22" t="s">
        <v>2074</v>
      </c>
      <c r="R2293" s="1"/>
      <c r="S2293" s="1" t="str">
        <f t="shared" si="393"/>
        <v/>
      </c>
      <c r="T2293" s="1" t="str">
        <f>IF(ISNA(VLOOKUP(P2293,'NEW XEQM.c'!D:D,1,0)),"--",VLOOKUP(P2293,'NEW XEQM.c'!D:G,3,0))</f>
        <v>--</v>
      </c>
      <c r="W2293" t="e">
        <f t="shared" si="348"/>
        <v>#VALUE!</v>
      </c>
    </row>
    <row r="2294" spans="9:23">
      <c r="I2294" s="61"/>
      <c r="N2294" s="22" t="s">
        <v>2074</v>
      </c>
      <c r="R2294" s="1"/>
      <c r="S2294" s="1" t="str">
        <f t="shared" si="393"/>
        <v/>
      </c>
      <c r="T2294" s="1" t="str">
        <f>IF(ISNA(VLOOKUP(P2294,'NEW XEQM.c'!D:D,1,0)),"--",VLOOKUP(P2294,'NEW XEQM.c'!D:G,3,0))</f>
        <v>--</v>
      </c>
      <c r="W2294" t="e">
        <f t="shared" si="348"/>
        <v>#VALUE!</v>
      </c>
    </row>
    <row r="2295" spans="9:23">
      <c r="I2295" s="61"/>
      <c r="N2295" s="22" t="s">
        <v>2074</v>
      </c>
      <c r="R2295" s="1"/>
      <c r="S2295" s="1" t="str">
        <f t="shared" si="393"/>
        <v/>
      </c>
      <c r="T2295" s="1" t="str">
        <f>IF(ISNA(VLOOKUP(P2295,'NEW XEQM.c'!D:D,1,0)),"--",VLOOKUP(P2295,'NEW XEQM.c'!D:G,3,0))</f>
        <v>--</v>
      </c>
      <c r="W2295" t="e">
        <f t="shared" si="348"/>
        <v>#VALUE!</v>
      </c>
    </row>
    <row r="2296" spans="9:23">
      <c r="I2296" s="61"/>
      <c r="N2296" s="22" t="s">
        <v>2074</v>
      </c>
      <c r="R2296" s="1"/>
      <c r="S2296" s="1" t="str">
        <f t="shared" si="393"/>
        <v/>
      </c>
      <c r="T2296" s="1" t="str">
        <f>IF(ISNA(VLOOKUP(P2296,'NEW XEQM.c'!D:D,1,0)),"--",VLOOKUP(P2296,'NEW XEQM.c'!D:G,3,0))</f>
        <v>--</v>
      </c>
      <c r="W2296" t="e">
        <f t="shared" si="348"/>
        <v>#VALUE!</v>
      </c>
    </row>
    <row r="2297" spans="9:23">
      <c r="I2297" s="61"/>
      <c r="N2297" s="22" t="s">
        <v>2074</v>
      </c>
      <c r="R2297" s="1"/>
      <c r="S2297" s="1" t="str">
        <f t="shared" si="393"/>
        <v/>
      </c>
      <c r="T2297" s="1" t="str">
        <f>IF(ISNA(VLOOKUP(P2297,'NEW XEQM.c'!D:D,1,0)),"--",VLOOKUP(P2297,'NEW XEQM.c'!D:G,3,0))</f>
        <v>--</v>
      </c>
      <c r="W2297" t="e">
        <f t="shared" si="348"/>
        <v>#VALUE!</v>
      </c>
    </row>
    <row r="2298" spans="9:23">
      <c r="I2298" s="61"/>
      <c r="N2298" s="22" t="s">
        <v>2074</v>
      </c>
      <c r="R2298" s="1"/>
      <c r="S2298" s="1" t="str">
        <f t="shared" si="393"/>
        <v/>
      </c>
      <c r="T2298" s="1" t="str">
        <f>IF(ISNA(VLOOKUP(P2298,'NEW XEQM.c'!D:D,1,0)),"--",VLOOKUP(P2298,'NEW XEQM.c'!D:G,3,0))</f>
        <v>--</v>
      </c>
      <c r="W2298" t="e">
        <f t="shared" si="348"/>
        <v>#VALUE!</v>
      </c>
    </row>
    <row r="2299" spans="9:23">
      <c r="I2299" s="61"/>
      <c r="N2299" s="22" t="s">
        <v>2074</v>
      </c>
      <c r="R2299" s="1"/>
      <c r="S2299" s="1" t="str">
        <f t="shared" si="393"/>
        <v/>
      </c>
      <c r="T2299" s="1" t="str">
        <f>IF(ISNA(VLOOKUP(P2299,'NEW XEQM.c'!D:D,1,0)),"--",VLOOKUP(P2299,'NEW XEQM.c'!D:G,3,0))</f>
        <v>--</v>
      </c>
      <c r="W2299" t="e">
        <f t="shared" si="348"/>
        <v>#VALUE!</v>
      </c>
    </row>
    <row r="2300" spans="9:23">
      <c r="I2300" s="61"/>
      <c r="N2300" s="22" t="s">
        <v>2074</v>
      </c>
      <c r="R2300" s="1"/>
      <c r="S2300" s="1" t="str">
        <f t="shared" si="393"/>
        <v/>
      </c>
      <c r="T2300" s="1" t="str">
        <f>IF(ISNA(VLOOKUP(P2300,'NEW XEQM.c'!D:D,1,0)),"--",VLOOKUP(P2300,'NEW XEQM.c'!D:G,3,0))</f>
        <v>--</v>
      </c>
      <c r="W2300" t="e">
        <f t="shared" si="348"/>
        <v>#VALUE!</v>
      </c>
    </row>
    <row r="2301" spans="9:23">
      <c r="I2301" s="61"/>
      <c r="N2301" s="22" t="s">
        <v>2074</v>
      </c>
      <c r="R2301" s="1"/>
      <c r="S2301" s="1" t="str">
        <f t="shared" si="393"/>
        <v/>
      </c>
      <c r="T2301" s="1" t="str">
        <f>IF(ISNA(VLOOKUP(P2301,'NEW XEQM.c'!D:D,1,0)),"--",VLOOKUP(P2301,'NEW XEQM.c'!D:G,3,0))</f>
        <v>--</v>
      </c>
      <c r="W2301" t="e">
        <f t="shared" si="348"/>
        <v>#VALUE!</v>
      </c>
    </row>
    <row r="2302" spans="9:23">
      <c r="I2302" s="61"/>
      <c r="N2302" s="22" t="s">
        <v>2074</v>
      </c>
      <c r="R2302" s="1"/>
      <c r="S2302" s="1" t="str">
        <f t="shared" si="393"/>
        <v/>
      </c>
      <c r="T2302" s="1" t="str">
        <f>IF(ISNA(VLOOKUP(P2302,'NEW XEQM.c'!D:D,1,0)),"--",VLOOKUP(P2302,'NEW XEQM.c'!D:G,3,0))</f>
        <v>--</v>
      </c>
      <c r="W2302" t="e">
        <f t="shared" si="348"/>
        <v>#VALUE!</v>
      </c>
    </row>
    <row r="2303" spans="9:23">
      <c r="I2303" s="61"/>
      <c r="N2303" s="22" t="s">
        <v>2074</v>
      </c>
      <c r="R2303" s="1"/>
      <c r="S2303" s="1" t="str">
        <f t="shared" si="393"/>
        <v/>
      </c>
      <c r="T2303" s="1" t="str">
        <f>IF(ISNA(VLOOKUP(P2303,'NEW XEQM.c'!D:D,1,0)),"--",VLOOKUP(P2303,'NEW XEQM.c'!D:G,3,0))</f>
        <v>--</v>
      </c>
      <c r="W2303" t="e">
        <f t="shared" si="348"/>
        <v>#VALUE!</v>
      </c>
    </row>
    <row r="2304" spans="9:23">
      <c r="I2304" s="61"/>
      <c r="N2304" s="22" t="s">
        <v>2074</v>
      </c>
      <c r="R2304" s="1"/>
      <c r="S2304" s="1" t="str">
        <f t="shared" si="393"/>
        <v/>
      </c>
      <c r="T2304" s="1" t="str">
        <f>IF(ISNA(VLOOKUP(P2304,'NEW XEQM.c'!D:D,1,0)),"--",VLOOKUP(P2304,'NEW XEQM.c'!D:G,3,0))</f>
        <v>--</v>
      </c>
      <c r="W2304" t="e">
        <f t="shared" si="348"/>
        <v>#VALUE!</v>
      </c>
    </row>
    <row r="2305" spans="9:23">
      <c r="I2305" s="61"/>
      <c r="N2305" s="22" t="s">
        <v>2074</v>
      </c>
      <c r="R2305" s="1"/>
      <c r="S2305" s="1" t="str">
        <f t="shared" si="393"/>
        <v/>
      </c>
      <c r="T2305" s="1" t="str">
        <f>IF(ISNA(VLOOKUP(P2305,'NEW XEQM.c'!D:D,1,0)),"--",VLOOKUP(P2305,'NEW XEQM.c'!D:G,3,0))</f>
        <v>--</v>
      </c>
      <c r="W2305" t="e">
        <f t="shared" ref="W2305:W2368" si="394">SUBSTITUTE(IF(AND(T2305="--",FIND("STD",E2305),FIND("fn",C2305)&gt;0,FIND("ITM_",P2305),I2305="CAT_FNCT"),E2305,""),"""","")</f>
        <v>#VALUE!</v>
      </c>
    </row>
    <row r="2306" spans="9:23">
      <c r="I2306" s="61"/>
      <c r="N2306" s="22" t="s">
        <v>2074</v>
      </c>
      <c r="R2306" s="1"/>
      <c r="S2306" s="1" t="str">
        <f t="shared" si="393"/>
        <v/>
      </c>
      <c r="T2306" s="1" t="str">
        <f>IF(ISNA(VLOOKUP(P2306,'NEW XEQM.c'!D:D,1,0)),"--",VLOOKUP(P2306,'NEW XEQM.c'!D:G,3,0))</f>
        <v>--</v>
      </c>
      <c r="W2306" t="e">
        <f t="shared" si="394"/>
        <v>#VALUE!</v>
      </c>
    </row>
    <row r="2307" spans="9:23">
      <c r="I2307" s="61"/>
      <c r="N2307" s="22" t="s">
        <v>2074</v>
      </c>
      <c r="R2307" s="1"/>
      <c r="S2307" s="1" t="str">
        <f t="shared" si="393"/>
        <v/>
      </c>
      <c r="T2307" s="1" t="str">
        <f>IF(ISNA(VLOOKUP(P2307,'NEW XEQM.c'!D:D,1,0)),"--",VLOOKUP(P2307,'NEW XEQM.c'!D:G,3,0))</f>
        <v>--</v>
      </c>
      <c r="W2307" t="e">
        <f t="shared" si="394"/>
        <v>#VALUE!</v>
      </c>
    </row>
    <row r="2308" spans="9:23">
      <c r="I2308" s="61"/>
      <c r="N2308" s="22" t="s">
        <v>2074</v>
      </c>
      <c r="R2308" s="1"/>
      <c r="S2308" s="1" t="str">
        <f t="shared" si="393"/>
        <v/>
      </c>
      <c r="T2308" s="1" t="str">
        <f>IF(ISNA(VLOOKUP(P2308,'NEW XEQM.c'!D:D,1,0)),"--",VLOOKUP(P2308,'NEW XEQM.c'!D:G,3,0))</f>
        <v>--</v>
      </c>
      <c r="W2308" t="e">
        <f t="shared" si="394"/>
        <v>#VALUE!</v>
      </c>
    </row>
    <row r="2309" spans="9:23">
      <c r="I2309" s="61"/>
      <c r="N2309" s="22" t="s">
        <v>2074</v>
      </c>
      <c r="R2309" s="1"/>
      <c r="S2309" s="1" t="str">
        <f t="shared" si="393"/>
        <v/>
      </c>
      <c r="T2309" s="1" t="str">
        <f>IF(ISNA(VLOOKUP(P2309,'NEW XEQM.c'!D:D,1,0)),"--",VLOOKUP(P2309,'NEW XEQM.c'!D:G,3,0))</f>
        <v>--</v>
      </c>
      <c r="W2309" t="e">
        <f t="shared" si="394"/>
        <v>#VALUE!</v>
      </c>
    </row>
    <row r="2310" spans="9:23">
      <c r="I2310" s="61"/>
      <c r="N2310" s="22" t="s">
        <v>2074</v>
      </c>
      <c r="R2310" s="1"/>
      <c r="S2310" s="1" t="str">
        <f t="shared" si="393"/>
        <v/>
      </c>
      <c r="T2310" s="1" t="str">
        <f>IF(ISNA(VLOOKUP(P2310,'NEW XEQM.c'!D:D,1,0)),"--",VLOOKUP(P2310,'NEW XEQM.c'!D:G,3,0))</f>
        <v>--</v>
      </c>
      <c r="W2310" t="e">
        <f t="shared" si="394"/>
        <v>#VALUE!</v>
      </c>
    </row>
    <row r="2311" spans="9:23">
      <c r="I2311" s="61"/>
      <c r="N2311" s="22" t="s">
        <v>2074</v>
      </c>
      <c r="R2311" s="1"/>
      <c r="S2311" s="1" t="str">
        <f t="shared" si="393"/>
        <v/>
      </c>
      <c r="T2311" s="1" t="str">
        <f>IF(ISNA(VLOOKUP(P2311,'NEW XEQM.c'!D:D,1,0)),"--",VLOOKUP(P2311,'NEW XEQM.c'!D:G,3,0))</f>
        <v>--</v>
      </c>
      <c r="W2311" t="e">
        <f t="shared" si="394"/>
        <v>#VALUE!</v>
      </c>
    </row>
    <row r="2312" spans="9:23">
      <c r="I2312" s="61"/>
      <c r="N2312" s="22" t="s">
        <v>2074</v>
      </c>
      <c r="R2312" s="1"/>
      <c r="S2312" s="1" t="str">
        <f t="shared" si="393"/>
        <v/>
      </c>
      <c r="T2312" s="1" t="str">
        <f>IF(ISNA(VLOOKUP(P2312,'NEW XEQM.c'!D:D,1,0)),"--",VLOOKUP(P2312,'NEW XEQM.c'!D:G,3,0))</f>
        <v>--</v>
      </c>
      <c r="W2312" t="e">
        <f t="shared" si="394"/>
        <v>#VALUE!</v>
      </c>
    </row>
    <row r="2313" spans="9:23">
      <c r="I2313" s="61"/>
      <c r="N2313" s="22" t="s">
        <v>2074</v>
      </c>
      <c r="R2313" s="1"/>
      <c r="S2313" s="1" t="str">
        <f t="shared" si="393"/>
        <v/>
      </c>
      <c r="T2313" s="1" t="str">
        <f>IF(ISNA(VLOOKUP(P2313,'NEW XEQM.c'!D:D,1,0)),"--",VLOOKUP(P2313,'NEW XEQM.c'!D:G,3,0))</f>
        <v>--</v>
      </c>
      <c r="W2313" t="e">
        <f t="shared" si="394"/>
        <v>#VALUE!</v>
      </c>
    </row>
    <row r="2314" spans="9:23">
      <c r="I2314" s="61"/>
      <c r="N2314" s="22" t="s">
        <v>2074</v>
      </c>
      <c r="R2314" s="1"/>
      <c r="S2314" s="1" t="str">
        <f t="shared" si="393"/>
        <v/>
      </c>
      <c r="T2314" s="1" t="str">
        <f>IF(ISNA(VLOOKUP(P2314,'NEW XEQM.c'!D:D,1,0)),"--",VLOOKUP(P2314,'NEW XEQM.c'!D:G,3,0))</f>
        <v>--</v>
      </c>
      <c r="W2314" t="e">
        <f t="shared" si="394"/>
        <v>#VALUE!</v>
      </c>
    </row>
    <row r="2315" spans="9:23">
      <c r="I2315" s="61"/>
      <c r="N2315" s="22" t="s">
        <v>2074</v>
      </c>
      <c r="R2315" s="1"/>
      <c r="S2315" s="1" t="str">
        <f t="shared" si="393"/>
        <v/>
      </c>
      <c r="T2315" s="1" t="str">
        <f>IF(ISNA(VLOOKUP(P2315,'NEW XEQM.c'!D:D,1,0)),"--",VLOOKUP(P2315,'NEW XEQM.c'!D:G,3,0))</f>
        <v>--</v>
      </c>
      <c r="W2315" t="e">
        <f t="shared" si="394"/>
        <v>#VALUE!</v>
      </c>
    </row>
    <row r="2316" spans="9:23">
      <c r="I2316" s="61"/>
      <c r="N2316" s="22" t="s">
        <v>2074</v>
      </c>
      <c r="R2316" s="1"/>
      <c r="S2316" s="1" t="str">
        <f t="shared" si="393"/>
        <v/>
      </c>
      <c r="T2316" s="1" t="str">
        <f>IF(ISNA(VLOOKUP(P2316,'NEW XEQM.c'!D:D,1,0)),"--",VLOOKUP(P2316,'NEW XEQM.c'!D:G,3,0))</f>
        <v>--</v>
      </c>
      <c r="W2316" t="e">
        <f t="shared" si="394"/>
        <v>#VALUE!</v>
      </c>
    </row>
    <row r="2317" spans="9:23">
      <c r="I2317" s="61"/>
      <c r="N2317" s="22" t="s">
        <v>2074</v>
      </c>
      <c r="R2317" s="1"/>
      <c r="S2317" s="1" t="str">
        <f t="shared" si="393"/>
        <v/>
      </c>
      <c r="T2317" s="1" t="str">
        <f>IF(ISNA(VLOOKUP(P2317,'NEW XEQM.c'!D:D,1,0)),"--",VLOOKUP(P2317,'NEW XEQM.c'!D:G,3,0))</f>
        <v>--</v>
      </c>
      <c r="W2317" t="e">
        <f t="shared" si="394"/>
        <v>#VALUE!</v>
      </c>
    </row>
    <row r="2318" spans="9:23">
      <c r="I2318" s="61"/>
      <c r="N2318" s="22" t="s">
        <v>2074</v>
      </c>
      <c r="R2318" s="1"/>
      <c r="S2318" s="1" t="str">
        <f t="shared" si="393"/>
        <v/>
      </c>
      <c r="T2318" s="1" t="str">
        <f>IF(ISNA(VLOOKUP(P2318,'NEW XEQM.c'!D:D,1,0)),"--",VLOOKUP(P2318,'NEW XEQM.c'!D:G,3,0))</f>
        <v>--</v>
      </c>
      <c r="W2318" t="e">
        <f t="shared" si="394"/>
        <v>#VALUE!</v>
      </c>
    </row>
    <row r="2319" spans="9:23">
      <c r="I2319" s="61"/>
      <c r="N2319" s="22" t="s">
        <v>2074</v>
      </c>
      <c r="R2319" s="1"/>
      <c r="S2319" s="1" t="str">
        <f t="shared" si="393"/>
        <v/>
      </c>
      <c r="T2319" s="1" t="str">
        <f>IF(ISNA(VLOOKUP(P2319,'NEW XEQM.c'!D:D,1,0)),"--",VLOOKUP(P2319,'NEW XEQM.c'!D:G,3,0))</f>
        <v>--</v>
      </c>
      <c r="W2319" t="e">
        <f t="shared" si="394"/>
        <v>#VALUE!</v>
      </c>
    </row>
    <row r="2320" spans="9:23">
      <c r="I2320" s="61"/>
      <c r="N2320" s="22" t="s">
        <v>2074</v>
      </c>
      <c r="R2320" s="1"/>
      <c r="S2320" s="1" t="str">
        <f t="shared" si="393"/>
        <v/>
      </c>
      <c r="T2320" s="1" t="str">
        <f>IF(ISNA(VLOOKUP(P2320,'NEW XEQM.c'!D:D,1,0)),"--",VLOOKUP(P2320,'NEW XEQM.c'!D:G,3,0))</f>
        <v>--</v>
      </c>
      <c r="W2320" t="e">
        <f t="shared" si="394"/>
        <v>#VALUE!</v>
      </c>
    </row>
    <row r="2321" spans="9:23">
      <c r="I2321" s="61"/>
      <c r="N2321" s="22" t="s">
        <v>2074</v>
      </c>
      <c r="R2321" s="1"/>
      <c r="S2321" s="1" t="str">
        <f t="shared" si="393"/>
        <v/>
      </c>
      <c r="T2321" s="1" t="str">
        <f>IF(ISNA(VLOOKUP(P2321,'NEW XEQM.c'!D:D,1,0)),"--",VLOOKUP(P2321,'NEW XEQM.c'!D:G,3,0))</f>
        <v>--</v>
      </c>
      <c r="W2321" t="e">
        <f t="shared" si="394"/>
        <v>#VALUE!</v>
      </c>
    </row>
    <row r="2322" spans="9:23">
      <c r="I2322" s="61"/>
      <c r="N2322" s="22" t="s">
        <v>2074</v>
      </c>
      <c r="R2322" s="1"/>
      <c r="S2322" s="1" t="str">
        <f t="shared" si="393"/>
        <v/>
      </c>
      <c r="T2322" s="1" t="str">
        <f>IF(ISNA(VLOOKUP(P2322,'NEW XEQM.c'!D:D,1,0)),"--",VLOOKUP(P2322,'NEW XEQM.c'!D:G,3,0))</f>
        <v>--</v>
      </c>
      <c r="W2322" t="e">
        <f t="shared" si="394"/>
        <v>#VALUE!</v>
      </c>
    </row>
    <row r="2323" spans="9:23">
      <c r="I2323" s="61"/>
      <c r="N2323" s="22" t="s">
        <v>2074</v>
      </c>
      <c r="R2323" s="1"/>
      <c r="S2323" s="1" t="str">
        <f t="shared" si="393"/>
        <v/>
      </c>
      <c r="T2323" s="1" t="str">
        <f>IF(ISNA(VLOOKUP(P2323,'NEW XEQM.c'!D:D,1,0)),"--",VLOOKUP(P2323,'NEW XEQM.c'!D:G,3,0))</f>
        <v>--</v>
      </c>
      <c r="W2323" t="e">
        <f t="shared" si="394"/>
        <v>#VALUE!</v>
      </c>
    </row>
    <row r="2324" spans="9:23">
      <c r="I2324" s="61"/>
      <c r="N2324" s="22" t="s">
        <v>2074</v>
      </c>
      <c r="R2324" s="1"/>
      <c r="S2324" s="1" t="str">
        <f t="shared" si="393"/>
        <v/>
      </c>
      <c r="T2324" s="1" t="str">
        <f>IF(ISNA(VLOOKUP(P2324,'NEW XEQM.c'!D:D,1,0)),"--",VLOOKUP(P2324,'NEW XEQM.c'!D:G,3,0))</f>
        <v>--</v>
      </c>
      <c r="W2324" t="e">
        <f t="shared" si="394"/>
        <v>#VALUE!</v>
      </c>
    </row>
    <row r="2325" spans="9:23">
      <c r="I2325" s="61"/>
      <c r="N2325" s="22" t="s">
        <v>2074</v>
      </c>
      <c r="R2325" s="1"/>
      <c r="S2325" s="1" t="str">
        <f t="shared" si="393"/>
        <v/>
      </c>
      <c r="T2325" s="1" t="str">
        <f>IF(ISNA(VLOOKUP(P2325,'NEW XEQM.c'!D:D,1,0)),"--",VLOOKUP(P2325,'NEW XEQM.c'!D:G,3,0))</f>
        <v>--</v>
      </c>
      <c r="W2325" t="e">
        <f t="shared" si="394"/>
        <v>#VALUE!</v>
      </c>
    </row>
    <row r="2326" spans="9:23">
      <c r="I2326" s="61"/>
      <c r="N2326" s="22" t="s">
        <v>2074</v>
      </c>
      <c r="R2326" s="1"/>
      <c r="S2326" s="1" t="str">
        <f t="shared" si="393"/>
        <v/>
      </c>
      <c r="T2326" s="1" t="str">
        <f>IF(ISNA(VLOOKUP(P2326,'NEW XEQM.c'!D:D,1,0)),"--",VLOOKUP(P2326,'NEW XEQM.c'!D:G,3,0))</f>
        <v>--</v>
      </c>
      <c r="W2326" t="e">
        <f t="shared" si="394"/>
        <v>#VALUE!</v>
      </c>
    </row>
    <row r="2327" spans="9:23">
      <c r="I2327" s="61"/>
      <c r="N2327" s="22" t="s">
        <v>2074</v>
      </c>
      <c r="R2327" s="1"/>
      <c r="S2327" s="1" t="str">
        <f t="shared" si="393"/>
        <v/>
      </c>
      <c r="T2327" s="1" t="str">
        <f>IF(ISNA(VLOOKUP(P2327,'NEW XEQM.c'!D:D,1,0)),"--",VLOOKUP(P2327,'NEW XEQM.c'!D:G,3,0))</f>
        <v>--</v>
      </c>
      <c r="W2327" t="e">
        <f t="shared" si="394"/>
        <v>#VALUE!</v>
      </c>
    </row>
    <row r="2328" spans="9:23">
      <c r="I2328" s="61"/>
      <c r="N2328" s="22" t="s">
        <v>2074</v>
      </c>
      <c r="R2328" s="1"/>
      <c r="S2328" s="1" t="str">
        <f t="shared" si="393"/>
        <v/>
      </c>
      <c r="T2328" s="1" t="str">
        <f>IF(ISNA(VLOOKUP(P2328,'NEW XEQM.c'!D:D,1,0)),"--",VLOOKUP(P2328,'NEW XEQM.c'!D:G,3,0))</f>
        <v>--</v>
      </c>
      <c r="W2328" t="e">
        <f t="shared" si="394"/>
        <v>#VALUE!</v>
      </c>
    </row>
    <row r="2329" spans="9:23">
      <c r="I2329" s="61"/>
      <c r="N2329" s="22" t="s">
        <v>2074</v>
      </c>
      <c r="R2329" s="1"/>
      <c r="S2329" s="1" t="str">
        <f t="shared" si="393"/>
        <v/>
      </c>
      <c r="T2329" s="1" t="str">
        <f>IF(ISNA(VLOOKUP(P2329,'NEW XEQM.c'!D:D,1,0)),"--",VLOOKUP(P2329,'NEW XEQM.c'!D:G,3,0))</f>
        <v>--</v>
      </c>
      <c r="W2329" t="e">
        <f t="shared" si="394"/>
        <v>#VALUE!</v>
      </c>
    </row>
    <row r="2330" spans="9:23">
      <c r="I2330" s="61"/>
      <c r="N2330" s="22" t="s">
        <v>2074</v>
      </c>
      <c r="R2330" s="1"/>
      <c r="S2330" s="1" t="str">
        <f t="shared" si="393"/>
        <v/>
      </c>
      <c r="T2330" s="1" t="str">
        <f>IF(ISNA(VLOOKUP(P2330,'NEW XEQM.c'!D:D,1,0)),"--",VLOOKUP(P2330,'NEW XEQM.c'!D:G,3,0))</f>
        <v>--</v>
      </c>
      <c r="W2330" t="e">
        <f t="shared" si="394"/>
        <v>#VALUE!</v>
      </c>
    </row>
    <row r="2331" spans="9:23">
      <c r="I2331" s="61"/>
      <c r="N2331" s="22" t="s">
        <v>2074</v>
      </c>
      <c r="R2331" s="1"/>
      <c r="S2331" s="1" t="str">
        <f t="shared" si="393"/>
        <v/>
      </c>
      <c r="T2331" s="1" t="str">
        <f>IF(ISNA(VLOOKUP(P2331,'NEW XEQM.c'!D:D,1,0)),"--",VLOOKUP(P2331,'NEW XEQM.c'!D:G,3,0))</f>
        <v>--</v>
      </c>
      <c r="W2331" t="e">
        <f t="shared" si="394"/>
        <v>#VALUE!</v>
      </c>
    </row>
    <row r="2332" spans="9:23">
      <c r="I2332" s="61"/>
      <c r="N2332" s="22" t="s">
        <v>2074</v>
      </c>
      <c r="R2332" s="1"/>
      <c r="S2332" s="1" t="str">
        <f t="shared" si="393"/>
        <v/>
      </c>
      <c r="T2332" s="1" t="str">
        <f>IF(ISNA(VLOOKUP(P2332,'NEW XEQM.c'!D:D,1,0)),"--",VLOOKUP(P2332,'NEW XEQM.c'!D:G,3,0))</f>
        <v>--</v>
      </c>
      <c r="W2332" t="e">
        <f t="shared" si="394"/>
        <v>#VALUE!</v>
      </c>
    </row>
    <row r="2333" spans="9:23">
      <c r="I2333" s="61"/>
      <c r="N2333" s="22" t="s">
        <v>2074</v>
      </c>
      <c r="R2333" s="1"/>
      <c r="S2333" s="1" t="str">
        <f t="shared" si="393"/>
        <v/>
      </c>
      <c r="T2333" s="1" t="str">
        <f>IF(ISNA(VLOOKUP(P2333,'NEW XEQM.c'!D:D,1,0)),"--",VLOOKUP(P2333,'NEW XEQM.c'!D:G,3,0))</f>
        <v>--</v>
      </c>
      <c r="W2333" t="e">
        <f t="shared" si="394"/>
        <v>#VALUE!</v>
      </c>
    </row>
    <row r="2334" spans="9:23">
      <c r="I2334" s="61"/>
      <c r="N2334" s="22" t="s">
        <v>2074</v>
      </c>
      <c r="R2334" s="1"/>
      <c r="S2334" s="1" t="str">
        <f t="shared" si="393"/>
        <v/>
      </c>
      <c r="T2334" s="1" t="str">
        <f>IF(ISNA(VLOOKUP(P2334,'NEW XEQM.c'!D:D,1,0)),"--",VLOOKUP(P2334,'NEW XEQM.c'!D:G,3,0))</f>
        <v>--</v>
      </c>
      <c r="W2334" t="e">
        <f t="shared" si="394"/>
        <v>#VALUE!</v>
      </c>
    </row>
    <row r="2335" spans="9:23">
      <c r="I2335" s="61"/>
      <c r="N2335" s="22" t="s">
        <v>2074</v>
      </c>
      <c r="R2335" s="1"/>
      <c r="S2335" s="1" t="str">
        <f t="shared" si="393"/>
        <v/>
      </c>
      <c r="T2335" s="1" t="str">
        <f>IF(ISNA(VLOOKUP(P2335,'NEW XEQM.c'!D:D,1,0)),"--",VLOOKUP(P2335,'NEW XEQM.c'!D:G,3,0))</f>
        <v>--</v>
      </c>
      <c r="W2335" t="e">
        <f t="shared" si="394"/>
        <v>#VALUE!</v>
      </c>
    </row>
    <row r="2336" spans="9:23">
      <c r="I2336" s="61"/>
      <c r="N2336" s="22" t="s">
        <v>2074</v>
      </c>
      <c r="R2336" s="1"/>
      <c r="S2336" s="1" t="str">
        <f t="shared" si="393"/>
        <v/>
      </c>
      <c r="T2336" s="1" t="str">
        <f>IF(ISNA(VLOOKUP(P2336,'NEW XEQM.c'!D:D,1,0)),"--",VLOOKUP(P2336,'NEW XEQM.c'!D:G,3,0))</f>
        <v>--</v>
      </c>
      <c r="W2336" t="e">
        <f t="shared" si="394"/>
        <v>#VALUE!</v>
      </c>
    </row>
    <row r="2337" spans="9:23">
      <c r="I2337" s="61"/>
      <c r="N2337" s="22" t="s">
        <v>2074</v>
      </c>
      <c r="R2337" s="1"/>
      <c r="S2337" s="1" t="str">
        <f t="shared" si="393"/>
        <v/>
      </c>
      <c r="T2337" s="1" t="str">
        <f>IF(ISNA(VLOOKUP(P2337,'NEW XEQM.c'!D:D,1,0)),"--",VLOOKUP(P2337,'NEW XEQM.c'!D:G,3,0))</f>
        <v>--</v>
      </c>
      <c r="W2337" t="e">
        <f t="shared" si="394"/>
        <v>#VALUE!</v>
      </c>
    </row>
    <row r="2338" spans="9:23">
      <c r="I2338" s="61"/>
      <c r="N2338" s="22" t="s">
        <v>2074</v>
      </c>
      <c r="R2338" s="1"/>
      <c r="S2338" s="1" t="str">
        <f t="shared" si="393"/>
        <v/>
      </c>
      <c r="T2338" s="1" t="str">
        <f>IF(ISNA(VLOOKUP(P2338,'NEW XEQM.c'!D:D,1,0)),"--",VLOOKUP(P2338,'NEW XEQM.c'!D:G,3,0))</f>
        <v>--</v>
      </c>
      <c r="W2338" t="e">
        <f t="shared" si="394"/>
        <v>#VALUE!</v>
      </c>
    </row>
    <row r="2339" spans="9:23">
      <c r="I2339" s="61"/>
      <c r="N2339" s="22" t="s">
        <v>2074</v>
      </c>
      <c r="R2339" s="1"/>
      <c r="S2339" s="1" t="str">
        <f t="shared" si="393"/>
        <v/>
      </c>
      <c r="T2339" s="1" t="str">
        <f>IF(ISNA(VLOOKUP(P2339,'NEW XEQM.c'!D:D,1,0)),"--",VLOOKUP(P2339,'NEW XEQM.c'!D:G,3,0))</f>
        <v>--</v>
      </c>
      <c r="W2339" t="e">
        <f t="shared" si="394"/>
        <v>#VALUE!</v>
      </c>
    </row>
    <row r="2340" spans="9:23">
      <c r="I2340" s="61"/>
      <c r="N2340" s="22" t="s">
        <v>2074</v>
      </c>
      <c r="R2340" s="1"/>
      <c r="S2340" s="1" t="str">
        <f t="shared" si="393"/>
        <v/>
      </c>
      <c r="T2340" s="1" t="str">
        <f>IF(ISNA(VLOOKUP(P2340,'NEW XEQM.c'!D:D,1,0)),"--",VLOOKUP(P2340,'NEW XEQM.c'!D:G,3,0))</f>
        <v>--</v>
      </c>
      <c r="W2340" t="e">
        <f t="shared" si="394"/>
        <v>#VALUE!</v>
      </c>
    </row>
    <row r="2341" spans="9:23">
      <c r="I2341" s="61"/>
      <c r="N2341" s="22" t="s">
        <v>2074</v>
      </c>
      <c r="R2341" s="1"/>
      <c r="S2341" s="1" t="str">
        <f t="shared" si="393"/>
        <v/>
      </c>
      <c r="T2341" s="1" t="str">
        <f>IF(ISNA(VLOOKUP(P2341,'NEW XEQM.c'!D:D,1,0)),"--",VLOOKUP(P2341,'NEW XEQM.c'!D:G,3,0))</f>
        <v>--</v>
      </c>
      <c r="W2341" t="e">
        <f t="shared" si="394"/>
        <v>#VALUE!</v>
      </c>
    </row>
    <row r="2342" spans="9:23">
      <c r="I2342" s="61"/>
      <c r="N2342" s="22" t="s">
        <v>2074</v>
      </c>
      <c r="R2342" s="1"/>
      <c r="S2342" s="1" t="str">
        <f t="shared" si="393"/>
        <v/>
      </c>
      <c r="T2342" s="1" t="str">
        <f>IF(ISNA(VLOOKUP(P2342,'NEW XEQM.c'!D:D,1,0)),"--",VLOOKUP(P2342,'NEW XEQM.c'!D:G,3,0))</f>
        <v>--</v>
      </c>
      <c r="W2342" t="e">
        <f t="shared" si="394"/>
        <v>#VALUE!</v>
      </c>
    </row>
    <row r="2343" spans="9:23">
      <c r="I2343" s="61"/>
      <c r="N2343" s="22" t="s">
        <v>2074</v>
      </c>
      <c r="R2343" s="1"/>
      <c r="S2343" s="1" t="str">
        <f t="shared" si="393"/>
        <v/>
      </c>
      <c r="T2343" s="1" t="str">
        <f>IF(ISNA(VLOOKUP(P2343,'NEW XEQM.c'!D:D,1,0)),"--",VLOOKUP(P2343,'NEW XEQM.c'!D:G,3,0))</f>
        <v>--</v>
      </c>
      <c r="W2343" t="e">
        <f t="shared" si="394"/>
        <v>#VALUE!</v>
      </c>
    </row>
    <row r="2344" spans="9:23">
      <c r="I2344" s="61"/>
      <c r="N2344" s="22" t="s">
        <v>2074</v>
      </c>
      <c r="R2344" s="1"/>
      <c r="S2344" s="1" t="str">
        <f t="shared" si="393"/>
        <v/>
      </c>
      <c r="T2344" s="1" t="str">
        <f>IF(ISNA(VLOOKUP(P2344,'NEW XEQM.c'!D:D,1,0)),"--",VLOOKUP(P2344,'NEW XEQM.c'!D:G,3,0))</f>
        <v>--</v>
      </c>
      <c r="W2344" t="e">
        <f t="shared" si="394"/>
        <v>#VALUE!</v>
      </c>
    </row>
    <row r="2345" spans="9:23">
      <c r="I2345" s="61"/>
      <c r="N2345" s="22" t="s">
        <v>2074</v>
      </c>
      <c r="R2345" s="1"/>
      <c r="S2345" s="1" t="str">
        <f t="shared" si="393"/>
        <v/>
      </c>
      <c r="T2345" s="1" t="str">
        <f>IF(ISNA(VLOOKUP(P2345,'NEW XEQM.c'!D:D,1,0)),"--",VLOOKUP(P2345,'NEW XEQM.c'!D:G,3,0))</f>
        <v>--</v>
      </c>
      <c r="W2345" t="e">
        <f t="shared" si="394"/>
        <v>#VALUE!</v>
      </c>
    </row>
    <row r="2346" spans="9:23">
      <c r="I2346" s="61"/>
      <c r="N2346" s="22" t="s">
        <v>2074</v>
      </c>
      <c r="R2346" s="1"/>
      <c r="S2346" s="1" t="str">
        <f t="shared" ref="S2346:S2409" si="395">IF(E2346=F2346,"","NOT EQUAL")</f>
        <v/>
      </c>
      <c r="T2346" s="1" t="str">
        <f>IF(ISNA(VLOOKUP(P2346,'NEW XEQM.c'!D:D,1,0)),"--",VLOOKUP(P2346,'NEW XEQM.c'!D:G,3,0))</f>
        <v>--</v>
      </c>
      <c r="W2346" t="e">
        <f t="shared" si="394"/>
        <v>#VALUE!</v>
      </c>
    </row>
    <row r="2347" spans="9:23">
      <c r="I2347" s="61"/>
      <c r="N2347" s="22" t="s">
        <v>2074</v>
      </c>
      <c r="R2347" s="1"/>
      <c r="S2347" s="1" t="str">
        <f t="shared" si="395"/>
        <v/>
      </c>
      <c r="T2347" s="1" t="str">
        <f>IF(ISNA(VLOOKUP(P2347,'NEW XEQM.c'!D:D,1,0)),"--",VLOOKUP(P2347,'NEW XEQM.c'!D:G,3,0))</f>
        <v>--</v>
      </c>
      <c r="W2347" t="e">
        <f t="shared" si="394"/>
        <v>#VALUE!</v>
      </c>
    </row>
    <row r="2348" spans="9:23">
      <c r="I2348" s="61"/>
      <c r="N2348" s="22" t="s">
        <v>2074</v>
      </c>
      <c r="R2348" s="1"/>
      <c r="S2348" s="1" t="str">
        <f t="shared" si="395"/>
        <v/>
      </c>
      <c r="T2348" s="1" t="str">
        <f>IF(ISNA(VLOOKUP(P2348,'NEW XEQM.c'!D:D,1,0)),"--",VLOOKUP(P2348,'NEW XEQM.c'!D:G,3,0))</f>
        <v>--</v>
      </c>
      <c r="W2348" t="e">
        <f t="shared" si="394"/>
        <v>#VALUE!</v>
      </c>
    </row>
    <row r="2349" spans="9:23">
      <c r="I2349" s="61"/>
      <c r="N2349" s="22" t="s">
        <v>2074</v>
      </c>
      <c r="R2349" s="1"/>
      <c r="S2349" s="1" t="str">
        <f t="shared" si="395"/>
        <v/>
      </c>
      <c r="T2349" s="1" t="str">
        <f>IF(ISNA(VLOOKUP(P2349,'NEW XEQM.c'!D:D,1,0)),"--",VLOOKUP(P2349,'NEW XEQM.c'!D:G,3,0))</f>
        <v>--</v>
      </c>
      <c r="W2349" t="e">
        <f t="shared" si="394"/>
        <v>#VALUE!</v>
      </c>
    </row>
    <row r="2350" spans="9:23">
      <c r="I2350" s="61"/>
      <c r="N2350" s="22" t="s">
        <v>2074</v>
      </c>
      <c r="R2350" s="1"/>
      <c r="S2350" s="1" t="str">
        <f t="shared" si="395"/>
        <v/>
      </c>
      <c r="T2350" s="1" t="str">
        <f>IF(ISNA(VLOOKUP(P2350,'NEW XEQM.c'!D:D,1,0)),"--",VLOOKUP(P2350,'NEW XEQM.c'!D:G,3,0))</f>
        <v>--</v>
      </c>
      <c r="W2350" t="e">
        <f t="shared" si="394"/>
        <v>#VALUE!</v>
      </c>
    </row>
    <row r="2351" spans="9:23">
      <c r="I2351" s="61"/>
      <c r="N2351" s="22" t="s">
        <v>2074</v>
      </c>
      <c r="R2351" s="1"/>
      <c r="S2351" s="1" t="str">
        <f t="shared" si="395"/>
        <v/>
      </c>
      <c r="T2351" s="1" t="str">
        <f>IF(ISNA(VLOOKUP(P2351,'NEW XEQM.c'!D:D,1,0)),"--",VLOOKUP(P2351,'NEW XEQM.c'!D:G,3,0))</f>
        <v>--</v>
      </c>
      <c r="W2351" t="e">
        <f t="shared" si="394"/>
        <v>#VALUE!</v>
      </c>
    </row>
    <row r="2352" spans="9:23">
      <c r="I2352" s="61"/>
      <c r="N2352" s="22" t="s">
        <v>2074</v>
      </c>
      <c r="R2352" s="1"/>
      <c r="S2352" s="1" t="str">
        <f t="shared" si="395"/>
        <v/>
      </c>
      <c r="T2352" s="1" t="str">
        <f>IF(ISNA(VLOOKUP(P2352,'NEW XEQM.c'!D:D,1,0)),"--",VLOOKUP(P2352,'NEW XEQM.c'!D:G,3,0))</f>
        <v>--</v>
      </c>
      <c r="W2352" t="e">
        <f t="shared" si="394"/>
        <v>#VALUE!</v>
      </c>
    </row>
    <row r="2353" spans="9:23">
      <c r="I2353" s="61"/>
      <c r="N2353" s="22" t="s">
        <v>2074</v>
      </c>
      <c r="R2353" s="1"/>
      <c r="S2353" s="1" t="str">
        <f t="shared" si="395"/>
        <v/>
      </c>
      <c r="T2353" s="1" t="str">
        <f>IF(ISNA(VLOOKUP(P2353,'NEW XEQM.c'!D:D,1,0)),"--",VLOOKUP(P2353,'NEW XEQM.c'!D:G,3,0))</f>
        <v>--</v>
      </c>
      <c r="W2353" t="e">
        <f t="shared" si="394"/>
        <v>#VALUE!</v>
      </c>
    </row>
    <row r="2354" spans="9:23">
      <c r="I2354" s="61"/>
      <c r="N2354" s="22" t="s">
        <v>2074</v>
      </c>
      <c r="R2354" s="1"/>
      <c r="S2354" s="1" t="str">
        <f t="shared" si="395"/>
        <v/>
      </c>
      <c r="T2354" s="1" t="str">
        <f>IF(ISNA(VLOOKUP(P2354,'NEW XEQM.c'!D:D,1,0)),"--",VLOOKUP(P2354,'NEW XEQM.c'!D:G,3,0))</f>
        <v>--</v>
      </c>
      <c r="W2354" t="e">
        <f t="shared" si="394"/>
        <v>#VALUE!</v>
      </c>
    </row>
    <row r="2355" spans="9:23">
      <c r="I2355" s="61"/>
      <c r="N2355" s="22" t="s">
        <v>2074</v>
      </c>
      <c r="R2355" s="1"/>
      <c r="S2355" s="1" t="str">
        <f t="shared" si="395"/>
        <v/>
      </c>
      <c r="T2355" s="1" t="str">
        <f>IF(ISNA(VLOOKUP(P2355,'NEW XEQM.c'!D:D,1,0)),"--",VLOOKUP(P2355,'NEW XEQM.c'!D:G,3,0))</f>
        <v>--</v>
      </c>
      <c r="W2355" t="e">
        <f t="shared" si="394"/>
        <v>#VALUE!</v>
      </c>
    </row>
    <row r="2356" spans="9:23">
      <c r="I2356" s="61"/>
      <c r="N2356" s="22" t="s">
        <v>2074</v>
      </c>
      <c r="R2356" s="1"/>
      <c r="S2356" s="1" t="str">
        <f t="shared" si="395"/>
        <v/>
      </c>
      <c r="T2356" s="1" t="str">
        <f>IF(ISNA(VLOOKUP(P2356,'NEW XEQM.c'!D:D,1,0)),"--",VLOOKUP(P2356,'NEW XEQM.c'!D:G,3,0))</f>
        <v>--</v>
      </c>
      <c r="W2356" t="e">
        <f t="shared" si="394"/>
        <v>#VALUE!</v>
      </c>
    </row>
    <row r="2357" spans="9:23">
      <c r="I2357" s="61"/>
      <c r="N2357" s="22" t="s">
        <v>2074</v>
      </c>
      <c r="R2357" s="1"/>
      <c r="S2357" s="1" t="str">
        <f t="shared" si="395"/>
        <v/>
      </c>
      <c r="T2357" s="1" t="str">
        <f>IF(ISNA(VLOOKUP(P2357,'NEW XEQM.c'!D:D,1,0)),"--",VLOOKUP(P2357,'NEW XEQM.c'!D:G,3,0))</f>
        <v>--</v>
      </c>
      <c r="W2357" t="e">
        <f t="shared" si="394"/>
        <v>#VALUE!</v>
      </c>
    </row>
    <row r="2358" spans="9:23">
      <c r="I2358" s="61"/>
      <c r="N2358" s="22" t="s">
        <v>2074</v>
      </c>
      <c r="R2358" s="1"/>
      <c r="S2358" s="1" t="str">
        <f t="shared" si="395"/>
        <v/>
      </c>
      <c r="T2358" s="1" t="str">
        <f>IF(ISNA(VLOOKUP(P2358,'NEW XEQM.c'!D:D,1,0)),"--",VLOOKUP(P2358,'NEW XEQM.c'!D:G,3,0))</f>
        <v>--</v>
      </c>
      <c r="W2358" t="e">
        <f t="shared" si="394"/>
        <v>#VALUE!</v>
      </c>
    </row>
    <row r="2359" spans="9:23">
      <c r="I2359" s="61"/>
      <c r="N2359" s="22" t="s">
        <v>2074</v>
      </c>
      <c r="R2359" s="1"/>
      <c r="S2359" s="1" t="str">
        <f t="shared" si="395"/>
        <v/>
      </c>
      <c r="T2359" s="1" t="str">
        <f>IF(ISNA(VLOOKUP(P2359,'NEW XEQM.c'!D:D,1,0)),"--",VLOOKUP(P2359,'NEW XEQM.c'!D:G,3,0))</f>
        <v>--</v>
      </c>
      <c r="W2359" t="e">
        <f t="shared" si="394"/>
        <v>#VALUE!</v>
      </c>
    </row>
    <row r="2360" spans="9:23">
      <c r="I2360" s="61"/>
      <c r="N2360" s="22" t="s">
        <v>2074</v>
      </c>
      <c r="R2360" s="1"/>
      <c r="S2360" s="1" t="str">
        <f t="shared" si="395"/>
        <v/>
      </c>
      <c r="T2360" s="1" t="str">
        <f>IF(ISNA(VLOOKUP(P2360,'NEW XEQM.c'!D:D,1,0)),"--",VLOOKUP(P2360,'NEW XEQM.c'!D:G,3,0))</f>
        <v>--</v>
      </c>
      <c r="W2360" t="e">
        <f t="shared" si="394"/>
        <v>#VALUE!</v>
      </c>
    </row>
    <row r="2361" spans="9:23">
      <c r="I2361" s="61"/>
      <c r="N2361" s="22" t="s">
        <v>2074</v>
      </c>
      <c r="R2361" s="1"/>
      <c r="S2361" s="1" t="str">
        <f t="shared" si="395"/>
        <v/>
      </c>
      <c r="T2361" s="1" t="str">
        <f>IF(ISNA(VLOOKUP(P2361,'NEW XEQM.c'!D:D,1,0)),"--",VLOOKUP(P2361,'NEW XEQM.c'!D:G,3,0))</f>
        <v>--</v>
      </c>
      <c r="W2361" t="e">
        <f t="shared" si="394"/>
        <v>#VALUE!</v>
      </c>
    </row>
    <row r="2362" spans="9:23">
      <c r="I2362" s="61"/>
      <c r="N2362" s="22" t="s">
        <v>2074</v>
      </c>
      <c r="R2362" s="1"/>
      <c r="S2362" s="1" t="str">
        <f t="shared" si="395"/>
        <v/>
      </c>
      <c r="T2362" s="1" t="str">
        <f>IF(ISNA(VLOOKUP(P2362,'NEW XEQM.c'!D:D,1,0)),"--",VLOOKUP(P2362,'NEW XEQM.c'!D:G,3,0))</f>
        <v>--</v>
      </c>
      <c r="W2362" t="e">
        <f t="shared" si="394"/>
        <v>#VALUE!</v>
      </c>
    </row>
    <row r="2363" spans="9:23">
      <c r="I2363" s="61"/>
      <c r="N2363" s="22" t="s">
        <v>2074</v>
      </c>
      <c r="R2363" s="1"/>
      <c r="S2363" s="1" t="str">
        <f t="shared" si="395"/>
        <v/>
      </c>
      <c r="T2363" s="1" t="str">
        <f>IF(ISNA(VLOOKUP(P2363,'NEW XEQM.c'!D:D,1,0)),"--",VLOOKUP(P2363,'NEW XEQM.c'!D:G,3,0))</f>
        <v>--</v>
      </c>
      <c r="W2363" t="e">
        <f t="shared" si="394"/>
        <v>#VALUE!</v>
      </c>
    </row>
    <row r="2364" spans="9:23">
      <c r="I2364" s="61"/>
      <c r="N2364" s="22" t="s">
        <v>2074</v>
      </c>
      <c r="R2364" s="1"/>
      <c r="S2364" s="1" t="str">
        <f t="shared" si="395"/>
        <v/>
      </c>
      <c r="T2364" s="1" t="str">
        <f>IF(ISNA(VLOOKUP(P2364,'NEW XEQM.c'!D:D,1,0)),"--",VLOOKUP(P2364,'NEW XEQM.c'!D:G,3,0))</f>
        <v>--</v>
      </c>
      <c r="W2364" t="e">
        <f t="shared" si="394"/>
        <v>#VALUE!</v>
      </c>
    </row>
    <row r="2365" spans="9:23">
      <c r="I2365" s="61"/>
      <c r="N2365" s="22" t="s">
        <v>2074</v>
      </c>
      <c r="R2365" s="1"/>
      <c r="S2365" s="1" t="str">
        <f t="shared" si="395"/>
        <v/>
      </c>
      <c r="T2365" s="1" t="str">
        <f>IF(ISNA(VLOOKUP(P2365,'NEW XEQM.c'!D:D,1,0)),"--",VLOOKUP(P2365,'NEW XEQM.c'!D:G,3,0))</f>
        <v>--</v>
      </c>
      <c r="W2365" t="e">
        <f t="shared" si="394"/>
        <v>#VALUE!</v>
      </c>
    </row>
    <row r="2366" spans="9:23">
      <c r="I2366" s="61"/>
      <c r="N2366" s="22" t="s">
        <v>2074</v>
      </c>
      <c r="R2366" s="1"/>
      <c r="S2366" s="1" t="str">
        <f t="shared" si="395"/>
        <v/>
      </c>
      <c r="T2366" s="1" t="str">
        <f>IF(ISNA(VLOOKUP(P2366,'NEW XEQM.c'!D:D,1,0)),"--",VLOOKUP(P2366,'NEW XEQM.c'!D:G,3,0))</f>
        <v>--</v>
      </c>
      <c r="W2366" t="e">
        <f t="shared" si="394"/>
        <v>#VALUE!</v>
      </c>
    </row>
    <row r="2367" spans="9:23">
      <c r="I2367" s="61"/>
      <c r="N2367" s="22" t="s">
        <v>2074</v>
      </c>
      <c r="R2367" s="1"/>
      <c r="S2367" s="1" t="str">
        <f t="shared" si="395"/>
        <v/>
      </c>
      <c r="T2367" s="1" t="str">
        <f>IF(ISNA(VLOOKUP(P2367,'NEW XEQM.c'!D:D,1,0)),"--",VLOOKUP(P2367,'NEW XEQM.c'!D:G,3,0))</f>
        <v>--</v>
      </c>
      <c r="W2367" t="e">
        <f t="shared" si="394"/>
        <v>#VALUE!</v>
      </c>
    </row>
    <row r="2368" spans="9:23">
      <c r="I2368" s="61"/>
      <c r="N2368" s="22" t="s">
        <v>2074</v>
      </c>
      <c r="R2368" s="1"/>
      <c r="S2368" s="1" t="str">
        <f t="shared" si="395"/>
        <v/>
      </c>
      <c r="T2368" s="1" t="str">
        <f>IF(ISNA(VLOOKUP(P2368,'NEW XEQM.c'!D:D,1,0)),"--",VLOOKUP(P2368,'NEW XEQM.c'!D:G,3,0))</f>
        <v>--</v>
      </c>
      <c r="W2368" t="e">
        <f t="shared" si="394"/>
        <v>#VALUE!</v>
      </c>
    </row>
    <row r="2369" spans="9:23">
      <c r="I2369" s="61"/>
      <c r="N2369" s="22" t="s">
        <v>2074</v>
      </c>
      <c r="R2369" s="1"/>
      <c r="S2369" s="1" t="str">
        <f t="shared" si="395"/>
        <v/>
      </c>
      <c r="T2369" s="1" t="str">
        <f>IF(ISNA(VLOOKUP(P2369,'NEW XEQM.c'!D:D,1,0)),"--",VLOOKUP(P2369,'NEW XEQM.c'!D:G,3,0))</f>
        <v>--</v>
      </c>
      <c r="W2369" t="e">
        <f t="shared" ref="W2369:W2432" si="396">SUBSTITUTE(IF(AND(T2369="--",FIND("STD",E2369),FIND("fn",C2369)&gt;0,FIND("ITM_",P2369),I2369="CAT_FNCT"),E2369,""),"""","")</f>
        <v>#VALUE!</v>
      </c>
    </row>
    <row r="2370" spans="9:23">
      <c r="I2370" s="61"/>
      <c r="N2370" s="22" t="s">
        <v>2074</v>
      </c>
      <c r="R2370" s="1"/>
      <c r="S2370" s="1" t="str">
        <f t="shared" si="395"/>
        <v/>
      </c>
      <c r="T2370" s="1" t="str">
        <f>IF(ISNA(VLOOKUP(P2370,'NEW XEQM.c'!D:D,1,0)),"--",VLOOKUP(P2370,'NEW XEQM.c'!D:G,3,0))</f>
        <v>--</v>
      </c>
      <c r="W2370" t="e">
        <f t="shared" si="396"/>
        <v>#VALUE!</v>
      </c>
    </row>
    <row r="2371" spans="9:23">
      <c r="I2371" s="61"/>
      <c r="N2371" s="22" t="s">
        <v>2074</v>
      </c>
      <c r="R2371" s="1"/>
      <c r="S2371" s="1" t="str">
        <f t="shared" si="395"/>
        <v/>
      </c>
      <c r="T2371" s="1" t="str">
        <f>IF(ISNA(VLOOKUP(P2371,'NEW XEQM.c'!D:D,1,0)),"--",VLOOKUP(P2371,'NEW XEQM.c'!D:G,3,0))</f>
        <v>--</v>
      </c>
      <c r="W2371" t="e">
        <f t="shared" si="396"/>
        <v>#VALUE!</v>
      </c>
    </row>
    <row r="2372" spans="9:23">
      <c r="I2372" s="61"/>
      <c r="N2372" s="22" t="s">
        <v>2074</v>
      </c>
      <c r="R2372" s="1"/>
      <c r="S2372" s="1" t="str">
        <f t="shared" si="395"/>
        <v/>
      </c>
      <c r="T2372" s="1" t="str">
        <f>IF(ISNA(VLOOKUP(P2372,'NEW XEQM.c'!D:D,1,0)),"--",VLOOKUP(P2372,'NEW XEQM.c'!D:G,3,0))</f>
        <v>--</v>
      </c>
      <c r="W2372" t="e">
        <f t="shared" si="396"/>
        <v>#VALUE!</v>
      </c>
    </row>
    <row r="2373" spans="9:23">
      <c r="I2373" s="61"/>
      <c r="N2373" s="22" t="s">
        <v>2074</v>
      </c>
      <c r="R2373" s="1"/>
      <c r="S2373" s="1" t="str">
        <f t="shared" si="395"/>
        <v/>
      </c>
      <c r="T2373" s="1" t="str">
        <f>IF(ISNA(VLOOKUP(P2373,'NEW XEQM.c'!D:D,1,0)),"--",VLOOKUP(P2373,'NEW XEQM.c'!D:G,3,0))</f>
        <v>--</v>
      </c>
      <c r="W2373" t="e">
        <f t="shared" si="396"/>
        <v>#VALUE!</v>
      </c>
    </row>
    <row r="2374" spans="9:23">
      <c r="I2374" s="61"/>
      <c r="N2374" s="22" t="s">
        <v>2074</v>
      </c>
      <c r="R2374" s="1"/>
      <c r="S2374" s="1" t="str">
        <f t="shared" si="395"/>
        <v/>
      </c>
      <c r="T2374" s="1" t="str">
        <f>IF(ISNA(VLOOKUP(P2374,'NEW XEQM.c'!D:D,1,0)),"--",VLOOKUP(P2374,'NEW XEQM.c'!D:G,3,0))</f>
        <v>--</v>
      </c>
      <c r="W2374" t="e">
        <f t="shared" si="396"/>
        <v>#VALUE!</v>
      </c>
    </row>
    <row r="2375" spans="9:23">
      <c r="I2375" s="61"/>
      <c r="N2375" s="22" t="s">
        <v>2074</v>
      </c>
      <c r="R2375" s="1"/>
      <c r="S2375" s="1" t="str">
        <f t="shared" si="395"/>
        <v/>
      </c>
      <c r="T2375" s="1" t="str">
        <f>IF(ISNA(VLOOKUP(P2375,'NEW XEQM.c'!D:D,1,0)),"--",VLOOKUP(P2375,'NEW XEQM.c'!D:G,3,0))</f>
        <v>--</v>
      </c>
      <c r="W2375" t="e">
        <f t="shared" si="396"/>
        <v>#VALUE!</v>
      </c>
    </row>
    <row r="2376" spans="9:23">
      <c r="I2376" s="61"/>
      <c r="N2376" s="22" t="s">
        <v>2074</v>
      </c>
      <c r="R2376" s="1"/>
      <c r="S2376" s="1" t="str">
        <f t="shared" si="395"/>
        <v/>
      </c>
      <c r="T2376" s="1" t="str">
        <f>IF(ISNA(VLOOKUP(P2376,'NEW XEQM.c'!D:D,1,0)),"--",VLOOKUP(P2376,'NEW XEQM.c'!D:G,3,0))</f>
        <v>--</v>
      </c>
      <c r="W2376" t="e">
        <f t="shared" si="396"/>
        <v>#VALUE!</v>
      </c>
    </row>
    <row r="2377" spans="9:23">
      <c r="I2377" s="61"/>
      <c r="N2377" s="22" t="s">
        <v>2074</v>
      </c>
      <c r="R2377" s="1"/>
      <c r="S2377" s="1" t="str">
        <f t="shared" si="395"/>
        <v/>
      </c>
      <c r="T2377" s="1" t="str">
        <f>IF(ISNA(VLOOKUP(P2377,'NEW XEQM.c'!D:D,1,0)),"--",VLOOKUP(P2377,'NEW XEQM.c'!D:G,3,0))</f>
        <v>--</v>
      </c>
      <c r="W2377" t="e">
        <f t="shared" si="396"/>
        <v>#VALUE!</v>
      </c>
    </row>
    <row r="2378" spans="9:23">
      <c r="I2378" s="61"/>
      <c r="N2378" s="22" t="s">
        <v>2074</v>
      </c>
      <c r="R2378" s="1"/>
      <c r="S2378" s="1" t="str">
        <f t="shared" si="395"/>
        <v/>
      </c>
      <c r="T2378" s="1" t="str">
        <f>IF(ISNA(VLOOKUP(P2378,'NEW XEQM.c'!D:D,1,0)),"--",VLOOKUP(P2378,'NEW XEQM.c'!D:G,3,0))</f>
        <v>--</v>
      </c>
      <c r="W2378" t="e">
        <f t="shared" si="396"/>
        <v>#VALUE!</v>
      </c>
    </row>
    <row r="2379" spans="9:23">
      <c r="I2379" s="61"/>
      <c r="N2379" s="22" t="s">
        <v>2074</v>
      </c>
      <c r="R2379" s="1"/>
      <c r="S2379" s="1" t="str">
        <f t="shared" si="395"/>
        <v/>
      </c>
      <c r="T2379" s="1" t="str">
        <f>IF(ISNA(VLOOKUP(P2379,'NEW XEQM.c'!D:D,1,0)),"--",VLOOKUP(P2379,'NEW XEQM.c'!D:G,3,0))</f>
        <v>--</v>
      </c>
      <c r="W2379" t="e">
        <f t="shared" si="396"/>
        <v>#VALUE!</v>
      </c>
    </row>
    <row r="2380" spans="9:23">
      <c r="I2380" s="61"/>
      <c r="N2380" s="22" t="s">
        <v>2074</v>
      </c>
      <c r="R2380" s="1"/>
      <c r="S2380" s="1" t="str">
        <f t="shared" si="395"/>
        <v/>
      </c>
      <c r="T2380" s="1" t="str">
        <f>IF(ISNA(VLOOKUP(P2380,'NEW XEQM.c'!D:D,1,0)),"--",VLOOKUP(P2380,'NEW XEQM.c'!D:G,3,0))</f>
        <v>--</v>
      </c>
      <c r="W2380" t="e">
        <f t="shared" si="396"/>
        <v>#VALUE!</v>
      </c>
    </row>
    <row r="2381" spans="9:23">
      <c r="I2381" s="61"/>
      <c r="N2381" s="22" t="s">
        <v>2074</v>
      </c>
      <c r="R2381" s="1"/>
      <c r="S2381" s="1" t="str">
        <f t="shared" si="395"/>
        <v/>
      </c>
      <c r="T2381" s="1" t="str">
        <f>IF(ISNA(VLOOKUP(P2381,'NEW XEQM.c'!D:D,1,0)),"--",VLOOKUP(P2381,'NEW XEQM.c'!D:G,3,0))</f>
        <v>--</v>
      </c>
      <c r="W2381" t="e">
        <f t="shared" si="396"/>
        <v>#VALUE!</v>
      </c>
    </row>
    <row r="2382" spans="9:23">
      <c r="I2382" s="61"/>
      <c r="N2382" s="22" t="s">
        <v>2074</v>
      </c>
      <c r="R2382" s="1"/>
      <c r="S2382" s="1" t="str">
        <f t="shared" si="395"/>
        <v/>
      </c>
      <c r="T2382" s="1" t="str">
        <f>IF(ISNA(VLOOKUP(P2382,'NEW XEQM.c'!D:D,1,0)),"--",VLOOKUP(P2382,'NEW XEQM.c'!D:G,3,0))</f>
        <v>--</v>
      </c>
      <c r="W2382" t="e">
        <f t="shared" si="396"/>
        <v>#VALUE!</v>
      </c>
    </row>
    <row r="2383" spans="9:23">
      <c r="I2383" s="61"/>
      <c r="N2383" s="22" t="s">
        <v>2074</v>
      </c>
      <c r="R2383" s="1"/>
      <c r="S2383" s="1" t="str">
        <f t="shared" si="395"/>
        <v/>
      </c>
      <c r="T2383" s="1" t="str">
        <f>IF(ISNA(VLOOKUP(P2383,'NEW XEQM.c'!D:D,1,0)),"--",VLOOKUP(P2383,'NEW XEQM.c'!D:G,3,0))</f>
        <v>--</v>
      </c>
      <c r="W2383" t="e">
        <f t="shared" si="396"/>
        <v>#VALUE!</v>
      </c>
    </row>
    <row r="2384" spans="9:23">
      <c r="I2384" s="61"/>
      <c r="N2384" s="22" t="s">
        <v>2074</v>
      </c>
      <c r="R2384" s="1"/>
      <c r="S2384" s="1" t="str">
        <f t="shared" si="395"/>
        <v/>
      </c>
      <c r="T2384" s="1" t="str">
        <f>IF(ISNA(VLOOKUP(P2384,'NEW XEQM.c'!D:D,1,0)),"--",VLOOKUP(P2384,'NEW XEQM.c'!D:G,3,0))</f>
        <v>--</v>
      </c>
      <c r="W2384" t="e">
        <f t="shared" si="396"/>
        <v>#VALUE!</v>
      </c>
    </row>
    <row r="2385" spans="9:23">
      <c r="I2385" s="61"/>
      <c r="N2385" s="22" t="s">
        <v>2074</v>
      </c>
      <c r="R2385" s="1"/>
      <c r="S2385" s="1" t="str">
        <f t="shared" si="395"/>
        <v/>
      </c>
      <c r="T2385" s="1" t="str">
        <f>IF(ISNA(VLOOKUP(P2385,'NEW XEQM.c'!D:D,1,0)),"--",VLOOKUP(P2385,'NEW XEQM.c'!D:G,3,0))</f>
        <v>--</v>
      </c>
      <c r="W2385" t="e">
        <f t="shared" si="396"/>
        <v>#VALUE!</v>
      </c>
    </row>
    <row r="2386" spans="9:23">
      <c r="I2386" s="61"/>
      <c r="N2386" s="22" t="s">
        <v>2074</v>
      </c>
      <c r="R2386" s="1"/>
      <c r="S2386" s="1" t="str">
        <f t="shared" si="395"/>
        <v/>
      </c>
      <c r="T2386" s="1" t="str">
        <f>IF(ISNA(VLOOKUP(P2386,'NEW XEQM.c'!D:D,1,0)),"--",VLOOKUP(P2386,'NEW XEQM.c'!D:G,3,0))</f>
        <v>--</v>
      </c>
      <c r="W2386" t="e">
        <f t="shared" si="396"/>
        <v>#VALUE!</v>
      </c>
    </row>
    <row r="2387" spans="9:23">
      <c r="I2387" s="61"/>
      <c r="N2387" s="22" t="s">
        <v>2074</v>
      </c>
      <c r="R2387" s="1"/>
      <c r="S2387" s="1" t="str">
        <f t="shared" si="395"/>
        <v/>
      </c>
      <c r="T2387" s="1" t="str">
        <f>IF(ISNA(VLOOKUP(P2387,'NEW XEQM.c'!D:D,1,0)),"--",VLOOKUP(P2387,'NEW XEQM.c'!D:G,3,0))</f>
        <v>--</v>
      </c>
      <c r="W2387" t="e">
        <f t="shared" si="396"/>
        <v>#VALUE!</v>
      </c>
    </row>
    <row r="2388" spans="9:23">
      <c r="I2388" s="61"/>
      <c r="N2388" s="22" t="s">
        <v>2074</v>
      </c>
      <c r="R2388" s="1"/>
      <c r="S2388" s="1" t="str">
        <f t="shared" si="395"/>
        <v/>
      </c>
      <c r="T2388" s="1" t="str">
        <f>IF(ISNA(VLOOKUP(P2388,'NEW XEQM.c'!D:D,1,0)),"--",VLOOKUP(P2388,'NEW XEQM.c'!D:G,3,0))</f>
        <v>--</v>
      </c>
      <c r="W2388" t="e">
        <f t="shared" si="396"/>
        <v>#VALUE!</v>
      </c>
    </row>
    <row r="2389" spans="9:23">
      <c r="I2389" s="61"/>
      <c r="N2389" s="22" t="s">
        <v>2074</v>
      </c>
      <c r="R2389" s="1"/>
      <c r="S2389" s="1" t="str">
        <f t="shared" si="395"/>
        <v/>
      </c>
      <c r="T2389" s="1" t="str">
        <f>IF(ISNA(VLOOKUP(P2389,'NEW XEQM.c'!D:D,1,0)),"--",VLOOKUP(P2389,'NEW XEQM.c'!D:G,3,0))</f>
        <v>--</v>
      </c>
      <c r="W2389" t="e">
        <f t="shared" si="396"/>
        <v>#VALUE!</v>
      </c>
    </row>
    <row r="2390" spans="9:23">
      <c r="I2390" s="61"/>
      <c r="N2390" s="22" t="s">
        <v>2074</v>
      </c>
      <c r="R2390" s="1"/>
      <c r="S2390" s="1" t="str">
        <f t="shared" si="395"/>
        <v/>
      </c>
      <c r="T2390" s="1" t="str">
        <f>IF(ISNA(VLOOKUP(P2390,'NEW XEQM.c'!D:D,1,0)),"--",VLOOKUP(P2390,'NEW XEQM.c'!D:G,3,0))</f>
        <v>--</v>
      </c>
      <c r="W2390" t="e">
        <f t="shared" si="396"/>
        <v>#VALUE!</v>
      </c>
    </row>
    <row r="2391" spans="9:23">
      <c r="I2391" s="61"/>
      <c r="N2391" s="22" t="s">
        <v>2074</v>
      </c>
      <c r="R2391" s="1"/>
      <c r="S2391" s="1" t="str">
        <f t="shared" si="395"/>
        <v/>
      </c>
      <c r="T2391" s="1" t="str">
        <f>IF(ISNA(VLOOKUP(P2391,'NEW XEQM.c'!D:D,1,0)),"--",VLOOKUP(P2391,'NEW XEQM.c'!D:G,3,0))</f>
        <v>--</v>
      </c>
      <c r="W2391" t="e">
        <f t="shared" si="396"/>
        <v>#VALUE!</v>
      </c>
    </row>
    <row r="2392" spans="9:23">
      <c r="I2392" s="61"/>
      <c r="N2392" s="22" t="s">
        <v>2074</v>
      </c>
      <c r="R2392" s="1"/>
      <c r="S2392" s="1" t="str">
        <f t="shared" si="395"/>
        <v/>
      </c>
      <c r="T2392" s="1" t="str">
        <f>IF(ISNA(VLOOKUP(P2392,'NEW XEQM.c'!D:D,1,0)),"--",VLOOKUP(P2392,'NEW XEQM.c'!D:G,3,0))</f>
        <v>--</v>
      </c>
      <c r="W2392" t="e">
        <f t="shared" si="396"/>
        <v>#VALUE!</v>
      </c>
    </row>
    <row r="2393" spans="9:23">
      <c r="I2393" s="61"/>
      <c r="N2393" s="22" t="s">
        <v>2074</v>
      </c>
      <c r="R2393" s="1"/>
      <c r="S2393" s="1" t="str">
        <f t="shared" si="395"/>
        <v/>
      </c>
      <c r="T2393" s="1" t="str">
        <f>IF(ISNA(VLOOKUP(P2393,'NEW XEQM.c'!D:D,1,0)),"--",VLOOKUP(P2393,'NEW XEQM.c'!D:G,3,0))</f>
        <v>--</v>
      </c>
      <c r="W2393" t="e">
        <f t="shared" si="396"/>
        <v>#VALUE!</v>
      </c>
    </row>
    <row r="2394" spans="9:23">
      <c r="I2394" s="61"/>
      <c r="N2394" s="22" t="s">
        <v>2074</v>
      </c>
      <c r="R2394" s="1"/>
      <c r="S2394" s="1" t="str">
        <f t="shared" si="395"/>
        <v/>
      </c>
      <c r="T2394" s="1" t="str">
        <f>IF(ISNA(VLOOKUP(P2394,'NEW XEQM.c'!D:D,1,0)),"--",VLOOKUP(P2394,'NEW XEQM.c'!D:G,3,0))</f>
        <v>--</v>
      </c>
      <c r="W2394" t="e">
        <f t="shared" si="396"/>
        <v>#VALUE!</v>
      </c>
    </row>
    <row r="2395" spans="9:23">
      <c r="I2395" s="61"/>
      <c r="N2395" s="22" t="s">
        <v>2074</v>
      </c>
      <c r="R2395" s="1"/>
      <c r="S2395" s="1" t="str">
        <f t="shared" si="395"/>
        <v/>
      </c>
      <c r="T2395" s="1" t="str">
        <f>IF(ISNA(VLOOKUP(P2395,'NEW XEQM.c'!D:D,1,0)),"--",VLOOKUP(P2395,'NEW XEQM.c'!D:G,3,0))</f>
        <v>--</v>
      </c>
      <c r="W2395" t="e">
        <f t="shared" si="396"/>
        <v>#VALUE!</v>
      </c>
    </row>
    <row r="2396" spans="9:23">
      <c r="I2396" s="61"/>
      <c r="N2396" s="22" t="s">
        <v>2074</v>
      </c>
      <c r="R2396" s="1"/>
      <c r="S2396" s="1" t="str">
        <f t="shared" si="395"/>
        <v/>
      </c>
      <c r="T2396" s="1" t="str">
        <f>IF(ISNA(VLOOKUP(P2396,'NEW XEQM.c'!D:D,1,0)),"--",VLOOKUP(P2396,'NEW XEQM.c'!D:G,3,0))</f>
        <v>--</v>
      </c>
      <c r="W2396" t="e">
        <f t="shared" si="396"/>
        <v>#VALUE!</v>
      </c>
    </row>
    <row r="2397" spans="9:23">
      <c r="I2397" s="61"/>
      <c r="N2397" s="22" t="s">
        <v>2074</v>
      </c>
      <c r="R2397" s="1"/>
      <c r="S2397" s="1" t="str">
        <f t="shared" si="395"/>
        <v/>
      </c>
      <c r="T2397" s="1" t="str">
        <f>IF(ISNA(VLOOKUP(P2397,'NEW XEQM.c'!D:D,1,0)),"--",VLOOKUP(P2397,'NEW XEQM.c'!D:G,3,0))</f>
        <v>--</v>
      </c>
      <c r="W2397" t="e">
        <f t="shared" si="396"/>
        <v>#VALUE!</v>
      </c>
    </row>
    <row r="2398" spans="9:23">
      <c r="I2398" s="61"/>
      <c r="N2398" s="22" t="s">
        <v>2074</v>
      </c>
      <c r="R2398" s="1"/>
      <c r="S2398" s="1" t="str">
        <f t="shared" si="395"/>
        <v/>
      </c>
      <c r="T2398" s="1" t="str">
        <f>IF(ISNA(VLOOKUP(P2398,'NEW XEQM.c'!D:D,1,0)),"--",VLOOKUP(P2398,'NEW XEQM.c'!D:G,3,0))</f>
        <v>--</v>
      </c>
      <c r="W2398" t="e">
        <f t="shared" si="396"/>
        <v>#VALUE!</v>
      </c>
    </row>
    <row r="2399" spans="9:23">
      <c r="I2399" s="61"/>
      <c r="N2399" s="22" t="s">
        <v>2074</v>
      </c>
      <c r="R2399" s="1"/>
      <c r="S2399" s="1" t="str">
        <f t="shared" si="395"/>
        <v/>
      </c>
      <c r="T2399" s="1" t="str">
        <f>IF(ISNA(VLOOKUP(P2399,'NEW XEQM.c'!D:D,1,0)),"--",VLOOKUP(P2399,'NEW XEQM.c'!D:G,3,0))</f>
        <v>--</v>
      </c>
      <c r="W2399" t="e">
        <f t="shared" si="396"/>
        <v>#VALUE!</v>
      </c>
    </row>
    <row r="2400" spans="9:23">
      <c r="I2400" s="61"/>
      <c r="N2400" s="22" t="s">
        <v>2074</v>
      </c>
      <c r="R2400" s="1"/>
      <c r="S2400" s="1" t="str">
        <f t="shared" si="395"/>
        <v/>
      </c>
      <c r="T2400" s="1" t="str">
        <f>IF(ISNA(VLOOKUP(P2400,'NEW XEQM.c'!D:D,1,0)),"--",VLOOKUP(P2400,'NEW XEQM.c'!D:G,3,0))</f>
        <v>--</v>
      </c>
      <c r="W2400" t="e">
        <f t="shared" si="396"/>
        <v>#VALUE!</v>
      </c>
    </row>
    <row r="2401" spans="9:23">
      <c r="I2401" s="61"/>
      <c r="N2401" s="22" t="s">
        <v>2074</v>
      </c>
      <c r="R2401" s="1"/>
      <c r="S2401" s="1" t="str">
        <f t="shared" si="395"/>
        <v/>
      </c>
      <c r="T2401" s="1" t="str">
        <f>IF(ISNA(VLOOKUP(P2401,'NEW XEQM.c'!D:D,1,0)),"--",VLOOKUP(P2401,'NEW XEQM.c'!D:G,3,0))</f>
        <v>--</v>
      </c>
      <c r="W2401" t="e">
        <f t="shared" si="396"/>
        <v>#VALUE!</v>
      </c>
    </row>
    <row r="2402" spans="9:23">
      <c r="I2402" s="61"/>
      <c r="N2402" s="22" t="s">
        <v>2074</v>
      </c>
      <c r="R2402" s="1"/>
      <c r="S2402" s="1" t="str">
        <f t="shared" si="395"/>
        <v/>
      </c>
      <c r="T2402" s="1" t="str">
        <f>IF(ISNA(VLOOKUP(P2402,'NEW XEQM.c'!D:D,1,0)),"--",VLOOKUP(P2402,'NEW XEQM.c'!D:G,3,0))</f>
        <v>--</v>
      </c>
      <c r="W2402" t="e">
        <f t="shared" si="396"/>
        <v>#VALUE!</v>
      </c>
    </row>
    <row r="2403" spans="9:23">
      <c r="I2403" s="61"/>
      <c r="N2403" s="22" t="s">
        <v>2074</v>
      </c>
      <c r="R2403" s="1"/>
      <c r="S2403" s="1" t="str">
        <f t="shared" si="395"/>
        <v/>
      </c>
      <c r="T2403" s="1" t="str">
        <f>IF(ISNA(VLOOKUP(P2403,'NEW XEQM.c'!D:D,1,0)),"--",VLOOKUP(P2403,'NEW XEQM.c'!D:G,3,0))</f>
        <v>--</v>
      </c>
      <c r="W2403" t="e">
        <f t="shared" si="396"/>
        <v>#VALUE!</v>
      </c>
    </row>
    <row r="2404" spans="9:23">
      <c r="I2404" s="61"/>
      <c r="N2404" s="22" t="s">
        <v>2074</v>
      </c>
      <c r="R2404" s="1"/>
      <c r="S2404" s="1" t="str">
        <f t="shared" si="395"/>
        <v/>
      </c>
      <c r="T2404" s="1" t="str">
        <f>IF(ISNA(VLOOKUP(P2404,'NEW XEQM.c'!D:D,1,0)),"--",VLOOKUP(P2404,'NEW XEQM.c'!D:G,3,0))</f>
        <v>--</v>
      </c>
      <c r="W2404" t="e">
        <f t="shared" si="396"/>
        <v>#VALUE!</v>
      </c>
    </row>
    <row r="2405" spans="9:23">
      <c r="I2405" s="61"/>
      <c r="N2405" s="22" t="s">
        <v>2074</v>
      </c>
      <c r="R2405" s="1"/>
      <c r="S2405" s="1" t="str">
        <f t="shared" si="395"/>
        <v/>
      </c>
      <c r="T2405" s="1" t="str">
        <f>IF(ISNA(VLOOKUP(P2405,'NEW XEQM.c'!D:D,1,0)),"--",VLOOKUP(P2405,'NEW XEQM.c'!D:G,3,0))</f>
        <v>--</v>
      </c>
      <c r="W2405" t="e">
        <f t="shared" si="396"/>
        <v>#VALUE!</v>
      </c>
    </row>
    <row r="2406" spans="9:23">
      <c r="I2406" s="61"/>
      <c r="N2406" s="22" t="s">
        <v>2074</v>
      </c>
      <c r="R2406" s="1"/>
      <c r="S2406" s="1" t="str">
        <f t="shared" si="395"/>
        <v/>
      </c>
      <c r="T2406" s="1" t="str">
        <f>IF(ISNA(VLOOKUP(P2406,'NEW XEQM.c'!D:D,1,0)),"--",VLOOKUP(P2406,'NEW XEQM.c'!D:G,3,0))</f>
        <v>--</v>
      </c>
      <c r="W2406" t="e">
        <f t="shared" si="396"/>
        <v>#VALUE!</v>
      </c>
    </row>
    <row r="2407" spans="9:23">
      <c r="I2407" s="61"/>
      <c r="N2407" s="22" t="s">
        <v>2074</v>
      </c>
      <c r="R2407" s="1"/>
      <c r="S2407" s="1" t="str">
        <f t="shared" si="395"/>
        <v/>
      </c>
      <c r="T2407" s="1" t="str">
        <f>IF(ISNA(VLOOKUP(P2407,'NEW XEQM.c'!D:D,1,0)),"--",VLOOKUP(P2407,'NEW XEQM.c'!D:G,3,0))</f>
        <v>--</v>
      </c>
      <c r="W2407" t="e">
        <f t="shared" si="396"/>
        <v>#VALUE!</v>
      </c>
    </row>
    <row r="2408" spans="9:23">
      <c r="I2408" s="61"/>
      <c r="N2408" s="22" t="s">
        <v>2074</v>
      </c>
      <c r="R2408" s="1"/>
      <c r="S2408" s="1" t="str">
        <f t="shared" si="395"/>
        <v/>
      </c>
      <c r="T2408" s="1" t="str">
        <f>IF(ISNA(VLOOKUP(P2408,'NEW XEQM.c'!D:D,1,0)),"--",VLOOKUP(P2408,'NEW XEQM.c'!D:G,3,0))</f>
        <v>--</v>
      </c>
      <c r="W2408" t="e">
        <f t="shared" si="396"/>
        <v>#VALUE!</v>
      </c>
    </row>
    <row r="2409" spans="9:23">
      <c r="I2409" s="61"/>
      <c r="N2409" s="22" t="s">
        <v>2074</v>
      </c>
      <c r="R2409" s="1"/>
      <c r="S2409" s="1" t="str">
        <f t="shared" si="395"/>
        <v/>
      </c>
      <c r="T2409" s="1" t="str">
        <f>IF(ISNA(VLOOKUP(P2409,'NEW XEQM.c'!D:D,1,0)),"--",VLOOKUP(P2409,'NEW XEQM.c'!D:G,3,0))</f>
        <v>--</v>
      </c>
      <c r="W2409" t="e">
        <f t="shared" si="396"/>
        <v>#VALUE!</v>
      </c>
    </row>
    <row r="2410" spans="9:23">
      <c r="I2410" s="61"/>
      <c r="N2410" s="22" t="s">
        <v>2074</v>
      </c>
      <c r="R2410" s="1"/>
      <c r="S2410" s="1" t="str">
        <f t="shared" ref="S2410:S2473" si="397">IF(E2410=F2410,"","NOT EQUAL")</f>
        <v/>
      </c>
      <c r="T2410" s="1" t="str">
        <f>IF(ISNA(VLOOKUP(P2410,'NEW XEQM.c'!D:D,1,0)),"--",VLOOKUP(P2410,'NEW XEQM.c'!D:G,3,0))</f>
        <v>--</v>
      </c>
      <c r="W2410" t="e">
        <f t="shared" si="396"/>
        <v>#VALUE!</v>
      </c>
    </row>
    <row r="2411" spans="9:23">
      <c r="I2411" s="61"/>
      <c r="N2411" s="22" t="s">
        <v>2074</v>
      </c>
      <c r="R2411" s="1"/>
      <c r="S2411" s="1" t="str">
        <f t="shared" si="397"/>
        <v/>
      </c>
      <c r="T2411" s="1" t="str">
        <f>IF(ISNA(VLOOKUP(P2411,'NEW XEQM.c'!D:D,1,0)),"--",VLOOKUP(P2411,'NEW XEQM.c'!D:G,3,0))</f>
        <v>--</v>
      </c>
      <c r="W2411" t="e">
        <f t="shared" si="396"/>
        <v>#VALUE!</v>
      </c>
    </row>
    <row r="2412" spans="9:23">
      <c r="I2412" s="61"/>
      <c r="N2412" s="22" t="s">
        <v>2074</v>
      </c>
      <c r="R2412" s="1"/>
      <c r="S2412" s="1" t="str">
        <f t="shared" si="397"/>
        <v/>
      </c>
      <c r="T2412" s="1" t="str">
        <f>IF(ISNA(VLOOKUP(P2412,'NEW XEQM.c'!D:D,1,0)),"--",VLOOKUP(P2412,'NEW XEQM.c'!D:G,3,0))</f>
        <v>--</v>
      </c>
      <c r="W2412" t="e">
        <f t="shared" si="396"/>
        <v>#VALUE!</v>
      </c>
    </row>
    <row r="2413" spans="9:23">
      <c r="I2413" s="61"/>
      <c r="N2413" s="22" t="s">
        <v>2074</v>
      </c>
      <c r="R2413" s="1"/>
      <c r="S2413" s="1" t="str">
        <f t="shared" si="397"/>
        <v/>
      </c>
      <c r="T2413" s="1" t="str">
        <f>IF(ISNA(VLOOKUP(P2413,'NEW XEQM.c'!D:D,1,0)),"--",VLOOKUP(P2413,'NEW XEQM.c'!D:G,3,0))</f>
        <v>--</v>
      </c>
      <c r="W2413" t="e">
        <f t="shared" si="396"/>
        <v>#VALUE!</v>
      </c>
    </row>
    <row r="2414" spans="9:23">
      <c r="I2414" s="61"/>
      <c r="N2414" s="22" t="s">
        <v>2074</v>
      </c>
      <c r="R2414" s="1"/>
      <c r="S2414" s="1" t="str">
        <f t="shared" si="397"/>
        <v/>
      </c>
      <c r="T2414" s="1" t="str">
        <f>IF(ISNA(VLOOKUP(P2414,'NEW XEQM.c'!D:D,1,0)),"--",VLOOKUP(P2414,'NEW XEQM.c'!D:G,3,0))</f>
        <v>--</v>
      </c>
      <c r="W2414" t="e">
        <f t="shared" si="396"/>
        <v>#VALUE!</v>
      </c>
    </row>
    <row r="2415" spans="9:23">
      <c r="I2415" s="61"/>
      <c r="N2415" s="22" t="s">
        <v>2074</v>
      </c>
      <c r="R2415" s="1"/>
      <c r="S2415" s="1" t="str">
        <f t="shared" si="397"/>
        <v/>
      </c>
      <c r="T2415" s="1" t="str">
        <f>IF(ISNA(VLOOKUP(P2415,'NEW XEQM.c'!D:D,1,0)),"--",VLOOKUP(P2415,'NEW XEQM.c'!D:G,3,0))</f>
        <v>--</v>
      </c>
      <c r="W2415" t="e">
        <f t="shared" si="396"/>
        <v>#VALUE!</v>
      </c>
    </row>
    <row r="2416" spans="9:23">
      <c r="I2416" s="61"/>
      <c r="N2416" s="22" t="s">
        <v>2074</v>
      </c>
      <c r="R2416" s="1"/>
      <c r="S2416" s="1" t="str">
        <f t="shared" si="397"/>
        <v/>
      </c>
      <c r="T2416" s="1" t="str">
        <f>IF(ISNA(VLOOKUP(P2416,'NEW XEQM.c'!D:D,1,0)),"--",VLOOKUP(P2416,'NEW XEQM.c'!D:G,3,0))</f>
        <v>--</v>
      </c>
      <c r="W2416" t="e">
        <f t="shared" si="396"/>
        <v>#VALUE!</v>
      </c>
    </row>
    <row r="2417" spans="9:23">
      <c r="I2417" s="61"/>
      <c r="N2417" s="22" t="s">
        <v>2074</v>
      </c>
      <c r="R2417" s="1"/>
      <c r="S2417" s="1" t="str">
        <f t="shared" si="397"/>
        <v/>
      </c>
      <c r="T2417" s="1" t="str">
        <f>IF(ISNA(VLOOKUP(P2417,'NEW XEQM.c'!D:D,1,0)),"--",VLOOKUP(P2417,'NEW XEQM.c'!D:G,3,0))</f>
        <v>--</v>
      </c>
      <c r="W2417" t="e">
        <f t="shared" si="396"/>
        <v>#VALUE!</v>
      </c>
    </row>
    <row r="2418" spans="9:23">
      <c r="I2418" s="61"/>
      <c r="N2418" s="22" t="s">
        <v>2074</v>
      </c>
      <c r="R2418" s="1"/>
      <c r="S2418" s="1" t="str">
        <f t="shared" si="397"/>
        <v/>
      </c>
      <c r="T2418" s="1" t="str">
        <f>IF(ISNA(VLOOKUP(P2418,'NEW XEQM.c'!D:D,1,0)),"--",VLOOKUP(P2418,'NEW XEQM.c'!D:G,3,0))</f>
        <v>--</v>
      </c>
      <c r="W2418" t="e">
        <f t="shared" si="396"/>
        <v>#VALUE!</v>
      </c>
    </row>
    <row r="2419" spans="9:23">
      <c r="I2419" s="61"/>
      <c r="N2419" s="22" t="s">
        <v>2074</v>
      </c>
      <c r="R2419" s="1"/>
      <c r="S2419" s="1" t="str">
        <f t="shared" si="397"/>
        <v/>
      </c>
      <c r="T2419" s="1" t="str">
        <f>IF(ISNA(VLOOKUP(P2419,'NEW XEQM.c'!D:D,1,0)),"--",VLOOKUP(P2419,'NEW XEQM.c'!D:G,3,0))</f>
        <v>--</v>
      </c>
      <c r="W2419" t="e">
        <f t="shared" si="396"/>
        <v>#VALUE!</v>
      </c>
    </row>
    <row r="2420" spans="9:23">
      <c r="I2420" s="61"/>
      <c r="N2420" s="22" t="s">
        <v>2074</v>
      </c>
      <c r="R2420" s="1"/>
      <c r="S2420" s="1" t="str">
        <f t="shared" si="397"/>
        <v/>
      </c>
      <c r="T2420" s="1" t="str">
        <f>IF(ISNA(VLOOKUP(P2420,'NEW XEQM.c'!D:D,1,0)),"--",VLOOKUP(P2420,'NEW XEQM.c'!D:G,3,0))</f>
        <v>--</v>
      </c>
      <c r="W2420" t="e">
        <f t="shared" si="396"/>
        <v>#VALUE!</v>
      </c>
    </row>
    <row r="2421" spans="9:23">
      <c r="I2421" s="61"/>
      <c r="N2421" s="22" t="s">
        <v>2074</v>
      </c>
      <c r="R2421" s="1"/>
      <c r="S2421" s="1" t="str">
        <f t="shared" si="397"/>
        <v/>
      </c>
      <c r="T2421" s="1" t="str">
        <f>IF(ISNA(VLOOKUP(P2421,'NEW XEQM.c'!D:D,1,0)),"--",VLOOKUP(P2421,'NEW XEQM.c'!D:G,3,0))</f>
        <v>--</v>
      </c>
      <c r="W2421" t="e">
        <f t="shared" si="396"/>
        <v>#VALUE!</v>
      </c>
    </row>
    <row r="2422" spans="9:23">
      <c r="I2422" s="61"/>
      <c r="N2422" s="22" t="s">
        <v>2074</v>
      </c>
      <c r="R2422" s="1"/>
      <c r="S2422" s="1" t="str">
        <f t="shared" si="397"/>
        <v/>
      </c>
      <c r="T2422" s="1" t="str">
        <f>IF(ISNA(VLOOKUP(P2422,'NEW XEQM.c'!D:D,1,0)),"--",VLOOKUP(P2422,'NEW XEQM.c'!D:G,3,0))</f>
        <v>--</v>
      </c>
      <c r="W2422" t="e">
        <f t="shared" si="396"/>
        <v>#VALUE!</v>
      </c>
    </row>
    <row r="2423" spans="9:23">
      <c r="I2423" s="61"/>
      <c r="N2423" s="22" t="s">
        <v>2074</v>
      </c>
      <c r="R2423" s="1"/>
      <c r="S2423" s="1" t="str">
        <f t="shared" si="397"/>
        <v/>
      </c>
      <c r="T2423" s="1" t="str">
        <f>IF(ISNA(VLOOKUP(P2423,'NEW XEQM.c'!D:D,1,0)),"--",VLOOKUP(P2423,'NEW XEQM.c'!D:G,3,0))</f>
        <v>--</v>
      </c>
      <c r="W2423" t="e">
        <f t="shared" si="396"/>
        <v>#VALUE!</v>
      </c>
    </row>
    <row r="2424" spans="9:23">
      <c r="I2424" s="61"/>
      <c r="N2424" s="22" t="s">
        <v>2074</v>
      </c>
      <c r="R2424" s="1"/>
      <c r="S2424" s="1" t="str">
        <f t="shared" si="397"/>
        <v/>
      </c>
      <c r="T2424" s="1" t="str">
        <f>IF(ISNA(VLOOKUP(P2424,'NEW XEQM.c'!D:D,1,0)),"--",VLOOKUP(P2424,'NEW XEQM.c'!D:G,3,0))</f>
        <v>--</v>
      </c>
      <c r="W2424" t="e">
        <f t="shared" si="396"/>
        <v>#VALUE!</v>
      </c>
    </row>
    <row r="2425" spans="9:23">
      <c r="I2425" s="61"/>
      <c r="N2425" s="22" t="s">
        <v>2074</v>
      </c>
      <c r="R2425" s="1"/>
      <c r="S2425" s="1" t="str">
        <f t="shared" si="397"/>
        <v/>
      </c>
      <c r="T2425" s="1" t="str">
        <f>IF(ISNA(VLOOKUP(P2425,'NEW XEQM.c'!D:D,1,0)),"--",VLOOKUP(P2425,'NEW XEQM.c'!D:G,3,0))</f>
        <v>--</v>
      </c>
      <c r="W2425" t="e">
        <f t="shared" si="396"/>
        <v>#VALUE!</v>
      </c>
    </row>
    <row r="2426" spans="9:23">
      <c r="I2426" s="61"/>
      <c r="N2426" s="22" t="s">
        <v>2074</v>
      </c>
      <c r="R2426" s="1"/>
      <c r="S2426" s="1" t="str">
        <f t="shared" si="397"/>
        <v/>
      </c>
      <c r="T2426" s="1" t="str">
        <f>IF(ISNA(VLOOKUP(P2426,'NEW XEQM.c'!D:D,1,0)),"--",VLOOKUP(P2426,'NEW XEQM.c'!D:G,3,0))</f>
        <v>--</v>
      </c>
      <c r="W2426" t="e">
        <f t="shared" si="396"/>
        <v>#VALUE!</v>
      </c>
    </row>
    <row r="2427" spans="9:23">
      <c r="I2427" s="61"/>
      <c r="N2427" s="22" t="s">
        <v>2074</v>
      </c>
      <c r="R2427" s="1"/>
      <c r="S2427" s="1" t="str">
        <f t="shared" si="397"/>
        <v/>
      </c>
      <c r="T2427" s="1" t="str">
        <f>IF(ISNA(VLOOKUP(P2427,'NEW XEQM.c'!D:D,1,0)),"--",VLOOKUP(P2427,'NEW XEQM.c'!D:G,3,0))</f>
        <v>--</v>
      </c>
      <c r="W2427" t="e">
        <f t="shared" si="396"/>
        <v>#VALUE!</v>
      </c>
    </row>
    <row r="2428" spans="9:23">
      <c r="I2428" s="61"/>
      <c r="N2428" s="22" t="s">
        <v>2074</v>
      </c>
      <c r="R2428" s="1"/>
      <c r="S2428" s="1" t="str">
        <f t="shared" si="397"/>
        <v/>
      </c>
      <c r="T2428" s="1" t="str">
        <f>IF(ISNA(VLOOKUP(P2428,'NEW XEQM.c'!D:D,1,0)),"--",VLOOKUP(P2428,'NEW XEQM.c'!D:G,3,0))</f>
        <v>--</v>
      </c>
      <c r="W2428" t="e">
        <f t="shared" si="396"/>
        <v>#VALUE!</v>
      </c>
    </row>
    <row r="2429" spans="9:23">
      <c r="I2429" s="61"/>
      <c r="N2429" s="22" t="s">
        <v>2074</v>
      </c>
      <c r="R2429" s="1"/>
      <c r="S2429" s="1" t="str">
        <f t="shared" si="397"/>
        <v/>
      </c>
      <c r="T2429" s="1" t="str">
        <f>IF(ISNA(VLOOKUP(P2429,'NEW XEQM.c'!D:D,1,0)),"--",VLOOKUP(P2429,'NEW XEQM.c'!D:G,3,0))</f>
        <v>--</v>
      </c>
      <c r="W2429" t="e">
        <f t="shared" si="396"/>
        <v>#VALUE!</v>
      </c>
    </row>
    <row r="2430" spans="9:23">
      <c r="I2430" s="61"/>
      <c r="N2430" s="22" t="s">
        <v>2074</v>
      </c>
      <c r="R2430" s="1"/>
      <c r="S2430" s="1" t="str">
        <f t="shared" si="397"/>
        <v/>
      </c>
      <c r="T2430" s="1" t="str">
        <f>IF(ISNA(VLOOKUP(P2430,'NEW XEQM.c'!D:D,1,0)),"--",VLOOKUP(P2430,'NEW XEQM.c'!D:G,3,0))</f>
        <v>--</v>
      </c>
      <c r="W2430" t="e">
        <f t="shared" si="396"/>
        <v>#VALUE!</v>
      </c>
    </row>
    <row r="2431" spans="9:23">
      <c r="I2431" s="61"/>
      <c r="N2431" s="22" t="s">
        <v>2074</v>
      </c>
      <c r="R2431" s="1"/>
      <c r="S2431" s="1" t="str">
        <f t="shared" si="397"/>
        <v/>
      </c>
      <c r="T2431" s="1" t="str">
        <f>IF(ISNA(VLOOKUP(P2431,'NEW XEQM.c'!D:D,1,0)),"--",VLOOKUP(P2431,'NEW XEQM.c'!D:G,3,0))</f>
        <v>--</v>
      </c>
      <c r="W2431" t="e">
        <f t="shared" si="396"/>
        <v>#VALUE!</v>
      </c>
    </row>
    <row r="2432" spans="9:23">
      <c r="I2432" s="61"/>
      <c r="N2432" s="22" t="s">
        <v>2074</v>
      </c>
      <c r="R2432" s="1"/>
      <c r="S2432" s="1" t="str">
        <f t="shared" si="397"/>
        <v/>
      </c>
      <c r="T2432" s="1" t="str">
        <f>IF(ISNA(VLOOKUP(P2432,'NEW XEQM.c'!D:D,1,0)),"--",VLOOKUP(P2432,'NEW XEQM.c'!D:G,3,0))</f>
        <v>--</v>
      </c>
      <c r="W2432" t="e">
        <f t="shared" si="396"/>
        <v>#VALUE!</v>
      </c>
    </row>
    <row r="2433" spans="9:23">
      <c r="I2433" s="61"/>
      <c r="N2433" s="22" t="s">
        <v>2074</v>
      </c>
      <c r="R2433" s="1"/>
      <c r="S2433" s="1" t="str">
        <f t="shared" si="397"/>
        <v/>
      </c>
      <c r="T2433" s="1" t="str">
        <f>IF(ISNA(VLOOKUP(P2433,'NEW XEQM.c'!D:D,1,0)),"--",VLOOKUP(P2433,'NEW XEQM.c'!D:G,3,0))</f>
        <v>--</v>
      </c>
      <c r="W2433" t="e">
        <f t="shared" ref="W2433:W2496" si="398">SUBSTITUTE(IF(AND(T2433="--",FIND("STD",E2433),FIND("fn",C2433)&gt;0,FIND("ITM_",P2433),I2433="CAT_FNCT"),E2433,""),"""","")</f>
        <v>#VALUE!</v>
      </c>
    </row>
    <row r="2434" spans="9:23">
      <c r="I2434" s="61"/>
      <c r="N2434" s="22" t="s">
        <v>2074</v>
      </c>
      <c r="R2434" s="1"/>
      <c r="S2434" s="1" t="str">
        <f t="shared" si="397"/>
        <v/>
      </c>
      <c r="T2434" s="1" t="str">
        <f>IF(ISNA(VLOOKUP(P2434,'NEW XEQM.c'!D:D,1,0)),"--",VLOOKUP(P2434,'NEW XEQM.c'!D:G,3,0))</f>
        <v>--</v>
      </c>
      <c r="W2434" t="e">
        <f t="shared" si="398"/>
        <v>#VALUE!</v>
      </c>
    </row>
    <row r="2435" spans="9:23">
      <c r="I2435" s="61"/>
      <c r="N2435" s="22" t="s">
        <v>2074</v>
      </c>
      <c r="R2435" s="1"/>
      <c r="S2435" s="1" t="str">
        <f t="shared" si="397"/>
        <v/>
      </c>
      <c r="T2435" s="1" t="str">
        <f>IF(ISNA(VLOOKUP(P2435,'NEW XEQM.c'!D:D,1,0)),"--",VLOOKUP(P2435,'NEW XEQM.c'!D:G,3,0))</f>
        <v>--</v>
      </c>
      <c r="W2435" t="e">
        <f t="shared" si="398"/>
        <v>#VALUE!</v>
      </c>
    </row>
    <row r="2436" spans="9:23">
      <c r="I2436" s="61"/>
      <c r="N2436" s="22" t="s">
        <v>2074</v>
      </c>
      <c r="R2436" s="1"/>
      <c r="S2436" s="1" t="str">
        <f t="shared" si="397"/>
        <v/>
      </c>
      <c r="T2436" s="1" t="str">
        <f>IF(ISNA(VLOOKUP(P2436,'NEW XEQM.c'!D:D,1,0)),"--",VLOOKUP(P2436,'NEW XEQM.c'!D:G,3,0))</f>
        <v>--</v>
      </c>
      <c r="W2436" t="e">
        <f t="shared" si="398"/>
        <v>#VALUE!</v>
      </c>
    </row>
    <row r="2437" spans="9:23">
      <c r="I2437" s="61"/>
      <c r="N2437" s="22" t="s">
        <v>2074</v>
      </c>
      <c r="R2437" s="1"/>
      <c r="S2437" s="1" t="str">
        <f t="shared" si="397"/>
        <v/>
      </c>
      <c r="T2437" s="1" t="str">
        <f>IF(ISNA(VLOOKUP(P2437,'NEW XEQM.c'!D:D,1,0)),"--",VLOOKUP(P2437,'NEW XEQM.c'!D:G,3,0))</f>
        <v>--</v>
      </c>
      <c r="W2437" t="e">
        <f t="shared" si="398"/>
        <v>#VALUE!</v>
      </c>
    </row>
    <row r="2438" spans="9:23">
      <c r="I2438" s="61"/>
      <c r="N2438" s="22" t="s">
        <v>2074</v>
      </c>
      <c r="R2438" s="1"/>
      <c r="S2438" s="1" t="str">
        <f t="shared" si="397"/>
        <v/>
      </c>
      <c r="T2438" s="1" t="str">
        <f>IF(ISNA(VLOOKUP(P2438,'NEW XEQM.c'!D:D,1,0)),"--",VLOOKUP(P2438,'NEW XEQM.c'!D:G,3,0))</f>
        <v>--</v>
      </c>
      <c r="W2438" t="e">
        <f t="shared" si="398"/>
        <v>#VALUE!</v>
      </c>
    </row>
    <row r="2439" spans="9:23">
      <c r="I2439" s="61"/>
      <c r="N2439" s="22" t="s">
        <v>2074</v>
      </c>
      <c r="R2439" s="1"/>
      <c r="S2439" s="1" t="str">
        <f t="shared" si="397"/>
        <v/>
      </c>
      <c r="T2439" s="1" t="str">
        <f>IF(ISNA(VLOOKUP(P2439,'NEW XEQM.c'!D:D,1,0)),"--",VLOOKUP(P2439,'NEW XEQM.c'!D:G,3,0))</f>
        <v>--</v>
      </c>
      <c r="W2439" t="e">
        <f t="shared" si="398"/>
        <v>#VALUE!</v>
      </c>
    </row>
    <row r="2440" spans="9:23">
      <c r="I2440" s="61"/>
      <c r="N2440" s="22" t="s">
        <v>2074</v>
      </c>
      <c r="R2440" s="1"/>
      <c r="S2440" s="1" t="str">
        <f t="shared" si="397"/>
        <v/>
      </c>
      <c r="T2440" s="1" t="str">
        <f>IF(ISNA(VLOOKUP(P2440,'NEW XEQM.c'!D:D,1,0)),"--",VLOOKUP(P2440,'NEW XEQM.c'!D:G,3,0))</f>
        <v>--</v>
      </c>
      <c r="W2440" t="e">
        <f t="shared" si="398"/>
        <v>#VALUE!</v>
      </c>
    </row>
    <row r="2441" spans="9:23">
      <c r="I2441" s="61"/>
      <c r="N2441" s="22" t="s">
        <v>2074</v>
      </c>
      <c r="R2441" s="1"/>
      <c r="S2441" s="1" t="str">
        <f t="shared" si="397"/>
        <v/>
      </c>
      <c r="T2441" s="1" t="str">
        <f>IF(ISNA(VLOOKUP(P2441,'NEW XEQM.c'!D:D,1,0)),"--",VLOOKUP(P2441,'NEW XEQM.c'!D:G,3,0))</f>
        <v>--</v>
      </c>
      <c r="W2441" t="e">
        <f t="shared" si="398"/>
        <v>#VALUE!</v>
      </c>
    </row>
    <row r="2442" spans="9:23">
      <c r="I2442" s="61"/>
      <c r="N2442" s="22" t="s">
        <v>2074</v>
      </c>
      <c r="R2442" s="1"/>
      <c r="S2442" s="1" t="str">
        <f t="shared" si="397"/>
        <v/>
      </c>
      <c r="T2442" s="1" t="str">
        <f>IF(ISNA(VLOOKUP(P2442,'NEW XEQM.c'!D:D,1,0)),"--",VLOOKUP(P2442,'NEW XEQM.c'!D:G,3,0))</f>
        <v>--</v>
      </c>
      <c r="W2442" t="e">
        <f t="shared" si="398"/>
        <v>#VALUE!</v>
      </c>
    </row>
    <row r="2443" spans="9:23">
      <c r="I2443" s="61"/>
      <c r="N2443" s="22" t="s">
        <v>2074</v>
      </c>
      <c r="R2443" s="1"/>
      <c r="S2443" s="1" t="str">
        <f t="shared" si="397"/>
        <v/>
      </c>
      <c r="T2443" s="1" t="str">
        <f>IF(ISNA(VLOOKUP(P2443,'NEW XEQM.c'!D:D,1,0)),"--",VLOOKUP(P2443,'NEW XEQM.c'!D:G,3,0))</f>
        <v>--</v>
      </c>
      <c r="W2443" t="e">
        <f t="shared" si="398"/>
        <v>#VALUE!</v>
      </c>
    </row>
    <row r="2444" spans="9:23">
      <c r="I2444" s="61"/>
      <c r="N2444" s="22" t="s">
        <v>2074</v>
      </c>
      <c r="R2444" s="1"/>
      <c r="S2444" s="1" t="str">
        <f t="shared" si="397"/>
        <v/>
      </c>
      <c r="T2444" s="1" t="str">
        <f>IF(ISNA(VLOOKUP(P2444,'NEW XEQM.c'!D:D,1,0)),"--",VLOOKUP(P2444,'NEW XEQM.c'!D:G,3,0))</f>
        <v>--</v>
      </c>
      <c r="W2444" t="e">
        <f t="shared" si="398"/>
        <v>#VALUE!</v>
      </c>
    </row>
    <row r="2445" spans="9:23">
      <c r="I2445" s="61"/>
      <c r="N2445" s="22" t="s">
        <v>2074</v>
      </c>
      <c r="R2445" s="1"/>
      <c r="S2445" s="1" t="str">
        <f t="shared" si="397"/>
        <v/>
      </c>
      <c r="T2445" s="1" t="str">
        <f>IF(ISNA(VLOOKUP(P2445,'NEW XEQM.c'!D:D,1,0)),"--",VLOOKUP(P2445,'NEW XEQM.c'!D:G,3,0))</f>
        <v>--</v>
      </c>
      <c r="W2445" t="e">
        <f t="shared" si="398"/>
        <v>#VALUE!</v>
      </c>
    </row>
    <row r="2446" spans="9:23">
      <c r="I2446" s="61"/>
      <c r="N2446" s="22" t="s">
        <v>2074</v>
      </c>
      <c r="R2446" s="1"/>
      <c r="S2446" s="1" t="str">
        <f t="shared" si="397"/>
        <v/>
      </c>
      <c r="T2446" s="1" t="str">
        <f>IF(ISNA(VLOOKUP(P2446,'NEW XEQM.c'!D:D,1,0)),"--",VLOOKUP(P2446,'NEW XEQM.c'!D:G,3,0))</f>
        <v>--</v>
      </c>
      <c r="W2446" t="e">
        <f t="shared" si="398"/>
        <v>#VALUE!</v>
      </c>
    </row>
    <row r="2447" spans="9:23">
      <c r="I2447" s="61"/>
      <c r="N2447" s="22" t="s">
        <v>2074</v>
      </c>
      <c r="R2447" s="1"/>
      <c r="S2447" s="1" t="str">
        <f t="shared" si="397"/>
        <v/>
      </c>
      <c r="T2447" s="1" t="str">
        <f>IF(ISNA(VLOOKUP(P2447,'NEW XEQM.c'!D:D,1,0)),"--",VLOOKUP(P2447,'NEW XEQM.c'!D:G,3,0))</f>
        <v>--</v>
      </c>
      <c r="W2447" t="e">
        <f t="shared" si="398"/>
        <v>#VALUE!</v>
      </c>
    </row>
    <row r="2448" spans="9:23">
      <c r="I2448" s="61"/>
      <c r="N2448" s="22" t="s">
        <v>2074</v>
      </c>
      <c r="R2448" s="1"/>
      <c r="S2448" s="1" t="str">
        <f t="shared" si="397"/>
        <v/>
      </c>
      <c r="T2448" s="1" t="str">
        <f>IF(ISNA(VLOOKUP(P2448,'NEW XEQM.c'!D:D,1,0)),"--",VLOOKUP(P2448,'NEW XEQM.c'!D:G,3,0))</f>
        <v>--</v>
      </c>
      <c r="W2448" t="e">
        <f t="shared" si="398"/>
        <v>#VALUE!</v>
      </c>
    </row>
    <row r="2449" spans="9:23">
      <c r="I2449" s="61"/>
      <c r="N2449" s="22" t="s">
        <v>2074</v>
      </c>
      <c r="R2449" s="1"/>
      <c r="S2449" s="1" t="str">
        <f t="shared" si="397"/>
        <v/>
      </c>
      <c r="T2449" s="1" t="str">
        <f>IF(ISNA(VLOOKUP(P2449,'NEW XEQM.c'!D:D,1,0)),"--",VLOOKUP(P2449,'NEW XEQM.c'!D:G,3,0))</f>
        <v>--</v>
      </c>
      <c r="W2449" t="e">
        <f t="shared" si="398"/>
        <v>#VALUE!</v>
      </c>
    </row>
    <row r="2450" spans="9:23">
      <c r="I2450" s="61"/>
      <c r="N2450" s="22" t="s">
        <v>2074</v>
      </c>
      <c r="R2450" s="1"/>
      <c r="S2450" s="1" t="str">
        <f t="shared" si="397"/>
        <v/>
      </c>
      <c r="T2450" s="1" t="str">
        <f>IF(ISNA(VLOOKUP(P2450,'NEW XEQM.c'!D:D,1,0)),"--",VLOOKUP(P2450,'NEW XEQM.c'!D:G,3,0))</f>
        <v>--</v>
      </c>
      <c r="W2450" t="e">
        <f t="shared" si="398"/>
        <v>#VALUE!</v>
      </c>
    </row>
    <row r="2451" spans="9:23">
      <c r="I2451" s="61"/>
      <c r="N2451" s="22" t="s">
        <v>2074</v>
      </c>
      <c r="R2451" s="1"/>
      <c r="S2451" s="1" t="str">
        <f t="shared" si="397"/>
        <v/>
      </c>
      <c r="T2451" s="1" t="str">
        <f>IF(ISNA(VLOOKUP(P2451,'NEW XEQM.c'!D:D,1,0)),"--",VLOOKUP(P2451,'NEW XEQM.c'!D:G,3,0))</f>
        <v>--</v>
      </c>
      <c r="W2451" t="e">
        <f t="shared" si="398"/>
        <v>#VALUE!</v>
      </c>
    </row>
    <row r="2452" spans="9:23">
      <c r="I2452" s="61"/>
      <c r="N2452" s="22" t="s">
        <v>2074</v>
      </c>
      <c r="R2452" s="1"/>
      <c r="S2452" s="1" t="str">
        <f t="shared" si="397"/>
        <v/>
      </c>
      <c r="T2452" s="1" t="str">
        <f>IF(ISNA(VLOOKUP(P2452,'NEW XEQM.c'!D:D,1,0)),"--",VLOOKUP(P2452,'NEW XEQM.c'!D:G,3,0))</f>
        <v>--</v>
      </c>
      <c r="W2452" t="e">
        <f t="shared" si="398"/>
        <v>#VALUE!</v>
      </c>
    </row>
    <row r="2453" spans="9:23">
      <c r="I2453" s="61"/>
      <c r="N2453" s="22" t="s">
        <v>2074</v>
      </c>
      <c r="R2453" s="1"/>
      <c r="S2453" s="1" t="str">
        <f t="shared" si="397"/>
        <v/>
      </c>
      <c r="T2453" s="1" t="str">
        <f>IF(ISNA(VLOOKUP(P2453,'NEW XEQM.c'!D:D,1,0)),"--",VLOOKUP(P2453,'NEW XEQM.c'!D:G,3,0))</f>
        <v>--</v>
      </c>
      <c r="W2453" t="e">
        <f t="shared" si="398"/>
        <v>#VALUE!</v>
      </c>
    </row>
    <row r="2454" spans="9:23">
      <c r="I2454" s="61"/>
      <c r="N2454" s="22" t="s">
        <v>2074</v>
      </c>
      <c r="R2454" s="1"/>
      <c r="S2454" s="1" t="str">
        <f t="shared" si="397"/>
        <v/>
      </c>
      <c r="T2454" s="1" t="str">
        <f>IF(ISNA(VLOOKUP(P2454,'NEW XEQM.c'!D:D,1,0)),"--",VLOOKUP(P2454,'NEW XEQM.c'!D:G,3,0))</f>
        <v>--</v>
      </c>
      <c r="W2454" t="e">
        <f t="shared" si="398"/>
        <v>#VALUE!</v>
      </c>
    </row>
    <row r="2455" spans="9:23">
      <c r="I2455" s="61"/>
      <c r="N2455" s="22" t="s">
        <v>2074</v>
      </c>
      <c r="R2455" s="1"/>
      <c r="S2455" s="1" t="str">
        <f t="shared" si="397"/>
        <v/>
      </c>
      <c r="T2455" s="1" t="str">
        <f>IF(ISNA(VLOOKUP(P2455,'NEW XEQM.c'!D:D,1,0)),"--",VLOOKUP(P2455,'NEW XEQM.c'!D:G,3,0))</f>
        <v>--</v>
      </c>
      <c r="W2455" t="e">
        <f t="shared" si="398"/>
        <v>#VALUE!</v>
      </c>
    </row>
    <row r="2456" spans="9:23">
      <c r="I2456" s="61"/>
      <c r="N2456" s="22" t="s">
        <v>2074</v>
      </c>
      <c r="R2456" s="1"/>
      <c r="S2456" s="1" t="str">
        <f t="shared" si="397"/>
        <v/>
      </c>
      <c r="T2456" s="1" t="str">
        <f>IF(ISNA(VLOOKUP(P2456,'NEW XEQM.c'!D:D,1,0)),"--",VLOOKUP(P2456,'NEW XEQM.c'!D:G,3,0))</f>
        <v>--</v>
      </c>
      <c r="W2456" t="e">
        <f t="shared" si="398"/>
        <v>#VALUE!</v>
      </c>
    </row>
    <row r="2457" spans="9:23">
      <c r="I2457" s="61"/>
      <c r="N2457" s="22" t="s">
        <v>2074</v>
      </c>
      <c r="R2457" s="1"/>
      <c r="S2457" s="1" t="str">
        <f t="shared" si="397"/>
        <v/>
      </c>
      <c r="T2457" s="1" t="str">
        <f>IF(ISNA(VLOOKUP(P2457,'NEW XEQM.c'!D:D,1,0)),"--",VLOOKUP(P2457,'NEW XEQM.c'!D:G,3,0))</f>
        <v>--</v>
      </c>
      <c r="W2457" t="e">
        <f t="shared" si="398"/>
        <v>#VALUE!</v>
      </c>
    </row>
    <row r="2458" spans="9:23">
      <c r="I2458" s="61"/>
      <c r="N2458" s="22" t="s">
        <v>2074</v>
      </c>
      <c r="R2458" s="1"/>
      <c r="S2458" s="1" t="str">
        <f t="shared" si="397"/>
        <v/>
      </c>
      <c r="T2458" s="1" t="str">
        <f>IF(ISNA(VLOOKUP(P2458,'NEW XEQM.c'!D:D,1,0)),"--",VLOOKUP(P2458,'NEW XEQM.c'!D:G,3,0))</f>
        <v>--</v>
      </c>
      <c r="W2458" t="e">
        <f t="shared" si="398"/>
        <v>#VALUE!</v>
      </c>
    </row>
    <row r="2459" spans="9:23">
      <c r="I2459" s="61"/>
      <c r="N2459" s="22" t="s">
        <v>2074</v>
      </c>
      <c r="R2459" s="1"/>
      <c r="S2459" s="1" t="str">
        <f t="shared" si="397"/>
        <v/>
      </c>
      <c r="T2459" s="1" t="str">
        <f>IF(ISNA(VLOOKUP(P2459,'NEW XEQM.c'!D:D,1,0)),"--",VLOOKUP(P2459,'NEW XEQM.c'!D:G,3,0))</f>
        <v>--</v>
      </c>
      <c r="W2459" t="e">
        <f t="shared" si="398"/>
        <v>#VALUE!</v>
      </c>
    </row>
    <row r="2460" spans="9:23">
      <c r="I2460" s="61"/>
      <c r="N2460" s="22" t="s">
        <v>2074</v>
      </c>
      <c r="R2460" s="1"/>
      <c r="S2460" s="1" t="str">
        <f t="shared" si="397"/>
        <v/>
      </c>
      <c r="T2460" s="1" t="str">
        <f>IF(ISNA(VLOOKUP(P2460,'NEW XEQM.c'!D:D,1,0)),"--",VLOOKUP(P2460,'NEW XEQM.c'!D:G,3,0))</f>
        <v>--</v>
      </c>
      <c r="W2460" t="e">
        <f t="shared" si="398"/>
        <v>#VALUE!</v>
      </c>
    </row>
    <row r="2461" spans="9:23">
      <c r="I2461" s="61"/>
      <c r="N2461" s="22" t="s">
        <v>2074</v>
      </c>
      <c r="R2461" s="1"/>
      <c r="S2461" s="1" t="str">
        <f t="shared" si="397"/>
        <v/>
      </c>
      <c r="T2461" s="1" t="str">
        <f>IF(ISNA(VLOOKUP(P2461,'NEW XEQM.c'!D:D,1,0)),"--",VLOOKUP(P2461,'NEW XEQM.c'!D:G,3,0))</f>
        <v>--</v>
      </c>
      <c r="W2461" t="e">
        <f t="shared" si="398"/>
        <v>#VALUE!</v>
      </c>
    </row>
    <row r="2462" spans="9:23">
      <c r="I2462" s="61"/>
      <c r="N2462" s="22" t="s">
        <v>2074</v>
      </c>
      <c r="R2462" s="1"/>
      <c r="S2462" s="1" t="str">
        <f t="shared" si="397"/>
        <v/>
      </c>
      <c r="T2462" s="1" t="str">
        <f>IF(ISNA(VLOOKUP(P2462,'NEW XEQM.c'!D:D,1,0)),"--",VLOOKUP(P2462,'NEW XEQM.c'!D:G,3,0))</f>
        <v>--</v>
      </c>
      <c r="W2462" t="e">
        <f t="shared" si="398"/>
        <v>#VALUE!</v>
      </c>
    </row>
    <row r="2463" spans="9:23">
      <c r="I2463" s="61"/>
      <c r="N2463" s="22" t="s">
        <v>2074</v>
      </c>
      <c r="R2463" s="1"/>
      <c r="S2463" s="1" t="str">
        <f t="shared" si="397"/>
        <v/>
      </c>
      <c r="T2463" s="1" t="str">
        <f>IF(ISNA(VLOOKUP(P2463,'NEW XEQM.c'!D:D,1,0)),"--",VLOOKUP(P2463,'NEW XEQM.c'!D:G,3,0))</f>
        <v>--</v>
      </c>
      <c r="W2463" t="e">
        <f t="shared" si="398"/>
        <v>#VALUE!</v>
      </c>
    </row>
    <row r="2464" spans="9:23">
      <c r="I2464" s="61"/>
      <c r="N2464" s="22" t="s">
        <v>2074</v>
      </c>
      <c r="R2464" s="1"/>
      <c r="S2464" s="1" t="str">
        <f t="shared" si="397"/>
        <v/>
      </c>
      <c r="T2464" s="1" t="str">
        <f>IF(ISNA(VLOOKUP(P2464,'NEW XEQM.c'!D:D,1,0)),"--",VLOOKUP(P2464,'NEW XEQM.c'!D:G,3,0))</f>
        <v>--</v>
      </c>
      <c r="W2464" t="e">
        <f t="shared" si="398"/>
        <v>#VALUE!</v>
      </c>
    </row>
    <row r="2465" spans="9:23">
      <c r="I2465" s="61"/>
      <c r="N2465" s="22" t="s">
        <v>2074</v>
      </c>
      <c r="R2465" s="1"/>
      <c r="S2465" s="1" t="str">
        <f t="shared" si="397"/>
        <v/>
      </c>
      <c r="T2465" s="1" t="str">
        <f>IF(ISNA(VLOOKUP(P2465,'NEW XEQM.c'!D:D,1,0)),"--",VLOOKUP(P2465,'NEW XEQM.c'!D:G,3,0))</f>
        <v>--</v>
      </c>
      <c r="W2465" t="e">
        <f t="shared" si="398"/>
        <v>#VALUE!</v>
      </c>
    </row>
    <row r="2466" spans="9:23">
      <c r="I2466" s="61"/>
      <c r="N2466" s="22" t="s">
        <v>2074</v>
      </c>
      <c r="R2466" s="1"/>
      <c r="S2466" s="1" t="str">
        <f t="shared" si="397"/>
        <v/>
      </c>
      <c r="T2466" s="1" t="str">
        <f>IF(ISNA(VLOOKUP(P2466,'NEW XEQM.c'!D:D,1,0)),"--",VLOOKUP(P2466,'NEW XEQM.c'!D:G,3,0))</f>
        <v>--</v>
      </c>
      <c r="W2466" t="e">
        <f t="shared" si="398"/>
        <v>#VALUE!</v>
      </c>
    </row>
    <row r="2467" spans="9:23">
      <c r="I2467" s="61"/>
      <c r="N2467" s="22" t="s">
        <v>2074</v>
      </c>
      <c r="R2467" s="1"/>
      <c r="S2467" s="1" t="str">
        <f t="shared" si="397"/>
        <v/>
      </c>
      <c r="T2467" s="1" t="str">
        <f>IF(ISNA(VLOOKUP(P2467,'NEW XEQM.c'!D:D,1,0)),"--",VLOOKUP(P2467,'NEW XEQM.c'!D:G,3,0))</f>
        <v>--</v>
      </c>
      <c r="W2467" t="e">
        <f t="shared" si="398"/>
        <v>#VALUE!</v>
      </c>
    </row>
    <row r="2468" spans="9:23">
      <c r="I2468" s="61"/>
      <c r="N2468" s="22" t="s">
        <v>2074</v>
      </c>
      <c r="R2468" s="1"/>
      <c r="S2468" s="1" t="str">
        <f t="shared" si="397"/>
        <v/>
      </c>
      <c r="T2468" s="1" t="str">
        <f>IF(ISNA(VLOOKUP(P2468,'NEW XEQM.c'!D:D,1,0)),"--",VLOOKUP(P2468,'NEW XEQM.c'!D:G,3,0))</f>
        <v>--</v>
      </c>
      <c r="W2468" t="e">
        <f t="shared" si="398"/>
        <v>#VALUE!</v>
      </c>
    </row>
    <row r="2469" spans="9:23">
      <c r="I2469" s="61"/>
      <c r="N2469" s="22" t="s">
        <v>2074</v>
      </c>
      <c r="R2469" s="1"/>
      <c r="S2469" s="1" t="str">
        <f t="shared" si="397"/>
        <v/>
      </c>
      <c r="T2469" s="1" t="str">
        <f>IF(ISNA(VLOOKUP(P2469,'NEW XEQM.c'!D:D,1,0)),"--",VLOOKUP(P2469,'NEW XEQM.c'!D:G,3,0))</f>
        <v>--</v>
      </c>
      <c r="W2469" t="e">
        <f t="shared" si="398"/>
        <v>#VALUE!</v>
      </c>
    </row>
    <row r="2470" spans="9:23">
      <c r="I2470" s="61"/>
      <c r="N2470" s="22" t="s">
        <v>2074</v>
      </c>
      <c r="R2470" s="1"/>
      <c r="S2470" s="1" t="str">
        <f t="shared" si="397"/>
        <v/>
      </c>
      <c r="T2470" s="1" t="str">
        <f>IF(ISNA(VLOOKUP(P2470,'NEW XEQM.c'!D:D,1,0)),"--",VLOOKUP(P2470,'NEW XEQM.c'!D:G,3,0))</f>
        <v>--</v>
      </c>
      <c r="W2470" t="e">
        <f t="shared" si="398"/>
        <v>#VALUE!</v>
      </c>
    </row>
    <row r="2471" spans="9:23">
      <c r="I2471" s="61"/>
      <c r="N2471" s="22" t="s">
        <v>2074</v>
      </c>
      <c r="R2471" s="1"/>
      <c r="S2471" s="1" t="str">
        <f t="shared" si="397"/>
        <v/>
      </c>
      <c r="T2471" s="1" t="str">
        <f>IF(ISNA(VLOOKUP(P2471,'NEW XEQM.c'!D:D,1,0)),"--",VLOOKUP(P2471,'NEW XEQM.c'!D:G,3,0))</f>
        <v>--</v>
      </c>
      <c r="W2471" t="e">
        <f t="shared" si="398"/>
        <v>#VALUE!</v>
      </c>
    </row>
    <row r="2472" spans="9:23">
      <c r="I2472" s="61"/>
      <c r="N2472" s="22" t="s">
        <v>2074</v>
      </c>
      <c r="R2472" s="1"/>
      <c r="S2472" s="1" t="str">
        <f t="shared" si="397"/>
        <v/>
      </c>
      <c r="T2472" s="1" t="str">
        <f>IF(ISNA(VLOOKUP(P2472,'NEW XEQM.c'!D:D,1,0)),"--",VLOOKUP(P2472,'NEW XEQM.c'!D:G,3,0))</f>
        <v>--</v>
      </c>
      <c r="W2472" t="e">
        <f t="shared" si="398"/>
        <v>#VALUE!</v>
      </c>
    </row>
    <row r="2473" spans="9:23">
      <c r="I2473" s="61"/>
      <c r="N2473" s="22" t="s">
        <v>2074</v>
      </c>
      <c r="R2473" s="1"/>
      <c r="S2473" s="1" t="str">
        <f t="shared" si="397"/>
        <v/>
      </c>
      <c r="T2473" s="1" t="str">
        <f>IF(ISNA(VLOOKUP(P2473,'NEW XEQM.c'!D:D,1,0)),"--",VLOOKUP(P2473,'NEW XEQM.c'!D:G,3,0))</f>
        <v>--</v>
      </c>
      <c r="W2473" t="e">
        <f t="shared" si="398"/>
        <v>#VALUE!</v>
      </c>
    </row>
    <row r="2474" spans="9:23">
      <c r="I2474" s="61"/>
      <c r="N2474" s="22" t="s">
        <v>2074</v>
      </c>
      <c r="R2474" s="1"/>
      <c r="S2474" s="1" t="str">
        <f t="shared" ref="S2474:S2516" si="399">IF(E2474=F2474,"","NOT EQUAL")</f>
        <v/>
      </c>
      <c r="T2474" s="1" t="str">
        <f>IF(ISNA(VLOOKUP(P2474,'NEW XEQM.c'!D:D,1,0)),"--",VLOOKUP(P2474,'NEW XEQM.c'!D:G,3,0))</f>
        <v>--</v>
      </c>
      <c r="W2474" t="e">
        <f t="shared" si="398"/>
        <v>#VALUE!</v>
      </c>
    </row>
    <row r="2475" spans="9:23">
      <c r="I2475" s="61"/>
      <c r="N2475" s="22" t="s">
        <v>2074</v>
      </c>
      <c r="R2475" s="1"/>
      <c r="S2475" s="1" t="str">
        <f t="shared" si="399"/>
        <v/>
      </c>
      <c r="T2475" s="1" t="str">
        <f>IF(ISNA(VLOOKUP(P2475,'NEW XEQM.c'!D:D,1,0)),"--",VLOOKUP(P2475,'NEW XEQM.c'!D:G,3,0))</f>
        <v>--</v>
      </c>
      <c r="W2475" t="e">
        <f t="shared" si="398"/>
        <v>#VALUE!</v>
      </c>
    </row>
    <row r="2476" spans="9:23">
      <c r="I2476" s="61"/>
      <c r="N2476" s="22" t="s">
        <v>2074</v>
      </c>
      <c r="R2476" s="1"/>
      <c r="S2476" s="1" t="str">
        <f t="shared" si="399"/>
        <v/>
      </c>
      <c r="T2476" s="1" t="str">
        <f>IF(ISNA(VLOOKUP(P2476,'NEW XEQM.c'!D:D,1,0)),"--",VLOOKUP(P2476,'NEW XEQM.c'!D:G,3,0))</f>
        <v>--</v>
      </c>
      <c r="W2476" t="e">
        <f t="shared" si="398"/>
        <v>#VALUE!</v>
      </c>
    </row>
    <row r="2477" spans="9:23">
      <c r="I2477" s="61"/>
      <c r="N2477" s="22" t="s">
        <v>2074</v>
      </c>
      <c r="R2477" s="1"/>
      <c r="S2477" s="1" t="str">
        <f t="shared" si="399"/>
        <v/>
      </c>
      <c r="T2477" s="1" t="str">
        <f>IF(ISNA(VLOOKUP(P2477,'NEW XEQM.c'!D:D,1,0)),"--",VLOOKUP(P2477,'NEW XEQM.c'!D:G,3,0))</f>
        <v>--</v>
      </c>
      <c r="W2477" t="e">
        <f t="shared" si="398"/>
        <v>#VALUE!</v>
      </c>
    </row>
    <row r="2478" spans="9:23">
      <c r="I2478" s="61"/>
      <c r="N2478" s="22" t="s">
        <v>2074</v>
      </c>
      <c r="R2478" s="1"/>
      <c r="S2478" s="1" t="str">
        <f t="shared" si="399"/>
        <v/>
      </c>
      <c r="T2478" s="1" t="str">
        <f>IF(ISNA(VLOOKUP(P2478,'NEW XEQM.c'!D:D,1,0)),"--",VLOOKUP(P2478,'NEW XEQM.c'!D:G,3,0))</f>
        <v>--</v>
      </c>
      <c r="W2478" t="e">
        <f t="shared" si="398"/>
        <v>#VALUE!</v>
      </c>
    </row>
    <row r="2479" spans="9:23">
      <c r="I2479" s="61"/>
      <c r="N2479" s="22" t="s">
        <v>2074</v>
      </c>
      <c r="R2479" s="1"/>
      <c r="S2479" s="1" t="str">
        <f t="shared" si="399"/>
        <v/>
      </c>
      <c r="T2479" s="1" t="str">
        <f>IF(ISNA(VLOOKUP(P2479,'NEW XEQM.c'!D:D,1,0)),"--",VLOOKUP(P2479,'NEW XEQM.c'!D:G,3,0))</f>
        <v>--</v>
      </c>
      <c r="W2479" t="e">
        <f t="shared" si="398"/>
        <v>#VALUE!</v>
      </c>
    </row>
    <row r="2480" spans="9:23">
      <c r="I2480" s="61"/>
      <c r="N2480" s="22" t="s">
        <v>2074</v>
      </c>
      <c r="R2480" s="1"/>
      <c r="S2480" s="1" t="str">
        <f t="shared" si="399"/>
        <v/>
      </c>
      <c r="T2480" s="1" t="str">
        <f>IF(ISNA(VLOOKUP(P2480,'NEW XEQM.c'!D:D,1,0)),"--",VLOOKUP(P2480,'NEW XEQM.c'!D:G,3,0))</f>
        <v>--</v>
      </c>
      <c r="W2480" t="e">
        <f t="shared" si="398"/>
        <v>#VALUE!</v>
      </c>
    </row>
    <row r="2481" spans="9:23">
      <c r="I2481" s="61"/>
      <c r="N2481" s="22" t="s">
        <v>2074</v>
      </c>
      <c r="R2481" s="1"/>
      <c r="S2481" s="1" t="str">
        <f t="shared" si="399"/>
        <v/>
      </c>
      <c r="T2481" s="1" t="str">
        <f>IF(ISNA(VLOOKUP(P2481,'NEW XEQM.c'!D:D,1,0)),"--",VLOOKUP(P2481,'NEW XEQM.c'!D:G,3,0))</f>
        <v>--</v>
      </c>
      <c r="W2481" t="e">
        <f t="shared" si="398"/>
        <v>#VALUE!</v>
      </c>
    </row>
    <row r="2482" spans="9:23">
      <c r="I2482" s="61"/>
      <c r="N2482" s="22" t="s">
        <v>2074</v>
      </c>
      <c r="R2482" s="1"/>
      <c r="S2482" s="1" t="str">
        <f t="shared" si="399"/>
        <v/>
      </c>
      <c r="T2482" s="1" t="str">
        <f>IF(ISNA(VLOOKUP(P2482,'NEW XEQM.c'!D:D,1,0)),"--",VLOOKUP(P2482,'NEW XEQM.c'!D:G,3,0))</f>
        <v>--</v>
      </c>
      <c r="W2482" t="e">
        <f t="shared" si="398"/>
        <v>#VALUE!</v>
      </c>
    </row>
    <row r="2483" spans="9:23">
      <c r="I2483" s="61"/>
      <c r="N2483" s="22" t="s">
        <v>2074</v>
      </c>
      <c r="R2483" s="1"/>
      <c r="S2483" s="1" t="str">
        <f t="shared" si="399"/>
        <v/>
      </c>
      <c r="T2483" s="1" t="str">
        <f>IF(ISNA(VLOOKUP(P2483,'NEW XEQM.c'!D:D,1,0)),"--",VLOOKUP(P2483,'NEW XEQM.c'!D:G,3,0))</f>
        <v>--</v>
      </c>
      <c r="W2483" t="e">
        <f t="shared" si="398"/>
        <v>#VALUE!</v>
      </c>
    </row>
    <row r="2484" spans="9:23">
      <c r="I2484" s="61"/>
      <c r="N2484" s="22" t="s">
        <v>2074</v>
      </c>
      <c r="R2484" s="1"/>
      <c r="S2484" s="1" t="str">
        <f t="shared" si="399"/>
        <v/>
      </c>
      <c r="T2484" s="1" t="str">
        <f>IF(ISNA(VLOOKUP(P2484,'NEW XEQM.c'!D:D,1,0)),"--",VLOOKUP(P2484,'NEW XEQM.c'!D:G,3,0))</f>
        <v>--</v>
      </c>
      <c r="W2484" t="e">
        <f t="shared" si="398"/>
        <v>#VALUE!</v>
      </c>
    </row>
    <row r="2485" spans="9:23">
      <c r="I2485" s="61"/>
      <c r="N2485" s="22" t="s">
        <v>2074</v>
      </c>
      <c r="R2485" s="1"/>
      <c r="S2485" s="1" t="str">
        <f t="shared" si="399"/>
        <v/>
      </c>
      <c r="T2485" s="1" t="str">
        <f>IF(ISNA(VLOOKUP(P2485,'NEW XEQM.c'!D:D,1,0)),"--",VLOOKUP(P2485,'NEW XEQM.c'!D:G,3,0))</f>
        <v>--</v>
      </c>
      <c r="W2485" t="e">
        <f t="shared" si="398"/>
        <v>#VALUE!</v>
      </c>
    </row>
    <row r="2486" spans="9:23">
      <c r="I2486" s="61"/>
      <c r="N2486" s="22" t="s">
        <v>2074</v>
      </c>
      <c r="R2486" s="1"/>
      <c r="S2486" s="1" t="str">
        <f t="shared" si="399"/>
        <v/>
      </c>
      <c r="T2486" s="1" t="str">
        <f>IF(ISNA(VLOOKUP(P2486,'NEW XEQM.c'!D:D,1,0)),"--",VLOOKUP(P2486,'NEW XEQM.c'!D:G,3,0))</f>
        <v>--</v>
      </c>
      <c r="W2486" t="e">
        <f t="shared" si="398"/>
        <v>#VALUE!</v>
      </c>
    </row>
    <row r="2487" spans="9:23">
      <c r="I2487" s="61"/>
      <c r="N2487" s="22" t="s">
        <v>2074</v>
      </c>
      <c r="R2487" s="1"/>
      <c r="S2487" s="1" t="str">
        <f t="shared" si="399"/>
        <v/>
      </c>
      <c r="T2487" s="1" t="str">
        <f>IF(ISNA(VLOOKUP(P2487,'NEW XEQM.c'!D:D,1,0)),"--",VLOOKUP(P2487,'NEW XEQM.c'!D:G,3,0))</f>
        <v>--</v>
      </c>
      <c r="W2487" t="e">
        <f t="shared" si="398"/>
        <v>#VALUE!</v>
      </c>
    </row>
    <row r="2488" spans="9:23">
      <c r="I2488" s="61"/>
      <c r="N2488" s="22" t="s">
        <v>2074</v>
      </c>
      <c r="R2488" s="1"/>
      <c r="S2488" s="1" t="str">
        <f t="shared" si="399"/>
        <v/>
      </c>
      <c r="T2488" s="1" t="str">
        <f>IF(ISNA(VLOOKUP(P2488,'NEW XEQM.c'!D:D,1,0)),"--",VLOOKUP(P2488,'NEW XEQM.c'!D:G,3,0))</f>
        <v>--</v>
      </c>
      <c r="W2488" t="e">
        <f t="shared" si="398"/>
        <v>#VALUE!</v>
      </c>
    </row>
    <row r="2489" spans="9:23">
      <c r="I2489" s="61"/>
      <c r="N2489" s="22" t="s">
        <v>2074</v>
      </c>
      <c r="R2489" s="1"/>
      <c r="S2489" s="1" t="str">
        <f t="shared" si="399"/>
        <v/>
      </c>
      <c r="T2489" s="1" t="str">
        <f>IF(ISNA(VLOOKUP(P2489,'NEW XEQM.c'!D:D,1,0)),"--",VLOOKUP(P2489,'NEW XEQM.c'!D:G,3,0))</f>
        <v>--</v>
      </c>
      <c r="W2489" t="e">
        <f t="shared" si="398"/>
        <v>#VALUE!</v>
      </c>
    </row>
    <row r="2490" spans="9:23">
      <c r="I2490" s="61"/>
      <c r="N2490" s="22" t="s">
        <v>2074</v>
      </c>
      <c r="R2490" s="1"/>
      <c r="S2490" s="1" t="str">
        <f t="shared" si="399"/>
        <v/>
      </c>
      <c r="T2490" s="1" t="str">
        <f>IF(ISNA(VLOOKUP(P2490,'NEW XEQM.c'!D:D,1,0)),"--",VLOOKUP(P2490,'NEW XEQM.c'!D:G,3,0))</f>
        <v>--</v>
      </c>
      <c r="W2490" t="e">
        <f t="shared" si="398"/>
        <v>#VALUE!</v>
      </c>
    </row>
    <row r="2491" spans="9:23">
      <c r="I2491" s="61"/>
      <c r="N2491" s="22" t="s">
        <v>2074</v>
      </c>
      <c r="R2491" s="1"/>
      <c r="S2491" s="1" t="str">
        <f t="shared" si="399"/>
        <v/>
      </c>
      <c r="T2491" s="1" t="str">
        <f>IF(ISNA(VLOOKUP(P2491,'NEW XEQM.c'!D:D,1,0)),"--",VLOOKUP(P2491,'NEW XEQM.c'!D:G,3,0))</f>
        <v>--</v>
      </c>
      <c r="W2491" t="e">
        <f t="shared" si="398"/>
        <v>#VALUE!</v>
      </c>
    </row>
    <row r="2492" spans="9:23">
      <c r="I2492" s="61"/>
      <c r="N2492" s="22" t="s">
        <v>2074</v>
      </c>
      <c r="R2492" s="1"/>
      <c r="S2492" s="1" t="str">
        <f t="shared" si="399"/>
        <v/>
      </c>
      <c r="T2492" s="1" t="str">
        <f>IF(ISNA(VLOOKUP(P2492,'NEW XEQM.c'!D:D,1,0)),"--",VLOOKUP(P2492,'NEW XEQM.c'!D:G,3,0))</f>
        <v>--</v>
      </c>
      <c r="W2492" t="e">
        <f t="shared" si="398"/>
        <v>#VALUE!</v>
      </c>
    </row>
    <row r="2493" spans="9:23">
      <c r="I2493" s="61"/>
      <c r="N2493" s="22" t="s">
        <v>2074</v>
      </c>
      <c r="R2493" s="1"/>
      <c r="S2493" s="1" t="str">
        <f t="shared" si="399"/>
        <v/>
      </c>
      <c r="T2493" s="1" t="str">
        <f>IF(ISNA(VLOOKUP(P2493,'NEW XEQM.c'!D:D,1,0)),"--",VLOOKUP(P2493,'NEW XEQM.c'!D:G,3,0))</f>
        <v>--</v>
      </c>
      <c r="W2493" t="e">
        <f t="shared" si="398"/>
        <v>#VALUE!</v>
      </c>
    </row>
    <row r="2494" spans="9:23">
      <c r="I2494" s="61"/>
      <c r="N2494" s="22" t="s">
        <v>2074</v>
      </c>
      <c r="R2494" s="1"/>
      <c r="S2494" s="1" t="str">
        <f t="shared" si="399"/>
        <v/>
      </c>
      <c r="T2494" s="1" t="str">
        <f>IF(ISNA(VLOOKUP(P2494,'NEW XEQM.c'!D:D,1,0)),"--",VLOOKUP(P2494,'NEW XEQM.c'!D:G,3,0))</f>
        <v>--</v>
      </c>
      <c r="W2494" t="e">
        <f t="shared" si="398"/>
        <v>#VALUE!</v>
      </c>
    </row>
    <row r="2495" spans="9:23">
      <c r="I2495" s="61"/>
      <c r="N2495" s="22" t="s">
        <v>2074</v>
      </c>
      <c r="R2495" s="1"/>
      <c r="S2495" s="1" t="str">
        <f t="shared" si="399"/>
        <v/>
      </c>
      <c r="T2495" s="1" t="str">
        <f>IF(ISNA(VLOOKUP(P2495,'NEW XEQM.c'!D:D,1,0)),"--",VLOOKUP(P2495,'NEW XEQM.c'!D:G,3,0))</f>
        <v>--</v>
      </c>
      <c r="W2495" t="e">
        <f t="shared" si="398"/>
        <v>#VALUE!</v>
      </c>
    </row>
    <row r="2496" spans="9:23">
      <c r="I2496" s="61"/>
      <c r="N2496" s="22" t="s">
        <v>2074</v>
      </c>
      <c r="R2496" s="1"/>
      <c r="S2496" s="1" t="str">
        <f t="shared" si="399"/>
        <v/>
      </c>
      <c r="T2496" s="1" t="str">
        <f>IF(ISNA(VLOOKUP(P2496,'NEW XEQM.c'!D:D,1,0)),"--",VLOOKUP(P2496,'NEW XEQM.c'!D:G,3,0))</f>
        <v>--</v>
      </c>
      <c r="W2496" t="e">
        <f t="shared" si="398"/>
        <v>#VALUE!</v>
      </c>
    </row>
    <row r="2497" spans="9:23">
      <c r="I2497" s="61"/>
      <c r="N2497" s="22" t="s">
        <v>2074</v>
      </c>
      <c r="R2497" s="1"/>
      <c r="S2497" s="1" t="str">
        <f t="shared" si="399"/>
        <v/>
      </c>
      <c r="T2497" s="1" t="str">
        <f>IF(ISNA(VLOOKUP(P2497,'NEW XEQM.c'!D:D,1,0)),"--",VLOOKUP(P2497,'NEW XEQM.c'!D:G,3,0))</f>
        <v>--</v>
      </c>
      <c r="W2497" t="e">
        <f t="shared" ref="W2497:W2520" si="400">SUBSTITUTE(IF(AND(T2497="--",FIND("STD",E2497),FIND("fn",C2497)&gt;0,FIND("ITM_",P2497),I2497="CAT_FNCT"),E2497,""),"""","")</f>
        <v>#VALUE!</v>
      </c>
    </row>
    <row r="2498" spans="9:23">
      <c r="I2498" s="61"/>
      <c r="N2498" s="22" t="s">
        <v>2074</v>
      </c>
      <c r="R2498" s="1"/>
      <c r="S2498" s="1" t="str">
        <f t="shared" si="399"/>
        <v/>
      </c>
      <c r="T2498" s="1" t="str">
        <f>IF(ISNA(VLOOKUP(P2498,'NEW XEQM.c'!D:D,1,0)),"--",VLOOKUP(P2498,'NEW XEQM.c'!D:G,3,0))</f>
        <v>--</v>
      </c>
      <c r="W2498" t="e">
        <f t="shared" si="400"/>
        <v>#VALUE!</v>
      </c>
    </row>
    <row r="2499" spans="9:23">
      <c r="I2499" s="61"/>
      <c r="N2499" s="22" t="s">
        <v>2074</v>
      </c>
      <c r="R2499" s="1"/>
      <c r="S2499" s="1" t="str">
        <f t="shared" si="399"/>
        <v/>
      </c>
      <c r="T2499" s="1" t="str">
        <f>IF(ISNA(VLOOKUP(P2499,'NEW XEQM.c'!D:D,1,0)),"--",VLOOKUP(P2499,'NEW XEQM.c'!D:G,3,0))</f>
        <v>--</v>
      </c>
      <c r="W2499" t="e">
        <f t="shared" si="400"/>
        <v>#VALUE!</v>
      </c>
    </row>
    <row r="2500" spans="9:23">
      <c r="I2500" s="61"/>
      <c r="N2500" s="22" t="s">
        <v>2074</v>
      </c>
      <c r="R2500" s="1"/>
      <c r="S2500" s="1" t="str">
        <f t="shared" si="399"/>
        <v/>
      </c>
      <c r="T2500" s="1" t="str">
        <f>IF(ISNA(VLOOKUP(P2500,'NEW XEQM.c'!D:D,1,0)),"--",VLOOKUP(P2500,'NEW XEQM.c'!D:G,3,0))</f>
        <v>--</v>
      </c>
      <c r="W2500" t="e">
        <f t="shared" si="400"/>
        <v>#VALUE!</v>
      </c>
    </row>
    <row r="2501" spans="9:23">
      <c r="I2501" s="61"/>
      <c r="N2501" s="22" t="s">
        <v>2074</v>
      </c>
      <c r="R2501" s="1"/>
      <c r="S2501" s="1" t="str">
        <f t="shared" si="399"/>
        <v/>
      </c>
      <c r="T2501" s="1" t="str">
        <f>IF(ISNA(VLOOKUP(P2501,'NEW XEQM.c'!D:D,1,0)),"--",VLOOKUP(P2501,'NEW XEQM.c'!D:G,3,0))</f>
        <v>--</v>
      </c>
      <c r="W2501" t="e">
        <f t="shared" si="400"/>
        <v>#VALUE!</v>
      </c>
    </row>
    <row r="2502" spans="9:23">
      <c r="I2502" s="61"/>
      <c r="N2502" s="22" t="s">
        <v>2074</v>
      </c>
      <c r="R2502" s="1"/>
      <c r="S2502" s="1" t="str">
        <f t="shared" si="399"/>
        <v/>
      </c>
      <c r="T2502" s="1" t="str">
        <f>IF(ISNA(VLOOKUP(P2502,'NEW XEQM.c'!D:D,1,0)),"--",VLOOKUP(P2502,'NEW XEQM.c'!D:G,3,0))</f>
        <v>--</v>
      </c>
      <c r="W2502" t="e">
        <f t="shared" si="400"/>
        <v>#VALUE!</v>
      </c>
    </row>
    <row r="2503" spans="9:23">
      <c r="I2503" s="61"/>
      <c r="N2503" s="22" t="s">
        <v>2074</v>
      </c>
      <c r="R2503" s="1"/>
      <c r="S2503" s="1" t="str">
        <f t="shared" si="399"/>
        <v/>
      </c>
      <c r="T2503" s="1" t="str">
        <f>IF(ISNA(VLOOKUP(P2503,'NEW XEQM.c'!D:D,1,0)),"--",VLOOKUP(P2503,'NEW XEQM.c'!D:G,3,0))</f>
        <v>--</v>
      </c>
      <c r="W2503" t="e">
        <f t="shared" si="400"/>
        <v>#VALUE!</v>
      </c>
    </row>
    <row r="2504" spans="9:23">
      <c r="I2504" s="61"/>
      <c r="N2504" s="22" t="s">
        <v>2074</v>
      </c>
      <c r="R2504" s="1"/>
      <c r="S2504" s="1" t="str">
        <f t="shared" si="399"/>
        <v/>
      </c>
      <c r="T2504" s="1" t="str">
        <f>IF(ISNA(VLOOKUP(P2504,'NEW XEQM.c'!D:D,1,0)),"--",VLOOKUP(P2504,'NEW XEQM.c'!D:G,3,0))</f>
        <v>--</v>
      </c>
      <c r="W2504" t="e">
        <f t="shared" si="400"/>
        <v>#VALUE!</v>
      </c>
    </row>
    <row r="2505" spans="9:23">
      <c r="I2505" s="61"/>
      <c r="N2505" s="22" t="s">
        <v>2074</v>
      </c>
      <c r="R2505" s="1"/>
      <c r="S2505" s="1" t="str">
        <f t="shared" si="399"/>
        <v/>
      </c>
      <c r="T2505" s="1" t="str">
        <f>IF(ISNA(VLOOKUP(P2505,'NEW XEQM.c'!D:D,1,0)),"--",VLOOKUP(P2505,'NEW XEQM.c'!D:G,3,0))</f>
        <v>--</v>
      </c>
      <c r="W2505" t="e">
        <f t="shared" si="400"/>
        <v>#VALUE!</v>
      </c>
    </row>
    <row r="2506" spans="9:23">
      <c r="I2506" s="61"/>
      <c r="N2506" s="22" t="s">
        <v>2074</v>
      </c>
      <c r="R2506" s="1"/>
      <c r="S2506" s="1" t="str">
        <f t="shared" si="399"/>
        <v/>
      </c>
      <c r="T2506" s="1" t="str">
        <f>IF(ISNA(VLOOKUP(P2506,'NEW XEQM.c'!D:D,1,0)),"--",VLOOKUP(P2506,'NEW XEQM.c'!D:G,3,0))</f>
        <v>--</v>
      </c>
      <c r="W2506" t="e">
        <f t="shared" si="400"/>
        <v>#VALUE!</v>
      </c>
    </row>
    <row r="2507" spans="9:23">
      <c r="I2507" s="61"/>
      <c r="N2507" s="22" t="s">
        <v>2074</v>
      </c>
      <c r="R2507" s="1"/>
      <c r="S2507" s="1" t="str">
        <f t="shared" si="399"/>
        <v/>
      </c>
      <c r="T2507" s="1" t="str">
        <f>IF(ISNA(VLOOKUP(P2507,'NEW XEQM.c'!D:D,1,0)),"--",VLOOKUP(P2507,'NEW XEQM.c'!D:G,3,0))</f>
        <v>--</v>
      </c>
      <c r="W2507" t="e">
        <f t="shared" si="400"/>
        <v>#VALUE!</v>
      </c>
    </row>
    <row r="2508" spans="9:23">
      <c r="I2508" s="61"/>
      <c r="N2508" s="22" t="s">
        <v>2074</v>
      </c>
      <c r="R2508" s="1"/>
      <c r="S2508" s="1" t="str">
        <f t="shared" si="399"/>
        <v/>
      </c>
      <c r="T2508" s="1" t="str">
        <f>IF(ISNA(VLOOKUP(P2508,'NEW XEQM.c'!D:D,1,0)),"--",VLOOKUP(P2508,'NEW XEQM.c'!D:G,3,0))</f>
        <v>--</v>
      </c>
      <c r="W2508" t="e">
        <f t="shared" si="400"/>
        <v>#VALUE!</v>
      </c>
    </row>
    <row r="2509" spans="9:23">
      <c r="I2509" s="61"/>
      <c r="N2509" s="22" t="s">
        <v>2074</v>
      </c>
      <c r="R2509" s="1"/>
      <c r="S2509" s="1" t="str">
        <f t="shared" si="399"/>
        <v/>
      </c>
      <c r="T2509" s="1" t="str">
        <f>IF(ISNA(VLOOKUP(P2509,'NEW XEQM.c'!D:D,1,0)),"--",VLOOKUP(P2509,'NEW XEQM.c'!D:G,3,0))</f>
        <v>--</v>
      </c>
      <c r="W2509" t="e">
        <f t="shared" si="400"/>
        <v>#VALUE!</v>
      </c>
    </row>
    <row r="2510" spans="9:23">
      <c r="I2510" s="61"/>
      <c r="N2510" s="22" t="s">
        <v>2074</v>
      </c>
      <c r="R2510" s="1"/>
      <c r="S2510" s="1" t="str">
        <f t="shared" si="399"/>
        <v/>
      </c>
      <c r="T2510" s="1" t="str">
        <f>IF(ISNA(VLOOKUP(P2510,'NEW XEQM.c'!D:D,1,0)),"--",VLOOKUP(P2510,'NEW XEQM.c'!D:G,3,0))</f>
        <v>--</v>
      </c>
      <c r="W2510" t="e">
        <f t="shared" si="400"/>
        <v>#VALUE!</v>
      </c>
    </row>
    <row r="2511" spans="9:23">
      <c r="I2511" s="61"/>
      <c r="N2511" s="22" t="s">
        <v>2074</v>
      </c>
      <c r="R2511" s="1"/>
      <c r="S2511" s="1" t="str">
        <f t="shared" si="399"/>
        <v/>
      </c>
      <c r="T2511" s="1" t="str">
        <f>IF(ISNA(VLOOKUP(P2511,'NEW XEQM.c'!D:D,1,0)),"--",VLOOKUP(P2511,'NEW XEQM.c'!D:G,3,0))</f>
        <v>--</v>
      </c>
      <c r="W2511" t="e">
        <f t="shared" si="400"/>
        <v>#VALUE!</v>
      </c>
    </row>
    <row r="2512" spans="9:23">
      <c r="I2512" s="61"/>
      <c r="N2512" s="22" t="s">
        <v>2074</v>
      </c>
      <c r="R2512" s="1"/>
      <c r="S2512" s="1" t="str">
        <f t="shared" si="399"/>
        <v/>
      </c>
      <c r="T2512" s="1" t="str">
        <f>IF(ISNA(VLOOKUP(P2512,'NEW XEQM.c'!D:D,1,0)),"--",VLOOKUP(P2512,'NEW XEQM.c'!D:G,3,0))</f>
        <v>--</v>
      </c>
      <c r="W2512" t="e">
        <f t="shared" si="400"/>
        <v>#VALUE!</v>
      </c>
    </row>
    <row r="2513" spans="9:23">
      <c r="I2513" s="61"/>
      <c r="N2513" s="22" t="s">
        <v>2074</v>
      </c>
      <c r="R2513" s="1"/>
      <c r="S2513" s="1" t="str">
        <f t="shared" si="399"/>
        <v/>
      </c>
      <c r="T2513" s="1" t="str">
        <f>IF(ISNA(VLOOKUP(P2513,'NEW XEQM.c'!D:D,1,0)),"--",VLOOKUP(P2513,'NEW XEQM.c'!D:G,3,0))</f>
        <v>--</v>
      </c>
      <c r="W2513" t="e">
        <f t="shared" si="400"/>
        <v>#VALUE!</v>
      </c>
    </row>
    <row r="2514" spans="9:23">
      <c r="I2514" s="61"/>
      <c r="N2514" s="22" t="s">
        <v>2074</v>
      </c>
      <c r="R2514" s="1"/>
      <c r="S2514" s="1" t="str">
        <f t="shared" si="399"/>
        <v/>
      </c>
      <c r="T2514" s="1" t="str">
        <f>IF(ISNA(VLOOKUP(P2514,'NEW XEQM.c'!D:D,1,0)),"--",VLOOKUP(P2514,'NEW XEQM.c'!D:G,3,0))</f>
        <v>--</v>
      </c>
      <c r="W2514" t="e">
        <f t="shared" si="400"/>
        <v>#VALUE!</v>
      </c>
    </row>
    <row r="2515" spans="9:23">
      <c r="I2515" s="61"/>
      <c r="N2515" s="22" t="s">
        <v>2074</v>
      </c>
      <c r="R2515" s="1"/>
      <c r="S2515" s="1" t="str">
        <f t="shared" si="399"/>
        <v/>
      </c>
      <c r="T2515" s="1" t="str">
        <f>IF(ISNA(VLOOKUP(P2515,'NEW XEQM.c'!D:D,1,0)),"--",VLOOKUP(P2515,'NEW XEQM.c'!D:G,3,0))</f>
        <v>--</v>
      </c>
      <c r="W2515" t="e">
        <f t="shared" si="400"/>
        <v>#VALUE!</v>
      </c>
    </row>
    <row r="2516" spans="9:23">
      <c r="I2516" s="61"/>
      <c r="N2516" s="22" t="s">
        <v>2074</v>
      </c>
      <c r="R2516" s="1"/>
      <c r="S2516" s="1" t="str">
        <f t="shared" si="399"/>
        <v/>
      </c>
      <c r="T2516" s="1" t="str">
        <f>IF(ISNA(VLOOKUP(P2516,'NEW XEQM.c'!D:D,1,0)),"--",VLOOKUP(P2516,'NEW XEQM.c'!D:G,3,0))</f>
        <v>--</v>
      </c>
      <c r="W2516" t="e">
        <f t="shared" si="400"/>
        <v>#VALUE!</v>
      </c>
    </row>
    <row r="2517" spans="9:23">
      <c r="W2517" t="e">
        <f t="shared" si="400"/>
        <v>#VALUE!</v>
      </c>
    </row>
    <row r="2518" spans="9:23">
      <c r="W2518" t="e">
        <f t="shared" si="400"/>
        <v>#VALUE!</v>
      </c>
    </row>
    <row r="2519" spans="9:23">
      <c r="W2519" t="e">
        <f t="shared" si="400"/>
        <v>#VALUE!</v>
      </c>
    </row>
    <row r="2520" spans="9:23">
      <c r="W2520" t="e">
        <f t="shared" si="400"/>
        <v>#VALUE!</v>
      </c>
    </row>
    <row r="2521" spans="9:23"/>
    <row r="2522" spans="9:23"/>
    <row r="2523" spans="9:23"/>
    <row r="2524" spans="9:23"/>
    <row r="2525" spans="9:23"/>
    <row r="2526" spans="9:23"/>
  </sheetData>
  <autoFilter ref="A3:U2281" xr:uid="{00000000-0001-0000-0000-000000000000}"/>
  <sortState xmlns:xlrd2="http://schemas.microsoft.com/office/spreadsheetml/2017/richdata2" ref="P2171:P2178">
    <sortCondition ref="P2171:P2178"/>
  </sortState>
  <conditionalFormatting sqref="B1:B1048576">
    <cfRule type="cellIs" dxfId="25" priority="4105" operator="greaterThanOrEqual">
      <formula>$B$1838</formula>
    </cfRule>
  </conditionalFormatting>
  <conditionalFormatting sqref="J1798:J1834 J1835:L1909 J1912:L2007 J2009:L2147 J2151:L2186 J2191:L2205 J2209:L2210 J2235:L2238 J2240:L2247 J2268:L2269 J2271:L1048576">
    <cfRule type="containsText" dxfId="24" priority="415" operator="containsText" text="DISABLED">
      <formula>NOT(ISERROR(SEARCH("DISABLED",J1798)))</formula>
    </cfRule>
  </conditionalFormatting>
  <conditionalFormatting sqref="J2267:K2267">
    <cfRule type="containsText" dxfId="23" priority="1" operator="containsText" text="DISABLED">
      <formula>NOT(ISERROR(SEARCH("DISABLED",J2267)))</formula>
    </cfRule>
  </conditionalFormatting>
  <conditionalFormatting sqref="J1:L1798">
    <cfRule type="containsText" dxfId="22" priority="12" operator="containsText" text="DISABLED">
      <formula>NOT(ISERROR(SEARCH("DISABLED",J1)))</formula>
    </cfRule>
  </conditionalFormatting>
  <conditionalFormatting sqref="J1:L1048576">
    <cfRule type="containsText" dxfId="21" priority="57" operator="containsText" text="ENABLED">
      <formula>NOT(ISERROR(SEARCH("ENABLED",J1)))</formula>
    </cfRule>
  </conditionalFormatting>
  <conditionalFormatting sqref="J1910:L1911">
    <cfRule type="containsText" dxfId="20" priority="30" operator="containsText" text="DISABLED">
      <formula>NOT(ISERROR(SEARCH("DISABLED",J1910)))</formula>
    </cfRule>
  </conditionalFormatting>
  <conditionalFormatting sqref="J2008:L2008">
    <cfRule type="containsText" dxfId="19" priority="13" operator="containsText" text="DISABLED">
      <formula>NOT(ISERROR(SEARCH("DISABLED",J2008)))</formula>
    </cfRule>
  </conditionalFormatting>
  <conditionalFormatting sqref="J2148:L2150">
    <cfRule type="containsText" dxfId="18" priority="9" operator="containsText" text="DISABLED">
      <formula>NOT(ISERROR(SEARCH("DISABLED",J2148)))</formula>
    </cfRule>
  </conditionalFormatting>
  <conditionalFormatting sqref="J2187:L2190">
    <cfRule type="containsText" dxfId="17" priority="32" operator="containsText" text="DISABLED">
      <formula>NOT(ISERROR(SEARCH("DISABLED",J2187)))</formula>
    </cfRule>
  </conditionalFormatting>
  <conditionalFormatting sqref="J2192:L2202">
    <cfRule type="containsText" dxfId="16" priority="34" operator="containsText" text="DISABLED">
      <formula>NOT(ISERROR(SEARCH("DISABLED",J2192)))</formula>
    </cfRule>
  </conditionalFormatting>
  <conditionalFormatting sqref="J2206:L2208">
    <cfRule type="containsText" dxfId="15" priority="19" operator="containsText" text="DISABLED">
      <formula>NOT(ISERROR(SEARCH("DISABLED",J2206)))</formula>
    </cfRule>
  </conditionalFormatting>
  <conditionalFormatting sqref="J2211:L2234">
    <cfRule type="containsText" dxfId="14" priority="25" operator="containsText" text="DISABLED">
      <formula>NOT(ISERROR(SEARCH("DISABLED",J2211)))</formula>
    </cfRule>
  </conditionalFormatting>
  <conditionalFormatting sqref="J2239:L2239">
    <cfRule type="containsText" dxfId="13" priority="18" operator="containsText" text="DISABLED">
      <formula>NOT(ISERROR(SEARCH("DISABLED",J2239)))</formula>
    </cfRule>
  </conditionalFormatting>
  <conditionalFormatting sqref="J2248:L2267">
    <cfRule type="containsText" dxfId="12" priority="3" operator="containsText" text="DISABLED">
      <formula>NOT(ISERROR(SEARCH("DISABLED",J2248)))</formula>
    </cfRule>
  </conditionalFormatting>
  <conditionalFormatting sqref="J2270:L2270">
    <cfRule type="containsText" dxfId="11" priority="4" operator="containsText" text="DISABLED">
      <formula>NOT(ISERROR(SEARCH("DISABLED",J2270)))</formula>
    </cfRule>
  </conditionalFormatting>
  <conditionalFormatting sqref="K1799:L1834">
    <cfRule type="containsText" dxfId="10" priority="411" operator="containsText" text="DISABLED">
      <formula>NOT(ISERROR(SEARCH("DISABLED",K1799)))</formula>
    </cfRule>
  </conditionalFormatting>
  <conditionalFormatting sqref="N1:N1048576">
    <cfRule type="containsText" dxfId="9" priority="2945" operator="containsText" text="DISABLED">
      <formula>NOT(ISERROR(SEARCH("DISABLED",N1)))</formula>
    </cfRule>
    <cfRule type="containsText" dxfId="8" priority="2946" operator="containsText" text="ENABLED">
      <formula>NOT(ISERROR(SEARCH("ENABLED",N1)))</formula>
    </cfRule>
  </conditionalFormatting>
  <conditionalFormatting sqref="N246 N248 N250 N252 N254:N264 N266 N268:N272 N275 N278 N280 N282 N284 N286:N296 N298 N300:N308 N310 N312 N314 N316 N319 N322:N323 N325:N326 N328 N330 N332:N336 N338 N340:N346 N348:N349 N351:N356 N358 N360:N362 N364:N365 N367:N370 N372:N373 N375:N376 N378 N382:N394 N396 N398:N403">
    <cfRule type="expression" dxfId="7" priority="105" stopIfTrue="1">
      <formula>I246=N246</formula>
    </cfRule>
  </conditionalFormatting>
  <conditionalFormatting sqref="N2128:N2145">
    <cfRule type="expression" dxfId="6" priority="104" stopIfTrue="1">
      <formula>I2128=N2128</formula>
    </cfRule>
  </conditionalFormatting>
  <conditionalFormatting sqref="N2211:N2234">
    <cfRule type="expression" dxfId="5" priority="28" stopIfTrue="1">
      <formula>I2211=N2211</formula>
    </cfRule>
  </conditionalFormatting>
  <conditionalFormatting sqref="N2248:N2265">
    <cfRule type="expression" dxfId="4" priority="6" stopIfTrue="1">
      <formula>I2248=N2248</formula>
    </cfRule>
  </conditionalFormatting>
  <conditionalFormatting sqref="O66:P66 O91 O94 O732 O895:P895">
    <cfRule type="containsText" dxfId="3" priority="3959" operator="containsText" text="DISABLED">
      <formula>NOT(ISERROR(SEARCH("DISABLED",O66)))</formula>
    </cfRule>
    <cfRule type="containsText" dxfId="2" priority="3960" operator="containsText" text="ENABLED">
      <formula>NOT(ISERROR(SEARCH("ENABLED",O66)))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F2204-8EE8-0540-BC52-E9CEBCE33864}">
  <dimension ref="B1:N632"/>
  <sheetViews>
    <sheetView zoomScale="109" workbookViewId="0"/>
  </sheetViews>
  <sheetFormatPr baseColWidth="10" defaultRowHeight="16"/>
  <cols>
    <col min="3" max="4" width="10.83203125" style="1"/>
    <col min="5" max="5" width="33.33203125" bestFit="1" customWidth="1"/>
    <col min="7" max="7" width="19.6640625" bestFit="1" customWidth="1"/>
    <col min="14" max="14" width="74.33203125" bestFit="1" customWidth="1"/>
  </cols>
  <sheetData>
    <row r="1" spans="2:14" ht="33">
      <c r="B1" t="str">
        <f t="shared" ref="B1:B64" si="0">MID("00"&amp;C1,1+LEN(C1),2)&amp;MID("00"&amp;D1,1+LEN(D1),2)</f>
        <v>0020</v>
      </c>
      <c r="C1"/>
      <c r="D1" s="1">
        <v>20</v>
      </c>
      <c r="E1" t="s">
        <v>669</v>
      </c>
      <c r="F1" s="278" t="str">
        <f t="shared" ref="F1:F32" si="1">CHAR(HEX2DEC(D1))</f>
        <v xml:space="preserve"> </v>
      </c>
      <c r="N1" s="260" t="str">
        <f ca="1">"//XPORTP CODE "&amp;TEXT(NOW(),"yyyy-mm-dd")</f>
        <v>//XPORTP CODE 2023-10-28</v>
      </c>
    </row>
    <row r="2" spans="2:14">
      <c r="B2" t="str">
        <f t="shared" si="0"/>
        <v>0021</v>
      </c>
      <c r="C2"/>
      <c r="D2" s="1">
        <v>21</v>
      </c>
      <c r="E2" t="s">
        <v>670</v>
      </c>
      <c r="F2" s="278" t="str">
        <f t="shared" si="1"/>
        <v>!</v>
      </c>
    </row>
    <row r="3" spans="2:14">
      <c r="B3" t="str">
        <f t="shared" si="0"/>
        <v>0022</v>
      </c>
      <c r="C3"/>
      <c r="D3" s="1">
        <v>22</v>
      </c>
      <c r="E3" t="s">
        <v>671</v>
      </c>
      <c r="F3" s="278" t="str">
        <f t="shared" si="1"/>
        <v>"</v>
      </c>
    </row>
    <row r="4" spans="2:14">
      <c r="B4" t="str">
        <f t="shared" si="0"/>
        <v>0023</v>
      </c>
      <c r="C4"/>
      <c r="D4" s="1">
        <v>23</v>
      </c>
      <c r="E4" t="s">
        <v>672</v>
      </c>
      <c r="F4" s="278" t="str">
        <f t="shared" si="1"/>
        <v>#</v>
      </c>
    </row>
    <row r="5" spans="2:14">
      <c r="B5" t="str">
        <f t="shared" si="0"/>
        <v>0024</v>
      </c>
      <c r="C5"/>
      <c r="D5" s="1">
        <v>24</v>
      </c>
      <c r="E5" t="s">
        <v>673</v>
      </c>
      <c r="F5" s="278" t="str">
        <f t="shared" si="1"/>
        <v>$</v>
      </c>
    </row>
    <row r="6" spans="2:14">
      <c r="B6" t="str">
        <f t="shared" si="0"/>
        <v>0025</v>
      </c>
      <c r="C6"/>
      <c r="D6" s="1">
        <v>25</v>
      </c>
      <c r="E6" t="s">
        <v>674</v>
      </c>
      <c r="F6" s="278" t="str">
        <f t="shared" si="1"/>
        <v>%</v>
      </c>
    </row>
    <row r="7" spans="2:14">
      <c r="B7" t="str">
        <f t="shared" si="0"/>
        <v>0026</v>
      </c>
      <c r="C7"/>
      <c r="D7" s="1">
        <v>26</v>
      </c>
      <c r="E7" t="s">
        <v>675</v>
      </c>
      <c r="F7" s="278" t="str">
        <f t="shared" si="1"/>
        <v>&amp;</v>
      </c>
    </row>
    <row r="8" spans="2:14">
      <c r="B8" t="str">
        <f t="shared" si="0"/>
        <v>0027</v>
      </c>
      <c r="C8"/>
      <c r="D8" s="1">
        <v>27</v>
      </c>
      <c r="E8" t="s">
        <v>676</v>
      </c>
      <c r="F8" s="278" t="str">
        <f t="shared" si="1"/>
        <v>'</v>
      </c>
    </row>
    <row r="9" spans="2:14">
      <c r="B9" t="str">
        <f t="shared" si="0"/>
        <v>0028</v>
      </c>
      <c r="C9"/>
      <c r="D9" s="1">
        <v>28</v>
      </c>
      <c r="E9" t="s">
        <v>677</v>
      </c>
      <c r="F9" s="278" t="str">
        <f t="shared" si="1"/>
        <v>(</v>
      </c>
    </row>
    <row r="10" spans="2:14">
      <c r="B10" t="str">
        <f t="shared" si="0"/>
        <v>0029</v>
      </c>
      <c r="C10"/>
      <c r="D10" s="1">
        <v>29</v>
      </c>
      <c r="E10" t="s">
        <v>678</v>
      </c>
      <c r="F10" s="278" t="str">
        <f t="shared" si="1"/>
        <v>)</v>
      </c>
    </row>
    <row r="11" spans="2:14">
      <c r="B11" t="str">
        <f t="shared" si="0"/>
        <v>002a</v>
      </c>
      <c r="C11"/>
      <c r="D11" s="1" t="s">
        <v>5596</v>
      </c>
      <c r="E11" t="s">
        <v>679</v>
      </c>
      <c r="F11" s="278" t="str">
        <f t="shared" si="1"/>
        <v>*</v>
      </c>
    </row>
    <row r="12" spans="2:14">
      <c r="B12" t="str">
        <f t="shared" si="0"/>
        <v>002b</v>
      </c>
      <c r="C12"/>
      <c r="D12" s="1" t="s">
        <v>5595</v>
      </c>
      <c r="E12" t="s">
        <v>680</v>
      </c>
      <c r="F12" s="278" t="str">
        <f t="shared" si="1"/>
        <v>+</v>
      </c>
    </row>
    <row r="13" spans="2:14">
      <c r="B13" t="str">
        <f t="shared" si="0"/>
        <v>002c</v>
      </c>
      <c r="C13"/>
      <c r="D13" s="1" t="s">
        <v>5594</v>
      </c>
      <c r="E13" t="s">
        <v>681</v>
      </c>
      <c r="F13" s="278" t="str">
        <f t="shared" si="1"/>
        <v>,</v>
      </c>
    </row>
    <row r="14" spans="2:14">
      <c r="B14" t="str">
        <f t="shared" si="0"/>
        <v>002d</v>
      </c>
      <c r="C14"/>
      <c r="D14" s="1" t="s">
        <v>5593</v>
      </c>
      <c r="E14" t="s">
        <v>682</v>
      </c>
      <c r="F14" s="278" t="str">
        <f t="shared" si="1"/>
        <v>-</v>
      </c>
    </row>
    <row r="15" spans="2:14">
      <c r="B15" t="str">
        <f t="shared" si="0"/>
        <v>002e</v>
      </c>
      <c r="C15"/>
      <c r="D15" s="1" t="s">
        <v>5591</v>
      </c>
      <c r="E15" t="s">
        <v>683</v>
      </c>
      <c r="F15" s="278" t="str">
        <f t="shared" si="1"/>
        <v>.</v>
      </c>
    </row>
    <row r="16" spans="2:14">
      <c r="B16" t="str">
        <f t="shared" si="0"/>
        <v>002f</v>
      </c>
      <c r="C16"/>
      <c r="D16" s="1" t="s">
        <v>5589</v>
      </c>
      <c r="E16" t="s">
        <v>684</v>
      </c>
      <c r="F16" s="278" t="str">
        <f t="shared" si="1"/>
        <v>/</v>
      </c>
    </row>
    <row r="17" spans="2:6">
      <c r="B17" t="str">
        <f t="shared" si="0"/>
        <v>0030</v>
      </c>
      <c r="C17"/>
      <c r="D17" s="1">
        <v>30</v>
      </c>
      <c r="E17" t="s">
        <v>5765</v>
      </c>
      <c r="F17" s="278" t="str">
        <f t="shared" si="1"/>
        <v>0</v>
      </c>
    </row>
    <row r="18" spans="2:6">
      <c r="B18" t="str">
        <f t="shared" si="0"/>
        <v>0031</v>
      </c>
      <c r="C18"/>
      <c r="D18" s="1">
        <v>31</v>
      </c>
      <c r="E18" t="s">
        <v>5764</v>
      </c>
      <c r="F18" s="278" t="str">
        <f t="shared" si="1"/>
        <v>1</v>
      </c>
    </row>
    <row r="19" spans="2:6">
      <c r="B19" t="str">
        <f t="shared" si="0"/>
        <v>0032</v>
      </c>
      <c r="C19"/>
      <c r="D19" s="1">
        <v>32</v>
      </c>
      <c r="E19" t="s">
        <v>5763</v>
      </c>
      <c r="F19" s="278" t="str">
        <f t="shared" si="1"/>
        <v>2</v>
      </c>
    </row>
    <row r="20" spans="2:6">
      <c r="B20" t="str">
        <f t="shared" si="0"/>
        <v>0033</v>
      </c>
      <c r="C20"/>
      <c r="D20" s="1">
        <v>33</v>
      </c>
      <c r="E20" t="s">
        <v>5762</v>
      </c>
      <c r="F20" s="278" t="str">
        <f t="shared" si="1"/>
        <v>3</v>
      </c>
    </row>
    <row r="21" spans="2:6">
      <c r="B21" t="str">
        <f t="shared" si="0"/>
        <v>0034</v>
      </c>
      <c r="C21"/>
      <c r="D21" s="1">
        <v>34</v>
      </c>
      <c r="E21" t="s">
        <v>5761</v>
      </c>
      <c r="F21" s="278" t="str">
        <f t="shared" si="1"/>
        <v>4</v>
      </c>
    </row>
    <row r="22" spans="2:6">
      <c r="B22" t="str">
        <f t="shared" si="0"/>
        <v>0035</v>
      </c>
      <c r="C22"/>
      <c r="D22" s="1">
        <v>35</v>
      </c>
      <c r="E22" t="s">
        <v>5760</v>
      </c>
      <c r="F22" s="278" t="str">
        <f t="shared" si="1"/>
        <v>5</v>
      </c>
    </row>
    <row r="23" spans="2:6">
      <c r="B23" t="str">
        <f t="shared" si="0"/>
        <v>0036</v>
      </c>
      <c r="C23"/>
      <c r="D23" s="1">
        <v>36</v>
      </c>
      <c r="E23" t="s">
        <v>5759</v>
      </c>
      <c r="F23" s="278" t="str">
        <f t="shared" si="1"/>
        <v>6</v>
      </c>
    </row>
    <row r="24" spans="2:6">
      <c r="B24" t="str">
        <f t="shared" si="0"/>
        <v>0037</v>
      </c>
      <c r="C24"/>
      <c r="D24" s="1">
        <v>37</v>
      </c>
      <c r="E24" t="s">
        <v>5758</v>
      </c>
      <c r="F24" s="278" t="str">
        <f t="shared" si="1"/>
        <v>7</v>
      </c>
    </row>
    <row r="25" spans="2:6">
      <c r="B25" t="str">
        <f t="shared" si="0"/>
        <v>0038</v>
      </c>
      <c r="C25"/>
      <c r="D25" s="1">
        <v>38</v>
      </c>
      <c r="E25" t="s">
        <v>5757</v>
      </c>
      <c r="F25" s="278" t="str">
        <f t="shared" si="1"/>
        <v>8</v>
      </c>
    </row>
    <row r="26" spans="2:6">
      <c r="B26" t="str">
        <f t="shared" si="0"/>
        <v>0039</v>
      </c>
      <c r="C26"/>
      <c r="D26" s="1">
        <v>39</v>
      </c>
      <c r="E26" t="s">
        <v>5756</v>
      </c>
      <c r="F26" s="278" t="str">
        <f t="shared" si="1"/>
        <v>9</v>
      </c>
    </row>
    <row r="27" spans="2:6">
      <c r="B27" t="str">
        <f t="shared" si="0"/>
        <v>003a</v>
      </c>
      <c r="C27"/>
      <c r="D27" s="1" t="s">
        <v>5646</v>
      </c>
      <c r="E27" t="s">
        <v>685</v>
      </c>
      <c r="F27" s="278" t="str">
        <f t="shared" si="1"/>
        <v>:</v>
      </c>
    </row>
    <row r="28" spans="2:6">
      <c r="B28" t="str">
        <f t="shared" si="0"/>
        <v>003b</v>
      </c>
      <c r="C28"/>
      <c r="D28" s="1" t="s">
        <v>5755</v>
      </c>
      <c r="E28" t="s">
        <v>686</v>
      </c>
      <c r="F28" s="278" t="str">
        <f t="shared" si="1"/>
        <v>;</v>
      </c>
    </row>
    <row r="29" spans="2:6">
      <c r="B29" t="str">
        <f t="shared" si="0"/>
        <v>003c</v>
      </c>
      <c r="C29"/>
      <c r="D29" s="1" t="s">
        <v>5754</v>
      </c>
      <c r="E29" t="s">
        <v>687</v>
      </c>
      <c r="F29" s="278" t="str">
        <f t="shared" si="1"/>
        <v>&lt;</v>
      </c>
    </row>
    <row r="30" spans="2:6">
      <c r="B30" t="str">
        <f t="shared" si="0"/>
        <v>003d</v>
      </c>
      <c r="C30"/>
      <c r="D30" s="1" t="s">
        <v>5672</v>
      </c>
      <c r="E30" t="s">
        <v>688</v>
      </c>
      <c r="F30" s="278" t="str">
        <f t="shared" si="1"/>
        <v>=</v>
      </c>
    </row>
    <row r="31" spans="2:6">
      <c r="B31" t="str">
        <f t="shared" si="0"/>
        <v>003e</v>
      </c>
      <c r="C31"/>
      <c r="D31" s="1" t="s">
        <v>5670</v>
      </c>
      <c r="E31" t="s">
        <v>689</v>
      </c>
      <c r="F31" s="278" t="str">
        <f t="shared" si="1"/>
        <v>&gt;</v>
      </c>
    </row>
    <row r="32" spans="2:6">
      <c r="B32" t="str">
        <f t="shared" si="0"/>
        <v>003f</v>
      </c>
      <c r="C32"/>
      <c r="D32" s="1" t="s">
        <v>5753</v>
      </c>
      <c r="E32" t="s">
        <v>690</v>
      </c>
      <c r="F32" s="278" t="str">
        <f t="shared" si="1"/>
        <v>?</v>
      </c>
    </row>
    <row r="33" spans="2:6">
      <c r="B33" t="str">
        <f t="shared" si="0"/>
        <v>0040</v>
      </c>
      <c r="C33"/>
      <c r="D33" s="1">
        <v>40</v>
      </c>
      <c r="E33" t="s">
        <v>691</v>
      </c>
      <c r="F33" s="278" t="str">
        <f t="shared" ref="F33:F64" si="2">CHAR(HEX2DEC(D33))</f>
        <v>@</v>
      </c>
    </row>
    <row r="34" spans="2:6">
      <c r="B34" t="str">
        <f t="shared" si="0"/>
        <v>0041</v>
      </c>
      <c r="C34"/>
      <c r="D34" s="1">
        <v>41</v>
      </c>
      <c r="E34" t="s">
        <v>5752</v>
      </c>
      <c r="F34" s="278" t="str">
        <f t="shared" si="2"/>
        <v>A</v>
      </c>
    </row>
    <row r="35" spans="2:6">
      <c r="B35" t="str">
        <f t="shared" si="0"/>
        <v>0042</v>
      </c>
      <c r="C35"/>
      <c r="D35" s="1">
        <v>42</v>
      </c>
      <c r="E35" t="s">
        <v>5751</v>
      </c>
      <c r="F35" s="278" t="str">
        <f t="shared" si="2"/>
        <v>B</v>
      </c>
    </row>
    <row r="36" spans="2:6">
      <c r="B36" t="str">
        <f t="shared" si="0"/>
        <v>0043</v>
      </c>
      <c r="C36"/>
      <c r="D36" s="1">
        <v>43</v>
      </c>
      <c r="E36" t="s">
        <v>5750</v>
      </c>
      <c r="F36" s="278" t="str">
        <f t="shared" si="2"/>
        <v>C</v>
      </c>
    </row>
    <row r="37" spans="2:6">
      <c r="B37" t="str">
        <f t="shared" si="0"/>
        <v>0044</v>
      </c>
      <c r="C37"/>
      <c r="D37" s="1">
        <v>44</v>
      </c>
      <c r="E37" t="s">
        <v>5749</v>
      </c>
      <c r="F37" s="278" t="str">
        <f t="shared" si="2"/>
        <v>D</v>
      </c>
    </row>
    <row r="38" spans="2:6">
      <c r="B38" t="str">
        <f t="shared" si="0"/>
        <v>0045</v>
      </c>
      <c r="C38"/>
      <c r="D38" s="1">
        <v>45</v>
      </c>
      <c r="E38" t="s">
        <v>5748</v>
      </c>
      <c r="F38" s="278" t="str">
        <f t="shared" si="2"/>
        <v>E</v>
      </c>
    </row>
    <row r="39" spans="2:6">
      <c r="B39" t="str">
        <f t="shared" si="0"/>
        <v>0046</v>
      </c>
      <c r="C39"/>
      <c r="D39" s="1">
        <v>46</v>
      </c>
      <c r="E39" t="s">
        <v>5747</v>
      </c>
      <c r="F39" s="278" t="str">
        <f t="shared" si="2"/>
        <v>F</v>
      </c>
    </row>
    <row r="40" spans="2:6">
      <c r="B40" t="str">
        <f t="shared" si="0"/>
        <v>0047</v>
      </c>
      <c r="C40"/>
      <c r="D40" s="1">
        <v>47</v>
      </c>
      <c r="E40" t="s">
        <v>5746</v>
      </c>
      <c r="F40" s="278" t="str">
        <f t="shared" si="2"/>
        <v>G</v>
      </c>
    </row>
    <row r="41" spans="2:6">
      <c r="B41" t="str">
        <f t="shared" si="0"/>
        <v>0048</v>
      </c>
      <c r="C41"/>
      <c r="D41" s="1">
        <v>48</v>
      </c>
      <c r="E41" t="s">
        <v>5745</v>
      </c>
      <c r="F41" s="278" t="str">
        <f t="shared" si="2"/>
        <v>H</v>
      </c>
    </row>
    <row r="42" spans="2:6">
      <c r="B42" t="str">
        <f t="shared" si="0"/>
        <v>0049</v>
      </c>
      <c r="C42"/>
      <c r="D42" s="1">
        <v>49</v>
      </c>
      <c r="E42" t="s">
        <v>5744</v>
      </c>
      <c r="F42" s="278" t="str">
        <f t="shared" si="2"/>
        <v>I</v>
      </c>
    </row>
    <row r="43" spans="2:6">
      <c r="B43" t="str">
        <f t="shared" si="0"/>
        <v>004a</v>
      </c>
      <c r="C43"/>
      <c r="D43" s="1" t="s">
        <v>5743</v>
      </c>
      <c r="E43" t="s">
        <v>5742</v>
      </c>
      <c r="F43" s="278" t="str">
        <f t="shared" si="2"/>
        <v>J</v>
      </c>
    </row>
    <row r="44" spans="2:6">
      <c r="B44" t="str">
        <f t="shared" si="0"/>
        <v>004b</v>
      </c>
      <c r="C44"/>
      <c r="D44" s="1" t="s">
        <v>5741</v>
      </c>
      <c r="E44" t="s">
        <v>5740</v>
      </c>
      <c r="F44" s="278" t="str">
        <f t="shared" si="2"/>
        <v>K</v>
      </c>
    </row>
    <row r="45" spans="2:6">
      <c r="B45" t="str">
        <f t="shared" si="0"/>
        <v>004c</v>
      </c>
      <c r="C45"/>
      <c r="D45" s="1" t="s">
        <v>5668</v>
      </c>
      <c r="E45" t="s">
        <v>5739</v>
      </c>
      <c r="F45" s="278" t="str">
        <f t="shared" si="2"/>
        <v>L</v>
      </c>
    </row>
    <row r="46" spans="2:6">
      <c r="B46" t="str">
        <f t="shared" si="0"/>
        <v>004d</v>
      </c>
      <c r="C46"/>
      <c r="D46" s="1" t="s">
        <v>5667</v>
      </c>
      <c r="E46" t="s">
        <v>5738</v>
      </c>
      <c r="F46" s="278" t="str">
        <f t="shared" si="2"/>
        <v>M</v>
      </c>
    </row>
    <row r="47" spans="2:6">
      <c r="B47" t="str">
        <f t="shared" si="0"/>
        <v>004e</v>
      </c>
      <c r="C47"/>
      <c r="D47" s="1" t="s">
        <v>5666</v>
      </c>
      <c r="E47" t="s">
        <v>5737</v>
      </c>
      <c r="F47" s="278" t="str">
        <f t="shared" si="2"/>
        <v>N</v>
      </c>
    </row>
    <row r="48" spans="2:6">
      <c r="B48" t="str">
        <f t="shared" si="0"/>
        <v>004f</v>
      </c>
      <c r="C48"/>
      <c r="D48" s="1" t="s">
        <v>5665</v>
      </c>
      <c r="E48" t="s">
        <v>5736</v>
      </c>
      <c r="F48" s="278" t="str">
        <f t="shared" si="2"/>
        <v>O</v>
      </c>
    </row>
    <row r="49" spans="2:6">
      <c r="B49" t="str">
        <f t="shared" si="0"/>
        <v>0050</v>
      </c>
      <c r="C49"/>
      <c r="D49" s="1">
        <v>50</v>
      </c>
      <c r="E49" t="s">
        <v>5735</v>
      </c>
      <c r="F49" s="278" t="str">
        <f t="shared" si="2"/>
        <v>P</v>
      </c>
    </row>
    <row r="50" spans="2:6">
      <c r="B50" t="str">
        <f t="shared" si="0"/>
        <v>0051</v>
      </c>
      <c r="C50"/>
      <c r="D50" s="1">
        <v>51</v>
      </c>
      <c r="E50" t="s">
        <v>5734</v>
      </c>
      <c r="F50" s="278" t="str">
        <f t="shared" si="2"/>
        <v>Q</v>
      </c>
    </row>
    <row r="51" spans="2:6">
      <c r="B51" t="str">
        <f t="shared" si="0"/>
        <v>0052</v>
      </c>
      <c r="C51"/>
      <c r="D51" s="1">
        <v>52</v>
      </c>
      <c r="E51" t="s">
        <v>5733</v>
      </c>
      <c r="F51" s="278" t="str">
        <f t="shared" si="2"/>
        <v>R</v>
      </c>
    </row>
    <row r="52" spans="2:6">
      <c r="B52" t="str">
        <f t="shared" si="0"/>
        <v>0053</v>
      </c>
      <c r="C52"/>
      <c r="D52" s="1">
        <v>53</v>
      </c>
      <c r="E52" t="s">
        <v>5732</v>
      </c>
      <c r="F52" s="278" t="str">
        <f t="shared" si="2"/>
        <v>S</v>
      </c>
    </row>
    <row r="53" spans="2:6">
      <c r="B53" t="str">
        <f t="shared" si="0"/>
        <v>0054</v>
      </c>
      <c r="C53"/>
      <c r="D53" s="1">
        <v>54</v>
      </c>
      <c r="E53" t="s">
        <v>5731</v>
      </c>
      <c r="F53" s="278" t="str">
        <f t="shared" si="2"/>
        <v>T</v>
      </c>
    </row>
    <row r="54" spans="2:6">
      <c r="B54" t="str">
        <f t="shared" si="0"/>
        <v>0055</v>
      </c>
      <c r="C54"/>
      <c r="D54" s="1">
        <v>55</v>
      </c>
      <c r="E54" t="s">
        <v>5730</v>
      </c>
      <c r="F54" s="278" t="str">
        <f t="shared" si="2"/>
        <v>U</v>
      </c>
    </row>
    <row r="55" spans="2:6">
      <c r="B55" t="str">
        <f t="shared" si="0"/>
        <v>0056</v>
      </c>
      <c r="C55"/>
      <c r="D55" s="1">
        <v>56</v>
      </c>
      <c r="E55" t="s">
        <v>5729</v>
      </c>
      <c r="F55" s="278" t="str">
        <f t="shared" si="2"/>
        <v>V</v>
      </c>
    </row>
    <row r="56" spans="2:6">
      <c r="B56" t="str">
        <f t="shared" si="0"/>
        <v>0057</v>
      </c>
      <c r="C56"/>
      <c r="D56" s="1">
        <v>57</v>
      </c>
      <c r="E56" t="s">
        <v>5728</v>
      </c>
      <c r="F56" s="278" t="str">
        <f t="shared" si="2"/>
        <v>W</v>
      </c>
    </row>
    <row r="57" spans="2:6">
      <c r="B57" t="str">
        <f t="shared" si="0"/>
        <v>0058</v>
      </c>
      <c r="C57"/>
      <c r="D57" s="1">
        <v>58</v>
      </c>
      <c r="E57" t="s">
        <v>5727</v>
      </c>
      <c r="F57" s="278" t="str">
        <f t="shared" si="2"/>
        <v>X</v>
      </c>
    </row>
    <row r="58" spans="2:6">
      <c r="B58" t="str">
        <f t="shared" si="0"/>
        <v>0059</v>
      </c>
      <c r="C58"/>
      <c r="D58" s="1">
        <v>59</v>
      </c>
      <c r="E58" t="s">
        <v>5726</v>
      </c>
      <c r="F58" s="278" t="str">
        <f t="shared" si="2"/>
        <v>Y</v>
      </c>
    </row>
    <row r="59" spans="2:6">
      <c r="B59" t="str">
        <f t="shared" si="0"/>
        <v>005a</v>
      </c>
      <c r="C59"/>
      <c r="D59" s="1" t="s">
        <v>5660</v>
      </c>
      <c r="E59" t="s">
        <v>5725</v>
      </c>
      <c r="F59" s="278" t="str">
        <f t="shared" si="2"/>
        <v>Z</v>
      </c>
    </row>
    <row r="60" spans="2:6">
      <c r="B60" t="str">
        <f t="shared" si="0"/>
        <v>005b</v>
      </c>
      <c r="C60"/>
      <c r="D60" s="1" t="s">
        <v>5659</v>
      </c>
      <c r="E60" t="s">
        <v>692</v>
      </c>
      <c r="F60" s="278" t="str">
        <f t="shared" si="2"/>
        <v>[</v>
      </c>
    </row>
    <row r="61" spans="2:6">
      <c r="B61" t="str">
        <f t="shared" si="0"/>
        <v>005c</v>
      </c>
      <c r="C61"/>
      <c r="D61" s="1" t="s">
        <v>5724</v>
      </c>
      <c r="E61" t="s">
        <v>693</v>
      </c>
      <c r="F61" s="278" t="str">
        <f t="shared" si="2"/>
        <v>\</v>
      </c>
    </row>
    <row r="62" spans="2:6">
      <c r="B62" t="str">
        <f t="shared" si="0"/>
        <v>005d</v>
      </c>
      <c r="C62"/>
      <c r="D62" s="1" t="s">
        <v>5723</v>
      </c>
      <c r="E62" t="s">
        <v>694</v>
      </c>
      <c r="F62" s="278" t="str">
        <f t="shared" si="2"/>
        <v>]</v>
      </c>
    </row>
    <row r="63" spans="2:6">
      <c r="B63" t="str">
        <f t="shared" si="0"/>
        <v>005e</v>
      </c>
      <c r="C63"/>
      <c r="D63" s="1" t="s">
        <v>5658</v>
      </c>
      <c r="E63" t="s">
        <v>695</v>
      </c>
      <c r="F63" s="278" t="str">
        <f t="shared" si="2"/>
        <v>^</v>
      </c>
    </row>
    <row r="64" spans="2:6">
      <c r="B64" t="str">
        <f t="shared" si="0"/>
        <v>005f</v>
      </c>
      <c r="C64"/>
      <c r="D64" s="1" t="s">
        <v>5657</v>
      </c>
      <c r="E64" t="s">
        <v>696</v>
      </c>
      <c r="F64" s="278" t="str">
        <f t="shared" si="2"/>
        <v>_</v>
      </c>
    </row>
    <row r="65" spans="2:6">
      <c r="B65" t="str">
        <f t="shared" ref="B65:B128" si="3">MID("00"&amp;C65,1+LEN(C65),2)&amp;MID("00"&amp;D65,1+LEN(D65),2)</f>
        <v>0061</v>
      </c>
      <c r="C65"/>
      <c r="D65" s="1">
        <v>61</v>
      </c>
      <c r="E65" t="s">
        <v>5722</v>
      </c>
      <c r="F65" s="278" t="str">
        <f t="shared" ref="F65:F94" si="4">CHAR(HEX2DEC(D65))</f>
        <v>a</v>
      </c>
    </row>
    <row r="66" spans="2:6">
      <c r="B66" t="str">
        <f t="shared" si="3"/>
        <v>0062</v>
      </c>
      <c r="C66"/>
      <c r="D66" s="1">
        <v>62</v>
      </c>
      <c r="E66" t="s">
        <v>5721</v>
      </c>
      <c r="F66" s="278" t="str">
        <f t="shared" si="4"/>
        <v>b</v>
      </c>
    </row>
    <row r="67" spans="2:6">
      <c r="B67" t="str">
        <f t="shared" si="3"/>
        <v>0063</v>
      </c>
      <c r="C67"/>
      <c r="D67" s="1">
        <v>63</v>
      </c>
      <c r="E67" t="s">
        <v>5720</v>
      </c>
      <c r="F67" s="278" t="str">
        <f t="shared" si="4"/>
        <v>c</v>
      </c>
    </row>
    <row r="68" spans="2:6">
      <c r="B68" t="str">
        <f t="shared" si="3"/>
        <v>0064</v>
      </c>
      <c r="C68"/>
      <c r="D68" s="1">
        <v>64</v>
      </c>
      <c r="E68" t="s">
        <v>5719</v>
      </c>
      <c r="F68" s="278" t="str">
        <f t="shared" si="4"/>
        <v>d</v>
      </c>
    </row>
    <row r="69" spans="2:6">
      <c r="B69" t="str">
        <f t="shared" si="3"/>
        <v>0065</v>
      </c>
      <c r="C69"/>
      <c r="D69" s="1">
        <v>65</v>
      </c>
      <c r="E69" t="s">
        <v>5718</v>
      </c>
      <c r="F69" s="278" t="str">
        <f t="shared" si="4"/>
        <v>e</v>
      </c>
    </row>
    <row r="70" spans="2:6">
      <c r="B70" t="str">
        <f t="shared" si="3"/>
        <v>0066</v>
      </c>
      <c r="C70"/>
      <c r="D70" s="1">
        <v>66</v>
      </c>
      <c r="E70" t="s">
        <v>5717</v>
      </c>
      <c r="F70" s="278" t="str">
        <f t="shared" si="4"/>
        <v>f</v>
      </c>
    </row>
    <row r="71" spans="2:6">
      <c r="B71" t="str">
        <f t="shared" si="3"/>
        <v>0067</v>
      </c>
      <c r="C71"/>
      <c r="D71" s="1">
        <v>67</v>
      </c>
      <c r="E71" t="s">
        <v>5716</v>
      </c>
      <c r="F71" s="278" t="str">
        <f t="shared" si="4"/>
        <v>g</v>
      </c>
    </row>
    <row r="72" spans="2:6">
      <c r="B72" t="str">
        <f t="shared" si="3"/>
        <v>0068</v>
      </c>
      <c r="C72"/>
      <c r="D72" s="1">
        <v>68</v>
      </c>
      <c r="E72" t="s">
        <v>5715</v>
      </c>
      <c r="F72" s="278" t="str">
        <f t="shared" si="4"/>
        <v>h</v>
      </c>
    </row>
    <row r="73" spans="2:6">
      <c r="B73" t="str">
        <f t="shared" si="3"/>
        <v>0069</v>
      </c>
      <c r="C73"/>
      <c r="D73" s="1">
        <v>69</v>
      </c>
      <c r="E73" t="s">
        <v>5714</v>
      </c>
      <c r="F73" s="278" t="str">
        <f t="shared" si="4"/>
        <v>i</v>
      </c>
    </row>
    <row r="74" spans="2:6">
      <c r="B74" t="str">
        <f t="shared" si="3"/>
        <v>006a</v>
      </c>
      <c r="C74"/>
      <c r="D74" s="1" t="s">
        <v>5573</v>
      </c>
      <c r="E74" t="s">
        <v>5713</v>
      </c>
      <c r="F74" s="278" t="str">
        <f t="shared" si="4"/>
        <v>j</v>
      </c>
    </row>
    <row r="75" spans="2:6">
      <c r="B75" t="str">
        <f t="shared" si="3"/>
        <v>006b</v>
      </c>
      <c r="C75"/>
      <c r="D75" s="1" t="s">
        <v>5571</v>
      </c>
      <c r="E75" t="s">
        <v>5712</v>
      </c>
      <c r="F75" s="278" t="str">
        <f t="shared" si="4"/>
        <v>k</v>
      </c>
    </row>
    <row r="76" spans="2:6">
      <c r="B76" t="str">
        <f t="shared" si="3"/>
        <v>006c</v>
      </c>
      <c r="C76"/>
      <c r="D76" s="1" t="s">
        <v>5569</v>
      </c>
      <c r="E76" t="s">
        <v>5711</v>
      </c>
      <c r="F76" s="278" t="str">
        <f t="shared" si="4"/>
        <v>l</v>
      </c>
    </row>
    <row r="77" spans="2:6">
      <c r="B77" t="str">
        <f t="shared" si="3"/>
        <v>006d</v>
      </c>
      <c r="C77"/>
      <c r="D77" s="1" t="s">
        <v>5567</v>
      </c>
      <c r="E77" t="s">
        <v>5710</v>
      </c>
      <c r="F77" s="278" t="str">
        <f t="shared" si="4"/>
        <v>m</v>
      </c>
    </row>
    <row r="78" spans="2:6">
      <c r="B78" t="str">
        <f t="shared" si="3"/>
        <v>006e</v>
      </c>
      <c r="C78"/>
      <c r="D78" s="1" t="s">
        <v>5565</v>
      </c>
      <c r="E78" t="s">
        <v>5709</v>
      </c>
      <c r="F78" s="278" t="str">
        <f t="shared" si="4"/>
        <v>n</v>
      </c>
    </row>
    <row r="79" spans="2:6">
      <c r="B79" t="str">
        <f t="shared" si="3"/>
        <v>006f</v>
      </c>
      <c r="C79"/>
      <c r="D79" s="1" t="s">
        <v>5563</v>
      </c>
      <c r="E79" t="s">
        <v>5708</v>
      </c>
      <c r="F79" s="278" t="str">
        <f t="shared" si="4"/>
        <v>o</v>
      </c>
    </row>
    <row r="80" spans="2:6">
      <c r="B80" t="str">
        <f t="shared" si="3"/>
        <v>0070</v>
      </c>
      <c r="C80"/>
      <c r="D80" s="1">
        <v>70</v>
      </c>
      <c r="E80" t="s">
        <v>5707</v>
      </c>
      <c r="F80" s="278" t="str">
        <f t="shared" si="4"/>
        <v>p</v>
      </c>
    </row>
    <row r="81" spans="2:10">
      <c r="B81" t="str">
        <f t="shared" si="3"/>
        <v>0071</v>
      </c>
      <c r="C81"/>
      <c r="D81" s="1">
        <v>71</v>
      </c>
      <c r="E81" t="s">
        <v>5706</v>
      </c>
      <c r="F81" s="278" t="str">
        <f t="shared" si="4"/>
        <v>q</v>
      </c>
    </row>
    <row r="82" spans="2:10">
      <c r="B82" t="str">
        <f t="shared" si="3"/>
        <v>0072</v>
      </c>
      <c r="C82"/>
      <c r="D82" s="1">
        <v>72</v>
      </c>
      <c r="E82" t="s">
        <v>5705</v>
      </c>
      <c r="F82" s="278" t="str">
        <f t="shared" si="4"/>
        <v>r</v>
      </c>
    </row>
    <row r="83" spans="2:10">
      <c r="B83" t="str">
        <f t="shared" si="3"/>
        <v>0073</v>
      </c>
      <c r="C83"/>
      <c r="D83" s="1">
        <v>73</v>
      </c>
      <c r="E83" t="s">
        <v>5704</v>
      </c>
      <c r="F83" s="278" t="str">
        <f t="shared" si="4"/>
        <v>s</v>
      </c>
    </row>
    <row r="84" spans="2:10">
      <c r="B84" t="str">
        <f t="shared" si="3"/>
        <v>0074</v>
      </c>
      <c r="C84"/>
      <c r="D84" s="1">
        <v>74</v>
      </c>
      <c r="E84" t="s">
        <v>5703</v>
      </c>
      <c r="F84" s="278" t="str">
        <f t="shared" si="4"/>
        <v>t</v>
      </c>
    </row>
    <row r="85" spans="2:10">
      <c r="B85" t="str">
        <f t="shared" si="3"/>
        <v>0075</v>
      </c>
      <c r="C85"/>
      <c r="D85" s="1">
        <v>75</v>
      </c>
      <c r="E85" t="s">
        <v>5702</v>
      </c>
      <c r="F85" s="278" t="str">
        <f t="shared" si="4"/>
        <v>u</v>
      </c>
    </row>
    <row r="86" spans="2:10">
      <c r="B86" t="str">
        <f t="shared" si="3"/>
        <v>0076</v>
      </c>
      <c r="C86"/>
      <c r="D86" s="1">
        <v>76</v>
      </c>
      <c r="E86" t="s">
        <v>5701</v>
      </c>
      <c r="F86" s="278" t="str">
        <f t="shared" si="4"/>
        <v>v</v>
      </c>
    </row>
    <row r="87" spans="2:10">
      <c r="B87" t="str">
        <f t="shared" si="3"/>
        <v>0077</v>
      </c>
      <c r="C87"/>
      <c r="D87" s="1">
        <v>77</v>
      </c>
      <c r="E87" t="s">
        <v>5700</v>
      </c>
      <c r="F87" s="278" t="str">
        <f t="shared" si="4"/>
        <v>w</v>
      </c>
    </row>
    <row r="88" spans="2:10">
      <c r="B88" t="str">
        <f t="shared" si="3"/>
        <v>0078</v>
      </c>
      <c r="C88"/>
      <c r="D88" s="1">
        <v>78</v>
      </c>
      <c r="E88" t="s">
        <v>5699</v>
      </c>
      <c r="F88" s="278" t="str">
        <f t="shared" si="4"/>
        <v>x</v>
      </c>
    </row>
    <row r="89" spans="2:10">
      <c r="B89" t="str">
        <f t="shared" si="3"/>
        <v>0079</v>
      </c>
      <c r="C89"/>
      <c r="D89" s="1">
        <v>79</v>
      </c>
      <c r="E89" t="s">
        <v>5698</v>
      </c>
      <c r="F89" s="278" t="str">
        <f t="shared" si="4"/>
        <v>y</v>
      </c>
    </row>
    <row r="90" spans="2:10">
      <c r="B90" t="str">
        <f t="shared" si="3"/>
        <v>007a</v>
      </c>
      <c r="C90"/>
      <c r="D90" s="1" t="s">
        <v>5655</v>
      </c>
      <c r="E90" t="s">
        <v>5697</v>
      </c>
      <c r="F90" s="278" t="str">
        <f t="shared" si="4"/>
        <v>z</v>
      </c>
    </row>
    <row r="91" spans="2:10">
      <c r="B91" t="str">
        <f t="shared" si="3"/>
        <v>007b</v>
      </c>
      <c r="C91"/>
      <c r="D91" s="1" t="s">
        <v>5641</v>
      </c>
      <c r="E91" t="s">
        <v>697</v>
      </c>
      <c r="F91" s="278" t="str">
        <f t="shared" si="4"/>
        <v>{</v>
      </c>
    </row>
    <row r="92" spans="2:10">
      <c r="B92" t="str">
        <f t="shared" si="3"/>
        <v>007c</v>
      </c>
      <c r="C92"/>
      <c r="D92" s="1" t="s">
        <v>5654</v>
      </c>
      <c r="E92" t="s">
        <v>698</v>
      </c>
      <c r="F92" s="278" t="str">
        <f t="shared" si="4"/>
        <v>|</v>
      </c>
    </row>
    <row r="93" spans="2:10">
      <c r="B93" t="str">
        <f t="shared" si="3"/>
        <v>007d</v>
      </c>
      <c r="C93"/>
      <c r="D93" s="1" t="s">
        <v>5560</v>
      </c>
      <c r="E93" t="s">
        <v>699</v>
      </c>
      <c r="F93" s="278" t="str">
        <f t="shared" si="4"/>
        <v>}</v>
      </c>
    </row>
    <row r="94" spans="2:10">
      <c r="B94" t="str">
        <f t="shared" si="3"/>
        <v>007e</v>
      </c>
      <c r="C94"/>
      <c r="D94" s="1" t="s">
        <v>5640</v>
      </c>
      <c r="E94" t="s">
        <v>700</v>
      </c>
      <c r="F94" s="278" t="str">
        <f t="shared" si="4"/>
        <v>~</v>
      </c>
    </row>
    <row r="95" spans="2:10">
      <c r="B95" t="str">
        <f t="shared" si="3"/>
        <v>80a1</v>
      </c>
      <c r="C95" s="53">
        <v>80</v>
      </c>
      <c r="D95" s="53" t="s">
        <v>5472</v>
      </c>
      <c r="E95" t="s">
        <v>701</v>
      </c>
      <c r="F95" s="277" t="str">
        <f t="shared" ref="F95:F126" si="5">_xlfn.UNICHAR(HEX2DEC(D95))</f>
        <v>¡</v>
      </c>
      <c r="G95" t="s">
        <v>5466</v>
      </c>
      <c r="I95">
        <f>HEX2DEC(C95)</f>
        <v>128</v>
      </c>
      <c r="J95">
        <f>HEX2DEC(D95)</f>
        <v>161</v>
      </c>
    </row>
    <row r="96" spans="2:10">
      <c r="B96" t="str">
        <f t="shared" si="3"/>
        <v>80a2</v>
      </c>
      <c r="C96" s="53">
        <v>80</v>
      </c>
      <c r="D96" s="53" t="s">
        <v>5544</v>
      </c>
      <c r="E96" t="s">
        <v>702</v>
      </c>
      <c r="F96" s="277" t="str">
        <f t="shared" si="5"/>
        <v>¢</v>
      </c>
      <c r="G96" t="s">
        <v>5466</v>
      </c>
      <c r="I96">
        <f t="shared" ref="I96:I159" si="6">HEX2DEC(C96)</f>
        <v>128</v>
      </c>
      <c r="J96">
        <f t="shared" ref="J96:J159" si="7">HEX2DEC(D96)</f>
        <v>162</v>
      </c>
    </row>
    <row r="97" spans="2:14">
      <c r="B97" t="str">
        <f t="shared" si="3"/>
        <v>80a3</v>
      </c>
      <c r="C97" s="53">
        <v>80</v>
      </c>
      <c r="D97" s="53" t="s">
        <v>5543</v>
      </c>
      <c r="E97" t="s">
        <v>703</v>
      </c>
      <c r="F97" s="277" t="str">
        <f t="shared" si="5"/>
        <v>£</v>
      </c>
      <c r="G97" t="s">
        <v>5466</v>
      </c>
      <c r="I97">
        <f t="shared" si="6"/>
        <v>128</v>
      </c>
      <c r="J97">
        <f t="shared" si="7"/>
        <v>163</v>
      </c>
    </row>
    <row r="98" spans="2:14">
      <c r="B98" t="str">
        <f t="shared" si="3"/>
        <v>80a5</v>
      </c>
      <c r="C98" s="53">
        <v>80</v>
      </c>
      <c r="D98" s="53" t="s">
        <v>5542</v>
      </c>
      <c r="E98" t="s">
        <v>704</v>
      </c>
      <c r="F98" s="277" t="str">
        <f t="shared" si="5"/>
        <v>¥</v>
      </c>
      <c r="G98" t="s">
        <v>5466</v>
      </c>
      <c r="I98">
        <f t="shared" si="6"/>
        <v>128</v>
      </c>
      <c r="J98">
        <f t="shared" si="7"/>
        <v>165</v>
      </c>
    </row>
    <row r="99" spans="2:14">
      <c r="B99" t="str">
        <f t="shared" si="3"/>
        <v>80a7</v>
      </c>
      <c r="C99" s="53">
        <v>80</v>
      </c>
      <c r="D99" s="53" t="s">
        <v>5473</v>
      </c>
      <c r="E99" t="s">
        <v>705</v>
      </c>
      <c r="F99" s="277" t="str">
        <f t="shared" si="5"/>
        <v>§</v>
      </c>
      <c r="G99" t="s">
        <v>5466</v>
      </c>
      <c r="I99">
        <f t="shared" si="6"/>
        <v>128</v>
      </c>
      <c r="J99">
        <f t="shared" si="7"/>
        <v>167</v>
      </c>
    </row>
    <row r="100" spans="2:14">
      <c r="B100" t="str">
        <f t="shared" si="3"/>
        <v>80a9</v>
      </c>
      <c r="C100" s="53">
        <v>80</v>
      </c>
      <c r="D100" s="53" t="s">
        <v>5540</v>
      </c>
      <c r="E100" t="s">
        <v>706</v>
      </c>
      <c r="F100" s="277" t="str">
        <f t="shared" si="5"/>
        <v>©</v>
      </c>
      <c r="G100" t="s">
        <v>5466</v>
      </c>
      <c r="I100">
        <f t="shared" si="6"/>
        <v>128</v>
      </c>
      <c r="J100">
        <f t="shared" si="7"/>
        <v>169</v>
      </c>
    </row>
    <row r="101" spans="2:14">
      <c r="B101" t="str">
        <f t="shared" si="3"/>
        <v>80ab</v>
      </c>
      <c r="C101" s="53">
        <v>80</v>
      </c>
      <c r="D101" s="53" t="s">
        <v>5538</v>
      </c>
      <c r="E101" t="s">
        <v>707</v>
      </c>
      <c r="F101" s="277" t="str">
        <f t="shared" si="5"/>
        <v>«</v>
      </c>
      <c r="G101" t="s">
        <v>5466</v>
      </c>
      <c r="I101">
        <f t="shared" si="6"/>
        <v>128</v>
      </c>
      <c r="J101">
        <f t="shared" si="7"/>
        <v>171</v>
      </c>
    </row>
    <row r="102" spans="2:14">
      <c r="B102" t="str">
        <f t="shared" si="3"/>
        <v>80ac</v>
      </c>
      <c r="C102" s="53">
        <v>80</v>
      </c>
      <c r="D102" s="53" t="s">
        <v>5537</v>
      </c>
      <c r="E102" t="s">
        <v>708</v>
      </c>
      <c r="F102" s="277" t="str">
        <f t="shared" si="5"/>
        <v>¬</v>
      </c>
      <c r="G102" s="267" t="s">
        <v>5609</v>
      </c>
      <c r="I102">
        <f t="shared" si="6"/>
        <v>128</v>
      </c>
      <c r="J102">
        <f t="shared" si="7"/>
        <v>172</v>
      </c>
      <c r="N102" s="174" t="str">
        <f>"              {"&amp;E102&amp;",     "&amp;REPT(" ",25-LEN(E102))&amp;CHAR(34)&amp;G102&amp;CHAR(34)&amp;"},"</f>
        <v xml:space="preserve">              {STD_NOT,                       "&lt;&gt;"},</v>
      </c>
    </row>
    <row r="103" spans="2:14">
      <c r="B103" t="str">
        <f t="shared" si="3"/>
        <v>80b0</v>
      </c>
      <c r="C103" s="53">
        <v>80</v>
      </c>
      <c r="D103" s="53" t="s">
        <v>5533</v>
      </c>
      <c r="E103" t="s">
        <v>709</v>
      </c>
      <c r="F103" s="277" t="str">
        <f t="shared" si="5"/>
        <v>°</v>
      </c>
      <c r="G103" s="267" t="s">
        <v>5696</v>
      </c>
      <c r="I103">
        <f t="shared" si="6"/>
        <v>128</v>
      </c>
      <c r="J103">
        <f t="shared" si="7"/>
        <v>176</v>
      </c>
      <c r="N103" s="174" t="str">
        <f t="shared" ref="N103:N104" si="8">"              {"&amp;E103&amp;",     "&amp;REPT(" ",25-LEN(E103))&amp;CHAR(34)&amp;G103&amp;CHAR(34)&amp;"},"</f>
        <v xml:space="preserve">              {STD_DEGREE,                    "deg"},</v>
      </c>
    </row>
    <row r="104" spans="2:14">
      <c r="B104" t="str">
        <f t="shared" si="3"/>
        <v>80b1</v>
      </c>
      <c r="C104" s="53">
        <v>80</v>
      </c>
      <c r="D104" s="53" t="s">
        <v>5532</v>
      </c>
      <c r="E104" t="s">
        <v>710</v>
      </c>
      <c r="F104" s="277" t="str">
        <f t="shared" si="5"/>
        <v>±</v>
      </c>
      <c r="G104" s="275" t="s">
        <v>5695</v>
      </c>
      <c r="I104">
        <f t="shared" si="6"/>
        <v>128</v>
      </c>
      <c r="J104">
        <f t="shared" si="7"/>
        <v>177</v>
      </c>
      <c r="N104" s="174" t="str">
        <f t="shared" si="8"/>
        <v xml:space="preserve">              {STD_PLUS_MINUS,                "+-"},</v>
      </c>
    </row>
    <row r="105" spans="2:14">
      <c r="B105" t="str">
        <f t="shared" si="3"/>
        <v>80b5</v>
      </c>
      <c r="C105" s="53">
        <v>80</v>
      </c>
      <c r="D105" s="53" t="s">
        <v>5528</v>
      </c>
      <c r="E105" t="s">
        <v>711</v>
      </c>
      <c r="F105" s="277" t="str">
        <f t="shared" si="5"/>
        <v>µ</v>
      </c>
      <c r="G105" t="s">
        <v>5466</v>
      </c>
      <c r="I105">
        <f t="shared" si="6"/>
        <v>128</v>
      </c>
      <c r="J105">
        <f t="shared" si="7"/>
        <v>181</v>
      </c>
    </row>
    <row r="106" spans="2:14">
      <c r="B106" t="str">
        <f t="shared" si="3"/>
        <v>80b7</v>
      </c>
      <c r="C106" s="53">
        <v>80</v>
      </c>
      <c r="D106" s="53" t="s">
        <v>5526</v>
      </c>
      <c r="E106" t="s">
        <v>712</v>
      </c>
      <c r="F106" s="277" t="str">
        <f t="shared" si="5"/>
        <v>·</v>
      </c>
      <c r="G106" s="270" t="s">
        <v>5649</v>
      </c>
      <c r="I106">
        <f t="shared" si="6"/>
        <v>128</v>
      </c>
      <c r="J106">
        <f t="shared" si="7"/>
        <v>183</v>
      </c>
    </row>
    <row r="107" spans="2:14">
      <c r="B107" t="str">
        <f t="shared" si="3"/>
        <v>80bb</v>
      </c>
      <c r="C107" s="53">
        <v>80</v>
      </c>
      <c r="D107" s="53" t="s">
        <v>5522</v>
      </c>
      <c r="E107" t="s">
        <v>713</v>
      </c>
      <c r="F107" s="277" t="str">
        <f t="shared" si="5"/>
        <v>»</v>
      </c>
      <c r="G107" t="s">
        <v>5466</v>
      </c>
      <c r="I107">
        <f t="shared" si="6"/>
        <v>128</v>
      </c>
      <c r="J107">
        <f t="shared" si="7"/>
        <v>187</v>
      </c>
    </row>
    <row r="108" spans="2:14">
      <c r="B108" t="str">
        <f t="shared" si="3"/>
        <v>80bc</v>
      </c>
      <c r="C108" s="53">
        <v>80</v>
      </c>
      <c r="D108" s="53" t="s">
        <v>5521</v>
      </c>
      <c r="E108" t="s">
        <v>714</v>
      </c>
      <c r="F108" s="277" t="str">
        <f t="shared" si="5"/>
        <v>¼</v>
      </c>
      <c r="G108" t="s">
        <v>5466</v>
      </c>
      <c r="I108">
        <f t="shared" si="6"/>
        <v>128</v>
      </c>
      <c r="J108">
        <f t="shared" si="7"/>
        <v>188</v>
      </c>
    </row>
    <row r="109" spans="2:14">
      <c r="B109" t="str">
        <f t="shared" si="3"/>
        <v>80bd</v>
      </c>
      <c r="C109" s="53">
        <v>80</v>
      </c>
      <c r="D109" s="53" t="s">
        <v>5520</v>
      </c>
      <c r="E109" t="s">
        <v>5</v>
      </c>
      <c r="F109" s="277" t="str">
        <f t="shared" si="5"/>
        <v>½</v>
      </c>
      <c r="G109" t="s">
        <v>5466</v>
      </c>
      <c r="I109">
        <f t="shared" si="6"/>
        <v>128</v>
      </c>
      <c r="J109">
        <f t="shared" si="7"/>
        <v>189</v>
      </c>
    </row>
    <row r="110" spans="2:14">
      <c r="B110" t="str">
        <f t="shared" si="3"/>
        <v>80bf</v>
      </c>
      <c r="C110" s="53">
        <v>80</v>
      </c>
      <c r="D110" s="53" t="s">
        <v>5518</v>
      </c>
      <c r="E110" t="s">
        <v>715</v>
      </c>
      <c r="F110" s="277" t="str">
        <f t="shared" si="5"/>
        <v>¿</v>
      </c>
      <c r="G110" t="s">
        <v>5466</v>
      </c>
      <c r="I110">
        <f t="shared" si="6"/>
        <v>128</v>
      </c>
      <c r="J110">
        <f t="shared" si="7"/>
        <v>191</v>
      </c>
    </row>
    <row r="111" spans="2:14">
      <c r="B111" t="str">
        <f t="shared" si="3"/>
        <v>80c0</v>
      </c>
      <c r="C111" s="53">
        <v>80</v>
      </c>
      <c r="D111" s="53" t="s">
        <v>5517</v>
      </c>
      <c r="E111" t="s">
        <v>534</v>
      </c>
      <c r="F111" s="277" t="str">
        <f t="shared" si="5"/>
        <v>À</v>
      </c>
      <c r="G111" s="275" t="str">
        <f>"`"&amp;MID(E111,5,1)</f>
        <v>`A</v>
      </c>
      <c r="I111">
        <f t="shared" si="6"/>
        <v>128</v>
      </c>
      <c r="J111">
        <f t="shared" si="7"/>
        <v>192</v>
      </c>
      <c r="N111" s="174" t="str">
        <f>"              {"&amp;E111&amp;",     "&amp;REPT(" ",25-LEN(E111))&amp;CHAR(34)&amp;G111&amp;CHAR(34)&amp;"},"</f>
        <v xml:space="preserve">              {STD_A_GRAVE,                   "`A"},</v>
      </c>
    </row>
    <row r="112" spans="2:14">
      <c r="B112" t="str">
        <f t="shared" si="3"/>
        <v>80c1</v>
      </c>
      <c r="C112" s="53">
        <v>80</v>
      </c>
      <c r="D112" s="53" t="s">
        <v>5516</v>
      </c>
      <c r="E112" t="s">
        <v>532</v>
      </c>
      <c r="F112" s="277" t="str">
        <f t="shared" si="5"/>
        <v>Á</v>
      </c>
      <c r="G112" t="s">
        <v>5466</v>
      </c>
      <c r="I112">
        <f t="shared" si="6"/>
        <v>128</v>
      </c>
      <c r="J112">
        <f t="shared" si="7"/>
        <v>193</v>
      </c>
    </row>
    <row r="113" spans="2:10">
      <c r="B113" t="str">
        <f t="shared" si="3"/>
        <v>80c2</v>
      </c>
      <c r="C113" s="53">
        <v>80</v>
      </c>
      <c r="D113" s="53" t="s">
        <v>5515</v>
      </c>
      <c r="E113" t="s">
        <v>537</v>
      </c>
      <c r="F113" s="277" t="str">
        <f t="shared" si="5"/>
        <v>Â</v>
      </c>
      <c r="G113" t="s">
        <v>5466</v>
      </c>
      <c r="I113">
        <f t="shared" si="6"/>
        <v>128</v>
      </c>
      <c r="J113">
        <f t="shared" si="7"/>
        <v>194</v>
      </c>
    </row>
    <row r="114" spans="2:10">
      <c r="B114" t="str">
        <f t="shared" si="3"/>
        <v>80c3</v>
      </c>
      <c r="C114" s="53">
        <v>80</v>
      </c>
      <c r="D114" s="53" t="s">
        <v>5514</v>
      </c>
      <c r="E114" t="s">
        <v>536</v>
      </c>
      <c r="F114" s="277" t="str">
        <f t="shared" si="5"/>
        <v>Ã</v>
      </c>
      <c r="G114" t="s">
        <v>5466</v>
      </c>
      <c r="I114">
        <f t="shared" si="6"/>
        <v>128</v>
      </c>
      <c r="J114">
        <f t="shared" si="7"/>
        <v>195</v>
      </c>
    </row>
    <row r="115" spans="2:10">
      <c r="B115" t="str">
        <f t="shared" si="3"/>
        <v>80c4</v>
      </c>
      <c r="C115" s="53">
        <v>80</v>
      </c>
      <c r="D115" s="53" t="s">
        <v>5513</v>
      </c>
      <c r="E115" t="s">
        <v>535</v>
      </c>
      <c r="F115" s="277" t="str">
        <f t="shared" si="5"/>
        <v>Ä</v>
      </c>
      <c r="G115" t="s">
        <v>5466</v>
      </c>
      <c r="I115">
        <f t="shared" si="6"/>
        <v>128</v>
      </c>
      <c r="J115">
        <f t="shared" si="7"/>
        <v>196</v>
      </c>
    </row>
    <row r="116" spans="2:10">
      <c r="B116" t="str">
        <f t="shared" si="3"/>
        <v>80c5</v>
      </c>
      <c r="C116" s="53">
        <v>80</v>
      </c>
      <c r="D116" s="53" t="s">
        <v>5512</v>
      </c>
      <c r="E116" t="s">
        <v>538</v>
      </c>
      <c r="F116" s="277" t="str">
        <f t="shared" si="5"/>
        <v>Å</v>
      </c>
      <c r="G116" t="s">
        <v>5466</v>
      </c>
      <c r="I116">
        <f t="shared" si="6"/>
        <v>128</v>
      </c>
      <c r="J116">
        <f t="shared" si="7"/>
        <v>197</v>
      </c>
    </row>
    <row r="117" spans="2:10">
      <c r="B117" t="str">
        <f t="shared" si="3"/>
        <v>80c6</v>
      </c>
      <c r="C117" s="53">
        <v>80</v>
      </c>
      <c r="D117" s="53" t="s">
        <v>5511</v>
      </c>
      <c r="E117" t="s">
        <v>539</v>
      </c>
      <c r="F117" s="277" t="str">
        <f t="shared" si="5"/>
        <v>Æ</v>
      </c>
      <c r="G117" t="s">
        <v>5466</v>
      </c>
      <c r="I117">
        <f t="shared" si="6"/>
        <v>128</v>
      </c>
      <c r="J117">
        <f t="shared" si="7"/>
        <v>198</v>
      </c>
    </row>
    <row r="118" spans="2:10">
      <c r="B118" t="str">
        <f t="shared" si="3"/>
        <v>80c7</v>
      </c>
      <c r="C118" s="53">
        <v>80</v>
      </c>
      <c r="D118" s="53" t="s">
        <v>5510</v>
      </c>
      <c r="E118" t="s">
        <v>543</v>
      </c>
      <c r="F118" s="277" t="str">
        <f t="shared" si="5"/>
        <v>Ç</v>
      </c>
      <c r="G118" t="s">
        <v>5466</v>
      </c>
      <c r="I118">
        <f t="shared" si="6"/>
        <v>128</v>
      </c>
      <c r="J118">
        <f t="shared" si="7"/>
        <v>199</v>
      </c>
    </row>
    <row r="119" spans="2:10">
      <c r="B119" t="str">
        <f t="shared" si="3"/>
        <v>80c8</v>
      </c>
      <c r="C119" s="53">
        <v>80</v>
      </c>
      <c r="D119" s="53" t="s">
        <v>5509</v>
      </c>
      <c r="E119" t="s">
        <v>549</v>
      </c>
      <c r="F119" s="277" t="str">
        <f t="shared" si="5"/>
        <v>È</v>
      </c>
      <c r="G119" t="s">
        <v>5466</v>
      </c>
      <c r="I119">
        <f t="shared" si="6"/>
        <v>128</v>
      </c>
      <c r="J119">
        <f t="shared" si="7"/>
        <v>200</v>
      </c>
    </row>
    <row r="120" spans="2:10">
      <c r="B120" t="str">
        <f t="shared" si="3"/>
        <v>80c9</v>
      </c>
      <c r="C120" s="53">
        <v>80</v>
      </c>
      <c r="D120" s="53" t="s">
        <v>5508</v>
      </c>
      <c r="E120" t="s">
        <v>547</v>
      </c>
      <c r="F120" s="277" t="str">
        <f t="shared" si="5"/>
        <v>É</v>
      </c>
      <c r="G120" t="s">
        <v>5466</v>
      </c>
      <c r="I120">
        <f t="shared" si="6"/>
        <v>128</v>
      </c>
      <c r="J120">
        <f t="shared" si="7"/>
        <v>201</v>
      </c>
    </row>
    <row r="121" spans="2:10">
      <c r="B121" t="str">
        <f t="shared" si="3"/>
        <v>80ca</v>
      </c>
      <c r="C121" s="53">
        <v>80</v>
      </c>
      <c r="D121" s="53" t="s">
        <v>5507</v>
      </c>
      <c r="E121" t="s">
        <v>551</v>
      </c>
      <c r="F121" s="277" t="str">
        <f t="shared" si="5"/>
        <v>Ê</v>
      </c>
      <c r="G121" t="s">
        <v>5466</v>
      </c>
      <c r="I121">
        <f t="shared" si="6"/>
        <v>128</v>
      </c>
      <c r="J121">
        <f t="shared" si="7"/>
        <v>202</v>
      </c>
    </row>
    <row r="122" spans="2:10">
      <c r="B122" t="str">
        <f t="shared" si="3"/>
        <v>80cb</v>
      </c>
      <c r="C122" s="53">
        <v>80</v>
      </c>
      <c r="D122" s="53" t="s">
        <v>5506</v>
      </c>
      <c r="E122" t="s">
        <v>550</v>
      </c>
      <c r="F122" s="277" t="str">
        <f t="shared" si="5"/>
        <v>Ë</v>
      </c>
      <c r="G122" t="s">
        <v>5466</v>
      </c>
      <c r="I122">
        <f t="shared" si="6"/>
        <v>128</v>
      </c>
      <c r="J122">
        <f t="shared" si="7"/>
        <v>203</v>
      </c>
    </row>
    <row r="123" spans="2:10">
      <c r="B123" t="str">
        <f t="shared" si="3"/>
        <v>80cc</v>
      </c>
      <c r="C123" s="53">
        <v>80</v>
      </c>
      <c r="D123" s="53" t="s">
        <v>5505</v>
      </c>
      <c r="E123" t="s">
        <v>557</v>
      </c>
      <c r="F123" s="277" t="str">
        <f t="shared" si="5"/>
        <v>Ì</v>
      </c>
      <c r="G123" t="s">
        <v>5466</v>
      </c>
      <c r="I123">
        <f t="shared" si="6"/>
        <v>128</v>
      </c>
      <c r="J123">
        <f t="shared" si="7"/>
        <v>204</v>
      </c>
    </row>
    <row r="124" spans="2:10">
      <c r="B124" t="str">
        <f t="shared" si="3"/>
        <v>80cd</v>
      </c>
      <c r="C124" s="53">
        <v>80</v>
      </c>
      <c r="D124" s="53" t="s">
        <v>5504</v>
      </c>
      <c r="E124" t="s">
        <v>555</v>
      </c>
      <c r="F124" s="277" t="str">
        <f t="shared" si="5"/>
        <v>Í</v>
      </c>
      <c r="G124" t="s">
        <v>5466</v>
      </c>
      <c r="I124">
        <f t="shared" si="6"/>
        <v>128</v>
      </c>
      <c r="J124">
        <f t="shared" si="7"/>
        <v>205</v>
      </c>
    </row>
    <row r="125" spans="2:10">
      <c r="B125" t="str">
        <f t="shared" si="3"/>
        <v>80ce</v>
      </c>
      <c r="C125" s="53">
        <v>80</v>
      </c>
      <c r="D125" s="53" t="s">
        <v>5503</v>
      </c>
      <c r="E125" t="s">
        <v>559</v>
      </c>
      <c r="F125" s="277" t="str">
        <f t="shared" si="5"/>
        <v>Î</v>
      </c>
      <c r="G125" t="s">
        <v>5466</v>
      </c>
      <c r="I125">
        <f t="shared" si="6"/>
        <v>128</v>
      </c>
      <c r="J125">
        <f t="shared" si="7"/>
        <v>206</v>
      </c>
    </row>
    <row r="126" spans="2:10">
      <c r="B126" t="str">
        <f t="shared" si="3"/>
        <v>80cf</v>
      </c>
      <c r="C126" s="53">
        <v>80</v>
      </c>
      <c r="D126" s="53" t="s">
        <v>5502</v>
      </c>
      <c r="E126" t="s">
        <v>558</v>
      </c>
      <c r="F126" s="277" t="str">
        <f t="shared" si="5"/>
        <v>Ï</v>
      </c>
      <c r="G126" t="s">
        <v>5466</v>
      </c>
      <c r="I126">
        <f t="shared" si="6"/>
        <v>128</v>
      </c>
      <c r="J126">
        <f t="shared" si="7"/>
        <v>207</v>
      </c>
    </row>
    <row r="127" spans="2:10">
      <c r="B127" t="str">
        <f t="shared" si="3"/>
        <v>80d0</v>
      </c>
      <c r="C127" s="53">
        <v>80</v>
      </c>
      <c r="D127" s="53" t="s">
        <v>5501</v>
      </c>
      <c r="E127" t="s">
        <v>716</v>
      </c>
      <c r="F127" s="277" t="str">
        <f t="shared" ref="F127:F158" si="9">_xlfn.UNICHAR(HEX2DEC(D127))</f>
        <v>Ð</v>
      </c>
      <c r="G127" t="s">
        <v>5466</v>
      </c>
      <c r="I127">
        <f t="shared" si="6"/>
        <v>128</v>
      </c>
      <c r="J127">
        <f t="shared" si="7"/>
        <v>208</v>
      </c>
    </row>
    <row r="128" spans="2:10">
      <c r="B128" t="str">
        <f t="shared" si="3"/>
        <v>80d1</v>
      </c>
      <c r="C128" s="53">
        <v>80</v>
      </c>
      <c r="D128" s="53" t="s">
        <v>5500</v>
      </c>
      <c r="E128" t="s">
        <v>567</v>
      </c>
      <c r="F128" s="277" t="str">
        <f t="shared" si="9"/>
        <v>Ñ</v>
      </c>
      <c r="G128" t="s">
        <v>5466</v>
      </c>
      <c r="I128">
        <f t="shared" si="6"/>
        <v>128</v>
      </c>
      <c r="J128">
        <f t="shared" si="7"/>
        <v>209</v>
      </c>
    </row>
    <row r="129" spans="2:14">
      <c r="B129" t="str">
        <f t="shared" ref="B129:B192" si="10">MID("00"&amp;C129,1+LEN(C129),2)&amp;MID("00"&amp;D129,1+LEN(D129),2)</f>
        <v>80d2</v>
      </c>
      <c r="C129" s="53">
        <v>80</v>
      </c>
      <c r="D129" s="53" t="s">
        <v>5499</v>
      </c>
      <c r="E129" t="s">
        <v>571</v>
      </c>
      <c r="F129" s="277" t="str">
        <f t="shared" si="9"/>
        <v>Ò</v>
      </c>
      <c r="G129" t="s">
        <v>5466</v>
      </c>
      <c r="I129">
        <f t="shared" si="6"/>
        <v>128</v>
      </c>
      <c r="J129">
        <f t="shared" si="7"/>
        <v>210</v>
      </c>
    </row>
    <row r="130" spans="2:14">
      <c r="B130" t="str">
        <f t="shared" si="10"/>
        <v>80d3</v>
      </c>
      <c r="C130" s="53">
        <v>80</v>
      </c>
      <c r="D130" s="53" t="s">
        <v>5498</v>
      </c>
      <c r="E130" t="s">
        <v>569</v>
      </c>
      <c r="F130" s="277" t="str">
        <f t="shared" si="9"/>
        <v>Ó</v>
      </c>
      <c r="G130" t="s">
        <v>5466</v>
      </c>
      <c r="I130">
        <f t="shared" si="6"/>
        <v>128</v>
      </c>
      <c r="J130">
        <f t="shared" si="7"/>
        <v>211</v>
      </c>
    </row>
    <row r="131" spans="2:14">
      <c r="B131" t="str">
        <f t="shared" si="10"/>
        <v>80d4</v>
      </c>
      <c r="C131" s="53">
        <v>80</v>
      </c>
      <c r="D131" s="53" t="s">
        <v>5497</v>
      </c>
      <c r="E131" t="s">
        <v>574</v>
      </c>
      <c r="F131" s="277" t="str">
        <f t="shared" si="9"/>
        <v>Ô</v>
      </c>
      <c r="G131" t="s">
        <v>5466</v>
      </c>
      <c r="I131">
        <f t="shared" si="6"/>
        <v>128</v>
      </c>
      <c r="J131">
        <f t="shared" si="7"/>
        <v>212</v>
      </c>
    </row>
    <row r="132" spans="2:14">
      <c r="B132" t="str">
        <f t="shared" si="10"/>
        <v>80d5</v>
      </c>
      <c r="C132" s="53">
        <v>80</v>
      </c>
      <c r="D132" s="53" t="s">
        <v>5496</v>
      </c>
      <c r="E132" t="s">
        <v>573</v>
      </c>
      <c r="F132" s="277" t="str">
        <f t="shared" si="9"/>
        <v>Õ</v>
      </c>
      <c r="G132" t="s">
        <v>5466</v>
      </c>
      <c r="I132">
        <f t="shared" si="6"/>
        <v>128</v>
      </c>
      <c r="J132">
        <f t="shared" si="7"/>
        <v>213</v>
      </c>
    </row>
    <row r="133" spans="2:14">
      <c r="B133" t="str">
        <f t="shared" si="10"/>
        <v>80d6</v>
      </c>
      <c r="C133" s="53">
        <v>80</v>
      </c>
      <c r="D133" s="53" t="s">
        <v>5495</v>
      </c>
      <c r="E133" t="s">
        <v>572</v>
      </c>
      <c r="F133" s="277" t="str">
        <f t="shared" si="9"/>
        <v>Ö</v>
      </c>
      <c r="G133" t="s">
        <v>5466</v>
      </c>
      <c r="I133">
        <f t="shared" si="6"/>
        <v>128</v>
      </c>
      <c r="J133">
        <f t="shared" si="7"/>
        <v>214</v>
      </c>
    </row>
    <row r="134" spans="2:14">
      <c r="B134" t="str">
        <f t="shared" si="10"/>
        <v>80d7</v>
      </c>
      <c r="C134" s="53">
        <v>80</v>
      </c>
      <c r="D134" s="53" t="s">
        <v>5494</v>
      </c>
      <c r="E134" t="s">
        <v>396</v>
      </c>
      <c r="F134" s="277" t="str">
        <f t="shared" si="9"/>
        <v>×</v>
      </c>
      <c r="G134" s="275" t="s">
        <v>2404</v>
      </c>
      <c r="I134">
        <f t="shared" si="6"/>
        <v>128</v>
      </c>
      <c r="J134">
        <f t="shared" si="7"/>
        <v>215</v>
      </c>
      <c r="N134" s="174" t="str">
        <f>"              {"&amp;E134&amp;",     "&amp;REPT(" ",25-LEN(E134))&amp;CHAR(34)&amp;G134&amp;CHAR(34)&amp;"},"</f>
        <v xml:space="preserve">              {STD_CROSS,                     "*"},</v>
      </c>
    </row>
    <row r="135" spans="2:14">
      <c r="B135" t="str">
        <f t="shared" si="10"/>
        <v>80d8</v>
      </c>
      <c r="C135" s="53">
        <v>80</v>
      </c>
      <c r="D135" s="53" t="s">
        <v>5493</v>
      </c>
      <c r="E135" t="s">
        <v>575</v>
      </c>
      <c r="F135" s="277" t="str">
        <f t="shared" si="9"/>
        <v>Ø</v>
      </c>
      <c r="G135" t="s">
        <v>5466</v>
      </c>
      <c r="I135">
        <f t="shared" si="6"/>
        <v>128</v>
      </c>
      <c r="J135">
        <f t="shared" si="7"/>
        <v>216</v>
      </c>
    </row>
    <row r="136" spans="2:14">
      <c r="B136" t="str">
        <f t="shared" si="10"/>
        <v>80d9</v>
      </c>
      <c r="C136" s="53">
        <v>80</v>
      </c>
      <c r="D136" s="53" t="s">
        <v>5492</v>
      </c>
      <c r="E136" t="s">
        <v>585</v>
      </c>
      <c r="F136" s="277" t="str">
        <f t="shared" si="9"/>
        <v>Ù</v>
      </c>
      <c r="G136" s="275" t="str">
        <f>"`"&amp;MID(E136,5,1)</f>
        <v>`U</v>
      </c>
      <c r="I136">
        <f t="shared" si="6"/>
        <v>128</v>
      </c>
      <c r="J136">
        <f t="shared" si="7"/>
        <v>217</v>
      </c>
      <c r="N136" s="174" t="str">
        <f>"              {"&amp;E136&amp;",     "&amp;REPT(" ",25-LEN(E136))&amp;CHAR(34)&amp;G136&amp;CHAR(34)&amp;"},"</f>
        <v xml:space="preserve">              {STD_U_GRAVE,                   "`U"},</v>
      </c>
    </row>
    <row r="137" spans="2:14">
      <c r="B137" t="str">
        <f t="shared" si="10"/>
        <v>80da</v>
      </c>
      <c r="C137" s="53">
        <v>80</v>
      </c>
      <c r="D137" s="53" t="s">
        <v>5491</v>
      </c>
      <c r="E137" t="s">
        <v>583</v>
      </c>
      <c r="F137" s="277" t="str">
        <f t="shared" si="9"/>
        <v>Ú</v>
      </c>
      <c r="G137" t="s">
        <v>5466</v>
      </c>
      <c r="I137">
        <f t="shared" si="6"/>
        <v>128</v>
      </c>
      <c r="J137">
        <f t="shared" si="7"/>
        <v>218</v>
      </c>
    </row>
    <row r="138" spans="2:14">
      <c r="B138" t="str">
        <f t="shared" si="10"/>
        <v>80db</v>
      </c>
      <c r="C138" s="53">
        <v>80</v>
      </c>
      <c r="D138" s="53" t="s">
        <v>5490</v>
      </c>
      <c r="E138" t="s">
        <v>588</v>
      </c>
      <c r="F138" s="277" t="str">
        <f t="shared" si="9"/>
        <v>Û</v>
      </c>
      <c r="G138" t="s">
        <v>5466</v>
      </c>
      <c r="I138">
        <f t="shared" si="6"/>
        <v>128</v>
      </c>
      <c r="J138">
        <f t="shared" si="7"/>
        <v>219</v>
      </c>
    </row>
    <row r="139" spans="2:14">
      <c r="B139" t="str">
        <f t="shared" si="10"/>
        <v>80dc</v>
      </c>
      <c r="C139" s="53">
        <v>80</v>
      </c>
      <c r="D139" s="53" t="s">
        <v>5489</v>
      </c>
      <c r="E139" t="s">
        <v>586</v>
      </c>
      <c r="F139" s="277" t="str">
        <f t="shared" si="9"/>
        <v>Ü</v>
      </c>
      <c r="G139" t="s">
        <v>5466</v>
      </c>
      <c r="I139">
        <f t="shared" si="6"/>
        <v>128</v>
      </c>
      <c r="J139">
        <f t="shared" si="7"/>
        <v>220</v>
      </c>
    </row>
    <row r="140" spans="2:14">
      <c r="B140" t="str">
        <f t="shared" si="10"/>
        <v>80dd</v>
      </c>
      <c r="C140" s="53">
        <v>80</v>
      </c>
      <c r="D140" s="53" t="s">
        <v>5488</v>
      </c>
      <c r="E140" t="s">
        <v>592</v>
      </c>
      <c r="F140" s="277" t="str">
        <f t="shared" si="9"/>
        <v>Ý</v>
      </c>
      <c r="G140" t="s">
        <v>5466</v>
      </c>
      <c r="I140">
        <f t="shared" si="6"/>
        <v>128</v>
      </c>
      <c r="J140">
        <f t="shared" si="7"/>
        <v>221</v>
      </c>
    </row>
    <row r="141" spans="2:14">
      <c r="B141" t="str">
        <f t="shared" si="10"/>
        <v>80df</v>
      </c>
      <c r="C141" s="53">
        <v>80</v>
      </c>
      <c r="D141" s="53" t="s">
        <v>5486</v>
      </c>
      <c r="E141" t="s">
        <v>646</v>
      </c>
      <c r="F141" s="277" t="str">
        <f t="shared" si="9"/>
        <v>ß</v>
      </c>
      <c r="G141" t="s">
        <v>5466</v>
      </c>
      <c r="I141">
        <f t="shared" si="6"/>
        <v>128</v>
      </c>
      <c r="J141">
        <f t="shared" si="7"/>
        <v>223</v>
      </c>
    </row>
    <row r="142" spans="2:14">
      <c r="B142" t="str">
        <f t="shared" si="10"/>
        <v>80e0</v>
      </c>
      <c r="C142" s="53">
        <v>80</v>
      </c>
      <c r="D142" s="53" t="s">
        <v>5485</v>
      </c>
      <c r="E142" t="s">
        <v>600</v>
      </c>
      <c r="F142" s="277" t="str">
        <f t="shared" si="9"/>
        <v>à</v>
      </c>
      <c r="G142" s="275" t="str">
        <f>"`"&amp;MID(E142,5,1)</f>
        <v>`a</v>
      </c>
      <c r="I142">
        <f t="shared" si="6"/>
        <v>128</v>
      </c>
      <c r="J142">
        <f t="shared" si="7"/>
        <v>224</v>
      </c>
      <c r="N142" s="174" t="str">
        <f>"              {"&amp;E142&amp;",     "&amp;REPT(" ",25-LEN(E142))&amp;CHAR(34)&amp;G142&amp;CHAR(34)&amp;"},"</f>
        <v xml:space="preserve">              {STD_a_GRAVE,                   "`a"},</v>
      </c>
    </row>
    <row r="143" spans="2:14">
      <c r="B143" t="str">
        <f t="shared" si="10"/>
        <v>80e1</v>
      </c>
      <c r="C143" s="53">
        <v>80</v>
      </c>
      <c r="D143" s="53" t="s">
        <v>5484</v>
      </c>
      <c r="E143" t="s">
        <v>598</v>
      </c>
      <c r="F143" s="277" t="str">
        <f t="shared" si="9"/>
        <v>á</v>
      </c>
      <c r="G143" t="s">
        <v>5466</v>
      </c>
      <c r="I143">
        <f t="shared" si="6"/>
        <v>128</v>
      </c>
      <c r="J143">
        <f t="shared" si="7"/>
        <v>225</v>
      </c>
    </row>
    <row r="144" spans="2:14">
      <c r="B144" t="str">
        <f t="shared" si="10"/>
        <v>80e2</v>
      </c>
      <c r="C144" s="53">
        <v>80</v>
      </c>
      <c r="D144" s="53" t="s">
        <v>5483</v>
      </c>
      <c r="E144" t="s">
        <v>603</v>
      </c>
      <c r="F144" s="277" t="str">
        <f t="shared" si="9"/>
        <v>â</v>
      </c>
      <c r="G144" t="s">
        <v>5466</v>
      </c>
      <c r="I144">
        <f t="shared" si="6"/>
        <v>128</v>
      </c>
      <c r="J144">
        <f t="shared" si="7"/>
        <v>226</v>
      </c>
    </row>
    <row r="145" spans="2:10">
      <c r="B145" t="str">
        <f t="shared" si="10"/>
        <v>80e3</v>
      </c>
      <c r="C145" s="53">
        <v>80</v>
      </c>
      <c r="D145" s="53" t="s">
        <v>5482</v>
      </c>
      <c r="E145" t="s">
        <v>602</v>
      </c>
      <c r="F145" s="277" t="str">
        <f t="shared" si="9"/>
        <v>ã</v>
      </c>
      <c r="G145" t="s">
        <v>5466</v>
      </c>
      <c r="I145">
        <f t="shared" si="6"/>
        <v>128</v>
      </c>
      <c r="J145">
        <f t="shared" si="7"/>
        <v>227</v>
      </c>
    </row>
    <row r="146" spans="2:10">
      <c r="B146" t="str">
        <f t="shared" si="10"/>
        <v>80e4</v>
      </c>
      <c r="C146" s="53">
        <v>80</v>
      </c>
      <c r="D146" s="53" t="s">
        <v>5481</v>
      </c>
      <c r="E146" t="s">
        <v>601</v>
      </c>
      <c r="F146" s="277" t="str">
        <f t="shared" si="9"/>
        <v>ä</v>
      </c>
      <c r="G146" t="s">
        <v>5466</v>
      </c>
      <c r="I146">
        <f t="shared" si="6"/>
        <v>128</v>
      </c>
      <c r="J146">
        <f t="shared" si="7"/>
        <v>228</v>
      </c>
    </row>
    <row r="147" spans="2:10">
      <c r="B147" t="str">
        <f t="shared" si="10"/>
        <v>80e5</v>
      </c>
      <c r="C147" s="53">
        <v>80</v>
      </c>
      <c r="D147" s="53" t="s">
        <v>5480</v>
      </c>
      <c r="E147" t="s">
        <v>604</v>
      </c>
      <c r="F147" s="277" t="str">
        <f t="shared" si="9"/>
        <v>å</v>
      </c>
      <c r="G147" t="s">
        <v>5466</v>
      </c>
      <c r="I147">
        <f t="shared" si="6"/>
        <v>128</v>
      </c>
      <c r="J147">
        <f t="shared" si="7"/>
        <v>229</v>
      </c>
    </row>
    <row r="148" spans="2:10">
      <c r="B148" t="str">
        <f t="shared" si="10"/>
        <v>80e6</v>
      </c>
      <c r="C148" s="53">
        <v>80</v>
      </c>
      <c r="D148" s="53" t="s">
        <v>5479</v>
      </c>
      <c r="E148" t="s">
        <v>605</v>
      </c>
      <c r="F148" s="277" t="str">
        <f t="shared" si="9"/>
        <v>æ</v>
      </c>
      <c r="G148" t="s">
        <v>5466</v>
      </c>
      <c r="I148">
        <f t="shared" si="6"/>
        <v>128</v>
      </c>
      <c r="J148">
        <f t="shared" si="7"/>
        <v>230</v>
      </c>
    </row>
    <row r="149" spans="2:10">
      <c r="B149" t="str">
        <f t="shared" si="10"/>
        <v>80e7</v>
      </c>
      <c r="C149" s="53">
        <v>80</v>
      </c>
      <c r="D149" s="53" t="s">
        <v>5478</v>
      </c>
      <c r="E149" t="s">
        <v>609</v>
      </c>
      <c r="F149" s="277" t="str">
        <f t="shared" si="9"/>
        <v>ç</v>
      </c>
      <c r="G149" t="s">
        <v>5466</v>
      </c>
      <c r="I149">
        <f t="shared" si="6"/>
        <v>128</v>
      </c>
      <c r="J149">
        <f t="shared" si="7"/>
        <v>231</v>
      </c>
    </row>
    <row r="150" spans="2:10">
      <c r="B150" t="str">
        <f t="shared" si="10"/>
        <v>80e8</v>
      </c>
      <c r="C150" s="53">
        <v>80</v>
      </c>
      <c r="D150" s="53" t="s">
        <v>5477</v>
      </c>
      <c r="E150" t="s">
        <v>615</v>
      </c>
      <c r="F150" s="277" t="str">
        <f t="shared" si="9"/>
        <v>è</v>
      </c>
      <c r="G150" t="s">
        <v>5466</v>
      </c>
      <c r="I150">
        <f t="shared" si="6"/>
        <v>128</v>
      </c>
      <c r="J150">
        <f t="shared" si="7"/>
        <v>232</v>
      </c>
    </row>
    <row r="151" spans="2:10">
      <c r="B151" t="str">
        <f t="shared" si="10"/>
        <v>80e9</v>
      </c>
      <c r="C151" s="53">
        <v>80</v>
      </c>
      <c r="D151" s="53" t="s">
        <v>5475</v>
      </c>
      <c r="E151" t="s">
        <v>613</v>
      </c>
      <c r="F151" s="277" t="str">
        <f t="shared" si="9"/>
        <v>é</v>
      </c>
      <c r="G151" t="s">
        <v>5466</v>
      </c>
      <c r="I151">
        <f t="shared" si="6"/>
        <v>128</v>
      </c>
      <c r="J151">
        <f t="shared" si="7"/>
        <v>233</v>
      </c>
    </row>
    <row r="152" spans="2:10">
      <c r="B152" t="str">
        <f t="shared" si="10"/>
        <v>80ea</v>
      </c>
      <c r="C152" s="53">
        <v>80</v>
      </c>
      <c r="D152" s="53" t="s">
        <v>5694</v>
      </c>
      <c r="E152" t="s">
        <v>617</v>
      </c>
      <c r="F152" s="277" t="str">
        <f t="shared" si="9"/>
        <v>ê</v>
      </c>
      <c r="G152" t="s">
        <v>5466</v>
      </c>
      <c r="I152">
        <f t="shared" si="6"/>
        <v>128</v>
      </c>
      <c r="J152">
        <f t="shared" si="7"/>
        <v>234</v>
      </c>
    </row>
    <row r="153" spans="2:10">
      <c r="B153" t="str">
        <f t="shared" si="10"/>
        <v>80eb</v>
      </c>
      <c r="C153" s="53">
        <v>80</v>
      </c>
      <c r="D153" s="53" t="s">
        <v>5693</v>
      </c>
      <c r="E153" t="s">
        <v>616</v>
      </c>
      <c r="F153" s="277" t="str">
        <f t="shared" si="9"/>
        <v>ë</v>
      </c>
      <c r="G153" t="s">
        <v>5466</v>
      </c>
      <c r="I153">
        <f t="shared" si="6"/>
        <v>128</v>
      </c>
      <c r="J153">
        <f t="shared" si="7"/>
        <v>235</v>
      </c>
    </row>
    <row r="154" spans="2:10">
      <c r="B154" t="str">
        <f t="shared" si="10"/>
        <v>80ec</v>
      </c>
      <c r="C154" s="53">
        <v>80</v>
      </c>
      <c r="D154" s="53" t="s">
        <v>5692</v>
      </c>
      <c r="E154" t="s">
        <v>624</v>
      </c>
      <c r="F154" s="277" t="str">
        <f t="shared" si="9"/>
        <v>ì</v>
      </c>
      <c r="G154" t="s">
        <v>5466</v>
      </c>
      <c r="I154">
        <f t="shared" si="6"/>
        <v>128</v>
      </c>
      <c r="J154">
        <f t="shared" si="7"/>
        <v>236</v>
      </c>
    </row>
    <row r="155" spans="2:10">
      <c r="B155" t="str">
        <f t="shared" si="10"/>
        <v>80ed</v>
      </c>
      <c r="C155" s="53">
        <v>80</v>
      </c>
      <c r="D155" s="53" t="s">
        <v>5691</v>
      </c>
      <c r="E155" t="s">
        <v>622</v>
      </c>
      <c r="F155" s="277" t="str">
        <f t="shared" si="9"/>
        <v>í</v>
      </c>
      <c r="G155" t="s">
        <v>5466</v>
      </c>
      <c r="I155">
        <f t="shared" si="6"/>
        <v>128</v>
      </c>
      <c r="J155">
        <f t="shared" si="7"/>
        <v>237</v>
      </c>
    </row>
    <row r="156" spans="2:10">
      <c r="B156" t="str">
        <f t="shared" si="10"/>
        <v>80ee</v>
      </c>
      <c r="C156" s="53">
        <v>80</v>
      </c>
      <c r="D156" s="53" t="s">
        <v>5690</v>
      </c>
      <c r="E156" t="s">
        <v>626</v>
      </c>
      <c r="F156" s="277" t="str">
        <f t="shared" si="9"/>
        <v>î</v>
      </c>
      <c r="G156" t="s">
        <v>5466</v>
      </c>
      <c r="I156">
        <f t="shared" si="6"/>
        <v>128</v>
      </c>
      <c r="J156">
        <f t="shared" si="7"/>
        <v>238</v>
      </c>
    </row>
    <row r="157" spans="2:10">
      <c r="B157" t="str">
        <f t="shared" si="10"/>
        <v>80ef</v>
      </c>
      <c r="C157" s="53">
        <v>80</v>
      </c>
      <c r="D157" s="53" t="s">
        <v>5689</v>
      </c>
      <c r="E157" t="s">
        <v>625</v>
      </c>
      <c r="F157" s="277" t="str">
        <f t="shared" si="9"/>
        <v>ï</v>
      </c>
      <c r="G157" t="s">
        <v>5466</v>
      </c>
      <c r="I157">
        <f t="shared" si="6"/>
        <v>128</v>
      </c>
      <c r="J157">
        <f t="shared" si="7"/>
        <v>239</v>
      </c>
    </row>
    <row r="158" spans="2:10">
      <c r="B158" t="str">
        <f t="shared" si="10"/>
        <v>80f0</v>
      </c>
      <c r="C158" s="53">
        <v>80</v>
      </c>
      <c r="D158" s="53" t="s">
        <v>5688</v>
      </c>
      <c r="E158" t="s">
        <v>717</v>
      </c>
      <c r="F158" s="277" t="str">
        <f t="shared" si="9"/>
        <v>ð</v>
      </c>
      <c r="G158" t="s">
        <v>5466</v>
      </c>
      <c r="I158">
        <f t="shared" si="6"/>
        <v>128</v>
      </c>
      <c r="J158">
        <f t="shared" si="7"/>
        <v>240</v>
      </c>
    </row>
    <row r="159" spans="2:10">
      <c r="B159" t="str">
        <f t="shared" si="10"/>
        <v>80f1</v>
      </c>
      <c r="C159" s="53">
        <v>80</v>
      </c>
      <c r="D159" s="53" t="s">
        <v>5598</v>
      </c>
      <c r="E159" t="s">
        <v>634</v>
      </c>
      <c r="F159" s="277" t="str">
        <f t="shared" ref="F159:F172" si="11">_xlfn.UNICHAR(HEX2DEC(D159))</f>
        <v>ñ</v>
      </c>
      <c r="G159" t="s">
        <v>5466</v>
      </c>
      <c r="I159">
        <f t="shared" si="6"/>
        <v>128</v>
      </c>
      <c r="J159">
        <f t="shared" si="7"/>
        <v>241</v>
      </c>
    </row>
    <row r="160" spans="2:10">
      <c r="B160" t="str">
        <f t="shared" si="10"/>
        <v>80f2</v>
      </c>
      <c r="C160" s="53">
        <v>80</v>
      </c>
      <c r="D160" s="53" t="s">
        <v>5687</v>
      </c>
      <c r="E160" t="s">
        <v>638</v>
      </c>
      <c r="F160" s="277" t="str">
        <f t="shared" si="11"/>
        <v>ò</v>
      </c>
      <c r="G160" t="s">
        <v>5466</v>
      </c>
      <c r="I160">
        <f t="shared" ref="I160:I223" si="12">HEX2DEC(C160)</f>
        <v>128</v>
      </c>
      <c r="J160">
        <f t="shared" ref="J160:J223" si="13">HEX2DEC(D160)</f>
        <v>242</v>
      </c>
    </row>
    <row r="161" spans="2:14">
      <c r="B161" t="str">
        <f t="shared" si="10"/>
        <v>80f3</v>
      </c>
      <c r="C161" s="53">
        <v>80</v>
      </c>
      <c r="D161" s="53" t="s">
        <v>5686</v>
      </c>
      <c r="E161" t="s">
        <v>636</v>
      </c>
      <c r="F161" s="277" t="str">
        <f t="shared" si="11"/>
        <v>ó</v>
      </c>
      <c r="G161" t="s">
        <v>5466</v>
      </c>
      <c r="I161">
        <f t="shared" si="12"/>
        <v>128</v>
      </c>
      <c r="J161">
        <f t="shared" si="13"/>
        <v>243</v>
      </c>
    </row>
    <row r="162" spans="2:14">
      <c r="B162" t="str">
        <f t="shared" si="10"/>
        <v>80f4</v>
      </c>
      <c r="C162" s="53">
        <v>80</v>
      </c>
      <c r="D162" s="53" t="s">
        <v>5685</v>
      </c>
      <c r="E162" t="s">
        <v>641</v>
      </c>
      <c r="F162" s="277" t="str">
        <f t="shared" si="11"/>
        <v>ô</v>
      </c>
      <c r="G162" t="s">
        <v>5466</v>
      </c>
      <c r="I162">
        <f t="shared" si="12"/>
        <v>128</v>
      </c>
      <c r="J162">
        <f t="shared" si="13"/>
        <v>244</v>
      </c>
    </row>
    <row r="163" spans="2:14">
      <c r="B163" t="str">
        <f t="shared" si="10"/>
        <v>80f5</v>
      </c>
      <c r="C163" s="53">
        <v>80</v>
      </c>
      <c r="D163" s="53" t="s">
        <v>5684</v>
      </c>
      <c r="E163" t="s">
        <v>640</v>
      </c>
      <c r="F163" s="277" t="str">
        <f t="shared" si="11"/>
        <v>õ</v>
      </c>
      <c r="G163" t="s">
        <v>5466</v>
      </c>
      <c r="I163">
        <f t="shared" si="12"/>
        <v>128</v>
      </c>
      <c r="J163">
        <f t="shared" si="13"/>
        <v>245</v>
      </c>
    </row>
    <row r="164" spans="2:14">
      <c r="B164" t="str">
        <f t="shared" si="10"/>
        <v>80f6</v>
      </c>
      <c r="C164" s="53">
        <v>80</v>
      </c>
      <c r="D164" s="53" t="s">
        <v>5683</v>
      </c>
      <c r="E164" t="s">
        <v>639</v>
      </c>
      <c r="F164" s="277" t="str">
        <f t="shared" si="11"/>
        <v>ö</v>
      </c>
      <c r="G164" t="s">
        <v>5466</v>
      </c>
      <c r="I164">
        <f t="shared" si="12"/>
        <v>128</v>
      </c>
      <c r="J164">
        <f t="shared" si="13"/>
        <v>246</v>
      </c>
    </row>
    <row r="165" spans="2:14">
      <c r="B165" t="str">
        <f t="shared" si="10"/>
        <v>80f7</v>
      </c>
      <c r="C165" s="53">
        <v>80</v>
      </c>
      <c r="D165" s="53" t="s">
        <v>5682</v>
      </c>
      <c r="E165" t="s">
        <v>718</v>
      </c>
      <c r="F165" s="277" t="str">
        <f t="shared" si="11"/>
        <v>÷</v>
      </c>
      <c r="G165" s="275" t="s">
        <v>3627</v>
      </c>
      <c r="I165">
        <f t="shared" si="12"/>
        <v>128</v>
      </c>
      <c r="J165">
        <f t="shared" si="13"/>
        <v>247</v>
      </c>
      <c r="N165" s="174" t="str">
        <f>"              {"&amp;E165&amp;",     "&amp;REPT(" ",25-LEN(E165))&amp;CHAR(34)&amp;G165&amp;CHAR(34)&amp;"},"</f>
        <v xml:space="preserve">              {STD_DIVIDE,                    "/"},</v>
      </c>
    </row>
    <row r="166" spans="2:14">
      <c r="B166" t="str">
        <f t="shared" si="10"/>
        <v>80f8</v>
      </c>
      <c r="C166" s="53">
        <v>80</v>
      </c>
      <c r="D166" s="53" t="s">
        <v>5681</v>
      </c>
      <c r="E166" t="s">
        <v>642</v>
      </c>
      <c r="F166" s="277" t="str">
        <f t="shared" si="11"/>
        <v>ø</v>
      </c>
      <c r="G166" t="s">
        <v>5466</v>
      </c>
      <c r="I166">
        <f t="shared" si="12"/>
        <v>128</v>
      </c>
      <c r="J166">
        <f t="shared" si="13"/>
        <v>248</v>
      </c>
    </row>
    <row r="167" spans="2:14">
      <c r="B167" t="str">
        <f t="shared" si="10"/>
        <v>80f9</v>
      </c>
      <c r="C167" s="53">
        <v>80</v>
      </c>
      <c r="D167" s="53" t="s">
        <v>5680</v>
      </c>
      <c r="E167" t="s">
        <v>655</v>
      </c>
      <c r="F167" s="277" t="str">
        <f t="shared" si="11"/>
        <v>ù</v>
      </c>
      <c r="G167" s="275" t="str">
        <f>"`"&amp;MID(E167,5,1)</f>
        <v>`u</v>
      </c>
      <c r="I167">
        <f t="shared" si="12"/>
        <v>128</v>
      </c>
      <c r="J167">
        <f t="shared" si="13"/>
        <v>249</v>
      </c>
      <c r="N167" s="174" t="str">
        <f>"              {"&amp;E167&amp;",     "&amp;REPT(" ",25-LEN(E167))&amp;CHAR(34)&amp;G167&amp;CHAR(34)&amp;"},"</f>
        <v xml:space="preserve">              {STD_u_GRAVE,                   "`u"},</v>
      </c>
    </row>
    <row r="168" spans="2:14">
      <c r="B168" t="str">
        <f t="shared" si="10"/>
        <v>80fa</v>
      </c>
      <c r="C168" s="53">
        <v>80</v>
      </c>
      <c r="D168" s="53" t="s">
        <v>5679</v>
      </c>
      <c r="E168" t="s">
        <v>653</v>
      </c>
      <c r="F168" s="277" t="str">
        <f t="shared" si="11"/>
        <v>ú</v>
      </c>
      <c r="G168" t="s">
        <v>5466</v>
      </c>
      <c r="I168">
        <f t="shared" si="12"/>
        <v>128</v>
      </c>
      <c r="J168">
        <f t="shared" si="13"/>
        <v>250</v>
      </c>
    </row>
    <row r="169" spans="2:14">
      <c r="B169" t="str">
        <f t="shared" si="10"/>
        <v>80fb</v>
      </c>
      <c r="C169" s="53">
        <v>80</v>
      </c>
      <c r="D169" s="53" t="s">
        <v>5678</v>
      </c>
      <c r="E169" t="s">
        <v>658</v>
      </c>
      <c r="F169" s="277" t="str">
        <f t="shared" si="11"/>
        <v>û</v>
      </c>
      <c r="G169" t="s">
        <v>5466</v>
      </c>
      <c r="I169">
        <f t="shared" si="12"/>
        <v>128</v>
      </c>
      <c r="J169">
        <f t="shared" si="13"/>
        <v>251</v>
      </c>
    </row>
    <row r="170" spans="2:14">
      <c r="B170" t="str">
        <f t="shared" si="10"/>
        <v>80fc</v>
      </c>
      <c r="C170" s="53">
        <v>80</v>
      </c>
      <c r="D170" s="53" t="s">
        <v>5677</v>
      </c>
      <c r="E170" t="s">
        <v>656</v>
      </c>
      <c r="F170" s="277" t="str">
        <f t="shared" si="11"/>
        <v>ü</v>
      </c>
      <c r="G170" t="s">
        <v>5466</v>
      </c>
      <c r="I170">
        <f t="shared" si="12"/>
        <v>128</v>
      </c>
      <c r="J170">
        <f t="shared" si="13"/>
        <v>252</v>
      </c>
    </row>
    <row r="171" spans="2:14">
      <c r="B171" t="str">
        <f t="shared" si="10"/>
        <v>80fd</v>
      </c>
      <c r="C171" s="53">
        <v>80</v>
      </c>
      <c r="D171" s="53" t="s">
        <v>5676</v>
      </c>
      <c r="E171" t="s">
        <v>663</v>
      </c>
      <c r="F171" s="277" t="str">
        <f t="shared" si="11"/>
        <v>ý</v>
      </c>
      <c r="G171" t="s">
        <v>5466</v>
      </c>
      <c r="I171">
        <f t="shared" si="12"/>
        <v>128</v>
      </c>
      <c r="J171">
        <f t="shared" si="13"/>
        <v>253</v>
      </c>
    </row>
    <row r="172" spans="2:14">
      <c r="B172" t="str">
        <f t="shared" si="10"/>
        <v>80ff</v>
      </c>
      <c r="C172" s="53">
        <v>80</v>
      </c>
      <c r="D172" s="53" t="s">
        <v>5675</v>
      </c>
      <c r="E172" t="s">
        <v>664</v>
      </c>
      <c r="F172" s="277" t="str">
        <f t="shared" si="11"/>
        <v>ÿ</v>
      </c>
      <c r="G172" t="s">
        <v>5466</v>
      </c>
      <c r="I172">
        <f t="shared" si="12"/>
        <v>128</v>
      </c>
      <c r="J172">
        <f t="shared" si="13"/>
        <v>255</v>
      </c>
    </row>
    <row r="173" spans="2:14">
      <c r="B173" t="str">
        <f t="shared" si="10"/>
        <v>8100</v>
      </c>
      <c r="C173" s="53">
        <v>81</v>
      </c>
      <c r="D173" s="53">
        <v>0</v>
      </c>
      <c r="E173" t="s">
        <v>531</v>
      </c>
      <c r="F173" s="274" t="str">
        <f t="shared" ref="F173:F183" si="14">"`"&amp;MID(E173,5,1)</f>
        <v>`A</v>
      </c>
      <c r="G173" s="276" t="s">
        <v>5769</v>
      </c>
      <c r="H173" t="s">
        <v>5650</v>
      </c>
      <c r="I173">
        <f t="shared" si="12"/>
        <v>129</v>
      </c>
      <c r="J173">
        <f t="shared" si="13"/>
        <v>0</v>
      </c>
    </row>
    <row r="174" spans="2:14">
      <c r="B174" t="str">
        <f t="shared" si="10"/>
        <v>8101</v>
      </c>
      <c r="C174" s="53">
        <v>81</v>
      </c>
      <c r="D174" s="53">
        <v>1</v>
      </c>
      <c r="E174" t="s">
        <v>597</v>
      </c>
      <c r="F174" s="274" t="str">
        <f t="shared" si="14"/>
        <v>`a</v>
      </c>
      <c r="G174" s="276" t="s">
        <v>5769</v>
      </c>
      <c r="H174" t="s">
        <v>5650</v>
      </c>
      <c r="I174">
        <f t="shared" si="12"/>
        <v>129</v>
      </c>
      <c r="J174">
        <f t="shared" si="13"/>
        <v>1</v>
      </c>
    </row>
    <row r="175" spans="2:14">
      <c r="B175" t="str">
        <f t="shared" si="10"/>
        <v>8102</v>
      </c>
      <c r="C175" s="53">
        <v>81</v>
      </c>
      <c r="D175" s="53">
        <v>2</v>
      </c>
      <c r="E175" t="s">
        <v>533</v>
      </c>
      <c r="F175" s="274" t="str">
        <f t="shared" si="14"/>
        <v>`A</v>
      </c>
      <c r="G175" s="275" t="str">
        <f t="shared" ref="G175:G176" si="15">"`"&amp;MID(E175,5,1)</f>
        <v>`A</v>
      </c>
      <c r="H175" t="s">
        <v>5650</v>
      </c>
      <c r="I175">
        <f t="shared" si="12"/>
        <v>129</v>
      </c>
      <c r="J175">
        <f t="shared" si="13"/>
        <v>2</v>
      </c>
      <c r="N175" s="174" t="str">
        <f t="shared" ref="N175:N176" si="16">"              {"&amp;E175&amp;",     "&amp;REPT(" ",25-LEN(E175))&amp;CHAR(34)&amp;G175&amp;CHAR(34)&amp;"},"</f>
        <v xml:space="preserve">              {STD_A_BREVE,                   "`A"},</v>
      </c>
    </row>
    <row r="176" spans="2:14">
      <c r="B176" t="str">
        <f t="shared" si="10"/>
        <v>8103</v>
      </c>
      <c r="C176" s="53">
        <v>81</v>
      </c>
      <c r="D176" s="53">
        <v>3</v>
      </c>
      <c r="E176" t="s">
        <v>599</v>
      </c>
      <c r="F176" s="274" t="str">
        <f t="shared" si="14"/>
        <v>`a</v>
      </c>
      <c r="G176" s="275" t="str">
        <f t="shared" si="15"/>
        <v>`a</v>
      </c>
      <c r="H176" t="s">
        <v>5650</v>
      </c>
      <c r="I176">
        <f t="shared" si="12"/>
        <v>129</v>
      </c>
      <c r="J176">
        <f t="shared" si="13"/>
        <v>3</v>
      </c>
      <c r="N176" s="174" t="str">
        <f t="shared" si="16"/>
        <v xml:space="preserve">              {STD_a_BREVE,                   "`a"},</v>
      </c>
    </row>
    <row r="177" spans="2:14">
      <c r="B177" t="str">
        <f t="shared" si="10"/>
        <v>8104</v>
      </c>
      <c r="C177" s="53">
        <v>81</v>
      </c>
      <c r="D177" s="53">
        <v>4</v>
      </c>
      <c r="E177" t="s">
        <v>540</v>
      </c>
      <c r="F177" s="274" t="str">
        <f t="shared" si="14"/>
        <v>`A</v>
      </c>
      <c r="G177" s="276" t="s">
        <v>5769</v>
      </c>
      <c r="H177" t="s">
        <v>5650</v>
      </c>
      <c r="I177">
        <f t="shared" si="12"/>
        <v>129</v>
      </c>
      <c r="J177">
        <f t="shared" si="13"/>
        <v>4</v>
      </c>
    </row>
    <row r="178" spans="2:14">
      <c r="B178" t="str">
        <f t="shared" si="10"/>
        <v>8105</v>
      </c>
      <c r="C178" s="53">
        <v>81</v>
      </c>
      <c r="D178" s="53">
        <v>5</v>
      </c>
      <c r="E178" t="s">
        <v>606</v>
      </c>
      <c r="F178" s="274" t="str">
        <f t="shared" si="14"/>
        <v>`a</v>
      </c>
      <c r="G178" s="276" t="s">
        <v>5769</v>
      </c>
      <c r="H178" t="s">
        <v>5650</v>
      </c>
      <c r="I178">
        <f t="shared" si="12"/>
        <v>129</v>
      </c>
      <c r="J178">
        <f t="shared" si="13"/>
        <v>5</v>
      </c>
    </row>
    <row r="179" spans="2:14">
      <c r="B179" t="str">
        <f t="shared" si="10"/>
        <v>8106</v>
      </c>
      <c r="C179" s="53">
        <v>81</v>
      </c>
      <c r="D179" s="53">
        <v>6</v>
      </c>
      <c r="E179" t="s">
        <v>541</v>
      </c>
      <c r="F179" s="274" t="str">
        <f t="shared" si="14"/>
        <v>`C</v>
      </c>
      <c r="G179" s="276" t="s">
        <v>5769</v>
      </c>
      <c r="H179" t="s">
        <v>5650</v>
      </c>
      <c r="I179">
        <f t="shared" si="12"/>
        <v>129</v>
      </c>
      <c r="J179">
        <f t="shared" si="13"/>
        <v>6</v>
      </c>
    </row>
    <row r="180" spans="2:14">
      <c r="B180" t="str">
        <f t="shared" si="10"/>
        <v>8107</v>
      </c>
      <c r="C180" s="53">
        <v>81</v>
      </c>
      <c r="D180" s="53">
        <v>7</v>
      </c>
      <c r="E180" t="s">
        <v>607</v>
      </c>
      <c r="F180" s="274" t="str">
        <f t="shared" si="14"/>
        <v>`c</v>
      </c>
      <c r="G180" s="276" t="s">
        <v>5769</v>
      </c>
      <c r="H180" t="s">
        <v>5650</v>
      </c>
      <c r="I180">
        <f t="shared" si="12"/>
        <v>129</v>
      </c>
      <c r="J180">
        <f t="shared" si="13"/>
        <v>7</v>
      </c>
    </row>
    <row r="181" spans="2:14">
      <c r="B181" t="str">
        <f t="shared" si="10"/>
        <v>810c</v>
      </c>
      <c r="C181" s="53">
        <v>81</v>
      </c>
      <c r="D181" s="53" t="s">
        <v>5623</v>
      </c>
      <c r="E181" t="s">
        <v>542</v>
      </c>
      <c r="F181" s="274" t="str">
        <f t="shared" si="14"/>
        <v>`C</v>
      </c>
      <c r="G181" s="276" t="s">
        <v>5769</v>
      </c>
      <c r="H181" t="s">
        <v>5650</v>
      </c>
      <c r="I181">
        <f t="shared" si="12"/>
        <v>129</v>
      </c>
      <c r="J181">
        <f t="shared" si="13"/>
        <v>12</v>
      </c>
    </row>
    <row r="182" spans="2:14">
      <c r="B182" t="str">
        <f t="shared" si="10"/>
        <v>810d</v>
      </c>
      <c r="C182" s="53">
        <v>81</v>
      </c>
      <c r="D182" s="53" t="s">
        <v>5674</v>
      </c>
      <c r="E182" t="s">
        <v>608</v>
      </c>
      <c r="F182" s="274" t="str">
        <f t="shared" si="14"/>
        <v>`c</v>
      </c>
      <c r="G182" s="276" t="s">
        <v>5769</v>
      </c>
      <c r="H182" t="s">
        <v>5650</v>
      </c>
      <c r="I182">
        <f t="shared" si="12"/>
        <v>129</v>
      </c>
      <c r="J182">
        <f t="shared" si="13"/>
        <v>13</v>
      </c>
    </row>
    <row r="183" spans="2:14">
      <c r="B183" t="str">
        <f t="shared" si="10"/>
        <v>810e</v>
      </c>
      <c r="C183" s="53">
        <v>81</v>
      </c>
      <c r="D183" s="53" t="s">
        <v>5622</v>
      </c>
      <c r="E183" t="s">
        <v>545</v>
      </c>
      <c r="F183" s="274" t="str">
        <f t="shared" si="14"/>
        <v>`D</v>
      </c>
      <c r="G183" s="276" t="s">
        <v>5769</v>
      </c>
      <c r="H183" t="s">
        <v>5650</v>
      </c>
      <c r="I183">
        <f t="shared" si="12"/>
        <v>129</v>
      </c>
      <c r="J183">
        <f t="shared" si="13"/>
        <v>14</v>
      </c>
    </row>
    <row r="184" spans="2:14">
      <c r="B184" t="str">
        <f t="shared" si="10"/>
        <v>810f</v>
      </c>
      <c r="C184" s="53">
        <v>81</v>
      </c>
      <c r="D184" s="53" t="s">
        <v>5621</v>
      </c>
      <c r="E184" t="s">
        <v>611</v>
      </c>
      <c r="F184" t="s">
        <v>5673</v>
      </c>
      <c r="G184" s="276" t="s">
        <v>5769</v>
      </c>
      <c r="H184" t="s">
        <v>5650</v>
      </c>
      <c r="I184">
        <f t="shared" si="12"/>
        <v>129</v>
      </c>
      <c r="J184">
        <f t="shared" si="13"/>
        <v>15</v>
      </c>
    </row>
    <row r="185" spans="2:14">
      <c r="B185" t="str">
        <f t="shared" si="10"/>
        <v>8110</v>
      </c>
      <c r="C185" s="53">
        <v>81</v>
      </c>
      <c r="D185" s="53">
        <v>10</v>
      </c>
      <c r="E185" t="s">
        <v>544</v>
      </c>
      <c r="F185" s="274" t="str">
        <f t="shared" ref="F185:F209" si="17">"`"&amp;MID(E185,5,1)</f>
        <v>`D</v>
      </c>
      <c r="G185" s="276" t="s">
        <v>5769</v>
      </c>
      <c r="H185" t="s">
        <v>5650</v>
      </c>
      <c r="I185">
        <f t="shared" si="12"/>
        <v>129</v>
      </c>
      <c r="J185">
        <f t="shared" si="13"/>
        <v>16</v>
      </c>
    </row>
    <row r="186" spans="2:14">
      <c r="B186" t="str">
        <f t="shared" si="10"/>
        <v>8111</v>
      </c>
      <c r="C186" s="53">
        <v>81</v>
      </c>
      <c r="D186" s="53">
        <v>11</v>
      </c>
      <c r="E186" t="s">
        <v>610</v>
      </c>
      <c r="F186" s="274" t="str">
        <f t="shared" si="17"/>
        <v>`d</v>
      </c>
      <c r="G186" s="276" t="s">
        <v>5769</v>
      </c>
      <c r="H186" t="s">
        <v>5650</v>
      </c>
      <c r="I186">
        <f t="shared" si="12"/>
        <v>129</v>
      </c>
      <c r="J186">
        <f t="shared" si="13"/>
        <v>17</v>
      </c>
    </row>
    <row r="187" spans="2:14">
      <c r="B187" t="str">
        <f t="shared" si="10"/>
        <v>8112</v>
      </c>
      <c r="C187" s="53">
        <v>81</v>
      </c>
      <c r="D187" s="53">
        <v>12</v>
      </c>
      <c r="E187" t="s">
        <v>546</v>
      </c>
      <c r="F187" s="274" t="str">
        <f t="shared" si="17"/>
        <v>`E</v>
      </c>
      <c r="G187" s="275" t="str">
        <f t="shared" ref="G187:G188" si="18">"`"&amp;MID(E187,5,1)</f>
        <v>`E</v>
      </c>
      <c r="H187" t="s">
        <v>5650</v>
      </c>
      <c r="I187">
        <f t="shared" si="12"/>
        <v>129</v>
      </c>
      <c r="J187">
        <f t="shared" si="13"/>
        <v>18</v>
      </c>
      <c r="N187" s="174" t="str">
        <f t="shared" ref="N187:N188" si="19">"              {"&amp;E187&amp;",     "&amp;REPT(" ",25-LEN(E187))&amp;CHAR(34)&amp;G187&amp;CHAR(34)&amp;"},"</f>
        <v xml:space="preserve">              {STD_E_MACRON,                  "`E"},</v>
      </c>
    </row>
    <row r="188" spans="2:14">
      <c r="B188" t="str">
        <f t="shared" si="10"/>
        <v>8113</v>
      </c>
      <c r="C188" s="53">
        <v>81</v>
      </c>
      <c r="D188" s="53">
        <v>13</v>
      </c>
      <c r="E188" t="s">
        <v>612</v>
      </c>
      <c r="F188" s="274" t="str">
        <f t="shared" si="17"/>
        <v>`e</v>
      </c>
      <c r="G188" s="275" t="str">
        <f t="shared" si="18"/>
        <v>`e</v>
      </c>
      <c r="H188" t="s">
        <v>5650</v>
      </c>
      <c r="I188">
        <f t="shared" si="12"/>
        <v>129</v>
      </c>
      <c r="J188">
        <f t="shared" si="13"/>
        <v>19</v>
      </c>
      <c r="N188" s="174" t="str">
        <f t="shared" si="19"/>
        <v xml:space="preserve">              {STD_e_MACRON,                  "`e"},</v>
      </c>
    </row>
    <row r="189" spans="2:14">
      <c r="B189" t="str">
        <f t="shared" si="10"/>
        <v>8114</v>
      </c>
      <c r="C189" s="53">
        <v>81</v>
      </c>
      <c r="D189" s="53">
        <v>14</v>
      </c>
      <c r="E189" t="s">
        <v>548</v>
      </c>
      <c r="F189" s="274" t="str">
        <f t="shared" si="17"/>
        <v>`E</v>
      </c>
      <c r="G189" s="276" t="s">
        <v>5769</v>
      </c>
      <c r="H189" t="s">
        <v>5650</v>
      </c>
      <c r="I189">
        <f t="shared" si="12"/>
        <v>129</v>
      </c>
      <c r="J189">
        <f t="shared" si="13"/>
        <v>20</v>
      </c>
    </row>
    <row r="190" spans="2:14">
      <c r="B190" t="str">
        <f t="shared" si="10"/>
        <v>8115</v>
      </c>
      <c r="C190" s="53">
        <v>81</v>
      </c>
      <c r="D190" s="53">
        <v>15</v>
      </c>
      <c r="E190" t="s">
        <v>614</v>
      </c>
      <c r="F190" s="274" t="str">
        <f t="shared" si="17"/>
        <v>`e</v>
      </c>
      <c r="G190" s="276" t="s">
        <v>5769</v>
      </c>
      <c r="H190" t="s">
        <v>5650</v>
      </c>
      <c r="I190">
        <f t="shared" si="12"/>
        <v>129</v>
      </c>
      <c r="J190">
        <f t="shared" si="13"/>
        <v>21</v>
      </c>
    </row>
    <row r="191" spans="2:14">
      <c r="B191" t="str">
        <f t="shared" si="10"/>
        <v>8116</v>
      </c>
      <c r="C191" s="53">
        <v>81</v>
      </c>
      <c r="D191" s="53">
        <v>16</v>
      </c>
      <c r="E191" t="s">
        <v>719</v>
      </c>
      <c r="F191" s="274" t="str">
        <f t="shared" si="17"/>
        <v>`E</v>
      </c>
      <c r="G191" s="276" t="s">
        <v>5769</v>
      </c>
      <c r="H191" t="s">
        <v>5650</v>
      </c>
      <c r="I191">
        <f t="shared" si="12"/>
        <v>129</v>
      </c>
      <c r="J191">
        <f t="shared" si="13"/>
        <v>22</v>
      </c>
    </row>
    <row r="192" spans="2:14">
      <c r="B192" t="str">
        <f t="shared" si="10"/>
        <v>8117</v>
      </c>
      <c r="C192" s="53">
        <v>81</v>
      </c>
      <c r="D192" s="53">
        <v>17</v>
      </c>
      <c r="E192" t="s">
        <v>720</v>
      </c>
      <c r="F192" s="274" t="str">
        <f t="shared" si="17"/>
        <v>`e</v>
      </c>
      <c r="G192" s="276" t="s">
        <v>5769</v>
      </c>
      <c r="H192" t="s">
        <v>5650</v>
      </c>
      <c r="I192">
        <f t="shared" si="12"/>
        <v>129</v>
      </c>
      <c r="J192">
        <f t="shared" si="13"/>
        <v>23</v>
      </c>
    </row>
    <row r="193" spans="2:14">
      <c r="B193" t="str">
        <f t="shared" ref="B193:B256" si="20">MID("00"&amp;C193,1+LEN(C193),2)&amp;MID("00"&amp;D193,1+LEN(D193),2)</f>
        <v>8118</v>
      </c>
      <c r="C193" s="53">
        <v>81</v>
      </c>
      <c r="D193" s="53">
        <v>18</v>
      </c>
      <c r="E193" t="s">
        <v>552</v>
      </c>
      <c r="F193" s="274" t="str">
        <f t="shared" si="17"/>
        <v>`E</v>
      </c>
      <c r="G193" s="276" t="s">
        <v>5769</v>
      </c>
      <c r="H193" t="s">
        <v>5650</v>
      </c>
      <c r="I193">
        <f t="shared" si="12"/>
        <v>129</v>
      </c>
      <c r="J193">
        <f t="shared" si="13"/>
        <v>24</v>
      </c>
    </row>
    <row r="194" spans="2:14">
      <c r="B194" t="str">
        <f t="shared" si="20"/>
        <v>8119</v>
      </c>
      <c r="C194" s="53">
        <v>81</v>
      </c>
      <c r="D194" s="53">
        <v>19</v>
      </c>
      <c r="E194" t="s">
        <v>618</v>
      </c>
      <c r="F194" s="274" t="str">
        <f t="shared" si="17"/>
        <v>`e</v>
      </c>
      <c r="G194" s="276" t="s">
        <v>5769</v>
      </c>
      <c r="H194" t="s">
        <v>5650</v>
      </c>
      <c r="I194">
        <f t="shared" si="12"/>
        <v>129</v>
      </c>
      <c r="J194">
        <f t="shared" si="13"/>
        <v>25</v>
      </c>
    </row>
    <row r="195" spans="2:14">
      <c r="B195" t="str">
        <f t="shared" si="20"/>
        <v>811a</v>
      </c>
      <c r="C195" s="53">
        <v>81</v>
      </c>
      <c r="D195" s="53" t="s">
        <v>5600</v>
      </c>
      <c r="E195" t="s">
        <v>721</v>
      </c>
      <c r="F195" s="274" t="str">
        <f t="shared" si="17"/>
        <v>`E</v>
      </c>
      <c r="G195" s="276" t="s">
        <v>5769</v>
      </c>
      <c r="H195" t="s">
        <v>5650</v>
      </c>
      <c r="I195">
        <f t="shared" si="12"/>
        <v>129</v>
      </c>
      <c r="J195">
        <f t="shared" si="13"/>
        <v>26</v>
      </c>
    </row>
    <row r="196" spans="2:14">
      <c r="B196" t="str">
        <f t="shared" si="20"/>
        <v>811b</v>
      </c>
      <c r="C196" s="53">
        <v>81</v>
      </c>
      <c r="D196" s="53" t="s">
        <v>5599</v>
      </c>
      <c r="E196" t="s">
        <v>722</v>
      </c>
      <c r="F196" s="274" t="str">
        <f t="shared" si="17"/>
        <v>`e</v>
      </c>
      <c r="G196" s="276" t="s">
        <v>5769</v>
      </c>
      <c r="H196" t="s">
        <v>5650</v>
      </c>
      <c r="I196">
        <f t="shared" si="12"/>
        <v>129</v>
      </c>
      <c r="J196">
        <f t="shared" si="13"/>
        <v>27</v>
      </c>
    </row>
    <row r="197" spans="2:14">
      <c r="B197" t="str">
        <f t="shared" si="20"/>
        <v>811e</v>
      </c>
      <c r="C197" s="53">
        <v>81</v>
      </c>
      <c r="D197" s="53" t="s">
        <v>5618</v>
      </c>
      <c r="E197" t="s">
        <v>553</v>
      </c>
      <c r="F197" s="274" t="str">
        <f t="shared" si="17"/>
        <v>`G</v>
      </c>
      <c r="G197" s="276" t="s">
        <v>5769</v>
      </c>
      <c r="H197" t="s">
        <v>5650</v>
      </c>
      <c r="I197">
        <f t="shared" si="12"/>
        <v>129</v>
      </c>
      <c r="J197">
        <f t="shared" si="13"/>
        <v>30</v>
      </c>
    </row>
    <row r="198" spans="2:14">
      <c r="B198" t="str">
        <f t="shared" si="20"/>
        <v>811f</v>
      </c>
      <c r="C198" s="53">
        <v>81</v>
      </c>
      <c r="D198" s="53" t="s">
        <v>5616</v>
      </c>
      <c r="E198" t="s">
        <v>619</v>
      </c>
      <c r="F198" s="274" t="str">
        <f t="shared" si="17"/>
        <v>`g</v>
      </c>
      <c r="G198" s="276" t="s">
        <v>5769</v>
      </c>
      <c r="H198" t="s">
        <v>5650</v>
      </c>
      <c r="I198">
        <f t="shared" si="12"/>
        <v>129</v>
      </c>
      <c r="J198">
        <f t="shared" si="13"/>
        <v>31</v>
      </c>
    </row>
    <row r="199" spans="2:14">
      <c r="B199" t="str">
        <f t="shared" si="20"/>
        <v>8127</v>
      </c>
      <c r="C199" s="53">
        <v>81</v>
      </c>
      <c r="D199" s="53">
        <v>27</v>
      </c>
      <c r="E199" t="s">
        <v>620</v>
      </c>
      <c r="F199" s="274" t="str">
        <f t="shared" si="17"/>
        <v>`h</v>
      </c>
      <c r="G199" s="276" t="s">
        <v>5769</v>
      </c>
      <c r="H199" t="s">
        <v>5650</v>
      </c>
      <c r="I199">
        <f t="shared" si="12"/>
        <v>129</v>
      </c>
      <c r="J199">
        <f t="shared" si="13"/>
        <v>39</v>
      </c>
    </row>
    <row r="200" spans="2:14">
      <c r="B200" t="str">
        <f t="shared" si="20"/>
        <v>812a</v>
      </c>
      <c r="C200" s="53">
        <v>81</v>
      </c>
      <c r="D200" s="53" t="s">
        <v>5596</v>
      </c>
      <c r="E200" t="s">
        <v>554</v>
      </c>
      <c r="F200" s="274" t="str">
        <f t="shared" si="17"/>
        <v>`I</v>
      </c>
      <c r="G200" s="275" t="str">
        <f t="shared" ref="G200:G203" si="21">"`"&amp;MID(E200,5,1)</f>
        <v>`I</v>
      </c>
      <c r="H200" t="s">
        <v>5650</v>
      </c>
      <c r="I200">
        <f t="shared" si="12"/>
        <v>129</v>
      </c>
      <c r="J200">
        <f t="shared" si="13"/>
        <v>42</v>
      </c>
      <c r="N200" s="174" t="str">
        <f t="shared" ref="N200:N203" si="22">"              {"&amp;E200&amp;",     "&amp;REPT(" ",25-LEN(E200))&amp;CHAR(34)&amp;G200&amp;CHAR(34)&amp;"},"</f>
        <v xml:space="preserve">              {STD_I_MACRON,                  "`I"},</v>
      </c>
    </row>
    <row r="201" spans="2:14">
      <c r="B201" t="str">
        <f t="shared" si="20"/>
        <v>812b</v>
      </c>
      <c r="C201" s="53">
        <v>81</v>
      </c>
      <c r="D201" s="53" t="s">
        <v>5595</v>
      </c>
      <c r="E201" t="s">
        <v>621</v>
      </c>
      <c r="F201" s="274" t="str">
        <f t="shared" si="17"/>
        <v>`i</v>
      </c>
      <c r="G201" s="275" t="str">
        <f t="shared" si="21"/>
        <v>`i</v>
      </c>
      <c r="H201" t="s">
        <v>5650</v>
      </c>
      <c r="I201">
        <f t="shared" si="12"/>
        <v>129</v>
      </c>
      <c r="J201">
        <f t="shared" si="13"/>
        <v>43</v>
      </c>
      <c r="N201" s="174" t="str">
        <f t="shared" si="22"/>
        <v xml:space="preserve">              {STD_i_MACRON,                  "`i"},</v>
      </c>
    </row>
    <row r="202" spans="2:14">
      <c r="B202" t="str">
        <f t="shared" si="20"/>
        <v>812c</v>
      </c>
      <c r="C202" s="53">
        <v>81</v>
      </c>
      <c r="D202" s="53" t="s">
        <v>5594</v>
      </c>
      <c r="E202" t="s">
        <v>556</v>
      </c>
      <c r="F202" s="274" t="str">
        <f t="shared" si="17"/>
        <v>`I</v>
      </c>
      <c r="G202" s="275" t="str">
        <f t="shared" si="21"/>
        <v>`I</v>
      </c>
      <c r="H202" t="s">
        <v>5650</v>
      </c>
      <c r="I202">
        <f t="shared" si="12"/>
        <v>129</v>
      </c>
      <c r="J202">
        <f t="shared" si="13"/>
        <v>44</v>
      </c>
      <c r="N202" s="174" t="str">
        <f t="shared" si="22"/>
        <v xml:space="preserve">              {STD_I_BREVE,                   "`I"},</v>
      </c>
    </row>
    <row r="203" spans="2:14">
      <c r="B203" t="str">
        <f t="shared" si="20"/>
        <v>812d</v>
      </c>
      <c r="C203" s="53">
        <v>81</v>
      </c>
      <c r="D203" s="53" t="s">
        <v>5593</v>
      </c>
      <c r="E203" t="s">
        <v>623</v>
      </c>
      <c r="F203" s="274" t="str">
        <f t="shared" si="17"/>
        <v>`i</v>
      </c>
      <c r="G203" s="275" t="str">
        <f t="shared" si="21"/>
        <v>`i</v>
      </c>
      <c r="H203" t="s">
        <v>5650</v>
      </c>
      <c r="I203">
        <f t="shared" si="12"/>
        <v>129</v>
      </c>
      <c r="J203">
        <f t="shared" si="13"/>
        <v>45</v>
      </c>
      <c r="N203" s="174" t="str">
        <f t="shared" si="22"/>
        <v xml:space="preserve">              {STD_i_BREVE,                   "`i"},</v>
      </c>
    </row>
    <row r="204" spans="2:14">
      <c r="B204" t="str">
        <f t="shared" si="20"/>
        <v>812e</v>
      </c>
      <c r="C204" s="53">
        <v>81</v>
      </c>
      <c r="D204" s="53" t="s">
        <v>5591</v>
      </c>
      <c r="E204" t="s">
        <v>560</v>
      </c>
      <c r="F204" s="274" t="str">
        <f t="shared" si="17"/>
        <v>`I</v>
      </c>
      <c r="G204" s="276" t="s">
        <v>5769</v>
      </c>
      <c r="H204" t="s">
        <v>5650</v>
      </c>
      <c r="I204">
        <f t="shared" si="12"/>
        <v>129</v>
      </c>
      <c r="J204">
        <f t="shared" si="13"/>
        <v>46</v>
      </c>
    </row>
    <row r="205" spans="2:14">
      <c r="B205" t="str">
        <f t="shared" si="20"/>
        <v>812f</v>
      </c>
      <c r="C205" s="53">
        <v>81</v>
      </c>
      <c r="D205" s="53" t="s">
        <v>5589</v>
      </c>
      <c r="E205" t="s">
        <v>627</v>
      </c>
      <c r="F205" s="274" t="str">
        <f t="shared" si="17"/>
        <v>`i</v>
      </c>
      <c r="G205" s="276" t="s">
        <v>5769</v>
      </c>
      <c r="H205" t="s">
        <v>5650</v>
      </c>
      <c r="I205">
        <f t="shared" si="12"/>
        <v>129</v>
      </c>
      <c r="J205">
        <f t="shared" si="13"/>
        <v>47</v>
      </c>
    </row>
    <row r="206" spans="2:14">
      <c r="B206" t="str">
        <f t="shared" si="20"/>
        <v>8130</v>
      </c>
      <c r="C206" s="53">
        <v>81</v>
      </c>
      <c r="D206" s="53">
        <v>30</v>
      </c>
      <c r="E206" t="s">
        <v>561</v>
      </c>
      <c r="F206" s="274" t="str">
        <f t="shared" si="17"/>
        <v>`I</v>
      </c>
      <c r="G206" s="276" t="s">
        <v>5769</v>
      </c>
      <c r="H206" t="s">
        <v>5650</v>
      </c>
      <c r="I206">
        <f t="shared" si="12"/>
        <v>129</v>
      </c>
      <c r="J206">
        <f t="shared" si="13"/>
        <v>48</v>
      </c>
    </row>
    <row r="207" spans="2:14">
      <c r="B207" t="str">
        <f t="shared" si="20"/>
        <v>8131</v>
      </c>
      <c r="C207" s="53">
        <v>81</v>
      </c>
      <c r="D207" s="53">
        <v>31</v>
      </c>
      <c r="E207" t="s">
        <v>628</v>
      </c>
      <c r="F207" s="274" t="str">
        <f t="shared" si="17"/>
        <v>`i</v>
      </c>
      <c r="G207" s="276" t="s">
        <v>5769</v>
      </c>
      <c r="H207" t="s">
        <v>5650</v>
      </c>
      <c r="I207">
        <f t="shared" si="12"/>
        <v>129</v>
      </c>
      <c r="J207">
        <f t="shared" si="13"/>
        <v>49</v>
      </c>
    </row>
    <row r="208" spans="2:14">
      <c r="B208" t="str">
        <f t="shared" si="20"/>
        <v>8139</v>
      </c>
      <c r="C208" s="53">
        <v>81</v>
      </c>
      <c r="D208" s="53">
        <v>39</v>
      </c>
      <c r="E208" t="s">
        <v>563</v>
      </c>
      <c r="F208" s="274" t="str">
        <f t="shared" si="17"/>
        <v>`L</v>
      </c>
      <c r="G208" s="276" t="s">
        <v>5769</v>
      </c>
      <c r="H208" t="s">
        <v>5650</v>
      </c>
      <c r="I208">
        <f t="shared" si="12"/>
        <v>129</v>
      </c>
      <c r="J208">
        <f t="shared" si="13"/>
        <v>57</v>
      </c>
    </row>
    <row r="209" spans="2:10">
      <c r="B209" t="str">
        <f t="shared" si="20"/>
        <v>813a</v>
      </c>
      <c r="C209" s="53">
        <v>81</v>
      </c>
      <c r="D209" s="53" t="s">
        <v>5646</v>
      </c>
      <c r="E209" t="s">
        <v>630</v>
      </c>
      <c r="F209" s="274" t="str">
        <f t="shared" si="17"/>
        <v>`l</v>
      </c>
      <c r="G209" s="276" t="s">
        <v>5769</v>
      </c>
      <c r="H209" t="s">
        <v>5650</v>
      </c>
      <c r="I209">
        <f t="shared" si="12"/>
        <v>129</v>
      </c>
      <c r="J209">
        <f t="shared" si="13"/>
        <v>58</v>
      </c>
    </row>
    <row r="210" spans="2:10">
      <c r="B210" t="str">
        <f t="shared" si="20"/>
        <v>813d</v>
      </c>
      <c r="C210" s="53">
        <v>81</v>
      </c>
      <c r="D210" s="53" t="s">
        <v>5672</v>
      </c>
      <c r="E210" t="s">
        <v>564</v>
      </c>
      <c r="F210" t="s">
        <v>5671</v>
      </c>
      <c r="G210" s="276" t="s">
        <v>5769</v>
      </c>
      <c r="H210" t="s">
        <v>5650</v>
      </c>
      <c r="I210">
        <f t="shared" si="12"/>
        <v>129</v>
      </c>
      <c r="J210">
        <f t="shared" si="13"/>
        <v>61</v>
      </c>
    </row>
    <row r="211" spans="2:10">
      <c r="B211" t="str">
        <f t="shared" si="20"/>
        <v>813e</v>
      </c>
      <c r="C211" s="53">
        <v>81</v>
      </c>
      <c r="D211" s="53" t="s">
        <v>5670</v>
      </c>
      <c r="E211" t="s">
        <v>631</v>
      </c>
      <c r="F211" t="s">
        <v>5669</v>
      </c>
      <c r="G211" s="276" t="s">
        <v>5769</v>
      </c>
      <c r="H211" t="s">
        <v>5650</v>
      </c>
      <c r="I211">
        <f t="shared" si="12"/>
        <v>129</v>
      </c>
      <c r="J211">
        <f t="shared" si="13"/>
        <v>62</v>
      </c>
    </row>
    <row r="212" spans="2:10">
      <c r="B212" t="str">
        <f t="shared" si="20"/>
        <v>8141</v>
      </c>
      <c r="C212" s="53">
        <v>81</v>
      </c>
      <c r="D212" s="53">
        <v>41</v>
      </c>
      <c r="E212" t="s">
        <v>562</v>
      </c>
      <c r="F212" s="274" t="str">
        <f t="shared" ref="F212:F221" si="23">"`"&amp;MID(E212,5,1)</f>
        <v>`L</v>
      </c>
      <c r="G212" s="276" t="s">
        <v>5769</v>
      </c>
      <c r="H212" t="s">
        <v>5650</v>
      </c>
      <c r="I212">
        <f t="shared" si="12"/>
        <v>129</v>
      </c>
      <c r="J212">
        <f t="shared" si="13"/>
        <v>65</v>
      </c>
    </row>
    <row r="213" spans="2:10">
      <c r="B213" t="str">
        <f t="shared" si="20"/>
        <v>8142</v>
      </c>
      <c r="C213" s="53">
        <v>81</v>
      </c>
      <c r="D213" s="53">
        <v>42</v>
      </c>
      <c r="E213" t="s">
        <v>629</v>
      </c>
      <c r="F213" s="274" t="str">
        <f t="shared" si="23"/>
        <v>`l</v>
      </c>
      <c r="G213" s="276" t="s">
        <v>5769</v>
      </c>
      <c r="H213" t="s">
        <v>5650</v>
      </c>
      <c r="I213">
        <f t="shared" si="12"/>
        <v>129</v>
      </c>
      <c r="J213">
        <f t="shared" si="13"/>
        <v>66</v>
      </c>
    </row>
    <row r="214" spans="2:10">
      <c r="B214" t="str">
        <f t="shared" si="20"/>
        <v>8143</v>
      </c>
      <c r="C214" s="53">
        <v>81</v>
      </c>
      <c r="D214" s="53">
        <v>43</v>
      </c>
      <c r="E214" t="s">
        <v>565</v>
      </c>
      <c r="F214" s="274" t="str">
        <f t="shared" si="23"/>
        <v>`N</v>
      </c>
      <c r="G214" s="276" t="s">
        <v>5769</v>
      </c>
      <c r="H214" t="s">
        <v>5650</v>
      </c>
      <c r="I214">
        <f t="shared" si="12"/>
        <v>129</v>
      </c>
      <c r="J214">
        <f t="shared" si="13"/>
        <v>67</v>
      </c>
    </row>
    <row r="215" spans="2:10">
      <c r="B215" t="str">
        <f t="shared" si="20"/>
        <v>8144</v>
      </c>
      <c r="C215" s="53">
        <v>81</v>
      </c>
      <c r="D215" s="53">
        <v>44</v>
      </c>
      <c r="E215" t="s">
        <v>632</v>
      </c>
      <c r="F215" s="274" t="str">
        <f t="shared" si="23"/>
        <v>`n</v>
      </c>
      <c r="G215" s="276" t="s">
        <v>5769</v>
      </c>
      <c r="H215" t="s">
        <v>5650</v>
      </c>
      <c r="I215">
        <f t="shared" si="12"/>
        <v>129</v>
      </c>
      <c r="J215">
        <f t="shared" si="13"/>
        <v>68</v>
      </c>
    </row>
    <row r="216" spans="2:10">
      <c r="B216" t="str">
        <f t="shared" si="20"/>
        <v>8147</v>
      </c>
      <c r="C216" s="53">
        <v>81</v>
      </c>
      <c r="D216" s="53">
        <v>47</v>
      </c>
      <c r="E216" t="s">
        <v>566</v>
      </c>
      <c r="F216" s="274" t="str">
        <f t="shared" si="23"/>
        <v>`N</v>
      </c>
      <c r="G216" s="276" t="s">
        <v>5769</v>
      </c>
      <c r="H216" t="s">
        <v>5650</v>
      </c>
      <c r="I216">
        <f t="shared" si="12"/>
        <v>129</v>
      </c>
      <c r="J216">
        <f t="shared" si="13"/>
        <v>71</v>
      </c>
    </row>
    <row r="217" spans="2:10">
      <c r="B217" t="str">
        <f t="shared" si="20"/>
        <v>8148</v>
      </c>
      <c r="C217" s="53">
        <v>81</v>
      </c>
      <c r="D217" s="53">
        <v>48</v>
      </c>
      <c r="E217" t="s">
        <v>633</v>
      </c>
      <c r="F217" s="274" t="str">
        <f t="shared" si="23"/>
        <v>`n</v>
      </c>
      <c r="G217" s="276" t="s">
        <v>5769</v>
      </c>
      <c r="H217" t="s">
        <v>5650</v>
      </c>
      <c r="I217">
        <f t="shared" si="12"/>
        <v>129</v>
      </c>
      <c r="J217">
        <f t="shared" si="13"/>
        <v>72</v>
      </c>
    </row>
    <row r="218" spans="2:10">
      <c r="B218" t="str">
        <f t="shared" si="20"/>
        <v>814c</v>
      </c>
      <c r="C218" s="53">
        <v>81</v>
      </c>
      <c r="D218" s="53" t="s">
        <v>5668</v>
      </c>
      <c r="E218" t="s">
        <v>568</v>
      </c>
      <c r="F218" s="274" t="str">
        <f t="shared" si="23"/>
        <v>`O</v>
      </c>
      <c r="G218" s="276" t="s">
        <v>5769</v>
      </c>
      <c r="H218" t="s">
        <v>5650</v>
      </c>
      <c r="I218">
        <f t="shared" si="12"/>
        <v>129</v>
      </c>
      <c r="J218">
        <f t="shared" si="13"/>
        <v>76</v>
      </c>
    </row>
    <row r="219" spans="2:10">
      <c r="B219" t="str">
        <f t="shared" si="20"/>
        <v>814d</v>
      </c>
      <c r="C219" s="53">
        <v>81</v>
      </c>
      <c r="D219" s="53" t="s">
        <v>5667</v>
      </c>
      <c r="E219" t="s">
        <v>635</v>
      </c>
      <c r="F219" s="274" t="str">
        <f t="shared" si="23"/>
        <v>`o</v>
      </c>
      <c r="G219" s="276" t="s">
        <v>5769</v>
      </c>
      <c r="H219" t="s">
        <v>5650</v>
      </c>
      <c r="I219">
        <f t="shared" si="12"/>
        <v>129</v>
      </c>
      <c r="J219">
        <f t="shared" si="13"/>
        <v>77</v>
      </c>
    </row>
    <row r="220" spans="2:10">
      <c r="B220" t="str">
        <f t="shared" si="20"/>
        <v>814e</v>
      </c>
      <c r="C220" s="53">
        <v>81</v>
      </c>
      <c r="D220" s="53" t="s">
        <v>5666</v>
      </c>
      <c r="E220" t="s">
        <v>570</v>
      </c>
      <c r="F220" s="274" t="str">
        <f t="shared" si="23"/>
        <v>`O</v>
      </c>
      <c r="G220" s="276" t="s">
        <v>5769</v>
      </c>
      <c r="H220" t="s">
        <v>5650</v>
      </c>
      <c r="I220">
        <f t="shared" si="12"/>
        <v>129</v>
      </c>
      <c r="J220">
        <f t="shared" si="13"/>
        <v>78</v>
      </c>
    </row>
    <row r="221" spans="2:10">
      <c r="B221" t="str">
        <f t="shared" si="20"/>
        <v>814f</v>
      </c>
      <c r="C221" s="53">
        <v>81</v>
      </c>
      <c r="D221" s="53" t="s">
        <v>5665</v>
      </c>
      <c r="E221" t="s">
        <v>637</v>
      </c>
      <c r="F221" s="274" t="str">
        <f t="shared" si="23"/>
        <v>`o</v>
      </c>
      <c r="G221" s="276" t="s">
        <v>5769</v>
      </c>
      <c r="H221" t="s">
        <v>5650</v>
      </c>
      <c r="I221">
        <f t="shared" si="12"/>
        <v>129</v>
      </c>
      <c r="J221">
        <f t="shared" si="13"/>
        <v>79</v>
      </c>
    </row>
    <row r="222" spans="2:10">
      <c r="B222" t="str">
        <f t="shared" si="20"/>
        <v>8152</v>
      </c>
      <c r="C222" s="53">
        <v>81</v>
      </c>
      <c r="D222" s="53">
        <v>52</v>
      </c>
      <c r="E222" t="s">
        <v>576</v>
      </c>
      <c r="F222" t="s">
        <v>5664</v>
      </c>
      <c r="G222" s="276" t="s">
        <v>5769</v>
      </c>
      <c r="H222" t="s">
        <v>5650</v>
      </c>
      <c r="I222">
        <f t="shared" si="12"/>
        <v>129</v>
      </c>
      <c r="J222">
        <f t="shared" si="13"/>
        <v>82</v>
      </c>
    </row>
    <row r="223" spans="2:10">
      <c r="B223" t="str">
        <f t="shared" si="20"/>
        <v>8153</v>
      </c>
      <c r="C223" s="53">
        <v>81</v>
      </c>
      <c r="D223" s="53">
        <v>53</v>
      </c>
      <c r="E223" t="s">
        <v>643</v>
      </c>
      <c r="F223" t="s">
        <v>5663</v>
      </c>
      <c r="G223" s="276" t="s">
        <v>5769</v>
      </c>
      <c r="H223" t="s">
        <v>5650</v>
      </c>
      <c r="I223">
        <f t="shared" si="12"/>
        <v>129</v>
      </c>
      <c r="J223">
        <f t="shared" si="13"/>
        <v>83</v>
      </c>
    </row>
    <row r="224" spans="2:10">
      <c r="B224" t="str">
        <f t="shared" si="20"/>
        <v>8154</v>
      </c>
      <c r="C224" s="53">
        <v>81</v>
      </c>
      <c r="D224" s="53">
        <v>54</v>
      </c>
      <c r="E224" t="s">
        <v>723</v>
      </c>
      <c r="F224" t="s">
        <v>5662</v>
      </c>
      <c r="G224" s="276" t="s">
        <v>5769</v>
      </c>
      <c r="H224" t="s">
        <v>5650</v>
      </c>
      <c r="I224">
        <f t="shared" ref="I224:I287" si="24">HEX2DEC(C224)</f>
        <v>129</v>
      </c>
      <c r="J224">
        <f t="shared" ref="J224:J287" si="25">HEX2DEC(D224)</f>
        <v>84</v>
      </c>
    </row>
    <row r="225" spans="2:10">
      <c r="B225" t="str">
        <f t="shared" si="20"/>
        <v>8155</v>
      </c>
      <c r="C225" s="53">
        <v>81</v>
      </c>
      <c r="D225" s="53">
        <v>55</v>
      </c>
      <c r="E225" t="s">
        <v>645</v>
      </c>
      <c r="F225" t="s">
        <v>5661</v>
      </c>
      <c r="G225" s="276" t="s">
        <v>5769</v>
      </c>
      <c r="H225" t="s">
        <v>5650</v>
      </c>
      <c r="I225">
        <f t="shared" si="24"/>
        <v>129</v>
      </c>
      <c r="J225">
        <f t="shared" si="25"/>
        <v>85</v>
      </c>
    </row>
    <row r="226" spans="2:10">
      <c r="B226" t="str">
        <f t="shared" si="20"/>
        <v>8158</v>
      </c>
      <c r="C226" s="53">
        <v>81</v>
      </c>
      <c r="D226" s="53">
        <v>58</v>
      </c>
      <c r="E226" t="s">
        <v>724</v>
      </c>
      <c r="F226" s="274" t="str">
        <f t="shared" ref="F226:F236" si="26">"`"&amp;MID(E226,5,1)</f>
        <v>`R</v>
      </c>
      <c r="G226" s="276" t="s">
        <v>5769</v>
      </c>
      <c r="H226" t="s">
        <v>5650</v>
      </c>
      <c r="I226">
        <f t="shared" si="24"/>
        <v>129</v>
      </c>
      <c r="J226">
        <f t="shared" si="25"/>
        <v>88</v>
      </c>
    </row>
    <row r="227" spans="2:10">
      <c r="B227" t="str">
        <f t="shared" si="20"/>
        <v>8159</v>
      </c>
      <c r="C227" s="53">
        <v>81</v>
      </c>
      <c r="D227" s="53">
        <v>59</v>
      </c>
      <c r="E227" t="s">
        <v>644</v>
      </c>
      <c r="F227" s="274" t="str">
        <f t="shared" si="26"/>
        <v>`r</v>
      </c>
      <c r="G227" s="276" t="s">
        <v>5769</v>
      </c>
      <c r="H227" t="s">
        <v>5650</v>
      </c>
      <c r="I227">
        <f t="shared" si="24"/>
        <v>129</v>
      </c>
      <c r="J227">
        <f t="shared" si="25"/>
        <v>89</v>
      </c>
    </row>
    <row r="228" spans="2:10">
      <c r="B228" t="str">
        <f t="shared" si="20"/>
        <v>815a</v>
      </c>
      <c r="C228" s="53">
        <v>81</v>
      </c>
      <c r="D228" s="53" t="s">
        <v>5660</v>
      </c>
      <c r="E228" t="s">
        <v>577</v>
      </c>
      <c r="F228" s="274" t="str">
        <f t="shared" si="26"/>
        <v>`S</v>
      </c>
      <c r="G228" s="276" t="s">
        <v>5769</v>
      </c>
      <c r="H228" t="s">
        <v>5650</v>
      </c>
      <c r="I228">
        <f t="shared" si="24"/>
        <v>129</v>
      </c>
      <c r="J228">
        <f t="shared" si="25"/>
        <v>90</v>
      </c>
    </row>
    <row r="229" spans="2:10">
      <c r="B229" t="str">
        <f t="shared" si="20"/>
        <v>815b</v>
      </c>
      <c r="C229" s="53">
        <v>81</v>
      </c>
      <c r="D229" s="53" t="s">
        <v>5659</v>
      </c>
      <c r="E229" t="s">
        <v>647</v>
      </c>
      <c r="F229" s="274" t="str">
        <f t="shared" si="26"/>
        <v>`s</v>
      </c>
      <c r="G229" s="276" t="s">
        <v>5769</v>
      </c>
      <c r="H229" t="s">
        <v>5650</v>
      </c>
      <c r="I229">
        <f t="shared" si="24"/>
        <v>129</v>
      </c>
      <c r="J229">
        <f t="shared" si="25"/>
        <v>91</v>
      </c>
    </row>
    <row r="230" spans="2:10">
      <c r="B230" t="str">
        <f t="shared" si="20"/>
        <v>815e</v>
      </c>
      <c r="C230" s="53">
        <v>81</v>
      </c>
      <c r="D230" s="53" t="s">
        <v>5658</v>
      </c>
      <c r="E230" t="s">
        <v>579</v>
      </c>
      <c r="F230" s="274" t="str">
        <f t="shared" si="26"/>
        <v>`S</v>
      </c>
      <c r="G230" s="276" t="s">
        <v>5769</v>
      </c>
      <c r="H230" t="s">
        <v>5650</v>
      </c>
      <c r="I230">
        <f t="shared" si="24"/>
        <v>129</v>
      </c>
      <c r="J230">
        <f t="shared" si="25"/>
        <v>94</v>
      </c>
    </row>
    <row r="231" spans="2:10">
      <c r="B231" t="str">
        <f t="shared" si="20"/>
        <v>815f</v>
      </c>
      <c r="C231" s="53">
        <v>81</v>
      </c>
      <c r="D231" s="53" t="s">
        <v>5657</v>
      </c>
      <c r="E231" t="s">
        <v>649</v>
      </c>
      <c r="F231" s="274" t="str">
        <f t="shared" si="26"/>
        <v>`s</v>
      </c>
      <c r="G231" s="276" t="s">
        <v>5769</v>
      </c>
      <c r="H231" t="s">
        <v>5650</v>
      </c>
      <c r="I231">
        <f t="shared" si="24"/>
        <v>129</v>
      </c>
      <c r="J231">
        <f t="shared" si="25"/>
        <v>95</v>
      </c>
    </row>
    <row r="232" spans="2:10">
      <c r="B232" t="str">
        <f t="shared" si="20"/>
        <v>8160</v>
      </c>
      <c r="C232" s="53">
        <v>81</v>
      </c>
      <c r="D232" s="53">
        <v>60</v>
      </c>
      <c r="E232" t="s">
        <v>578</v>
      </c>
      <c r="F232" s="274" t="str">
        <f t="shared" si="26"/>
        <v>`S</v>
      </c>
      <c r="G232" s="276" t="s">
        <v>5769</v>
      </c>
      <c r="H232" t="s">
        <v>5650</v>
      </c>
      <c r="I232">
        <f t="shared" si="24"/>
        <v>129</v>
      </c>
      <c r="J232">
        <f t="shared" si="25"/>
        <v>96</v>
      </c>
    </row>
    <row r="233" spans="2:10">
      <c r="B233" t="str">
        <f t="shared" si="20"/>
        <v>8161</v>
      </c>
      <c r="C233" s="53">
        <v>81</v>
      </c>
      <c r="D233" s="53">
        <v>61</v>
      </c>
      <c r="E233" t="s">
        <v>648</v>
      </c>
      <c r="F233" s="274" t="str">
        <f t="shared" si="26"/>
        <v>`s</v>
      </c>
      <c r="G233" s="276" t="s">
        <v>5769</v>
      </c>
      <c r="H233" t="s">
        <v>5650</v>
      </c>
      <c r="I233">
        <f t="shared" si="24"/>
        <v>129</v>
      </c>
      <c r="J233">
        <f t="shared" si="25"/>
        <v>97</v>
      </c>
    </row>
    <row r="234" spans="2:10">
      <c r="B234" t="str">
        <f t="shared" si="20"/>
        <v>8162</v>
      </c>
      <c r="C234" s="53">
        <v>81</v>
      </c>
      <c r="D234" s="53">
        <v>62</v>
      </c>
      <c r="E234" t="s">
        <v>581</v>
      </c>
      <c r="F234" s="274" t="str">
        <f t="shared" si="26"/>
        <v>`T</v>
      </c>
      <c r="G234" s="276" t="s">
        <v>5769</v>
      </c>
      <c r="H234" t="s">
        <v>5650</v>
      </c>
      <c r="I234">
        <f t="shared" si="24"/>
        <v>129</v>
      </c>
      <c r="J234">
        <f t="shared" si="25"/>
        <v>98</v>
      </c>
    </row>
    <row r="235" spans="2:10">
      <c r="B235" t="str">
        <f t="shared" si="20"/>
        <v>8163</v>
      </c>
      <c r="C235" s="53">
        <v>81</v>
      </c>
      <c r="D235" s="53">
        <v>63</v>
      </c>
      <c r="E235" t="s">
        <v>651</v>
      </c>
      <c r="F235" s="274" t="str">
        <f t="shared" si="26"/>
        <v>`t</v>
      </c>
      <c r="G235" s="276" t="s">
        <v>5769</v>
      </c>
      <c r="H235" t="s">
        <v>5650</v>
      </c>
      <c r="I235">
        <f t="shared" si="24"/>
        <v>129</v>
      </c>
      <c r="J235">
        <f t="shared" si="25"/>
        <v>99</v>
      </c>
    </row>
    <row r="236" spans="2:10">
      <c r="B236" t="str">
        <f t="shared" si="20"/>
        <v>8164</v>
      </c>
      <c r="C236" s="53">
        <v>81</v>
      </c>
      <c r="D236" s="53">
        <v>64</v>
      </c>
      <c r="E236" t="s">
        <v>580</v>
      </c>
      <c r="F236" s="274" t="str">
        <f t="shared" si="26"/>
        <v>`T</v>
      </c>
      <c r="G236" s="276" t="s">
        <v>5769</v>
      </c>
      <c r="H236" t="s">
        <v>5650</v>
      </c>
      <c r="I236">
        <f t="shared" si="24"/>
        <v>129</v>
      </c>
      <c r="J236">
        <f t="shared" si="25"/>
        <v>100</v>
      </c>
    </row>
    <row r="237" spans="2:10">
      <c r="B237" t="str">
        <f t="shared" si="20"/>
        <v>8165</v>
      </c>
      <c r="C237" s="53">
        <v>81</v>
      </c>
      <c r="D237" s="53">
        <v>65</v>
      </c>
      <c r="E237" t="s">
        <v>650</v>
      </c>
      <c r="F237" t="s">
        <v>5656</v>
      </c>
      <c r="G237" s="276" t="s">
        <v>5769</v>
      </c>
      <c r="H237" t="s">
        <v>5650</v>
      </c>
      <c r="I237">
        <f t="shared" si="24"/>
        <v>129</v>
      </c>
      <c r="J237">
        <f t="shared" si="25"/>
        <v>101</v>
      </c>
    </row>
    <row r="238" spans="2:10">
      <c r="B238" t="str">
        <f t="shared" si="20"/>
        <v>8168</v>
      </c>
      <c r="C238" s="53">
        <v>81</v>
      </c>
      <c r="D238" s="53">
        <v>68</v>
      </c>
      <c r="E238" t="s">
        <v>587</v>
      </c>
      <c r="F238" s="274" t="str">
        <f t="shared" ref="F238:F259" si="27">"`"&amp;MID(E238,5,1)</f>
        <v>`U</v>
      </c>
      <c r="G238" s="276" t="s">
        <v>5769</v>
      </c>
      <c r="H238" t="s">
        <v>5650</v>
      </c>
      <c r="I238">
        <f t="shared" si="24"/>
        <v>129</v>
      </c>
      <c r="J238">
        <f t="shared" si="25"/>
        <v>104</v>
      </c>
    </row>
    <row r="239" spans="2:10">
      <c r="B239" t="str">
        <f t="shared" si="20"/>
        <v>8169</v>
      </c>
      <c r="C239" s="53">
        <v>81</v>
      </c>
      <c r="D239" s="53">
        <v>69</v>
      </c>
      <c r="E239" t="s">
        <v>657</v>
      </c>
      <c r="F239" s="274" t="str">
        <f t="shared" si="27"/>
        <v>`u</v>
      </c>
      <c r="G239" s="276" t="s">
        <v>5769</v>
      </c>
      <c r="H239" t="s">
        <v>5650</v>
      </c>
      <c r="I239">
        <f t="shared" si="24"/>
        <v>129</v>
      </c>
      <c r="J239">
        <f t="shared" si="25"/>
        <v>105</v>
      </c>
    </row>
    <row r="240" spans="2:10">
      <c r="B240" t="str">
        <f t="shared" si="20"/>
        <v>816a</v>
      </c>
      <c r="C240" s="53">
        <v>81</v>
      </c>
      <c r="D240" s="53" t="s">
        <v>5573</v>
      </c>
      <c r="E240" t="s">
        <v>582</v>
      </c>
      <c r="F240" s="274" t="str">
        <f t="shared" si="27"/>
        <v>`U</v>
      </c>
      <c r="G240" s="276" t="s">
        <v>5769</v>
      </c>
      <c r="H240" t="s">
        <v>5650</v>
      </c>
      <c r="I240">
        <f t="shared" si="24"/>
        <v>129</v>
      </c>
      <c r="J240">
        <f t="shared" si="25"/>
        <v>106</v>
      </c>
    </row>
    <row r="241" spans="2:14">
      <c r="B241" t="str">
        <f t="shared" si="20"/>
        <v>816b</v>
      </c>
      <c r="C241" s="53">
        <v>81</v>
      </c>
      <c r="D241" s="53" t="s">
        <v>5571</v>
      </c>
      <c r="E241" t="s">
        <v>652</v>
      </c>
      <c r="F241" s="274" t="str">
        <f t="shared" si="27"/>
        <v>`u</v>
      </c>
      <c r="G241" s="276" t="s">
        <v>5769</v>
      </c>
      <c r="H241" t="s">
        <v>5650</v>
      </c>
      <c r="I241">
        <f t="shared" si="24"/>
        <v>129</v>
      </c>
      <c r="J241">
        <f t="shared" si="25"/>
        <v>107</v>
      </c>
    </row>
    <row r="242" spans="2:14">
      <c r="B242" t="str">
        <f t="shared" si="20"/>
        <v>816c</v>
      </c>
      <c r="C242" s="53">
        <v>81</v>
      </c>
      <c r="D242" s="53" t="s">
        <v>5569</v>
      </c>
      <c r="E242" t="s">
        <v>584</v>
      </c>
      <c r="F242" s="274" t="str">
        <f t="shared" si="27"/>
        <v>`U</v>
      </c>
      <c r="G242" s="275" t="str">
        <f>"`"&amp;MID(E242,5,1)</f>
        <v>`U</v>
      </c>
      <c r="H242" t="s">
        <v>5650</v>
      </c>
      <c r="I242">
        <f t="shared" si="24"/>
        <v>129</v>
      </c>
      <c r="J242">
        <f t="shared" si="25"/>
        <v>108</v>
      </c>
      <c r="N242" s="174" t="str">
        <f t="shared" ref="N242:N243" si="28">"              {"&amp;E242&amp;",     "&amp;REPT(" ",25-LEN(E242))&amp;CHAR(34)&amp;G242&amp;CHAR(34)&amp;"},"</f>
        <v xml:space="preserve">              {STD_U_BREVE,                   "`U"},</v>
      </c>
    </row>
    <row r="243" spans="2:14">
      <c r="B243" t="str">
        <f t="shared" si="20"/>
        <v>816d</v>
      </c>
      <c r="C243" s="53">
        <v>81</v>
      </c>
      <c r="D243" s="53" t="s">
        <v>5567</v>
      </c>
      <c r="E243" t="s">
        <v>654</v>
      </c>
      <c r="F243" s="274" t="str">
        <f t="shared" si="27"/>
        <v>`u</v>
      </c>
      <c r="G243" s="275" t="str">
        <f>"`"&amp;MID(E243,5,1)</f>
        <v>`u</v>
      </c>
      <c r="H243" t="s">
        <v>5650</v>
      </c>
      <c r="I243">
        <f t="shared" si="24"/>
        <v>129</v>
      </c>
      <c r="J243">
        <f t="shared" si="25"/>
        <v>109</v>
      </c>
      <c r="N243" s="174" t="str">
        <f t="shared" si="28"/>
        <v xml:space="preserve">              {STD_u_BREVE,                   "`u"},</v>
      </c>
    </row>
    <row r="244" spans="2:14">
      <c r="B244" t="str">
        <f t="shared" si="20"/>
        <v>816e</v>
      </c>
      <c r="C244" s="53">
        <v>81</v>
      </c>
      <c r="D244" s="53" t="s">
        <v>5565</v>
      </c>
      <c r="E244" t="s">
        <v>589</v>
      </c>
      <c r="F244" s="274" t="str">
        <f t="shared" si="27"/>
        <v>`U</v>
      </c>
      <c r="G244" s="276" t="s">
        <v>5769</v>
      </c>
      <c r="H244" t="s">
        <v>5650</v>
      </c>
      <c r="I244">
        <f t="shared" si="24"/>
        <v>129</v>
      </c>
      <c r="J244">
        <f t="shared" si="25"/>
        <v>110</v>
      </c>
    </row>
    <row r="245" spans="2:14">
      <c r="B245" t="str">
        <f t="shared" si="20"/>
        <v>816f</v>
      </c>
      <c r="C245" s="53">
        <v>81</v>
      </c>
      <c r="D245" s="53" t="s">
        <v>5563</v>
      </c>
      <c r="E245" t="s">
        <v>659</v>
      </c>
      <c r="F245" s="274" t="str">
        <f t="shared" si="27"/>
        <v>`u</v>
      </c>
      <c r="G245" s="276" t="s">
        <v>5769</v>
      </c>
      <c r="H245" t="s">
        <v>5650</v>
      </c>
      <c r="I245">
        <f t="shared" si="24"/>
        <v>129</v>
      </c>
      <c r="J245">
        <f t="shared" si="25"/>
        <v>111</v>
      </c>
    </row>
    <row r="246" spans="2:14">
      <c r="B246" t="str">
        <f t="shared" si="20"/>
        <v>8172</v>
      </c>
      <c r="C246" s="53">
        <v>81</v>
      </c>
      <c r="D246" s="53">
        <v>72</v>
      </c>
      <c r="E246" t="s">
        <v>725</v>
      </c>
      <c r="F246" s="274" t="str">
        <f t="shared" si="27"/>
        <v>`U</v>
      </c>
      <c r="G246" s="276" t="s">
        <v>5769</v>
      </c>
      <c r="H246" t="s">
        <v>5650</v>
      </c>
      <c r="I246">
        <f t="shared" si="24"/>
        <v>129</v>
      </c>
      <c r="J246">
        <f t="shared" si="25"/>
        <v>114</v>
      </c>
    </row>
    <row r="247" spans="2:14">
      <c r="B247" t="str">
        <f t="shared" si="20"/>
        <v>8173</v>
      </c>
      <c r="C247" s="53">
        <v>81</v>
      </c>
      <c r="D247" s="53">
        <v>73</v>
      </c>
      <c r="E247" t="s">
        <v>726</v>
      </c>
      <c r="F247" s="274" t="str">
        <f t="shared" si="27"/>
        <v>`u</v>
      </c>
      <c r="G247" s="276" t="s">
        <v>5769</v>
      </c>
      <c r="H247" t="s">
        <v>5650</v>
      </c>
      <c r="I247">
        <f t="shared" si="24"/>
        <v>129</v>
      </c>
      <c r="J247">
        <f t="shared" si="25"/>
        <v>115</v>
      </c>
    </row>
    <row r="248" spans="2:14">
      <c r="B248" t="str">
        <f t="shared" si="20"/>
        <v>8174</v>
      </c>
      <c r="C248" s="53">
        <v>81</v>
      </c>
      <c r="D248" s="53">
        <v>74</v>
      </c>
      <c r="E248" t="s">
        <v>590</v>
      </c>
      <c r="F248" s="274" t="str">
        <f t="shared" si="27"/>
        <v>`W</v>
      </c>
      <c r="G248" s="276" t="s">
        <v>5769</v>
      </c>
      <c r="H248" t="s">
        <v>5650</v>
      </c>
      <c r="I248">
        <f t="shared" si="24"/>
        <v>129</v>
      </c>
      <c r="J248">
        <f t="shared" si="25"/>
        <v>116</v>
      </c>
    </row>
    <row r="249" spans="2:14">
      <c r="B249" t="str">
        <f t="shared" si="20"/>
        <v>8175</v>
      </c>
      <c r="C249" s="53">
        <v>81</v>
      </c>
      <c r="D249" s="53">
        <v>75</v>
      </c>
      <c r="E249" t="s">
        <v>660</v>
      </c>
      <c r="F249" s="274" t="str">
        <f t="shared" si="27"/>
        <v>`w</v>
      </c>
      <c r="G249" s="276" t="s">
        <v>5769</v>
      </c>
      <c r="H249" t="s">
        <v>5650</v>
      </c>
      <c r="I249">
        <f t="shared" si="24"/>
        <v>129</v>
      </c>
      <c r="J249">
        <f t="shared" si="25"/>
        <v>117</v>
      </c>
    </row>
    <row r="250" spans="2:14">
      <c r="B250" t="str">
        <f t="shared" si="20"/>
        <v>8176</v>
      </c>
      <c r="C250" s="53">
        <v>81</v>
      </c>
      <c r="D250" s="53">
        <v>76</v>
      </c>
      <c r="E250" t="s">
        <v>591</v>
      </c>
      <c r="F250" s="274" t="str">
        <f t="shared" si="27"/>
        <v>`Y</v>
      </c>
      <c r="G250" s="275" t="str">
        <f t="shared" ref="G250:G251" si="29">"`"&amp;MID(E250,5,1)</f>
        <v>`Y</v>
      </c>
      <c r="H250" t="s">
        <v>5650</v>
      </c>
      <c r="I250">
        <f t="shared" si="24"/>
        <v>129</v>
      </c>
      <c r="J250">
        <f t="shared" si="25"/>
        <v>118</v>
      </c>
      <c r="N250" s="174" t="str">
        <f t="shared" ref="N250:N251" si="30">"              {"&amp;E250&amp;",     "&amp;REPT(" ",25-LEN(E250))&amp;CHAR(34)&amp;G250&amp;CHAR(34)&amp;"},"</f>
        <v xml:space="preserve">              {STD_Y_CIRC,                    "`Y"},</v>
      </c>
    </row>
    <row r="251" spans="2:14">
      <c r="B251" t="str">
        <f t="shared" si="20"/>
        <v>8177</v>
      </c>
      <c r="C251" s="53">
        <v>81</v>
      </c>
      <c r="D251" s="53">
        <v>77</v>
      </c>
      <c r="E251" t="s">
        <v>357</v>
      </c>
      <c r="F251" s="274" t="str">
        <f t="shared" si="27"/>
        <v>`y</v>
      </c>
      <c r="G251" s="275" t="str">
        <f t="shared" si="29"/>
        <v>`y</v>
      </c>
      <c r="H251" t="s">
        <v>5650</v>
      </c>
      <c r="I251">
        <f t="shared" si="24"/>
        <v>129</v>
      </c>
      <c r="J251">
        <f t="shared" si="25"/>
        <v>119</v>
      </c>
      <c r="N251" s="174" t="str">
        <f t="shared" si="30"/>
        <v xml:space="preserve">              {STD_y_CIRC,                    "`y"},</v>
      </c>
    </row>
    <row r="252" spans="2:14">
      <c r="B252" t="str">
        <f t="shared" si="20"/>
        <v>8178</v>
      </c>
      <c r="C252" s="53">
        <v>81</v>
      </c>
      <c r="D252" s="53">
        <v>78</v>
      </c>
      <c r="E252" t="s">
        <v>593</v>
      </c>
      <c r="F252" s="274" t="str">
        <f t="shared" si="27"/>
        <v>`Y</v>
      </c>
      <c r="G252" s="276" t="s">
        <v>5769</v>
      </c>
      <c r="H252" t="s">
        <v>5650</v>
      </c>
      <c r="I252">
        <f t="shared" si="24"/>
        <v>129</v>
      </c>
      <c r="J252">
        <f t="shared" si="25"/>
        <v>120</v>
      </c>
    </row>
    <row r="253" spans="2:14">
      <c r="B253" t="str">
        <f t="shared" si="20"/>
        <v>8179</v>
      </c>
      <c r="C253" s="53">
        <v>81</v>
      </c>
      <c r="D253" s="53">
        <v>79</v>
      </c>
      <c r="E253" t="s">
        <v>594</v>
      </c>
      <c r="F253" s="274" t="str">
        <f t="shared" si="27"/>
        <v>`Z</v>
      </c>
      <c r="G253" s="276" t="s">
        <v>5769</v>
      </c>
      <c r="H253" t="s">
        <v>5650</v>
      </c>
      <c r="I253">
        <f t="shared" si="24"/>
        <v>129</v>
      </c>
      <c r="J253">
        <f t="shared" si="25"/>
        <v>121</v>
      </c>
    </row>
    <row r="254" spans="2:14">
      <c r="B254" t="str">
        <f t="shared" si="20"/>
        <v>817a</v>
      </c>
      <c r="C254" s="53">
        <v>81</v>
      </c>
      <c r="D254" s="53" t="s">
        <v>5655</v>
      </c>
      <c r="E254" t="s">
        <v>665</v>
      </c>
      <c r="F254" s="274" t="str">
        <f t="shared" si="27"/>
        <v>`z</v>
      </c>
      <c r="G254" s="276" t="s">
        <v>5769</v>
      </c>
      <c r="H254" t="s">
        <v>5650</v>
      </c>
      <c r="I254">
        <f t="shared" si="24"/>
        <v>129</v>
      </c>
      <c r="J254">
        <f t="shared" si="25"/>
        <v>122</v>
      </c>
    </row>
    <row r="255" spans="2:14">
      <c r="B255" t="str">
        <f t="shared" si="20"/>
        <v>817b</v>
      </c>
      <c r="C255" s="53">
        <v>81</v>
      </c>
      <c r="D255" s="53" t="s">
        <v>5641</v>
      </c>
      <c r="E255" t="s">
        <v>596</v>
      </c>
      <c r="F255" s="274" t="str">
        <f t="shared" si="27"/>
        <v>`Z</v>
      </c>
      <c r="G255" s="276" t="s">
        <v>5769</v>
      </c>
      <c r="H255" t="s">
        <v>5650</v>
      </c>
      <c r="I255">
        <f t="shared" si="24"/>
        <v>129</v>
      </c>
      <c r="J255">
        <f t="shared" si="25"/>
        <v>123</v>
      </c>
    </row>
    <row r="256" spans="2:14">
      <c r="B256" t="str">
        <f t="shared" si="20"/>
        <v>817c</v>
      </c>
      <c r="C256" s="53">
        <v>81</v>
      </c>
      <c r="D256" s="53" t="s">
        <v>5654</v>
      </c>
      <c r="E256" t="s">
        <v>667</v>
      </c>
      <c r="F256" s="274" t="str">
        <f t="shared" si="27"/>
        <v>`z</v>
      </c>
      <c r="G256" s="276" t="s">
        <v>5769</v>
      </c>
      <c r="H256" t="s">
        <v>5650</v>
      </c>
      <c r="I256">
        <f t="shared" si="24"/>
        <v>129</v>
      </c>
      <c r="J256">
        <f t="shared" si="25"/>
        <v>124</v>
      </c>
    </row>
    <row r="257" spans="2:14">
      <c r="B257" t="str">
        <f t="shared" ref="B257:B320" si="31">MID("00"&amp;C257,1+LEN(C257),2)&amp;MID("00"&amp;D257,1+LEN(D257),2)</f>
        <v>817d</v>
      </c>
      <c r="C257" s="53">
        <v>81</v>
      </c>
      <c r="D257" s="53" t="s">
        <v>5560</v>
      </c>
      <c r="E257" t="s">
        <v>595</v>
      </c>
      <c r="F257" s="274" t="str">
        <f t="shared" si="27"/>
        <v>`Z</v>
      </c>
      <c r="G257" s="276" t="s">
        <v>5769</v>
      </c>
      <c r="H257" t="s">
        <v>5650</v>
      </c>
      <c r="I257">
        <f t="shared" si="24"/>
        <v>129</v>
      </c>
      <c r="J257">
        <f t="shared" si="25"/>
        <v>125</v>
      </c>
    </row>
    <row r="258" spans="2:14">
      <c r="B258" t="str">
        <f t="shared" si="31"/>
        <v>817e</v>
      </c>
      <c r="C258" s="53">
        <v>81</v>
      </c>
      <c r="D258" s="53" t="s">
        <v>5640</v>
      </c>
      <c r="E258" t="s">
        <v>666</v>
      </c>
      <c r="F258" s="274" t="str">
        <f t="shared" si="27"/>
        <v>`z</v>
      </c>
      <c r="G258" s="276" t="s">
        <v>5769</v>
      </c>
      <c r="H258" t="s">
        <v>5650</v>
      </c>
      <c r="I258">
        <f t="shared" si="24"/>
        <v>129</v>
      </c>
      <c r="J258">
        <f t="shared" si="25"/>
        <v>126</v>
      </c>
    </row>
    <row r="259" spans="2:14">
      <c r="B259" t="str">
        <f t="shared" si="31"/>
        <v>8232</v>
      </c>
      <c r="C259" s="273">
        <v>82</v>
      </c>
      <c r="D259" s="53">
        <v>32</v>
      </c>
      <c r="E259" t="s">
        <v>727</v>
      </c>
      <c r="F259" s="274" t="str">
        <f t="shared" si="27"/>
        <v>`y</v>
      </c>
      <c r="G259" s="276" t="s">
        <v>5769</v>
      </c>
      <c r="H259" t="s">
        <v>5650</v>
      </c>
      <c r="I259">
        <f t="shared" si="24"/>
        <v>130</v>
      </c>
      <c r="J259">
        <f t="shared" si="25"/>
        <v>50</v>
      </c>
    </row>
    <row r="260" spans="2:14">
      <c r="B260" t="str">
        <f t="shared" si="31"/>
        <v>8233</v>
      </c>
      <c r="C260" s="273">
        <v>82</v>
      </c>
      <c r="D260" s="53">
        <v>33</v>
      </c>
      <c r="E260" t="s">
        <v>662</v>
      </c>
      <c r="F260" s="236" t="s">
        <v>5653</v>
      </c>
      <c r="G260" s="275" t="s">
        <v>5770</v>
      </c>
      <c r="H260" t="s">
        <v>5650</v>
      </c>
      <c r="I260">
        <f t="shared" si="24"/>
        <v>130</v>
      </c>
      <c r="J260">
        <f t="shared" si="25"/>
        <v>51</v>
      </c>
      <c r="L260">
        <f>HEX2DEC(C260)</f>
        <v>130</v>
      </c>
      <c r="M260">
        <f>HEX2DEC(D260)</f>
        <v>51</v>
      </c>
      <c r="N260" s="174" t="str">
        <f t="shared" ref="N260:N262" si="32">"              {"&amp;E260&amp;",     "&amp;REPT(" ",25-LEN(E260))&amp;CHAR(34)&amp;G260&amp;CHAR(34)&amp;"},"</f>
        <v xml:space="preserve">              {STD_y_BAR,                     "y_mean"},</v>
      </c>
    </row>
    <row r="261" spans="2:14">
      <c r="B261" t="str">
        <f t="shared" si="31"/>
        <v>8378</v>
      </c>
      <c r="C261" s="272">
        <v>83</v>
      </c>
      <c r="D261" s="53">
        <v>78</v>
      </c>
      <c r="E261" t="s">
        <v>661</v>
      </c>
      <c r="F261" s="236" t="s">
        <v>5652</v>
      </c>
      <c r="G261" s="275" t="s">
        <v>5771</v>
      </c>
      <c r="H261" t="s">
        <v>5650</v>
      </c>
      <c r="I261">
        <f t="shared" si="24"/>
        <v>131</v>
      </c>
      <c r="J261">
        <f t="shared" si="25"/>
        <v>120</v>
      </c>
      <c r="N261" s="174" t="str">
        <f t="shared" si="32"/>
        <v xml:space="preserve">              {STD_x_BAR,                     "x_mean"},</v>
      </c>
    </row>
    <row r="262" spans="2:14">
      <c r="B262" t="str">
        <f t="shared" si="31"/>
        <v>8379</v>
      </c>
      <c r="C262" s="272">
        <v>83</v>
      </c>
      <c r="D262" s="53">
        <v>79</v>
      </c>
      <c r="E262" t="s">
        <v>345</v>
      </c>
      <c r="F262" s="274" t="str">
        <f t="shared" ref="F262:F293" si="33">"`"&amp;MID(E262,5,1)</f>
        <v>`x</v>
      </c>
      <c r="G262" s="275" t="s">
        <v>5772</v>
      </c>
      <c r="H262" t="s">
        <v>5650</v>
      </c>
      <c r="I262">
        <f t="shared" si="24"/>
        <v>131</v>
      </c>
      <c r="J262">
        <f t="shared" si="25"/>
        <v>121</v>
      </c>
      <c r="N262" s="174" t="str">
        <f t="shared" si="32"/>
        <v xml:space="preserve">              {STD_x_CIRC,                    "x_circ"},</v>
      </c>
    </row>
    <row r="263" spans="2:14">
      <c r="B263" t="str">
        <f t="shared" si="31"/>
        <v>837f</v>
      </c>
      <c r="C263" s="272">
        <v>83</v>
      </c>
      <c r="D263" s="53" t="s">
        <v>5651</v>
      </c>
      <c r="E263" t="s">
        <v>728</v>
      </c>
      <c r="F263" s="274" t="str">
        <f t="shared" si="33"/>
        <v>`x</v>
      </c>
      <c r="G263" s="276" t="s">
        <v>5769</v>
      </c>
      <c r="H263" t="s">
        <v>5650</v>
      </c>
      <c r="I263">
        <f t="shared" si="24"/>
        <v>131</v>
      </c>
      <c r="J263">
        <f t="shared" si="25"/>
        <v>127</v>
      </c>
    </row>
    <row r="264" spans="2:14">
      <c r="B264" t="str">
        <f t="shared" si="31"/>
        <v>8390</v>
      </c>
      <c r="C264" s="272">
        <v>83</v>
      </c>
      <c r="D264" s="53">
        <v>90</v>
      </c>
      <c r="E264" t="s">
        <v>510</v>
      </c>
      <c r="F264" s="274" t="str">
        <f t="shared" si="33"/>
        <v>`i</v>
      </c>
      <c r="G264" s="276" t="s">
        <v>5769</v>
      </c>
      <c r="H264" t="s">
        <v>5650</v>
      </c>
      <c r="I264">
        <f t="shared" si="24"/>
        <v>131</v>
      </c>
      <c r="J264">
        <f t="shared" si="25"/>
        <v>144</v>
      </c>
    </row>
    <row r="265" spans="2:14">
      <c r="B265" t="str">
        <f t="shared" si="31"/>
        <v>8391</v>
      </c>
      <c r="C265" s="272">
        <v>83</v>
      </c>
      <c r="D265" s="53">
        <v>91</v>
      </c>
      <c r="E265" t="s">
        <v>473</v>
      </c>
      <c r="F265" s="274" t="str">
        <f t="shared" si="33"/>
        <v>`A</v>
      </c>
      <c r="G265" s="275" t="str">
        <f>PROPER(MID(E265,5,10))</f>
        <v>Alpha</v>
      </c>
      <c r="H265" t="s">
        <v>5650</v>
      </c>
      <c r="I265">
        <f t="shared" si="24"/>
        <v>131</v>
      </c>
      <c r="J265">
        <f t="shared" si="25"/>
        <v>145</v>
      </c>
      <c r="N265" s="174" t="str">
        <f t="shared" ref="N265:N270" si="34">"              {"&amp;E265&amp;",     "&amp;REPT(" ",25-LEN(E265))&amp;CHAR(34)&amp;G265&amp;CHAR(34)&amp;"},"</f>
        <v xml:space="preserve">              {STD_ALPHA,                     "Alpha"},</v>
      </c>
    </row>
    <row r="266" spans="2:14">
      <c r="B266" t="str">
        <f t="shared" si="31"/>
        <v>8392</v>
      </c>
      <c r="C266" s="272">
        <v>83</v>
      </c>
      <c r="D266" s="53">
        <v>92</v>
      </c>
      <c r="E266" t="s">
        <v>475</v>
      </c>
      <c r="F266" s="274" t="str">
        <f t="shared" si="33"/>
        <v>`B</v>
      </c>
      <c r="G266" s="275" t="str">
        <f t="shared" ref="G266:G270" si="35">PROPER(MID(E266,5,10))</f>
        <v>Beta</v>
      </c>
      <c r="H266" t="s">
        <v>5650</v>
      </c>
      <c r="I266">
        <f t="shared" si="24"/>
        <v>131</v>
      </c>
      <c r="J266">
        <f t="shared" si="25"/>
        <v>146</v>
      </c>
      <c r="N266" s="174" t="str">
        <f t="shared" si="34"/>
        <v xml:space="preserve">              {STD_BETA,                      "Beta"},</v>
      </c>
    </row>
    <row r="267" spans="2:14">
      <c r="B267" t="str">
        <f t="shared" si="31"/>
        <v>8393</v>
      </c>
      <c r="C267" s="272">
        <v>83</v>
      </c>
      <c r="D267" s="53">
        <v>93</v>
      </c>
      <c r="E267" t="s">
        <v>476</v>
      </c>
      <c r="F267" s="274" t="str">
        <f t="shared" si="33"/>
        <v>`G</v>
      </c>
      <c r="G267" s="275" t="str">
        <f t="shared" si="35"/>
        <v>Gamma</v>
      </c>
      <c r="H267" t="s">
        <v>5650</v>
      </c>
      <c r="I267">
        <f t="shared" si="24"/>
        <v>131</v>
      </c>
      <c r="J267">
        <f t="shared" si="25"/>
        <v>147</v>
      </c>
      <c r="N267" s="174" t="str">
        <f t="shared" si="34"/>
        <v xml:space="preserve">              {STD_GAMMA,                     "Gamma"},</v>
      </c>
    </row>
    <row r="268" spans="2:14">
      <c r="B268" t="str">
        <f t="shared" si="31"/>
        <v>8394</v>
      </c>
      <c r="C268" s="272">
        <v>83</v>
      </c>
      <c r="D268" s="53">
        <v>94</v>
      </c>
      <c r="E268" t="s">
        <v>477</v>
      </c>
      <c r="F268" s="274" t="str">
        <f t="shared" si="33"/>
        <v>`D</v>
      </c>
      <c r="G268" s="275" t="str">
        <f t="shared" si="35"/>
        <v>Delta</v>
      </c>
      <c r="H268" t="s">
        <v>5650</v>
      </c>
      <c r="I268">
        <f t="shared" si="24"/>
        <v>131</v>
      </c>
      <c r="J268">
        <f t="shared" si="25"/>
        <v>148</v>
      </c>
      <c r="N268" s="174" t="str">
        <f t="shared" si="34"/>
        <v xml:space="preserve">              {STD_DELTA,                     "Delta"},</v>
      </c>
    </row>
    <row r="269" spans="2:14">
      <c r="B269" t="str">
        <f t="shared" si="31"/>
        <v>8395</v>
      </c>
      <c r="C269" s="272">
        <v>83</v>
      </c>
      <c r="D269" s="53">
        <v>95</v>
      </c>
      <c r="E269" t="s">
        <v>478</v>
      </c>
      <c r="F269" s="274" t="str">
        <f t="shared" si="33"/>
        <v>`E</v>
      </c>
      <c r="G269" s="275" t="str">
        <f t="shared" si="35"/>
        <v>Epsilon</v>
      </c>
      <c r="H269" t="s">
        <v>5650</v>
      </c>
      <c r="I269">
        <f t="shared" si="24"/>
        <v>131</v>
      </c>
      <c r="J269">
        <f t="shared" si="25"/>
        <v>149</v>
      </c>
      <c r="N269" s="174" t="str">
        <f t="shared" si="34"/>
        <v xml:space="preserve">              {STD_EPSILON,                   "Epsilon"},</v>
      </c>
    </row>
    <row r="270" spans="2:14">
      <c r="B270" t="str">
        <f t="shared" si="31"/>
        <v>8396</v>
      </c>
      <c r="C270" s="272">
        <v>83</v>
      </c>
      <c r="D270" s="53">
        <v>96</v>
      </c>
      <c r="E270" t="s">
        <v>479</v>
      </c>
      <c r="F270" s="274" t="str">
        <f t="shared" si="33"/>
        <v>`Z</v>
      </c>
      <c r="G270" s="275" t="str">
        <f t="shared" si="35"/>
        <v>Zeta</v>
      </c>
      <c r="H270" t="s">
        <v>5650</v>
      </c>
      <c r="I270">
        <f t="shared" si="24"/>
        <v>131</v>
      </c>
      <c r="J270">
        <f t="shared" si="25"/>
        <v>150</v>
      </c>
      <c r="N270" s="174" t="str">
        <f t="shared" si="34"/>
        <v xml:space="preserve">              {STD_ZETA,                      "Zeta"},</v>
      </c>
    </row>
    <row r="271" spans="2:14">
      <c r="B271" t="str">
        <f t="shared" si="31"/>
        <v>8397</v>
      </c>
      <c r="C271" s="272">
        <v>83</v>
      </c>
      <c r="D271" s="53">
        <v>97</v>
      </c>
      <c r="E271" t="s">
        <v>480</v>
      </c>
      <c r="F271" s="274" t="str">
        <f t="shared" si="33"/>
        <v>`E</v>
      </c>
      <c r="G271" s="276" t="s">
        <v>5769</v>
      </c>
      <c r="H271" t="s">
        <v>5650</v>
      </c>
      <c r="I271">
        <f t="shared" si="24"/>
        <v>131</v>
      </c>
      <c r="J271">
        <f t="shared" si="25"/>
        <v>151</v>
      </c>
    </row>
    <row r="272" spans="2:14">
      <c r="B272" t="str">
        <f t="shared" si="31"/>
        <v>8398</v>
      </c>
      <c r="C272" s="272">
        <v>83</v>
      </c>
      <c r="D272" s="53">
        <v>98</v>
      </c>
      <c r="E272" t="s">
        <v>481</v>
      </c>
      <c r="F272" s="274" t="str">
        <f t="shared" si="33"/>
        <v>`T</v>
      </c>
      <c r="G272" s="276" t="s">
        <v>5769</v>
      </c>
      <c r="H272" t="s">
        <v>5650</v>
      </c>
      <c r="I272">
        <f t="shared" si="24"/>
        <v>131</v>
      </c>
      <c r="J272">
        <f t="shared" si="25"/>
        <v>152</v>
      </c>
    </row>
    <row r="273" spans="2:14">
      <c r="B273" t="str">
        <f t="shared" si="31"/>
        <v>8399</v>
      </c>
      <c r="C273" s="272">
        <v>83</v>
      </c>
      <c r="D273" s="53">
        <v>99</v>
      </c>
      <c r="E273" t="s">
        <v>482</v>
      </c>
      <c r="F273" s="274" t="str">
        <f t="shared" si="33"/>
        <v>`I</v>
      </c>
      <c r="G273" s="276" t="s">
        <v>5769</v>
      </c>
      <c r="H273" t="s">
        <v>5650</v>
      </c>
      <c r="I273">
        <f t="shared" si="24"/>
        <v>131</v>
      </c>
      <c r="J273">
        <f t="shared" si="25"/>
        <v>153</v>
      </c>
    </row>
    <row r="274" spans="2:14">
      <c r="B274" t="str">
        <f t="shared" si="31"/>
        <v>839a</v>
      </c>
      <c r="C274" s="272">
        <v>83</v>
      </c>
      <c r="D274" s="53" t="s">
        <v>5551</v>
      </c>
      <c r="E274" t="s">
        <v>484</v>
      </c>
      <c r="F274" s="274" t="str">
        <f t="shared" si="33"/>
        <v>`K</v>
      </c>
      <c r="G274" s="276" t="s">
        <v>5769</v>
      </c>
      <c r="H274" t="s">
        <v>5650</v>
      </c>
      <c r="I274">
        <f t="shared" si="24"/>
        <v>131</v>
      </c>
      <c r="J274">
        <f t="shared" si="25"/>
        <v>154</v>
      </c>
    </row>
    <row r="275" spans="2:14">
      <c r="B275" t="str">
        <f t="shared" si="31"/>
        <v>839b</v>
      </c>
      <c r="C275" s="272">
        <v>83</v>
      </c>
      <c r="D275" s="53" t="s">
        <v>5550</v>
      </c>
      <c r="E275" t="s">
        <v>485</v>
      </c>
      <c r="F275" s="274" t="str">
        <f t="shared" si="33"/>
        <v>`L</v>
      </c>
      <c r="G275" s="276" t="s">
        <v>5769</v>
      </c>
      <c r="H275" t="s">
        <v>5650</v>
      </c>
      <c r="I275">
        <f t="shared" si="24"/>
        <v>131</v>
      </c>
      <c r="J275">
        <f t="shared" si="25"/>
        <v>155</v>
      </c>
    </row>
    <row r="276" spans="2:14">
      <c r="B276" t="str">
        <f t="shared" si="31"/>
        <v>839c</v>
      </c>
      <c r="C276" s="272">
        <v>83</v>
      </c>
      <c r="D276" s="53" t="s">
        <v>5549</v>
      </c>
      <c r="E276" t="s">
        <v>486</v>
      </c>
      <c r="F276" s="274" t="str">
        <f t="shared" si="33"/>
        <v>`M</v>
      </c>
      <c r="G276" s="276" t="s">
        <v>5769</v>
      </c>
      <c r="H276" t="s">
        <v>5650</v>
      </c>
      <c r="I276">
        <f t="shared" si="24"/>
        <v>131</v>
      </c>
      <c r="J276">
        <f t="shared" si="25"/>
        <v>156</v>
      </c>
    </row>
    <row r="277" spans="2:14">
      <c r="B277" t="str">
        <f t="shared" si="31"/>
        <v>839d</v>
      </c>
      <c r="C277" s="272">
        <v>83</v>
      </c>
      <c r="D277" s="53" t="s">
        <v>5548</v>
      </c>
      <c r="E277" t="s">
        <v>487</v>
      </c>
      <c r="F277" s="274" t="str">
        <f t="shared" si="33"/>
        <v>`N</v>
      </c>
      <c r="G277" s="276" t="s">
        <v>5769</v>
      </c>
      <c r="H277" t="s">
        <v>5650</v>
      </c>
      <c r="I277">
        <f t="shared" si="24"/>
        <v>131</v>
      </c>
      <c r="J277">
        <f t="shared" si="25"/>
        <v>157</v>
      </c>
    </row>
    <row r="278" spans="2:14">
      <c r="B278" t="str">
        <f t="shared" si="31"/>
        <v>839e</v>
      </c>
      <c r="C278" s="272">
        <v>83</v>
      </c>
      <c r="D278" s="53" t="s">
        <v>5547</v>
      </c>
      <c r="E278" t="s">
        <v>488</v>
      </c>
      <c r="F278" s="274" t="str">
        <f t="shared" si="33"/>
        <v>`X</v>
      </c>
      <c r="G278" s="276" t="s">
        <v>5769</v>
      </c>
      <c r="H278" t="s">
        <v>5650</v>
      </c>
      <c r="I278">
        <f t="shared" si="24"/>
        <v>131</v>
      </c>
      <c r="J278">
        <f t="shared" si="25"/>
        <v>158</v>
      </c>
    </row>
    <row r="279" spans="2:14">
      <c r="B279" t="str">
        <f t="shared" si="31"/>
        <v>839f</v>
      </c>
      <c r="C279" s="272">
        <v>83</v>
      </c>
      <c r="D279" s="53" t="s">
        <v>5546</v>
      </c>
      <c r="E279" t="s">
        <v>489</v>
      </c>
      <c r="F279" s="274" t="str">
        <f t="shared" si="33"/>
        <v>`O</v>
      </c>
      <c r="G279" s="276" t="s">
        <v>5769</v>
      </c>
      <c r="H279" t="s">
        <v>5650</v>
      </c>
      <c r="I279">
        <f t="shared" si="24"/>
        <v>131</v>
      </c>
      <c r="J279">
        <f t="shared" si="25"/>
        <v>159</v>
      </c>
    </row>
    <row r="280" spans="2:14">
      <c r="B280" t="str">
        <f t="shared" si="31"/>
        <v>83a0</v>
      </c>
      <c r="C280" s="272">
        <v>83</v>
      </c>
      <c r="D280" s="53" t="s">
        <v>5545</v>
      </c>
      <c r="E280" t="s">
        <v>490</v>
      </c>
      <c r="F280" s="274" t="str">
        <f t="shared" si="33"/>
        <v>`P</v>
      </c>
      <c r="G280" s="275" t="str">
        <f>PROPER(MID(E280,5,10))</f>
        <v>Pi</v>
      </c>
      <c r="H280" t="s">
        <v>5650</v>
      </c>
      <c r="I280">
        <f t="shared" si="24"/>
        <v>131</v>
      </c>
      <c r="J280">
        <f t="shared" si="25"/>
        <v>160</v>
      </c>
      <c r="N280" s="174" t="str">
        <f>"              {"&amp;E280&amp;",     "&amp;REPT(" ",25-LEN(E280))&amp;CHAR(34)&amp;G280&amp;CHAR(34)&amp;"},"</f>
        <v xml:space="preserve">              {STD_PI,                        "Pi"},</v>
      </c>
    </row>
    <row r="281" spans="2:14">
      <c r="B281" t="str">
        <f t="shared" si="31"/>
        <v>83a1</v>
      </c>
      <c r="C281" s="272">
        <v>83</v>
      </c>
      <c r="D281" s="53" t="s">
        <v>5472</v>
      </c>
      <c r="E281" t="s">
        <v>491</v>
      </c>
      <c r="F281" s="274" t="str">
        <f t="shared" si="33"/>
        <v>`R</v>
      </c>
      <c r="G281" s="276" t="s">
        <v>5769</v>
      </c>
      <c r="H281" t="s">
        <v>5650</v>
      </c>
      <c r="I281">
        <f t="shared" si="24"/>
        <v>131</v>
      </c>
      <c r="J281">
        <f t="shared" si="25"/>
        <v>161</v>
      </c>
    </row>
    <row r="282" spans="2:14">
      <c r="B282" t="str">
        <f t="shared" si="31"/>
        <v>83a3</v>
      </c>
      <c r="C282" s="272">
        <v>83</v>
      </c>
      <c r="D282" s="53" t="s">
        <v>5543</v>
      </c>
      <c r="E282" t="s">
        <v>492</v>
      </c>
      <c r="F282" s="274" t="str">
        <f t="shared" si="33"/>
        <v>`S</v>
      </c>
      <c r="G282" s="275" t="str">
        <f>PROPER(MID(E282,5,10))</f>
        <v>Sigma</v>
      </c>
      <c r="H282" t="s">
        <v>5650</v>
      </c>
      <c r="I282">
        <f t="shared" si="24"/>
        <v>131</v>
      </c>
      <c r="J282">
        <f t="shared" si="25"/>
        <v>163</v>
      </c>
      <c r="N282" s="174" t="str">
        <f>"              {"&amp;E282&amp;",     "&amp;REPT(" ",25-LEN(E282))&amp;CHAR(34)&amp;G282&amp;CHAR(34)&amp;"},"</f>
        <v xml:space="preserve">              {STD_SIGMA,                     "Sigma"},</v>
      </c>
    </row>
    <row r="283" spans="2:14">
      <c r="B283" t="str">
        <f t="shared" si="31"/>
        <v>83a4</v>
      </c>
      <c r="C283" s="272">
        <v>83</v>
      </c>
      <c r="D283" s="53" t="s">
        <v>5476</v>
      </c>
      <c r="E283" t="s">
        <v>493</v>
      </c>
      <c r="F283" s="274" t="str">
        <f t="shared" si="33"/>
        <v>`T</v>
      </c>
      <c r="G283" s="276" t="s">
        <v>5769</v>
      </c>
      <c r="H283" t="s">
        <v>5650</v>
      </c>
      <c r="I283">
        <f t="shared" si="24"/>
        <v>131</v>
      </c>
      <c r="J283">
        <f t="shared" si="25"/>
        <v>164</v>
      </c>
    </row>
    <row r="284" spans="2:14">
      <c r="B284" t="str">
        <f t="shared" si="31"/>
        <v>83a5</v>
      </c>
      <c r="C284" s="272">
        <v>83</v>
      </c>
      <c r="D284" s="53" t="s">
        <v>5542</v>
      </c>
      <c r="E284" t="s">
        <v>494</v>
      </c>
      <c r="F284" s="274" t="str">
        <f t="shared" si="33"/>
        <v>`U</v>
      </c>
      <c r="G284" s="276" t="s">
        <v>5769</v>
      </c>
      <c r="H284" t="s">
        <v>5650</v>
      </c>
      <c r="I284">
        <f t="shared" si="24"/>
        <v>131</v>
      </c>
      <c r="J284">
        <f t="shared" si="25"/>
        <v>165</v>
      </c>
    </row>
    <row r="285" spans="2:14">
      <c r="B285" t="str">
        <f t="shared" si="31"/>
        <v>83a6</v>
      </c>
      <c r="C285" s="272">
        <v>83</v>
      </c>
      <c r="D285" s="53" t="s">
        <v>5469</v>
      </c>
      <c r="E285" t="s">
        <v>388</v>
      </c>
      <c r="F285" s="274" t="str">
        <f t="shared" si="33"/>
        <v>`P</v>
      </c>
      <c r="G285" s="275" t="str">
        <f t="shared" ref="G285:G287" si="36">PROPER(MID(E285,5,10))</f>
        <v>Phi</v>
      </c>
      <c r="H285" t="s">
        <v>5650</v>
      </c>
      <c r="I285">
        <f t="shared" si="24"/>
        <v>131</v>
      </c>
      <c r="J285">
        <f t="shared" si="25"/>
        <v>166</v>
      </c>
      <c r="N285" s="174" t="str">
        <f t="shared" ref="N285:N287" si="37">"              {"&amp;E285&amp;",     "&amp;REPT(" ",25-LEN(E285))&amp;CHAR(34)&amp;G285&amp;CHAR(34)&amp;"},"</f>
        <v xml:space="preserve">              {STD_PHI,                       "Phi"},</v>
      </c>
    </row>
    <row r="286" spans="2:14">
      <c r="B286" t="str">
        <f t="shared" si="31"/>
        <v>83a7</v>
      </c>
      <c r="C286" s="272">
        <v>83</v>
      </c>
      <c r="D286" s="53" t="s">
        <v>5473</v>
      </c>
      <c r="E286" t="s">
        <v>496</v>
      </c>
      <c r="F286" s="274" t="str">
        <f t="shared" si="33"/>
        <v>`C</v>
      </c>
      <c r="G286" s="275" t="str">
        <f t="shared" si="36"/>
        <v>Chi</v>
      </c>
      <c r="H286" t="s">
        <v>5650</v>
      </c>
      <c r="I286">
        <f t="shared" si="24"/>
        <v>131</v>
      </c>
      <c r="J286">
        <f t="shared" si="25"/>
        <v>167</v>
      </c>
      <c r="N286" s="174" t="str">
        <f t="shared" si="37"/>
        <v xml:space="preserve">              {STD_CHI,                       "Chi"},</v>
      </c>
    </row>
    <row r="287" spans="2:14">
      <c r="B287" t="str">
        <f t="shared" si="31"/>
        <v>83a8</v>
      </c>
      <c r="C287" s="272">
        <v>83</v>
      </c>
      <c r="D287" s="53" t="s">
        <v>5541</v>
      </c>
      <c r="E287" t="s">
        <v>497</v>
      </c>
      <c r="F287" s="274" t="str">
        <f t="shared" si="33"/>
        <v>`P</v>
      </c>
      <c r="G287" s="275" t="str">
        <f t="shared" si="36"/>
        <v>Psi</v>
      </c>
      <c r="H287" t="s">
        <v>5650</v>
      </c>
      <c r="I287">
        <f t="shared" si="24"/>
        <v>131</v>
      </c>
      <c r="J287">
        <f t="shared" si="25"/>
        <v>168</v>
      </c>
      <c r="N287" s="174" t="str">
        <f t="shared" si="37"/>
        <v xml:space="preserve">              {STD_PSI,                       "Psi"},</v>
      </c>
    </row>
    <row r="288" spans="2:14">
      <c r="B288" t="str">
        <f t="shared" si="31"/>
        <v>83a9</v>
      </c>
      <c r="C288" s="272">
        <v>83</v>
      </c>
      <c r="D288" s="53" t="s">
        <v>5540</v>
      </c>
      <c r="E288" t="s">
        <v>498</v>
      </c>
      <c r="F288" s="274" t="str">
        <f t="shared" si="33"/>
        <v>`O</v>
      </c>
      <c r="G288" s="276" t="s">
        <v>5769</v>
      </c>
      <c r="H288" t="s">
        <v>5650</v>
      </c>
      <c r="I288">
        <f t="shared" ref="I288:I351" si="38">HEX2DEC(C288)</f>
        <v>131</v>
      </c>
      <c r="J288">
        <f t="shared" ref="J288:J351" si="39">HEX2DEC(D288)</f>
        <v>169</v>
      </c>
    </row>
    <row r="289" spans="2:14">
      <c r="B289" t="str">
        <f t="shared" si="31"/>
        <v>83aa</v>
      </c>
      <c r="C289" s="272">
        <v>83</v>
      </c>
      <c r="D289" s="53" t="s">
        <v>5539</v>
      </c>
      <c r="E289" t="s">
        <v>483</v>
      </c>
      <c r="F289" s="274" t="str">
        <f t="shared" si="33"/>
        <v>`I</v>
      </c>
      <c r="G289" s="276" t="s">
        <v>5769</v>
      </c>
      <c r="H289" t="s">
        <v>5650</v>
      </c>
      <c r="I289">
        <f t="shared" si="38"/>
        <v>131</v>
      </c>
      <c r="J289">
        <f t="shared" si="39"/>
        <v>170</v>
      </c>
    </row>
    <row r="290" spans="2:14">
      <c r="B290" t="str">
        <f t="shared" si="31"/>
        <v>83ab</v>
      </c>
      <c r="C290" s="272">
        <v>83</v>
      </c>
      <c r="D290" s="53" t="s">
        <v>5538</v>
      </c>
      <c r="E290" t="s">
        <v>495</v>
      </c>
      <c r="F290" s="274" t="str">
        <f t="shared" si="33"/>
        <v>`U</v>
      </c>
      <c r="G290" s="276" t="s">
        <v>5769</v>
      </c>
      <c r="H290" t="s">
        <v>5650</v>
      </c>
      <c r="I290">
        <f t="shared" si="38"/>
        <v>131</v>
      </c>
      <c r="J290">
        <f t="shared" si="39"/>
        <v>171</v>
      </c>
    </row>
    <row r="291" spans="2:14">
      <c r="B291" t="str">
        <f t="shared" si="31"/>
        <v>83ac</v>
      </c>
      <c r="C291" s="272">
        <v>83</v>
      </c>
      <c r="D291" s="53" t="s">
        <v>5537</v>
      </c>
      <c r="E291" t="s">
        <v>499</v>
      </c>
      <c r="F291" s="274" t="str">
        <f t="shared" si="33"/>
        <v>`a</v>
      </c>
      <c r="G291" s="276" t="s">
        <v>5769</v>
      </c>
      <c r="H291" t="s">
        <v>5650</v>
      </c>
      <c r="I291">
        <f t="shared" si="38"/>
        <v>131</v>
      </c>
      <c r="J291">
        <f t="shared" si="39"/>
        <v>172</v>
      </c>
    </row>
    <row r="292" spans="2:14">
      <c r="B292" t="str">
        <f t="shared" si="31"/>
        <v>83ad</v>
      </c>
      <c r="C292" s="272">
        <v>83</v>
      </c>
      <c r="D292" s="53" t="s">
        <v>5536</v>
      </c>
      <c r="E292" t="s">
        <v>503</v>
      </c>
      <c r="F292" s="274" t="str">
        <f t="shared" si="33"/>
        <v>`e</v>
      </c>
      <c r="G292" s="276" t="s">
        <v>5769</v>
      </c>
      <c r="H292" t="s">
        <v>5650</v>
      </c>
      <c r="I292">
        <f t="shared" si="38"/>
        <v>131</v>
      </c>
      <c r="J292">
        <f t="shared" si="39"/>
        <v>173</v>
      </c>
    </row>
    <row r="293" spans="2:14">
      <c r="B293" t="str">
        <f t="shared" si="31"/>
        <v>83ae</v>
      </c>
      <c r="C293" s="272">
        <v>83</v>
      </c>
      <c r="D293" s="53" t="s">
        <v>5535</v>
      </c>
      <c r="E293" t="s">
        <v>506</v>
      </c>
      <c r="F293" s="274" t="str">
        <f t="shared" si="33"/>
        <v>`e</v>
      </c>
      <c r="G293" s="276" t="s">
        <v>5769</v>
      </c>
      <c r="H293" t="s">
        <v>5650</v>
      </c>
      <c r="I293">
        <f t="shared" si="38"/>
        <v>131</v>
      </c>
      <c r="J293">
        <f t="shared" si="39"/>
        <v>174</v>
      </c>
    </row>
    <row r="294" spans="2:14">
      <c r="B294" t="str">
        <f t="shared" si="31"/>
        <v>83af</v>
      </c>
      <c r="C294" s="272">
        <v>83</v>
      </c>
      <c r="D294" s="53" t="s">
        <v>5534</v>
      </c>
      <c r="E294" t="s">
        <v>509</v>
      </c>
      <c r="F294" s="274" t="str">
        <f t="shared" ref="F294:F325" si="40">"`"&amp;MID(E294,5,1)</f>
        <v>`i</v>
      </c>
      <c r="G294" s="276" t="s">
        <v>5769</v>
      </c>
      <c r="H294" t="s">
        <v>5650</v>
      </c>
      <c r="I294">
        <f t="shared" si="38"/>
        <v>131</v>
      </c>
      <c r="J294">
        <f t="shared" si="39"/>
        <v>175</v>
      </c>
    </row>
    <row r="295" spans="2:14">
      <c r="B295" t="str">
        <f t="shared" si="31"/>
        <v>83b0</v>
      </c>
      <c r="C295" s="272">
        <v>83</v>
      </c>
      <c r="D295" s="53" t="s">
        <v>5533</v>
      </c>
      <c r="E295" t="s">
        <v>526</v>
      </c>
      <c r="F295" s="274" t="str">
        <f t="shared" si="40"/>
        <v>`u</v>
      </c>
      <c r="G295" s="276" t="s">
        <v>5769</v>
      </c>
      <c r="H295" t="s">
        <v>5650</v>
      </c>
      <c r="I295">
        <f t="shared" si="38"/>
        <v>131</v>
      </c>
      <c r="J295">
        <f t="shared" si="39"/>
        <v>176</v>
      </c>
    </row>
    <row r="296" spans="2:14">
      <c r="B296" t="str">
        <f t="shared" si="31"/>
        <v>83b1</v>
      </c>
      <c r="C296" s="272">
        <v>83</v>
      </c>
      <c r="D296" s="53" t="s">
        <v>5532</v>
      </c>
      <c r="E296" t="s">
        <v>0</v>
      </c>
      <c r="F296" s="274" t="str">
        <f t="shared" si="40"/>
        <v>`a</v>
      </c>
      <c r="G296" s="275" t="str">
        <f t="shared" ref="G296:G301" si="41">MID(E296,5,10)</f>
        <v>alpha</v>
      </c>
      <c r="H296" t="s">
        <v>5650</v>
      </c>
      <c r="I296">
        <f t="shared" si="38"/>
        <v>131</v>
      </c>
      <c r="J296">
        <f t="shared" si="39"/>
        <v>177</v>
      </c>
      <c r="N296" s="174" t="str">
        <f t="shared" ref="N296:N301" si="42">"              {"&amp;E296&amp;",     "&amp;REPT(" ",25-LEN(E296))&amp;CHAR(34)&amp;G296&amp;CHAR(34)&amp;"},"</f>
        <v xml:space="preserve">              {STD_alpha,                     "alpha"},</v>
      </c>
    </row>
    <row r="297" spans="2:14">
      <c r="B297" t="str">
        <f t="shared" si="31"/>
        <v>83b2</v>
      </c>
      <c r="C297" s="272">
        <v>83</v>
      </c>
      <c r="D297" s="53" t="s">
        <v>5531</v>
      </c>
      <c r="E297" t="s">
        <v>500</v>
      </c>
      <c r="F297" s="274" t="str">
        <f t="shared" si="40"/>
        <v>`b</v>
      </c>
      <c r="G297" s="275" t="str">
        <f t="shared" si="41"/>
        <v>beta</v>
      </c>
      <c r="H297" t="s">
        <v>5650</v>
      </c>
      <c r="I297">
        <f t="shared" si="38"/>
        <v>131</v>
      </c>
      <c r="J297">
        <f t="shared" si="39"/>
        <v>178</v>
      </c>
      <c r="N297" s="174" t="str">
        <f t="shared" si="42"/>
        <v xml:space="preserve">              {STD_beta,                      "beta"},</v>
      </c>
    </row>
    <row r="298" spans="2:14">
      <c r="B298" t="str">
        <f t="shared" si="31"/>
        <v>83b3</v>
      </c>
      <c r="C298" s="272">
        <v>83</v>
      </c>
      <c r="D298" s="53" t="s">
        <v>5530</v>
      </c>
      <c r="E298" t="s">
        <v>366</v>
      </c>
      <c r="F298" s="274" t="str">
        <f t="shared" si="40"/>
        <v>`g</v>
      </c>
      <c r="G298" s="275" t="str">
        <f t="shared" si="41"/>
        <v>gamma</v>
      </c>
      <c r="H298" t="s">
        <v>5650</v>
      </c>
      <c r="I298">
        <f t="shared" si="38"/>
        <v>131</v>
      </c>
      <c r="J298">
        <f t="shared" si="39"/>
        <v>179</v>
      </c>
      <c r="N298" s="174" t="str">
        <f t="shared" si="42"/>
        <v xml:space="preserve">              {STD_gamma,                     "gamma"},</v>
      </c>
    </row>
    <row r="299" spans="2:14">
      <c r="B299" t="str">
        <f t="shared" si="31"/>
        <v>83b4</v>
      </c>
      <c r="C299" s="272">
        <v>83</v>
      </c>
      <c r="D299" s="53" t="s">
        <v>5529</v>
      </c>
      <c r="E299" t="s">
        <v>501</v>
      </c>
      <c r="F299" s="274" t="str">
        <f t="shared" si="40"/>
        <v>`d</v>
      </c>
      <c r="G299" s="275" t="str">
        <f t="shared" si="41"/>
        <v>delta</v>
      </c>
      <c r="H299" t="s">
        <v>5650</v>
      </c>
      <c r="I299">
        <f t="shared" si="38"/>
        <v>131</v>
      </c>
      <c r="J299">
        <f t="shared" si="39"/>
        <v>180</v>
      </c>
      <c r="N299" s="174" t="str">
        <f t="shared" si="42"/>
        <v xml:space="preserve">              {STD_delta,                     "delta"},</v>
      </c>
    </row>
    <row r="300" spans="2:14">
      <c r="B300" t="str">
        <f t="shared" si="31"/>
        <v>83b5</v>
      </c>
      <c r="C300" s="272">
        <v>83</v>
      </c>
      <c r="D300" s="53" t="s">
        <v>5528</v>
      </c>
      <c r="E300" t="s">
        <v>502</v>
      </c>
      <c r="F300" s="274" t="str">
        <f t="shared" si="40"/>
        <v>`e</v>
      </c>
      <c r="G300" s="275" t="str">
        <f t="shared" si="41"/>
        <v>epsilon</v>
      </c>
      <c r="H300" t="s">
        <v>5650</v>
      </c>
      <c r="I300">
        <f t="shared" si="38"/>
        <v>131</v>
      </c>
      <c r="J300">
        <f t="shared" si="39"/>
        <v>181</v>
      </c>
      <c r="N300" s="174" t="str">
        <f t="shared" si="42"/>
        <v xml:space="preserve">              {STD_epsilon,                   "epsilon"},</v>
      </c>
    </row>
    <row r="301" spans="2:14">
      <c r="B301" t="str">
        <f t="shared" si="31"/>
        <v>83b6</v>
      </c>
      <c r="C301" s="272">
        <v>83</v>
      </c>
      <c r="D301" s="53" t="s">
        <v>5527</v>
      </c>
      <c r="E301" t="s">
        <v>504</v>
      </c>
      <c r="F301" s="274" t="str">
        <f t="shared" si="40"/>
        <v>`z</v>
      </c>
      <c r="G301" s="275" t="str">
        <f t="shared" si="41"/>
        <v>zeta</v>
      </c>
      <c r="H301" t="s">
        <v>5650</v>
      </c>
      <c r="I301">
        <f t="shared" si="38"/>
        <v>131</v>
      </c>
      <c r="J301">
        <f t="shared" si="39"/>
        <v>182</v>
      </c>
      <c r="N301" s="174" t="str">
        <f t="shared" si="42"/>
        <v xml:space="preserve">              {STD_zeta,                      "zeta"},</v>
      </c>
    </row>
    <row r="302" spans="2:14">
      <c r="B302" t="str">
        <f t="shared" si="31"/>
        <v>83b7</v>
      </c>
      <c r="C302" s="272">
        <v>83</v>
      </c>
      <c r="D302" s="53" t="s">
        <v>5526</v>
      </c>
      <c r="E302" t="s">
        <v>505</v>
      </c>
      <c r="F302" s="274" t="str">
        <f t="shared" si="40"/>
        <v>`e</v>
      </c>
      <c r="G302" s="276" t="s">
        <v>5769</v>
      </c>
      <c r="H302" t="s">
        <v>5650</v>
      </c>
      <c r="I302">
        <f t="shared" si="38"/>
        <v>131</v>
      </c>
      <c r="J302">
        <f t="shared" si="39"/>
        <v>183</v>
      </c>
    </row>
    <row r="303" spans="2:14">
      <c r="B303" t="str">
        <f t="shared" si="31"/>
        <v>83b8</v>
      </c>
      <c r="C303" s="272">
        <v>83</v>
      </c>
      <c r="D303" s="53" t="s">
        <v>5525</v>
      </c>
      <c r="E303" t="s">
        <v>507</v>
      </c>
      <c r="F303" s="274" t="str">
        <f t="shared" si="40"/>
        <v>`t</v>
      </c>
      <c r="G303" s="276" t="s">
        <v>5769</v>
      </c>
      <c r="H303" t="s">
        <v>5650</v>
      </c>
      <c r="I303">
        <f t="shared" si="38"/>
        <v>131</v>
      </c>
      <c r="J303">
        <f t="shared" si="39"/>
        <v>184</v>
      </c>
    </row>
    <row r="304" spans="2:14">
      <c r="B304" t="str">
        <f t="shared" si="31"/>
        <v>83b9</v>
      </c>
      <c r="C304" s="272">
        <v>83</v>
      </c>
      <c r="D304" s="53" t="s">
        <v>5524</v>
      </c>
      <c r="E304" t="s">
        <v>508</v>
      </c>
      <c r="F304" s="274" t="str">
        <f t="shared" si="40"/>
        <v>`i</v>
      </c>
      <c r="G304" s="276" t="s">
        <v>5769</v>
      </c>
      <c r="H304" t="s">
        <v>5650</v>
      </c>
      <c r="I304">
        <f t="shared" si="38"/>
        <v>131</v>
      </c>
      <c r="J304">
        <f t="shared" si="39"/>
        <v>185</v>
      </c>
    </row>
    <row r="305" spans="2:14">
      <c r="B305" t="str">
        <f t="shared" si="31"/>
        <v>83ba</v>
      </c>
      <c r="C305" s="272">
        <v>83</v>
      </c>
      <c r="D305" s="53" t="s">
        <v>5523</v>
      </c>
      <c r="E305" t="s">
        <v>512</v>
      </c>
      <c r="F305" s="274" t="str">
        <f t="shared" si="40"/>
        <v>`k</v>
      </c>
      <c r="G305" s="276" t="s">
        <v>5769</v>
      </c>
      <c r="H305" t="s">
        <v>5650</v>
      </c>
      <c r="I305">
        <f t="shared" si="38"/>
        <v>131</v>
      </c>
      <c r="J305">
        <f t="shared" si="39"/>
        <v>186</v>
      </c>
    </row>
    <row r="306" spans="2:14">
      <c r="B306" t="str">
        <f t="shared" si="31"/>
        <v>83bb</v>
      </c>
      <c r="C306" s="272">
        <v>83</v>
      </c>
      <c r="D306" s="53" t="s">
        <v>5522</v>
      </c>
      <c r="E306" t="s">
        <v>513</v>
      </c>
      <c r="F306" s="274" t="str">
        <f t="shared" si="40"/>
        <v>`l</v>
      </c>
      <c r="G306" s="275" t="str">
        <f t="shared" ref="G306:G307" si="43">MID(E306,5,10)</f>
        <v>lambda</v>
      </c>
      <c r="H306" t="s">
        <v>5650</v>
      </c>
      <c r="I306">
        <f t="shared" si="38"/>
        <v>131</v>
      </c>
      <c r="J306">
        <f t="shared" si="39"/>
        <v>187</v>
      </c>
      <c r="N306" s="174" t="str">
        <f>"              {"&amp;E306&amp;",     "&amp;REPT(" ",25-LEN(E306))&amp;CHAR(34)&amp;G306&amp;CHAR(34)&amp;"},"</f>
        <v xml:space="preserve">              {STD_lambda,                    "lambda"},</v>
      </c>
    </row>
    <row r="307" spans="2:14">
      <c r="B307" t="str">
        <f t="shared" si="31"/>
        <v>83bc</v>
      </c>
      <c r="C307" s="272">
        <v>83</v>
      </c>
      <c r="D307" s="53" t="s">
        <v>5521</v>
      </c>
      <c r="E307" t="s">
        <v>514</v>
      </c>
      <c r="F307" s="274" t="str">
        <f t="shared" si="40"/>
        <v>`m</v>
      </c>
      <c r="G307" s="275" t="str">
        <f t="shared" si="43"/>
        <v>mu</v>
      </c>
      <c r="H307" t="s">
        <v>5650</v>
      </c>
      <c r="I307">
        <f t="shared" si="38"/>
        <v>131</v>
      </c>
      <c r="J307">
        <f t="shared" si="39"/>
        <v>188</v>
      </c>
      <c r="N307" s="174" t="str">
        <f>"              {"&amp;E307&amp;",     "&amp;REPT(" ",25-LEN(E307))&amp;CHAR(34)&amp;G307&amp;CHAR(34)&amp;"},"</f>
        <v xml:space="preserve">              {STD_mu,                        "mu"},</v>
      </c>
    </row>
    <row r="308" spans="2:14">
      <c r="B308" t="str">
        <f t="shared" si="31"/>
        <v>83bd</v>
      </c>
      <c r="C308" s="272">
        <v>83</v>
      </c>
      <c r="D308" s="53" t="s">
        <v>5520</v>
      </c>
      <c r="E308" t="s">
        <v>515</v>
      </c>
      <c r="F308" s="274" t="str">
        <f t="shared" si="40"/>
        <v>`n</v>
      </c>
      <c r="G308" s="276" t="s">
        <v>5769</v>
      </c>
      <c r="H308" t="s">
        <v>5650</v>
      </c>
      <c r="I308">
        <f t="shared" si="38"/>
        <v>131</v>
      </c>
      <c r="J308">
        <f t="shared" si="39"/>
        <v>189</v>
      </c>
    </row>
    <row r="309" spans="2:14">
      <c r="B309" t="str">
        <f t="shared" si="31"/>
        <v>83be</v>
      </c>
      <c r="C309" s="272">
        <v>83</v>
      </c>
      <c r="D309" s="53" t="s">
        <v>5519</v>
      </c>
      <c r="E309" t="s">
        <v>516</v>
      </c>
      <c r="F309" s="274" t="str">
        <f t="shared" si="40"/>
        <v>`x</v>
      </c>
      <c r="G309" s="276" t="s">
        <v>5769</v>
      </c>
      <c r="H309" t="s">
        <v>5650</v>
      </c>
      <c r="I309">
        <f t="shared" si="38"/>
        <v>131</v>
      </c>
      <c r="J309">
        <f t="shared" si="39"/>
        <v>190</v>
      </c>
    </row>
    <row r="310" spans="2:14">
      <c r="B310" t="str">
        <f t="shared" si="31"/>
        <v>83bf</v>
      </c>
      <c r="C310" s="272">
        <v>83</v>
      </c>
      <c r="D310" s="53" t="s">
        <v>5518</v>
      </c>
      <c r="E310" t="s">
        <v>517</v>
      </c>
      <c r="F310" s="274" t="str">
        <f t="shared" si="40"/>
        <v>`o</v>
      </c>
      <c r="G310" s="276" t="s">
        <v>5769</v>
      </c>
      <c r="H310" t="s">
        <v>5650</v>
      </c>
      <c r="I310">
        <f t="shared" si="38"/>
        <v>131</v>
      </c>
      <c r="J310">
        <f t="shared" si="39"/>
        <v>191</v>
      </c>
    </row>
    <row r="311" spans="2:14">
      <c r="B311" t="str">
        <f t="shared" si="31"/>
        <v>83c0</v>
      </c>
      <c r="C311" s="272">
        <v>83</v>
      </c>
      <c r="D311" s="53" t="s">
        <v>5517</v>
      </c>
      <c r="E311" t="s">
        <v>382</v>
      </c>
      <c r="F311" s="274" t="str">
        <f t="shared" si="40"/>
        <v>`p</v>
      </c>
      <c r="G311" s="275" t="str">
        <f>MID(E311,5,10)</f>
        <v>pi</v>
      </c>
      <c r="H311" t="s">
        <v>5650</v>
      </c>
      <c r="I311">
        <f t="shared" si="38"/>
        <v>131</v>
      </c>
      <c r="J311">
        <f t="shared" si="39"/>
        <v>192</v>
      </c>
      <c r="N311" s="174" t="str">
        <f>"              {"&amp;E311&amp;",     "&amp;REPT(" ",25-LEN(E311))&amp;CHAR(34)&amp;G311&amp;CHAR(34)&amp;"},"</f>
        <v xml:space="preserve">              {STD_pi,                        "pi"},</v>
      </c>
    </row>
    <row r="312" spans="2:14">
      <c r="B312" t="str">
        <f t="shared" si="31"/>
        <v>83c1</v>
      </c>
      <c r="C312" s="272">
        <v>83</v>
      </c>
      <c r="D312" s="53" t="s">
        <v>5516</v>
      </c>
      <c r="E312" t="s">
        <v>519</v>
      </c>
      <c r="F312" s="274" t="str">
        <f t="shared" si="40"/>
        <v>`r</v>
      </c>
      <c r="G312" s="276" t="s">
        <v>5769</v>
      </c>
      <c r="H312" t="s">
        <v>5650</v>
      </c>
      <c r="I312">
        <f t="shared" si="38"/>
        <v>131</v>
      </c>
      <c r="J312">
        <f t="shared" si="39"/>
        <v>193</v>
      </c>
    </row>
    <row r="313" spans="2:14">
      <c r="B313" t="str">
        <f t="shared" si="31"/>
        <v>83c2</v>
      </c>
      <c r="C313" s="272">
        <v>83</v>
      </c>
      <c r="D313" s="53" t="s">
        <v>5515</v>
      </c>
      <c r="E313" t="s">
        <v>521</v>
      </c>
      <c r="F313" s="274" t="str">
        <f t="shared" si="40"/>
        <v>`s</v>
      </c>
      <c r="G313" s="276" t="s">
        <v>5769</v>
      </c>
      <c r="H313" t="s">
        <v>5650</v>
      </c>
      <c r="I313">
        <f t="shared" si="38"/>
        <v>131</v>
      </c>
      <c r="J313">
        <f t="shared" si="39"/>
        <v>194</v>
      </c>
    </row>
    <row r="314" spans="2:14">
      <c r="B314" t="str">
        <f t="shared" si="31"/>
        <v>83c3</v>
      </c>
      <c r="C314" s="272">
        <v>83</v>
      </c>
      <c r="D314" s="53" t="s">
        <v>5514</v>
      </c>
      <c r="E314" t="s">
        <v>520</v>
      </c>
      <c r="F314" s="274" t="str">
        <f t="shared" si="40"/>
        <v>`s</v>
      </c>
      <c r="G314" s="275" t="str">
        <f>MID(E314,5,10)</f>
        <v>sigma</v>
      </c>
      <c r="H314" t="s">
        <v>5650</v>
      </c>
      <c r="I314">
        <f t="shared" si="38"/>
        <v>131</v>
      </c>
      <c r="J314">
        <f t="shared" si="39"/>
        <v>195</v>
      </c>
      <c r="N314" s="174" t="str">
        <f>"              {"&amp;E314&amp;",     "&amp;REPT(" ",25-LEN(E314))&amp;CHAR(34)&amp;G314&amp;CHAR(34)&amp;"},"</f>
        <v xml:space="preserve">              {STD_sigma,                     "sigma"},</v>
      </c>
    </row>
    <row r="315" spans="2:14">
      <c r="B315" t="str">
        <f t="shared" si="31"/>
        <v>83c4</v>
      </c>
      <c r="C315" s="272">
        <v>83</v>
      </c>
      <c r="D315" s="53" t="s">
        <v>5513</v>
      </c>
      <c r="E315" t="s">
        <v>522</v>
      </c>
      <c r="F315" s="274" t="str">
        <f t="shared" si="40"/>
        <v>`t</v>
      </c>
      <c r="G315" s="276" t="s">
        <v>5769</v>
      </c>
      <c r="H315" t="s">
        <v>5650</v>
      </c>
      <c r="I315">
        <f t="shared" si="38"/>
        <v>131</v>
      </c>
      <c r="J315">
        <f t="shared" si="39"/>
        <v>196</v>
      </c>
    </row>
    <row r="316" spans="2:14">
      <c r="B316" t="str">
        <f t="shared" si="31"/>
        <v>83c5</v>
      </c>
      <c r="C316" s="272">
        <v>83</v>
      </c>
      <c r="D316" s="53" t="s">
        <v>5512</v>
      </c>
      <c r="E316" t="s">
        <v>523</v>
      </c>
      <c r="F316" s="274" t="str">
        <f t="shared" si="40"/>
        <v>`u</v>
      </c>
      <c r="G316" s="276" t="s">
        <v>5769</v>
      </c>
      <c r="H316" t="s">
        <v>5650</v>
      </c>
      <c r="I316">
        <f t="shared" si="38"/>
        <v>131</v>
      </c>
      <c r="J316">
        <f t="shared" si="39"/>
        <v>197</v>
      </c>
    </row>
    <row r="317" spans="2:14">
      <c r="B317" t="str">
        <f t="shared" si="31"/>
        <v>83c6</v>
      </c>
      <c r="C317" s="272">
        <v>83</v>
      </c>
      <c r="D317" s="53" t="s">
        <v>5511</v>
      </c>
      <c r="E317" t="s">
        <v>527</v>
      </c>
      <c r="F317" s="274" t="str">
        <f t="shared" si="40"/>
        <v>`p</v>
      </c>
      <c r="G317" s="275" t="str">
        <f>MID(E317,5,10)</f>
        <v>phi</v>
      </c>
      <c r="H317" t="s">
        <v>5650</v>
      </c>
      <c r="I317">
        <f t="shared" si="38"/>
        <v>131</v>
      </c>
      <c r="J317">
        <f t="shared" si="39"/>
        <v>198</v>
      </c>
      <c r="N317" s="174" t="str">
        <f t="shared" ref="N317:N320" si="44">"              {"&amp;E317&amp;",     "&amp;REPT(" ",25-LEN(E317))&amp;CHAR(34)&amp;G317&amp;CHAR(34)&amp;"},"</f>
        <v xml:space="preserve">              {STD_phi,                       "phi"},</v>
      </c>
    </row>
    <row r="318" spans="2:14">
      <c r="B318" t="str">
        <f t="shared" si="31"/>
        <v>83c7</v>
      </c>
      <c r="C318" s="272">
        <v>83</v>
      </c>
      <c r="D318" s="53" t="s">
        <v>5510</v>
      </c>
      <c r="E318" t="s">
        <v>528</v>
      </c>
      <c r="F318" s="274" t="str">
        <f t="shared" si="40"/>
        <v>`c</v>
      </c>
      <c r="G318" s="275" t="str">
        <f>MID(E318,5,10)</f>
        <v>chi</v>
      </c>
      <c r="H318" t="s">
        <v>5650</v>
      </c>
      <c r="I318">
        <f t="shared" si="38"/>
        <v>131</v>
      </c>
      <c r="J318">
        <f t="shared" si="39"/>
        <v>199</v>
      </c>
      <c r="N318" s="174" t="str">
        <f t="shared" si="44"/>
        <v xml:space="preserve">              {STD_chi,                       "chi"},</v>
      </c>
    </row>
    <row r="319" spans="2:14">
      <c r="B319" t="str">
        <f t="shared" si="31"/>
        <v>83c8</v>
      </c>
      <c r="C319" s="272">
        <v>83</v>
      </c>
      <c r="D319" s="53" t="s">
        <v>5509</v>
      </c>
      <c r="E319" t="s">
        <v>529</v>
      </c>
      <c r="F319" s="274" t="str">
        <f t="shared" si="40"/>
        <v>`p</v>
      </c>
      <c r="G319" s="275" t="str">
        <f>MID(E319,5,10)</f>
        <v>psi</v>
      </c>
      <c r="H319" t="s">
        <v>5650</v>
      </c>
      <c r="I319">
        <f t="shared" si="38"/>
        <v>131</v>
      </c>
      <c r="J319">
        <f t="shared" si="39"/>
        <v>200</v>
      </c>
      <c r="N319" s="174" t="str">
        <f t="shared" si="44"/>
        <v xml:space="preserve">              {STD_psi,                       "psi"},</v>
      </c>
    </row>
    <row r="320" spans="2:14">
      <c r="B320" t="str">
        <f t="shared" si="31"/>
        <v>83c9</v>
      </c>
      <c r="C320" s="272">
        <v>83</v>
      </c>
      <c r="D320" s="53" t="s">
        <v>5508</v>
      </c>
      <c r="E320" t="s">
        <v>389</v>
      </c>
      <c r="F320" s="274" t="str">
        <f t="shared" si="40"/>
        <v>`o</v>
      </c>
      <c r="G320" s="275" t="str">
        <f>MID(E320,5,10)</f>
        <v>omega</v>
      </c>
      <c r="H320" t="s">
        <v>5650</v>
      </c>
      <c r="I320">
        <f t="shared" si="38"/>
        <v>131</v>
      </c>
      <c r="J320">
        <f t="shared" si="39"/>
        <v>201</v>
      </c>
      <c r="N320" s="174" t="str">
        <f t="shared" si="44"/>
        <v xml:space="preserve">              {STD_omega,                     "omega"},</v>
      </c>
    </row>
    <row r="321" spans="2:10">
      <c r="B321" t="str">
        <f t="shared" ref="B321:B384" si="45">MID("00"&amp;C321,1+LEN(C321),2)&amp;MID("00"&amp;D321,1+LEN(D321),2)</f>
        <v>83ca</v>
      </c>
      <c r="C321" s="272">
        <v>83</v>
      </c>
      <c r="D321" s="53" t="s">
        <v>5507</v>
      </c>
      <c r="E321" t="s">
        <v>511</v>
      </c>
      <c r="F321" s="274" t="str">
        <f t="shared" si="40"/>
        <v>`i</v>
      </c>
      <c r="G321" s="276" t="s">
        <v>5769</v>
      </c>
      <c r="H321" t="s">
        <v>5650</v>
      </c>
      <c r="I321">
        <f t="shared" si="38"/>
        <v>131</v>
      </c>
      <c r="J321">
        <f t="shared" si="39"/>
        <v>202</v>
      </c>
    </row>
    <row r="322" spans="2:10">
      <c r="B322" t="str">
        <f t="shared" si="45"/>
        <v>83cb</v>
      </c>
      <c r="C322" s="272">
        <v>83</v>
      </c>
      <c r="D322" s="53" t="s">
        <v>5506</v>
      </c>
      <c r="E322" t="s">
        <v>525</v>
      </c>
      <c r="F322" s="274" t="str">
        <f t="shared" si="40"/>
        <v>`u</v>
      </c>
      <c r="G322" s="276" t="s">
        <v>5769</v>
      </c>
      <c r="H322" t="s">
        <v>5650</v>
      </c>
      <c r="I322">
        <f t="shared" si="38"/>
        <v>131</v>
      </c>
      <c r="J322">
        <f t="shared" si="39"/>
        <v>203</v>
      </c>
    </row>
    <row r="323" spans="2:10">
      <c r="B323" t="str">
        <f t="shared" si="45"/>
        <v>83cc</v>
      </c>
      <c r="C323" s="272">
        <v>83</v>
      </c>
      <c r="D323" s="53" t="s">
        <v>5505</v>
      </c>
      <c r="E323" t="s">
        <v>518</v>
      </c>
      <c r="F323" s="274" t="str">
        <f t="shared" si="40"/>
        <v>`o</v>
      </c>
      <c r="G323" s="276" t="s">
        <v>5769</v>
      </c>
      <c r="H323" t="s">
        <v>5650</v>
      </c>
      <c r="I323">
        <f t="shared" si="38"/>
        <v>131</v>
      </c>
      <c r="J323">
        <f t="shared" si="39"/>
        <v>204</v>
      </c>
    </row>
    <row r="324" spans="2:10">
      <c r="B324" t="str">
        <f t="shared" si="45"/>
        <v>83cd</v>
      </c>
      <c r="C324" s="272">
        <v>83</v>
      </c>
      <c r="D324" s="53" t="s">
        <v>5504</v>
      </c>
      <c r="E324" t="s">
        <v>524</v>
      </c>
      <c r="F324" s="274" t="str">
        <f t="shared" si="40"/>
        <v>`u</v>
      </c>
      <c r="G324" s="276" t="s">
        <v>5769</v>
      </c>
      <c r="H324" t="s">
        <v>5650</v>
      </c>
      <c r="I324">
        <f t="shared" si="38"/>
        <v>131</v>
      </c>
      <c r="J324">
        <f t="shared" si="39"/>
        <v>205</v>
      </c>
    </row>
    <row r="325" spans="2:10">
      <c r="B325" t="str">
        <f t="shared" si="45"/>
        <v>83ce</v>
      </c>
      <c r="C325" s="272">
        <v>83</v>
      </c>
      <c r="D325" s="53" t="s">
        <v>5503</v>
      </c>
      <c r="E325" t="s">
        <v>530</v>
      </c>
      <c r="F325" s="274" t="str">
        <f t="shared" si="40"/>
        <v>`o</v>
      </c>
      <c r="G325" s="276" t="s">
        <v>5769</v>
      </c>
      <c r="H325" t="s">
        <v>5650</v>
      </c>
      <c r="I325">
        <f t="shared" si="38"/>
        <v>131</v>
      </c>
      <c r="J325">
        <f t="shared" si="39"/>
        <v>206</v>
      </c>
    </row>
    <row r="326" spans="2:10">
      <c r="B326" t="str">
        <f t="shared" si="45"/>
        <v>83d8</v>
      </c>
      <c r="C326" s="272">
        <v>83</v>
      </c>
      <c r="D326" s="53" t="s">
        <v>5493</v>
      </c>
      <c r="E326" t="s">
        <v>883</v>
      </c>
      <c r="F326" s="274" t="str">
        <f t="shared" ref="F326:F331" si="46">"`"&amp;MID(E326,5,1)</f>
        <v>`Q</v>
      </c>
      <c r="G326" s="276" t="s">
        <v>5769</v>
      </c>
      <c r="H326" t="s">
        <v>5650</v>
      </c>
      <c r="I326">
        <f t="shared" si="38"/>
        <v>131</v>
      </c>
      <c r="J326">
        <f t="shared" si="39"/>
        <v>216</v>
      </c>
    </row>
    <row r="327" spans="2:10">
      <c r="B327" t="str">
        <f t="shared" si="45"/>
        <v>83d9</v>
      </c>
      <c r="C327" s="272">
        <v>83</v>
      </c>
      <c r="D327" s="53" t="s">
        <v>5492</v>
      </c>
      <c r="E327" t="s">
        <v>887</v>
      </c>
      <c r="F327" s="274" t="str">
        <f t="shared" si="46"/>
        <v>`q</v>
      </c>
      <c r="G327" s="276" t="s">
        <v>5769</v>
      </c>
      <c r="H327" t="s">
        <v>5650</v>
      </c>
      <c r="I327">
        <f t="shared" si="38"/>
        <v>131</v>
      </c>
      <c r="J327">
        <f t="shared" si="39"/>
        <v>217</v>
      </c>
    </row>
    <row r="328" spans="2:10">
      <c r="B328" t="str">
        <f t="shared" si="45"/>
        <v>83dc</v>
      </c>
      <c r="C328" s="272">
        <v>83</v>
      </c>
      <c r="D328" s="53" t="s">
        <v>5489</v>
      </c>
      <c r="E328" t="s">
        <v>885</v>
      </c>
      <c r="F328" s="274" t="str">
        <f t="shared" si="46"/>
        <v>`D</v>
      </c>
      <c r="G328" s="276" t="s">
        <v>5769</v>
      </c>
      <c r="H328" t="s">
        <v>5650</v>
      </c>
      <c r="I328">
        <f t="shared" si="38"/>
        <v>131</v>
      </c>
      <c r="J328">
        <f t="shared" si="39"/>
        <v>220</v>
      </c>
    </row>
    <row r="329" spans="2:10">
      <c r="B329" t="str">
        <f t="shared" si="45"/>
        <v>83dd</v>
      </c>
      <c r="C329" s="272">
        <v>83</v>
      </c>
      <c r="D329" s="53" t="s">
        <v>5488</v>
      </c>
      <c r="E329" t="s">
        <v>888</v>
      </c>
      <c r="F329" s="274" t="str">
        <f t="shared" si="46"/>
        <v>`d</v>
      </c>
      <c r="G329" s="276" t="s">
        <v>5769</v>
      </c>
      <c r="H329" t="s">
        <v>5650</v>
      </c>
      <c r="I329">
        <f t="shared" si="38"/>
        <v>131</v>
      </c>
      <c r="J329">
        <f t="shared" si="39"/>
        <v>221</v>
      </c>
    </row>
    <row r="330" spans="2:10">
      <c r="B330" t="str">
        <f t="shared" si="45"/>
        <v>83e0</v>
      </c>
      <c r="C330" s="272">
        <v>83</v>
      </c>
      <c r="D330" s="53" t="s">
        <v>5485</v>
      </c>
      <c r="E330" t="s">
        <v>886</v>
      </c>
      <c r="F330" s="274" t="str">
        <f t="shared" si="46"/>
        <v>`S</v>
      </c>
      <c r="G330" s="276" t="s">
        <v>5769</v>
      </c>
      <c r="H330" t="s">
        <v>5650</v>
      </c>
      <c r="I330">
        <f t="shared" si="38"/>
        <v>131</v>
      </c>
      <c r="J330">
        <f t="shared" si="39"/>
        <v>224</v>
      </c>
    </row>
    <row r="331" spans="2:10">
      <c r="B331" t="str">
        <f t="shared" si="45"/>
        <v>83e1</v>
      </c>
      <c r="C331" s="272">
        <v>83</v>
      </c>
      <c r="D331" s="53" t="s">
        <v>5484</v>
      </c>
      <c r="E331" t="s">
        <v>889</v>
      </c>
      <c r="F331" s="274" t="str">
        <f t="shared" si="46"/>
        <v>`s</v>
      </c>
      <c r="G331" s="276" t="s">
        <v>5769</v>
      </c>
      <c r="H331" t="s">
        <v>5650</v>
      </c>
      <c r="I331">
        <f t="shared" si="38"/>
        <v>131</v>
      </c>
      <c r="J331">
        <f t="shared" si="39"/>
        <v>225</v>
      </c>
    </row>
    <row r="332" spans="2:10">
      <c r="B332" t="str">
        <f t="shared" si="45"/>
        <v>a2c5</v>
      </c>
      <c r="C332" s="1" t="s">
        <v>5544</v>
      </c>
      <c r="D332" s="1" t="s">
        <v>5512</v>
      </c>
      <c r="E332" t="s">
        <v>5397</v>
      </c>
      <c r="G332" s="269" t="s">
        <v>5649</v>
      </c>
      <c r="H332" t="s">
        <v>5637</v>
      </c>
      <c r="I332">
        <f t="shared" si="38"/>
        <v>162</v>
      </c>
      <c r="J332">
        <f t="shared" si="39"/>
        <v>197</v>
      </c>
    </row>
    <row r="333" spans="2:10">
      <c r="B333" t="str">
        <f t="shared" si="45"/>
        <v>a789</v>
      </c>
      <c r="C333" s="1" t="s">
        <v>5473</v>
      </c>
      <c r="D333" s="1">
        <v>89</v>
      </c>
      <c r="E333" t="s">
        <v>5395</v>
      </c>
      <c r="G333" s="269" t="s">
        <v>5649</v>
      </c>
      <c r="H333" t="s">
        <v>5637</v>
      </c>
      <c r="I333">
        <f t="shared" si="38"/>
        <v>167</v>
      </c>
      <c r="J333">
        <f t="shared" si="39"/>
        <v>137</v>
      </c>
    </row>
    <row r="334" spans="2:10">
      <c r="B334" t="str">
        <f t="shared" si="45"/>
        <v>a788</v>
      </c>
      <c r="C334" s="1" t="s">
        <v>5473</v>
      </c>
      <c r="D334" s="1">
        <v>88</v>
      </c>
      <c r="E334" t="s">
        <v>5648</v>
      </c>
      <c r="G334" s="269" t="s">
        <v>5647</v>
      </c>
      <c r="H334" t="s">
        <v>5637</v>
      </c>
      <c r="I334">
        <f t="shared" si="38"/>
        <v>167</v>
      </c>
      <c r="J334">
        <f t="shared" si="39"/>
        <v>136</v>
      </c>
    </row>
    <row r="335" spans="2:10">
      <c r="B335" t="str">
        <f t="shared" si="45"/>
        <v>82bc</v>
      </c>
      <c r="C335" s="273">
        <v>82</v>
      </c>
      <c r="D335" s="53" t="s">
        <v>5521</v>
      </c>
      <c r="E335" t="s">
        <v>5398</v>
      </c>
      <c r="G335" s="270" t="s">
        <v>5636</v>
      </c>
      <c r="H335" t="s">
        <v>5637</v>
      </c>
      <c r="I335">
        <f t="shared" si="38"/>
        <v>130</v>
      </c>
      <c r="J335">
        <f t="shared" si="39"/>
        <v>188</v>
      </c>
    </row>
    <row r="336" spans="2:10">
      <c r="B336" t="str">
        <f t="shared" si="45"/>
        <v>833a</v>
      </c>
      <c r="C336" s="272">
        <v>83</v>
      </c>
      <c r="D336" s="53" t="s">
        <v>5646</v>
      </c>
      <c r="E336" t="s">
        <v>5645</v>
      </c>
      <c r="G336" s="270" t="s">
        <v>5636</v>
      </c>
      <c r="H336" t="s">
        <v>5637</v>
      </c>
      <c r="I336">
        <f t="shared" si="38"/>
        <v>131</v>
      </c>
      <c r="J336">
        <f t="shared" si="39"/>
        <v>58</v>
      </c>
    </row>
    <row r="337" spans="2:10">
      <c r="B337" t="str">
        <f t="shared" si="45"/>
        <v>a148</v>
      </c>
      <c r="C337" s="1" t="s">
        <v>5472</v>
      </c>
      <c r="D337" s="1">
        <v>48</v>
      </c>
      <c r="E337" t="s">
        <v>5408</v>
      </c>
      <c r="G337" s="269" t="s">
        <v>5644</v>
      </c>
      <c r="H337" t="s">
        <v>5637</v>
      </c>
      <c r="I337">
        <f t="shared" si="38"/>
        <v>161</v>
      </c>
      <c r="J337">
        <f t="shared" si="39"/>
        <v>72</v>
      </c>
    </row>
    <row r="338" spans="2:10">
      <c r="B338" t="str">
        <f t="shared" si="45"/>
        <v>a149</v>
      </c>
      <c r="C338" s="1" t="s">
        <v>5472</v>
      </c>
      <c r="D338" s="1">
        <v>49</v>
      </c>
      <c r="E338" t="s">
        <v>5643</v>
      </c>
      <c r="G338" s="269" t="s">
        <v>5642</v>
      </c>
      <c r="H338" t="s">
        <v>5637</v>
      </c>
      <c r="I338">
        <f t="shared" si="38"/>
        <v>161</v>
      </c>
      <c r="J338">
        <f t="shared" si="39"/>
        <v>73</v>
      </c>
    </row>
    <row r="339" spans="2:10">
      <c r="B339" t="str">
        <f t="shared" si="45"/>
        <v>a67b</v>
      </c>
      <c r="C339" s="1" t="s">
        <v>5469</v>
      </c>
      <c r="D339" s="1" t="s">
        <v>5641</v>
      </c>
      <c r="E339" t="s">
        <v>3525</v>
      </c>
      <c r="G339" s="271" t="s">
        <v>5466</v>
      </c>
      <c r="I339">
        <f t="shared" si="38"/>
        <v>166</v>
      </c>
      <c r="J339">
        <f t="shared" si="39"/>
        <v>123</v>
      </c>
    </row>
    <row r="340" spans="2:10">
      <c r="B340" t="str">
        <f t="shared" si="45"/>
        <v>a67e</v>
      </c>
      <c r="C340" s="1" t="s">
        <v>5469</v>
      </c>
      <c r="D340" s="1" t="s">
        <v>5640</v>
      </c>
      <c r="E340" t="s">
        <v>3521</v>
      </c>
      <c r="G340" s="271" t="s">
        <v>5466</v>
      </c>
      <c r="I340">
        <f t="shared" si="38"/>
        <v>166</v>
      </c>
      <c r="J340">
        <f t="shared" si="39"/>
        <v>126</v>
      </c>
    </row>
    <row r="341" spans="2:10">
      <c r="B341" t="str">
        <f t="shared" si="45"/>
        <v>a2a2</v>
      </c>
      <c r="C341" s="1" t="s">
        <v>5544</v>
      </c>
      <c r="D341" s="1" t="s">
        <v>5544</v>
      </c>
      <c r="E341" t="s">
        <v>5639</v>
      </c>
      <c r="G341" s="270" t="s">
        <v>5636</v>
      </c>
      <c r="H341" t="s">
        <v>5637</v>
      </c>
      <c r="I341">
        <f t="shared" si="38"/>
        <v>162</v>
      </c>
      <c r="J341">
        <f t="shared" si="39"/>
        <v>162</v>
      </c>
    </row>
    <row r="342" spans="2:10">
      <c r="B342" t="str">
        <f t="shared" si="45"/>
        <v>a1e0</v>
      </c>
      <c r="C342" s="1" t="s">
        <v>5472</v>
      </c>
      <c r="D342" s="1" t="s">
        <v>5485</v>
      </c>
      <c r="E342" s="74" t="s">
        <v>5433</v>
      </c>
      <c r="G342" s="270" t="s">
        <v>5629</v>
      </c>
      <c r="I342">
        <f t="shared" si="38"/>
        <v>161</v>
      </c>
      <c r="J342">
        <f t="shared" si="39"/>
        <v>224</v>
      </c>
    </row>
    <row r="343" spans="2:10">
      <c r="B343" t="str">
        <f t="shared" si="45"/>
        <v>a1e1</v>
      </c>
      <c r="C343" s="1" t="s">
        <v>5472</v>
      </c>
      <c r="D343" s="1" t="s">
        <v>5484</v>
      </c>
      <c r="E343" s="265" t="s">
        <v>5434</v>
      </c>
      <c r="G343" s="269" t="s">
        <v>5626</v>
      </c>
      <c r="I343">
        <f t="shared" si="38"/>
        <v>161</v>
      </c>
      <c r="J343">
        <f t="shared" si="39"/>
        <v>225</v>
      </c>
    </row>
    <row r="344" spans="2:10">
      <c r="B344" t="str">
        <f t="shared" si="45"/>
        <v>a1e2</v>
      </c>
      <c r="C344" s="1" t="s">
        <v>5472</v>
      </c>
      <c r="D344" s="1" t="s">
        <v>5483</v>
      </c>
      <c r="E344" s="266" t="s">
        <v>5435</v>
      </c>
      <c r="G344" s="270" t="s">
        <v>5628</v>
      </c>
      <c r="I344">
        <f t="shared" si="38"/>
        <v>161</v>
      </c>
      <c r="J344">
        <f t="shared" si="39"/>
        <v>226</v>
      </c>
    </row>
    <row r="345" spans="2:10">
      <c r="B345" t="str">
        <f t="shared" si="45"/>
        <v>a1e3</v>
      </c>
      <c r="C345" s="1" t="s">
        <v>5472</v>
      </c>
      <c r="D345" s="1" t="s">
        <v>5482</v>
      </c>
      <c r="E345" s="264" t="s">
        <v>5436</v>
      </c>
      <c r="G345" s="269" t="s">
        <v>5624</v>
      </c>
      <c r="I345">
        <f t="shared" si="38"/>
        <v>161</v>
      </c>
      <c r="J345">
        <f t="shared" si="39"/>
        <v>227</v>
      </c>
    </row>
    <row r="346" spans="2:10">
      <c r="B346" t="str">
        <f t="shared" si="45"/>
        <v>a003</v>
      </c>
      <c r="C346" s="1" t="s">
        <v>5545</v>
      </c>
      <c r="D346" s="1">
        <v>3</v>
      </c>
      <c r="E346" t="s">
        <v>729</v>
      </c>
      <c r="F346" t="s">
        <v>5638</v>
      </c>
      <c r="G346" s="269" t="s">
        <v>5638</v>
      </c>
      <c r="H346" t="s">
        <v>5637</v>
      </c>
      <c r="I346">
        <f t="shared" si="38"/>
        <v>160</v>
      </c>
      <c r="J346">
        <f t="shared" si="39"/>
        <v>3</v>
      </c>
    </row>
    <row r="347" spans="2:10">
      <c r="B347" t="str">
        <f t="shared" si="45"/>
        <v>a004</v>
      </c>
      <c r="C347" s="1" t="s">
        <v>5545</v>
      </c>
      <c r="D347" s="1">
        <v>4</v>
      </c>
      <c r="E347" t="s">
        <v>730</v>
      </c>
      <c r="F347" t="s">
        <v>5638</v>
      </c>
      <c r="G347" s="269" t="s">
        <v>5638</v>
      </c>
      <c r="H347" t="s">
        <v>5637</v>
      </c>
      <c r="I347">
        <f t="shared" si="38"/>
        <v>160</v>
      </c>
      <c r="J347">
        <f t="shared" si="39"/>
        <v>4</v>
      </c>
    </row>
    <row r="348" spans="2:10">
      <c r="B348" t="str">
        <f t="shared" si="45"/>
        <v>a005</v>
      </c>
      <c r="C348" s="1" t="s">
        <v>5545</v>
      </c>
      <c r="D348" s="1">
        <v>5</v>
      </c>
      <c r="E348" t="s">
        <v>731</v>
      </c>
      <c r="F348" t="s">
        <v>5638</v>
      </c>
      <c r="G348" s="269" t="s">
        <v>5638</v>
      </c>
      <c r="H348" t="s">
        <v>5637</v>
      </c>
      <c r="I348">
        <f t="shared" si="38"/>
        <v>160</v>
      </c>
      <c r="J348">
        <f t="shared" si="39"/>
        <v>5</v>
      </c>
    </row>
    <row r="349" spans="2:10">
      <c r="B349" t="str">
        <f t="shared" si="45"/>
        <v>a006</v>
      </c>
      <c r="C349" s="1" t="s">
        <v>5545</v>
      </c>
      <c r="D349" s="1">
        <v>6</v>
      </c>
      <c r="E349" t="s">
        <v>732</v>
      </c>
      <c r="F349" t="s">
        <v>5638</v>
      </c>
      <c r="G349" s="269" t="s">
        <v>5638</v>
      </c>
      <c r="H349" t="s">
        <v>5637</v>
      </c>
      <c r="I349">
        <f t="shared" si="38"/>
        <v>160</v>
      </c>
      <c r="J349">
        <f t="shared" si="39"/>
        <v>6</v>
      </c>
    </row>
    <row r="350" spans="2:10">
      <c r="B350" t="str">
        <f t="shared" si="45"/>
        <v>a007</v>
      </c>
      <c r="C350" s="1" t="s">
        <v>5545</v>
      </c>
      <c r="D350" s="1">
        <v>7</v>
      </c>
      <c r="E350" t="s">
        <v>733</v>
      </c>
      <c r="F350" t="s">
        <v>5638</v>
      </c>
      <c r="G350" s="269" t="s">
        <v>5638</v>
      </c>
      <c r="H350" t="s">
        <v>5637</v>
      </c>
      <c r="I350">
        <f t="shared" si="38"/>
        <v>160</v>
      </c>
      <c r="J350">
        <f t="shared" si="39"/>
        <v>7</v>
      </c>
    </row>
    <row r="351" spans="2:10">
      <c r="B351" t="str">
        <f t="shared" si="45"/>
        <v>a008</v>
      </c>
      <c r="C351" s="1" t="s">
        <v>5545</v>
      </c>
      <c r="D351" s="1">
        <v>8</v>
      </c>
      <c r="E351" t="s">
        <v>734</v>
      </c>
      <c r="F351" t="s">
        <v>5638</v>
      </c>
      <c r="G351" s="269" t="s">
        <v>5638</v>
      </c>
      <c r="H351" t="s">
        <v>5637</v>
      </c>
      <c r="I351">
        <f t="shared" si="38"/>
        <v>160</v>
      </c>
      <c r="J351">
        <f t="shared" si="39"/>
        <v>8</v>
      </c>
    </row>
    <row r="352" spans="2:10">
      <c r="B352" t="str">
        <f t="shared" si="45"/>
        <v>a00a</v>
      </c>
      <c r="C352" s="1" t="s">
        <v>5545</v>
      </c>
      <c r="D352" s="1" t="s">
        <v>5604</v>
      </c>
      <c r="E352" t="s">
        <v>735</v>
      </c>
      <c r="F352" t="s">
        <v>5638</v>
      </c>
      <c r="G352" s="269" t="s">
        <v>5638</v>
      </c>
      <c r="H352" t="s">
        <v>5637</v>
      </c>
      <c r="I352">
        <f t="shared" ref="I352:I415" si="47">HEX2DEC(C352)</f>
        <v>160</v>
      </c>
      <c r="J352">
        <f t="shared" ref="J352:J415" si="48">HEX2DEC(D352)</f>
        <v>10</v>
      </c>
    </row>
    <row r="353" spans="2:14">
      <c r="B353" t="str">
        <f t="shared" si="45"/>
        <v>a018</v>
      </c>
      <c r="C353" s="1" t="s">
        <v>5545</v>
      </c>
      <c r="D353" s="1">
        <v>18</v>
      </c>
      <c r="E353" t="s">
        <v>736</v>
      </c>
      <c r="G353" s="268" t="s">
        <v>5636</v>
      </c>
      <c r="H353" t="s">
        <v>5635</v>
      </c>
      <c r="I353">
        <f t="shared" si="47"/>
        <v>160</v>
      </c>
      <c r="J353">
        <f t="shared" si="48"/>
        <v>24</v>
      </c>
    </row>
    <row r="354" spans="2:14">
      <c r="B354" t="str">
        <f t="shared" si="45"/>
        <v>a019</v>
      </c>
      <c r="C354" s="1" t="s">
        <v>5545</v>
      </c>
      <c r="D354" s="1">
        <v>19</v>
      </c>
      <c r="E354" t="s">
        <v>737</v>
      </c>
      <c r="G354" s="268" t="s">
        <v>5636</v>
      </c>
      <c r="H354" t="s">
        <v>5635</v>
      </c>
      <c r="I354">
        <f t="shared" si="47"/>
        <v>160</v>
      </c>
      <c r="J354">
        <f t="shared" si="48"/>
        <v>25</v>
      </c>
    </row>
    <row r="355" spans="2:14">
      <c r="B355" t="str">
        <f t="shared" si="45"/>
        <v>a01a</v>
      </c>
      <c r="C355" s="1" t="s">
        <v>5545</v>
      </c>
      <c r="D355" s="1" t="s">
        <v>5600</v>
      </c>
      <c r="E355" t="s">
        <v>738</v>
      </c>
      <c r="G355" s="268" t="s">
        <v>5636</v>
      </c>
      <c r="H355" t="s">
        <v>5635</v>
      </c>
      <c r="I355">
        <f t="shared" si="47"/>
        <v>160</v>
      </c>
      <c r="J355">
        <f t="shared" si="48"/>
        <v>26</v>
      </c>
    </row>
    <row r="356" spans="2:14">
      <c r="B356" t="str">
        <f t="shared" si="45"/>
        <v>a01b</v>
      </c>
      <c r="C356" s="1" t="s">
        <v>5545</v>
      </c>
      <c r="D356" s="1" t="s">
        <v>5599</v>
      </c>
      <c r="E356" t="s">
        <v>739</v>
      </c>
      <c r="G356" s="268" t="s">
        <v>5636</v>
      </c>
      <c r="H356" t="s">
        <v>5635</v>
      </c>
      <c r="I356">
        <f t="shared" si="47"/>
        <v>160</v>
      </c>
      <c r="J356">
        <f t="shared" si="48"/>
        <v>27</v>
      </c>
    </row>
    <row r="357" spans="2:14">
      <c r="B357" t="str">
        <f t="shared" si="45"/>
        <v>a01c</v>
      </c>
      <c r="C357" s="1" t="s">
        <v>5545</v>
      </c>
      <c r="D357" s="1" t="s">
        <v>5620</v>
      </c>
      <c r="E357" t="s">
        <v>740</v>
      </c>
      <c r="G357" s="268" t="s">
        <v>5634</v>
      </c>
      <c r="H357" t="s">
        <v>5633</v>
      </c>
      <c r="I357">
        <f t="shared" si="47"/>
        <v>160</v>
      </c>
      <c r="J357">
        <f t="shared" si="48"/>
        <v>28</v>
      </c>
    </row>
    <row r="358" spans="2:14">
      <c r="B358" t="str">
        <f t="shared" si="45"/>
        <v>a01d</v>
      </c>
      <c r="C358" s="1" t="s">
        <v>5545</v>
      </c>
      <c r="D358" s="1" t="s">
        <v>5619</v>
      </c>
      <c r="E358" t="s">
        <v>741</v>
      </c>
      <c r="G358" s="268" t="s">
        <v>5634</v>
      </c>
      <c r="H358" t="s">
        <v>5633</v>
      </c>
      <c r="I358">
        <f t="shared" si="47"/>
        <v>160</v>
      </c>
      <c r="J358">
        <f t="shared" si="48"/>
        <v>29</v>
      </c>
    </row>
    <row r="359" spans="2:14">
      <c r="B359" t="str">
        <f t="shared" si="45"/>
        <v>a01e</v>
      </c>
      <c r="C359" s="1" t="s">
        <v>5545</v>
      </c>
      <c r="D359" s="1" t="s">
        <v>5618</v>
      </c>
      <c r="E359" t="s">
        <v>742</v>
      </c>
      <c r="G359" s="268" t="s">
        <v>5634</v>
      </c>
      <c r="H359" t="s">
        <v>5633</v>
      </c>
      <c r="I359">
        <f t="shared" si="47"/>
        <v>160</v>
      </c>
      <c r="J359">
        <f t="shared" si="48"/>
        <v>30</v>
      </c>
    </row>
    <row r="360" spans="2:14">
      <c r="B360" t="str">
        <f t="shared" si="45"/>
        <v>a01f</v>
      </c>
      <c r="C360" s="1" t="s">
        <v>5545</v>
      </c>
      <c r="D360" s="1" t="s">
        <v>5616</v>
      </c>
      <c r="E360" t="s">
        <v>743</v>
      </c>
      <c r="G360" s="268" t="s">
        <v>5634</v>
      </c>
      <c r="H360" t="s">
        <v>5633</v>
      </c>
      <c r="I360">
        <f t="shared" si="47"/>
        <v>160</v>
      </c>
      <c r="J360">
        <f t="shared" si="48"/>
        <v>31</v>
      </c>
    </row>
    <row r="361" spans="2:14">
      <c r="B361" t="str">
        <f t="shared" si="45"/>
        <v>a026</v>
      </c>
      <c r="C361" s="1" t="s">
        <v>5545</v>
      </c>
      <c r="D361" s="1">
        <v>26</v>
      </c>
      <c r="E361" t="s">
        <v>744</v>
      </c>
      <c r="G361" s="267" t="s">
        <v>5632</v>
      </c>
      <c r="I361">
        <f t="shared" si="47"/>
        <v>160</v>
      </c>
      <c r="J361">
        <f t="shared" si="48"/>
        <v>38</v>
      </c>
      <c r="N361" s="174" t="str">
        <f>"              {"&amp;E361&amp;",     "&amp;REPT(" ",25-LEN(E361))&amp;CHAR(34)&amp;G361&amp;CHAR(34)&amp;"},"</f>
        <v xml:space="preserve">              {STD_ELLIPSIS,                  "…"},</v>
      </c>
    </row>
    <row r="362" spans="2:14">
      <c r="B362" t="str">
        <f t="shared" si="45"/>
        <v>a027</v>
      </c>
      <c r="C362" s="1" t="s">
        <v>5545</v>
      </c>
      <c r="D362" s="1">
        <v>27</v>
      </c>
      <c r="E362" t="s">
        <v>4480</v>
      </c>
      <c r="G362" s="275" t="s">
        <v>3751</v>
      </c>
      <c r="I362">
        <f t="shared" si="47"/>
        <v>160</v>
      </c>
      <c r="J362">
        <f t="shared" si="48"/>
        <v>39</v>
      </c>
      <c r="N362" s="174" t="str">
        <f>"              {"&amp;E362&amp;",     "&amp;REPT(" ",25-LEN(E362))&amp;CHAR(34)&amp;G362&amp;CHAR(34)&amp;"},"</f>
        <v xml:space="preserve">              {STD_BINARY_ONE,                "1"},</v>
      </c>
    </row>
    <row r="363" spans="2:14">
      <c r="B363" t="str">
        <f t="shared" si="45"/>
        <v>a072</v>
      </c>
      <c r="C363" s="1" t="s">
        <v>5545</v>
      </c>
      <c r="D363" s="1">
        <v>72</v>
      </c>
      <c r="E363" t="s">
        <v>4491</v>
      </c>
      <c r="G363" s="183" t="s">
        <v>5766</v>
      </c>
      <c r="I363">
        <f t="shared" si="47"/>
        <v>160</v>
      </c>
      <c r="J363">
        <f t="shared" si="48"/>
        <v>114</v>
      </c>
      <c r="N363" s="174" t="str">
        <f t="shared" ref="N363:N364" si="49">"              {"&amp;E363&amp;",     "&amp;REPT(" ",25-LEN(E363))&amp;CHAR(34)&amp;G363&amp;CHAR(34)&amp;"},"</f>
        <v xml:space="preserve">              {STD_SUP_MINUS_1,               "`-1"},</v>
      </c>
    </row>
    <row r="364" spans="2:14">
      <c r="B364" t="str">
        <f t="shared" si="45"/>
        <v>a073</v>
      </c>
      <c r="C364" s="1" t="s">
        <v>5545</v>
      </c>
      <c r="D364" s="1">
        <v>73</v>
      </c>
      <c r="E364" t="s">
        <v>668</v>
      </c>
      <c r="G364" s="183" t="s">
        <v>5779</v>
      </c>
      <c r="I364">
        <f t="shared" si="47"/>
        <v>160</v>
      </c>
      <c r="J364">
        <f t="shared" si="48"/>
        <v>115</v>
      </c>
      <c r="N364" s="174" t="str">
        <f t="shared" si="49"/>
        <v xml:space="preserve">              {STD_SUB_E_OUTLINE,             "`E"},</v>
      </c>
    </row>
    <row r="365" spans="2:14">
      <c r="B365" t="str">
        <f t="shared" si="45"/>
        <v>a080</v>
      </c>
      <c r="C365" s="1" t="s">
        <v>5545</v>
      </c>
      <c r="D365" s="1">
        <v>80</v>
      </c>
      <c r="E365" t="s">
        <v>4565</v>
      </c>
      <c r="G365" s="263" t="str">
        <f t="shared" ref="G365:G374" si="50">"_"&amp;MID(E365,9,1)</f>
        <v>_0</v>
      </c>
      <c r="H365" t="s">
        <v>5630</v>
      </c>
      <c r="I365">
        <f t="shared" si="47"/>
        <v>160</v>
      </c>
      <c r="J365">
        <f t="shared" si="48"/>
        <v>128</v>
      </c>
    </row>
    <row r="366" spans="2:14">
      <c r="B366" t="str">
        <f t="shared" si="45"/>
        <v>a081</v>
      </c>
      <c r="C366" s="1" t="s">
        <v>5545</v>
      </c>
      <c r="D366" s="1">
        <v>81</v>
      </c>
      <c r="E366" t="s">
        <v>4566</v>
      </c>
      <c r="G366" s="263" t="str">
        <f t="shared" si="50"/>
        <v>_1</v>
      </c>
      <c r="H366" t="s">
        <v>5630</v>
      </c>
      <c r="I366">
        <f t="shared" si="47"/>
        <v>160</v>
      </c>
      <c r="J366">
        <f t="shared" si="48"/>
        <v>129</v>
      </c>
    </row>
    <row r="367" spans="2:14">
      <c r="B367" t="str">
        <f t="shared" si="45"/>
        <v>a082</v>
      </c>
      <c r="C367" s="1" t="s">
        <v>5545</v>
      </c>
      <c r="D367" s="1">
        <v>82</v>
      </c>
      <c r="E367" t="s">
        <v>4567</v>
      </c>
      <c r="G367" s="263" t="str">
        <f t="shared" si="50"/>
        <v>_2</v>
      </c>
      <c r="H367" t="s">
        <v>5630</v>
      </c>
      <c r="I367">
        <f t="shared" si="47"/>
        <v>160</v>
      </c>
      <c r="J367">
        <f t="shared" si="48"/>
        <v>130</v>
      </c>
    </row>
    <row r="368" spans="2:14">
      <c r="B368" t="str">
        <f t="shared" si="45"/>
        <v>a083</v>
      </c>
      <c r="C368" s="1" t="s">
        <v>5545</v>
      </c>
      <c r="D368" s="1">
        <v>83</v>
      </c>
      <c r="E368" t="s">
        <v>4568</v>
      </c>
      <c r="G368" s="263" t="str">
        <f t="shared" si="50"/>
        <v>_3</v>
      </c>
      <c r="H368" t="s">
        <v>5630</v>
      </c>
      <c r="I368">
        <f t="shared" si="47"/>
        <v>160</v>
      </c>
      <c r="J368">
        <f t="shared" si="48"/>
        <v>131</v>
      </c>
    </row>
    <row r="369" spans="2:14">
      <c r="B369" t="str">
        <f t="shared" si="45"/>
        <v>a084</v>
      </c>
      <c r="C369" s="1" t="s">
        <v>5545</v>
      </c>
      <c r="D369" s="1">
        <v>84</v>
      </c>
      <c r="E369" t="s">
        <v>4569</v>
      </c>
      <c r="G369" s="263" t="str">
        <f t="shared" si="50"/>
        <v>_4</v>
      </c>
      <c r="H369" t="s">
        <v>5630</v>
      </c>
      <c r="I369">
        <f t="shared" si="47"/>
        <v>160</v>
      </c>
      <c r="J369">
        <f t="shared" si="48"/>
        <v>132</v>
      </c>
    </row>
    <row r="370" spans="2:14">
      <c r="B370" t="str">
        <f t="shared" si="45"/>
        <v>a085</v>
      </c>
      <c r="C370" s="1" t="s">
        <v>5545</v>
      </c>
      <c r="D370" s="1">
        <v>85</v>
      </c>
      <c r="E370" t="s">
        <v>4570</v>
      </c>
      <c r="G370" s="263" t="str">
        <f t="shared" si="50"/>
        <v>_5</v>
      </c>
      <c r="H370" t="s">
        <v>5630</v>
      </c>
      <c r="I370">
        <f t="shared" si="47"/>
        <v>160</v>
      </c>
      <c r="J370">
        <f t="shared" si="48"/>
        <v>133</v>
      </c>
    </row>
    <row r="371" spans="2:14">
      <c r="B371" t="str">
        <f t="shared" si="45"/>
        <v>a086</v>
      </c>
      <c r="C371" s="1" t="s">
        <v>5545</v>
      </c>
      <c r="D371" s="1">
        <v>86</v>
      </c>
      <c r="E371" t="s">
        <v>4571</v>
      </c>
      <c r="G371" s="263" t="str">
        <f t="shared" si="50"/>
        <v>_6</v>
      </c>
      <c r="H371" t="s">
        <v>5630</v>
      </c>
      <c r="I371">
        <f t="shared" si="47"/>
        <v>160</v>
      </c>
      <c r="J371">
        <f t="shared" si="48"/>
        <v>134</v>
      </c>
    </row>
    <row r="372" spans="2:14">
      <c r="B372" t="str">
        <f t="shared" si="45"/>
        <v>a087</v>
      </c>
      <c r="C372" s="1" t="s">
        <v>5545</v>
      </c>
      <c r="D372" s="1">
        <v>87</v>
      </c>
      <c r="E372" t="s">
        <v>4572</v>
      </c>
      <c r="G372" s="263" t="str">
        <f t="shared" si="50"/>
        <v>_7</v>
      </c>
      <c r="H372" t="s">
        <v>5630</v>
      </c>
      <c r="I372">
        <f t="shared" si="47"/>
        <v>160</v>
      </c>
      <c r="J372">
        <f t="shared" si="48"/>
        <v>135</v>
      </c>
    </row>
    <row r="373" spans="2:14">
      <c r="B373" t="str">
        <f t="shared" si="45"/>
        <v>a088</v>
      </c>
      <c r="C373" s="1" t="s">
        <v>5545</v>
      </c>
      <c r="D373" s="1">
        <v>88</v>
      </c>
      <c r="E373" t="s">
        <v>4573</v>
      </c>
      <c r="G373" s="263" t="str">
        <f t="shared" si="50"/>
        <v>_8</v>
      </c>
      <c r="H373" t="s">
        <v>5630</v>
      </c>
      <c r="I373">
        <f t="shared" si="47"/>
        <v>160</v>
      </c>
      <c r="J373">
        <f t="shared" si="48"/>
        <v>136</v>
      </c>
    </row>
    <row r="374" spans="2:14">
      <c r="B374" t="str">
        <f t="shared" si="45"/>
        <v>a089</v>
      </c>
      <c r="C374" s="1" t="s">
        <v>5545</v>
      </c>
      <c r="D374" s="1">
        <v>89</v>
      </c>
      <c r="E374" t="s">
        <v>4574</v>
      </c>
      <c r="G374" s="263" t="str">
        <f t="shared" si="50"/>
        <v>_9</v>
      </c>
      <c r="H374" t="s">
        <v>5630</v>
      </c>
      <c r="I374">
        <f t="shared" si="47"/>
        <v>160</v>
      </c>
      <c r="J374">
        <f t="shared" si="48"/>
        <v>137</v>
      </c>
    </row>
    <row r="375" spans="2:14">
      <c r="B375" t="str">
        <f t="shared" si="45"/>
        <v>a08a</v>
      </c>
      <c r="C375" s="1" t="s">
        <v>5545</v>
      </c>
      <c r="D375" s="1" t="s">
        <v>5557</v>
      </c>
      <c r="E375" t="s">
        <v>4561</v>
      </c>
      <c r="G375" s="183" t="s">
        <v>5780</v>
      </c>
      <c r="I375">
        <f t="shared" si="47"/>
        <v>160</v>
      </c>
      <c r="J375">
        <f t="shared" si="48"/>
        <v>138</v>
      </c>
      <c r="N375" s="174" t="str">
        <f t="shared" ref="N375:N379" si="51">"              {"&amp;E375&amp;",     "&amp;REPT(" ",25-LEN(E375))&amp;CHAR(34)&amp;G375&amp;CHAR(34)&amp;"},"</f>
        <v xml:space="preserve">              {STD_SUB_PLUS,                  "`+"},</v>
      </c>
    </row>
    <row r="376" spans="2:14">
      <c r="B376" t="str">
        <f t="shared" si="45"/>
        <v>a08b</v>
      </c>
      <c r="C376" s="1" t="s">
        <v>5545</v>
      </c>
      <c r="D376" s="1" t="s">
        <v>5556</v>
      </c>
      <c r="E376" t="s">
        <v>4562</v>
      </c>
      <c r="G376" s="183" t="s">
        <v>5781</v>
      </c>
      <c r="I376">
        <f t="shared" si="47"/>
        <v>160</v>
      </c>
      <c r="J376">
        <f t="shared" si="48"/>
        <v>139</v>
      </c>
      <c r="N376" s="174" t="str">
        <f t="shared" si="51"/>
        <v xml:space="preserve">              {STD_SUB_MINUS,                 "`-"},</v>
      </c>
    </row>
    <row r="377" spans="2:14">
      <c r="B377" t="str">
        <f t="shared" si="45"/>
        <v>a08f</v>
      </c>
      <c r="C377" s="1" t="s">
        <v>5545</v>
      </c>
      <c r="D377" s="1" t="s">
        <v>5552</v>
      </c>
      <c r="E377" t="s">
        <v>4493</v>
      </c>
      <c r="G377" s="183" t="s">
        <v>5767</v>
      </c>
      <c r="I377">
        <f t="shared" si="47"/>
        <v>160</v>
      </c>
      <c r="J377">
        <f t="shared" si="48"/>
        <v>143</v>
      </c>
      <c r="N377" s="174" t="str">
        <f t="shared" si="51"/>
        <v xml:space="preserve">              {STD_SUP_ASTERISK,              "`*"},</v>
      </c>
    </row>
    <row r="378" spans="2:14">
      <c r="B378" t="str">
        <f t="shared" si="45"/>
        <v>a09e</v>
      </c>
      <c r="C378" s="1" t="s">
        <v>5545</v>
      </c>
      <c r="D378" s="1" t="s">
        <v>5547</v>
      </c>
      <c r="E378" t="s">
        <v>4492</v>
      </c>
      <c r="G378" s="183" t="s">
        <v>5617</v>
      </c>
      <c r="I378">
        <f t="shared" si="47"/>
        <v>160</v>
      </c>
      <c r="J378">
        <f t="shared" si="48"/>
        <v>158</v>
      </c>
      <c r="N378" s="174" t="str">
        <f t="shared" si="51"/>
        <v xml:space="preserve">              {STD_SUP_INFINITY,              "inf"},</v>
      </c>
    </row>
    <row r="379" spans="2:14">
      <c r="B379" t="str">
        <f t="shared" si="45"/>
        <v>a09f</v>
      </c>
      <c r="C379" s="1" t="s">
        <v>5545</v>
      </c>
      <c r="D379" s="1" t="s">
        <v>5546</v>
      </c>
      <c r="E379" t="s">
        <v>4563</v>
      </c>
      <c r="G379" s="183" t="s">
        <v>5617</v>
      </c>
      <c r="I379">
        <f t="shared" si="47"/>
        <v>160</v>
      </c>
      <c r="J379">
        <f t="shared" si="48"/>
        <v>159</v>
      </c>
      <c r="N379" s="174" t="str">
        <f t="shared" si="51"/>
        <v xml:space="preserve">              {STD_SUB_INFINITY,              "inf"},</v>
      </c>
    </row>
    <row r="380" spans="2:14">
      <c r="B380" t="str">
        <f t="shared" si="45"/>
        <v>a0ac</v>
      </c>
      <c r="C380" s="1" t="s">
        <v>5545</v>
      </c>
      <c r="D380" s="1" t="s">
        <v>5537</v>
      </c>
      <c r="E380" t="s">
        <v>745</v>
      </c>
      <c r="G380" t="s">
        <v>5466</v>
      </c>
      <c r="I380">
        <f t="shared" si="47"/>
        <v>160</v>
      </c>
      <c r="J380">
        <f t="shared" si="48"/>
        <v>172</v>
      </c>
    </row>
    <row r="381" spans="2:14">
      <c r="B381" t="str">
        <f t="shared" si="45"/>
        <v>a102</v>
      </c>
      <c r="C381" s="1" t="s">
        <v>5472</v>
      </c>
      <c r="D381" s="1">
        <v>2</v>
      </c>
      <c r="E381" t="s">
        <v>746</v>
      </c>
      <c r="G381" t="s">
        <v>5466</v>
      </c>
      <c r="I381">
        <f t="shared" si="47"/>
        <v>161</v>
      </c>
      <c r="J381">
        <f t="shared" si="48"/>
        <v>2</v>
      </c>
    </row>
    <row r="382" spans="2:14">
      <c r="B382" t="str">
        <f t="shared" si="45"/>
        <v>a10e</v>
      </c>
      <c r="C382" s="1" t="s">
        <v>5472</v>
      </c>
      <c r="D382" s="1" t="s">
        <v>5622</v>
      </c>
      <c r="E382" t="s">
        <v>122</v>
      </c>
      <c r="G382" s="183" t="s">
        <v>5787</v>
      </c>
      <c r="I382">
        <f t="shared" si="47"/>
        <v>161</v>
      </c>
      <c r="J382">
        <f t="shared" si="48"/>
        <v>14</v>
      </c>
      <c r="N382" s="174" t="str">
        <f t="shared" ref="N382:N383" si="52">"              {"&amp;E382&amp;",     "&amp;REPT(" ",25-LEN(E382))&amp;CHAR(34)&amp;G382&amp;CHAR(34)&amp;"},"</f>
        <v xml:space="preserve">              {STD_PLANCK,                    "Planck"},</v>
      </c>
    </row>
    <row r="383" spans="2:14">
      <c r="B383" t="str">
        <f t="shared" si="45"/>
        <v>a10f</v>
      </c>
      <c r="C383" s="1" t="s">
        <v>5472</v>
      </c>
      <c r="D383" s="1" t="s">
        <v>5621</v>
      </c>
      <c r="E383" t="s">
        <v>127</v>
      </c>
      <c r="G383" s="183" t="s">
        <v>5788</v>
      </c>
      <c r="I383">
        <f t="shared" si="47"/>
        <v>161</v>
      </c>
      <c r="J383">
        <f t="shared" si="48"/>
        <v>15</v>
      </c>
      <c r="N383" s="174" t="str">
        <f t="shared" si="52"/>
        <v xml:space="preserve">              {STD_PLANCK_2PI,                "Planck2pi"},</v>
      </c>
    </row>
    <row r="384" spans="2:14">
      <c r="B384" t="str">
        <f t="shared" si="45"/>
        <v>a115</v>
      </c>
      <c r="C384" s="1" t="s">
        <v>5472</v>
      </c>
      <c r="D384" s="1">
        <v>15</v>
      </c>
      <c r="E384" t="s">
        <v>747</v>
      </c>
      <c r="G384" t="s">
        <v>5466</v>
      </c>
      <c r="I384">
        <f t="shared" si="47"/>
        <v>161</v>
      </c>
      <c r="J384">
        <f t="shared" si="48"/>
        <v>21</v>
      </c>
    </row>
    <row r="385" spans="2:14">
      <c r="B385" t="str">
        <f t="shared" ref="B385:B448" si="53">MID("00"&amp;C385,1+LEN(C385),2)&amp;MID("00"&amp;D385,1+LEN(D385),2)</f>
        <v>a11a</v>
      </c>
      <c r="C385" s="1" t="s">
        <v>5472</v>
      </c>
      <c r="D385" s="1" t="s">
        <v>5600</v>
      </c>
      <c r="E385" t="s">
        <v>748</v>
      </c>
      <c r="G385" t="s">
        <v>5466</v>
      </c>
      <c r="I385">
        <f t="shared" si="47"/>
        <v>161</v>
      </c>
      <c r="J385">
        <f t="shared" si="48"/>
        <v>26</v>
      </c>
    </row>
    <row r="386" spans="2:14">
      <c r="B386" t="str">
        <f t="shared" si="53"/>
        <v>a11d</v>
      </c>
      <c r="C386" s="1" t="s">
        <v>5472</v>
      </c>
      <c r="D386" s="1" t="s">
        <v>5619</v>
      </c>
      <c r="E386" t="s">
        <v>749</v>
      </c>
      <c r="G386" t="s">
        <v>5466</v>
      </c>
      <c r="I386">
        <f t="shared" si="47"/>
        <v>161</v>
      </c>
      <c r="J386">
        <f t="shared" si="48"/>
        <v>29</v>
      </c>
    </row>
    <row r="387" spans="2:14">
      <c r="B387" t="str">
        <f t="shared" si="53"/>
        <v>a124</v>
      </c>
      <c r="C387" s="1" t="s">
        <v>5472</v>
      </c>
      <c r="D387" s="1">
        <v>24</v>
      </c>
      <c r="E387" t="s">
        <v>5631</v>
      </c>
      <c r="G387" t="s">
        <v>5466</v>
      </c>
      <c r="I387">
        <f t="shared" si="47"/>
        <v>161</v>
      </c>
      <c r="J387">
        <f t="shared" si="48"/>
        <v>36</v>
      </c>
    </row>
    <row r="388" spans="2:14">
      <c r="B388" t="str">
        <f t="shared" si="53"/>
        <v>a160</v>
      </c>
      <c r="C388" s="1" t="s">
        <v>5472</v>
      </c>
      <c r="D388" s="1">
        <v>60</v>
      </c>
      <c r="E388" t="s">
        <v>4494</v>
      </c>
      <c r="G388" s="263" t="str">
        <f t="shared" ref="G388:G397" si="54">CHAR(HEX2DEC("60"))&amp;MID(E388,9,1)</f>
        <v>`0</v>
      </c>
      <c r="H388" t="s">
        <v>5630</v>
      </c>
      <c r="I388">
        <f t="shared" si="47"/>
        <v>161</v>
      </c>
      <c r="J388">
        <f t="shared" si="48"/>
        <v>96</v>
      </c>
    </row>
    <row r="389" spans="2:14">
      <c r="B389" t="str">
        <f t="shared" si="53"/>
        <v>a161</v>
      </c>
      <c r="C389" s="1" t="s">
        <v>5472</v>
      </c>
      <c r="D389" s="1">
        <v>61</v>
      </c>
      <c r="E389" t="s">
        <v>4495</v>
      </c>
      <c r="G389" s="263" t="str">
        <f t="shared" si="54"/>
        <v>`1</v>
      </c>
      <c r="H389" t="s">
        <v>5630</v>
      </c>
      <c r="I389">
        <f t="shared" si="47"/>
        <v>161</v>
      </c>
      <c r="J389">
        <f t="shared" si="48"/>
        <v>97</v>
      </c>
    </row>
    <row r="390" spans="2:14">
      <c r="B390" t="str">
        <f t="shared" si="53"/>
        <v>a162</v>
      </c>
      <c r="C390" s="1" t="s">
        <v>5472</v>
      </c>
      <c r="D390" s="1">
        <v>62</v>
      </c>
      <c r="E390" t="s">
        <v>4496</v>
      </c>
      <c r="G390" s="263" t="str">
        <f t="shared" si="54"/>
        <v>`2</v>
      </c>
      <c r="H390" t="s">
        <v>5630</v>
      </c>
      <c r="I390">
        <f t="shared" si="47"/>
        <v>161</v>
      </c>
      <c r="J390">
        <f t="shared" si="48"/>
        <v>98</v>
      </c>
    </row>
    <row r="391" spans="2:14">
      <c r="B391" t="str">
        <f t="shared" si="53"/>
        <v>a163</v>
      </c>
      <c r="C391" s="1" t="s">
        <v>5472</v>
      </c>
      <c r="D391" s="1">
        <v>63</v>
      </c>
      <c r="E391" t="s">
        <v>4497</v>
      </c>
      <c r="G391" s="263" t="str">
        <f t="shared" si="54"/>
        <v>`3</v>
      </c>
      <c r="H391" t="s">
        <v>5630</v>
      </c>
      <c r="I391">
        <f t="shared" si="47"/>
        <v>161</v>
      </c>
      <c r="J391">
        <f t="shared" si="48"/>
        <v>99</v>
      </c>
    </row>
    <row r="392" spans="2:14">
      <c r="B392" t="str">
        <f t="shared" si="53"/>
        <v>a164</v>
      </c>
      <c r="C392" s="1" t="s">
        <v>5472</v>
      </c>
      <c r="D392" s="1">
        <v>64</v>
      </c>
      <c r="E392" t="s">
        <v>4498</v>
      </c>
      <c r="G392" s="263" t="str">
        <f t="shared" si="54"/>
        <v>`4</v>
      </c>
      <c r="H392" t="s">
        <v>5630</v>
      </c>
      <c r="I392">
        <f t="shared" si="47"/>
        <v>161</v>
      </c>
      <c r="J392">
        <f t="shared" si="48"/>
        <v>100</v>
      </c>
    </row>
    <row r="393" spans="2:14">
      <c r="B393" t="str">
        <f t="shared" si="53"/>
        <v>a165</v>
      </c>
      <c r="C393" s="1" t="s">
        <v>5472</v>
      </c>
      <c r="D393" s="1">
        <v>65</v>
      </c>
      <c r="E393" t="s">
        <v>4499</v>
      </c>
      <c r="G393" s="263" t="str">
        <f t="shared" si="54"/>
        <v>`5</v>
      </c>
      <c r="H393" t="s">
        <v>5630</v>
      </c>
      <c r="I393">
        <f t="shared" si="47"/>
        <v>161</v>
      </c>
      <c r="J393">
        <f t="shared" si="48"/>
        <v>101</v>
      </c>
    </row>
    <row r="394" spans="2:14">
      <c r="B394" t="str">
        <f t="shared" si="53"/>
        <v>a166</v>
      </c>
      <c r="C394" s="1" t="s">
        <v>5472</v>
      </c>
      <c r="D394" s="1">
        <v>66</v>
      </c>
      <c r="E394" t="s">
        <v>4500</v>
      </c>
      <c r="G394" s="263" t="str">
        <f t="shared" si="54"/>
        <v>`6</v>
      </c>
      <c r="H394" t="s">
        <v>5630</v>
      </c>
      <c r="I394">
        <f t="shared" si="47"/>
        <v>161</v>
      </c>
      <c r="J394">
        <f t="shared" si="48"/>
        <v>102</v>
      </c>
    </row>
    <row r="395" spans="2:14">
      <c r="B395" t="str">
        <f t="shared" si="53"/>
        <v>a167</v>
      </c>
      <c r="C395" s="1" t="s">
        <v>5472</v>
      </c>
      <c r="D395" s="1">
        <v>67</v>
      </c>
      <c r="E395" t="s">
        <v>4501</v>
      </c>
      <c r="G395" s="263" t="str">
        <f t="shared" si="54"/>
        <v>`7</v>
      </c>
      <c r="H395" t="s">
        <v>5630</v>
      </c>
      <c r="I395">
        <f t="shared" si="47"/>
        <v>161</v>
      </c>
      <c r="J395">
        <f t="shared" si="48"/>
        <v>103</v>
      </c>
    </row>
    <row r="396" spans="2:14">
      <c r="B396" t="str">
        <f t="shared" si="53"/>
        <v>a168</v>
      </c>
      <c r="C396" s="1" t="s">
        <v>5472</v>
      </c>
      <c r="D396" s="1">
        <v>68</v>
      </c>
      <c r="E396" t="s">
        <v>4502</v>
      </c>
      <c r="G396" s="263" t="str">
        <f t="shared" si="54"/>
        <v>`8</v>
      </c>
      <c r="H396" t="s">
        <v>5630</v>
      </c>
      <c r="I396">
        <f t="shared" si="47"/>
        <v>161</v>
      </c>
      <c r="J396">
        <f t="shared" si="48"/>
        <v>104</v>
      </c>
    </row>
    <row r="397" spans="2:14">
      <c r="B397" t="str">
        <f t="shared" si="53"/>
        <v>a169</v>
      </c>
      <c r="C397" s="1" t="s">
        <v>5472</v>
      </c>
      <c r="D397" s="1">
        <v>69</v>
      </c>
      <c r="E397" t="s">
        <v>4503</v>
      </c>
      <c r="G397" s="263" t="str">
        <f t="shared" si="54"/>
        <v>`9</v>
      </c>
      <c r="H397" t="s">
        <v>5630</v>
      </c>
      <c r="I397">
        <f t="shared" si="47"/>
        <v>161</v>
      </c>
      <c r="J397">
        <f t="shared" si="48"/>
        <v>105</v>
      </c>
    </row>
    <row r="398" spans="2:14">
      <c r="B398" t="str">
        <f t="shared" si="53"/>
        <v>a16a</v>
      </c>
      <c r="C398" s="1" t="s">
        <v>5472</v>
      </c>
      <c r="D398" s="1" t="s">
        <v>5573</v>
      </c>
      <c r="E398" t="s">
        <v>4489</v>
      </c>
      <c r="G398" s="279" t="s">
        <v>3582</v>
      </c>
      <c r="I398">
        <f t="shared" si="47"/>
        <v>161</v>
      </c>
      <c r="J398">
        <f t="shared" si="48"/>
        <v>106</v>
      </c>
      <c r="N398" s="174" t="str">
        <f t="shared" ref="N398:N399" si="55">"              {"&amp;E398&amp;",     "&amp;REPT(" ",25-LEN(E398))&amp;CHAR(34)&amp;G398&amp;CHAR(34)&amp;"},"</f>
        <v xml:space="preserve">              {STD_SUP_PLUS,                  "+"},</v>
      </c>
    </row>
    <row r="399" spans="2:14">
      <c r="B399" t="str">
        <f t="shared" si="53"/>
        <v>a16b</v>
      </c>
      <c r="C399" s="1" t="s">
        <v>5472</v>
      </c>
      <c r="D399" s="1" t="s">
        <v>5571</v>
      </c>
      <c r="E399" t="s">
        <v>4490</v>
      </c>
      <c r="G399" s="279" t="s">
        <v>3544</v>
      </c>
      <c r="I399">
        <f t="shared" si="47"/>
        <v>161</v>
      </c>
      <c r="J399">
        <f t="shared" si="48"/>
        <v>107</v>
      </c>
      <c r="N399" s="174" t="str">
        <f t="shared" si="55"/>
        <v xml:space="preserve">              {STD_SUP_MINUS,                 "-"},</v>
      </c>
    </row>
    <row r="400" spans="2:14">
      <c r="B400" t="str">
        <f t="shared" si="53"/>
        <v>a190</v>
      </c>
      <c r="C400" s="1" t="s">
        <v>5472</v>
      </c>
      <c r="D400" s="1">
        <v>90</v>
      </c>
      <c r="E400" s="74" t="s">
        <v>750</v>
      </c>
      <c r="G400" s="261" t="s">
        <v>5629</v>
      </c>
      <c r="I400">
        <f t="shared" si="47"/>
        <v>161</v>
      </c>
      <c r="J400">
        <f t="shared" si="48"/>
        <v>144</v>
      </c>
    </row>
    <row r="401" spans="2:10">
      <c r="B401" t="str">
        <f t="shared" si="53"/>
        <v>a191</v>
      </c>
      <c r="C401" s="1" t="s">
        <v>5472</v>
      </c>
      <c r="D401" s="1">
        <v>91</v>
      </c>
      <c r="E401" s="265" t="s">
        <v>751</v>
      </c>
      <c r="G401" s="236" t="s">
        <v>5626</v>
      </c>
      <c r="I401">
        <f t="shared" si="47"/>
        <v>161</v>
      </c>
      <c r="J401">
        <f t="shared" si="48"/>
        <v>145</v>
      </c>
    </row>
    <row r="402" spans="2:10">
      <c r="B402" t="str">
        <f t="shared" si="53"/>
        <v>a192</v>
      </c>
      <c r="C402" s="1" t="s">
        <v>5472</v>
      </c>
      <c r="D402" s="1">
        <v>92</v>
      </c>
      <c r="E402" s="266" t="s">
        <v>752</v>
      </c>
      <c r="G402" s="261" t="s">
        <v>5628</v>
      </c>
      <c r="I402">
        <f t="shared" si="47"/>
        <v>161</v>
      </c>
      <c r="J402">
        <f t="shared" si="48"/>
        <v>146</v>
      </c>
    </row>
    <row r="403" spans="2:10">
      <c r="B403" t="str">
        <f t="shared" si="53"/>
        <v>a193</v>
      </c>
      <c r="C403" s="1" t="s">
        <v>5472</v>
      </c>
      <c r="D403" s="1">
        <v>93</v>
      </c>
      <c r="E403" s="264" t="s">
        <v>753</v>
      </c>
      <c r="G403" s="236" t="s">
        <v>5624</v>
      </c>
      <c r="I403">
        <f t="shared" si="47"/>
        <v>161</v>
      </c>
      <c r="J403">
        <f t="shared" si="48"/>
        <v>147</v>
      </c>
    </row>
    <row r="404" spans="2:10">
      <c r="B404" t="str">
        <f t="shared" si="53"/>
        <v>a195</v>
      </c>
      <c r="C404" s="1" t="s">
        <v>5472</v>
      </c>
      <c r="D404" s="1">
        <v>95</v>
      </c>
      <c r="E404" t="s">
        <v>754</v>
      </c>
      <c r="G404" t="s">
        <v>5466</v>
      </c>
      <c r="I404">
        <f t="shared" si="47"/>
        <v>161</v>
      </c>
      <c r="J404">
        <f t="shared" si="48"/>
        <v>149</v>
      </c>
    </row>
    <row r="405" spans="2:10">
      <c r="B405" t="str">
        <f t="shared" si="53"/>
        <v>a1c0</v>
      </c>
      <c r="C405" s="1" t="s">
        <v>5472</v>
      </c>
      <c r="D405" s="1" t="s">
        <v>5517</v>
      </c>
      <c r="E405" s="266" t="s">
        <v>755</v>
      </c>
      <c r="G405" s="261" t="s">
        <v>5628</v>
      </c>
      <c r="I405">
        <f t="shared" si="47"/>
        <v>161</v>
      </c>
      <c r="J405">
        <f t="shared" si="48"/>
        <v>192</v>
      </c>
    </row>
    <row r="406" spans="2:10">
      <c r="B406" t="str">
        <f t="shared" si="53"/>
        <v>a1c4</v>
      </c>
      <c r="C406" s="1" t="s">
        <v>5472</v>
      </c>
      <c r="D406" s="1" t="s">
        <v>5513</v>
      </c>
      <c r="E406" s="75" t="s">
        <v>756</v>
      </c>
      <c r="G406" s="236" t="s">
        <v>5609</v>
      </c>
      <c r="I406">
        <f t="shared" si="47"/>
        <v>161</v>
      </c>
      <c r="J406">
        <f t="shared" si="48"/>
        <v>196</v>
      </c>
    </row>
    <row r="407" spans="2:10">
      <c r="B407" t="str">
        <f t="shared" si="53"/>
        <v>a1c9</v>
      </c>
      <c r="C407" s="1" t="s">
        <v>5472</v>
      </c>
      <c r="D407" s="1" t="s">
        <v>5508</v>
      </c>
      <c r="E407" t="s">
        <v>757</v>
      </c>
      <c r="G407" t="s">
        <v>5466</v>
      </c>
      <c r="I407">
        <f t="shared" si="47"/>
        <v>161</v>
      </c>
      <c r="J407">
        <f t="shared" si="48"/>
        <v>201</v>
      </c>
    </row>
    <row r="408" spans="2:10">
      <c r="B408" t="str">
        <f t="shared" si="53"/>
        <v>a1cb</v>
      </c>
      <c r="C408" s="1" t="s">
        <v>5472</v>
      </c>
      <c r="D408" s="1" t="s">
        <v>5506</v>
      </c>
      <c r="E408" t="s">
        <v>758</v>
      </c>
      <c r="G408" t="s">
        <v>5466</v>
      </c>
      <c r="I408">
        <f t="shared" si="47"/>
        <v>161</v>
      </c>
      <c r="J408">
        <f t="shared" si="48"/>
        <v>203</v>
      </c>
    </row>
    <row r="409" spans="2:10">
      <c r="B409" t="str">
        <f t="shared" si="53"/>
        <v>a1cc</v>
      </c>
      <c r="C409" s="1" t="s">
        <v>5472</v>
      </c>
      <c r="D409" s="1" t="s">
        <v>5505</v>
      </c>
      <c r="E409" t="s">
        <v>759</v>
      </c>
      <c r="G409" t="s">
        <v>5466</v>
      </c>
      <c r="I409">
        <f t="shared" si="47"/>
        <v>161</v>
      </c>
      <c r="J409">
        <f t="shared" si="48"/>
        <v>204</v>
      </c>
    </row>
    <row r="410" spans="2:10">
      <c r="B410" t="str">
        <f t="shared" si="53"/>
        <v>a1cd</v>
      </c>
      <c r="C410" s="1" t="s">
        <v>5472</v>
      </c>
      <c r="D410" s="1" t="s">
        <v>5504</v>
      </c>
      <c r="E410" t="s">
        <v>760</v>
      </c>
      <c r="G410" t="s">
        <v>5466</v>
      </c>
      <c r="I410">
        <f t="shared" si="47"/>
        <v>161</v>
      </c>
      <c r="J410">
        <f t="shared" si="48"/>
        <v>205</v>
      </c>
    </row>
    <row r="411" spans="2:10">
      <c r="B411" t="str">
        <f t="shared" si="53"/>
        <v>a1e7</v>
      </c>
      <c r="C411" s="1" t="s">
        <v>5472</v>
      </c>
      <c r="D411" s="1" t="s">
        <v>5478</v>
      </c>
      <c r="E411" s="265" t="s">
        <v>5627</v>
      </c>
      <c r="G411" s="236" t="s">
        <v>5626</v>
      </c>
      <c r="I411">
        <f t="shared" si="47"/>
        <v>161</v>
      </c>
      <c r="J411">
        <f t="shared" si="48"/>
        <v>231</v>
      </c>
    </row>
    <row r="412" spans="2:10">
      <c r="B412" t="str">
        <f t="shared" si="53"/>
        <v>a1e9</v>
      </c>
      <c r="C412" s="1" t="s">
        <v>5472</v>
      </c>
      <c r="D412" s="1" t="s">
        <v>5475</v>
      </c>
      <c r="E412" s="264" t="s">
        <v>5625</v>
      </c>
      <c r="G412" s="236" t="s">
        <v>5624</v>
      </c>
      <c r="I412">
        <f t="shared" si="47"/>
        <v>161</v>
      </c>
      <c r="J412">
        <f t="shared" si="48"/>
        <v>233</v>
      </c>
    </row>
    <row r="413" spans="2:10">
      <c r="B413" t="str">
        <f t="shared" si="53"/>
        <v>a200</v>
      </c>
      <c r="C413" s="1" t="s">
        <v>5544</v>
      </c>
      <c r="D413" s="1">
        <v>0</v>
      </c>
      <c r="E413" t="s">
        <v>761</v>
      </c>
      <c r="I413">
        <f t="shared" si="47"/>
        <v>162</v>
      </c>
      <c r="J413">
        <f t="shared" si="48"/>
        <v>0</v>
      </c>
    </row>
    <row r="414" spans="2:10">
      <c r="B414" t="str">
        <f t="shared" si="53"/>
        <v>a201</v>
      </c>
      <c r="C414" s="1" t="s">
        <v>5544</v>
      </c>
      <c r="D414" s="1">
        <v>1</v>
      </c>
      <c r="E414" t="s">
        <v>762</v>
      </c>
      <c r="I414">
        <f t="shared" si="47"/>
        <v>162</v>
      </c>
      <c r="J414">
        <f t="shared" si="48"/>
        <v>1</v>
      </c>
    </row>
    <row r="415" spans="2:10">
      <c r="B415" t="str">
        <f t="shared" si="53"/>
        <v>a202</v>
      </c>
      <c r="C415" s="1" t="s">
        <v>5544</v>
      </c>
      <c r="D415" s="1">
        <v>2</v>
      </c>
      <c r="E415" t="s">
        <v>763</v>
      </c>
      <c r="I415">
        <f t="shared" si="47"/>
        <v>162</v>
      </c>
      <c r="J415">
        <f t="shared" si="48"/>
        <v>2</v>
      </c>
    </row>
    <row r="416" spans="2:10">
      <c r="B416" t="str">
        <f t="shared" si="53"/>
        <v>a203</v>
      </c>
      <c r="C416" s="1" t="s">
        <v>5544</v>
      </c>
      <c r="D416" s="1">
        <v>3</v>
      </c>
      <c r="E416" t="s">
        <v>764</v>
      </c>
      <c r="I416">
        <f t="shared" ref="I416:I479" si="56">HEX2DEC(C416)</f>
        <v>162</v>
      </c>
      <c r="J416">
        <f t="shared" ref="J416:J479" si="57">HEX2DEC(D416)</f>
        <v>3</v>
      </c>
    </row>
    <row r="417" spans="2:14">
      <c r="B417" t="str">
        <f t="shared" si="53"/>
        <v>a204</v>
      </c>
      <c r="C417" s="1" t="s">
        <v>5544</v>
      </c>
      <c r="D417" s="1">
        <v>4</v>
      </c>
      <c r="E417" t="s">
        <v>765</v>
      </c>
      <c r="I417">
        <f t="shared" si="56"/>
        <v>162</v>
      </c>
      <c r="J417">
        <f t="shared" si="57"/>
        <v>4</v>
      </c>
    </row>
    <row r="418" spans="2:14">
      <c r="B418" t="str">
        <f t="shared" si="53"/>
        <v>a205</v>
      </c>
      <c r="C418" s="1" t="s">
        <v>5544</v>
      </c>
      <c r="D418" s="1">
        <v>5</v>
      </c>
      <c r="E418" t="s">
        <v>766</v>
      </c>
      <c r="I418">
        <f t="shared" si="56"/>
        <v>162</v>
      </c>
      <c r="J418">
        <f t="shared" si="57"/>
        <v>5</v>
      </c>
    </row>
    <row r="419" spans="2:14">
      <c r="B419" t="str">
        <f t="shared" si="53"/>
        <v>a206</v>
      </c>
      <c r="C419" s="1" t="s">
        <v>5544</v>
      </c>
      <c r="D419" s="1">
        <v>6</v>
      </c>
      <c r="E419" t="s">
        <v>767</v>
      </c>
      <c r="I419">
        <f t="shared" si="56"/>
        <v>162</v>
      </c>
      <c r="J419">
        <f t="shared" si="57"/>
        <v>6</v>
      </c>
    </row>
    <row r="420" spans="2:14">
      <c r="B420" t="str">
        <f t="shared" si="53"/>
        <v>a207</v>
      </c>
      <c r="C420" s="1" t="s">
        <v>5544</v>
      </c>
      <c r="D420" s="1">
        <v>7</v>
      </c>
      <c r="E420" t="s">
        <v>768</v>
      </c>
      <c r="I420">
        <f t="shared" si="56"/>
        <v>162</v>
      </c>
      <c r="J420">
        <f t="shared" si="57"/>
        <v>7</v>
      </c>
    </row>
    <row r="421" spans="2:14">
      <c r="B421" t="str">
        <f t="shared" si="53"/>
        <v>a208</v>
      </c>
      <c r="C421" s="1" t="s">
        <v>5544</v>
      </c>
      <c r="D421" s="1">
        <v>8</v>
      </c>
      <c r="E421" t="s">
        <v>769</v>
      </c>
      <c r="I421">
        <f t="shared" si="56"/>
        <v>162</v>
      </c>
      <c r="J421">
        <f t="shared" si="57"/>
        <v>8</v>
      </c>
    </row>
    <row r="422" spans="2:14">
      <c r="B422" t="str">
        <f t="shared" si="53"/>
        <v>a209</v>
      </c>
      <c r="C422" s="1" t="s">
        <v>5544</v>
      </c>
      <c r="D422" s="1">
        <v>9</v>
      </c>
      <c r="E422" t="s">
        <v>770</v>
      </c>
      <c r="I422">
        <f t="shared" si="56"/>
        <v>162</v>
      </c>
      <c r="J422">
        <f t="shared" si="57"/>
        <v>9</v>
      </c>
    </row>
    <row r="423" spans="2:14">
      <c r="B423" t="str">
        <f t="shared" si="53"/>
        <v>a20b</v>
      </c>
      <c r="C423" s="1" t="s">
        <v>5544</v>
      </c>
      <c r="D423" s="1" t="s">
        <v>5602</v>
      </c>
      <c r="E423" t="s">
        <v>771</v>
      </c>
      <c r="I423">
        <f t="shared" si="56"/>
        <v>162</v>
      </c>
      <c r="J423">
        <f t="shared" si="57"/>
        <v>11</v>
      </c>
    </row>
    <row r="424" spans="2:14">
      <c r="B424" t="str">
        <f t="shared" si="53"/>
        <v>a20c</v>
      </c>
      <c r="C424" s="1" t="s">
        <v>5544</v>
      </c>
      <c r="D424" s="1" t="s">
        <v>5623</v>
      </c>
      <c r="E424" t="s">
        <v>772</v>
      </c>
      <c r="I424">
        <f t="shared" si="56"/>
        <v>162</v>
      </c>
      <c r="J424">
        <f t="shared" si="57"/>
        <v>12</v>
      </c>
    </row>
    <row r="425" spans="2:14">
      <c r="B425" t="str">
        <f t="shared" si="53"/>
        <v>a20e</v>
      </c>
      <c r="C425" s="1" t="s">
        <v>5544</v>
      </c>
      <c r="D425" s="1" t="s">
        <v>5622</v>
      </c>
      <c r="E425" t="s">
        <v>4481</v>
      </c>
      <c r="G425" s="279" t="s">
        <v>3684</v>
      </c>
      <c r="I425">
        <f t="shared" si="56"/>
        <v>162</v>
      </c>
      <c r="J425">
        <f t="shared" si="57"/>
        <v>14</v>
      </c>
      <c r="N425" s="174" t="str">
        <f>"              {"&amp;E425&amp;",     "&amp;REPT(" ",25-LEN(E425))&amp;CHAR(34)&amp;G425&amp;CHAR(34)&amp;"},"</f>
        <v xml:space="preserve">              {STD_BINARY_ZERO,               "0"},</v>
      </c>
    </row>
    <row r="426" spans="2:14">
      <c r="B426" t="str">
        <f t="shared" si="53"/>
        <v>a20f</v>
      </c>
      <c r="C426" s="1" t="s">
        <v>5544</v>
      </c>
      <c r="D426" s="1" t="s">
        <v>5621</v>
      </c>
      <c r="E426" t="s">
        <v>773</v>
      </c>
      <c r="I426">
        <f t="shared" si="56"/>
        <v>162</v>
      </c>
      <c r="J426">
        <f t="shared" si="57"/>
        <v>15</v>
      </c>
    </row>
    <row r="427" spans="2:14">
      <c r="B427" t="str">
        <f t="shared" si="53"/>
        <v>a213</v>
      </c>
      <c r="C427" s="1" t="s">
        <v>5544</v>
      </c>
      <c r="D427" s="1">
        <v>13</v>
      </c>
      <c r="E427" t="s">
        <v>774</v>
      </c>
      <c r="I427">
        <f t="shared" si="56"/>
        <v>162</v>
      </c>
      <c r="J427">
        <f t="shared" si="57"/>
        <v>19</v>
      </c>
    </row>
    <row r="428" spans="2:14">
      <c r="B428" t="str">
        <f t="shared" si="53"/>
        <v>a218</v>
      </c>
      <c r="C428" s="1" t="s">
        <v>5544</v>
      </c>
      <c r="D428" s="1">
        <v>18</v>
      </c>
      <c r="E428" t="s">
        <v>775</v>
      </c>
      <c r="I428">
        <f t="shared" si="56"/>
        <v>162</v>
      </c>
      <c r="J428">
        <f t="shared" si="57"/>
        <v>24</v>
      </c>
    </row>
    <row r="429" spans="2:14">
      <c r="B429" t="str">
        <f t="shared" si="53"/>
        <v>a219</v>
      </c>
      <c r="C429" s="1" t="s">
        <v>5544</v>
      </c>
      <c r="D429" s="1">
        <v>19</v>
      </c>
      <c r="E429" t="s">
        <v>776</v>
      </c>
      <c r="I429">
        <f t="shared" si="56"/>
        <v>162</v>
      </c>
      <c r="J429">
        <f t="shared" si="57"/>
        <v>25</v>
      </c>
    </row>
    <row r="430" spans="2:14">
      <c r="B430" t="str">
        <f t="shared" si="53"/>
        <v>a21a</v>
      </c>
      <c r="C430" s="1" t="s">
        <v>5544</v>
      </c>
      <c r="D430" s="1" t="s">
        <v>5600</v>
      </c>
      <c r="E430" t="s">
        <v>777</v>
      </c>
      <c r="I430">
        <f t="shared" si="56"/>
        <v>162</v>
      </c>
      <c r="J430">
        <f t="shared" si="57"/>
        <v>26</v>
      </c>
    </row>
    <row r="431" spans="2:14">
      <c r="B431" t="str">
        <f t="shared" si="53"/>
        <v>a21b</v>
      </c>
      <c r="C431" s="1" t="s">
        <v>5544</v>
      </c>
      <c r="D431" s="1" t="s">
        <v>5599</v>
      </c>
      <c r="E431" t="s">
        <v>778</v>
      </c>
      <c r="I431">
        <f t="shared" si="56"/>
        <v>162</v>
      </c>
      <c r="J431">
        <f t="shared" si="57"/>
        <v>27</v>
      </c>
    </row>
    <row r="432" spans="2:14">
      <c r="B432" t="str">
        <f t="shared" si="53"/>
        <v>a21c</v>
      </c>
      <c r="C432" s="1" t="s">
        <v>5544</v>
      </c>
      <c r="D432" s="1" t="s">
        <v>5620</v>
      </c>
      <c r="E432" t="s">
        <v>779</v>
      </c>
      <c r="I432">
        <f t="shared" si="56"/>
        <v>162</v>
      </c>
      <c r="J432">
        <f t="shared" si="57"/>
        <v>28</v>
      </c>
    </row>
    <row r="433" spans="2:14">
      <c r="B433" t="str">
        <f t="shared" si="53"/>
        <v>a21d</v>
      </c>
      <c r="C433" s="1" t="s">
        <v>5544</v>
      </c>
      <c r="D433" s="1" t="s">
        <v>5619</v>
      </c>
      <c r="E433" t="s">
        <v>780</v>
      </c>
      <c r="I433">
        <f t="shared" si="56"/>
        <v>162</v>
      </c>
      <c r="J433">
        <f t="shared" si="57"/>
        <v>29</v>
      </c>
    </row>
    <row r="434" spans="2:14">
      <c r="B434" t="str">
        <f t="shared" si="53"/>
        <v>a21e</v>
      </c>
      <c r="C434" s="1" t="s">
        <v>5544</v>
      </c>
      <c r="D434" s="1" t="s">
        <v>5618</v>
      </c>
      <c r="E434" t="s">
        <v>410</v>
      </c>
      <c r="G434" s="183" t="s">
        <v>5617</v>
      </c>
      <c r="I434">
        <f t="shared" si="56"/>
        <v>162</v>
      </c>
      <c r="J434">
        <f t="shared" si="57"/>
        <v>30</v>
      </c>
      <c r="N434" s="174" t="str">
        <f>"              {"&amp;E434&amp;",     "&amp;REPT(" ",25-LEN(E434))&amp;CHAR(34)&amp;G434&amp;CHAR(34)&amp;"},"</f>
        <v xml:space="preserve">              {STD_INFINITY,                  "inf"},</v>
      </c>
    </row>
    <row r="435" spans="2:14">
      <c r="B435" t="str">
        <f t="shared" si="53"/>
        <v>a21f</v>
      </c>
      <c r="C435" s="1" t="s">
        <v>5544</v>
      </c>
      <c r="D435" s="1" t="s">
        <v>5616</v>
      </c>
      <c r="E435" t="s">
        <v>781</v>
      </c>
      <c r="I435">
        <f t="shared" si="56"/>
        <v>162</v>
      </c>
      <c r="J435">
        <f t="shared" si="57"/>
        <v>31</v>
      </c>
    </row>
    <row r="436" spans="2:14">
      <c r="B436" t="str">
        <f t="shared" si="53"/>
        <v>a220</v>
      </c>
      <c r="C436" s="1" t="s">
        <v>5544</v>
      </c>
      <c r="D436" s="1">
        <v>20</v>
      </c>
      <c r="E436" t="s">
        <v>5615</v>
      </c>
      <c r="I436">
        <f t="shared" si="56"/>
        <v>162</v>
      </c>
      <c r="J436">
        <f t="shared" si="57"/>
        <v>32</v>
      </c>
    </row>
    <row r="437" spans="2:14">
      <c r="B437" t="str">
        <f t="shared" si="53"/>
        <v>a221</v>
      </c>
      <c r="C437" s="1" t="s">
        <v>5544</v>
      </c>
      <c r="D437" s="1">
        <v>21</v>
      </c>
      <c r="E437" t="s">
        <v>412</v>
      </c>
      <c r="G437" s="183" t="s">
        <v>5614</v>
      </c>
      <c r="I437">
        <f t="shared" si="56"/>
        <v>162</v>
      </c>
      <c r="J437">
        <f t="shared" si="57"/>
        <v>33</v>
      </c>
      <c r="N437" s="174" t="str">
        <f>"              {"&amp;E437&amp;",     "&amp;REPT(" ",25-LEN(E437))&amp;CHAR(34)&amp;G437&amp;CHAR(34)&amp;"},"</f>
        <v xml:space="preserve">              {STD_MEASURED_ANGLE,            "angle"},</v>
      </c>
    </row>
    <row r="438" spans="2:14">
      <c r="B438" t="str">
        <f t="shared" si="53"/>
        <v>a222</v>
      </c>
      <c r="C438" s="1" t="s">
        <v>5544</v>
      </c>
      <c r="D438" s="1">
        <v>22</v>
      </c>
      <c r="E438" t="s">
        <v>5613</v>
      </c>
      <c r="I438">
        <f t="shared" si="56"/>
        <v>162</v>
      </c>
      <c r="J438">
        <f t="shared" si="57"/>
        <v>34</v>
      </c>
    </row>
    <row r="439" spans="2:14">
      <c r="B439" t="str">
        <f t="shared" si="53"/>
        <v>a223</v>
      </c>
      <c r="C439" s="1" t="s">
        <v>5544</v>
      </c>
      <c r="D439" s="1">
        <v>23</v>
      </c>
      <c r="E439" t="s">
        <v>782</v>
      </c>
      <c r="I439">
        <f t="shared" si="56"/>
        <v>162</v>
      </c>
      <c r="J439">
        <f t="shared" si="57"/>
        <v>35</v>
      </c>
    </row>
    <row r="440" spans="2:14">
      <c r="B440" t="str">
        <f t="shared" si="53"/>
        <v>a224</v>
      </c>
      <c r="C440" s="1" t="s">
        <v>5544</v>
      </c>
      <c r="D440" s="1">
        <v>24</v>
      </c>
      <c r="E440" t="s">
        <v>783</v>
      </c>
      <c r="I440">
        <f t="shared" si="56"/>
        <v>162</v>
      </c>
      <c r="J440">
        <f t="shared" si="57"/>
        <v>36</v>
      </c>
    </row>
    <row r="441" spans="2:14">
      <c r="B441" t="str">
        <f t="shared" si="53"/>
        <v>a225</v>
      </c>
      <c r="C441" s="1" t="s">
        <v>5544</v>
      </c>
      <c r="D441" s="1">
        <v>25</v>
      </c>
      <c r="E441" t="s">
        <v>784</v>
      </c>
      <c r="I441">
        <f t="shared" si="56"/>
        <v>162</v>
      </c>
      <c r="J441">
        <f t="shared" si="57"/>
        <v>37</v>
      </c>
    </row>
    <row r="442" spans="2:14">
      <c r="B442" t="str">
        <f t="shared" si="53"/>
        <v>a226</v>
      </c>
      <c r="C442" s="1" t="s">
        <v>5544</v>
      </c>
      <c r="D442" s="1">
        <v>26</v>
      </c>
      <c r="E442" t="s">
        <v>785</v>
      </c>
      <c r="I442">
        <f t="shared" si="56"/>
        <v>162</v>
      </c>
      <c r="J442">
        <f t="shared" si="57"/>
        <v>38</v>
      </c>
    </row>
    <row r="443" spans="2:14">
      <c r="B443" t="str">
        <f t="shared" si="53"/>
        <v>a227</v>
      </c>
      <c r="C443" s="1" t="s">
        <v>5544</v>
      </c>
      <c r="D443" s="1">
        <v>27</v>
      </c>
      <c r="E443" t="s">
        <v>786</v>
      </c>
      <c r="I443">
        <f t="shared" si="56"/>
        <v>162</v>
      </c>
      <c r="J443">
        <f t="shared" si="57"/>
        <v>39</v>
      </c>
    </row>
    <row r="444" spans="2:14">
      <c r="B444" t="str">
        <f t="shared" si="53"/>
        <v>a228</v>
      </c>
      <c r="C444" s="1" t="s">
        <v>5544</v>
      </c>
      <c r="D444" s="1">
        <v>28</v>
      </c>
      <c r="E444" t="s">
        <v>787</v>
      </c>
      <c r="I444">
        <f t="shared" si="56"/>
        <v>162</v>
      </c>
      <c r="J444">
        <f t="shared" si="57"/>
        <v>40</v>
      </c>
    </row>
    <row r="445" spans="2:14">
      <c r="B445" t="str">
        <f t="shared" si="53"/>
        <v>a229</v>
      </c>
      <c r="C445" s="1" t="s">
        <v>5544</v>
      </c>
      <c r="D445" s="1">
        <v>29</v>
      </c>
      <c r="E445" t="s">
        <v>788</v>
      </c>
      <c r="I445">
        <f t="shared" si="56"/>
        <v>162</v>
      </c>
      <c r="J445">
        <f t="shared" si="57"/>
        <v>41</v>
      </c>
    </row>
    <row r="446" spans="2:14">
      <c r="B446" t="str">
        <f t="shared" si="53"/>
        <v>a22a</v>
      </c>
      <c r="C446" s="1" t="s">
        <v>5544</v>
      </c>
      <c r="D446" s="1" t="s">
        <v>5596</v>
      </c>
      <c r="E446" t="s">
        <v>789</v>
      </c>
      <c r="I446">
        <f t="shared" si="56"/>
        <v>162</v>
      </c>
      <c r="J446">
        <f t="shared" si="57"/>
        <v>42</v>
      </c>
    </row>
    <row r="447" spans="2:14">
      <c r="B447" t="str">
        <f t="shared" si="53"/>
        <v>a22b</v>
      </c>
      <c r="C447" s="1" t="s">
        <v>5544</v>
      </c>
      <c r="D447" s="1" t="s">
        <v>5595</v>
      </c>
      <c r="E447" t="s">
        <v>407</v>
      </c>
      <c r="G447" s="183" t="s">
        <v>5612</v>
      </c>
      <c r="I447">
        <f t="shared" si="56"/>
        <v>162</v>
      </c>
      <c r="J447">
        <f t="shared" si="57"/>
        <v>43</v>
      </c>
      <c r="N447" s="174" t="str">
        <f>"              {"&amp;E447&amp;",     "&amp;REPT(" ",25-LEN(E447))&amp;CHAR(34)&amp;G447&amp;CHAR(34)&amp;"},"</f>
        <v xml:space="preserve">              {STD_INTEGRAL,                  "integral"},</v>
      </c>
    </row>
    <row r="448" spans="2:14">
      <c r="B448" t="str">
        <f t="shared" si="53"/>
        <v>a22c</v>
      </c>
      <c r="C448" s="1" t="s">
        <v>5544</v>
      </c>
      <c r="D448" s="1" t="s">
        <v>5594</v>
      </c>
      <c r="E448" t="s">
        <v>790</v>
      </c>
      <c r="I448">
        <f t="shared" si="56"/>
        <v>162</v>
      </c>
      <c r="J448">
        <f t="shared" si="57"/>
        <v>44</v>
      </c>
    </row>
    <row r="449" spans="2:14">
      <c r="B449" t="str">
        <f t="shared" ref="B449:B512" si="58">MID("00"&amp;C449,1+LEN(C449),2)&amp;MID("00"&amp;D449,1+LEN(D449),2)</f>
        <v>a22d</v>
      </c>
      <c r="C449" s="1" t="s">
        <v>5544</v>
      </c>
      <c r="D449" s="1" t="s">
        <v>5593</v>
      </c>
      <c r="E449" t="s">
        <v>5611</v>
      </c>
      <c r="I449">
        <f t="shared" si="56"/>
        <v>162</v>
      </c>
      <c r="J449">
        <f t="shared" si="57"/>
        <v>45</v>
      </c>
    </row>
    <row r="450" spans="2:14">
      <c r="B450" t="str">
        <f t="shared" si="58"/>
        <v>a22e</v>
      </c>
      <c r="C450" s="1" t="s">
        <v>5544</v>
      </c>
      <c r="D450" s="1" t="s">
        <v>5591</v>
      </c>
      <c r="E450" t="s">
        <v>791</v>
      </c>
      <c r="I450">
        <f t="shared" si="56"/>
        <v>162</v>
      </c>
      <c r="J450">
        <f t="shared" si="57"/>
        <v>46</v>
      </c>
    </row>
    <row r="451" spans="2:14">
      <c r="B451" t="str">
        <f t="shared" si="58"/>
        <v>a22f</v>
      </c>
      <c r="C451" s="1" t="s">
        <v>5544</v>
      </c>
      <c r="D451" s="1" t="s">
        <v>5589</v>
      </c>
      <c r="E451" t="s">
        <v>792</v>
      </c>
      <c r="I451">
        <f t="shared" si="56"/>
        <v>162</v>
      </c>
      <c r="J451">
        <f t="shared" si="57"/>
        <v>47</v>
      </c>
    </row>
    <row r="452" spans="2:14">
      <c r="B452" t="str">
        <f t="shared" si="58"/>
        <v>a230</v>
      </c>
      <c r="C452" s="1" t="s">
        <v>5544</v>
      </c>
      <c r="D452" s="1">
        <v>30</v>
      </c>
      <c r="E452" t="s">
        <v>5610</v>
      </c>
      <c r="I452">
        <f t="shared" si="56"/>
        <v>162</v>
      </c>
      <c r="J452">
        <f t="shared" si="57"/>
        <v>48</v>
      </c>
    </row>
    <row r="453" spans="2:14">
      <c r="B453" t="str">
        <f t="shared" si="58"/>
        <v>a236</v>
      </c>
      <c r="C453" s="1" t="s">
        <v>5544</v>
      </c>
      <c r="D453" s="1">
        <v>36</v>
      </c>
      <c r="E453" t="s">
        <v>793</v>
      </c>
      <c r="I453">
        <f t="shared" si="56"/>
        <v>162</v>
      </c>
      <c r="J453">
        <f t="shared" si="57"/>
        <v>54</v>
      </c>
    </row>
    <row r="454" spans="2:14">
      <c r="B454" t="str">
        <f t="shared" si="58"/>
        <v>a243</v>
      </c>
      <c r="C454" s="1" t="s">
        <v>5544</v>
      </c>
      <c r="D454" s="1">
        <v>43</v>
      </c>
      <c r="E454" t="s">
        <v>794</v>
      </c>
      <c r="I454">
        <f t="shared" si="56"/>
        <v>162</v>
      </c>
      <c r="J454">
        <f t="shared" si="57"/>
        <v>67</v>
      </c>
    </row>
    <row r="455" spans="2:14">
      <c r="B455" t="str">
        <f t="shared" si="58"/>
        <v>a248</v>
      </c>
      <c r="C455" s="1" t="s">
        <v>5544</v>
      </c>
      <c r="D455" s="1">
        <v>48</v>
      </c>
      <c r="E455" t="s">
        <v>795</v>
      </c>
      <c r="G455" s="183" t="s">
        <v>5768</v>
      </c>
      <c r="I455">
        <f t="shared" si="56"/>
        <v>162</v>
      </c>
      <c r="J455">
        <f t="shared" si="57"/>
        <v>72</v>
      </c>
      <c r="N455" s="174" t="str">
        <f>"              {"&amp;E455&amp;",     "&amp;REPT(" ",25-LEN(E455))&amp;CHAR(34)&amp;G455&amp;CHAR(34)&amp;"},"</f>
        <v xml:space="preserve">              {STD_ALMOST_EQUAL,              "approx"},</v>
      </c>
    </row>
    <row r="456" spans="2:14">
      <c r="B456" t="str">
        <f t="shared" si="58"/>
        <v>a254</v>
      </c>
      <c r="C456" s="1" t="s">
        <v>5544</v>
      </c>
      <c r="D456" s="1">
        <v>54</v>
      </c>
      <c r="E456" t="s">
        <v>796</v>
      </c>
      <c r="I456">
        <f t="shared" si="56"/>
        <v>162</v>
      </c>
      <c r="J456">
        <f t="shared" si="57"/>
        <v>84</v>
      </c>
    </row>
    <row r="457" spans="2:14">
      <c r="B457" t="str">
        <f t="shared" si="58"/>
        <v>a258</v>
      </c>
      <c r="C457" s="1" t="s">
        <v>5544</v>
      </c>
      <c r="D457" s="1">
        <v>58</v>
      </c>
      <c r="E457" t="s">
        <v>797</v>
      </c>
      <c r="I457">
        <f t="shared" si="56"/>
        <v>162</v>
      </c>
      <c r="J457">
        <f t="shared" si="57"/>
        <v>88</v>
      </c>
    </row>
    <row r="458" spans="2:14">
      <c r="B458" t="str">
        <f t="shared" si="58"/>
        <v>a259</v>
      </c>
      <c r="C458" s="1" t="s">
        <v>5544</v>
      </c>
      <c r="D458" s="1">
        <v>59</v>
      </c>
      <c r="E458" t="s">
        <v>798</v>
      </c>
      <c r="I458">
        <f t="shared" si="56"/>
        <v>162</v>
      </c>
      <c r="J458">
        <f t="shared" si="57"/>
        <v>89</v>
      </c>
    </row>
    <row r="459" spans="2:14">
      <c r="B459" t="str">
        <f t="shared" si="58"/>
        <v>a260</v>
      </c>
      <c r="C459" s="1" t="s">
        <v>5544</v>
      </c>
      <c r="D459" s="1">
        <v>60</v>
      </c>
      <c r="E459" t="s">
        <v>799</v>
      </c>
      <c r="G459" s="183" t="s">
        <v>5609</v>
      </c>
      <c r="I459">
        <f t="shared" si="56"/>
        <v>162</v>
      </c>
      <c r="J459">
        <f t="shared" si="57"/>
        <v>96</v>
      </c>
      <c r="N459" s="174" t="str">
        <f>"              {"&amp;E459&amp;",     "&amp;REPT(" ",25-LEN(E459))&amp;CHAR(34)&amp;G459&amp;CHAR(34)&amp;"},"</f>
        <v xml:space="preserve">              {STD_NOT_EQUAL,                 "&lt;&gt;"},</v>
      </c>
    </row>
    <row r="460" spans="2:14">
      <c r="B460" t="str">
        <f t="shared" si="58"/>
        <v>a261</v>
      </c>
      <c r="C460" s="1" t="s">
        <v>5544</v>
      </c>
      <c r="D460" s="1">
        <v>61</v>
      </c>
      <c r="E460" t="s">
        <v>800</v>
      </c>
      <c r="I460">
        <f t="shared" si="56"/>
        <v>162</v>
      </c>
      <c r="J460">
        <f t="shared" si="57"/>
        <v>97</v>
      </c>
    </row>
    <row r="461" spans="2:14">
      <c r="B461" t="str">
        <f t="shared" si="58"/>
        <v>a264</v>
      </c>
      <c r="C461" s="1" t="s">
        <v>5544</v>
      </c>
      <c r="D461" s="1">
        <v>64</v>
      </c>
      <c r="E461" t="s">
        <v>801</v>
      </c>
      <c r="G461" s="183" t="s">
        <v>5608</v>
      </c>
      <c r="I461">
        <f t="shared" si="56"/>
        <v>162</v>
      </c>
      <c r="J461">
        <f t="shared" si="57"/>
        <v>100</v>
      </c>
      <c r="N461" s="174" t="str">
        <f t="shared" ref="N461:N462" si="59">"              {"&amp;E461&amp;",     "&amp;REPT(" ",25-LEN(E461))&amp;CHAR(34)&amp;G461&amp;CHAR(34)&amp;"},"</f>
        <v xml:space="preserve">              {STD_LESS_EQUAL,                "&lt;="},</v>
      </c>
    </row>
    <row r="462" spans="2:14">
      <c r="B462" t="str">
        <f t="shared" si="58"/>
        <v>a265</v>
      </c>
      <c r="C462" s="1" t="s">
        <v>5544</v>
      </c>
      <c r="D462" s="1">
        <v>65</v>
      </c>
      <c r="E462" t="s">
        <v>802</v>
      </c>
      <c r="G462" s="183" t="s">
        <v>5607</v>
      </c>
      <c r="I462">
        <f t="shared" si="56"/>
        <v>162</v>
      </c>
      <c r="J462">
        <f t="shared" si="57"/>
        <v>101</v>
      </c>
      <c r="N462" s="174" t="str">
        <f t="shared" si="59"/>
        <v xml:space="preserve">              {STD_GREATER_EQUAL,             "&gt;="},</v>
      </c>
    </row>
    <row r="463" spans="2:14">
      <c r="B463" t="str">
        <f t="shared" si="58"/>
        <v>a26a</v>
      </c>
      <c r="C463" s="1" t="s">
        <v>5544</v>
      </c>
      <c r="D463" s="1" t="s">
        <v>5573</v>
      </c>
      <c r="E463" t="s">
        <v>803</v>
      </c>
      <c r="I463">
        <f t="shared" si="56"/>
        <v>162</v>
      </c>
      <c r="J463">
        <f t="shared" si="57"/>
        <v>106</v>
      </c>
    </row>
    <row r="464" spans="2:14">
      <c r="B464" t="str">
        <f t="shared" si="58"/>
        <v>a26b</v>
      </c>
      <c r="C464" s="1" t="s">
        <v>5544</v>
      </c>
      <c r="D464" s="1" t="s">
        <v>5571</v>
      </c>
      <c r="E464" t="s">
        <v>804</v>
      </c>
      <c r="I464">
        <f t="shared" si="56"/>
        <v>162</v>
      </c>
      <c r="J464">
        <f t="shared" si="57"/>
        <v>107</v>
      </c>
    </row>
    <row r="465" spans="2:14">
      <c r="B465" t="str">
        <f t="shared" si="58"/>
        <v>a295</v>
      </c>
      <c r="C465" s="1" t="s">
        <v>5544</v>
      </c>
      <c r="D465" s="1">
        <v>95</v>
      </c>
      <c r="E465" t="s">
        <v>4560</v>
      </c>
      <c r="G465" s="183" t="s">
        <v>5782</v>
      </c>
      <c r="I465">
        <f t="shared" si="56"/>
        <v>162</v>
      </c>
      <c r="J465">
        <f t="shared" si="57"/>
        <v>149</v>
      </c>
      <c r="N465" s="174" t="str">
        <f>"              {"&amp;E465&amp;",     "&amp;REPT(" ",25-LEN(E465))&amp;CHAR(34)&amp;G465&amp;CHAR(34)&amp;"},"</f>
        <v xml:space="preserve">              {STD_SUB_EARTH,                 "`earth"},</v>
      </c>
    </row>
    <row r="466" spans="2:14">
      <c r="B466" t="str">
        <f t="shared" si="58"/>
        <v>a296</v>
      </c>
      <c r="C466" s="1" t="s">
        <v>5544</v>
      </c>
      <c r="D466" s="1">
        <v>96</v>
      </c>
      <c r="E466" t="s">
        <v>4556</v>
      </c>
      <c r="G466" s="183" t="s">
        <v>5783</v>
      </c>
      <c r="I466">
        <f t="shared" si="56"/>
        <v>162</v>
      </c>
      <c r="J466">
        <f t="shared" si="57"/>
        <v>150</v>
      </c>
      <c r="N466" s="174" t="str">
        <f>"              {"&amp;E466&amp;",     "&amp;REPT(" ",25-LEN(E466))&amp;CHAR(34)&amp;G466&amp;CHAR(34)&amp;"},"</f>
        <v xml:space="preserve">              {STD_SUB_alpha,                 "`alpha"},</v>
      </c>
    </row>
    <row r="467" spans="2:14">
      <c r="B467" t="str">
        <f t="shared" si="58"/>
        <v>a297</v>
      </c>
      <c r="C467" s="1" t="s">
        <v>5544</v>
      </c>
      <c r="D467" s="1">
        <v>97</v>
      </c>
      <c r="E467" t="s">
        <v>4557</v>
      </c>
      <c r="G467" s="183" t="s">
        <v>5784</v>
      </c>
      <c r="I467">
        <f t="shared" si="56"/>
        <v>162</v>
      </c>
      <c r="J467">
        <f t="shared" si="57"/>
        <v>151</v>
      </c>
      <c r="N467" s="174" t="str">
        <f>"              {"&amp;E467&amp;",     "&amp;REPT(" ",25-LEN(E467))&amp;CHAR(34)&amp;G467&amp;CHAR(34)&amp;"},"</f>
        <v xml:space="preserve">              {STD_SUB_delta,                 "`delta"},</v>
      </c>
    </row>
    <row r="468" spans="2:14">
      <c r="B468" t="str">
        <f t="shared" si="58"/>
        <v>a298</v>
      </c>
      <c r="C468" s="1" t="s">
        <v>5544</v>
      </c>
      <c r="D468" s="1">
        <v>98</v>
      </c>
      <c r="E468" t="s">
        <v>4558</v>
      </c>
      <c r="G468" s="183" t="s">
        <v>5785</v>
      </c>
      <c r="I468">
        <f t="shared" si="56"/>
        <v>162</v>
      </c>
      <c r="J468">
        <f t="shared" si="57"/>
        <v>152</v>
      </c>
      <c r="N468" s="174" t="str">
        <f>"              {"&amp;E468&amp;",     "&amp;REPT(" ",25-LEN(E468))&amp;CHAR(34)&amp;G468&amp;CHAR(34)&amp;"},"</f>
        <v xml:space="preserve">              {STD_SUB_mu,                    "`mu"},</v>
      </c>
    </row>
    <row r="469" spans="2:14">
      <c r="B469" t="str">
        <f t="shared" si="58"/>
        <v>a299</v>
      </c>
      <c r="C469" s="1" t="s">
        <v>5544</v>
      </c>
      <c r="D469" s="1">
        <v>99</v>
      </c>
      <c r="E469" t="s">
        <v>805</v>
      </c>
      <c r="G469" t="s">
        <v>5466</v>
      </c>
      <c r="I469">
        <f t="shared" si="56"/>
        <v>162</v>
      </c>
      <c r="J469">
        <f t="shared" si="57"/>
        <v>153</v>
      </c>
    </row>
    <row r="470" spans="2:14">
      <c r="B470" t="str">
        <f t="shared" si="58"/>
        <v>a29a</v>
      </c>
      <c r="C470" s="1" t="s">
        <v>5544</v>
      </c>
      <c r="D470" s="1" t="s">
        <v>5551</v>
      </c>
      <c r="E470" t="s">
        <v>4559</v>
      </c>
      <c r="G470" s="183" t="s">
        <v>5786</v>
      </c>
      <c r="I470">
        <f t="shared" si="56"/>
        <v>162</v>
      </c>
      <c r="J470">
        <f t="shared" si="57"/>
        <v>154</v>
      </c>
      <c r="N470" s="174" t="str">
        <f>"              {"&amp;E470&amp;",     "&amp;REPT(" ",25-LEN(E470))&amp;CHAR(34)&amp;G470&amp;CHAR(34)&amp;"},"</f>
        <v xml:space="preserve">              {STD_SUB_SUN,                   "`sun"},</v>
      </c>
    </row>
    <row r="471" spans="2:14">
      <c r="B471" t="str">
        <f t="shared" si="58"/>
        <v>a2a4</v>
      </c>
      <c r="C471" s="1" t="s">
        <v>5544</v>
      </c>
      <c r="D471" s="1" t="s">
        <v>5476</v>
      </c>
      <c r="E471" t="s">
        <v>806</v>
      </c>
      <c r="I471">
        <f t="shared" si="56"/>
        <v>162</v>
      </c>
      <c r="J471">
        <f t="shared" si="57"/>
        <v>164</v>
      </c>
    </row>
    <row r="472" spans="2:14">
      <c r="B472" t="str">
        <f t="shared" si="58"/>
        <v>a2a5</v>
      </c>
      <c r="C472" s="1" t="s">
        <v>5544</v>
      </c>
      <c r="D472" s="1" t="s">
        <v>5542</v>
      </c>
      <c r="E472" t="s">
        <v>807</v>
      </c>
      <c r="I472">
        <f t="shared" si="56"/>
        <v>162</v>
      </c>
      <c r="J472">
        <f t="shared" si="57"/>
        <v>165</v>
      </c>
    </row>
    <row r="473" spans="2:14">
      <c r="B473" t="str">
        <f t="shared" si="58"/>
        <v>a2bb</v>
      </c>
      <c r="C473" s="1" t="s">
        <v>5544</v>
      </c>
      <c r="D473" s="1" t="s">
        <v>5522</v>
      </c>
      <c r="E473" t="s">
        <v>808</v>
      </c>
      <c r="I473">
        <f t="shared" si="56"/>
        <v>162</v>
      </c>
      <c r="J473">
        <f t="shared" si="57"/>
        <v>187</v>
      </c>
    </row>
    <row r="474" spans="2:14">
      <c r="B474" t="str">
        <f t="shared" si="58"/>
        <v>a2bc</v>
      </c>
      <c r="C474" s="1" t="s">
        <v>5544</v>
      </c>
      <c r="D474" s="1" t="s">
        <v>5521</v>
      </c>
      <c r="E474" t="s">
        <v>809</v>
      </c>
      <c r="I474">
        <f t="shared" si="56"/>
        <v>162</v>
      </c>
      <c r="J474">
        <f t="shared" si="57"/>
        <v>188</v>
      </c>
    </row>
    <row r="475" spans="2:14">
      <c r="B475" t="str">
        <f t="shared" si="58"/>
        <v>a2bd</v>
      </c>
      <c r="C475" s="1" t="s">
        <v>5544</v>
      </c>
      <c r="D475" s="1" t="s">
        <v>5520</v>
      </c>
      <c r="E475" t="s">
        <v>810</v>
      </c>
      <c r="I475">
        <f t="shared" si="56"/>
        <v>162</v>
      </c>
      <c r="J475">
        <f t="shared" si="57"/>
        <v>189</v>
      </c>
    </row>
    <row r="476" spans="2:14">
      <c r="B476" t="str">
        <f t="shared" si="58"/>
        <v>a308</v>
      </c>
      <c r="C476" s="1" t="s">
        <v>5543</v>
      </c>
      <c r="D476" s="1">
        <v>8</v>
      </c>
      <c r="E476" t="s">
        <v>5606</v>
      </c>
      <c r="I476">
        <f t="shared" si="56"/>
        <v>163</v>
      </c>
      <c r="J476">
        <f t="shared" si="57"/>
        <v>8</v>
      </c>
    </row>
    <row r="477" spans="2:14">
      <c r="B477" t="str">
        <f t="shared" si="58"/>
        <v>a309</v>
      </c>
      <c r="C477" s="1" t="s">
        <v>5543</v>
      </c>
      <c r="D477" s="1">
        <v>9</v>
      </c>
      <c r="E477" t="s">
        <v>5605</v>
      </c>
      <c r="I477">
        <f t="shared" si="56"/>
        <v>163</v>
      </c>
      <c r="J477">
        <f t="shared" si="57"/>
        <v>9</v>
      </c>
    </row>
    <row r="478" spans="2:14">
      <c r="B478" t="str">
        <f t="shared" si="58"/>
        <v>a30a</v>
      </c>
      <c r="C478" s="1" t="s">
        <v>5543</v>
      </c>
      <c r="D478" s="1" t="s">
        <v>5604</v>
      </c>
      <c r="E478" t="s">
        <v>5603</v>
      </c>
      <c r="I478">
        <f t="shared" si="56"/>
        <v>163</v>
      </c>
      <c r="J478">
        <f t="shared" si="57"/>
        <v>10</v>
      </c>
    </row>
    <row r="479" spans="2:14">
      <c r="B479" t="str">
        <f t="shared" si="58"/>
        <v>a30b</v>
      </c>
      <c r="C479" s="1" t="s">
        <v>5543</v>
      </c>
      <c r="D479" s="1" t="s">
        <v>5602</v>
      </c>
      <c r="E479" t="s">
        <v>5601</v>
      </c>
      <c r="I479">
        <f t="shared" si="56"/>
        <v>163</v>
      </c>
      <c r="J479">
        <f t="shared" si="57"/>
        <v>11</v>
      </c>
    </row>
    <row r="480" spans="2:14">
      <c r="B480" t="str">
        <f t="shared" si="58"/>
        <v>a31a</v>
      </c>
      <c r="C480" s="1" t="s">
        <v>5543</v>
      </c>
      <c r="D480" s="1" t="s">
        <v>5600</v>
      </c>
      <c r="E480" t="s">
        <v>811</v>
      </c>
      <c r="I480">
        <f t="shared" ref="I480:I543" si="60">HEX2DEC(C480)</f>
        <v>163</v>
      </c>
      <c r="J480">
        <f t="shared" ref="J480:J543" si="61">HEX2DEC(D480)</f>
        <v>26</v>
      </c>
    </row>
    <row r="481" spans="2:14">
      <c r="B481" t="str">
        <f t="shared" si="58"/>
        <v>a31b</v>
      </c>
      <c r="C481" s="1" t="s">
        <v>5543</v>
      </c>
      <c r="D481" s="1" t="s">
        <v>5599</v>
      </c>
      <c r="E481" t="s">
        <v>812</v>
      </c>
      <c r="I481">
        <f t="shared" si="60"/>
        <v>163</v>
      </c>
      <c r="J481">
        <f t="shared" si="61"/>
        <v>27</v>
      </c>
    </row>
    <row r="482" spans="2:14">
      <c r="B482" t="str">
        <f t="shared" si="58"/>
        <v>a399</v>
      </c>
      <c r="C482" s="1" t="s">
        <v>5543</v>
      </c>
      <c r="D482" s="1">
        <v>99</v>
      </c>
      <c r="E482" t="s">
        <v>813</v>
      </c>
      <c r="G482" s="183" t="s">
        <v>5777</v>
      </c>
      <c r="I482">
        <f t="shared" si="60"/>
        <v>163</v>
      </c>
      <c r="J482">
        <f t="shared" si="61"/>
        <v>153</v>
      </c>
      <c r="N482" s="174" t="str">
        <f t="shared" ref="N482" si="62">"              {"&amp;E482&amp;",     "&amp;REPT(" ",25-LEN(E482))&amp;CHAR(34)&amp;G482&amp;CHAR(34)&amp;"},"</f>
        <v xml:space="preserve">              {STD_PRINTER,                   "Print"},</v>
      </c>
    </row>
    <row r="483" spans="2:14">
      <c r="B483" t="str">
        <f t="shared" si="58"/>
        <v>a3a1</v>
      </c>
      <c r="C483" s="1" t="s">
        <v>5543</v>
      </c>
      <c r="D483" s="1" t="s">
        <v>5472</v>
      </c>
      <c r="E483" t="s">
        <v>814</v>
      </c>
      <c r="I483">
        <f t="shared" si="60"/>
        <v>163</v>
      </c>
      <c r="J483">
        <f t="shared" si="61"/>
        <v>161</v>
      </c>
    </row>
    <row r="484" spans="2:14">
      <c r="B484" t="str">
        <f t="shared" si="58"/>
        <v>a3a2</v>
      </c>
      <c r="C484" s="1" t="s">
        <v>5543</v>
      </c>
      <c r="D484" s="1" t="s">
        <v>5544</v>
      </c>
      <c r="E484" t="s">
        <v>815</v>
      </c>
      <c r="I484">
        <f t="shared" si="60"/>
        <v>163</v>
      </c>
      <c r="J484">
        <f t="shared" si="61"/>
        <v>162</v>
      </c>
    </row>
    <row r="485" spans="2:14">
      <c r="B485" t="str">
        <f t="shared" si="58"/>
        <v>a3a3</v>
      </c>
      <c r="C485" s="1" t="s">
        <v>5543</v>
      </c>
      <c r="D485" s="1" t="s">
        <v>5543</v>
      </c>
      <c r="E485" t="s">
        <v>816</v>
      </c>
      <c r="I485">
        <f t="shared" si="60"/>
        <v>163</v>
      </c>
      <c r="J485">
        <f t="shared" si="61"/>
        <v>163</v>
      </c>
    </row>
    <row r="486" spans="2:14">
      <c r="B486" t="str">
        <f t="shared" si="58"/>
        <v>a3a4</v>
      </c>
      <c r="C486" s="1" t="s">
        <v>5543</v>
      </c>
      <c r="D486" s="1" t="s">
        <v>5476</v>
      </c>
      <c r="E486" t="s">
        <v>817</v>
      </c>
      <c r="I486">
        <f t="shared" si="60"/>
        <v>163</v>
      </c>
      <c r="J486">
        <f t="shared" si="61"/>
        <v>164</v>
      </c>
    </row>
    <row r="487" spans="2:14">
      <c r="B487" t="str">
        <f t="shared" si="58"/>
        <v>a3a5</v>
      </c>
      <c r="C487" s="1" t="s">
        <v>5543</v>
      </c>
      <c r="D487" s="1" t="s">
        <v>5542</v>
      </c>
      <c r="E487" t="s">
        <v>818</v>
      </c>
      <c r="I487">
        <f t="shared" si="60"/>
        <v>163</v>
      </c>
      <c r="J487">
        <f t="shared" si="61"/>
        <v>165</v>
      </c>
    </row>
    <row r="488" spans="2:14">
      <c r="B488" t="str">
        <f t="shared" si="58"/>
        <v>a3a6</v>
      </c>
      <c r="C488" s="1" t="s">
        <v>5543</v>
      </c>
      <c r="D488" s="1" t="s">
        <v>5469</v>
      </c>
      <c r="E488" t="s">
        <v>819</v>
      </c>
      <c r="I488">
        <f t="shared" si="60"/>
        <v>163</v>
      </c>
      <c r="J488">
        <f t="shared" si="61"/>
        <v>166</v>
      </c>
    </row>
    <row r="489" spans="2:14">
      <c r="B489" t="str">
        <f t="shared" si="58"/>
        <v>a3f1</v>
      </c>
      <c r="C489" s="1" t="s">
        <v>5543</v>
      </c>
      <c r="D489" s="1" t="s">
        <v>5598</v>
      </c>
      <c r="E489" t="s">
        <v>4270</v>
      </c>
      <c r="I489">
        <f t="shared" si="60"/>
        <v>163</v>
      </c>
      <c r="J489">
        <f t="shared" si="61"/>
        <v>241</v>
      </c>
    </row>
    <row r="490" spans="2:14">
      <c r="B490" t="str">
        <f t="shared" si="58"/>
        <v>a421</v>
      </c>
      <c r="C490" s="1" t="s">
        <v>5476</v>
      </c>
      <c r="D490" s="1">
        <v>21</v>
      </c>
      <c r="E490" t="s">
        <v>820</v>
      </c>
      <c r="I490">
        <f t="shared" si="60"/>
        <v>164</v>
      </c>
      <c r="J490">
        <f t="shared" si="61"/>
        <v>33</v>
      </c>
    </row>
    <row r="491" spans="2:14">
      <c r="B491" t="str">
        <f t="shared" si="58"/>
        <v>a422</v>
      </c>
      <c r="C491" s="1" t="s">
        <v>5476</v>
      </c>
      <c r="D491" s="1">
        <v>22</v>
      </c>
      <c r="E491" t="s">
        <v>821</v>
      </c>
      <c r="I491">
        <f t="shared" si="60"/>
        <v>164</v>
      </c>
      <c r="J491">
        <f t="shared" si="61"/>
        <v>34</v>
      </c>
    </row>
    <row r="492" spans="2:14">
      <c r="B492" t="str">
        <f t="shared" si="58"/>
        <v>a423</v>
      </c>
      <c r="C492" s="1" t="s">
        <v>5476</v>
      </c>
      <c r="D492" s="1">
        <v>23</v>
      </c>
      <c r="E492" t="s">
        <v>5597</v>
      </c>
      <c r="I492">
        <f t="shared" si="60"/>
        <v>164</v>
      </c>
      <c r="J492">
        <f t="shared" si="61"/>
        <v>35</v>
      </c>
    </row>
    <row r="493" spans="2:14">
      <c r="B493" t="str">
        <f t="shared" si="58"/>
        <v>a425</v>
      </c>
      <c r="C493" s="1" t="s">
        <v>5476</v>
      </c>
      <c r="D493" s="1">
        <v>25</v>
      </c>
      <c r="E493" t="s">
        <v>822</v>
      </c>
      <c r="I493">
        <f t="shared" si="60"/>
        <v>164</v>
      </c>
      <c r="J493">
        <f t="shared" si="61"/>
        <v>37</v>
      </c>
    </row>
    <row r="494" spans="2:14">
      <c r="B494" t="str">
        <f t="shared" si="58"/>
        <v>a426</v>
      </c>
      <c r="C494" s="1" t="s">
        <v>5476</v>
      </c>
      <c r="D494" s="1">
        <v>26</v>
      </c>
      <c r="E494" t="s">
        <v>823</v>
      </c>
      <c r="I494">
        <f t="shared" si="60"/>
        <v>164</v>
      </c>
      <c r="J494">
        <f t="shared" si="61"/>
        <v>38</v>
      </c>
    </row>
    <row r="495" spans="2:14">
      <c r="B495" t="str">
        <f t="shared" si="58"/>
        <v>a427</v>
      </c>
      <c r="C495" s="1" t="s">
        <v>5476</v>
      </c>
      <c r="D495" s="1">
        <v>27</v>
      </c>
      <c r="E495" t="s">
        <v>824</v>
      </c>
      <c r="I495">
        <f t="shared" si="60"/>
        <v>164</v>
      </c>
      <c r="J495">
        <f t="shared" si="61"/>
        <v>39</v>
      </c>
    </row>
    <row r="496" spans="2:14">
      <c r="B496" t="str">
        <f t="shared" si="58"/>
        <v>a428</v>
      </c>
      <c r="C496" s="1" t="s">
        <v>5476</v>
      </c>
      <c r="D496" s="1">
        <v>28</v>
      </c>
      <c r="E496" t="s">
        <v>825</v>
      </c>
      <c r="I496">
        <f t="shared" si="60"/>
        <v>164</v>
      </c>
      <c r="J496">
        <f t="shared" si="61"/>
        <v>40</v>
      </c>
    </row>
    <row r="497" spans="2:14">
      <c r="B497" t="str">
        <f t="shared" si="58"/>
        <v>a429</v>
      </c>
      <c r="C497" s="1" t="s">
        <v>5476</v>
      </c>
      <c r="D497" s="1">
        <v>29</v>
      </c>
      <c r="E497" t="s">
        <v>826</v>
      </c>
      <c r="I497">
        <f t="shared" si="60"/>
        <v>164</v>
      </c>
      <c r="J497">
        <f t="shared" si="61"/>
        <v>41</v>
      </c>
    </row>
    <row r="498" spans="2:14">
      <c r="B498" t="str">
        <f t="shared" si="58"/>
        <v>a42a</v>
      </c>
      <c r="C498" s="1" t="s">
        <v>5476</v>
      </c>
      <c r="D498" s="1" t="s">
        <v>5596</v>
      </c>
      <c r="E498" t="s">
        <v>827</v>
      </c>
      <c r="I498">
        <f t="shared" si="60"/>
        <v>164</v>
      </c>
      <c r="J498">
        <f t="shared" si="61"/>
        <v>42</v>
      </c>
    </row>
    <row r="499" spans="2:14">
      <c r="B499" t="str">
        <f t="shared" si="58"/>
        <v>a42b</v>
      </c>
      <c r="C499" s="1" t="s">
        <v>5476</v>
      </c>
      <c r="D499" s="1" t="s">
        <v>5595</v>
      </c>
      <c r="E499" t="s">
        <v>828</v>
      </c>
      <c r="I499">
        <f t="shared" si="60"/>
        <v>164</v>
      </c>
      <c r="J499">
        <f t="shared" si="61"/>
        <v>43</v>
      </c>
    </row>
    <row r="500" spans="2:14">
      <c r="B500" t="str">
        <f t="shared" si="58"/>
        <v>a42c</v>
      </c>
      <c r="C500" s="1" t="s">
        <v>5476</v>
      </c>
      <c r="D500" s="1" t="s">
        <v>5594</v>
      </c>
      <c r="E500" t="s">
        <v>829</v>
      </c>
      <c r="I500">
        <f t="shared" si="60"/>
        <v>164</v>
      </c>
      <c r="J500">
        <f t="shared" si="61"/>
        <v>44</v>
      </c>
    </row>
    <row r="501" spans="2:14">
      <c r="B501" t="str">
        <f t="shared" si="58"/>
        <v>a42d</v>
      </c>
      <c r="C501" s="1" t="s">
        <v>5476</v>
      </c>
      <c r="D501" s="1" t="s">
        <v>5593</v>
      </c>
      <c r="E501" t="s">
        <v>830</v>
      </c>
      <c r="G501" s="183" t="s">
        <v>5592</v>
      </c>
      <c r="I501">
        <f t="shared" si="60"/>
        <v>164</v>
      </c>
      <c r="J501">
        <f t="shared" si="61"/>
        <v>45</v>
      </c>
      <c r="N501" s="174" t="str">
        <f t="shared" ref="N501:N502" si="63">"              {"&amp;E501&amp;",     "&amp;REPT(" ",25-LEN(E501))&amp;CHAR(34)&amp;G501&amp;CHAR(34)&amp;"},"</f>
        <v xml:space="preserve">              {STD_UK,                        "UK"},</v>
      </c>
    </row>
    <row r="502" spans="2:14">
      <c r="B502" t="str">
        <f t="shared" si="58"/>
        <v>a42e</v>
      </c>
      <c r="C502" s="1" t="s">
        <v>5476</v>
      </c>
      <c r="D502" s="1" t="s">
        <v>5591</v>
      </c>
      <c r="E502" t="s">
        <v>831</v>
      </c>
      <c r="G502" s="183" t="s">
        <v>5590</v>
      </c>
      <c r="I502">
        <f t="shared" si="60"/>
        <v>164</v>
      </c>
      <c r="J502">
        <f t="shared" si="61"/>
        <v>46</v>
      </c>
      <c r="N502" s="174" t="str">
        <f t="shared" si="63"/>
        <v xml:space="preserve">              {STD_US,                        "US"},</v>
      </c>
    </row>
    <row r="503" spans="2:14">
      <c r="B503" t="str">
        <f t="shared" si="58"/>
        <v>a42f</v>
      </c>
      <c r="C503" s="1" t="s">
        <v>5476</v>
      </c>
      <c r="D503" s="1" t="s">
        <v>5589</v>
      </c>
      <c r="E503" t="s">
        <v>832</v>
      </c>
      <c r="I503">
        <f t="shared" si="60"/>
        <v>164</v>
      </c>
      <c r="J503">
        <f t="shared" si="61"/>
        <v>47</v>
      </c>
    </row>
    <row r="504" spans="2:14">
      <c r="B504" t="str">
        <f t="shared" si="58"/>
        <v>a430</v>
      </c>
      <c r="C504" s="1" t="s">
        <v>5476</v>
      </c>
      <c r="D504" s="1">
        <v>30</v>
      </c>
      <c r="E504" t="s">
        <v>5588</v>
      </c>
      <c r="G504" s="183" t="s">
        <v>5773</v>
      </c>
      <c r="I504">
        <f t="shared" si="60"/>
        <v>164</v>
      </c>
      <c r="J504">
        <f t="shared" si="61"/>
        <v>48</v>
      </c>
      <c r="N504" s="174" t="str">
        <f t="shared" ref="N504:N507" si="64">"              {"&amp;E504&amp;",     "&amp;REPT(" ",25-LEN(E504))&amp;CHAR(34)&amp;G504&amp;CHAR(34)&amp;"},"</f>
        <v xml:space="preserve">              {STD_GAUSS_BLACK_L,             "GAUSS_BL_L "},</v>
      </c>
    </row>
    <row r="505" spans="2:14">
      <c r="B505" t="str">
        <f t="shared" si="58"/>
        <v>a431</v>
      </c>
      <c r="C505" s="1" t="s">
        <v>5476</v>
      </c>
      <c r="D505" s="1">
        <v>31</v>
      </c>
      <c r="E505" t="s">
        <v>5587</v>
      </c>
      <c r="G505" s="183" t="s">
        <v>5774</v>
      </c>
      <c r="I505">
        <f t="shared" si="60"/>
        <v>164</v>
      </c>
      <c r="J505">
        <f t="shared" si="61"/>
        <v>49</v>
      </c>
      <c r="N505" s="174" t="str">
        <f t="shared" si="64"/>
        <v xml:space="preserve">              {STD_GAUSS_WHITE_R,             "GAUSS_WH_R "},</v>
      </c>
    </row>
    <row r="506" spans="2:14">
      <c r="B506" t="str">
        <f t="shared" si="58"/>
        <v>a432</v>
      </c>
      <c r="C506" s="1" t="s">
        <v>5476</v>
      </c>
      <c r="D506" s="1">
        <v>32</v>
      </c>
      <c r="E506" t="s">
        <v>5586</v>
      </c>
      <c r="G506" s="183" t="s">
        <v>5775</v>
      </c>
      <c r="I506">
        <f t="shared" si="60"/>
        <v>164</v>
      </c>
      <c r="J506">
        <f t="shared" si="61"/>
        <v>50</v>
      </c>
      <c r="N506" s="174" t="str">
        <f t="shared" si="64"/>
        <v xml:space="preserve">              {STD_GAUSS_WHITE_L,             "GAUSS_WH_L "},</v>
      </c>
    </row>
    <row r="507" spans="2:14">
      <c r="B507" t="str">
        <f t="shared" si="58"/>
        <v>a433</v>
      </c>
      <c r="C507" s="1" t="s">
        <v>5476</v>
      </c>
      <c r="D507" s="1">
        <v>33</v>
      </c>
      <c r="E507" t="s">
        <v>5585</v>
      </c>
      <c r="G507" s="183" t="s">
        <v>5776</v>
      </c>
      <c r="I507">
        <f t="shared" si="60"/>
        <v>164</v>
      </c>
      <c r="J507">
        <f t="shared" si="61"/>
        <v>51</v>
      </c>
      <c r="N507" s="174" t="str">
        <f t="shared" si="64"/>
        <v xml:space="preserve">              {STD_GAUSS_BLACK_R,             "GAUSS_BL_R "},</v>
      </c>
    </row>
    <row r="508" spans="2:14">
      <c r="B508" t="str">
        <f t="shared" si="58"/>
        <v>a434</v>
      </c>
      <c r="C508" s="1" t="s">
        <v>5476</v>
      </c>
      <c r="D508" s="1">
        <v>34</v>
      </c>
      <c r="E508" t="s">
        <v>5584</v>
      </c>
      <c r="G508" t="s">
        <v>5466</v>
      </c>
      <c r="I508">
        <f t="shared" si="60"/>
        <v>164</v>
      </c>
      <c r="J508">
        <f t="shared" si="61"/>
        <v>52</v>
      </c>
    </row>
    <row r="509" spans="2:14">
      <c r="B509" t="str">
        <f t="shared" si="58"/>
        <v>a460</v>
      </c>
      <c r="C509" s="1" t="s">
        <v>5476</v>
      </c>
      <c r="D509" s="1">
        <v>60</v>
      </c>
      <c r="E509" t="s">
        <v>5583</v>
      </c>
      <c r="G509" s="263" t="str">
        <f t="shared" ref="G509:G524" si="65">"#"&amp;MID(E509,10,4)</f>
        <v>#1</v>
      </c>
      <c r="H509" t="s">
        <v>5561</v>
      </c>
      <c r="I509">
        <f t="shared" si="60"/>
        <v>164</v>
      </c>
      <c r="J509">
        <f t="shared" si="61"/>
        <v>96</v>
      </c>
    </row>
    <row r="510" spans="2:14">
      <c r="B510" t="str">
        <f t="shared" si="58"/>
        <v>a461</v>
      </c>
      <c r="C510" s="1" t="s">
        <v>5476</v>
      </c>
      <c r="D510" s="1">
        <v>61</v>
      </c>
      <c r="E510" t="s">
        <v>5582</v>
      </c>
      <c r="G510" s="263" t="str">
        <f t="shared" si="65"/>
        <v>#2</v>
      </c>
      <c r="H510" t="s">
        <v>5561</v>
      </c>
      <c r="I510">
        <f t="shared" si="60"/>
        <v>164</v>
      </c>
      <c r="J510">
        <f t="shared" si="61"/>
        <v>97</v>
      </c>
    </row>
    <row r="511" spans="2:14">
      <c r="B511" t="str">
        <f t="shared" si="58"/>
        <v>a462</v>
      </c>
      <c r="C511" s="1" t="s">
        <v>5476</v>
      </c>
      <c r="D511" s="1">
        <v>62</v>
      </c>
      <c r="E511" t="s">
        <v>5581</v>
      </c>
      <c r="G511" s="263" t="str">
        <f t="shared" si="65"/>
        <v>#3</v>
      </c>
      <c r="H511" t="s">
        <v>5561</v>
      </c>
      <c r="I511">
        <f t="shared" si="60"/>
        <v>164</v>
      </c>
      <c r="J511">
        <f t="shared" si="61"/>
        <v>98</v>
      </c>
    </row>
    <row r="512" spans="2:14">
      <c r="B512" t="str">
        <f t="shared" si="58"/>
        <v>a463</v>
      </c>
      <c r="C512" s="1" t="s">
        <v>5476</v>
      </c>
      <c r="D512" s="1">
        <v>63</v>
      </c>
      <c r="E512" t="s">
        <v>5580</v>
      </c>
      <c r="G512" s="263" t="str">
        <f t="shared" si="65"/>
        <v>#4</v>
      </c>
      <c r="H512" t="s">
        <v>5561</v>
      </c>
      <c r="I512">
        <f t="shared" si="60"/>
        <v>164</v>
      </c>
      <c r="J512">
        <f t="shared" si="61"/>
        <v>99</v>
      </c>
    </row>
    <row r="513" spans="2:14">
      <c r="B513" t="str">
        <f t="shared" ref="B513:B576" si="66">MID("00"&amp;C513,1+LEN(C513),2)&amp;MID("00"&amp;D513,1+LEN(D513),2)</f>
        <v>a464</v>
      </c>
      <c r="C513" s="1" t="s">
        <v>5476</v>
      </c>
      <c r="D513" s="1">
        <v>64</v>
      </c>
      <c r="E513" t="s">
        <v>5579</v>
      </c>
      <c r="G513" s="263" t="str">
        <f t="shared" si="65"/>
        <v>#5</v>
      </c>
      <c r="H513" t="s">
        <v>5561</v>
      </c>
      <c r="I513">
        <f t="shared" si="60"/>
        <v>164</v>
      </c>
      <c r="J513">
        <f t="shared" si="61"/>
        <v>100</v>
      </c>
    </row>
    <row r="514" spans="2:14">
      <c r="B514" t="str">
        <f t="shared" si="66"/>
        <v>a465</v>
      </c>
      <c r="C514" s="1" t="s">
        <v>5476</v>
      </c>
      <c r="D514" s="1">
        <v>65</v>
      </c>
      <c r="E514" t="s">
        <v>5578</v>
      </c>
      <c r="G514" s="263" t="str">
        <f t="shared" si="65"/>
        <v>#6</v>
      </c>
      <c r="H514" t="s">
        <v>5561</v>
      </c>
      <c r="I514">
        <f t="shared" si="60"/>
        <v>164</v>
      </c>
      <c r="J514">
        <f t="shared" si="61"/>
        <v>101</v>
      </c>
    </row>
    <row r="515" spans="2:14">
      <c r="B515" t="str">
        <f t="shared" si="66"/>
        <v>a466</v>
      </c>
      <c r="C515" s="1" t="s">
        <v>5476</v>
      </c>
      <c r="D515" s="1">
        <v>66</v>
      </c>
      <c r="E515" t="s">
        <v>5577</v>
      </c>
      <c r="G515" s="263" t="str">
        <f t="shared" si="65"/>
        <v>#7</v>
      </c>
      <c r="H515" t="s">
        <v>5561</v>
      </c>
      <c r="I515">
        <f t="shared" si="60"/>
        <v>164</v>
      </c>
      <c r="J515">
        <f t="shared" si="61"/>
        <v>102</v>
      </c>
    </row>
    <row r="516" spans="2:14">
      <c r="B516" t="str">
        <f t="shared" si="66"/>
        <v>a467</v>
      </c>
      <c r="C516" s="1" t="s">
        <v>5476</v>
      </c>
      <c r="D516" s="1">
        <v>67</v>
      </c>
      <c r="E516" t="s">
        <v>5576</v>
      </c>
      <c r="G516" s="263" t="str">
        <f t="shared" si="65"/>
        <v>#8</v>
      </c>
      <c r="H516" t="s">
        <v>5561</v>
      </c>
      <c r="I516">
        <f t="shared" si="60"/>
        <v>164</v>
      </c>
      <c r="J516">
        <f t="shared" si="61"/>
        <v>103</v>
      </c>
    </row>
    <row r="517" spans="2:14">
      <c r="B517" t="str">
        <f t="shared" si="66"/>
        <v>a468</v>
      </c>
      <c r="C517" s="1" t="s">
        <v>5476</v>
      </c>
      <c r="D517" s="1">
        <v>68</v>
      </c>
      <c r="E517" t="s">
        <v>5575</v>
      </c>
      <c r="G517" s="263" t="str">
        <f t="shared" si="65"/>
        <v>#9</v>
      </c>
      <c r="H517" t="s">
        <v>5561</v>
      </c>
      <c r="I517">
        <f t="shared" si="60"/>
        <v>164</v>
      </c>
      <c r="J517">
        <f t="shared" si="61"/>
        <v>104</v>
      </c>
    </row>
    <row r="518" spans="2:14">
      <c r="B518" t="str">
        <f t="shared" si="66"/>
        <v>a469</v>
      </c>
      <c r="C518" s="1" t="s">
        <v>5476</v>
      </c>
      <c r="D518" s="1">
        <v>69</v>
      </c>
      <c r="E518" t="s">
        <v>5574</v>
      </c>
      <c r="G518" s="263" t="str">
        <f t="shared" si="65"/>
        <v>#10</v>
      </c>
      <c r="H518" t="s">
        <v>5561</v>
      </c>
      <c r="I518">
        <f t="shared" si="60"/>
        <v>164</v>
      </c>
      <c r="J518">
        <f t="shared" si="61"/>
        <v>105</v>
      </c>
    </row>
    <row r="519" spans="2:14">
      <c r="B519" t="str">
        <f t="shared" si="66"/>
        <v>a46a</v>
      </c>
      <c r="C519" s="1" t="s">
        <v>5476</v>
      </c>
      <c r="D519" s="1" t="s">
        <v>5573</v>
      </c>
      <c r="E519" t="s">
        <v>5572</v>
      </c>
      <c r="G519" s="263" t="str">
        <f t="shared" si="65"/>
        <v>#11</v>
      </c>
      <c r="H519" t="s">
        <v>5561</v>
      </c>
      <c r="I519">
        <f t="shared" si="60"/>
        <v>164</v>
      </c>
      <c r="J519">
        <f t="shared" si="61"/>
        <v>106</v>
      </c>
    </row>
    <row r="520" spans="2:14">
      <c r="B520" t="str">
        <f t="shared" si="66"/>
        <v>a46b</v>
      </c>
      <c r="C520" s="1" t="s">
        <v>5476</v>
      </c>
      <c r="D520" s="1" t="s">
        <v>5571</v>
      </c>
      <c r="E520" t="s">
        <v>5570</v>
      </c>
      <c r="G520" s="263" t="str">
        <f t="shared" si="65"/>
        <v>#12</v>
      </c>
      <c r="H520" t="s">
        <v>5561</v>
      </c>
      <c r="I520">
        <f t="shared" si="60"/>
        <v>164</v>
      </c>
      <c r="J520">
        <f t="shared" si="61"/>
        <v>107</v>
      </c>
    </row>
    <row r="521" spans="2:14">
      <c r="B521" t="str">
        <f t="shared" si="66"/>
        <v>a46c</v>
      </c>
      <c r="C521" s="1" t="s">
        <v>5476</v>
      </c>
      <c r="D521" s="1" t="s">
        <v>5569</v>
      </c>
      <c r="E521" t="s">
        <v>5568</v>
      </c>
      <c r="G521" s="263" t="str">
        <f t="shared" si="65"/>
        <v>#13</v>
      </c>
      <c r="H521" t="s">
        <v>5561</v>
      </c>
      <c r="I521">
        <f t="shared" si="60"/>
        <v>164</v>
      </c>
      <c r="J521">
        <f t="shared" si="61"/>
        <v>108</v>
      </c>
    </row>
    <row r="522" spans="2:14">
      <c r="B522" t="str">
        <f t="shared" si="66"/>
        <v>a46d</v>
      </c>
      <c r="C522" s="1" t="s">
        <v>5476</v>
      </c>
      <c r="D522" s="1" t="s">
        <v>5567</v>
      </c>
      <c r="E522" t="s">
        <v>5566</v>
      </c>
      <c r="G522" s="263" t="str">
        <f t="shared" si="65"/>
        <v>#14</v>
      </c>
      <c r="H522" t="s">
        <v>5561</v>
      </c>
      <c r="I522">
        <f t="shared" si="60"/>
        <v>164</v>
      </c>
      <c r="J522">
        <f t="shared" si="61"/>
        <v>109</v>
      </c>
    </row>
    <row r="523" spans="2:14">
      <c r="B523" t="str">
        <f t="shared" si="66"/>
        <v>a46e</v>
      </c>
      <c r="C523" s="1" t="s">
        <v>5476</v>
      </c>
      <c r="D523" s="1" t="s">
        <v>5565</v>
      </c>
      <c r="E523" t="s">
        <v>5564</v>
      </c>
      <c r="G523" s="263" t="str">
        <f t="shared" si="65"/>
        <v>#15</v>
      </c>
      <c r="H523" t="s">
        <v>5561</v>
      </c>
      <c r="I523">
        <f t="shared" si="60"/>
        <v>164</v>
      </c>
      <c r="J523">
        <f t="shared" si="61"/>
        <v>110</v>
      </c>
    </row>
    <row r="524" spans="2:14">
      <c r="B524" t="str">
        <f t="shared" si="66"/>
        <v>a46f</v>
      </c>
      <c r="C524" s="1" t="s">
        <v>5476</v>
      </c>
      <c r="D524" s="1" t="s">
        <v>5563</v>
      </c>
      <c r="E524" t="s">
        <v>5562</v>
      </c>
      <c r="G524" s="263" t="str">
        <f t="shared" si="65"/>
        <v>#16</v>
      </c>
      <c r="H524" t="s">
        <v>5561</v>
      </c>
      <c r="I524">
        <f t="shared" si="60"/>
        <v>164</v>
      </c>
      <c r="J524">
        <f t="shared" si="61"/>
        <v>111</v>
      </c>
    </row>
    <row r="525" spans="2:14">
      <c r="B525" t="str">
        <f t="shared" si="66"/>
        <v>a47d</v>
      </c>
      <c r="C525" s="1" t="s">
        <v>5476</v>
      </c>
      <c r="D525" s="1" t="s">
        <v>5560</v>
      </c>
      <c r="E525" t="s">
        <v>4564</v>
      </c>
      <c r="G525" s="183" t="s">
        <v>5559</v>
      </c>
      <c r="H525" t="s">
        <v>5558</v>
      </c>
      <c r="I525">
        <f t="shared" si="60"/>
        <v>164</v>
      </c>
      <c r="J525">
        <f t="shared" si="61"/>
        <v>125</v>
      </c>
      <c r="N525" s="174" t="str">
        <f t="shared" ref="N525" si="67">"              {"&amp;E525&amp;",     "&amp;REPT(" ",25-LEN(E525))&amp;CHAR(34)&amp;G525&amp;CHAR(34)&amp;"},"</f>
        <v xml:space="preserve">              {STD_SUB_10,                    "10^"},</v>
      </c>
    </row>
    <row r="526" spans="2:14">
      <c r="B526" t="str">
        <f t="shared" si="66"/>
        <v>a482</v>
      </c>
      <c r="C526" s="1" t="s">
        <v>5476</v>
      </c>
      <c r="D526" s="1">
        <v>82</v>
      </c>
      <c r="E526" t="s">
        <v>4530</v>
      </c>
      <c r="G526" s="263" t="str">
        <f t="shared" ref="G526:G557" si="68">CHAR(HEX2DEC("60"))&amp;MID(E526,9,1)</f>
        <v>`a</v>
      </c>
      <c r="H526" t="s">
        <v>5474</v>
      </c>
      <c r="I526">
        <f t="shared" si="60"/>
        <v>164</v>
      </c>
      <c r="J526">
        <f t="shared" si="61"/>
        <v>130</v>
      </c>
    </row>
    <row r="527" spans="2:14">
      <c r="B527" t="str">
        <f t="shared" si="66"/>
        <v>a483</v>
      </c>
      <c r="C527" s="1" t="s">
        <v>5476</v>
      </c>
      <c r="D527" s="1">
        <v>83</v>
      </c>
      <c r="E527" t="s">
        <v>4531</v>
      </c>
      <c r="G527" s="263" t="str">
        <f t="shared" si="68"/>
        <v>`b</v>
      </c>
      <c r="H527" t="s">
        <v>5474</v>
      </c>
      <c r="I527">
        <f t="shared" si="60"/>
        <v>164</v>
      </c>
      <c r="J527">
        <f t="shared" si="61"/>
        <v>131</v>
      </c>
    </row>
    <row r="528" spans="2:14">
      <c r="B528" t="str">
        <f t="shared" si="66"/>
        <v>a484</v>
      </c>
      <c r="C528" s="1" t="s">
        <v>5476</v>
      </c>
      <c r="D528" s="1">
        <v>84</v>
      </c>
      <c r="E528" t="s">
        <v>4532</v>
      </c>
      <c r="G528" s="263" t="str">
        <f t="shared" si="68"/>
        <v>`c</v>
      </c>
      <c r="H528" t="s">
        <v>5474</v>
      </c>
      <c r="I528">
        <f t="shared" si="60"/>
        <v>164</v>
      </c>
      <c r="J528">
        <f t="shared" si="61"/>
        <v>132</v>
      </c>
    </row>
    <row r="529" spans="2:10">
      <c r="B529" t="str">
        <f t="shared" si="66"/>
        <v>a485</v>
      </c>
      <c r="C529" s="1" t="s">
        <v>5476</v>
      </c>
      <c r="D529" s="1">
        <v>85</v>
      </c>
      <c r="E529" t="s">
        <v>4533</v>
      </c>
      <c r="G529" s="263" t="str">
        <f t="shared" si="68"/>
        <v>`d</v>
      </c>
      <c r="H529" t="s">
        <v>5474</v>
      </c>
      <c r="I529">
        <f t="shared" si="60"/>
        <v>164</v>
      </c>
      <c r="J529">
        <f t="shared" si="61"/>
        <v>133</v>
      </c>
    </row>
    <row r="530" spans="2:10">
      <c r="B530" t="str">
        <f t="shared" si="66"/>
        <v>a486</v>
      </c>
      <c r="C530" s="1" t="s">
        <v>5476</v>
      </c>
      <c r="D530" s="1">
        <v>86</v>
      </c>
      <c r="E530" t="s">
        <v>4534</v>
      </c>
      <c r="G530" s="263" t="str">
        <f t="shared" si="68"/>
        <v>`e</v>
      </c>
      <c r="H530" t="s">
        <v>5474</v>
      </c>
      <c r="I530">
        <f t="shared" si="60"/>
        <v>164</v>
      </c>
      <c r="J530">
        <f t="shared" si="61"/>
        <v>134</v>
      </c>
    </row>
    <row r="531" spans="2:10">
      <c r="B531" t="str">
        <f t="shared" si="66"/>
        <v>a487</v>
      </c>
      <c r="C531" s="1" t="s">
        <v>5476</v>
      </c>
      <c r="D531" s="1">
        <v>87</v>
      </c>
      <c r="E531" t="s">
        <v>4535</v>
      </c>
      <c r="G531" s="263" t="str">
        <f t="shared" si="68"/>
        <v>`f</v>
      </c>
      <c r="H531" t="s">
        <v>5474</v>
      </c>
      <c r="I531">
        <f t="shared" si="60"/>
        <v>164</v>
      </c>
      <c r="J531">
        <f t="shared" si="61"/>
        <v>135</v>
      </c>
    </row>
    <row r="532" spans="2:10">
      <c r="B532" t="str">
        <f t="shared" si="66"/>
        <v>a488</v>
      </c>
      <c r="C532" s="1" t="s">
        <v>5476</v>
      </c>
      <c r="D532" s="1">
        <v>88</v>
      </c>
      <c r="E532" t="s">
        <v>4536</v>
      </c>
      <c r="G532" s="263" t="str">
        <f t="shared" si="68"/>
        <v>`g</v>
      </c>
      <c r="H532" t="s">
        <v>5474</v>
      </c>
      <c r="I532">
        <f t="shared" si="60"/>
        <v>164</v>
      </c>
      <c r="J532">
        <f t="shared" si="61"/>
        <v>136</v>
      </c>
    </row>
    <row r="533" spans="2:10">
      <c r="B533" t="str">
        <f t="shared" si="66"/>
        <v>a489</v>
      </c>
      <c r="C533" s="1" t="s">
        <v>5476</v>
      </c>
      <c r="D533" s="1">
        <v>89</v>
      </c>
      <c r="E533" t="s">
        <v>4537</v>
      </c>
      <c r="G533" s="263" t="str">
        <f t="shared" si="68"/>
        <v>`h</v>
      </c>
      <c r="H533" t="s">
        <v>5474</v>
      </c>
      <c r="I533">
        <f t="shared" si="60"/>
        <v>164</v>
      </c>
      <c r="J533">
        <f t="shared" si="61"/>
        <v>137</v>
      </c>
    </row>
    <row r="534" spans="2:10">
      <c r="B534" t="str">
        <f t="shared" si="66"/>
        <v>a48a</v>
      </c>
      <c r="C534" s="1" t="s">
        <v>5476</v>
      </c>
      <c r="D534" s="1" t="s">
        <v>5557</v>
      </c>
      <c r="E534" t="s">
        <v>4538</v>
      </c>
      <c r="G534" s="263" t="str">
        <f t="shared" si="68"/>
        <v>`i</v>
      </c>
      <c r="H534" t="s">
        <v>5474</v>
      </c>
      <c r="I534">
        <f t="shared" si="60"/>
        <v>164</v>
      </c>
      <c r="J534">
        <f t="shared" si="61"/>
        <v>138</v>
      </c>
    </row>
    <row r="535" spans="2:10">
      <c r="B535" t="str">
        <f t="shared" si="66"/>
        <v>a48b</v>
      </c>
      <c r="C535" s="1" t="s">
        <v>5476</v>
      </c>
      <c r="D535" s="1" t="s">
        <v>5556</v>
      </c>
      <c r="E535" t="s">
        <v>4539</v>
      </c>
      <c r="G535" s="263" t="str">
        <f t="shared" si="68"/>
        <v>`j</v>
      </c>
      <c r="H535" t="s">
        <v>5474</v>
      </c>
      <c r="I535">
        <f t="shared" si="60"/>
        <v>164</v>
      </c>
      <c r="J535">
        <f t="shared" si="61"/>
        <v>139</v>
      </c>
    </row>
    <row r="536" spans="2:10">
      <c r="B536" t="str">
        <f t="shared" si="66"/>
        <v>a48c</v>
      </c>
      <c r="C536" s="1" t="s">
        <v>5476</v>
      </c>
      <c r="D536" s="1" t="s">
        <v>5555</v>
      </c>
      <c r="E536" t="s">
        <v>4540</v>
      </c>
      <c r="G536" s="263" t="str">
        <f t="shared" si="68"/>
        <v>`k</v>
      </c>
      <c r="H536" t="s">
        <v>5474</v>
      </c>
      <c r="I536">
        <f t="shared" si="60"/>
        <v>164</v>
      </c>
      <c r="J536">
        <f t="shared" si="61"/>
        <v>140</v>
      </c>
    </row>
    <row r="537" spans="2:10">
      <c r="B537" t="str">
        <f t="shared" si="66"/>
        <v>a48d</v>
      </c>
      <c r="C537" s="1" t="s">
        <v>5476</v>
      </c>
      <c r="D537" s="1" t="s">
        <v>5554</v>
      </c>
      <c r="E537" t="s">
        <v>4541</v>
      </c>
      <c r="G537" s="263" t="str">
        <f t="shared" si="68"/>
        <v>`l</v>
      </c>
      <c r="H537" t="s">
        <v>5474</v>
      </c>
      <c r="I537">
        <f t="shared" si="60"/>
        <v>164</v>
      </c>
      <c r="J537">
        <f t="shared" si="61"/>
        <v>141</v>
      </c>
    </row>
    <row r="538" spans="2:10">
      <c r="B538" t="str">
        <f t="shared" si="66"/>
        <v>a48e</v>
      </c>
      <c r="C538" s="1" t="s">
        <v>5476</v>
      </c>
      <c r="D538" s="1" t="s">
        <v>5553</v>
      </c>
      <c r="E538" t="s">
        <v>4542</v>
      </c>
      <c r="G538" s="263" t="str">
        <f t="shared" si="68"/>
        <v>`m</v>
      </c>
      <c r="H538" t="s">
        <v>5474</v>
      </c>
      <c r="I538">
        <f t="shared" si="60"/>
        <v>164</v>
      </c>
      <c r="J538">
        <f t="shared" si="61"/>
        <v>142</v>
      </c>
    </row>
    <row r="539" spans="2:10">
      <c r="B539" t="str">
        <f t="shared" si="66"/>
        <v>a48f</v>
      </c>
      <c r="C539" s="1" t="s">
        <v>5476</v>
      </c>
      <c r="D539" s="1" t="s">
        <v>5552</v>
      </c>
      <c r="E539" t="s">
        <v>4543</v>
      </c>
      <c r="G539" s="263" t="str">
        <f t="shared" si="68"/>
        <v>`n</v>
      </c>
      <c r="H539" t="s">
        <v>5474</v>
      </c>
      <c r="I539">
        <f t="shared" si="60"/>
        <v>164</v>
      </c>
      <c r="J539">
        <f t="shared" si="61"/>
        <v>143</v>
      </c>
    </row>
    <row r="540" spans="2:10">
      <c r="B540" t="str">
        <f t="shared" si="66"/>
        <v>a490</v>
      </c>
      <c r="C540" s="1" t="s">
        <v>5476</v>
      </c>
      <c r="D540" s="1">
        <v>90</v>
      </c>
      <c r="E540" t="s">
        <v>4544</v>
      </c>
      <c r="G540" s="263" t="str">
        <f t="shared" si="68"/>
        <v>`o</v>
      </c>
      <c r="H540" t="s">
        <v>5474</v>
      </c>
      <c r="I540">
        <f t="shared" si="60"/>
        <v>164</v>
      </c>
      <c r="J540">
        <f t="shared" si="61"/>
        <v>144</v>
      </c>
    </row>
    <row r="541" spans="2:10">
      <c r="B541" t="str">
        <f t="shared" si="66"/>
        <v>a491</v>
      </c>
      <c r="C541" s="1" t="s">
        <v>5476</v>
      </c>
      <c r="D541" s="1">
        <v>91</v>
      </c>
      <c r="E541" t="s">
        <v>4545</v>
      </c>
      <c r="G541" s="263" t="str">
        <f t="shared" si="68"/>
        <v>`p</v>
      </c>
      <c r="H541" t="s">
        <v>5474</v>
      </c>
      <c r="I541">
        <f t="shared" si="60"/>
        <v>164</v>
      </c>
      <c r="J541">
        <f t="shared" si="61"/>
        <v>145</v>
      </c>
    </row>
    <row r="542" spans="2:10">
      <c r="B542" t="str">
        <f t="shared" si="66"/>
        <v>a492</v>
      </c>
      <c r="C542" s="1" t="s">
        <v>5476</v>
      </c>
      <c r="D542" s="1">
        <v>92</v>
      </c>
      <c r="E542" t="s">
        <v>4546</v>
      </c>
      <c r="G542" s="263" t="str">
        <f t="shared" si="68"/>
        <v>`q</v>
      </c>
      <c r="H542" t="s">
        <v>5474</v>
      </c>
      <c r="I542">
        <f t="shared" si="60"/>
        <v>164</v>
      </c>
      <c r="J542">
        <f t="shared" si="61"/>
        <v>146</v>
      </c>
    </row>
    <row r="543" spans="2:10">
      <c r="B543" t="str">
        <f t="shared" si="66"/>
        <v>a493</v>
      </c>
      <c r="C543" s="1" t="s">
        <v>5476</v>
      </c>
      <c r="D543" s="1">
        <v>93</v>
      </c>
      <c r="E543" t="s">
        <v>4547</v>
      </c>
      <c r="G543" s="263" t="str">
        <f t="shared" si="68"/>
        <v>`r</v>
      </c>
      <c r="H543" t="s">
        <v>5474</v>
      </c>
      <c r="I543">
        <f t="shared" si="60"/>
        <v>164</v>
      </c>
      <c r="J543">
        <f t="shared" si="61"/>
        <v>147</v>
      </c>
    </row>
    <row r="544" spans="2:10">
      <c r="B544" t="str">
        <f t="shared" si="66"/>
        <v>a494</v>
      </c>
      <c r="C544" s="1" t="s">
        <v>5476</v>
      </c>
      <c r="D544" s="1">
        <v>94</v>
      </c>
      <c r="E544" t="s">
        <v>4548</v>
      </c>
      <c r="G544" s="263" t="str">
        <f t="shared" si="68"/>
        <v>`s</v>
      </c>
      <c r="H544" t="s">
        <v>5474</v>
      </c>
      <c r="I544">
        <f t="shared" ref="I544:I607" si="69">HEX2DEC(C544)</f>
        <v>164</v>
      </c>
      <c r="J544">
        <f t="shared" ref="J544:J607" si="70">HEX2DEC(D544)</f>
        <v>148</v>
      </c>
    </row>
    <row r="545" spans="2:10">
      <c r="B545" t="str">
        <f t="shared" si="66"/>
        <v>a495</v>
      </c>
      <c r="C545" s="1" t="s">
        <v>5476</v>
      </c>
      <c r="D545" s="1">
        <v>95</v>
      </c>
      <c r="E545" t="s">
        <v>4549</v>
      </c>
      <c r="G545" s="263" t="str">
        <f t="shared" si="68"/>
        <v>`t</v>
      </c>
      <c r="H545" t="s">
        <v>5474</v>
      </c>
      <c r="I545">
        <f t="shared" si="69"/>
        <v>164</v>
      </c>
      <c r="J545">
        <f t="shared" si="70"/>
        <v>149</v>
      </c>
    </row>
    <row r="546" spans="2:10">
      <c r="B546" t="str">
        <f t="shared" si="66"/>
        <v>a496</v>
      </c>
      <c r="C546" s="1" t="s">
        <v>5476</v>
      </c>
      <c r="D546" s="1">
        <v>96</v>
      </c>
      <c r="E546" t="s">
        <v>4550</v>
      </c>
      <c r="G546" s="263" t="str">
        <f t="shared" si="68"/>
        <v>`u</v>
      </c>
      <c r="H546" t="s">
        <v>5474</v>
      </c>
      <c r="I546">
        <f t="shared" si="69"/>
        <v>164</v>
      </c>
      <c r="J546">
        <f t="shared" si="70"/>
        <v>150</v>
      </c>
    </row>
    <row r="547" spans="2:10">
      <c r="B547" t="str">
        <f t="shared" si="66"/>
        <v>a497</v>
      </c>
      <c r="C547" s="1" t="s">
        <v>5476</v>
      </c>
      <c r="D547" s="1">
        <v>97</v>
      </c>
      <c r="E547" t="s">
        <v>4551</v>
      </c>
      <c r="G547" s="263" t="str">
        <f t="shared" si="68"/>
        <v>`v</v>
      </c>
      <c r="H547" t="s">
        <v>5474</v>
      </c>
      <c r="I547">
        <f t="shared" si="69"/>
        <v>164</v>
      </c>
      <c r="J547">
        <f t="shared" si="70"/>
        <v>151</v>
      </c>
    </row>
    <row r="548" spans="2:10">
      <c r="B548" t="str">
        <f t="shared" si="66"/>
        <v>a498</v>
      </c>
      <c r="C548" s="1" t="s">
        <v>5476</v>
      </c>
      <c r="D548" s="1">
        <v>98</v>
      </c>
      <c r="E548" t="s">
        <v>4552</v>
      </c>
      <c r="G548" s="263" t="str">
        <f t="shared" si="68"/>
        <v>`w</v>
      </c>
      <c r="H548" t="s">
        <v>5474</v>
      </c>
      <c r="I548">
        <f t="shared" si="69"/>
        <v>164</v>
      </c>
      <c r="J548">
        <f t="shared" si="70"/>
        <v>152</v>
      </c>
    </row>
    <row r="549" spans="2:10">
      <c r="B549" t="str">
        <f t="shared" si="66"/>
        <v>a499</v>
      </c>
      <c r="C549" s="1" t="s">
        <v>5476</v>
      </c>
      <c r="D549" s="1">
        <v>99</v>
      </c>
      <c r="E549" t="s">
        <v>4553</v>
      </c>
      <c r="G549" s="263" t="str">
        <f t="shared" si="68"/>
        <v>`x</v>
      </c>
      <c r="H549" t="s">
        <v>5474</v>
      </c>
      <c r="I549">
        <f t="shared" si="69"/>
        <v>164</v>
      </c>
      <c r="J549">
        <f t="shared" si="70"/>
        <v>153</v>
      </c>
    </row>
    <row r="550" spans="2:10">
      <c r="B550" t="str">
        <f t="shared" si="66"/>
        <v>a49a</v>
      </c>
      <c r="C550" s="1" t="s">
        <v>5476</v>
      </c>
      <c r="D550" s="1" t="s">
        <v>5551</v>
      </c>
      <c r="E550" t="s">
        <v>4554</v>
      </c>
      <c r="G550" s="263" t="str">
        <f t="shared" si="68"/>
        <v>`y</v>
      </c>
      <c r="H550" t="s">
        <v>5474</v>
      </c>
      <c r="I550">
        <f t="shared" si="69"/>
        <v>164</v>
      </c>
      <c r="J550">
        <f t="shared" si="70"/>
        <v>154</v>
      </c>
    </row>
    <row r="551" spans="2:10">
      <c r="B551" t="str">
        <f t="shared" si="66"/>
        <v>a49b</v>
      </c>
      <c r="C551" s="1" t="s">
        <v>5476</v>
      </c>
      <c r="D551" s="1" t="s">
        <v>5550</v>
      </c>
      <c r="E551" t="s">
        <v>4555</v>
      </c>
      <c r="G551" s="263" t="str">
        <f t="shared" si="68"/>
        <v>`z</v>
      </c>
      <c r="H551" t="s">
        <v>5474</v>
      </c>
      <c r="I551">
        <f t="shared" si="69"/>
        <v>164</v>
      </c>
      <c r="J551">
        <f t="shared" si="70"/>
        <v>155</v>
      </c>
    </row>
    <row r="552" spans="2:10">
      <c r="B552" t="str">
        <f t="shared" si="66"/>
        <v>a49c</v>
      </c>
      <c r="C552" s="1" t="s">
        <v>5476</v>
      </c>
      <c r="D552" s="1" t="s">
        <v>5549</v>
      </c>
      <c r="E552" t="s">
        <v>4601</v>
      </c>
      <c r="G552" s="263" t="str">
        <f t="shared" si="68"/>
        <v>`a</v>
      </c>
      <c r="H552" t="s">
        <v>5474</v>
      </c>
      <c r="I552">
        <f t="shared" si="69"/>
        <v>164</v>
      </c>
      <c r="J552">
        <f t="shared" si="70"/>
        <v>156</v>
      </c>
    </row>
    <row r="553" spans="2:10">
      <c r="B553" t="str">
        <f t="shared" si="66"/>
        <v>a49d</v>
      </c>
      <c r="C553" s="1" t="s">
        <v>5476</v>
      </c>
      <c r="D553" s="1" t="s">
        <v>5548</v>
      </c>
      <c r="E553" t="s">
        <v>4602</v>
      </c>
      <c r="G553" s="263" t="str">
        <f t="shared" si="68"/>
        <v>`b</v>
      </c>
      <c r="H553" t="s">
        <v>5474</v>
      </c>
      <c r="I553">
        <f t="shared" si="69"/>
        <v>164</v>
      </c>
      <c r="J553">
        <f t="shared" si="70"/>
        <v>157</v>
      </c>
    </row>
    <row r="554" spans="2:10">
      <c r="B554" t="str">
        <f t="shared" si="66"/>
        <v>a49e</v>
      </c>
      <c r="C554" s="1" t="s">
        <v>5476</v>
      </c>
      <c r="D554" s="1" t="s">
        <v>5547</v>
      </c>
      <c r="E554" t="s">
        <v>4603</v>
      </c>
      <c r="G554" s="263" t="str">
        <f t="shared" si="68"/>
        <v>`c</v>
      </c>
      <c r="H554" t="s">
        <v>5474</v>
      </c>
      <c r="I554">
        <f t="shared" si="69"/>
        <v>164</v>
      </c>
      <c r="J554">
        <f t="shared" si="70"/>
        <v>158</v>
      </c>
    </row>
    <row r="555" spans="2:10">
      <c r="B555" t="str">
        <f t="shared" si="66"/>
        <v>a49f</v>
      </c>
      <c r="C555" s="1" t="s">
        <v>5476</v>
      </c>
      <c r="D555" s="1" t="s">
        <v>5546</v>
      </c>
      <c r="E555" t="s">
        <v>4604</v>
      </c>
      <c r="G555" s="263" t="str">
        <f t="shared" si="68"/>
        <v>`d</v>
      </c>
      <c r="H555" t="s">
        <v>5474</v>
      </c>
      <c r="I555">
        <f t="shared" si="69"/>
        <v>164</v>
      </c>
      <c r="J555">
        <f t="shared" si="70"/>
        <v>159</v>
      </c>
    </row>
    <row r="556" spans="2:10">
      <c r="B556" t="str">
        <f t="shared" si="66"/>
        <v>a4a0</v>
      </c>
      <c r="C556" s="1" t="s">
        <v>5476</v>
      </c>
      <c r="D556" s="1" t="s">
        <v>5545</v>
      </c>
      <c r="E556" t="s">
        <v>4605</v>
      </c>
      <c r="G556" s="263" t="str">
        <f t="shared" si="68"/>
        <v>`e</v>
      </c>
      <c r="H556" t="s">
        <v>5474</v>
      </c>
      <c r="I556">
        <f t="shared" si="69"/>
        <v>164</v>
      </c>
      <c r="J556">
        <f t="shared" si="70"/>
        <v>160</v>
      </c>
    </row>
    <row r="557" spans="2:10">
      <c r="B557" t="str">
        <f t="shared" si="66"/>
        <v>a4a1</v>
      </c>
      <c r="C557" s="1" t="s">
        <v>5476</v>
      </c>
      <c r="D557" s="1" t="s">
        <v>5472</v>
      </c>
      <c r="E557" t="s">
        <v>4606</v>
      </c>
      <c r="G557" s="263" t="str">
        <f t="shared" si="68"/>
        <v>`f</v>
      </c>
      <c r="H557" t="s">
        <v>5474</v>
      </c>
      <c r="I557">
        <f t="shared" si="69"/>
        <v>164</v>
      </c>
      <c r="J557">
        <f t="shared" si="70"/>
        <v>161</v>
      </c>
    </row>
    <row r="558" spans="2:10">
      <c r="B558" t="str">
        <f t="shared" si="66"/>
        <v>a4a2</v>
      </c>
      <c r="C558" s="1" t="s">
        <v>5476</v>
      </c>
      <c r="D558" s="1" t="s">
        <v>5544</v>
      </c>
      <c r="E558" t="s">
        <v>4607</v>
      </c>
      <c r="G558" s="263" t="str">
        <f t="shared" ref="G558:G589" si="71">CHAR(HEX2DEC("60"))&amp;MID(E558,9,1)</f>
        <v>`g</v>
      </c>
      <c r="H558" t="s">
        <v>5474</v>
      </c>
      <c r="I558">
        <f t="shared" si="69"/>
        <v>164</v>
      </c>
      <c r="J558">
        <f t="shared" si="70"/>
        <v>162</v>
      </c>
    </row>
    <row r="559" spans="2:10">
      <c r="B559" t="str">
        <f t="shared" si="66"/>
        <v>a4a3</v>
      </c>
      <c r="C559" s="1" t="s">
        <v>5476</v>
      </c>
      <c r="D559" s="1" t="s">
        <v>5543</v>
      </c>
      <c r="E559" t="s">
        <v>4608</v>
      </c>
      <c r="G559" s="263" t="str">
        <f t="shared" si="71"/>
        <v>`h</v>
      </c>
      <c r="H559" t="s">
        <v>5474</v>
      </c>
      <c r="I559">
        <f t="shared" si="69"/>
        <v>164</v>
      </c>
      <c r="J559">
        <f t="shared" si="70"/>
        <v>163</v>
      </c>
    </row>
    <row r="560" spans="2:10">
      <c r="B560" t="str">
        <f t="shared" si="66"/>
        <v>a4a4</v>
      </c>
      <c r="C560" s="1" t="s">
        <v>5476</v>
      </c>
      <c r="D560" s="1" t="s">
        <v>5476</v>
      </c>
      <c r="E560" t="s">
        <v>4609</v>
      </c>
      <c r="G560" s="263" t="str">
        <f t="shared" si="71"/>
        <v>`i</v>
      </c>
      <c r="H560" t="s">
        <v>5474</v>
      </c>
      <c r="I560">
        <f t="shared" si="69"/>
        <v>164</v>
      </c>
      <c r="J560">
        <f t="shared" si="70"/>
        <v>164</v>
      </c>
    </row>
    <row r="561" spans="2:10">
      <c r="B561" t="str">
        <f t="shared" si="66"/>
        <v>a4a5</v>
      </c>
      <c r="C561" s="1" t="s">
        <v>5476</v>
      </c>
      <c r="D561" s="1" t="s">
        <v>5542</v>
      </c>
      <c r="E561" t="s">
        <v>4610</v>
      </c>
      <c r="G561" s="263" t="str">
        <f t="shared" si="71"/>
        <v>`j</v>
      </c>
      <c r="H561" t="s">
        <v>5474</v>
      </c>
      <c r="I561">
        <f t="shared" si="69"/>
        <v>164</v>
      </c>
      <c r="J561">
        <f t="shared" si="70"/>
        <v>165</v>
      </c>
    </row>
    <row r="562" spans="2:10">
      <c r="B562" t="str">
        <f t="shared" si="66"/>
        <v>a4a6</v>
      </c>
      <c r="C562" s="1" t="s">
        <v>5476</v>
      </c>
      <c r="D562" s="1" t="s">
        <v>5469</v>
      </c>
      <c r="E562" t="s">
        <v>4611</v>
      </c>
      <c r="G562" s="263" t="str">
        <f t="shared" si="71"/>
        <v>`k</v>
      </c>
      <c r="H562" t="s">
        <v>5474</v>
      </c>
      <c r="I562">
        <f t="shared" si="69"/>
        <v>164</v>
      </c>
      <c r="J562">
        <f t="shared" si="70"/>
        <v>166</v>
      </c>
    </row>
    <row r="563" spans="2:10">
      <c r="B563" t="str">
        <f t="shared" si="66"/>
        <v>a4a7</v>
      </c>
      <c r="C563" s="1" t="s">
        <v>5476</v>
      </c>
      <c r="D563" s="1" t="s">
        <v>5473</v>
      </c>
      <c r="E563" t="s">
        <v>4612</v>
      </c>
      <c r="G563" s="263" t="str">
        <f t="shared" si="71"/>
        <v>`l</v>
      </c>
      <c r="H563" t="s">
        <v>5474</v>
      </c>
      <c r="I563">
        <f t="shared" si="69"/>
        <v>164</v>
      </c>
      <c r="J563">
        <f t="shared" si="70"/>
        <v>167</v>
      </c>
    </row>
    <row r="564" spans="2:10">
      <c r="B564" t="str">
        <f t="shared" si="66"/>
        <v>a4a8</v>
      </c>
      <c r="C564" s="1" t="s">
        <v>5476</v>
      </c>
      <c r="D564" s="1" t="s">
        <v>5541</v>
      </c>
      <c r="E564" t="s">
        <v>4613</v>
      </c>
      <c r="G564" s="263" t="str">
        <f t="shared" si="71"/>
        <v>`m</v>
      </c>
      <c r="H564" t="s">
        <v>5474</v>
      </c>
      <c r="I564">
        <f t="shared" si="69"/>
        <v>164</v>
      </c>
      <c r="J564">
        <f t="shared" si="70"/>
        <v>168</v>
      </c>
    </row>
    <row r="565" spans="2:10">
      <c r="B565" t="str">
        <f t="shared" si="66"/>
        <v>a4a9</v>
      </c>
      <c r="C565" s="1" t="s">
        <v>5476</v>
      </c>
      <c r="D565" s="1" t="s">
        <v>5540</v>
      </c>
      <c r="E565" t="s">
        <v>4614</v>
      </c>
      <c r="G565" s="263" t="str">
        <f t="shared" si="71"/>
        <v>`n</v>
      </c>
      <c r="H565" t="s">
        <v>5474</v>
      </c>
      <c r="I565">
        <f t="shared" si="69"/>
        <v>164</v>
      </c>
      <c r="J565">
        <f t="shared" si="70"/>
        <v>169</v>
      </c>
    </row>
    <row r="566" spans="2:10">
      <c r="B566" t="str">
        <f t="shared" si="66"/>
        <v>a4aa</v>
      </c>
      <c r="C566" s="1" t="s">
        <v>5476</v>
      </c>
      <c r="D566" s="1" t="s">
        <v>5539</v>
      </c>
      <c r="E566" t="s">
        <v>4615</v>
      </c>
      <c r="G566" s="263" t="str">
        <f t="shared" si="71"/>
        <v>`o</v>
      </c>
      <c r="H566" t="s">
        <v>5474</v>
      </c>
      <c r="I566">
        <f t="shared" si="69"/>
        <v>164</v>
      </c>
      <c r="J566">
        <f t="shared" si="70"/>
        <v>170</v>
      </c>
    </row>
    <row r="567" spans="2:10">
      <c r="B567" t="str">
        <f t="shared" si="66"/>
        <v>a4ab</v>
      </c>
      <c r="C567" s="1" t="s">
        <v>5476</v>
      </c>
      <c r="D567" s="1" t="s">
        <v>5538</v>
      </c>
      <c r="E567" t="s">
        <v>4616</v>
      </c>
      <c r="G567" s="263" t="str">
        <f t="shared" si="71"/>
        <v>`p</v>
      </c>
      <c r="H567" t="s">
        <v>5474</v>
      </c>
      <c r="I567">
        <f t="shared" si="69"/>
        <v>164</v>
      </c>
      <c r="J567">
        <f t="shared" si="70"/>
        <v>171</v>
      </c>
    </row>
    <row r="568" spans="2:10">
      <c r="B568" t="str">
        <f t="shared" si="66"/>
        <v>a4ac</v>
      </c>
      <c r="C568" s="1" t="s">
        <v>5476</v>
      </c>
      <c r="D568" s="1" t="s">
        <v>5537</v>
      </c>
      <c r="E568" t="s">
        <v>4617</v>
      </c>
      <c r="G568" s="263" t="str">
        <f t="shared" si="71"/>
        <v>`q</v>
      </c>
      <c r="H568" t="s">
        <v>5474</v>
      </c>
      <c r="I568">
        <f t="shared" si="69"/>
        <v>164</v>
      </c>
      <c r="J568">
        <f t="shared" si="70"/>
        <v>172</v>
      </c>
    </row>
    <row r="569" spans="2:10">
      <c r="B569" t="str">
        <f t="shared" si="66"/>
        <v>a4ad</v>
      </c>
      <c r="C569" s="1" t="s">
        <v>5476</v>
      </c>
      <c r="D569" s="1" t="s">
        <v>5536</v>
      </c>
      <c r="E569" t="s">
        <v>4618</v>
      </c>
      <c r="G569" s="263" t="str">
        <f t="shared" si="71"/>
        <v>`r</v>
      </c>
      <c r="H569" t="s">
        <v>5474</v>
      </c>
      <c r="I569">
        <f t="shared" si="69"/>
        <v>164</v>
      </c>
      <c r="J569">
        <f t="shared" si="70"/>
        <v>173</v>
      </c>
    </row>
    <row r="570" spans="2:10">
      <c r="B570" t="str">
        <f t="shared" si="66"/>
        <v>a4ae</v>
      </c>
      <c r="C570" s="1" t="s">
        <v>5476</v>
      </c>
      <c r="D570" s="1" t="s">
        <v>5535</v>
      </c>
      <c r="E570" t="s">
        <v>4619</v>
      </c>
      <c r="G570" s="263" t="str">
        <f t="shared" si="71"/>
        <v>`s</v>
      </c>
      <c r="H570" t="s">
        <v>5474</v>
      </c>
      <c r="I570">
        <f t="shared" si="69"/>
        <v>164</v>
      </c>
      <c r="J570">
        <f t="shared" si="70"/>
        <v>174</v>
      </c>
    </row>
    <row r="571" spans="2:10">
      <c r="B571" t="str">
        <f t="shared" si="66"/>
        <v>a4af</v>
      </c>
      <c r="C571" s="1" t="s">
        <v>5476</v>
      </c>
      <c r="D571" s="1" t="s">
        <v>5534</v>
      </c>
      <c r="E571" t="s">
        <v>4620</v>
      </c>
      <c r="G571" s="263" t="str">
        <f t="shared" si="71"/>
        <v>`t</v>
      </c>
      <c r="H571" t="s">
        <v>5474</v>
      </c>
      <c r="I571">
        <f t="shared" si="69"/>
        <v>164</v>
      </c>
      <c r="J571">
        <f t="shared" si="70"/>
        <v>175</v>
      </c>
    </row>
    <row r="572" spans="2:10">
      <c r="B572" t="str">
        <f t="shared" si="66"/>
        <v>a4b0</v>
      </c>
      <c r="C572" s="1" t="s">
        <v>5476</v>
      </c>
      <c r="D572" s="1" t="s">
        <v>5533</v>
      </c>
      <c r="E572" t="s">
        <v>4621</v>
      </c>
      <c r="G572" s="263" t="str">
        <f t="shared" si="71"/>
        <v>`u</v>
      </c>
      <c r="H572" t="s">
        <v>5474</v>
      </c>
      <c r="I572">
        <f t="shared" si="69"/>
        <v>164</v>
      </c>
      <c r="J572">
        <f t="shared" si="70"/>
        <v>176</v>
      </c>
    </row>
    <row r="573" spans="2:10">
      <c r="B573" t="str">
        <f t="shared" si="66"/>
        <v>a4b1</v>
      </c>
      <c r="C573" s="1" t="s">
        <v>5476</v>
      </c>
      <c r="D573" s="1" t="s">
        <v>5532</v>
      </c>
      <c r="E573" t="s">
        <v>4622</v>
      </c>
      <c r="G573" s="263" t="str">
        <f t="shared" si="71"/>
        <v>`v</v>
      </c>
      <c r="H573" t="s">
        <v>5474</v>
      </c>
      <c r="I573">
        <f t="shared" si="69"/>
        <v>164</v>
      </c>
      <c r="J573">
        <f t="shared" si="70"/>
        <v>177</v>
      </c>
    </row>
    <row r="574" spans="2:10">
      <c r="B574" t="str">
        <f t="shared" si="66"/>
        <v>a4b2</v>
      </c>
      <c r="C574" s="1" t="s">
        <v>5476</v>
      </c>
      <c r="D574" s="1" t="s">
        <v>5531</v>
      </c>
      <c r="E574" t="s">
        <v>4623</v>
      </c>
      <c r="G574" s="263" t="str">
        <f t="shared" si="71"/>
        <v>`w</v>
      </c>
      <c r="H574" t="s">
        <v>5474</v>
      </c>
      <c r="I574">
        <f t="shared" si="69"/>
        <v>164</v>
      </c>
      <c r="J574">
        <f t="shared" si="70"/>
        <v>178</v>
      </c>
    </row>
    <row r="575" spans="2:10">
      <c r="B575" t="str">
        <f t="shared" si="66"/>
        <v>a4b3</v>
      </c>
      <c r="C575" s="1" t="s">
        <v>5476</v>
      </c>
      <c r="D575" s="1" t="s">
        <v>5530</v>
      </c>
      <c r="E575" t="s">
        <v>4624</v>
      </c>
      <c r="G575" s="263" t="str">
        <f t="shared" si="71"/>
        <v>`x</v>
      </c>
      <c r="H575" t="s">
        <v>5474</v>
      </c>
      <c r="I575">
        <f t="shared" si="69"/>
        <v>164</v>
      </c>
      <c r="J575">
        <f t="shared" si="70"/>
        <v>179</v>
      </c>
    </row>
    <row r="576" spans="2:10">
      <c r="B576" t="str">
        <f t="shared" si="66"/>
        <v>a4b4</v>
      </c>
      <c r="C576" s="1" t="s">
        <v>5476</v>
      </c>
      <c r="D576" s="1" t="s">
        <v>5529</v>
      </c>
      <c r="E576" t="s">
        <v>4625</v>
      </c>
      <c r="G576" s="263" t="str">
        <f t="shared" si="71"/>
        <v>`y</v>
      </c>
      <c r="H576" t="s">
        <v>5474</v>
      </c>
      <c r="I576">
        <f t="shared" si="69"/>
        <v>164</v>
      </c>
      <c r="J576">
        <f t="shared" si="70"/>
        <v>180</v>
      </c>
    </row>
    <row r="577" spans="2:10">
      <c r="B577" t="str">
        <f t="shared" ref="B577:B632" si="72">MID("00"&amp;C577,1+LEN(C577),2)&amp;MID("00"&amp;D577,1+LEN(D577),2)</f>
        <v>a4b5</v>
      </c>
      <c r="C577" s="1" t="s">
        <v>5476</v>
      </c>
      <c r="D577" s="1" t="s">
        <v>5528</v>
      </c>
      <c r="E577" t="s">
        <v>4626</v>
      </c>
      <c r="G577" s="263" t="str">
        <f t="shared" si="71"/>
        <v>`z</v>
      </c>
      <c r="H577" t="s">
        <v>5474</v>
      </c>
      <c r="I577">
        <f t="shared" si="69"/>
        <v>164</v>
      </c>
      <c r="J577">
        <f t="shared" si="70"/>
        <v>181</v>
      </c>
    </row>
    <row r="578" spans="2:10">
      <c r="B578" t="str">
        <f t="shared" si="72"/>
        <v>a4b6</v>
      </c>
      <c r="C578" s="1" t="s">
        <v>5476</v>
      </c>
      <c r="D578" s="1" t="s">
        <v>5527</v>
      </c>
      <c r="E578" t="s">
        <v>4504</v>
      </c>
      <c r="G578" s="263" t="str">
        <f t="shared" si="71"/>
        <v>`A</v>
      </c>
      <c r="H578" t="s">
        <v>5474</v>
      </c>
      <c r="I578">
        <f t="shared" si="69"/>
        <v>164</v>
      </c>
      <c r="J578">
        <f t="shared" si="70"/>
        <v>182</v>
      </c>
    </row>
    <row r="579" spans="2:10">
      <c r="B579" t="str">
        <f t="shared" si="72"/>
        <v>a4b7</v>
      </c>
      <c r="C579" s="1" t="s">
        <v>5476</v>
      </c>
      <c r="D579" s="1" t="s">
        <v>5526</v>
      </c>
      <c r="E579" t="s">
        <v>4505</v>
      </c>
      <c r="G579" s="263" t="str">
        <f t="shared" si="71"/>
        <v>`B</v>
      </c>
      <c r="H579" t="s">
        <v>5474</v>
      </c>
      <c r="I579">
        <f t="shared" si="69"/>
        <v>164</v>
      </c>
      <c r="J579">
        <f t="shared" si="70"/>
        <v>183</v>
      </c>
    </row>
    <row r="580" spans="2:10">
      <c r="B580" t="str">
        <f t="shared" si="72"/>
        <v>a4b8</v>
      </c>
      <c r="C580" s="1" t="s">
        <v>5476</v>
      </c>
      <c r="D580" s="1" t="s">
        <v>5525</v>
      </c>
      <c r="E580" t="s">
        <v>4506</v>
      </c>
      <c r="G580" s="263" t="str">
        <f t="shared" si="71"/>
        <v>`C</v>
      </c>
      <c r="H580" t="s">
        <v>5474</v>
      </c>
      <c r="I580">
        <f t="shared" si="69"/>
        <v>164</v>
      </c>
      <c r="J580">
        <f t="shared" si="70"/>
        <v>184</v>
      </c>
    </row>
    <row r="581" spans="2:10">
      <c r="B581" t="str">
        <f t="shared" si="72"/>
        <v>a4b9</v>
      </c>
      <c r="C581" s="1" t="s">
        <v>5476</v>
      </c>
      <c r="D581" s="1" t="s">
        <v>5524</v>
      </c>
      <c r="E581" t="s">
        <v>4507</v>
      </c>
      <c r="G581" s="263" t="str">
        <f t="shared" si="71"/>
        <v>`D</v>
      </c>
      <c r="H581" t="s">
        <v>5474</v>
      </c>
      <c r="I581">
        <f t="shared" si="69"/>
        <v>164</v>
      </c>
      <c r="J581">
        <f t="shared" si="70"/>
        <v>185</v>
      </c>
    </row>
    <row r="582" spans="2:10">
      <c r="B582" t="str">
        <f t="shared" si="72"/>
        <v>a4ba</v>
      </c>
      <c r="C582" s="1" t="s">
        <v>5476</v>
      </c>
      <c r="D582" s="1" t="s">
        <v>5523</v>
      </c>
      <c r="E582" t="s">
        <v>4508</v>
      </c>
      <c r="G582" s="263" t="str">
        <f t="shared" si="71"/>
        <v>`E</v>
      </c>
      <c r="H582" t="s">
        <v>5474</v>
      </c>
      <c r="I582">
        <f t="shared" si="69"/>
        <v>164</v>
      </c>
      <c r="J582">
        <f t="shared" si="70"/>
        <v>186</v>
      </c>
    </row>
    <row r="583" spans="2:10">
      <c r="B583" t="str">
        <f t="shared" si="72"/>
        <v>a4bb</v>
      </c>
      <c r="C583" s="1" t="s">
        <v>5476</v>
      </c>
      <c r="D583" s="1" t="s">
        <v>5522</v>
      </c>
      <c r="E583" t="s">
        <v>4509</v>
      </c>
      <c r="G583" s="263" t="str">
        <f t="shared" si="71"/>
        <v>`F</v>
      </c>
      <c r="H583" t="s">
        <v>5474</v>
      </c>
      <c r="I583">
        <f t="shared" si="69"/>
        <v>164</v>
      </c>
      <c r="J583">
        <f t="shared" si="70"/>
        <v>187</v>
      </c>
    </row>
    <row r="584" spans="2:10">
      <c r="B584" t="str">
        <f t="shared" si="72"/>
        <v>a4bc</v>
      </c>
      <c r="C584" s="1" t="s">
        <v>5476</v>
      </c>
      <c r="D584" s="1" t="s">
        <v>5521</v>
      </c>
      <c r="E584" t="s">
        <v>4510</v>
      </c>
      <c r="G584" s="263" t="str">
        <f t="shared" si="71"/>
        <v>`G</v>
      </c>
      <c r="H584" t="s">
        <v>5474</v>
      </c>
      <c r="I584">
        <f t="shared" si="69"/>
        <v>164</v>
      </c>
      <c r="J584">
        <f t="shared" si="70"/>
        <v>188</v>
      </c>
    </row>
    <row r="585" spans="2:10">
      <c r="B585" t="str">
        <f t="shared" si="72"/>
        <v>a4bd</v>
      </c>
      <c r="C585" s="1" t="s">
        <v>5476</v>
      </c>
      <c r="D585" s="1" t="s">
        <v>5520</v>
      </c>
      <c r="E585" t="s">
        <v>4511</v>
      </c>
      <c r="G585" s="263" t="str">
        <f t="shared" si="71"/>
        <v>`H</v>
      </c>
      <c r="H585" t="s">
        <v>5474</v>
      </c>
      <c r="I585">
        <f t="shared" si="69"/>
        <v>164</v>
      </c>
      <c r="J585">
        <f t="shared" si="70"/>
        <v>189</v>
      </c>
    </row>
    <row r="586" spans="2:10">
      <c r="B586" t="str">
        <f t="shared" si="72"/>
        <v>a4be</v>
      </c>
      <c r="C586" s="1" t="s">
        <v>5476</v>
      </c>
      <c r="D586" s="1" t="s">
        <v>5519</v>
      </c>
      <c r="E586" t="s">
        <v>4512</v>
      </c>
      <c r="G586" s="263" t="str">
        <f t="shared" si="71"/>
        <v>`I</v>
      </c>
      <c r="H586" t="s">
        <v>5474</v>
      </c>
      <c r="I586">
        <f t="shared" si="69"/>
        <v>164</v>
      </c>
      <c r="J586">
        <f t="shared" si="70"/>
        <v>190</v>
      </c>
    </row>
    <row r="587" spans="2:10">
      <c r="B587" t="str">
        <f t="shared" si="72"/>
        <v>a4bf</v>
      </c>
      <c r="C587" s="1" t="s">
        <v>5476</v>
      </c>
      <c r="D587" s="1" t="s">
        <v>5518</v>
      </c>
      <c r="E587" t="s">
        <v>4513</v>
      </c>
      <c r="G587" s="263" t="str">
        <f t="shared" si="71"/>
        <v>`J</v>
      </c>
      <c r="H587" t="s">
        <v>5474</v>
      </c>
      <c r="I587">
        <f t="shared" si="69"/>
        <v>164</v>
      </c>
      <c r="J587">
        <f t="shared" si="70"/>
        <v>191</v>
      </c>
    </row>
    <row r="588" spans="2:10">
      <c r="B588" t="str">
        <f t="shared" si="72"/>
        <v>a4c0</v>
      </c>
      <c r="C588" s="1" t="s">
        <v>5476</v>
      </c>
      <c r="D588" s="1" t="s">
        <v>5517</v>
      </c>
      <c r="E588" t="s">
        <v>4514</v>
      </c>
      <c r="G588" s="263" t="str">
        <f t="shared" si="71"/>
        <v>`K</v>
      </c>
      <c r="H588" t="s">
        <v>5474</v>
      </c>
      <c r="I588">
        <f t="shared" si="69"/>
        <v>164</v>
      </c>
      <c r="J588">
        <f t="shared" si="70"/>
        <v>192</v>
      </c>
    </row>
    <row r="589" spans="2:10">
      <c r="B589" t="str">
        <f t="shared" si="72"/>
        <v>a4c1</v>
      </c>
      <c r="C589" s="1" t="s">
        <v>5476</v>
      </c>
      <c r="D589" s="1" t="s">
        <v>5516</v>
      </c>
      <c r="E589" t="s">
        <v>4515</v>
      </c>
      <c r="G589" s="263" t="str">
        <f t="shared" si="71"/>
        <v>`L</v>
      </c>
      <c r="H589" t="s">
        <v>5474</v>
      </c>
      <c r="I589">
        <f t="shared" si="69"/>
        <v>164</v>
      </c>
      <c r="J589">
        <f t="shared" si="70"/>
        <v>193</v>
      </c>
    </row>
    <row r="590" spans="2:10">
      <c r="B590" t="str">
        <f t="shared" si="72"/>
        <v>a4c2</v>
      </c>
      <c r="C590" s="1" t="s">
        <v>5476</v>
      </c>
      <c r="D590" s="1" t="s">
        <v>5515</v>
      </c>
      <c r="E590" t="s">
        <v>4516</v>
      </c>
      <c r="G590" s="263" t="str">
        <f t="shared" ref="G590:G621" si="73">CHAR(HEX2DEC("60"))&amp;MID(E590,9,1)</f>
        <v>`M</v>
      </c>
      <c r="H590" t="s">
        <v>5474</v>
      </c>
      <c r="I590">
        <f t="shared" si="69"/>
        <v>164</v>
      </c>
      <c r="J590">
        <f t="shared" si="70"/>
        <v>194</v>
      </c>
    </row>
    <row r="591" spans="2:10">
      <c r="B591" t="str">
        <f t="shared" si="72"/>
        <v>a4c3</v>
      </c>
      <c r="C591" s="1" t="s">
        <v>5476</v>
      </c>
      <c r="D591" s="1" t="s">
        <v>5514</v>
      </c>
      <c r="E591" t="s">
        <v>4517</v>
      </c>
      <c r="G591" s="263" t="str">
        <f t="shared" si="73"/>
        <v>`N</v>
      </c>
      <c r="H591" t="s">
        <v>5474</v>
      </c>
      <c r="I591">
        <f t="shared" si="69"/>
        <v>164</v>
      </c>
      <c r="J591">
        <f t="shared" si="70"/>
        <v>195</v>
      </c>
    </row>
    <row r="592" spans="2:10">
      <c r="B592" t="str">
        <f t="shared" si="72"/>
        <v>a4c4</v>
      </c>
      <c r="C592" s="1" t="s">
        <v>5476</v>
      </c>
      <c r="D592" s="1" t="s">
        <v>5513</v>
      </c>
      <c r="E592" t="s">
        <v>4518</v>
      </c>
      <c r="G592" s="263" t="str">
        <f t="shared" si="73"/>
        <v>`O</v>
      </c>
      <c r="H592" t="s">
        <v>5474</v>
      </c>
      <c r="I592">
        <f t="shared" si="69"/>
        <v>164</v>
      </c>
      <c r="J592">
        <f t="shared" si="70"/>
        <v>196</v>
      </c>
    </row>
    <row r="593" spans="2:10">
      <c r="B593" t="str">
        <f t="shared" si="72"/>
        <v>a4c5</v>
      </c>
      <c r="C593" s="1" t="s">
        <v>5476</v>
      </c>
      <c r="D593" s="1" t="s">
        <v>5512</v>
      </c>
      <c r="E593" t="s">
        <v>4519</v>
      </c>
      <c r="G593" s="263" t="str">
        <f t="shared" si="73"/>
        <v>`P</v>
      </c>
      <c r="H593" t="s">
        <v>5474</v>
      </c>
      <c r="I593">
        <f t="shared" si="69"/>
        <v>164</v>
      </c>
      <c r="J593">
        <f t="shared" si="70"/>
        <v>197</v>
      </c>
    </row>
    <row r="594" spans="2:10">
      <c r="B594" t="str">
        <f t="shared" si="72"/>
        <v>a4c6</v>
      </c>
      <c r="C594" s="1" t="s">
        <v>5476</v>
      </c>
      <c r="D594" s="1" t="s">
        <v>5511</v>
      </c>
      <c r="E594" t="s">
        <v>4520</v>
      </c>
      <c r="G594" s="263" t="str">
        <f t="shared" si="73"/>
        <v>`Q</v>
      </c>
      <c r="H594" t="s">
        <v>5474</v>
      </c>
      <c r="I594">
        <f t="shared" si="69"/>
        <v>164</v>
      </c>
      <c r="J594">
        <f t="shared" si="70"/>
        <v>198</v>
      </c>
    </row>
    <row r="595" spans="2:10">
      <c r="B595" t="str">
        <f t="shared" si="72"/>
        <v>a4c7</v>
      </c>
      <c r="C595" s="1" t="s">
        <v>5476</v>
      </c>
      <c r="D595" s="1" t="s">
        <v>5510</v>
      </c>
      <c r="E595" t="s">
        <v>4521</v>
      </c>
      <c r="G595" s="263" t="str">
        <f t="shared" si="73"/>
        <v>`R</v>
      </c>
      <c r="H595" t="s">
        <v>5474</v>
      </c>
      <c r="I595">
        <f t="shared" si="69"/>
        <v>164</v>
      </c>
      <c r="J595">
        <f t="shared" si="70"/>
        <v>199</v>
      </c>
    </row>
    <row r="596" spans="2:10">
      <c r="B596" t="str">
        <f t="shared" si="72"/>
        <v>a4c8</v>
      </c>
      <c r="C596" s="1" t="s">
        <v>5476</v>
      </c>
      <c r="D596" s="1" t="s">
        <v>5509</v>
      </c>
      <c r="E596" t="s">
        <v>4522</v>
      </c>
      <c r="G596" s="263" t="str">
        <f t="shared" si="73"/>
        <v>`S</v>
      </c>
      <c r="H596" t="s">
        <v>5474</v>
      </c>
      <c r="I596">
        <f t="shared" si="69"/>
        <v>164</v>
      </c>
      <c r="J596">
        <f t="shared" si="70"/>
        <v>200</v>
      </c>
    </row>
    <row r="597" spans="2:10">
      <c r="B597" t="str">
        <f t="shared" si="72"/>
        <v>a4c9</v>
      </c>
      <c r="C597" s="1" t="s">
        <v>5476</v>
      </c>
      <c r="D597" s="1" t="s">
        <v>5508</v>
      </c>
      <c r="E597" t="s">
        <v>4523</v>
      </c>
      <c r="G597" s="263" t="str">
        <f t="shared" si="73"/>
        <v>`T</v>
      </c>
      <c r="H597" t="s">
        <v>5474</v>
      </c>
      <c r="I597">
        <f t="shared" si="69"/>
        <v>164</v>
      </c>
      <c r="J597">
        <f t="shared" si="70"/>
        <v>201</v>
      </c>
    </row>
    <row r="598" spans="2:10">
      <c r="B598" t="str">
        <f t="shared" si="72"/>
        <v>a4ca</v>
      </c>
      <c r="C598" s="1" t="s">
        <v>5476</v>
      </c>
      <c r="D598" s="1" t="s">
        <v>5507</v>
      </c>
      <c r="E598" t="s">
        <v>4524</v>
      </c>
      <c r="G598" s="263" t="str">
        <f t="shared" si="73"/>
        <v>`U</v>
      </c>
      <c r="H598" t="s">
        <v>5474</v>
      </c>
      <c r="I598">
        <f t="shared" si="69"/>
        <v>164</v>
      </c>
      <c r="J598">
        <f t="shared" si="70"/>
        <v>202</v>
      </c>
    </row>
    <row r="599" spans="2:10">
      <c r="B599" t="str">
        <f t="shared" si="72"/>
        <v>a4cb</v>
      </c>
      <c r="C599" s="1" t="s">
        <v>5476</v>
      </c>
      <c r="D599" s="1" t="s">
        <v>5506</v>
      </c>
      <c r="E599" t="s">
        <v>4525</v>
      </c>
      <c r="G599" s="263" t="str">
        <f t="shared" si="73"/>
        <v>`V</v>
      </c>
      <c r="H599" t="s">
        <v>5474</v>
      </c>
      <c r="I599">
        <f t="shared" si="69"/>
        <v>164</v>
      </c>
      <c r="J599">
        <f t="shared" si="70"/>
        <v>203</v>
      </c>
    </row>
    <row r="600" spans="2:10">
      <c r="B600" t="str">
        <f t="shared" si="72"/>
        <v>a4cc</v>
      </c>
      <c r="C600" s="1" t="s">
        <v>5476</v>
      </c>
      <c r="D600" s="1" t="s">
        <v>5505</v>
      </c>
      <c r="E600" t="s">
        <v>4526</v>
      </c>
      <c r="G600" s="263" t="str">
        <f t="shared" si="73"/>
        <v>`W</v>
      </c>
      <c r="H600" t="s">
        <v>5474</v>
      </c>
      <c r="I600">
        <f t="shared" si="69"/>
        <v>164</v>
      </c>
      <c r="J600">
        <f t="shared" si="70"/>
        <v>204</v>
      </c>
    </row>
    <row r="601" spans="2:10">
      <c r="B601" t="str">
        <f t="shared" si="72"/>
        <v>a4cd</v>
      </c>
      <c r="C601" s="1" t="s">
        <v>5476</v>
      </c>
      <c r="D601" s="1" t="s">
        <v>5504</v>
      </c>
      <c r="E601" t="s">
        <v>4527</v>
      </c>
      <c r="G601" s="263" t="str">
        <f t="shared" si="73"/>
        <v>`X</v>
      </c>
      <c r="H601" t="s">
        <v>5474</v>
      </c>
      <c r="I601">
        <f t="shared" si="69"/>
        <v>164</v>
      </c>
      <c r="J601">
        <f t="shared" si="70"/>
        <v>205</v>
      </c>
    </row>
    <row r="602" spans="2:10">
      <c r="B602" t="str">
        <f t="shared" si="72"/>
        <v>a4ce</v>
      </c>
      <c r="C602" s="1" t="s">
        <v>5476</v>
      </c>
      <c r="D602" s="1" t="s">
        <v>5503</v>
      </c>
      <c r="E602" t="s">
        <v>4528</v>
      </c>
      <c r="G602" s="263" t="str">
        <f t="shared" si="73"/>
        <v>`Y</v>
      </c>
      <c r="H602" t="s">
        <v>5474</v>
      </c>
      <c r="I602">
        <f t="shared" si="69"/>
        <v>164</v>
      </c>
      <c r="J602">
        <f t="shared" si="70"/>
        <v>206</v>
      </c>
    </row>
    <row r="603" spans="2:10">
      <c r="B603" t="str">
        <f t="shared" si="72"/>
        <v>a4cf</v>
      </c>
      <c r="C603" s="1" t="s">
        <v>5476</v>
      </c>
      <c r="D603" s="1" t="s">
        <v>5502</v>
      </c>
      <c r="E603" t="s">
        <v>4529</v>
      </c>
      <c r="G603" s="263" t="str">
        <f t="shared" si="73"/>
        <v>`Z</v>
      </c>
      <c r="H603" t="s">
        <v>5474</v>
      </c>
      <c r="I603">
        <f t="shared" si="69"/>
        <v>164</v>
      </c>
      <c r="J603">
        <f t="shared" si="70"/>
        <v>207</v>
      </c>
    </row>
    <row r="604" spans="2:10">
      <c r="B604" t="str">
        <f t="shared" si="72"/>
        <v>a4d0</v>
      </c>
      <c r="C604" s="1" t="s">
        <v>5476</v>
      </c>
      <c r="D604" s="1" t="s">
        <v>5501</v>
      </c>
      <c r="E604" t="s">
        <v>4575</v>
      </c>
      <c r="G604" s="263" t="str">
        <f t="shared" si="73"/>
        <v>`A</v>
      </c>
      <c r="H604" t="s">
        <v>5474</v>
      </c>
      <c r="I604">
        <f t="shared" si="69"/>
        <v>164</v>
      </c>
      <c r="J604">
        <f t="shared" si="70"/>
        <v>208</v>
      </c>
    </row>
    <row r="605" spans="2:10">
      <c r="B605" t="str">
        <f t="shared" si="72"/>
        <v>a4d1</v>
      </c>
      <c r="C605" s="1" t="s">
        <v>5476</v>
      </c>
      <c r="D605" s="1" t="s">
        <v>5500</v>
      </c>
      <c r="E605" t="s">
        <v>4576</v>
      </c>
      <c r="G605" s="263" t="str">
        <f t="shared" si="73"/>
        <v>`B</v>
      </c>
      <c r="H605" t="s">
        <v>5474</v>
      </c>
      <c r="I605">
        <f t="shared" si="69"/>
        <v>164</v>
      </c>
      <c r="J605">
        <f t="shared" si="70"/>
        <v>209</v>
      </c>
    </row>
    <row r="606" spans="2:10">
      <c r="B606" t="str">
        <f t="shared" si="72"/>
        <v>a4d2</v>
      </c>
      <c r="C606" s="1" t="s">
        <v>5476</v>
      </c>
      <c r="D606" s="1" t="s">
        <v>5499</v>
      </c>
      <c r="E606" t="s">
        <v>4577</v>
      </c>
      <c r="G606" s="263" t="str">
        <f t="shared" si="73"/>
        <v>`C</v>
      </c>
      <c r="H606" t="s">
        <v>5474</v>
      </c>
      <c r="I606">
        <f t="shared" si="69"/>
        <v>164</v>
      </c>
      <c r="J606">
        <f t="shared" si="70"/>
        <v>210</v>
      </c>
    </row>
    <row r="607" spans="2:10">
      <c r="B607" t="str">
        <f t="shared" si="72"/>
        <v>a4d3</v>
      </c>
      <c r="C607" s="1" t="s">
        <v>5476</v>
      </c>
      <c r="D607" s="1" t="s">
        <v>5498</v>
      </c>
      <c r="E607" t="s">
        <v>4578</v>
      </c>
      <c r="G607" s="263" t="str">
        <f t="shared" si="73"/>
        <v>`D</v>
      </c>
      <c r="H607" t="s">
        <v>5474</v>
      </c>
      <c r="I607">
        <f t="shared" si="69"/>
        <v>164</v>
      </c>
      <c r="J607">
        <f t="shared" si="70"/>
        <v>211</v>
      </c>
    </row>
    <row r="608" spans="2:10">
      <c r="B608" t="str">
        <f t="shared" si="72"/>
        <v>a4d4</v>
      </c>
      <c r="C608" s="1" t="s">
        <v>5476</v>
      </c>
      <c r="D608" s="1" t="s">
        <v>5497</v>
      </c>
      <c r="E608" t="s">
        <v>4579</v>
      </c>
      <c r="G608" s="263" t="str">
        <f t="shared" si="73"/>
        <v>`E</v>
      </c>
      <c r="H608" t="s">
        <v>5474</v>
      </c>
      <c r="I608">
        <f t="shared" ref="I608:I632" si="74">HEX2DEC(C608)</f>
        <v>164</v>
      </c>
      <c r="J608">
        <f t="shared" ref="J608:J632" si="75">HEX2DEC(D608)</f>
        <v>212</v>
      </c>
    </row>
    <row r="609" spans="2:10">
      <c r="B609" t="str">
        <f t="shared" si="72"/>
        <v>a4d5</v>
      </c>
      <c r="C609" s="1" t="s">
        <v>5476</v>
      </c>
      <c r="D609" s="1" t="s">
        <v>5496</v>
      </c>
      <c r="E609" t="s">
        <v>4580</v>
      </c>
      <c r="G609" s="263" t="str">
        <f t="shared" si="73"/>
        <v>`F</v>
      </c>
      <c r="H609" t="s">
        <v>5474</v>
      </c>
      <c r="I609">
        <f t="shared" si="74"/>
        <v>164</v>
      </c>
      <c r="J609">
        <f t="shared" si="75"/>
        <v>213</v>
      </c>
    </row>
    <row r="610" spans="2:10">
      <c r="B610" t="str">
        <f t="shared" si="72"/>
        <v>a4d6</v>
      </c>
      <c r="C610" s="1" t="s">
        <v>5476</v>
      </c>
      <c r="D610" s="1" t="s">
        <v>5495</v>
      </c>
      <c r="E610" t="s">
        <v>4581</v>
      </c>
      <c r="G610" s="263" t="str">
        <f t="shared" si="73"/>
        <v>`G</v>
      </c>
      <c r="H610" t="s">
        <v>5474</v>
      </c>
      <c r="I610">
        <f t="shared" si="74"/>
        <v>164</v>
      </c>
      <c r="J610">
        <f t="shared" si="75"/>
        <v>214</v>
      </c>
    </row>
    <row r="611" spans="2:10">
      <c r="B611" t="str">
        <f t="shared" si="72"/>
        <v>a4d7</v>
      </c>
      <c r="C611" s="1" t="s">
        <v>5476</v>
      </c>
      <c r="D611" s="1" t="s">
        <v>5494</v>
      </c>
      <c r="E611" t="s">
        <v>4582</v>
      </c>
      <c r="G611" s="263" t="str">
        <f t="shared" si="73"/>
        <v>`H</v>
      </c>
      <c r="H611" t="s">
        <v>5474</v>
      </c>
      <c r="I611">
        <f t="shared" si="74"/>
        <v>164</v>
      </c>
      <c r="J611">
        <f t="shared" si="75"/>
        <v>215</v>
      </c>
    </row>
    <row r="612" spans="2:10">
      <c r="B612" t="str">
        <f t="shared" si="72"/>
        <v>a4d8</v>
      </c>
      <c r="C612" s="1" t="s">
        <v>5476</v>
      </c>
      <c r="D612" s="1" t="s">
        <v>5493</v>
      </c>
      <c r="E612" t="s">
        <v>4583</v>
      </c>
      <c r="G612" s="263" t="str">
        <f t="shared" si="73"/>
        <v>`I</v>
      </c>
      <c r="H612" t="s">
        <v>5474</v>
      </c>
      <c r="I612">
        <f t="shared" si="74"/>
        <v>164</v>
      </c>
      <c r="J612">
        <f t="shared" si="75"/>
        <v>216</v>
      </c>
    </row>
    <row r="613" spans="2:10">
      <c r="B613" t="str">
        <f t="shared" si="72"/>
        <v>a4d9</v>
      </c>
      <c r="C613" s="1" t="s">
        <v>5476</v>
      </c>
      <c r="D613" s="1" t="s">
        <v>5492</v>
      </c>
      <c r="E613" t="s">
        <v>4584</v>
      </c>
      <c r="G613" s="263" t="str">
        <f t="shared" si="73"/>
        <v>`J</v>
      </c>
      <c r="H613" t="s">
        <v>5474</v>
      </c>
      <c r="I613">
        <f t="shared" si="74"/>
        <v>164</v>
      </c>
      <c r="J613">
        <f t="shared" si="75"/>
        <v>217</v>
      </c>
    </row>
    <row r="614" spans="2:10">
      <c r="B614" t="str">
        <f t="shared" si="72"/>
        <v>a4da</v>
      </c>
      <c r="C614" s="1" t="s">
        <v>5476</v>
      </c>
      <c r="D614" s="1" t="s">
        <v>5491</v>
      </c>
      <c r="E614" t="s">
        <v>4585</v>
      </c>
      <c r="G614" s="263" t="str">
        <f t="shared" si="73"/>
        <v>`K</v>
      </c>
      <c r="H614" t="s">
        <v>5474</v>
      </c>
      <c r="I614">
        <f t="shared" si="74"/>
        <v>164</v>
      </c>
      <c r="J614">
        <f t="shared" si="75"/>
        <v>218</v>
      </c>
    </row>
    <row r="615" spans="2:10">
      <c r="B615" t="str">
        <f t="shared" si="72"/>
        <v>a4db</v>
      </c>
      <c r="C615" s="1" t="s">
        <v>5476</v>
      </c>
      <c r="D615" s="1" t="s">
        <v>5490</v>
      </c>
      <c r="E615" t="s">
        <v>4586</v>
      </c>
      <c r="G615" s="263" t="str">
        <f t="shared" si="73"/>
        <v>`L</v>
      </c>
      <c r="H615" t="s">
        <v>5474</v>
      </c>
      <c r="I615">
        <f t="shared" si="74"/>
        <v>164</v>
      </c>
      <c r="J615">
        <f t="shared" si="75"/>
        <v>219</v>
      </c>
    </row>
    <row r="616" spans="2:10">
      <c r="B616" t="str">
        <f t="shared" si="72"/>
        <v>a4dc</v>
      </c>
      <c r="C616" s="1" t="s">
        <v>5476</v>
      </c>
      <c r="D616" s="1" t="s">
        <v>5489</v>
      </c>
      <c r="E616" t="s">
        <v>4587</v>
      </c>
      <c r="G616" s="263" t="str">
        <f t="shared" si="73"/>
        <v>`M</v>
      </c>
      <c r="H616" t="s">
        <v>5474</v>
      </c>
      <c r="I616">
        <f t="shared" si="74"/>
        <v>164</v>
      </c>
      <c r="J616">
        <f t="shared" si="75"/>
        <v>220</v>
      </c>
    </row>
    <row r="617" spans="2:10">
      <c r="B617" t="str">
        <f t="shared" si="72"/>
        <v>a4dd</v>
      </c>
      <c r="C617" s="1" t="s">
        <v>5476</v>
      </c>
      <c r="D617" s="1" t="s">
        <v>5488</v>
      </c>
      <c r="E617" t="s">
        <v>4588</v>
      </c>
      <c r="G617" s="263" t="str">
        <f t="shared" si="73"/>
        <v>`N</v>
      </c>
      <c r="H617" t="s">
        <v>5474</v>
      </c>
      <c r="I617">
        <f t="shared" si="74"/>
        <v>164</v>
      </c>
      <c r="J617">
        <f t="shared" si="75"/>
        <v>221</v>
      </c>
    </row>
    <row r="618" spans="2:10">
      <c r="B618" t="str">
        <f t="shared" si="72"/>
        <v>a4de</v>
      </c>
      <c r="C618" s="1" t="s">
        <v>5476</v>
      </c>
      <c r="D618" s="1" t="s">
        <v>5487</v>
      </c>
      <c r="E618" t="s">
        <v>4589</v>
      </c>
      <c r="G618" s="263" t="str">
        <f t="shared" si="73"/>
        <v>`O</v>
      </c>
      <c r="H618" t="s">
        <v>5474</v>
      </c>
      <c r="I618">
        <f t="shared" si="74"/>
        <v>164</v>
      </c>
      <c r="J618">
        <f t="shared" si="75"/>
        <v>222</v>
      </c>
    </row>
    <row r="619" spans="2:10">
      <c r="B619" t="str">
        <f t="shared" si="72"/>
        <v>a4df</v>
      </c>
      <c r="C619" s="1" t="s">
        <v>5476</v>
      </c>
      <c r="D619" s="1" t="s">
        <v>5486</v>
      </c>
      <c r="E619" t="s">
        <v>4590</v>
      </c>
      <c r="G619" s="263" t="str">
        <f t="shared" si="73"/>
        <v>`P</v>
      </c>
      <c r="H619" t="s">
        <v>5474</v>
      </c>
      <c r="I619">
        <f t="shared" si="74"/>
        <v>164</v>
      </c>
      <c r="J619">
        <f t="shared" si="75"/>
        <v>223</v>
      </c>
    </row>
    <row r="620" spans="2:10">
      <c r="B620" t="str">
        <f t="shared" si="72"/>
        <v>a4e0</v>
      </c>
      <c r="C620" s="1" t="s">
        <v>5476</v>
      </c>
      <c r="D620" s="1" t="s">
        <v>5485</v>
      </c>
      <c r="E620" t="s">
        <v>4591</v>
      </c>
      <c r="G620" s="263" t="str">
        <f t="shared" si="73"/>
        <v>`Q</v>
      </c>
      <c r="H620" t="s">
        <v>5474</v>
      </c>
      <c r="I620">
        <f t="shared" si="74"/>
        <v>164</v>
      </c>
      <c r="J620">
        <f t="shared" si="75"/>
        <v>224</v>
      </c>
    </row>
    <row r="621" spans="2:10">
      <c r="B621" t="str">
        <f t="shared" si="72"/>
        <v>a4e1</v>
      </c>
      <c r="C621" s="1" t="s">
        <v>5476</v>
      </c>
      <c r="D621" s="1" t="s">
        <v>5484</v>
      </c>
      <c r="E621" t="s">
        <v>4592</v>
      </c>
      <c r="G621" s="263" t="str">
        <f t="shared" si="73"/>
        <v>`R</v>
      </c>
      <c r="H621" t="s">
        <v>5474</v>
      </c>
      <c r="I621">
        <f t="shared" si="74"/>
        <v>164</v>
      </c>
      <c r="J621">
        <f t="shared" si="75"/>
        <v>225</v>
      </c>
    </row>
    <row r="622" spans="2:10">
      <c r="B622" t="str">
        <f t="shared" si="72"/>
        <v>a4e2</v>
      </c>
      <c r="C622" s="1" t="s">
        <v>5476</v>
      </c>
      <c r="D622" s="1" t="s">
        <v>5483</v>
      </c>
      <c r="E622" t="s">
        <v>4593</v>
      </c>
      <c r="G622" s="263" t="str">
        <f t="shared" ref="G622:G629" si="76">CHAR(HEX2DEC("60"))&amp;MID(E622,9,1)</f>
        <v>`S</v>
      </c>
      <c r="H622" t="s">
        <v>5474</v>
      </c>
      <c r="I622">
        <f t="shared" si="74"/>
        <v>164</v>
      </c>
      <c r="J622">
        <f t="shared" si="75"/>
        <v>226</v>
      </c>
    </row>
    <row r="623" spans="2:10">
      <c r="B623" t="str">
        <f t="shared" si="72"/>
        <v>a4e3</v>
      </c>
      <c r="C623" s="1" t="s">
        <v>5476</v>
      </c>
      <c r="D623" s="1" t="s">
        <v>5482</v>
      </c>
      <c r="E623" t="s">
        <v>4594</v>
      </c>
      <c r="G623" s="263" t="str">
        <f t="shared" si="76"/>
        <v>`T</v>
      </c>
      <c r="H623" t="s">
        <v>5474</v>
      </c>
      <c r="I623">
        <f t="shared" si="74"/>
        <v>164</v>
      </c>
      <c r="J623">
        <f t="shared" si="75"/>
        <v>227</v>
      </c>
    </row>
    <row r="624" spans="2:10">
      <c r="B624" t="str">
        <f t="shared" si="72"/>
        <v>a4e4</v>
      </c>
      <c r="C624" s="1" t="s">
        <v>5476</v>
      </c>
      <c r="D624" s="1" t="s">
        <v>5481</v>
      </c>
      <c r="E624" t="s">
        <v>4595</v>
      </c>
      <c r="G624" s="263" t="str">
        <f t="shared" si="76"/>
        <v>`U</v>
      </c>
      <c r="H624" t="s">
        <v>5474</v>
      </c>
      <c r="I624">
        <f t="shared" si="74"/>
        <v>164</v>
      </c>
      <c r="J624">
        <f t="shared" si="75"/>
        <v>228</v>
      </c>
    </row>
    <row r="625" spans="2:10">
      <c r="B625" t="str">
        <f t="shared" si="72"/>
        <v>a4e5</v>
      </c>
      <c r="C625" s="1" t="s">
        <v>5476</v>
      </c>
      <c r="D625" s="1" t="s">
        <v>5480</v>
      </c>
      <c r="E625" t="s">
        <v>4596</v>
      </c>
      <c r="G625" s="263" t="str">
        <f t="shared" si="76"/>
        <v>`V</v>
      </c>
      <c r="H625" t="s">
        <v>5474</v>
      </c>
      <c r="I625">
        <f t="shared" si="74"/>
        <v>164</v>
      </c>
      <c r="J625">
        <f t="shared" si="75"/>
        <v>229</v>
      </c>
    </row>
    <row r="626" spans="2:10">
      <c r="B626" t="str">
        <f t="shared" si="72"/>
        <v>a4e6</v>
      </c>
      <c r="C626" s="1" t="s">
        <v>5476</v>
      </c>
      <c r="D626" s="1" t="s">
        <v>5479</v>
      </c>
      <c r="E626" t="s">
        <v>4597</v>
      </c>
      <c r="G626" s="263" t="str">
        <f t="shared" si="76"/>
        <v>`W</v>
      </c>
      <c r="H626" t="s">
        <v>5474</v>
      </c>
      <c r="I626">
        <f t="shared" si="74"/>
        <v>164</v>
      </c>
      <c r="J626">
        <f t="shared" si="75"/>
        <v>230</v>
      </c>
    </row>
    <row r="627" spans="2:10">
      <c r="B627" t="str">
        <f t="shared" si="72"/>
        <v>a4e7</v>
      </c>
      <c r="C627" s="1" t="s">
        <v>5476</v>
      </c>
      <c r="D627" s="1" t="s">
        <v>5478</v>
      </c>
      <c r="E627" t="s">
        <v>4598</v>
      </c>
      <c r="G627" s="263" t="str">
        <f t="shared" si="76"/>
        <v>`X</v>
      </c>
      <c r="H627" t="s">
        <v>5474</v>
      </c>
      <c r="I627">
        <f t="shared" si="74"/>
        <v>164</v>
      </c>
      <c r="J627">
        <f t="shared" si="75"/>
        <v>231</v>
      </c>
    </row>
    <row r="628" spans="2:10">
      <c r="B628" t="str">
        <f t="shared" si="72"/>
        <v>a4e8</v>
      </c>
      <c r="C628" s="1" t="s">
        <v>5476</v>
      </c>
      <c r="D628" s="1" t="s">
        <v>5477</v>
      </c>
      <c r="E628" t="s">
        <v>4599</v>
      </c>
      <c r="G628" s="263" t="str">
        <f t="shared" si="76"/>
        <v>`Y</v>
      </c>
      <c r="H628" t="s">
        <v>5474</v>
      </c>
      <c r="I628">
        <f t="shared" si="74"/>
        <v>164</v>
      </c>
      <c r="J628">
        <f t="shared" si="75"/>
        <v>232</v>
      </c>
    </row>
    <row r="629" spans="2:10">
      <c r="B629" t="str">
        <f t="shared" si="72"/>
        <v>a4e9</v>
      </c>
      <c r="C629" s="1" t="s">
        <v>5476</v>
      </c>
      <c r="D629" s="1" t="s">
        <v>5475</v>
      </c>
      <c r="E629" t="s">
        <v>4600</v>
      </c>
      <c r="G629" s="263" t="str">
        <f t="shared" si="76"/>
        <v>`Z</v>
      </c>
      <c r="H629" t="s">
        <v>5474</v>
      </c>
      <c r="I629">
        <f t="shared" si="74"/>
        <v>164</v>
      </c>
      <c r="J629">
        <f t="shared" si="75"/>
        <v>233</v>
      </c>
    </row>
    <row r="630" spans="2:10">
      <c r="B630" t="str">
        <f t="shared" si="72"/>
        <v>a713</v>
      </c>
      <c r="C630" s="1" t="s">
        <v>5473</v>
      </c>
      <c r="D630" s="1">
        <v>13</v>
      </c>
      <c r="E630" t="s">
        <v>4269</v>
      </c>
      <c r="G630" t="s">
        <v>5466</v>
      </c>
      <c r="I630">
        <f t="shared" si="74"/>
        <v>167</v>
      </c>
      <c r="J630">
        <f t="shared" si="75"/>
        <v>19</v>
      </c>
    </row>
    <row r="631" spans="2:10">
      <c r="B631" t="str">
        <f t="shared" si="72"/>
        <v>a1D2</v>
      </c>
      <c r="C631" s="1" t="s">
        <v>5472</v>
      </c>
      <c r="D631" s="1" t="s">
        <v>5471</v>
      </c>
      <c r="E631" s="262" t="s">
        <v>5470</v>
      </c>
      <c r="G631" s="261" t="s">
        <v>5778</v>
      </c>
      <c r="I631">
        <f t="shared" si="74"/>
        <v>161</v>
      </c>
      <c r="J631">
        <f t="shared" si="75"/>
        <v>210</v>
      </c>
    </row>
    <row r="632" spans="2:10">
      <c r="B632" t="str">
        <f t="shared" si="72"/>
        <v>a67A</v>
      </c>
      <c r="C632" s="1" t="s">
        <v>5469</v>
      </c>
      <c r="D632" s="1" t="s">
        <v>5468</v>
      </c>
      <c r="E632" t="s">
        <v>5467</v>
      </c>
      <c r="G632" t="s">
        <v>5466</v>
      </c>
      <c r="I632">
        <f t="shared" si="74"/>
        <v>166</v>
      </c>
      <c r="J632">
        <f t="shared" si="75"/>
        <v>122</v>
      </c>
    </row>
  </sheetData>
  <autoFilter ref="A1:N636" xr:uid="{712F2204-8EE8-0540-BC52-E9CEBCE33864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5"/>
  <sheetViews>
    <sheetView workbookViewId="0">
      <selection activeCell="E4" sqref="E4"/>
    </sheetView>
  </sheetViews>
  <sheetFormatPr baseColWidth="10" defaultColWidth="10.83203125" defaultRowHeight="16"/>
  <cols>
    <col min="2" max="2" width="56" bestFit="1" customWidth="1"/>
  </cols>
  <sheetData>
    <row r="1" spans="1:17">
      <c r="A1" s="8"/>
      <c r="B1" s="9"/>
      <c r="E1" s="318" t="s">
        <v>5455</v>
      </c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</row>
    <row r="2" spans="1:17" ht="34">
      <c r="A2" s="8">
        <v>-10</v>
      </c>
      <c r="B2" s="9" t="s">
        <v>1286</v>
      </c>
      <c r="E2" s="242">
        <v>33</v>
      </c>
      <c r="F2" s="242">
        <v>27</v>
      </c>
      <c r="G2" s="242">
        <v>45</v>
      </c>
      <c r="H2" s="242">
        <v>43</v>
      </c>
      <c r="I2" s="241">
        <v>7</v>
      </c>
      <c r="J2" s="241">
        <v>9</v>
      </c>
      <c r="K2" s="242">
        <v>8</v>
      </c>
      <c r="L2" s="242">
        <v>13</v>
      </c>
      <c r="M2" s="242">
        <v>12</v>
      </c>
      <c r="N2" s="242">
        <v>28</v>
      </c>
      <c r="O2" s="242">
        <v>12</v>
      </c>
      <c r="P2" s="242">
        <v>17</v>
      </c>
      <c r="Q2" s="242">
        <v>45</v>
      </c>
    </row>
    <row r="3" spans="1:17" ht="17">
      <c r="A3" s="8">
        <v>-11</v>
      </c>
      <c r="B3" s="9" t="s">
        <v>1287</v>
      </c>
    </row>
    <row r="4" spans="1:17" ht="17">
      <c r="A4" s="8">
        <v>-12</v>
      </c>
      <c r="B4" s="9" t="s">
        <v>1289</v>
      </c>
    </row>
    <row r="5" spans="1:17" ht="17">
      <c r="A5" s="8">
        <v>-13</v>
      </c>
      <c r="B5" s="9" t="s">
        <v>1288</v>
      </c>
    </row>
    <row r="6" spans="1:17">
      <c r="A6" s="8"/>
      <c r="B6" s="8"/>
    </row>
    <row r="7" spans="1:17">
      <c r="A7" s="8"/>
      <c r="B7" s="10"/>
    </row>
    <row r="8" spans="1:17">
      <c r="A8" s="8"/>
      <c r="B8" s="10"/>
    </row>
    <row r="9" spans="1:17">
      <c r="A9" s="8"/>
      <c r="B9" s="10"/>
    </row>
    <row r="10" spans="1:17">
      <c r="A10" s="8"/>
      <c r="B10" s="8"/>
    </row>
    <row r="11" spans="1:17">
      <c r="A11" s="8"/>
      <c r="B11" s="8"/>
    </row>
    <row r="12" spans="1:17">
      <c r="A12" s="8"/>
      <c r="B12" s="8"/>
    </row>
    <row r="13" spans="1:17">
      <c r="A13" s="8"/>
      <c r="B13" s="8"/>
    </row>
    <row r="14" spans="1:17">
      <c r="A14" s="8"/>
      <c r="B14" s="8"/>
    </row>
    <row r="15" spans="1:17">
      <c r="A15" s="8"/>
      <c r="B15" s="8"/>
    </row>
    <row r="16" spans="1:17">
      <c r="A16" s="8"/>
      <c r="B16" s="8"/>
    </row>
    <row r="17" spans="1:2">
      <c r="A17" s="8"/>
      <c r="B17" s="8"/>
    </row>
    <row r="18" spans="1:2">
      <c r="A18" s="8"/>
      <c r="B18" s="8"/>
    </row>
    <row r="19" spans="1:2">
      <c r="A19" s="8"/>
      <c r="B19" s="8"/>
    </row>
    <row r="20" spans="1:2">
      <c r="A20" s="8"/>
      <c r="B20" s="8"/>
    </row>
    <row r="21" spans="1:2">
      <c r="A21" s="8"/>
      <c r="B21" s="8"/>
    </row>
    <row r="22" spans="1:2">
      <c r="A22" s="8"/>
      <c r="B22" s="8"/>
    </row>
    <row r="23" spans="1:2">
      <c r="A23" s="8"/>
      <c r="B23" s="8"/>
    </row>
    <row r="24" spans="1:2">
      <c r="A24" s="8"/>
      <c r="B24" s="8"/>
    </row>
    <row r="25" spans="1:2">
      <c r="A25" s="8"/>
      <c r="B25" s="8"/>
    </row>
  </sheetData>
  <mergeCells count="1">
    <mergeCell ref="E1:Q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674"/>
  <sheetViews>
    <sheetView topLeftCell="A174" zoomScale="99" workbookViewId="0">
      <selection activeCell="A174" sqref="A1:A1048576"/>
    </sheetView>
  </sheetViews>
  <sheetFormatPr baseColWidth="10" defaultColWidth="10.83203125" defaultRowHeight="16"/>
  <cols>
    <col min="1" max="1" width="255.83203125" style="4" bestFit="1" customWidth="1"/>
    <col min="2" max="2" width="10.83203125" customWidth="1"/>
    <col min="3" max="8" width="3.1640625" customWidth="1"/>
  </cols>
  <sheetData>
    <row r="1" spans="1:1" hidden="1"/>
    <row r="2" spans="1:1" hidden="1"/>
    <row r="3" spans="1:1">
      <c r="A3" s="80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IF(lookups!$E$2-LEN(SOURCE!C3) &gt;= 0, REPT(" ",lookups!$E$2-LEN(SOURCE!C3)), "")&amp;
      SOURCE!D3&amp;", "&amp; IF(lookups!$F$2-LEN(SOURCE!D3) &gt;= 0, REPT(" ",lookups!$F$2-LEN(SOURCE!D3)), "")&amp;
      SOURCE!E3&amp;", "&amp; IF(lookups!$G$2-LEN(SOURCE!E3) &gt;=0, REPT(" ",lookups!$G$2-LEN(SOURCE!E3)), "")&amp;
      SOURCE!F3&amp;", "&amp; IF(lookups!$H$2-LEN(SOURCE!F3) &gt;= 0, REPT(" ",lookups!$H$2-LEN(SOURCE!F3)+2), "")&amp;"("&amp;
      SUBSTITUTE(TEXT(SOURCE!G3,"??0"),"  ","")&amp;" &lt;&lt; TAM_MAX_BITS) |"&amp; IF(lookups!$I$2-3 &gt;= 0, REPT(" ",MAX(1,lookups!$I$2-5+4+1-1-LEN(  IF(ISTEXT(SOURCE!H3),SOURCE!H3,  SUBSTITUTE(SUBSTITUTE(TEXT(SOURCE!H3,"????0"),"  ","")," ",""))   ))), "")&amp;
       IF(ISTEXT(SOURCE!H3),SOURCE!H3, SUBSTITUTE(SUBSTITUTE(TEXT(SOURCE!H3,"????0"),"  ","")," ",""))   &amp;","&amp; IF(lookups!$J$2-3 &gt;= 0, REPT(" ",lookups!$J$2-3-5), "")&amp;
      SOURCE!I3&amp;
" | "&amp; IF(lookups!$K$2-LEN(SOURCE!I3) &gt;= 0, REPT(" ",lookups!$K$2-LEN(SOURCE!I3)), "")&amp;
      SOURCE!J3&amp;      IF(lookups!$L$2-LEN(SOURCE!J3) &gt;= 0, REPT(" ",lookups!$L$2-LEN(SOURCE!J3)), "")&amp;
" | "&amp; IF(lookups!$K$2-LEN(SOURCE!I3) &gt;= 0, REPT(" ",lookups!$K$2-LEN(SOURCE!I3)), "")&amp;
      SOURCE!K3&amp;      IF(lookups!$L$2-LEN(SOURCE!K3) &gt;= 0, REPT(" ",lookups!$M$2-LEN(SOURCE!K3)), "")&amp;
" | "&amp; SOURCE!L3&amp;      IF(lookups!$O$2-LEN(SOURCE!L3) &gt;= 0, REPT(" ",lookups!$O$2-LEN(SOURCE!L3)), "")&amp;
" | "&amp; SOURCE!M3&amp;      IF(lookups!$P$2-LEN(SOURCE!M3) &gt;= 0, REPT(" ",lookups!$P$2-LEN(SOURCE!M3)), "")&amp;
      "},"&amp;IF(SOURCE!O3&lt;&gt;"",""&amp;SOURCE!O3,"")
 )
)
)</f>
        <v>/*    0 */  { itemToBeCoded,                NOPARAM,                     "",                                            "0000",                                        (0 &lt;&lt; TAM_MAX_BITS) |     0, CAT_NONE | SLS_UNCHANGED | US_UNCHANGED | EIM_DISABLED | PTP_NONE         }, // ITM_NULL</v>
      </c>
    </row>
    <row r="4" spans="1:1">
      <c r="A4" s="80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IF(lookups!$E$2-LEN(SOURCE!C4) &gt;= 0, REPT(" ",lookups!$E$2-LEN(SOURCE!C4)), "")&amp;
      SOURCE!D4&amp;", "&amp; IF(lookups!$F$2-LEN(SOURCE!D4) &gt;= 0, REPT(" ",lookups!$F$2-LEN(SOURCE!D4)), "")&amp;
      SOURCE!E4&amp;", "&amp; IF(lookups!$G$2-LEN(SOURCE!E4) &gt;=0, REPT(" ",lookups!$G$2-LEN(SOURCE!E4)), "")&amp;
      SOURCE!F4&amp;", "&amp; IF(lookups!$H$2-LEN(SOURCE!F4) &gt;= 0, REPT(" ",lookups!$H$2-LEN(SOURCE!F4)+2), "")&amp;"("&amp;
      SUBSTITUTE(TEXT(SOURCE!G4,"??0"),"  ","")&amp;" &lt;&lt; TAM_MAX_BITS) |"&amp; IF(lookups!$I$2-3 &gt;= 0, REPT(" ",MAX(1,lookups!$I$2-5+4+1-1-LEN(  IF(ISTEXT(SOURCE!H4),SOURCE!H4,  SUBSTITUTE(SUBSTITUTE(TEXT(SOURCE!H4,"????0"),"  ","")," ",""))   ))), "")&amp;
       IF(ISTEXT(SOURCE!H4),SOURCE!H4, SUBSTITUTE(SUBSTITUTE(TEXT(SOURCE!H4,"????0"),"  ","")," ",""))   &amp;","&amp; IF(lookups!$J$2-3 &gt;= 0, REPT(" ",lookups!$J$2-3-5), "")&amp;
      SOURCE!I4&amp;
" | "&amp; IF(lookups!$K$2-LEN(SOURCE!I4) &gt;= 0, REPT(" ",lookups!$K$2-LEN(SOURCE!I4)), "")&amp;
      SOURCE!J4&amp;      IF(lookups!$L$2-LEN(SOURCE!J4) &gt;= 0, REPT(" ",lookups!$L$2-LEN(SOURCE!J4)), "")&amp;
" | "&amp; IF(lookups!$K$2-LEN(SOURCE!I4) &gt;= 0, REPT(" ",lookups!$K$2-LEN(SOURCE!I4)), "")&amp;
      SOURCE!K4&amp;      IF(lookups!$L$2-LEN(SOURCE!K4) &gt;= 0, REPT(" ",lookups!$M$2-LEN(SOURCE!K4)), "")&amp;
" | "&amp; SOURCE!L4&amp;      IF(lookups!$O$2-LEN(SOURCE!L4) &gt;= 0, REPT(" ",lookups!$O$2-LEN(SOURCE!L4)), "")&amp;
" | "&amp; SOURCE!M4&amp;      IF(lookups!$P$2-LEN(SOURCE!M4) &gt;= 0, REPT(" ",lookups!$P$2-LEN(SOURCE!M4)), "")&amp;
      "},"&amp;IF(SOURCE!O4&lt;&gt;"",""&amp;SOURCE!O4,"")
 )
)
)</f>
        <v/>
      </c>
    </row>
    <row r="5" spans="1:1">
      <c r="A5" s="80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IF(lookups!$E$2-LEN(SOURCE!C5) &gt;= 0, REPT(" ",lookups!$E$2-LEN(SOURCE!C5)), "")&amp;
      SOURCE!D5&amp;", "&amp; IF(lookups!$F$2-LEN(SOURCE!D5) &gt;= 0, REPT(" ",lookups!$F$2-LEN(SOURCE!D5)), "")&amp;
      SOURCE!E5&amp;", "&amp; IF(lookups!$G$2-LEN(SOURCE!E5) &gt;=0, REPT(" ",lookups!$G$2-LEN(SOURCE!E5)), "")&amp;
      SOURCE!F5&amp;", "&amp; IF(lookups!$H$2-LEN(SOURCE!F5) &gt;= 0, REPT(" ",lookups!$H$2-LEN(SOURCE!F5)+2), "")&amp;"("&amp;
      SUBSTITUTE(TEXT(SOURCE!G5,"??0"),"  ","")&amp;" &lt;&lt; TAM_MAX_BITS) |"&amp; IF(lookups!$I$2-3 &gt;= 0, REPT(" ",MAX(1,lookups!$I$2-5+4+1-1-LEN(  IF(ISTEXT(SOURCE!H5),SOURCE!H5,  SUBSTITUTE(SUBSTITUTE(TEXT(SOURCE!H5,"????0"),"  ","")," ",""))   ))), "")&amp;
       IF(ISTEXT(SOURCE!H5),SOURCE!H5, SUBSTITUTE(SUBSTITUTE(TEXT(SOURCE!H5,"????0"),"  ","")," ",""))   &amp;","&amp; IF(lookups!$J$2-3 &gt;= 0, REPT(" ",lookups!$J$2-3-5), "")&amp;
      SOURCE!I5&amp;
" | "&amp; IF(lookups!$K$2-LEN(SOURCE!I5) &gt;= 0, REPT(" ",lookups!$K$2-LEN(SOURCE!I5)), "")&amp;
      SOURCE!J5&amp;      IF(lookups!$L$2-LEN(SOURCE!J5) &gt;= 0, REPT(" ",lookups!$L$2-LEN(SOURCE!J5)), "")&amp;
" | "&amp; IF(lookups!$K$2-LEN(SOURCE!I5) &gt;= 0, REPT(" ",lookups!$K$2-LEN(SOURCE!I5)), "")&amp;
      SOURCE!K5&amp;      IF(lookups!$L$2-LEN(SOURCE!K5) &gt;= 0, REPT(" ",lookups!$M$2-LEN(SOURCE!K5)), "")&amp;
" | "&amp; SOURCE!L5&amp;      IF(lookups!$O$2-LEN(SOURCE!L5) &gt;= 0, REPT(" ",lookups!$O$2-LEN(SOURCE!L5)), "")&amp;
" | "&amp; SOURCE!M5&amp;      IF(lookups!$P$2-LEN(SOURCE!M5) &gt;= 0, REPT(" ",lookups!$P$2-LEN(SOURCE!M5)), "")&amp;
      "},"&amp;IF(SOURCE!O5&lt;&gt;"",""&amp;SOURCE!O5,"")
 )
)
)</f>
        <v>// Items from 1 to 127 are 1 byte OP codes</v>
      </c>
    </row>
    <row r="6" spans="1:1">
      <c r="A6" s="80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IF(lookups!$E$2-LEN(SOURCE!C6) &gt;= 0, REPT(" ",lookups!$E$2-LEN(SOURCE!C6)), "")&amp;
      SOURCE!D6&amp;", "&amp; IF(lookups!$F$2-LEN(SOURCE!D6) &gt;= 0, REPT(" ",lookups!$F$2-LEN(SOURCE!D6)), "")&amp;
      SOURCE!E6&amp;", "&amp; IF(lookups!$G$2-LEN(SOURCE!E6) &gt;=0, REPT(" ",lookups!$G$2-LEN(SOURCE!E6)), "")&amp;
      SOURCE!F6&amp;", "&amp; IF(lookups!$H$2-LEN(SOURCE!F6) &gt;= 0, REPT(" ",lookups!$H$2-LEN(SOURCE!F6)+2), "")&amp;"("&amp;
      SUBSTITUTE(TEXT(SOURCE!G6,"??0"),"  ","")&amp;" &lt;&lt; TAM_MAX_BITS) |"&amp; IF(lookups!$I$2-3 &gt;= 0, REPT(" ",MAX(1,lookups!$I$2-5+4+1-1-LEN(  IF(ISTEXT(SOURCE!H6),SOURCE!H6,  SUBSTITUTE(SUBSTITUTE(TEXT(SOURCE!H6,"????0"),"  ","")," ",""))   ))), "")&amp;
       IF(ISTEXT(SOURCE!H6),SOURCE!H6, SUBSTITUTE(SUBSTITUTE(TEXT(SOURCE!H6,"????0"),"  ","")," ",""))   &amp;","&amp; IF(lookups!$J$2-3 &gt;= 0, REPT(" ",lookups!$J$2-3-5), "")&amp;
      SOURCE!I6&amp;
" | "&amp; IF(lookups!$K$2-LEN(SOURCE!I6) &gt;= 0, REPT(" ",lookups!$K$2-LEN(SOURCE!I6)), "")&amp;
      SOURCE!J6&amp;      IF(lookups!$L$2-LEN(SOURCE!J6) &gt;= 0, REPT(" ",lookups!$L$2-LEN(SOURCE!J6)), "")&amp;
" | "&amp; IF(lookups!$K$2-LEN(SOURCE!I6) &gt;= 0, REPT(" ",lookups!$K$2-LEN(SOURCE!I6)), "")&amp;
      SOURCE!K6&amp;      IF(lookups!$L$2-LEN(SOURCE!K6) &gt;= 0, REPT(" ",lookups!$M$2-LEN(SOURCE!K6)), "")&amp;
" | "&amp; SOURCE!L6&amp;      IF(lookups!$O$2-LEN(SOURCE!L6) &gt;= 0, REPT(" ",lookups!$O$2-LEN(SOURCE!L6)), "")&amp;
" | "&amp; SOURCE!M6&amp;      IF(lookups!$P$2-LEN(SOURCE!M6) &gt;= 0, REPT(" ",lookups!$P$2-LEN(SOURCE!M6)), "")&amp;
      "},"&amp;IF(SOURCE!O6&lt;&gt;"",""&amp;SOURCE!O6,"")
 )
)
)</f>
        <v>/*    1 */  { fnNop,                        TM_LABEL,                    "LBL",                                         "LBL",                                         (0 &lt;&lt; TAM_MAX_BITS) |    99, CAT_FNCT | SLS_ENABLED   | US_ENABLED   | EIM_DISABLED | PTP_DECLARE_LABEL},</v>
      </c>
    </row>
    <row r="7" spans="1:1">
      <c r="A7" s="80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IF(lookups!$E$2-LEN(SOURCE!C7) &gt;= 0, REPT(" ",lookups!$E$2-LEN(SOURCE!C7)), "")&amp;
      SOURCE!D7&amp;", "&amp; IF(lookups!$F$2-LEN(SOURCE!D7) &gt;= 0, REPT(" ",lookups!$F$2-LEN(SOURCE!D7)), "")&amp;
      SOURCE!E7&amp;", "&amp; IF(lookups!$G$2-LEN(SOURCE!E7) &gt;=0, REPT(" ",lookups!$G$2-LEN(SOURCE!E7)), "")&amp;
      SOURCE!F7&amp;", "&amp; IF(lookups!$H$2-LEN(SOURCE!F7) &gt;= 0, REPT(" ",lookups!$H$2-LEN(SOURCE!F7)+2), "")&amp;"("&amp;
      SUBSTITUTE(TEXT(SOURCE!G7,"??0"),"  ","")&amp;" &lt;&lt; TAM_MAX_BITS) |"&amp; IF(lookups!$I$2-3 &gt;= 0, REPT(" ",MAX(1,lookups!$I$2-5+4+1-1-LEN(  IF(ISTEXT(SOURCE!H7),SOURCE!H7,  SUBSTITUTE(SUBSTITUTE(TEXT(SOURCE!H7,"????0"),"  ","")," ",""))   ))), "")&amp;
       IF(ISTEXT(SOURCE!H7),SOURCE!H7, SUBSTITUTE(SUBSTITUTE(TEXT(SOURCE!H7,"????0"),"  ","")," ",""))   &amp;","&amp; IF(lookups!$J$2-3 &gt;= 0, REPT(" ",lookups!$J$2-3-5), "")&amp;
      SOURCE!I7&amp;
" | "&amp; IF(lookups!$K$2-LEN(SOURCE!I7) &gt;= 0, REPT(" ",lookups!$K$2-LEN(SOURCE!I7)), "")&amp;
      SOURCE!J7&amp;      IF(lookups!$L$2-LEN(SOURCE!J7) &gt;= 0, REPT(" ",lookups!$L$2-LEN(SOURCE!J7)), "")&amp;
" | "&amp; IF(lookups!$K$2-LEN(SOURCE!I7) &gt;= 0, REPT(" ",lookups!$K$2-LEN(SOURCE!I7)), "")&amp;
      SOURCE!K7&amp;      IF(lookups!$L$2-LEN(SOURCE!K7) &gt;= 0, REPT(" ",lookups!$M$2-LEN(SOURCE!K7)), "")&amp;
" | "&amp; SOURCE!L7&amp;      IF(lookups!$O$2-LEN(SOURCE!L7) &gt;= 0, REPT(" ",lookups!$O$2-LEN(SOURCE!L7)), "")&amp;
" | "&amp; SOURCE!M7&amp;      IF(lookups!$P$2-LEN(SOURCE!M7) &gt;= 0, REPT(" ",lookups!$P$2-LEN(SOURCE!M7)), "")&amp;
      "},"&amp;IF(SOURCE!O7&lt;&gt;"",""&amp;SOURCE!O7,"")
 )
)
)</f>
        <v>/*    2 */  { fnGoto,                       TM_LABEL,                    "GTO",                                         "GTO",                                         (0 &lt;&lt; TAM_MAX_BITS) |    99, CAT_FNCT | SLS_ENABLED   | US_ENABLED   | EIM_DISABLED | PTP_LABEL        },</v>
      </c>
    </row>
    <row r="8" spans="1:1">
      <c r="A8" s="80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IF(lookups!$E$2-LEN(SOURCE!C8) &gt;= 0, REPT(" ",lookups!$E$2-LEN(SOURCE!C8)), "")&amp;
      SOURCE!D8&amp;", "&amp; IF(lookups!$F$2-LEN(SOURCE!D8) &gt;= 0, REPT(" ",lookups!$F$2-LEN(SOURCE!D8)), "")&amp;
      SOURCE!E8&amp;", "&amp; IF(lookups!$G$2-LEN(SOURCE!E8) &gt;=0, REPT(" ",lookups!$G$2-LEN(SOURCE!E8)), "")&amp;
      SOURCE!F8&amp;", "&amp; IF(lookups!$H$2-LEN(SOURCE!F8) &gt;= 0, REPT(" ",lookups!$H$2-LEN(SOURCE!F8)+2), "")&amp;"("&amp;
      SUBSTITUTE(TEXT(SOURCE!G8,"??0"),"  ","")&amp;" &lt;&lt; TAM_MAX_BITS) |"&amp; IF(lookups!$I$2-3 &gt;= 0, REPT(" ",MAX(1,lookups!$I$2-5+4+1-1-LEN(  IF(ISTEXT(SOURCE!H8),SOURCE!H8,  SUBSTITUTE(SUBSTITUTE(TEXT(SOURCE!H8,"????0"),"  ","")," ",""))   ))), "")&amp;
       IF(ISTEXT(SOURCE!H8),SOURCE!H8, SUBSTITUTE(SUBSTITUTE(TEXT(SOURCE!H8,"????0"),"  ","")," ",""))   &amp;","&amp; IF(lookups!$J$2-3 &gt;= 0, REPT(" ",lookups!$J$2-3-5), "")&amp;
      SOURCE!I8&amp;
" | "&amp; IF(lookups!$K$2-LEN(SOURCE!I8) &gt;= 0, REPT(" ",lookups!$K$2-LEN(SOURCE!I8)), "")&amp;
      SOURCE!J8&amp;      IF(lookups!$L$2-LEN(SOURCE!J8) &gt;= 0, REPT(" ",lookups!$L$2-LEN(SOURCE!J8)), "")&amp;
" | "&amp; IF(lookups!$K$2-LEN(SOURCE!I8) &gt;= 0, REPT(" ",lookups!$K$2-LEN(SOURCE!I8)), "")&amp;
      SOURCE!K8&amp;      IF(lookups!$L$2-LEN(SOURCE!K8) &gt;= 0, REPT(" ",lookups!$M$2-LEN(SOURCE!K8)), "")&amp;
" | "&amp; SOURCE!L8&amp;      IF(lookups!$O$2-LEN(SOURCE!L8) &gt;= 0, REPT(" ",lookups!$O$2-LEN(SOURCE!L8)), "")&amp;
" | "&amp; SOURCE!M8&amp;      IF(lookups!$P$2-LEN(SOURCE!M8) &gt;= 0, REPT(" ",lookups!$P$2-LEN(SOURCE!M8)), "")&amp;
      "},"&amp;IF(SOURCE!O8&lt;&gt;"",""&amp;SOURCE!O8,"")
 )
)
)</f>
        <v>/*    3 */  { fnExecute,                    TM_LABEL,                    "XEQ",                                         "XEQ",                                         (0 &lt;&lt; TAM_MAX_BITS) |    99, CAT_FNCT | SLS_ENABLED   | US_ENABLED   | EIM_DISABLED | PTP_LABEL        },</v>
      </c>
    </row>
    <row r="9" spans="1:1">
      <c r="A9" s="80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IF(lookups!$E$2-LEN(SOURCE!C9) &gt;= 0, REPT(" ",lookups!$E$2-LEN(SOURCE!C9)), "")&amp;
      SOURCE!D9&amp;", "&amp; IF(lookups!$F$2-LEN(SOURCE!D9) &gt;= 0, REPT(" ",lookups!$F$2-LEN(SOURCE!D9)), "")&amp;
      SOURCE!E9&amp;", "&amp; IF(lookups!$G$2-LEN(SOURCE!E9) &gt;=0, REPT(" ",lookups!$G$2-LEN(SOURCE!E9)), "")&amp;
      SOURCE!F9&amp;", "&amp; IF(lookups!$H$2-LEN(SOURCE!F9) &gt;= 0, REPT(" ",lookups!$H$2-LEN(SOURCE!F9)+2), "")&amp;"("&amp;
      SUBSTITUTE(TEXT(SOURCE!G9,"??0"),"  ","")&amp;" &lt;&lt; TAM_MAX_BITS) |"&amp; IF(lookups!$I$2-3 &gt;= 0, REPT(" ",MAX(1,lookups!$I$2-5+4+1-1-LEN(  IF(ISTEXT(SOURCE!H9),SOURCE!H9,  SUBSTITUTE(SUBSTITUTE(TEXT(SOURCE!H9,"????0"),"  ","")," ",""))   ))), "")&amp;
       IF(ISTEXT(SOURCE!H9),SOURCE!H9, SUBSTITUTE(SUBSTITUTE(TEXT(SOURCE!H9,"????0"),"  ","")," ",""))   &amp;","&amp; IF(lookups!$J$2-3 &gt;= 0, REPT(" ",lookups!$J$2-3-5), "")&amp;
      SOURCE!I9&amp;
" | "&amp; IF(lookups!$K$2-LEN(SOURCE!I9) &gt;= 0, REPT(" ",lookups!$K$2-LEN(SOURCE!I9)), "")&amp;
      SOURCE!J9&amp;      IF(lookups!$L$2-LEN(SOURCE!J9) &gt;= 0, REPT(" ",lookups!$L$2-LEN(SOURCE!J9)), "")&amp;
" | "&amp; IF(lookups!$K$2-LEN(SOURCE!I9) &gt;= 0, REPT(" ",lookups!$K$2-LEN(SOURCE!I9)), "")&amp;
      SOURCE!K9&amp;      IF(lookups!$L$2-LEN(SOURCE!K9) &gt;= 0, REPT(" ",lookups!$M$2-LEN(SOURCE!K9)), "")&amp;
" | "&amp; SOURCE!L9&amp;      IF(lookups!$O$2-LEN(SOURCE!L9) &gt;= 0, REPT(" ",lookups!$O$2-LEN(SOURCE!L9)), "")&amp;
" | "&amp; SOURCE!M9&amp;      IF(lookups!$P$2-LEN(SOURCE!M9) &gt;= 0, REPT(" ",lookups!$P$2-LEN(SOURCE!M9)), "")&amp;
      "},"&amp;IF(SOURCE!O9&lt;&gt;"",""&amp;SOURCE!O9,"")
 )
)
)</f>
        <v>/*    4 */  { fnReturn,                     0,                           "RTN",                                         "RTN",                                         (0 &lt;&lt; TAM_MAX_BITS) |     0, CAT_FNCT | SLS_UNCHANGED | US_UNCHANGED | EIM_DISABLED | PTP_NONE         },</v>
      </c>
    </row>
    <row r="10" spans="1:1">
      <c r="A10" s="80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IF(lookups!$E$2-LEN(SOURCE!C10) &gt;= 0, REPT(" ",lookups!$E$2-LEN(SOURCE!C10)), "")&amp;
      SOURCE!D10&amp;", "&amp; IF(lookups!$F$2-LEN(SOURCE!D10) &gt;= 0, REPT(" ",lookups!$F$2-LEN(SOURCE!D10)), "")&amp;
      SOURCE!E10&amp;", "&amp; IF(lookups!$G$2-LEN(SOURCE!E10) &gt;=0, REPT(" ",lookups!$G$2-LEN(SOURCE!E10)), "")&amp;
      SOURCE!F10&amp;", "&amp; IF(lookups!$H$2-LEN(SOURCE!F10) &gt;= 0, REPT(" ",lookups!$H$2-LEN(SOURCE!F10)+2), "")&amp;"("&amp;
      SUBSTITUTE(TEXT(SOURCE!G10,"??0"),"  ","")&amp;" &lt;&lt; TAM_MAX_BITS) |"&amp; IF(lookups!$I$2-3 &gt;= 0, REPT(" ",MAX(1,lookups!$I$2-5+4+1-1-LEN(  IF(ISTEXT(SOURCE!H10),SOURCE!H10,  SUBSTITUTE(SUBSTITUTE(TEXT(SOURCE!H10,"????0"),"  ","")," ",""))   ))), "")&amp;
       IF(ISTEXT(SOURCE!H10),SOURCE!H10, SUBSTITUTE(SUBSTITUTE(TEXT(SOURCE!H10,"????0"),"  ","")," ",""))   &amp;","&amp; IF(lookups!$J$2-3 &gt;= 0, REPT(" ",lookups!$J$2-3-5), "")&amp;
      SOURCE!I10&amp;
" | "&amp; IF(lookups!$K$2-LEN(SOURCE!I10) &gt;= 0, REPT(" ",lookups!$K$2-LEN(SOURCE!I10)), "")&amp;
      SOURCE!J10&amp;      IF(lookups!$L$2-LEN(SOURCE!J10) &gt;= 0, REPT(" ",lookups!$L$2-LEN(SOURCE!J10)), "")&amp;
" | "&amp; IF(lookups!$K$2-LEN(SOURCE!I10) &gt;= 0, REPT(" ",lookups!$K$2-LEN(SOURCE!I10)), "")&amp;
      SOURCE!K10&amp;      IF(lookups!$L$2-LEN(SOURCE!K10) &gt;= 0, REPT(" ",lookups!$M$2-LEN(SOURCE!K10)), "")&amp;
" | "&amp; SOURCE!L10&amp;      IF(lookups!$O$2-LEN(SOURCE!L10) &gt;= 0, REPT(" ",lookups!$O$2-LEN(SOURCE!L10)), "")&amp;
" | "&amp; SOURCE!M10&amp;      IF(lookups!$P$2-LEN(SOURCE!M10) &gt;= 0, REPT(" ",lookups!$P$2-LEN(SOURCE!M10)), "")&amp;
      "},"&amp;IF(SOURCE!O10&lt;&gt;"",""&amp;SOURCE!O10,"")
 )
)
)</f>
        <v>/*    5 */  { fnIse,                        TM_REGISTER,                 "ISE",                                         "ISE",                                         (0 &lt;&lt; TAM_MAX_BITS) |    99, CAT_FNCT | SLS_ENABLED   | US_ENABLED   | EIM_DISABLED | PTP_REGISTER     },</v>
      </c>
    </row>
    <row r="11" spans="1:1">
      <c r="A11" s="80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IF(lookups!$E$2-LEN(SOURCE!C11) &gt;= 0, REPT(" ",lookups!$E$2-LEN(SOURCE!C11)), "")&amp;
      SOURCE!D11&amp;", "&amp; IF(lookups!$F$2-LEN(SOURCE!D11) &gt;= 0, REPT(" ",lookups!$F$2-LEN(SOURCE!D11)), "")&amp;
      SOURCE!E11&amp;", "&amp; IF(lookups!$G$2-LEN(SOURCE!E11) &gt;=0, REPT(" ",lookups!$G$2-LEN(SOURCE!E11)), "")&amp;
      SOURCE!F11&amp;", "&amp; IF(lookups!$H$2-LEN(SOURCE!F11) &gt;= 0, REPT(" ",lookups!$H$2-LEN(SOURCE!F11)+2), "")&amp;"("&amp;
      SUBSTITUTE(TEXT(SOURCE!G11,"??0"),"  ","")&amp;" &lt;&lt; TAM_MAX_BITS) |"&amp; IF(lookups!$I$2-3 &gt;= 0, REPT(" ",MAX(1,lookups!$I$2-5+4+1-1-LEN(  IF(ISTEXT(SOURCE!H11),SOURCE!H11,  SUBSTITUTE(SUBSTITUTE(TEXT(SOURCE!H11,"????0"),"  ","")," ",""))   ))), "")&amp;
       IF(ISTEXT(SOURCE!H11),SOURCE!H11, SUBSTITUTE(SUBSTITUTE(TEXT(SOURCE!H11,"????0"),"  ","")," ",""))   &amp;","&amp; IF(lookups!$J$2-3 &gt;= 0, REPT(" ",lookups!$J$2-3-5), "")&amp;
      SOURCE!I11&amp;
" | "&amp; IF(lookups!$K$2-LEN(SOURCE!I11) &gt;= 0, REPT(" ",lookups!$K$2-LEN(SOURCE!I11)), "")&amp;
      SOURCE!J11&amp;      IF(lookups!$L$2-LEN(SOURCE!J11) &gt;= 0, REPT(" ",lookups!$L$2-LEN(SOURCE!J11)), "")&amp;
" | "&amp; IF(lookups!$K$2-LEN(SOURCE!I11) &gt;= 0, REPT(" ",lookups!$K$2-LEN(SOURCE!I11)), "")&amp;
      SOURCE!K11&amp;      IF(lookups!$L$2-LEN(SOURCE!K11) &gt;= 0, REPT(" ",lookups!$M$2-LEN(SOURCE!K11)), "")&amp;
" | "&amp; SOURCE!L11&amp;      IF(lookups!$O$2-LEN(SOURCE!L11) &gt;= 0, REPT(" ",lookups!$O$2-LEN(SOURCE!L11)), "")&amp;
" | "&amp; SOURCE!M11&amp;      IF(lookups!$P$2-LEN(SOURCE!M11) &gt;= 0, REPT(" ",lookups!$P$2-LEN(SOURCE!M11)), "")&amp;
      "},"&amp;IF(SOURCE!O11&lt;&gt;"",""&amp;SOURCE!O11,"")
 )
)
)</f>
        <v>/*    6 */  { fnIsg,                        TM_REGISTER,                 "ISG",                                         "ISG",                                         (0 &lt;&lt; TAM_MAX_BITS) |    99, CAT_FNCT | SLS_ENABLED   | US_ENABLED   | EIM_DISABLED | PTP_REGISTER     },</v>
      </c>
    </row>
    <row r="12" spans="1:1">
      <c r="A12" s="80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IF(lookups!$E$2-LEN(SOURCE!C12) &gt;= 0, REPT(" ",lookups!$E$2-LEN(SOURCE!C12)), "")&amp;
      SOURCE!D12&amp;", "&amp; IF(lookups!$F$2-LEN(SOURCE!D12) &gt;= 0, REPT(" ",lookups!$F$2-LEN(SOURCE!D12)), "")&amp;
      SOURCE!E12&amp;", "&amp; IF(lookups!$G$2-LEN(SOURCE!E12) &gt;=0, REPT(" ",lookups!$G$2-LEN(SOURCE!E12)), "")&amp;
      SOURCE!F12&amp;", "&amp; IF(lookups!$H$2-LEN(SOURCE!F12) &gt;= 0, REPT(" ",lookups!$H$2-LEN(SOURCE!F12)+2), "")&amp;"("&amp;
      SUBSTITUTE(TEXT(SOURCE!G12,"??0"),"  ","")&amp;" &lt;&lt; TAM_MAX_BITS) |"&amp; IF(lookups!$I$2-3 &gt;= 0, REPT(" ",MAX(1,lookups!$I$2-5+4+1-1-LEN(  IF(ISTEXT(SOURCE!H12),SOURCE!H12,  SUBSTITUTE(SUBSTITUTE(TEXT(SOURCE!H12,"????0"),"  ","")," ",""))   ))), "")&amp;
       IF(ISTEXT(SOURCE!H12),SOURCE!H12, SUBSTITUTE(SUBSTITUTE(TEXT(SOURCE!H12,"????0"),"  ","")," ",""))   &amp;","&amp; IF(lookups!$J$2-3 &gt;= 0, REPT(" ",lookups!$J$2-3-5), "")&amp;
      SOURCE!I12&amp;
" | "&amp; IF(lookups!$K$2-LEN(SOURCE!I12) &gt;= 0, REPT(" ",lookups!$K$2-LEN(SOURCE!I12)), "")&amp;
      SOURCE!J12&amp;      IF(lookups!$L$2-LEN(SOURCE!J12) &gt;= 0, REPT(" ",lookups!$L$2-LEN(SOURCE!J12)), "")&amp;
" | "&amp; IF(lookups!$K$2-LEN(SOURCE!I12) &gt;= 0, REPT(" ",lookups!$K$2-LEN(SOURCE!I12)), "")&amp;
      SOURCE!K12&amp;      IF(lookups!$L$2-LEN(SOURCE!K12) &gt;= 0, REPT(" ",lookups!$M$2-LEN(SOURCE!K12)), "")&amp;
" | "&amp; SOURCE!L12&amp;      IF(lookups!$O$2-LEN(SOURCE!L12) &gt;= 0, REPT(" ",lookups!$O$2-LEN(SOURCE!L12)), "")&amp;
" | "&amp; SOURCE!M12&amp;      IF(lookups!$P$2-LEN(SOURCE!M12) &gt;= 0, REPT(" ",lookups!$P$2-LEN(SOURCE!M12)), "")&amp;
      "},"&amp;IF(SOURCE!O12&lt;&gt;"",""&amp;SOURCE!O12,"")
 )
)
)</f>
        <v>/*    7 */  { fnIsz,                        TM_REGISTER,                 "ISZ",                                         "ISZ",                                         (0 &lt;&lt; TAM_MAX_BITS) |    99, CAT_FNCT | SLS_ENABLED   | US_ENABLED   | EIM_DISABLED | PTP_REGISTER     },</v>
      </c>
    </row>
    <row r="13" spans="1:1">
      <c r="A13" s="80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IF(lookups!$E$2-LEN(SOURCE!C13) &gt;= 0, REPT(" ",lookups!$E$2-LEN(SOURCE!C13)), "")&amp;
      SOURCE!D13&amp;", "&amp; IF(lookups!$F$2-LEN(SOURCE!D13) &gt;= 0, REPT(" ",lookups!$F$2-LEN(SOURCE!D13)), "")&amp;
      SOURCE!E13&amp;", "&amp; IF(lookups!$G$2-LEN(SOURCE!E13) &gt;=0, REPT(" ",lookups!$G$2-LEN(SOURCE!E13)), "")&amp;
      SOURCE!F13&amp;", "&amp; IF(lookups!$H$2-LEN(SOURCE!F13) &gt;= 0, REPT(" ",lookups!$H$2-LEN(SOURCE!F13)+2), "")&amp;"("&amp;
      SUBSTITUTE(TEXT(SOURCE!G13,"??0"),"  ","")&amp;" &lt;&lt; TAM_MAX_BITS) |"&amp; IF(lookups!$I$2-3 &gt;= 0, REPT(" ",MAX(1,lookups!$I$2-5+4+1-1-LEN(  IF(ISTEXT(SOURCE!H13),SOURCE!H13,  SUBSTITUTE(SUBSTITUTE(TEXT(SOURCE!H13,"????0"),"  ","")," ",""))   ))), "")&amp;
       IF(ISTEXT(SOURCE!H13),SOURCE!H13, SUBSTITUTE(SUBSTITUTE(TEXT(SOURCE!H13,"????0"),"  ","")," ",""))   &amp;","&amp; IF(lookups!$J$2-3 &gt;= 0, REPT(" ",lookups!$J$2-3-5), "")&amp;
      SOURCE!I13&amp;
" | "&amp; IF(lookups!$K$2-LEN(SOURCE!I13) &gt;= 0, REPT(" ",lookups!$K$2-LEN(SOURCE!I13)), "")&amp;
      SOURCE!J13&amp;      IF(lookups!$L$2-LEN(SOURCE!J13) &gt;= 0, REPT(" ",lookups!$L$2-LEN(SOURCE!J13)), "")&amp;
" | "&amp; IF(lookups!$K$2-LEN(SOURCE!I13) &gt;= 0, REPT(" ",lookups!$K$2-LEN(SOURCE!I13)), "")&amp;
      SOURCE!K13&amp;      IF(lookups!$L$2-LEN(SOURCE!K13) &gt;= 0, REPT(" ",lookups!$M$2-LEN(SOURCE!K13)), "")&amp;
" | "&amp; SOURCE!L13&amp;      IF(lookups!$O$2-LEN(SOURCE!L13) &gt;= 0, REPT(" ",lookups!$O$2-LEN(SOURCE!L13)), "")&amp;
" | "&amp; SOURCE!M13&amp;      IF(lookups!$P$2-LEN(SOURCE!M13) &gt;= 0, REPT(" ",lookups!$P$2-LEN(SOURCE!M13)), "")&amp;
      "},"&amp;IF(SOURCE!O13&lt;&gt;"",""&amp;SOURCE!O13,"")
 )
)
)</f>
        <v>/*    8 */  { fnDse,                        TM_REGISTER,                 "DSE",                                         "DSE",                                         (0 &lt;&lt; TAM_MAX_BITS) |    99, CAT_FNCT | SLS_ENABLED   | US_ENABLED   | EIM_DISABLED | PTP_REGISTER     },</v>
      </c>
    </row>
    <row r="14" spans="1:1">
      <c r="A14" s="80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IF(lookups!$E$2-LEN(SOURCE!C14) &gt;= 0, REPT(" ",lookups!$E$2-LEN(SOURCE!C14)), "")&amp;
      SOURCE!D14&amp;", "&amp; IF(lookups!$F$2-LEN(SOURCE!D14) &gt;= 0, REPT(" ",lookups!$F$2-LEN(SOURCE!D14)), "")&amp;
      SOURCE!E14&amp;", "&amp; IF(lookups!$G$2-LEN(SOURCE!E14) &gt;=0, REPT(" ",lookups!$G$2-LEN(SOURCE!E14)), "")&amp;
      SOURCE!F14&amp;", "&amp; IF(lookups!$H$2-LEN(SOURCE!F14) &gt;= 0, REPT(" ",lookups!$H$2-LEN(SOURCE!F14)+2), "")&amp;"("&amp;
      SUBSTITUTE(TEXT(SOURCE!G14,"??0"),"  ","")&amp;" &lt;&lt; TAM_MAX_BITS) |"&amp; IF(lookups!$I$2-3 &gt;= 0, REPT(" ",MAX(1,lookups!$I$2-5+4+1-1-LEN(  IF(ISTEXT(SOURCE!H14),SOURCE!H14,  SUBSTITUTE(SUBSTITUTE(TEXT(SOURCE!H14,"????0"),"  ","")," ",""))   ))), "")&amp;
       IF(ISTEXT(SOURCE!H14),SOURCE!H14, SUBSTITUTE(SUBSTITUTE(TEXT(SOURCE!H14,"????0"),"  ","")," ",""))   &amp;","&amp; IF(lookups!$J$2-3 &gt;= 0, REPT(" ",lookups!$J$2-3-5), "")&amp;
      SOURCE!I14&amp;
" | "&amp; IF(lookups!$K$2-LEN(SOURCE!I14) &gt;= 0, REPT(" ",lookups!$K$2-LEN(SOURCE!I14)), "")&amp;
      SOURCE!J14&amp;      IF(lookups!$L$2-LEN(SOURCE!J14) &gt;= 0, REPT(" ",lookups!$L$2-LEN(SOURCE!J14)), "")&amp;
" | "&amp; IF(lookups!$K$2-LEN(SOURCE!I14) &gt;= 0, REPT(" ",lookups!$K$2-LEN(SOURCE!I14)), "")&amp;
      SOURCE!K14&amp;      IF(lookups!$L$2-LEN(SOURCE!K14) &gt;= 0, REPT(" ",lookups!$M$2-LEN(SOURCE!K14)), "")&amp;
" | "&amp; SOURCE!L14&amp;      IF(lookups!$O$2-LEN(SOURCE!L14) &gt;= 0, REPT(" ",lookups!$O$2-LEN(SOURCE!L14)), "")&amp;
" | "&amp; SOURCE!M14&amp;      IF(lookups!$P$2-LEN(SOURCE!M14) &gt;= 0, REPT(" ",lookups!$P$2-LEN(SOURCE!M14)), "")&amp;
      "},"&amp;IF(SOURCE!O14&lt;&gt;"",""&amp;SOURCE!O14,"")
 )
)
)</f>
        <v>/*    9 */  { fnDsl,                        TM_REGISTER,                 "DSL",                                         "DSL",                                         (0 &lt;&lt; TAM_MAX_BITS) |    99, CAT_FNCT | SLS_ENABLED   | US_ENABLED   | EIM_DISABLED | PTP_REGISTER     },</v>
      </c>
    </row>
    <row r="15" spans="1:1">
      <c r="A15" s="80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IF(lookups!$E$2-LEN(SOURCE!C15) &gt;= 0, REPT(" ",lookups!$E$2-LEN(SOURCE!C15)), "")&amp;
      SOURCE!D15&amp;", "&amp; IF(lookups!$F$2-LEN(SOURCE!D15) &gt;= 0, REPT(" ",lookups!$F$2-LEN(SOURCE!D15)), "")&amp;
      SOURCE!E15&amp;", "&amp; IF(lookups!$G$2-LEN(SOURCE!E15) &gt;=0, REPT(" ",lookups!$G$2-LEN(SOURCE!E15)), "")&amp;
      SOURCE!F15&amp;", "&amp; IF(lookups!$H$2-LEN(SOURCE!F15) &gt;= 0, REPT(" ",lookups!$H$2-LEN(SOURCE!F15)+2), "")&amp;"("&amp;
      SUBSTITUTE(TEXT(SOURCE!G15,"??0"),"  ","")&amp;" &lt;&lt; TAM_MAX_BITS) |"&amp; IF(lookups!$I$2-3 &gt;= 0, REPT(" ",MAX(1,lookups!$I$2-5+4+1-1-LEN(  IF(ISTEXT(SOURCE!H15),SOURCE!H15,  SUBSTITUTE(SUBSTITUTE(TEXT(SOURCE!H15,"????0"),"  ","")," ",""))   ))), "")&amp;
       IF(ISTEXT(SOURCE!H15),SOURCE!H15, SUBSTITUTE(SUBSTITUTE(TEXT(SOURCE!H15,"????0"),"  ","")," ",""))   &amp;","&amp; IF(lookups!$J$2-3 &gt;= 0, REPT(" ",lookups!$J$2-3-5), "")&amp;
      SOURCE!I15&amp;
" | "&amp; IF(lookups!$K$2-LEN(SOURCE!I15) &gt;= 0, REPT(" ",lookups!$K$2-LEN(SOURCE!I15)), "")&amp;
      SOURCE!J15&amp;      IF(lookups!$L$2-LEN(SOURCE!J15) &gt;= 0, REPT(" ",lookups!$L$2-LEN(SOURCE!J15)), "")&amp;
" | "&amp; IF(lookups!$K$2-LEN(SOURCE!I15) &gt;= 0, REPT(" ",lookups!$K$2-LEN(SOURCE!I15)), "")&amp;
      SOURCE!K15&amp;      IF(lookups!$L$2-LEN(SOURCE!K15) &gt;= 0, REPT(" ",lookups!$M$2-LEN(SOURCE!K15)), "")&amp;
" | "&amp; SOURCE!L15&amp;      IF(lookups!$O$2-LEN(SOURCE!L15) &gt;= 0, REPT(" ",lookups!$O$2-LEN(SOURCE!L15)), "")&amp;
" | "&amp; SOURCE!M15&amp;      IF(lookups!$P$2-LEN(SOURCE!M15) &gt;= 0, REPT(" ",lookups!$P$2-LEN(SOURCE!M15)), "")&amp;
      "},"&amp;IF(SOURCE!O15&lt;&gt;"",""&amp;SOURCE!O15,"")
 )
)
)</f>
        <v>/*   10 */  { fnDsz,                        TM_REGISTER,                 "DSZ",                                         "DSZ",                                         (0 &lt;&lt; TAM_MAX_BITS) |    99, CAT_FNCT | SLS_ENABLED   | US_ENABLED   | EIM_DISABLED | PTP_REGISTER     },</v>
      </c>
    </row>
    <row r="16" spans="1:1">
      <c r="A16" s="80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IF(lookups!$E$2-LEN(SOURCE!C16) &gt;= 0, REPT(" ",lookups!$E$2-LEN(SOURCE!C16)), "")&amp;
      SOURCE!D16&amp;", "&amp; IF(lookups!$F$2-LEN(SOURCE!D16) &gt;= 0, REPT(" ",lookups!$F$2-LEN(SOURCE!D16)), "")&amp;
      SOURCE!E16&amp;", "&amp; IF(lookups!$G$2-LEN(SOURCE!E16) &gt;=0, REPT(" ",lookups!$G$2-LEN(SOURCE!E16)), "")&amp;
      SOURCE!F16&amp;", "&amp; IF(lookups!$H$2-LEN(SOURCE!F16) &gt;= 0, REPT(" ",lookups!$H$2-LEN(SOURCE!F16)+2), "")&amp;"("&amp;
      SUBSTITUTE(TEXT(SOURCE!G16,"??0"),"  ","")&amp;" &lt;&lt; TAM_MAX_BITS) |"&amp; IF(lookups!$I$2-3 &gt;= 0, REPT(" ",MAX(1,lookups!$I$2-5+4+1-1-LEN(  IF(ISTEXT(SOURCE!H16),SOURCE!H16,  SUBSTITUTE(SUBSTITUTE(TEXT(SOURCE!H16,"????0"),"  ","")," ",""))   ))), "")&amp;
       IF(ISTEXT(SOURCE!H16),SOURCE!H16, SUBSTITUTE(SUBSTITUTE(TEXT(SOURCE!H16,"????0"),"  ","")," ",""))   &amp;","&amp; IF(lookups!$J$2-3 &gt;= 0, REPT(" ",lookups!$J$2-3-5), "")&amp;
      SOURCE!I16&amp;
" | "&amp; IF(lookups!$K$2-LEN(SOURCE!I16) &gt;= 0, REPT(" ",lookups!$K$2-LEN(SOURCE!I16)), "")&amp;
      SOURCE!J16&amp;      IF(lookups!$L$2-LEN(SOURCE!J16) &gt;= 0, REPT(" ",lookups!$L$2-LEN(SOURCE!J16)), "")&amp;
" | "&amp; IF(lookups!$K$2-LEN(SOURCE!I16) &gt;= 0, REPT(" ",lookups!$K$2-LEN(SOURCE!I16)), "")&amp;
      SOURCE!K16&amp;      IF(lookups!$L$2-LEN(SOURCE!K16) &gt;= 0, REPT(" ",lookups!$M$2-LEN(SOURCE!K16)), "")&amp;
" | "&amp; SOURCE!L16&amp;      IF(lookups!$O$2-LEN(SOURCE!L16) &gt;= 0, REPT(" ",lookups!$O$2-LEN(SOURCE!L16)), "")&amp;
" | "&amp; SOURCE!M16&amp;      IF(lookups!$P$2-LEN(SOURCE!M16) &gt;= 0, REPT(" ",lookups!$P$2-LEN(SOURCE!M16)), "")&amp;
      "},"&amp;IF(SOURCE!O16&lt;&gt;"",""&amp;SOURCE!O16,"")
 )
)
)</f>
        <v>/*   11 */  { fnXEqualsTo,                  TM_CMP,                      "x= ?",                                        "x= ?",                                        (0 &lt;&lt; TAM_MAX_BITS) |    99, CAT_FNCT | SLS_ENABLED   | US_UNCHANGED | EIM_DISABLED | PTP_COMPARE      },</v>
      </c>
    </row>
    <row r="17" spans="1:1">
      <c r="A17" s="80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IF(lookups!$E$2-LEN(SOURCE!C17) &gt;= 0, REPT(" ",lookups!$E$2-LEN(SOURCE!C17)), "")&amp;
      SOURCE!D17&amp;", "&amp; IF(lookups!$F$2-LEN(SOURCE!D17) &gt;= 0, REPT(" ",lookups!$F$2-LEN(SOURCE!D17)), "")&amp;
      SOURCE!E17&amp;", "&amp; IF(lookups!$G$2-LEN(SOURCE!E17) &gt;=0, REPT(" ",lookups!$G$2-LEN(SOURCE!E17)), "")&amp;
      SOURCE!F17&amp;", "&amp; IF(lookups!$H$2-LEN(SOURCE!F17) &gt;= 0, REPT(" ",lookups!$H$2-LEN(SOURCE!F17)+2), "")&amp;"("&amp;
      SUBSTITUTE(TEXT(SOURCE!G17,"??0"),"  ","")&amp;" &lt;&lt; TAM_MAX_BITS) |"&amp; IF(lookups!$I$2-3 &gt;= 0, REPT(" ",MAX(1,lookups!$I$2-5+4+1-1-LEN(  IF(ISTEXT(SOURCE!H17),SOURCE!H17,  SUBSTITUTE(SUBSTITUTE(TEXT(SOURCE!H17,"????0"),"  ","")," ",""))   ))), "")&amp;
       IF(ISTEXT(SOURCE!H17),SOURCE!H17, SUBSTITUTE(SUBSTITUTE(TEXT(SOURCE!H17,"????0"),"  ","")," ",""))   &amp;","&amp; IF(lookups!$J$2-3 &gt;= 0, REPT(" ",lookups!$J$2-3-5), "")&amp;
      SOURCE!I17&amp;
" | "&amp; IF(lookups!$K$2-LEN(SOURCE!I17) &gt;= 0, REPT(" ",lookups!$K$2-LEN(SOURCE!I17)), "")&amp;
      SOURCE!J17&amp;      IF(lookups!$L$2-LEN(SOURCE!J17) &gt;= 0, REPT(" ",lookups!$L$2-LEN(SOURCE!J17)), "")&amp;
" | "&amp; IF(lookups!$K$2-LEN(SOURCE!I17) &gt;= 0, REPT(" ",lookups!$K$2-LEN(SOURCE!I17)), "")&amp;
      SOURCE!K17&amp;      IF(lookups!$L$2-LEN(SOURCE!K17) &gt;= 0, REPT(" ",lookups!$M$2-LEN(SOURCE!K17)), "")&amp;
" | "&amp; SOURCE!L17&amp;      IF(lookups!$O$2-LEN(SOURCE!L17) &gt;= 0, REPT(" ",lookups!$O$2-LEN(SOURCE!L17)), "")&amp;
" | "&amp; SOURCE!M17&amp;      IF(lookups!$P$2-LEN(SOURCE!M17) &gt;= 0, REPT(" ",lookups!$P$2-LEN(SOURCE!M17)), "")&amp;
      "},"&amp;IF(SOURCE!O17&lt;&gt;"",""&amp;SOURCE!O17,"")
 )
)
)</f>
        <v>/*   12 */  { fnXNotEqual,                  TM_CMP,                      "x" STD_NOT_EQUAL " ?",                        "x" STD_NOT_EQUAL " ?",                        (0 &lt;&lt; TAM_MAX_BITS) |    99, CAT_FNCT | SLS_ENABLED   | US_UNCHANGED | EIM_DISABLED | PTP_COMPARE      },</v>
      </c>
    </row>
    <row r="18" spans="1:1">
      <c r="A18" s="80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IF(lookups!$E$2-LEN(SOURCE!C18) &gt;= 0, REPT(" ",lookups!$E$2-LEN(SOURCE!C18)), "")&amp;
      SOURCE!D18&amp;", "&amp; IF(lookups!$F$2-LEN(SOURCE!D18) &gt;= 0, REPT(" ",lookups!$F$2-LEN(SOURCE!D18)), "")&amp;
      SOURCE!E18&amp;", "&amp; IF(lookups!$G$2-LEN(SOURCE!E18) &gt;=0, REPT(" ",lookups!$G$2-LEN(SOURCE!E18)), "")&amp;
      SOURCE!F18&amp;", "&amp; IF(lookups!$H$2-LEN(SOURCE!F18) &gt;= 0, REPT(" ",lookups!$H$2-LEN(SOURCE!F18)+2), "")&amp;"("&amp;
      SUBSTITUTE(TEXT(SOURCE!G18,"??0"),"  ","")&amp;" &lt;&lt; TAM_MAX_BITS) |"&amp; IF(lookups!$I$2-3 &gt;= 0, REPT(" ",MAX(1,lookups!$I$2-5+4+1-1-LEN(  IF(ISTEXT(SOURCE!H18),SOURCE!H18,  SUBSTITUTE(SUBSTITUTE(TEXT(SOURCE!H18,"????0"),"  ","")," ",""))   ))), "")&amp;
       IF(ISTEXT(SOURCE!H18),SOURCE!H18, SUBSTITUTE(SUBSTITUTE(TEXT(SOURCE!H18,"????0"),"  ","")," ",""))   &amp;","&amp; IF(lookups!$J$2-3 &gt;= 0, REPT(" ",lookups!$J$2-3-5), "")&amp;
      SOURCE!I18&amp;
" | "&amp; IF(lookups!$K$2-LEN(SOURCE!I18) &gt;= 0, REPT(" ",lookups!$K$2-LEN(SOURCE!I18)), "")&amp;
      SOURCE!J18&amp;      IF(lookups!$L$2-LEN(SOURCE!J18) &gt;= 0, REPT(" ",lookups!$L$2-LEN(SOURCE!J18)), "")&amp;
" | "&amp; IF(lookups!$K$2-LEN(SOURCE!I18) &gt;= 0, REPT(" ",lookups!$K$2-LEN(SOURCE!I18)), "")&amp;
      SOURCE!K18&amp;      IF(lookups!$L$2-LEN(SOURCE!K18) &gt;= 0, REPT(" ",lookups!$M$2-LEN(SOURCE!K18)), "")&amp;
" | "&amp; SOURCE!L18&amp;      IF(lookups!$O$2-LEN(SOURCE!L18) &gt;= 0, REPT(" ",lookups!$O$2-LEN(SOURCE!L18)), "")&amp;
" | "&amp; SOURCE!M18&amp;      IF(lookups!$P$2-LEN(SOURCE!M18) &gt;= 0, REPT(" ",lookups!$P$2-LEN(SOURCE!M18)), "")&amp;
      "},"&amp;IF(SOURCE!O18&lt;&gt;"",""&amp;SOURCE!O18,"")
 )
)
)</f>
        <v>/*   13 */  { fnCheckValue,                 CHECK_VALUE_POSITIVE_ZERO,   "x=+0?",                                       "x=+0?",                                       (0 &lt;&lt; TAM_MAX_BITS) |     0, CAT_FNCT | SLS_ENABLED   | US_UNCHANGED | EIM_DISABLED | PTP_NONE         },</v>
      </c>
    </row>
    <row r="19" spans="1:1">
      <c r="A19" s="80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IF(lookups!$E$2-LEN(SOURCE!C19) &gt;= 0, REPT(" ",lookups!$E$2-LEN(SOURCE!C19)), "")&amp;
      SOURCE!D19&amp;", "&amp; IF(lookups!$F$2-LEN(SOURCE!D19) &gt;= 0, REPT(" ",lookups!$F$2-LEN(SOURCE!D19)), "")&amp;
      SOURCE!E19&amp;", "&amp; IF(lookups!$G$2-LEN(SOURCE!E19) &gt;=0, REPT(" ",lookups!$G$2-LEN(SOURCE!E19)), "")&amp;
      SOURCE!F19&amp;", "&amp; IF(lookups!$H$2-LEN(SOURCE!F19) &gt;= 0, REPT(" ",lookups!$H$2-LEN(SOURCE!F19)+2), "")&amp;"("&amp;
      SUBSTITUTE(TEXT(SOURCE!G19,"??0"),"  ","")&amp;" &lt;&lt; TAM_MAX_BITS) |"&amp; IF(lookups!$I$2-3 &gt;= 0, REPT(" ",MAX(1,lookups!$I$2-5+4+1-1-LEN(  IF(ISTEXT(SOURCE!H19),SOURCE!H19,  SUBSTITUTE(SUBSTITUTE(TEXT(SOURCE!H19,"????0"),"  ","")," ",""))   ))), "")&amp;
       IF(ISTEXT(SOURCE!H19),SOURCE!H19, SUBSTITUTE(SUBSTITUTE(TEXT(SOURCE!H19,"????0"),"  ","")," ",""))   &amp;","&amp; IF(lookups!$J$2-3 &gt;= 0, REPT(" ",lookups!$J$2-3-5), "")&amp;
      SOURCE!I19&amp;
" | "&amp; IF(lookups!$K$2-LEN(SOURCE!I19) &gt;= 0, REPT(" ",lookups!$K$2-LEN(SOURCE!I19)), "")&amp;
      SOURCE!J19&amp;      IF(lookups!$L$2-LEN(SOURCE!J19) &gt;= 0, REPT(" ",lookups!$L$2-LEN(SOURCE!J19)), "")&amp;
" | "&amp; IF(lookups!$K$2-LEN(SOURCE!I19) &gt;= 0, REPT(" ",lookups!$K$2-LEN(SOURCE!I19)), "")&amp;
      SOURCE!K19&amp;      IF(lookups!$L$2-LEN(SOURCE!K19) &gt;= 0, REPT(" ",lookups!$M$2-LEN(SOURCE!K19)), "")&amp;
" | "&amp; SOURCE!L19&amp;      IF(lookups!$O$2-LEN(SOURCE!L19) &gt;= 0, REPT(" ",lookups!$O$2-LEN(SOURCE!L19)), "")&amp;
" | "&amp; SOURCE!M19&amp;      IF(lookups!$P$2-LEN(SOURCE!M19) &gt;= 0, REPT(" ",lookups!$P$2-LEN(SOURCE!M19)), "")&amp;
      "},"&amp;IF(SOURCE!O19&lt;&gt;"",""&amp;SOURCE!O19,"")
 )
)
)</f>
        <v>/*   14 */  { fnCheckValue,                 CHECK_VALUE_NEGATIVE_ZERO,   "x=-0?",                                       "x=-0?",                                       (0 &lt;&lt; TAM_MAX_BITS) |     0, CAT_FNCT | SLS_ENABLED   | US_UNCHANGED | EIM_DISABLED | PTP_NONE         },</v>
      </c>
    </row>
    <row r="20" spans="1:1">
      <c r="A20" s="80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IF(lookups!$E$2-LEN(SOURCE!C20) &gt;= 0, REPT(" ",lookups!$E$2-LEN(SOURCE!C20)), "")&amp;
      SOURCE!D20&amp;", "&amp; IF(lookups!$F$2-LEN(SOURCE!D20) &gt;= 0, REPT(" ",lookups!$F$2-LEN(SOURCE!D20)), "")&amp;
      SOURCE!E20&amp;", "&amp; IF(lookups!$G$2-LEN(SOURCE!E20) &gt;=0, REPT(" ",lookups!$G$2-LEN(SOURCE!E20)), "")&amp;
      SOURCE!F20&amp;", "&amp; IF(lookups!$H$2-LEN(SOURCE!F20) &gt;= 0, REPT(" ",lookups!$H$2-LEN(SOURCE!F20)+2), "")&amp;"("&amp;
      SUBSTITUTE(TEXT(SOURCE!G20,"??0"),"  ","")&amp;" &lt;&lt; TAM_MAX_BITS) |"&amp; IF(lookups!$I$2-3 &gt;= 0, REPT(" ",MAX(1,lookups!$I$2-5+4+1-1-LEN(  IF(ISTEXT(SOURCE!H20),SOURCE!H20,  SUBSTITUTE(SUBSTITUTE(TEXT(SOURCE!H20,"????0"),"  ","")," ",""))   ))), "")&amp;
       IF(ISTEXT(SOURCE!H20),SOURCE!H20, SUBSTITUTE(SUBSTITUTE(TEXT(SOURCE!H20,"????0"),"  ","")," ",""))   &amp;","&amp; IF(lookups!$J$2-3 &gt;= 0, REPT(" ",lookups!$J$2-3-5), "")&amp;
      SOURCE!I20&amp;
" | "&amp; IF(lookups!$K$2-LEN(SOURCE!I20) &gt;= 0, REPT(" ",lookups!$K$2-LEN(SOURCE!I20)), "")&amp;
      SOURCE!J20&amp;      IF(lookups!$L$2-LEN(SOURCE!J20) &gt;= 0, REPT(" ",lookups!$L$2-LEN(SOURCE!J20)), "")&amp;
" | "&amp; IF(lookups!$K$2-LEN(SOURCE!I20) &gt;= 0, REPT(" ",lookups!$K$2-LEN(SOURCE!I20)), "")&amp;
      SOURCE!K20&amp;      IF(lookups!$L$2-LEN(SOURCE!K20) &gt;= 0, REPT(" ",lookups!$M$2-LEN(SOURCE!K20)), "")&amp;
" | "&amp; SOURCE!L20&amp;      IF(lookups!$O$2-LEN(SOURCE!L20) &gt;= 0, REPT(" ",lookups!$O$2-LEN(SOURCE!L20)), "")&amp;
" | "&amp; SOURCE!M20&amp;      IF(lookups!$P$2-LEN(SOURCE!M20) &gt;= 0, REPT(" ",lookups!$P$2-LEN(SOURCE!M20)), "")&amp;
      "},"&amp;IF(SOURCE!O20&lt;&gt;"",""&amp;SOURCE!O20,"")
 )
)
)</f>
        <v>/*   15 */  { fnXAlmostEqual,               TM_CMP,                      "x" STD_ALMOST_EQUAL " ?",                     "x" STD_ALMOST_EQUAL " ?",                     (0 &lt;&lt; TAM_MAX_BITS) |    99, CAT_FNCT | SLS_ENABLED   | US_UNCHANGED | EIM_DISABLED | PTP_COMPARE      },</v>
      </c>
    </row>
    <row r="21" spans="1:1">
      <c r="A21" s="80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IF(lookups!$E$2-LEN(SOURCE!C21) &gt;= 0, REPT(" ",lookups!$E$2-LEN(SOURCE!C21)), "")&amp;
      SOURCE!D21&amp;", "&amp; IF(lookups!$F$2-LEN(SOURCE!D21) &gt;= 0, REPT(" ",lookups!$F$2-LEN(SOURCE!D21)), "")&amp;
      SOURCE!E21&amp;", "&amp; IF(lookups!$G$2-LEN(SOURCE!E21) &gt;=0, REPT(" ",lookups!$G$2-LEN(SOURCE!E21)), "")&amp;
      SOURCE!F21&amp;", "&amp; IF(lookups!$H$2-LEN(SOURCE!F21) &gt;= 0, REPT(" ",lookups!$H$2-LEN(SOURCE!F21)+2), "")&amp;"("&amp;
      SUBSTITUTE(TEXT(SOURCE!G21,"??0"),"  ","")&amp;" &lt;&lt; TAM_MAX_BITS) |"&amp; IF(lookups!$I$2-3 &gt;= 0, REPT(" ",MAX(1,lookups!$I$2-5+4+1-1-LEN(  IF(ISTEXT(SOURCE!H21),SOURCE!H21,  SUBSTITUTE(SUBSTITUTE(TEXT(SOURCE!H21,"????0"),"  ","")," ",""))   ))), "")&amp;
       IF(ISTEXT(SOURCE!H21),SOURCE!H21, SUBSTITUTE(SUBSTITUTE(TEXT(SOURCE!H21,"????0"),"  ","")," ",""))   &amp;","&amp; IF(lookups!$J$2-3 &gt;= 0, REPT(" ",lookups!$J$2-3-5), "")&amp;
      SOURCE!I21&amp;
" | "&amp; IF(lookups!$K$2-LEN(SOURCE!I21) &gt;= 0, REPT(" ",lookups!$K$2-LEN(SOURCE!I21)), "")&amp;
      SOURCE!J21&amp;      IF(lookups!$L$2-LEN(SOURCE!J21) &gt;= 0, REPT(" ",lookups!$L$2-LEN(SOURCE!J21)), "")&amp;
" | "&amp; IF(lookups!$K$2-LEN(SOURCE!I21) &gt;= 0, REPT(" ",lookups!$K$2-LEN(SOURCE!I21)), "")&amp;
      SOURCE!K21&amp;      IF(lookups!$L$2-LEN(SOURCE!K21) &gt;= 0, REPT(" ",lookups!$M$2-LEN(SOURCE!K21)), "")&amp;
" | "&amp; SOURCE!L21&amp;      IF(lookups!$O$2-LEN(SOURCE!L21) &gt;= 0, REPT(" ",lookups!$O$2-LEN(SOURCE!L21)), "")&amp;
" | "&amp; SOURCE!M21&amp;      IF(lookups!$P$2-LEN(SOURCE!M21) &gt;= 0, REPT(" ",lookups!$P$2-LEN(SOURCE!M21)), "")&amp;
      "},"&amp;IF(SOURCE!O21&lt;&gt;"",""&amp;SOURCE!O21,"")
 )
)
)</f>
        <v>/*   16 */  { fnXLessThan,                  TM_CMP,                      "x&lt; ?",                                        "x&lt; ?",                                        (0 &lt;&lt; TAM_MAX_BITS) |    99, CAT_FNCT | SLS_ENABLED   | US_UNCHANGED | EIM_DISABLED | PTP_COMPARE      },</v>
      </c>
    </row>
    <row r="22" spans="1:1">
      <c r="A22" s="80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IF(lookups!$E$2-LEN(SOURCE!C22) &gt;= 0, REPT(" ",lookups!$E$2-LEN(SOURCE!C22)), "")&amp;
      SOURCE!D22&amp;", "&amp; IF(lookups!$F$2-LEN(SOURCE!D22) &gt;= 0, REPT(" ",lookups!$F$2-LEN(SOURCE!D22)), "")&amp;
      SOURCE!E22&amp;", "&amp; IF(lookups!$G$2-LEN(SOURCE!E22) &gt;=0, REPT(" ",lookups!$G$2-LEN(SOURCE!E22)), "")&amp;
      SOURCE!F22&amp;", "&amp; IF(lookups!$H$2-LEN(SOURCE!F22) &gt;= 0, REPT(" ",lookups!$H$2-LEN(SOURCE!F22)+2), "")&amp;"("&amp;
      SUBSTITUTE(TEXT(SOURCE!G22,"??0"),"  ","")&amp;" &lt;&lt; TAM_MAX_BITS) |"&amp; IF(lookups!$I$2-3 &gt;= 0, REPT(" ",MAX(1,lookups!$I$2-5+4+1-1-LEN(  IF(ISTEXT(SOURCE!H22),SOURCE!H22,  SUBSTITUTE(SUBSTITUTE(TEXT(SOURCE!H22,"????0"),"  ","")," ",""))   ))), "")&amp;
       IF(ISTEXT(SOURCE!H22),SOURCE!H22, SUBSTITUTE(SUBSTITUTE(TEXT(SOURCE!H22,"????0"),"  ","")," ",""))   &amp;","&amp; IF(lookups!$J$2-3 &gt;= 0, REPT(" ",lookups!$J$2-3-5), "")&amp;
      SOURCE!I22&amp;
" | "&amp; IF(lookups!$K$2-LEN(SOURCE!I22) &gt;= 0, REPT(" ",lookups!$K$2-LEN(SOURCE!I22)), "")&amp;
      SOURCE!J22&amp;      IF(lookups!$L$2-LEN(SOURCE!J22) &gt;= 0, REPT(" ",lookups!$L$2-LEN(SOURCE!J22)), "")&amp;
" | "&amp; IF(lookups!$K$2-LEN(SOURCE!I22) &gt;= 0, REPT(" ",lookups!$K$2-LEN(SOURCE!I22)), "")&amp;
      SOURCE!K22&amp;      IF(lookups!$L$2-LEN(SOURCE!K22) &gt;= 0, REPT(" ",lookups!$M$2-LEN(SOURCE!K22)), "")&amp;
" | "&amp; SOURCE!L22&amp;      IF(lookups!$O$2-LEN(SOURCE!L22) &gt;= 0, REPT(" ",lookups!$O$2-LEN(SOURCE!L22)), "")&amp;
" | "&amp; SOURCE!M22&amp;      IF(lookups!$P$2-LEN(SOURCE!M22) &gt;= 0, REPT(" ",lookups!$P$2-LEN(SOURCE!M22)), "")&amp;
      "},"&amp;IF(SOURCE!O22&lt;&gt;"",""&amp;SOURCE!O22,"")
 )
)
)</f>
        <v>/*   17 */  { fnXLessEqual,                 TM_CMP,                      "x" STD_LESS_EQUAL " ?",                       "x" STD_LESS_EQUAL " ?",                       (0 &lt;&lt; TAM_MAX_BITS) |    99, CAT_FNCT | SLS_ENABLED   | US_UNCHANGED | EIM_DISABLED | PTP_COMPARE      },</v>
      </c>
    </row>
    <row r="23" spans="1:1">
      <c r="A23" s="80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IF(lookups!$E$2-LEN(SOURCE!C23) &gt;= 0, REPT(" ",lookups!$E$2-LEN(SOURCE!C23)), "")&amp;
      SOURCE!D23&amp;", "&amp; IF(lookups!$F$2-LEN(SOURCE!D23) &gt;= 0, REPT(" ",lookups!$F$2-LEN(SOURCE!D23)), "")&amp;
      SOURCE!E23&amp;", "&amp; IF(lookups!$G$2-LEN(SOURCE!E23) &gt;=0, REPT(" ",lookups!$G$2-LEN(SOURCE!E23)), "")&amp;
      SOURCE!F23&amp;", "&amp; IF(lookups!$H$2-LEN(SOURCE!F23) &gt;= 0, REPT(" ",lookups!$H$2-LEN(SOURCE!F23)+2), "")&amp;"("&amp;
      SUBSTITUTE(TEXT(SOURCE!G23,"??0"),"  ","")&amp;" &lt;&lt; TAM_MAX_BITS) |"&amp; IF(lookups!$I$2-3 &gt;= 0, REPT(" ",MAX(1,lookups!$I$2-5+4+1-1-LEN(  IF(ISTEXT(SOURCE!H23),SOURCE!H23,  SUBSTITUTE(SUBSTITUTE(TEXT(SOURCE!H23,"????0"),"  ","")," ",""))   ))), "")&amp;
       IF(ISTEXT(SOURCE!H23),SOURCE!H23, SUBSTITUTE(SUBSTITUTE(TEXT(SOURCE!H23,"????0"),"  ","")," ",""))   &amp;","&amp; IF(lookups!$J$2-3 &gt;= 0, REPT(" ",lookups!$J$2-3-5), "")&amp;
      SOURCE!I23&amp;
" | "&amp; IF(lookups!$K$2-LEN(SOURCE!I23) &gt;= 0, REPT(" ",lookups!$K$2-LEN(SOURCE!I23)), "")&amp;
      SOURCE!J23&amp;      IF(lookups!$L$2-LEN(SOURCE!J23) &gt;= 0, REPT(" ",lookups!$L$2-LEN(SOURCE!J23)), "")&amp;
" | "&amp; IF(lookups!$K$2-LEN(SOURCE!I23) &gt;= 0, REPT(" ",lookups!$K$2-LEN(SOURCE!I23)), "")&amp;
      SOURCE!K23&amp;      IF(lookups!$L$2-LEN(SOURCE!K23) &gt;= 0, REPT(" ",lookups!$M$2-LEN(SOURCE!K23)), "")&amp;
" | "&amp; SOURCE!L23&amp;      IF(lookups!$O$2-LEN(SOURCE!L23) &gt;= 0, REPT(" ",lookups!$O$2-LEN(SOURCE!L23)), "")&amp;
" | "&amp; SOURCE!M23&amp;      IF(lookups!$P$2-LEN(SOURCE!M23) &gt;= 0, REPT(" ",lookups!$P$2-LEN(SOURCE!M23)), "")&amp;
      "},"&amp;IF(SOURCE!O23&lt;&gt;"",""&amp;SOURCE!O23,"")
 )
)
)</f>
        <v>/*   18 */  { fnXGreaterEqual,              TM_CMP,                      "x" STD_GREATER_EQUAL " ?",                    "x" STD_GREATER_EQUAL " ?",                    (0 &lt;&lt; TAM_MAX_BITS) |    99, CAT_FNCT | SLS_ENABLED   | US_UNCHANGED | EIM_DISABLED | PTP_COMPARE      },</v>
      </c>
    </row>
    <row r="24" spans="1:1">
      <c r="A24" s="80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IF(lookups!$E$2-LEN(SOURCE!C24) &gt;= 0, REPT(" ",lookups!$E$2-LEN(SOURCE!C24)), "")&amp;
      SOURCE!D24&amp;", "&amp; IF(lookups!$F$2-LEN(SOURCE!D24) &gt;= 0, REPT(" ",lookups!$F$2-LEN(SOURCE!D24)), "")&amp;
      SOURCE!E24&amp;", "&amp; IF(lookups!$G$2-LEN(SOURCE!E24) &gt;=0, REPT(" ",lookups!$G$2-LEN(SOURCE!E24)), "")&amp;
      SOURCE!F24&amp;", "&amp; IF(lookups!$H$2-LEN(SOURCE!F24) &gt;= 0, REPT(" ",lookups!$H$2-LEN(SOURCE!F24)+2), "")&amp;"("&amp;
      SUBSTITUTE(TEXT(SOURCE!G24,"??0"),"  ","")&amp;" &lt;&lt; TAM_MAX_BITS) |"&amp; IF(lookups!$I$2-3 &gt;= 0, REPT(" ",MAX(1,lookups!$I$2-5+4+1-1-LEN(  IF(ISTEXT(SOURCE!H24),SOURCE!H24,  SUBSTITUTE(SUBSTITUTE(TEXT(SOURCE!H24,"????0"),"  ","")," ",""))   ))), "")&amp;
       IF(ISTEXT(SOURCE!H24),SOURCE!H24, SUBSTITUTE(SUBSTITUTE(TEXT(SOURCE!H24,"????0"),"  ","")," ",""))   &amp;","&amp; IF(lookups!$J$2-3 &gt;= 0, REPT(" ",lookups!$J$2-3-5), "")&amp;
      SOURCE!I24&amp;
" | "&amp; IF(lookups!$K$2-LEN(SOURCE!I24) &gt;= 0, REPT(" ",lookups!$K$2-LEN(SOURCE!I24)), "")&amp;
      SOURCE!J24&amp;      IF(lookups!$L$2-LEN(SOURCE!J24) &gt;= 0, REPT(" ",lookups!$L$2-LEN(SOURCE!J24)), "")&amp;
" | "&amp; IF(lookups!$K$2-LEN(SOURCE!I24) &gt;= 0, REPT(" ",lookups!$K$2-LEN(SOURCE!I24)), "")&amp;
      SOURCE!K24&amp;      IF(lookups!$L$2-LEN(SOURCE!K24) &gt;= 0, REPT(" ",lookups!$M$2-LEN(SOURCE!K24)), "")&amp;
" | "&amp; SOURCE!L24&amp;      IF(lookups!$O$2-LEN(SOURCE!L24) &gt;= 0, REPT(" ",lookups!$O$2-LEN(SOURCE!L24)), "")&amp;
" | "&amp; SOURCE!M24&amp;      IF(lookups!$P$2-LEN(SOURCE!M24) &gt;= 0, REPT(" ",lookups!$P$2-LEN(SOURCE!M24)), "")&amp;
      "},"&amp;IF(SOURCE!O24&lt;&gt;"",""&amp;SOURCE!O24,"")
 )
)
)</f>
        <v>/*   19 */  { fnXGreaterThan,               TM_CMP,                      "x&gt; ?",                                        "x&gt; ?",                                        (0 &lt;&lt; TAM_MAX_BITS) |    99, CAT_FNCT | SLS_ENABLED   | US_UNCHANGED | EIM_DISABLED | PTP_COMPARE      },</v>
      </c>
    </row>
    <row r="25" spans="1:1">
      <c r="A25" s="80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IF(lookups!$E$2-LEN(SOURCE!C25) &gt;= 0, REPT(" ",lookups!$E$2-LEN(SOURCE!C25)), "")&amp;
      SOURCE!D25&amp;", "&amp; IF(lookups!$F$2-LEN(SOURCE!D25) &gt;= 0, REPT(" ",lookups!$F$2-LEN(SOURCE!D25)), "")&amp;
      SOURCE!E25&amp;", "&amp; IF(lookups!$G$2-LEN(SOURCE!E25) &gt;=0, REPT(" ",lookups!$G$2-LEN(SOURCE!E25)), "")&amp;
      SOURCE!F25&amp;", "&amp; IF(lookups!$H$2-LEN(SOURCE!F25) &gt;= 0, REPT(" ",lookups!$H$2-LEN(SOURCE!F25)+2), "")&amp;"("&amp;
      SUBSTITUTE(TEXT(SOURCE!G25,"??0"),"  ","")&amp;" &lt;&lt; TAM_MAX_BITS) |"&amp; IF(lookups!$I$2-3 &gt;= 0, REPT(" ",MAX(1,lookups!$I$2-5+4+1-1-LEN(  IF(ISTEXT(SOURCE!H25),SOURCE!H25,  SUBSTITUTE(SUBSTITUTE(TEXT(SOURCE!H25,"????0"),"  ","")," ",""))   ))), "")&amp;
       IF(ISTEXT(SOURCE!H25),SOURCE!H25, SUBSTITUTE(SUBSTITUTE(TEXT(SOURCE!H25,"????0"),"  ","")," ",""))   &amp;","&amp; IF(lookups!$J$2-3 &gt;= 0, REPT(" ",lookups!$J$2-3-5), "")&amp;
      SOURCE!I25&amp;
" | "&amp; IF(lookups!$K$2-LEN(SOURCE!I25) &gt;= 0, REPT(" ",lookups!$K$2-LEN(SOURCE!I25)), "")&amp;
      SOURCE!J25&amp;      IF(lookups!$L$2-LEN(SOURCE!J25) &gt;= 0, REPT(" ",lookups!$L$2-LEN(SOURCE!J25)), "")&amp;
" | "&amp; IF(lookups!$K$2-LEN(SOURCE!I25) &gt;= 0, REPT(" ",lookups!$K$2-LEN(SOURCE!I25)), "")&amp;
      SOURCE!K25&amp;      IF(lookups!$L$2-LEN(SOURCE!K25) &gt;= 0, REPT(" ",lookups!$M$2-LEN(SOURCE!K25)), "")&amp;
" | "&amp; SOURCE!L25&amp;      IF(lookups!$O$2-LEN(SOURCE!L25) &gt;= 0, REPT(" ",lookups!$O$2-LEN(SOURCE!L25)), "")&amp;
" | "&amp; SOURCE!M25&amp;      IF(lookups!$P$2-LEN(SOURCE!M25) &gt;= 0, REPT(" ",lookups!$P$2-LEN(SOURCE!M25)), "")&amp;
      "},"&amp;IF(SOURCE!O25&lt;&gt;"",""&amp;SOURCE!O25,"")
 )
)
)</f>
        <v>/*   20 */  { fnIsFlagClear,                TM_FLAGR,                    "FC?",                                         "FC?",                                         (0 &lt;&lt; TAM_MAX_BITS) |    99, CAT_FNCT | SLS_ENABLED   | US_UNCHANGED | EIM_DISABLED | PTP_FLAG         },</v>
      </c>
    </row>
    <row r="26" spans="1:1">
      <c r="A26" s="80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IF(lookups!$E$2-LEN(SOURCE!C26) &gt;= 0, REPT(" ",lookups!$E$2-LEN(SOURCE!C26)), "")&amp;
      SOURCE!D26&amp;", "&amp; IF(lookups!$F$2-LEN(SOURCE!D26) &gt;= 0, REPT(" ",lookups!$F$2-LEN(SOURCE!D26)), "")&amp;
      SOURCE!E26&amp;", "&amp; IF(lookups!$G$2-LEN(SOURCE!E26) &gt;=0, REPT(" ",lookups!$G$2-LEN(SOURCE!E26)), "")&amp;
      SOURCE!F26&amp;", "&amp; IF(lookups!$H$2-LEN(SOURCE!F26) &gt;= 0, REPT(" ",lookups!$H$2-LEN(SOURCE!F26)+2), "")&amp;"("&amp;
      SUBSTITUTE(TEXT(SOURCE!G26,"??0"),"  ","")&amp;" &lt;&lt; TAM_MAX_BITS) |"&amp; IF(lookups!$I$2-3 &gt;= 0, REPT(" ",MAX(1,lookups!$I$2-5+4+1-1-LEN(  IF(ISTEXT(SOURCE!H26),SOURCE!H26,  SUBSTITUTE(SUBSTITUTE(TEXT(SOURCE!H26,"????0"),"  ","")," ",""))   ))), "")&amp;
       IF(ISTEXT(SOURCE!H26),SOURCE!H26, SUBSTITUTE(SUBSTITUTE(TEXT(SOURCE!H26,"????0"),"  ","")," ",""))   &amp;","&amp; IF(lookups!$J$2-3 &gt;= 0, REPT(" ",lookups!$J$2-3-5), "")&amp;
      SOURCE!I26&amp;
" | "&amp; IF(lookups!$K$2-LEN(SOURCE!I26) &gt;= 0, REPT(" ",lookups!$K$2-LEN(SOURCE!I26)), "")&amp;
      SOURCE!J26&amp;      IF(lookups!$L$2-LEN(SOURCE!J26) &gt;= 0, REPT(" ",lookups!$L$2-LEN(SOURCE!J26)), "")&amp;
" | "&amp; IF(lookups!$K$2-LEN(SOURCE!I26) &gt;= 0, REPT(" ",lookups!$K$2-LEN(SOURCE!I26)), "")&amp;
      SOURCE!K26&amp;      IF(lookups!$L$2-LEN(SOURCE!K26) &gt;= 0, REPT(" ",lookups!$M$2-LEN(SOURCE!K26)), "")&amp;
" | "&amp; SOURCE!L26&amp;      IF(lookups!$O$2-LEN(SOURCE!L26) &gt;= 0, REPT(" ",lookups!$O$2-LEN(SOURCE!L26)), "")&amp;
" | "&amp; SOURCE!M26&amp;      IF(lookups!$P$2-LEN(SOURCE!M26) &gt;= 0, REPT(" ",lookups!$P$2-LEN(SOURCE!M26)), "")&amp;
      "},"&amp;IF(SOURCE!O26&lt;&gt;"",""&amp;SOURCE!O26,"")
 )
)
)</f>
        <v>/*   21 */  { fnIsFlagSet,                  TM_FLAGR,                    "FS?",                                         "FS?",                                         (0 &lt;&lt; TAM_MAX_BITS) |    99, CAT_FNCT | SLS_ENABLED   | US_UNCHANGED | EIM_DISABLED | PTP_FLAG         },</v>
      </c>
    </row>
    <row r="27" spans="1:1">
      <c r="A27" s="80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IF(lookups!$E$2-LEN(SOURCE!C27) &gt;= 0, REPT(" ",lookups!$E$2-LEN(SOURCE!C27)), "")&amp;
      SOURCE!D27&amp;", "&amp; IF(lookups!$F$2-LEN(SOURCE!D27) &gt;= 0, REPT(" ",lookups!$F$2-LEN(SOURCE!D27)), "")&amp;
      SOURCE!E27&amp;", "&amp; IF(lookups!$G$2-LEN(SOURCE!E27) &gt;=0, REPT(" ",lookups!$G$2-LEN(SOURCE!E27)), "")&amp;
      SOURCE!F27&amp;", "&amp; IF(lookups!$H$2-LEN(SOURCE!F27) &gt;= 0, REPT(" ",lookups!$H$2-LEN(SOURCE!F27)+2), "")&amp;"("&amp;
      SUBSTITUTE(TEXT(SOURCE!G27,"??0"),"  ","")&amp;" &lt;&lt; TAM_MAX_BITS) |"&amp; IF(lookups!$I$2-3 &gt;= 0, REPT(" ",MAX(1,lookups!$I$2-5+4+1-1-LEN(  IF(ISTEXT(SOURCE!H27),SOURCE!H27,  SUBSTITUTE(SUBSTITUTE(TEXT(SOURCE!H27,"????0"),"  ","")," ",""))   ))), "")&amp;
       IF(ISTEXT(SOURCE!H27),SOURCE!H27, SUBSTITUTE(SUBSTITUTE(TEXT(SOURCE!H27,"????0"),"  ","")," ",""))   &amp;","&amp; IF(lookups!$J$2-3 &gt;= 0, REPT(" ",lookups!$J$2-3-5), "")&amp;
      SOURCE!I27&amp;
" | "&amp; IF(lookups!$K$2-LEN(SOURCE!I27) &gt;= 0, REPT(" ",lookups!$K$2-LEN(SOURCE!I27)), "")&amp;
      SOURCE!J27&amp;      IF(lookups!$L$2-LEN(SOURCE!J27) &gt;= 0, REPT(" ",lookups!$L$2-LEN(SOURCE!J27)), "")&amp;
" | "&amp; IF(lookups!$K$2-LEN(SOURCE!I27) &gt;= 0, REPT(" ",lookups!$K$2-LEN(SOURCE!I27)), "")&amp;
      SOURCE!K27&amp;      IF(lookups!$L$2-LEN(SOURCE!K27) &gt;= 0, REPT(" ",lookups!$M$2-LEN(SOURCE!K27)), "")&amp;
" | "&amp; SOURCE!L27&amp;      IF(lookups!$O$2-LEN(SOURCE!L27) &gt;= 0, REPT(" ",lookups!$O$2-LEN(SOURCE!L27)), "")&amp;
" | "&amp; SOURCE!M27&amp;      IF(lookups!$P$2-LEN(SOURCE!M27) &gt;= 0, REPT(" ",lookups!$P$2-LEN(SOURCE!M27)), "")&amp;
      "},"&amp;IF(SOURCE!O27&lt;&gt;"",""&amp;SOURCE!O27,"")
 )
)
)</f>
        <v>/*   22 */  { fnCheckInteger,               CHECK_INTEGER_EVEN,          "EVEN?",                                       "EVEN?",                                       (0 &lt;&lt; TAM_MAX_BITS) |     0, CAT_FNCT | SLS_ENABLED   | US_UNCHANGED | EIM_DISABLED | PTP_NONE         },</v>
      </c>
    </row>
    <row r="28" spans="1:1">
      <c r="A28" s="80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IF(lookups!$E$2-LEN(SOURCE!C28) &gt;= 0, REPT(" ",lookups!$E$2-LEN(SOURCE!C28)), "")&amp;
      SOURCE!D28&amp;", "&amp; IF(lookups!$F$2-LEN(SOURCE!D28) &gt;= 0, REPT(" ",lookups!$F$2-LEN(SOURCE!D28)), "")&amp;
      SOURCE!E28&amp;", "&amp; IF(lookups!$G$2-LEN(SOURCE!E28) &gt;=0, REPT(" ",lookups!$G$2-LEN(SOURCE!E28)), "")&amp;
      SOURCE!F28&amp;", "&amp; IF(lookups!$H$2-LEN(SOURCE!F28) &gt;= 0, REPT(" ",lookups!$H$2-LEN(SOURCE!F28)+2), "")&amp;"("&amp;
      SUBSTITUTE(TEXT(SOURCE!G28,"??0"),"  ","")&amp;" &lt;&lt; TAM_MAX_BITS) |"&amp; IF(lookups!$I$2-3 &gt;= 0, REPT(" ",MAX(1,lookups!$I$2-5+4+1-1-LEN(  IF(ISTEXT(SOURCE!H28),SOURCE!H28,  SUBSTITUTE(SUBSTITUTE(TEXT(SOURCE!H28,"????0"),"  ","")," ",""))   ))), "")&amp;
       IF(ISTEXT(SOURCE!H28),SOURCE!H28, SUBSTITUTE(SUBSTITUTE(TEXT(SOURCE!H28,"????0"),"  ","")," ",""))   &amp;","&amp; IF(lookups!$J$2-3 &gt;= 0, REPT(" ",lookups!$J$2-3-5), "")&amp;
      SOURCE!I28&amp;
" | "&amp; IF(lookups!$K$2-LEN(SOURCE!I28) &gt;= 0, REPT(" ",lookups!$K$2-LEN(SOURCE!I28)), "")&amp;
      SOURCE!J28&amp;      IF(lookups!$L$2-LEN(SOURCE!J28) &gt;= 0, REPT(" ",lookups!$L$2-LEN(SOURCE!J28)), "")&amp;
" | "&amp; IF(lookups!$K$2-LEN(SOURCE!I28) &gt;= 0, REPT(" ",lookups!$K$2-LEN(SOURCE!I28)), "")&amp;
      SOURCE!K28&amp;      IF(lookups!$L$2-LEN(SOURCE!K28) &gt;= 0, REPT(" ",lookups!$M$2-LEN(SOURCE!K28)), "")&amp;
" | "&amp; SOURCE!L28&amp;      IF(lookups!$O$2-LEN(SOURCE!L28) &gt;= 0, REPT(" ",lookups!$O$2-LEN(SOURCE!L28)), "")&amp;
" | "&amp; SOURCE!M28&amp;      IF(lookups!$P$2-LEN(SOURCE!M28) &gt;= 0, REPT(" ",lookups!$P$2-LEN(SOURCE!M28)), "")&amp;
      "},"&amp;IF(SOURCE!O28&lt;&gt;"",""&amp;SOURCE!O28,"")
 )
)
)</f>
        <v>/*   23 */  { fnCheckInteger,               CHECK_INTEGER_ODD,           "ODD?",                                        "ODD?",                                        (0 &lt;&lt; TAM_MAX_BITS) |     0, CAT_FNCT | SLS_ENABLED   | US_UNCHANGED | EIM_DISABLED | PTP_NONE         },</v>
      </c>
    </row>
    <row r="29" spans="1:1">
      <c r="A29" s="80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IF(lookups!$E$2-LEN(SOURCE!C29) &gt;= 0, REPT(" ",lookups!$E$2-LEN(SOURCE!C29)), "")&amp;
      SOURCE!D29&amp;", "&amp; IF(lookups!$F$2-LEN(SOURCE!D29) &gt;= 0, REPT(" ",lookups!$F$2-LEN(SOURCE!D29)), "")&amp;
      SOURCE!E29&amp;", "&amp; IF(lookups!$G$2-LEN(SOURCE!E29) &gt;=0, REPT(" ",lookups!$G$2-LEN(SOURCE!E29)), "")&amp;
      SOURCE!F29&amp;", "&amp; IF(lookups!$H$2-LEN(SOURCE!F29) &gt;= 0, REPT(" ",lookups!$H$2-LEN(SOURCE!F29)+2), "")&amp;"("&amp;
      SUBSTITUTE(TEXT(SOURCE!G29,"??0"),"  ","")&amp;" &lt;&lt; TAM_MAX_BITS) |"&amp; IF(lookups!$I$2-3 &gt;= 0, REPT(" ",MAX(1,lookups!$I$2-5+4+1-1-LEN(  IF(ISTEXT(SOURCE!H29),SOURCE!H29,  SUBSTITUTE(SUBSTITUTE(TEXT(SOURCE!H29,"????0"),"  ","")," ",""))   ))), "")&amp;
       IF(ISTEXT(SOURCE!H29),SOURCE!H29, SUBSTITUTE(SUBSTITUTE(TEXT(SOURCE!H29,"????0"),"  ","")," ",""))   &amp;","&amp; IF(lookups!$J$2-3 &gt;= 0, REPT(" ",lookups!$J$2-3-5), "")&amp;
      SOURCE!I29&amp;
" | "&amp; IF(lookups!$K$2-LEN(SOURCE!I29) &gt;= 0, REPT(" ",lookups!$K$2-LEN(SOURCE!I29)), "")&amp;
      SOURCE!J29&amp;      IF(lookups!$L$2-LEN(SOURCE!J29) &gt;= 0, REPT(" ",lookups!$L$2-LEN(SOURCE!J29)), "")&amp;
" | "&amp; IF(lookups!$K$2-LEN(SOURCE!I29) &gt;= 0, REPT(" ",lookups!$K$2-LEN(SOURCE!I29)), "")&amp;
      SOURCE!K29&amp;      IF(lookups!$L$2-LEN(SOURCE!K29) &gt;= 0, REPT(" ",lookups!$M$2-LEN(SOURCE!K29)), "")&amp;
" | "&amp; SOURCE!L29&amp;      IF(lookups!$O$2-LEN(SOURCE!L29) &gt;= 0, REPT(" ",lookups!$O$2-LEN(SOURCE!L29)), "")&amp;
" | "&amp; SOURCE!M29&amp;      IF(lookups!$P$2-LEN(SOURCE!M29) &gt;= 0, REPT(" ",lookups!$P$2-LEN(SOURCE!M29)), "")&amp;
      "},"&amp;IF(SOURCE!O29&lt;&gt;"",""&amp;SOURCE!O29,"")
 )
)
)</f>
        <v>/*   24 */  { fnCheckInteger,               CHECK_INTEGER_FP,            "FP?",                                         "FP?",                                         (0 &lt;&lt; TAM_MAX_BITS) |     0, CAT_FNCT | SLS_ENABLED   | US_UNCHANGED | EIM_DISABLED | PTP_NONE         },</v>
      </c>
    </row>
    <row r="30" spans="1:1">
      <c r="A30" s="80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IF(lookups!$E$2-LEN(SOURCE!C30) &gt;= 0, REPT(" ",lookups!$E$2-LEN(SOURCE!C30)), "")&amp;
      SOURCE!D30&amp;", "&amp; IF(lookups!$F$2-LEN(SOURCE!D30) &gt;= 0, REPT(" ",lookups!$F$2-LEN(SOURCE!D30)), "")&amp;
      SOURCE!E30&amp;", "&amp; IF(lookups!$G$2-LEN(SOURCE!E30) &gt;=0, REPT(" ",lookups!$G$2-LEN(SOURCE!E30)), "")&amp;
      SOURCE!F30&amp;", "&amp; IF(lookups!$H$2-LEN(SOURCE!F30) &gt;= 0, REPT(" ",lookups!$H$2-LEN(SOURCE!F30)+2), "")&amp;"("&amp;
      SUBSTITUTE(TEXT(SOURCE!G30,"??0"),"  ","")&amp;" &lt;&lt; TAM_MAX_BITS) |"&amp; IF(lookups!$I$2-3 &gt;= 0, REPT(" ",MAX(1,lookups!$I$2-5+4+1-1-LEN(  IF(ISTEXT(SOURCE!H30),SOURCE!H30,  SUBSTITUTE(SUBSTITUTE(TEXT(SOURCE!H30,"????0"),"  ","")," ",""))   ))), "")&amp;
       IF(ISTEXT(SOURCE!H30),SOURCE!H30, SUBSTITUTE(SUBSTITUTE(TEXT(SOURCE!H30,"????0"),"  ","")," ",""))   &amp;","&amp; IF(lookups!$J$2-3 &gt;= 0, REPT(" ",lookups!$J$2-3-5), "")&amp;
      SOURCE!I30&amp;
" | "&amp; IF(lookups!$K$2-LEN(SOURCE!I30) &gt;= 0, REPT(" ",lookups!$K$2-LEN(SOURCE!I30)), "")&amp;
      SOURCE!J30&amp;      IF(lookups!$L$2-LEN(SOURCE!J30) &gt;= 0, REPT(" ",lookups!$L$2-LEN(SOURCE!J30)), "")&amp;
" | "&amp; IF(lookups!$K$2-LEN(SOURCE!I30) &gt;= 0, REPT(" ",lookups!$K$2-LEN(SOURCE!I30)), "")&amp;
      SOURCE!K30&amp;      IF(lookups!$L$2-LEN(SOURCE!K30) &gt;= 0, REPT(" ",lookups!$M$2-LEN(SOURCE!K30)), "")&amp;
" | "&amp; SOURCE!L30&amp;      IF(lookups!$O$2-LEN(SOURCE!L30) &gt;= 0, REPT(" ",lookups!$O$2-LEN(SOURCE!L30)), "")&amp;
" | "&amp; SOURCE!M30&amp;      IF(lookups!$P$2-LEN(SOURCE!M30) &gt;= 0, REPT(" ",lookups!$P$2-LEN(SOURCE!M30)), "")&amp;
      "},"&amp;IF(SOURCE!O30&lt;&gt;"",""&amp;SOURCE!O30,"")
 )
)
)</f>
        <v>/*   25 */  { fnCheckInteger,               CHECK_INTEGER,               "INT?",                                        "INT?",                                        (0 &lt;&lt; TAM_MAX_BITS) |     0, CAT_FNCT | SLS_ENABLED   | US_UNCHANGED | EIM_DISABLED | PTP_NONE         },</v>
      </c>
    </row>
    <row r="31" spans="1:1">
      <c r="A31" s="80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IF(lookups!$E$2-LEN(SOURCE!C31) &gt;= 0, REPT(" ",lookups!$E$2-LEN(SOURCE!C31)), "")&amp;
      SOURCE!D31&amp;", "&amp; IF(lookups!$F$2-LEN(SOURCE!D31) &gt;= 0, REPT(" ",lookups!$F$2-LEN(SOURCE!D31)), "")&amp;
      SOURCE!E31&amp;", "&amp; IF(lookups!$G$2-LEN(SOURCE!E31) &gt;=0, REPT(" ",lookups!$G$2-LEN(SOURCE!E31)), "")&amp;
      SOURCE!F31&amp;", "&amp; IF(lookups!$H$2-LEN(SOURCE!F31) &gt;= 0, REPT(" ",lookups!$H$2-LEN(SOURCE!F31)+2), "")&amp;"("&amp;
      SUBSTITUTE(TEXT(SOURCE!G31,"??0"),"  ","")&amp;" &lt;&lt; TAM_MAX_BITS) |"&amp; IF(lookups!$I$2-3 &gt;= 0, REPT(" ",MAX(1,lookups!$I$2-5+4+1-1-LEN(  IF(ISTEXT(SOURCE!H31),SOURCE!H31,  SUBSTITUTE(SUBSTITUTE(TEXT(SOURCE!H31,"????0"),"  ","")," ",""))   ))), "")&amp;
       IF(ISTEXT(SOURCE!H31),SOURCE!H31, SUBSTITUTE(SUBSTITUTE(TEXT(SOURCE!H31,"????0"),"  ","")," ",""))   &amp;","&amp; IF(lookups!$J$2-3 &gt;= 0, REPT(" ",lookups!$J$2-3-5), "")&amp;
      SOURCE!I31&amp;
" | "&amp; IF(lookups!$K$2-LEN(SOURCE!I31) &gt;= 0, REPT(" ",lookups!$K$2-LEN(SOURCE!I31)), "")&amp;
      SOURCE!J31&amp;      IF(lookups!$L$2-LEN(SOURCE!J31) &gt;= 0, REPT(" ",lookups!$L$2-LEN(SOURCE!J31)), "")&amp;
" | "&amp; IF(lookups!$K$2-LEN(SOURCE!I31) &gt;= 0, REPT(" ",lookups!$K$2-LEN(SOURCE!I31)), "")&amp;
      SOURCE!K31&amp;      IF(lookups!$L$2-LEN(SOURCE!K31) &gt;= 0, REPT(" ",lookups!$M$2-LEN(SOURCE!K31)), "")&amp;
" | "&amp; SOURCE!L31&amp;      IF(lookups!$O$2-LEN(SOURCE!L31) &gt;= 0, REPT(" ",lookups!$O$2-LEN(SOURCE!L31)), "")&amp;
" | "&amp; SOURCE!M31&amp;      IF(lookups!$P$2-LEN(SOURCE!M31) &gt;= 0, REPT(" ",lookups!$P$2-LEN(SOURCE!M31)), "")&amp;
      "},"&amp;IF(SOURCE!O31&lt;&gt;"",""&amp;SOURCE!O31,"")
 )
)
)</f>
        <v>/*   26 */  { fnCheckValue,                 CHECK_VALUE_COMPLEX,         "CPX?",                                        "CPX?",                                        (0 &lt;&lt; TAM_MAX_BITS) |     0, CAT_FNCT | SLS_ENABLED   | US_UNCHANGED | EIM_DISABLED | PTP_NONE         },</v>
      </c>
    </row>
    <row r="32" spans="1:1">
      <c r="A32" s="80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IF(lookups!$E$2-LEN(SOURCE!C32) &gt;= 0, REPT(" ",lookups!$E$2-LEN(SOURCE!C32)), "")&amp;
      SOURCE!D32&amp;", "&amp; IF(lookups!$F$2-LEN(SOURCE!D32) &gt;= 0, REPT(" ",lookups!$F$2-LEN(SOURCE!D32)), "")&amp;
      SOURCE!E32&amp;", "&amp; IF(lookups!$G$2-LEN(SOURCE!E32) &gt;=0, REPT(" ",lookups!$G$2-LEN(SOURCE!E32)), "")&amp;
      SOURCE!F32&amp;", "&amp; IF(lookups!$H$2-LEN(SOURCE!F32) &gt;= 0, REPT(" ",lookups!$H$2-LEN(SOURCE!F32)+2), "")&amp;"("&amp;
      SUBSTITUTE(TEXT(SOURCE!G32,"??0"),"  ","")&amp;" &lt;&lt; TAM_MAX_BITS) |"&amp; IF(lookups!$I$2-3 &gt;= 0, REPT(" ",MAX(1,lookups!$I$2-5+4+1-1-LEN(  IF(ISTEXT(SOURCE!H32),SOURCE!H32,  SUBSTITUTE(SUBSTITUTE(TEXT(SOURCE!H32,"????0"),"  ","")," ",""))   ))), "")&amp;
       IF(ISTEXT(SOURCE!H32),SOURCE!H32, SUBSTITUTE(SUBSTITUTE(TEXT(SOURCE!H32,"????0"),"  ","")," ",""))   &amp;","&amp; IF(lookups!$J$2-3 &gt;= 0, REPT(" ",lookups!$J$2-3-5), "")&amp;
      SOURCE!I32&amp;
" | "&amp; IF(lookups!$K$2-LEN(SOURCE!I32) &gt;= 0, REPT(" ",lookups!$K$2-LEN(SOURCE!I32)), "")&amp;
      SOURCE!J32&amp;      IF(lookups!$L$2-LEN(SOURCE!J32) &gt;= 0, REPT(" ",lookups!$L$2-LEN(SOURCE!J32)), "")&amp;
" | "&amp; IF(lookups!$K$2-LEN(SOURCE!I32) &gt;= 0, REPT(" ",lookups!$K$2-LEN(SOURCE!I32)), "")&amp;
      SOURCE!K32&amp;      IF(lookups!$L$2-LEN(SOURCE!K32) &gt;= 0, REPT(" ",lookups!$M$2-LEN(SOURCE!K32)), "")&amp;
" | "&amp; SOURCE!L32&amp;      IF(lookups!$O$2-LEN(SOURCE!L32) &gt;= 0, REPT(" ",lookups!$O$2-LEN(SOURCE!L32)), "")&amp;
" | "&amp; SOURCE!M32&amp;      IF(lookups!$P$2-LEN(SOURCE!M32) &gt;= 0, REPT(" ",lookups!$P$2-LEN(SOURCE!M32)), "")&amp;
      "},"&amp;IF(SOURCE!O32&lt;&gt;"",""&amp;SOURCE!O32,"")
 )
)
)</f>
        <v>/*   27 */  { fnCheckValue,                 CHECK_VALUE_MATRIX,          "MATR?",                                       "MATR?",                                       (0 &lt;&lt; TAM_MAX_BITS) |     0, CAT_FNCT | SLS_ENABLED   | US_UNCHANGED | EIM_DISABLED | PTP_NONE         },</v>
      </c>
    </row>
    <row r="33" spans="1:1">
      <c r="A33" s="80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IF(lookups!$E$2-LEN(SOURCE!C33) &gt;= 0, REPT(" ",lookups!$E$2-LEN(SOURCE!C33)), "")&amp;
      SOURCE!D33&amp;", "&amp; IF(lookups!$F$2-LEN(SOURCE!D33) &gt;= 0, REPT(" ",lookups!$F$2-LEN(SOURCE!D33)), "")&amp;
      SOURCE!E33&amp;", "&amp; IF(lookups!$G$2-LEN(SOURCE!E33) &gt;=0, REPT(" ",lookups!$G$2-LEN(SOURCE!E33)), "")&amp;
      SOURCE!F33&amp;", "&amp; IF(lookups!$H$2-LEN(SOURCE!F33) &gt;= 0, REPT(" ",lookups!$H$2-LEN(SOURCE!F33)+2), "")&amp;"("&amp;
      SUBSTITUTE(TEXT(SOURCE!G33,"??0"),"  ","")&amp;" &lt;&lt; TAM_MAX_BITS) |"&amp; IF(lookups!$I$2-3 &gt;= 0, REPT(" ",MAX(1,lookups!$I$2-5+4+1-1-LEN(  IF(ISTEXT(SOURCE!H33),SOURCE!H33,  SUBSTITUTE(SUBSTITUTE(TEXT(SOURCE!H33,"????0"),"  ","")," ",""))   ))), "")&amp;
       IF(ISTEXT(SOURCE!H33),SOURCE!H33, SUBSTITUTE(SUBSTITUTE(TEXT(SOURCE!H33,"????0"),"  ","")," ",""))   &amp;","&amp; IF(lookups!$J$2-3 &gt;= 0, REPT(" ",lookups!$J$2-3-5), "")&amp;
      SOURCE!I33&amp;
" | "&amp; IF(lookups!$K$2-LEN(SOURCE!I33) &gt;= 0, REPT(" ",lookups!$K$2-LEN(SOURCE!I33)), "")&amp;
      SOURCE!J33&amp;      IF(lookups!$L$2-LEN(SOURCE!J33) &gt;= 0, REPT(" ",lookups!$L$2-LEN(SOURCE!J33)), "")&amp;
" | "&amp; IF(lookups!$K$2-LEN(SOURCE!I33) &gt;= 0, REPT(" ",lookups!$K$2-LEN(SOURCE!I33)), "")&amp;
      SOURCE!K33&amp;      IF(lookups!$L$2-LEN(SOURCE!K33) &gt;= 0, REPT(" ",lookups!$M$2-LEN(SOURCE!K33)), "")&amp;
" | "&amp; SOURCE!L33&amp;      IF(lookups!$O$2-LEN(SOURCE!L33) &gt;= 0, REPT(" ",lookups!$O$2-LEN(SOURCE!L33)), "")&amp;
" | "&amp; SOURCE!M33&amp;      IF(lookups!$P$2-LEN(SOURCE!M33) &gt;= 0, REPT(" ",lookups!$P$2-LEN(SOURCE!M33)), "")&amp;
      "},"&amp;IF(SOURCE!O33&lt;&gt;"",""&amp;SOURCE!O33,"")
 )
)
)</f>
        <v>/*   28 */  { fnCheckValue,                 CHECK_VALUE_NAN,             "NaN?",                                        "NaN?",                                        (0 &lt;&lt; TAM_MAX_BITS) |     0, CAT_FNCT | SLS_ENABLED   | US_UNCHANGED | EIM_DISABLED | PTP_NONE         },</v>
      </c>
    </row>
    <row r="34" spans="1:1">
      <c r="A34" s="80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IF(lookups!$E$2-LEN(SOURCE!C34) &gt;= 0, REPT(" ",lookups!$E$2-LEN(SOURCE!C34)), "")&amp;
      SOURCE!D34&amp;", "&amp; IF(lookups!$F$2-LEN(SOURCE!D34) &gt;= 0, REPT(" ",lookups!$F$2-LEN(SOURCE!D34)), "")&amp;
      SOURCE!E34&amp;", "&amp; IF(lookups!$G$2-LEN(SOURCE!E34) &gt;=0, REPT(" ",lookups!$G$2-LEN(SOURCE!E34)), "")&amp;
      SOURCE!F34&amp;", "&amp; IF(lookups!$H$2-LEN(SOURCE!F34) &gt;= 0, REPT(" ",lookups!$H$2-LEN(SOURCE!F34)+2), "")&amp;"("&amp;
      SUBSTITUTE(TEXT(SOURCE!G34,"??0"),"  ","")&amp;" &lt;&lt; TAM_MAX_BITS) |"&amp; IF(lookups!$I$2-3 &gt;= 0, REPT(" ",MAX(1,lookups!$I$2-5+4+1-1-LEN(  IF(ISTEXT(SOURCE!H34),SOURCE!H34,  SUBSTITUTE(SUBSTITUTE(TEXT(SOURCE!H34,"????0"),"  ","")," ",""))   ))), "")&amp;
       IF(ISTEXT(SOURCE!H34),SOURCE!H34, SUBSTITUTE(SUBSTITUTE(TEXT(SOURCE!H34,"????0"),"  ","")," ",""))   &amp;","&amp; IF(lookups!$J$2-3 &gt;= 0, REPT(" ",lookups!$J$2-3-5), "")&amp;
      SOURCE!I34&amp;
" | "&amp; IF(lookups!$K$2-LEN(SOURCE!I34) &gt;= 0, REPT(" ",lookups!$K$2-LEN(SOURCE!I34)), "")&amp;
      SOURCE!J34&amp;      IF(lookups!$L$2-LEN(SOURCE!J34) &gt;= 0, REPT(" ",lookups!$L$2-LEN(SOURCE!J34)), "")&amp;
" | "&amp; IF(lookups!$K$2-LEN(SOURCE!I34) &gt;= 0, REPT(" ",lookups!$K$2-LEN(SOURCE!I34)), "")&amp;
      SOURCE!K34&amp;      IF(lookups!$L$2-LEN(SOURCE!K34) &gt;= 0, REPT(" ",lookups!$M$2-LEN(SOURCE!K34)), "")&amp;
" | "&amp; SOURCE!L34&amp;      IF(lookups!$O$2-LEN(SOURCE!L34) &gt;= 0, REPT(" ",lookups!$O$2-LEN(SOURCE!L34)), "")&amp;
" | "&amp; SOURCE!M34&amp;      IF(lookups!$P$2-LEN(SOURCE!M34) &gt;= 0, REPT(" ",lookups!$P$2-LEN(SOURCE!M34)), "")&amp;
      "},"&amp;IF(SOURCE!O34&lt;&gt;"",""&amp;SOURCE!O34,"")
 )
)
)</f>
        <v>/*   29 */  { fnCheckValue,                 CHECK_VALUE_REAL,            "REAL?",                                       "REAL?",                                       (0 &lt;&lt; TAM_MAX_BITS) |     0, CAT_FNCT | SLS_ENABLED   | US_UNCHANGED | EIM_DISABLED | PTP_NONE         },</v>
      </c>
    </row>
    <row r="35" spans="1:1">
      <c r="A35" s="80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IF(lookups!$E$2-LEN(SOURCE!C35) &gt;= 0, REPT(" ",lookups!$E$2-LEN(SOURCE!C35)), "")&amp;
      SOURCE!D35&amp;", "&amp; IF(lookups!$F$2-LEN(SOURCE!D35) &gt;= 0, REPT(" ",lookups!$F$2-LEN(SOURCE!D35)), "")&amp;
      SOURCE!E35&amp;", "&amp; IF(lookups!$G$2-LEN(SOURCE!E35) &gt;=0, REPT(" ",lookups!$G$2-LEN(SOURCE!E35)), "")&amp;
      SOURCE!F35&amp;", "&amp; IF(lookups!$H$2-LEN(SOURCE!F35) &gt;= 0, REPT(" ",lookups!$H$2-LEN(SOURCE!F35)+2), "")&amp;"("&amp;
      SUBSTITUTE(TEXT(SOURCE!G35,"??0"),"  ","")&amp;" &lt;&lt; TAM_MAX_BITS) |"&amp; IF(lookups!$I$2-3 &gt;= 0, REPT(" ",MAX(1,lookups!$I$2-5+4+1-1-LEN(  IF(ISTEXT(SOURCE!H35),SOURCE!H35,  SUBSTITUTE(SUBSTITUTE(TEXT(SOURCE!H35,"????0"),"  ","")," ",""))   ))), "")&amp;
       IF(ISTEXT(SOURCE!H35),SOURCE!H35, SUBSTITUTE(SUBSTITUTE(TEXT(SOURCE!H35,"????0"),"  ","")," ",""))   &amp;","&amp; IF(lookups!$J$2-3 &gt;= 0, REPT(" ",lookups!$J$2-3-5), "")&amp;
      SOURCE!I35&amp;
" | "&amp; IF(lookups!$K$2-LEN(SOURCE!I35) &gt;= 0, REPT(" ",lookups!$K$2-LEN(SOURCE!I35)), "")&amp;
      SOURCE!J35&amp;      IF(lookups!$L$2-LEN(SOURCE!J35) &gt;= 0, REPT(" ",lookups!$L$2-LEN(SOURCE!J35)), "")&amp;
" | "&amp; IF(lookups!$K$2-LEN(SOURCE!I35) &gt;= 0, REPT(" ",lookups!$K$2-LEN(SOURCE!I35)), "")&amp;
      SOURCE!K35&amp;      IF(lookups!$L$2-LEN(SOURCE!K35) &gt;= 0, REPT(" ",lookups!$M$2-LEN(SOURCE!K35)), "")&amp;
" | "&amp; SOURCE!L35&amp;      IF(lookups!$O$2-LEN(SOURCE!L35) &gt;= 0, REPT(" ",lookups!$O$2-LEN(SOURCE!L35)), "")&amp;
" | "&amp; SOURCE!M35&amp;      IF(lookups!$P$2-LEN(SOURCE!M35) &gt;= 0, REPT(" ",lookups!$P$2-LEN(SOURCE!M35)), "")&amp;
      "},"&amp;IF(SOURCE!O35&lt;&gt;"",""&amp;SOURCE!O35,"")
 )
)
)</f>
        <v>/*   30 */  { fnCheckValue,                 CHECK_VALUE_SPECIAL,         "SPEC?",                                       "SPEC?",                                       (0 &lt;&lt; TAM_MAX_BITS) |     0, CAT_FNCT | SLS_ENABLED   | US_UNCHANGED | EIM_DISABLED | PTP_NONE         },</v>
      </c>
    </row>
    <row r="36" spans="1:1">
      <c r="A36" s="80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IF(lookups!$E$2-LEN(SOURCE!C36) &gt;= 0, REPT(" ",lookups!$E$2-LEN(SOURCE!C36)), "")&amp;
      SOURCE!D36&amp;", "&amp; IF(lookups!$F$2-LEN(SOURCE!D36) &gt;= 0, REPT(" ",lookups!$F$2-LEN(SOURCE!D36)), "")&amp;
      SOURCE!E36&amp;", "&amp; IF(lookups!$G$2-LEN(SOURCE!E36) &gt;=0, REPT(" ",lookups!$G$2-LEN(SOURCE!E36)), "")&amp;
      SOURCE!F36&amp;", "&amp; IF(lookups!$H$2-LEN(SOURCE!F36) &gt;= 0, REPT(" ",lookups!$H$2-LEN(SOURCE!F36)+2), "")&amp;"("&amp;
      SUBSTITUTE(TEXT(SOURCE!G36,"??0"),"  ","")&amp;" &lt;&lt; TAM_MAX_BITS) |"&amp; IF(lookups!$I$2-3 &gt;= 0, REPT(" ",MAX(1,lookups!$I$2-5+4+1-1-LEN(  IF(ISTEXT(SOURCE!H36),SOURCE!H36,  SUBSTITUTE(SUBSTITUTE(TEXT(SOURCE!H36,"????0"),"  ","")," ",""))   ))), "")&amp;
       IF(ISTEXT(SOURCE!H36),SOURCE!H36, SUBSTITUTE(SUBSTITUTE(TEXT(SOURCE!H36,"????0"),"  ","")," ",""))   &amp;","&amp; IF(lookups!$J$2-3 &gt;= 0, REPT(" ",lookups!$J$2-3-5), "")&amp;
      SOURCE!I36&amp;
" | "&amp; IF(lookups!$K$2-LEN(SOURCE!I36) &gt;= 0, REPT(" ",lookups!$K$2-LEN(SOURCE!I36)), "")&amp;
      SOURCE!J36&amp;      IF(lookups!$L$2-LEN(SOURCE!J36) &gt;= 0, REPT(" ",lookups!$L$2-LEN(SOURCE!J36)), "")&amp;
" | "&amp; IF(lookups!$K$2-LEN(SOURCE!I36) &gt;= 0, REPT(" ",lookups!$K$2-LEN(SOURCE!I36)), "")&amp;
      SOURCE!K36&amp;      IF(lookups!$L$2-LEN(SOURCE!K36) &gt;= 0, REPT(" ",lookups!$M$2-LEN(SOURCE!K36)), "")&amp;
" | "&amp; SOURCE!L36&amp;      IF(lookups!$O$2-LEN(SOURCE!L36) &gt;= 0, REPT(" ",lookups!$O$2-LEN(SOURCE!L36)), "")&amp;
" | "&amp; SOURCE!M36&amp;      IF(lookups!$P$2-LEN(SOURCE!M36) &gt;= 0, REPT(" ",lookups!$P$2-LEN(SOURCE!M36)), "")&amp;
      "},"&amp;IF(SOURCE!O36&lt;&gt;"",""&amp;SOURCE!O36,"")
 )
)
)</f>
        <v>/*   31 */  { fnIsString,                   NOPARAM,                     "STRI?",                                       "STRI?",                                       (0 &lt;&lt; TAM_MAX_BITS) |     0, CAT_FNCT | SLS_ENABLED   | US_UNCHANGED | EIM_DISABLED | PTP_NONE         },</v>
      </c>
    </row>
    <row r="37" spans="1:1">
      <c r="A37" s="80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IF(lookups!$E$2-LEN(SOURCE!C37) &gt;= 0, REPT(" ",lookups!$E$2-LEN(SOURCE!C37)), "")&amp;
      SOURCE!D37&amp;", "&amp; IF(lookups!$F$2-LEN(SOURCE!D37) &gt;= 0, REPT(" ",lookups!$F$2-LEN(SOURCE!D37)), "")&amp;
      SOURCE!E37&amp;", "&amp; IF(lookups!$G$2-LEN(SOURCE!E37) &gt;=0, REPT(" ",lookups!$G$2-LEN(SOURCE!E37)), "")&amp;
      SOURCE!F37&amp;", "&amp; IF(lookups!$H$2-LEN(SOURCE!F37) &gt;= 0, REPT(" ",lookups!$H$2-LEN(SOURCE!F37)+2), "")&amp;"("&amp;
      SUBSTITUTE(TEXT(SOURCE!G37,"??0"),"  ","")&amp;" &lt;&lt; TAM_MAX_BITS) |"&amp; IF(lookups!$I$2-3 &gt;= 0, REPT(" ",MAX(1,lookups!$I$2-5+4+1-1-LEN(  IF(ISTEXT(SOURCE!H37),SOURCE!H37,  SUBSTITUTE(SUBSTITUTE(TEXT(SOURCE!H37,"????0"),"  ","")," ",""))   ))), "")&amp;
       IF(ISTEXT(SOURCE!H37),SOURCE!H37, SUBSTITUTE(SUBSTITUTE(TEXT(SOURCE!H37,"????0"),"  ","")," ",""))   &amp;","&amp; IF(lookups!$J$2-3 &gt;= 0, REPT(" ",lookups!$J$2-3-5), "")&amp;
      SOURCE!I37&amp;
" | "&amp; IF(lookups!$K$2-LEN(SOURCE!I37) &gt;= 0, REPT(" ",lookups!$K$2-LEN(SOURCE!I37)), "")&amp;
      SOURCE!J37&amp;      IF(lookups!$L$2-LEN(SOURCE!J37) &gt;= 0, REPT(" ",lookups!$L$2-LEN(SOURCE!J37)), "")&amp;
" | "&amp; IF(lookups!$K$2-LEN(SOURCE!I37) &gt;= 0, REPT(" ",lookups!$K$2-LEN(SOURCE!I37)), "")&amp;
      SOURCE!K37&amp;      IF(lookups!$L$2-LEN(SOURCE!K37) &gt;= 0, REPT(" ",lookups!$M$2-LEN(SOURCE!K37)), "")&amp;
" | "&amp; SOURCE!L37&amp;      IF(lookups!$O$2-LEN(SOURCE!L37) &gt;= 0, REPT(" ",lookups!$O$2-LEN(SOURCE!L37)), "")&amp;
" | "&amp; SOURCE!M37&amp;      IF(lookups!$P$2-LEN(SOURCE!M37) &gt;= 0, REPT(" ",lookups!$P$2-LEN(SOURCE!M37)), "")&amp;
      "},"&amp;IF(SOURCE!O37&lt;&gt;"",""&amp;SOURCE!O37,"")
 )
)
)</f>
        <v>/*   32 */  { fnCheckValue,                 CHECK_VALUE_INFINITY,        STD_PLUS_MINUS STD_INFINITY "?",               STD_PLUS_MINUS STD_INFINITY "?",               (0 &lt;&lt; TAM_MAX_BITS) |     0, CAT_FNCT | SLS_ENABLED   | US_ENABLED   | EIM_DISABLED | PTP_NONE         },</v>
      </c>
    </row>
    <row r="38" spans="1:1">
      <c r="A38" s="80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IF(lookups!$E$2-LEN(SOURCE!C38) &gt;= 0, REPT(" ",lookups!$E$2-LEN(SOURCE!C38)), "")&amp;
      SOURCE!D38&amp;", "&amp; IF(lookups!$F$2-LEN(SOURCE!D38) &gt;= 0, REPT(" ",lookups!$F$2-LEN(SOURCE!D38)), "")&amp;
      SOURCE!E38&amp;", "&amp; IF(lookups!$G$2-LEN(SOURCE!E38) &gt;=0, REPT(" ",lookups!$G$2-LEN(SOURCE!E38)), "")&amp;
      SOURCE!F38&amp;", "&amp; IF(lookups!$H$2-LEN(SOURCE!F38) &gt;= 0, REPT(" ",lookups!$H$2-LEN(SOURCE!F38)+2), "")&amp;"("&amp;
      SUBSTITUTE(TEXT(SOURCE!G38,"??0"),"  ","")&amp;" &lt;&lt; TAM_MAX_BITS) |"&amp; IF(lookups!$I$2-3 &gt;= 0, REPT(" ",MAX(1,lookups!$I$2-5+4+1-1-LEN(  IF(ISTEXT(SOURCE!H38),SOURCE!H38,  SUBSTITUTE(SUBSTITUTE(TEXT(SOURCE!H38,"????0"),"  ","")," ",""))   ))), "")&amp;
       IF(ISTEXT(SOURCE!H38),SOURCE!H38, SUBSTITUTE(SUBSTITUTE(TEXT(SOURCE!H38,"????0"),"  ","")," ",""))   &amp;","&amp; IF(lookups!$J$2-3 &gt;= 0, REPT(" ",lookups!$J$2-3-5), "")&amp;
      SOURCE!I38&amp;
" | "&amp; IF(lookups!$K$2-LEN(SOURCE!I38) &gt;= 0, REPT(" ",lookups!$K$2-LEN(SOURCE!I38)), "")&amp;
      SOURCE!J38&amp;      IF(lookups!$L$2-LEN(SOURCE!J38) &gt;= 0, REPT(" ",lookups!$L$2-LEN(SOURCE!J38)), "")&amp;
" | "&amp; IF(lookups!$K$2-LEN(SOURCE!I38) &gt;= 0, REPT(" ",lookups!$K$2-LEN(SOURCE!I38)), "")&amp;
      SOURCE!K38&amp;      IF(lookups!$L$2-LEN(SOURCE!K38) &gt;= 0, REPT(" ",lookups!$M$2-LEN(SOURCE!K38)), "")&amp;
" | "&amp; SOURCE!L38&amp;      IF(lookups!$O$2-LEN(SOURCE!L38) &gt;= 0, REPT(" ",lookups!$O$2-LEN(SOURCE!L38)), "")&amp;
" | "&amp; SOURCE!M38&amp;      IF(lookups!$P$2-LEN(SOURCE!M38) &gt;= 0, REPT(" ",lookups!$P$2-LEN(SOURCE!M38)), "")&amp;
      "},"&amp;IF(SOURCE!O38&lt;&gt;"",""&amp;SOURCE!O38,"")
 )
)
)</f>
        <v>/*   33 */  { fnIsPrime,                    NOPARAM,                     "PRIME?",                                      "PRIME?",                                      (0 &lt;&lt; TAM_MAX_BITS) |     0, CAT_FNCT | SLS_ENABLED   | US_UNCHANGED | EIM_DISABLED | PTP_NONE         },</v>
      </c>
    </row>
    <row r="39" spans="1:1">
      <c r="A39" s="80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IF(lookups!$E$2-LEN(SOURCE!C39) &gt;= 0, REPT(" ",lookups!$E$2-LEN(SOURCE!C39)), "")&amp;
      SOURCE!D39&amp;", "&amp; IF(lookups!$F$2-LEN(SOURCE!D39) &gt;= 0, REPT(" ",lookups!$F$2-LEN(SOURCE!D39)), "")&amp;
      SOURCE!E39&amp;", "&amp; IF(lookups!$G$2-LEN(SOURCE!E39) &gt;=0, REPT(" ",lookups!$G$2-LEN(SOURCE!E39)), "")&amp;
      SOURCE!F39&amp;", "&amp; IF(lookups!$H$2-LEN(SOURCE!F39) &gt;= 0, REPT(" ",lookups!$H$2-LEN(SOURCE!F39)+2), "")&amp;"("&amp;
      SUBSTITUTE(TEXT(SOURCE!G39,"??0"),"  ","")&amp;" &lt;&lt; TAM_MAX_BITS) |"&amp; IF(lookups!$I$2-3 &gt;= 0, REPT(" ",MAX(1,lookups!$I$2-5+4+1-1-LEN(  IF(ISTEXT(SOURCE!H39),SOURCE!H39,  SUBSTITUTE(SUBSTITUTE(TEXT(SOURCE!H39,"????0"),"  ","")," ",""))   ))), "")&amp;
       IF(ISTEXT(SOURCE!H39),SOURCE!H39, SUBSTITUTE(SUBSTITUTE(TEXT(SOURCE!H39,"????0"),"  ","")," ",""))   &amp;","&amp; IF(lookups!$J$2-3 &gt;= 0, REPT(" ",lookups!$J$2-3-5), "")&amp;
      SOURCE!I39&amp;
" | "&amp; IF(lookups!$K$2-LEN(SOURCE!I39) &gt;= 0, REPT(" ",lookups!$K$2-LEN(SOURCE!I39)), "")&amp;
      SOURCE!J39&amp;      IF(lookups!$L$2-LEN(SOURCE!J39) &gt;= 0, REPT(" ",lookups!$L$2-LEN(SOURCE!J39)), "")&amp;
" | "&amp; IF(lookups!$K$2-LEN(SOURCE!I39) &gt;= 0, REPT(" ",lookups!$K$2-LEN(SOURCE!I39)), "")&amp;
      SOURCE!K39&amp;      IF(lookups!$L$2-LEN(SOURCE!K39) &gt;= 0, REPT(" ",lookups!$M$2-LEN(SOURCE!K39)), "")&amp;
" | "&amp; SOURCE!L39&amp;      IF(lookups!$O$2-LEN(SOURCE!L39) &gt;= 0, REPT(" ",lookups!$O$2-LEN(SOURCE!L39)), "")&amp;
" | "&amp; SOURCE!M39&amp;      IF(lookups!$P$2-LEN(SOURCE!M39) &gt;= 0, REPT(" ",lookups!$P$2-LEN(SOURCE!M39)), "")&amp;
      "},"&amp;IF(SOURCE!O39&lt;&gt;"",""&amp;SOURCE!O39,"")
 )
)
)</f>
        <v>/*   34 */  { fnIsTopRoutine,               NOPARAM,                     "TOP?",                                        "TOP?",                                        (0 &lt;&lt; TAM_MAX_BITS) |     0, CAT_FNCT | SLS_UNCHANGED | US_UNCHANGED | EIM_DISABLED | PTP_NONE         },</v>
      </c>
    </row>
    <row r="40" spans="1:1">
      <c r="A40" s="80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IF(lookups!$E$2-LEN(SOURCE!C40) &gt;= 0, REPT(" ",lookups!$E$2-LEN(SOURCE!C40)), "")&amp;
      SOURCE!D40&amp;", "&amp; IF(lookups!$F$2-LEN(SOURCE!D40) &gt;= 0, REPT(" ",lookups!$F$2-LEN(SOURCE!D40)), "")&amp;
      SOURCE!E40&amp;", "&amp; IF(lookups!$G$2-LEN(SOURCE!E40) &gt;=0, REPT(" ",lookups!$G$2-LEN(SOURCE!E40)), "")&amp;
      SOURCE!F40&amp;", "&amp; IF(lookups!$H$2-LEN(SOURCE!F40) &gt;= 0, REPT(" ",lookups!$H$2-LEN(SOURCE!F40)+2), "")&amp;"("&amp;
      SUBSTITUTE(TEXT(SOURCE!G40,"??0"),"  ","")&amp;" &lt;&lt; TAM_MAX_BITS) |"&amp; IF(lookups!$I$2-3 &gt;= 0, REPT(" ",MAX(1,lookups!$I$2-5+4+1-1-LEN(  IF(ISTEXT(SOURCE!H40),SOURCE!H40,  SUBSTITUTE(SUBSTITUTE(TEXT(SOURCE!H40,"????0"),"  ","")," ",""))   ))), "")&amp;
       IF(ISTEXT(SOURCE!H40),SOURCE!H40, SUBSTITUTE(SUBSTITUTE(TEXT(SOURCE!H40,"????0"),"  ","")," ",""))   &amp;","&amp; IF(lookups!$J$2-3 &gt;= 0, REPT(" ",lookups!$J$2-3-5), "")&amp;
      SOURCE!I40&amp;
" | "&amp; IF(lookups!$K$2-LEN(SOURCE!I40) &gt;= 0, REPT(" ",lookups!$K$2-LEN(SOURCE!I40)), "")&amp;
      SOURCE!J40&amp;      IF(lookups!$L$2-LEN(SOURCE!J40) &gt;= 0, REPT(" ",lookups!$L$2-LEN(SOURCE!J40)), "")&amp;
" | "&amp; IF(lookups!$K$2-LEN(SOURCE!I40) &gt;= 0, REPT(" ",lookups!$K$2-LEN(SOURCE!I40)), "")&amp;
      SOURCE!K40&amp;      IF(lookups!$L$2-LEN(SOURCE!K40) &gt;= 0, REPT(" ",lookups!$M$2-LEN(SOURCE!K40)), "")&amp;
" | "&amp; SOURCE!L40&amp;      IF(lookups!$O$2-LEN(SOURCE!L40) &gt;= 0, REPT(" ",lookups!$O$2-LEN(SOURCE!L40)), "")&amp;
" | "&amp; SOURCE!M40&amp;      IF(lookups!$P$2-LEN(SOURCE!M40) &gt;= 0, REPT(" ",lookups!$P$2-LEN(SOURCE!M40)), "")&amp;
      "},"&amp;IF(SOURCE!O40&lt;&gt;"",""&amp;SOURCE!O40,"")
 )
)
)</f>
        <v>/*   35 */  { fnKeyEnter,                   NOPARAM/*#JM#*/,             "ENTER" STD_UP_ARROW,                          "ENTER" STD_UP_ARROW,                          (0 &lt;&lt; TAM_MAX_BITS) |     0, CAT_FNCT | SLS_UNCHANGED | US_ENABLED   | EIM_DISABLED | PTP_NONE         },</v>
      </c>
    </row>
    <row r="41" spans="1:1">
      <c r="A41" s="80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IF(lookups!$E$2-LEN(SOURCE!C41) &gt;= 0, REPT(" ",lookups!$E$2-LEN(SOURCE!C41)), "")&amp;
      SOURCE!D41&amp;", "&amp; IF(lookups!$F$2-LEN(SOURCE!D41) &gt;= 0, REPT(" ",lookups!$F$2-LEN(SOURCE!D41)), "")&amp;
      SOURCE!E41&amp;", "&amp; IF(lookups!$G$2-LEN(SOURCE!E41) &gt;=0, REPT(" ",lookups!$G$2-LEN(SOURCE!E41)), "")&amp;
      SOURCE!F41&amp;", "&amp; IF(lookups!$H$2-LEN(SOURCE!F41) &gt;= 0, REPT(" ",lookups!$H$2-LEN(SOURCE!F41)+2), "")&amp;"("&amp;
      SUBSTITUTE(TEXT(SOURCE!G41,"??0"),"  ","")&amp;" &lt;&lt; TAM_MAX_BITS) |"&amp; IF(lookups!$I$2-3 &gt;= 0, REPT(" ",MAX(1,lookups!$I$2-5+4+1-1-LEN(  IF(ISTEXT(SOURCE!H41),SOURCE!H41,  SUBSTITUTE(SUBSTITUTE(TEXT(SOURCE!H41,"????0"),"  ","")," ",""))   ))), "")&amp;
       IF(ISTEXT(SOURCE!H41),SOURCE!H41, SUBSTITUTE(SUBSTITUTE(TEXT(SOURCE!H41,"????0"),"  ","")," ",""))   &amp;","&amp; IF(lookups!$J$2-3 &gt;= 0, REPT(" ",lookups!$J$2-3-5), "")&amp;
      SOURCE!I41&amp;
" | "&amp; IF(lookups!$K$2-LEN(SOURCE!I41) &gt;= 0, REPT(" ",lookups!$K$2-LEN(SOURCE!I41)), "")&amp;
      SOURCE!J41&amp;      IF(lookups!$L$2-LEN(SOURCE!J41) &gt;= 0, REPT(" ",lookups!$L$2-LEN(SOURCE!J41)), "")&amp;
" | "&amp; IF(lookups!$K$2-LEN(SOURCE!I41) &gt;= 0, REPT(" ",lookups!$K$2-LEN(SOURCE!I41)), "")&amp;
      SOURCE!K41&amp;      IF(lookups!$L$2-LEN(SOURCE!K41) &gt;= 0, REPT(" ",lookups!$M$2-LEN(SOURCE!K41)), "")&amp;
" | "&amp; SOURCE!L41&amp;      IF(lookups!$O$2-LEN(SOURCE!L41) &gt;= 0, REPT(" ",lookups!$O$2-LEN(SOURCE!L41)), "")&amp;
" | "&amp; SOURCE!M41&amp;      IF(lookups!$P$2-LEN(SOURCE!M41) &gt;= 0, REPT(" ",lookups!$P$2-LEN(SOURCE!M41)), "")&amp;
      "},"&amp;IF(SOURCE!O41&lt;&gt;"",""&amp;SOURCE!O41,"")
 )
)
)</f>
        <v>/*   36 */  { fnSwapXY,                     NOPARAM,                     "x" STD_RIGHT_OVER_LEFT_ARROW "y",             "x" STD_RIGHT_OVER_LEFT_ARROW "y",             (0 &lt;&lt; TAM_MAX_BITS) |     0, CAT_FNCT | SLS_ENABLED   | US_ENABL_XEQ | EIM_DISABLED | PTP_NONE         },</v>
      </c>
    </row>
    <row r="42" spans="1:1">
      <c r="A42" s="80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IF(lookups!$E$2-LEN(SOURCE!C42) &gt;= 0, REPT(" ",lookups!$E$2-LEN(SOURCE!C42)), "")&amp;
      SOURCE!D42&amp;", "&amp; IF(lookups!$F$2-LEN(SOURCE!D42) &gt;= 0, REPT(" ",lookups!$F$2-LEN(SOURCE!D42)), "")&amp;
      SOURCE!E42&amp;", "&amp; IF(lookups!$G$2-LEN(SOURCE!E42) &gt;=0, REPT(" ",lookups!$G$2-LEN(SOURCE!E42)), "")&amp;
      SOURCE!F42&amp;", "&amp; IF(lookups!$H$2-LEN(SOURCE!F42) &gt;= 0, REPT(" ",lookups!$H$2-LEN(SOURCE!F42)+2), "")&amp;"("&amp;
      SUBSTITUTE(TEXT(SOURCE!G42,"??0"),"  ","")&amp;" &lt;&lt; TAM_MAX_BITS) |"&amp; IF(lookups!$I$2-3 &gt;= 0, REPT(" ",MAX(1,lookups!$I$2-5+4+1-1-LEN(  IF(ISTEXT(SOURCE!H42),SOURCE!H42,  SUBSTITUTE(SUBSTITUTE(TEXT(SOURCE!H42,"????0"),"  ","")," ",""))   ))), "")&amp;
       IF(ISTEXT(SOURCE!H42),SOURCE!H42, SUBSTITUTE(SUBSTITUTE(TEXT(SOURCE!H42,"????0"),"  ","")," ",""))   &amp;","&amp; IF(lookups!$J$2-3 &gt;= 0, REPT(" ",lookups!$J$2-3-5), "")&amp;
      SOURCE!I42&amp;
" | "&amp; IF(lookups!$K$2-LEN(SOURCE!I42) &gt;= 0, REPT(" ",lookups!$K$2-LEN(SOURCE!I42)), "")&amp;
      SOURCE!J42&amp;      IF(lookups!$L$2-LEN(SOURCE!J42) &gt;= 0, REPT(" ",lookups!$L$2-LEN(SOURCE!J42)), "")&amp;
" | "&amp; IF(lookups!$K$2-LEN(SOURCE!I42) &gt;= 0, REPT(" ",lookups!$K$2-LEN(SOURCE!I42)), "")&amp;
      SOURCE!K42&amp;      IF(lookups!$L$2-LEN(SOURCE!K42) &gt;= 0, REPT(" ",lookups!$M$2-LEN(SOURCE!K42)), "")&amp;
" | "&amp; SOURCE!L42&amp;      IF(lookups!$O$2-LEN(SOURCE!L42) &gt;= 0, REPT(" ",lookups!$O$2-LEN(SOURCE!L42)), "")&amp;
" | "&amp; SOURCE!M42&amp;      IF(lookups!$P$2-LEN(SOURCE!M42) &gt;= 0, REPT(" ",lookups!$P$2-LEN(SOURCE!M42)), "")&amp;
      "},"&amp;IF(SOURCE!O42&lt;&gt;"",""&amp;SOURCE!O42,"")
 )
)
)</f>
        <v>/*   37 */  { fnDrop,                       NOPARAM,                     "DROPx",                                       "DROPx",                                       (0 &lt;&lt; TAM_MAX_BITS) |     0, CAT_FNCT | SLS_ENABLED   | US_ENABLED   | EIM_DISABLED | PTP_NONE         },</v>
      </c>
    </row>
    <row r="43" spans="1:1">
      <c r="A43" s="80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IF(lookups!$E$2-LEN(SOURCE!C43) &gt;= 0, REPT(" ",lookups!$E$2-LEN(SOURCE!C43)), "")&amp;
      SOURCE!D43&amp;", "&amp; IF(lookups!$F$2-LEN(SOURCE!D43) &gt;= 0, REPT(" ",lookups!$F$2-LEN(SOURCE!D43)), "")&amp;
      SOURCE!E43&amp;", "&amp; IF(lookups!$G$2-LEN(SOURCE!E43) &gt;=0, REPT(" ",lookups!$G$2-LEN(SOURCE!E43)), "")&amp;
      SOURCE!F43&amp;", "&amp; IF(lookups!$H$2-LEN(SOURCE!F43) &gt;= 0, REPT(" ",lookups!$H$2-LEN(SOURCE!F43)+2), "")&amp;"("&amp;
      SUBSTITUTE(TEXT(SOURCE!G43,"??0"),"  ","")&amp;" &lt;&lt; TAM_MAX_BITS) |"&amp; IF(lookups!$I$2-3 &gt;= 0, REPT(" ",MAX(1,lookups!$I$2-5+4+1-1-LEN(  IF(ISTEXT(SOURCE!H43),SOURCE!H43,  SUBSTITUTE(SUBSTITUTE(TEXT(SOURCE!H43,"????0"),"  ","")," ",""))   ))), "")&amp;
       IF(ISTEXT(SOURCE!H43),SOURCE!H43, SUBSTITUTE(SUBSTITUTE(TEXT(SOURCE!H43,"????0"),"  ","")," ",""))   &amp;","&amp; IF(lookups!$J$2-3 &gt;= 0, REPT(" ",lookups!$J$2-3-5), "")&amp;
      SOURCE!I43&amp;
" | "&amp; IF(lookups!$K$2-LEN(SOURCE!I43) &gt;= 0, REPT(" ",lookups!$K$2-LEN(SOURCE!I43)), "")&amp;
      SOURCE!J43&amp;      IF(lookups!$L$2-LEN(SOURCE!J43) &gt;= 0, REPT(" ",lookups!$L$2-LEN(SOURCE!J43)), "")&amp;
" | "&amp; IF(lookups!$K$2-LEN(SOURCE!I43) &gt;= 0, REPT(" ",lookups!$K$2-LEN(SOURCE!I43)), "")&amp;
      SOURCE!K43&amp;      IF(lookups!$L$2-LEN(SOURCE!K43) &gt;= 0, REPT(" ",lookups!$M$2-LEN(SOURCE!K43)), "")&amp;
" | "&amp; SOURCE!L43&amp;      IF(lookups!$O$2-LEN(SOURCE!L43) &gt;= 0, REPT(" ",lookups!$O$2-LEN(SOURCE!L43)), "")&amp;
" | "&amp; SOURCE!M43&amp;      IF(lookups!$P$2-LEN(SOURCE!M43) &gt;= 0, REPT(" ",lookups!$P$2-LEN(SOURCE!M43)), "")&amp;
      "},"&amp;IF(SOURCE!O43&lt;&gt;"",""&amp;SOURCE!O43,"")
 )
)
)</f>
        <v>/*   38 */  { fnPause,                      TM_VALUE,                    "PAUSE",                                       "PAUSE",                                       (0 &lt;&lt; TAM_MAX_BITS) |    99, CAT_FNCT | SLS_UNCHANGED | US_UNCHANGED | EIM_DISABLED | PTP_NUMBER_8     },</v>
      </c>
    </row>
    <row r="44" spans="1:1">
      <c r="A44" s="80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IF(lookups!$E$2-LEN(SOURCE!C44) &gt;= 0, REPT(" ",lookups!$E$2-LEN(SOURCE!C44)), "")&amp;
      SOURCE!D44&amp;", "&amp; IF(lookups!$F$2-LEN(SOURCE!D44) &gt;= 0, REPT(" ",lookups!$F$2-LEN(SOURCE!D44)), "")&amp;
      SOURCE!E44&amp;", "&amp; IF(lookups!$G$2-LEN(SOURCE!E44) &gt;=0, REPT(" ",lookups!$G$2-LEN(SOURCE!E44)), "")&amp;
      SOURCE!F44&amp;", "&amp; IF(lookups!$H$2-LEN(SOURCE!F44) &gt;= 0, REPT(" ",lookups!$H$2-LEN(SOURCE!F44)+2), "")&amp;"("&amp;
      SUBSTITUTE(TEXT(SOURCE!G44,"??0"),"  ","")&amp;" &lt;&lt; TAM_MAX_BITS) |"&amp; IF(lookups!$I$2-3 &gt;= 0, REPT(" ",MAX(1,lookups!$I$2-5+4+1-1-LEN(  IF(ISTEXT(SOURCE!H44),SOURCE!H44,  SUBSTITUTE(SUBSTITUTE(TEXT(SOURCE!H44,"????0"),"  ","")," ",""))   ))), "")&amp;
       IF(ISTEXT(SOURCE!H44),SOURCE!H44, SUBSTITUTE(SUBSTITUTE(TEXT(SOURCE!H44,"????0"),"  ","")," ",""))   &amp;","&amp; IF(lookups!$J$2-3 &gt;= 0, REPT(" ",lookups!$J$2-3-5), "")&amp;
      SOURCE!I44&amp;
" | "&amp; IF(lookups!$K$2-LEN(SOURCE!I44) &gt;= 0, REPT(" ",lookups!$K$2-LEN(SOURCE!I44)), "")&amp;
      SOURCE!J44&amp;      IF(lookups!$L$2-LEN(SOURCE!J44) &gt;= 0, REPT(" ",lookups!$L$2-LEN(SOURCE!J44)), "")&amp;
" | "&amp; IF(lookups!$K$2-LEN(SOURCE!I44) &gt;= 0, REPT(" ",lookups!$K$2-LEN(SOURCE!I44)), "")&amp;
      SOURCE!K44&amp;      IF(lookups!$L$2-LEN(SOURCE!K44) &gt;= 0, REPT(" ",lookups!$M$2-LEN(SOURCE!K44)), "")&amp;
" | "&amp; SOURCE!L44&amp;      IF(lookups!$O$2-LEN(SOURCE!L44) &gt;= 0, REPT(" ",lookups!$O$2-LEN(SOURCE!L44)), "")&amp;
" | "&amp; SOURCE!M44&amp;      IF(lookups!$P$2-LEN(SOURCE!M44) &gt;= 0, REPT(" ",lookups!$P$2-LEN(SOURCE!M44)), "")&amp;
      "},"&amp;IF(SOURCE!O44&lt;&gt;"",""&amp;SOURCE!O44,"")
 )
)
)</f>
        <v>/*   39 */  { fnRollUp,                     NOPARAM,                     "R" STD_UP_ARROW,                              "R" STD_UP_ARROW,                              (0 &lt;&lt; TAM_MAX_BITS) |     0, CAT_FNCT | SLS_ENABLED   | US_ENABL_XEQ | EIM_DISABLED | PTP_NONE         },</v>
      </c>
    </row>
    <row r="45" spans="1:1">
      <c r="A45" s="80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IF(lookups!$E$2-LEN(SOURCE!C45) &gt;= 0, REPT(" ",lookups!$E$2-LEN(SOURCE!C45)), "")&amp;
      SOURCE!D45&amp;", "&amp; IF(lookups!$F$2-LEN(SOURCE!D45) &gt;= 0, REPT(" ",lookups!$F$2-LEN(SOURCE!D45)), "")&amp;
      SOURCE!E45&amp;", "&amp; IF(lookups!$G$2-LEN(SOURCE!E45) &gt;=0, REPT(" ",lookups!$G$2-LEN(SOURCE!E45)), "")&amp;
      SOURCE!F45&amp;", "&amp; IF(lookups!$H$2-LEN(SOURCE!F45) &gt;= 0, REPT(" ",lookups!$H$2-LEN(SOURCE!F45)+2), "")&amp;"("&amp;
      SUBSTITUTE(TEXT(SOURCE!G45,"??0"),"  ","")&amp;" &lt;&lt; TAM_MAX_BITS) |"&amp; IF(lookups!$I$2-3 &gt;= 0, REPT(" ",MAX(1,lookups!$I$2-5+4+1-1-LEN(  IF(ISTEXT(SOURCE!H45),SOURCE!H45,  SUBSTITUTE(SUBSTITUTE(TEXT(SOURCE!H45,"????0"),"  ","")," ",""))   ))), "")&amp;
       IF(ISTEXT(SOURCE!H45),SOURCE!H45, SUBSTITUTE(SUBSTITUTE(TEXT(SOURCE!H45,"????0"),"  ","")," ",""))   &amp;","&amp; IF(lookups!$J$2-3 &gt;= 0, REPT(" ",lookups!$J$2-3-5), "")&amp;
      SOURCE!I45&amp;
" | "&amp; IF(lookups!$K$2-LEN(SOURCE!I45) &gt;= 0, REPT(" ",lookups!$K$2-LEN(SOURCE!I45)), "")&amp;
      SOURCE!J45&amp;      IF(lookups!$L$2-LEN(SOURCE!J45) &gt;= 0, REPT(" ",lookups!$L$2-LEN(SOURCE!J45)), "")&amp;
" | "&amp; IF(lookups!$K$2-LEN(SOURCE!I45) &gt;= 0, REPT(" ",lookups!$K$2-LEN(SOURCE!I45)), "")&amp;
      SOURCE!K45&amp;      IF(lookups!$L$2-LEN(SOURCE!K45) &gt;= 0, REPT(" ",lookups!$M$2-LEN(SOURCE!K45)), "")&amp;
" | "&amp; SOURCE!L45&amp;      IF(lookups!$O$2-LEN(SOURCE!L45) &gt;= 0, REPT(" ",lookups!$O$2-LEN(SOURCE!L45)), "")&amp;
" | "&amp; SOURCE!M45&amp;      IF(lookups!$P$2-LEN(SOURCE!M45) &gt;= 0, REPT(" ",lookups!$P$2-LEN(SOURCE!M45)), "")&amp;
      "},"&amp;IF(SOURCE!O45&lt;&gt;"",""&amp;SOURCE!O45,"")
 )
)
)</f>
        <v>/*   40 */  { fnRollDown,                   NOPARAM,                     "R" STD_DOWN_ARROW,                            "R" STD_DOWN_ARROW,                            (0 &lt;&lt; TAM_MAX_BITS) |     0, CAT_FNCT | SLS_ENABLED   | US_ENABL_XEQ | EIM_DISABLED | PTP_NONE         },</v>
      </c>
    </row>
    <row r="46" spans="1:1">
      <c r="A46" s="80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IF(lookups!$E$2-LEN(SOURCE!C46) &gt;= 0, REPT(" ",lookups!$E$2-LEN(SOURCE!C46)), "")&amp;
      SOURCE!D46&amp;", "&amp; IF(lookups!$F$2-LEN(SOURCE!D46) &gt;= 0, REPT(" ",lookups!$F$2-LEN(SOURCE!D46)), "")&amp;
      SOURCE!E46&amp;", "&amp; IF(lookups!$G$2-LEN(SOURCE!E46) &gt;=0, REPT(" ",lookups!$G$2-LEN(SOURCE!E46)), "")&amp;
      SOURCE!F46&amp;", "&amp; IF(lookups!$H$2-LEN(SOURCE!F46) &gt;= 0, REPT(" ",lookups!$H$2-LEN(SOURCE!F46)+2), "")&amp;"("&amp;
      SUBSTITUTE(TEXT(SOURCE!G46,"??0"),"  ","")&amp;" &lt;&lt; TAM_MAX_BITS) |"&amp; IF(lookups!$I$2-3 &gt;= 0, REPT(" ",MAX(1,lookups!$I$2-5+4+1-1-LEN(  IF(ISTEXT(SOURCE!H46),SOURCE!H46,  SUBSTITUTE(SUBSTITUTE(TEXT(SOURCE!H46,"????0"),"  ","")," ",""))   ))), "")&amp;
       IF(ISTEXT(SOURCE!H46),SOURCE!H46, SUBSTITUTE(SUBSTITUTE(TEXT(SOURCE!H46,"????0"),"  ","")," ",""))   &amp;","&amp; IF(lookups!$J$2-3 &gt;= 0, REPT(" ",lookups!$J$2-3-5), "")&amp;
      SOURCE!I46&amp;
" | "&amp; IF(lookups!$K$2-LEN(SOURCE!I46) &gt;= 0, REPT(" ",lookups!$K$2-LEN(SOURCE!I46)), "")&amp;
      SOURCE!J46&amp;      IF(lookups!$L$2-LEN(SOURCE!J46) &gt;= 0, REPT(" ",lookups!$L$2-LEN(SOURCE!J46)), "")&amp;
" | "&amp; IF(lookups!$K$2-LEN(SOURCE!I46) &gt;= 0, REPT(" ",lookups!$K$2-LEN(SOURCE!I46)), "")&amp;
      SOURCE!K46&amp;      IF(lookups!$L$2-LEN(SOURCE!K46) &gt;= 0, REPT(" ",lookups!$M$2-LEN(SOURCE!K46)), "")&amp;
" | "&amp; SOURCE!L46&amp;      IF(lookups!$O$2-LEN(SOURCE!L46) &gt;= 0, REPT(" ",lookups!$O$2-LEN(SOURCE!L46)), "")&amp;
" | "&amp; SOURCE!M46&amp;      IF(lookups!$P$2-LEN(SOURCE!M46) &gt;= 0, REPT(" ",lookups!$P$2-LEN(SOURCE!M46)), "")&amp;
      "},"&amp;IF(SOURCE!O46&lt;&gt;"",""&amp;SOURCE!O46,"")
 )
)
)</f>
        <v>/*   41 */  { fnClX,                        NOPARAM,                     "CLX",                                         "CLX",                                         (0 &lt;&lt; TAM_MAX_BITS) |     0, CAT_FNCT | SLS_DISABLED  | US_ENABL_XEQ | EIM_DISABLED | PTP_NONE         },</v>
      </c>
    </row>
    <row r="47" spans="1:1">
      <c r="A47" s="80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IF(lookups!$E$2-LEN(SOURCE!C47) &gt;= 0, REPT(" ",lookups!$E$2-LEN(SOURCE!C47)), "")&amp;
      SOURCE!D47&amp;", "&amp; IF(lookups!$F$2-LEN(SOURCE!D47) &gt;= 0, REPT(" ",lookups!$F$2-LEN(SOURCE!D47)), "")&amp;
      SOURCE!E47&amp;", "&amp; IF(lookups!$G$2-LEN(SOURCE!E47) &gt;=0, REPT(" ",lookups!$G$2-LEN(SOURCE!E47)), "")&amp;
      SOURCE!F47&amp;", "&amp; IF(lookups!$H$2-LEN(SOURCE!F47) &gt;= 0, REPT(" ",lookups!$H$2-LEN(SOURCE!F47)+2), "")&amp;"("&amp;
      SUBSTITUTE(TEXT(SOURCE!G47,"??0"),"  ","")&amp;" &lt;&lt; TAM_MAX_BITS) |"&amp; IF(lookups!$I$2-3 &gt;= 0, REPT(" ",MAX(1,lookups!$I$2-5+4+1-1-LEN(  IF(ISTEXT(SOURCE!H47),SOURCE!H47,  SUBSTITUTE(SUBSTITUTE(TEXT(SOURCE!H47,"????0"),"  ","")," ",""))   ))), "")&amp;
       IF(ISTEXT(SOURCE!H47),SOURCE!H47, SUBSTITUTE(SUBSTITUTE(TEXT(SOURCE!H47,"????0"),"  ","")," ",""))   &amp;","&amp; IF(lookups!$J$2-3 &gt;= 0, REPT(" ",lookups!$J$2-3-5), "")&amp;
      SOURCE!I47&amp;
" | "&amp; IF(lookups!$K$2-LEN(SOURCE!I47) &gt;= 0, REPT(" ",lookups!$K$2-LEN(SOURCE!I47)), "")&amp;
      SOURCE!J47&amp;      IF(lookups!$L$2-LEN(SOURCE!J47) &gt;= 0, REPT(" ",lookups!$L$2-LEN(SOURCE!J47)), "")&amp;
" | "&amp; IF(lookups!$K$2-LEN(SOURCE!I47) &gt;= 0, REPT(" ",lookups!$K$2-LEN(SOURCE!I47)), "")&amp;
      SOURCE!K47&amp;      IF(lookups!$L$2-LEN(SOURCE!K47) &gt;= 0, REPT(" ",lookups!$M$2-LEN(SOURCE!K47)), "")&amp;
" | "&amp; SOURCE!L47&amp;      IF(lookups!$O$2-LEN(SOURCE!L47) &gt;= 0, REPT(" ",lookups!$O$2-LEN(SOURCE!L47)), "")&amp;
" | "&amp; SOURCE!M47&amp;      IF(lookups!$P$2-LEN(SOURCE!M47) &gt;= 0, REPT(" ",lookups!$P$2-LEN(SOURCE!M47)), "")&amp;
      "},"&amp;IF(SOURCE!O47&lt;&gt;"",""&amp;SOURCE!O47,"")
 )
)
)</f>
        <v>/*   42 */  { fnFillStack,                  NOPARAM,                     "FILL",                                        "FILL",                                        (0 &lt;&lt; TAM_MAX_BITS) |     0, CAT_FNCT | SLS_ENABLED   | US_ENABLED   | EIM_DISABLED | PTP_NONE         },</v>
      </c>
    </row>
    <row r="48" spans="1:1">
      <c r="A48" s="80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IF(lookups!$E$2-LEN(SOURCE!C48) &gt;= 0, REPT(" ",lookups!$E$2-LEN(SOURCE!C48)), "")&amp;
      SOURCE!D48&amp;", "&amp; IF(lookups!$F$2-LEN(SOURCE!D48) &gt;= 0, REPT(" ",lookups!$F$2-LEN(SOURCE!D48)), "")&amp;
      SOURCE!E48&amp;", "&amp; IF(lookups!$G$2-LEN(SOURCE!E48) &gt;=0, REPT(" ",lookups!$G$2-LEN(SOURCE!E48)), "")&amp;
      SOURCE!F48&amp;", "&amp; IF(lookups!$H$2-LEN(SOURCE!F48) &gt;= 0, REPT(" ",lookups!$H$2-LEN(SOURCE!F48)+2), "")&amp;"("&amp;
      SUBSTITUTE(TEXT(SOURCE!G48,"??0"),"  ","")&amp;" &lt;&lt; TAM_MAX_BITS) |"&amp; IF(lookups!$I$2-3 &gt;= 0, REPT(" ",MAX(1,lookups!$I$2-5+4+1-1-LEN(  IF(ISTEXT(SOURCE!H48),SOURCE!H48,  SUBSTITUTE(SUBSTITUTE(TEXT(SOURCE!H48,"????0"),"  ","")," ",""))   ))), "")&amp;
       IF(ISTEXT(SOURCE!H48),SOURCE!H48, SUBSTITUTE(SUBSTITUTE(TEXT(SOURCE!H48,"????0"),"  ","")," ",""))   &amp;","&amp; IF(lookups!$J$2-3 &gt;= 0, REPT(" ",lookups!$J$2-3-5), "")&amp;
      SOURCE!I48&amp;
" | "&amp; IF(lookups!$K$2-LEN(SOURCE!I48) &gt;= 0, REPT(" ",lookups!$K$2-LEN(SOURCE!I48)), "")&amp;
      SOURCE!J48&amp;      IF(lookups!$L$2-LEN(SOURCE!J48) &gt;= 0, REPT(" ",lookups!$L$2-LEN(SOURCE!J48)), "")&amp;
" | "&amp; IF(lookups!$K$2-LEN(SOURCE!I48) &gt;= 0, REPT(" ",lookups!$K$2-LEN(SOURCE!I48)), "")&amp;
      SOURCE!K48&amp;      IF(lookups!$L$2-LEN(SOURCE!K48) &gt;= 0, REPT(" ",lookups!$M$2-LEN(SOURCE!K48)), "")&amp;
" | "&amp; SOURCE!L48&amp;      IF(lookups!$O$2-LEN(SOURCE!L48) &gt;= 0, REPT(" ",lookups!$O$2-LEN(SOURCE!L48)), "")&amp;
" | "&amp; SOURCE!M48&amp;      IF(lookups!$P$2-LEN(SOURCE!M48) &gt;= 0, REPT(" ",lookups!$P$2-LEN(SOURCE!M48)), "")&amp;
      "},"&amp;IF(SOURCE!O48&lt;&gt;"",""&amp;SOURCE!O48,"")
 )
)
)</f>
        <v>/*   43 */  { fnInput,                      TM_REGISTER,                 "INPUT",                                       "INPUT",                                       (0 &lt;&lt; TAM_MAX_BITS) |    99, CAT_FNCT | SLS_ENABLED   | US_CANCEL    | EIM_DISABLED | PTP_REGISTER     },</v>
      </c>
    </row>
    <row r="49" spans="1:1">
      <c r="A49" s="80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IF(lookups!$E$2-LEN(SOURCE!C49) &gt;= 0, REPT(" ",lookups!$E$2-LEN(SOURCE!C49)), "")&amp;
      SOURCE!D49&amp;", "&amp; IF(lookups!$F$2-LEN(SOURCE!D49) &gt;= 0, REPT(" ",lookups!$F$2-LEN(SOURCE!D49)), "")&amp;
      SOURCE!E49&amp;", "&amp; IF(lookups!$G$2-LEN(SOURCE!E49) &gt;=0, REPT(" ",lookups!$G$2-LEN(SOURCE!E49)), "")&amp;
      SOURCE!F49&amp;", "&amp; IF(lookups!$H$2-LEN(SOURCE!F49) &gt;= 0, REPT(" ",lookups!$H$2-LEN(SOURCE!F49)+2), "")&amp;"("&amp;
      SUBSTITUTE(TEXT(SOURCE!G49,"??0"),"  ","")&amp;" &lt;&lt; TAM_MAX_BITS) |"&amp; IF(lookups!$I$2-3 &gt;= 0, REPT(" ",MAX(1,lookups!$I$2-5+4+1-1-LEN(  IF(ISTEXT(SOURCE!H49),SOURCE!H49,  SUBSTITUTE(SUBSTITUTE(TEXT(SOURCE!H49,"????0"),"  ","")," ",""))   ))), "")&amp;
       IF(ISTEXT(SOURCE!H49),SOURCE!H49, SUBSTITUTE(SUBSTITUTE(TEXT(SOURCE!H49,"????0"),"  ","")," ",""))   &amp;","&amp; IF(lookups!$J$2-3 &gt;= 0, REPT(" ",lookups!$J$2-3-5), "")&amp;
      SOURCE!I49&amp;
" | "&amp; IF(lookups!$K$2-LEN(SOURCE!I49) &gt;= 0, REPT(" ",lookups!$K$2-LEN(SOURCE!I49)), "")&amp;
      SOURCE!J49&amp;      IF(lookups!$L$2-LEN(SOURCE!J49) &gt;= 0, REPT(" ",lookups!$L$2-LEN(SOURCE!J49)), "")&amp;
" | "&amp; IF(lookups!$K$2-LEN(SOURCE!I49) &gt;= 0, REPT(" ",lookups!$K$2-LEN(SOURCE!I49)), "")&amp;
      SOURCE!K49&amp;      IF(lookups!$L$2-LEN(SOURCE!K49) &gt;= 0, REPT(" ",lookups!$M$2-LEN(SOURCE!K49)), "")&amp;
" | "&amp; SOURCE!L49&amp;      IF(lookups!$O$2-LEN(SOURCE!L49) &gt;= 0, REPT(" ",lookups!$O$2-LEN(SOURCE!L49)), "")&amp;
" | "&amp; SOURCE!M49&amp;      IF(lookups!$P$2-LEN(SOURCE!M49) &gt;= 0, REPT(" ",lookups!$P$2-LEN(SOURCE!M49)), "")&amp;
      "},"&amp;IF(SOURCE!O49&lt;&gt;"",""&amp;SOURCE!O49,"")
 )
)
)</f>
        <v>/*   44 */  { fnStore,                      TM_STORCL,                   "STO",                                         "STO",                                         (0 &lt;&lt; TAM_MAX_BITS) |    99, CAT_FNCT | SLS_ENABLED   | US_ENABLED   | EIM_DISABLED | PTP_REGISTER     },</v>
      </c>
    </row>
    <row r="50" spans="1:1">
      <c r="A50" s="80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IF(lookups!$E$2-LEN(SOURCE!C50) &gt;= 0, REPT(" ",lookups!$E$2-LEN(SOURCE!C50)), "")&amp;
      SOURCE!D50&amp;", "&amp; IF(lookups!$F$2-LEN(SOURCE!D50) &gt;= 0, REPT(" ",lookups!$F$2-LEN(SOURCE!D50)), "")&amp;
      SOURCE!E50&amp;", "&amp; IF(lookups!$G$2-LEN(SOURCE!E50) &gt;=0, REPT(" ",lookups!$G$2-LEN(SOURCE!E50)), "")&amp;
      SOURCE!F50&amp;", "&amp; IF(lookups!$H$2-LEN(SOURCE!F50) &gt;= 0, REPT(" ",lookups!$H$2-LEN(SOURCE!F50)+2), "")&amp;"("&amp;
      SUBSTITUTE(TEXT(SOURCE!G50,"??0"),"  ","")&amp;" &lt;&lt; TAM_MAX_BITS) |"&amp; IF(lookups!$I$2-3 &gt;= 0, REPT(" ",MAX(1,lookups!$I$2-5+4+1-1-LEN(  IF(ISTEXT(SOURCE!H50),SOURCE!H50,  SUBSTITUTE(SUBSTITUTE(TEXT(SOURCE!H50,"????0"),"  ","")," ",""))   ))), "")&amp;
       IF(ISTEXT(SOURCE!H50),SOURCE!H50, SUBSTITUTE(SUBSTITUTE(TEXT(SOURCE!H50,"????0"),"  ","")," ",""))   &amp;","&amp; IF(lookups!$J$2-3 &gt;= 0, REPT(" ",lookups!$J$2-3-5), "")&amp;
      SOURCE!I50&amp;
" | "&amp; IF(lookups!$K$2-LEN(SOURCE!I50) &gt;= 0, REPT(" ",lookups!$K$2-LEN(SOURCE!I50)), "")&amp;
      SOURCE!J50&amp;      IF(lookups!$L$2-LEN(SOURCE!J50) &gt;= 0, REPT(" ",lookups!$L$2-LEN(SOURCE!J50)), "")&amp;
" | "&amp; IF(lookups!$K$2-LEN(SOURCE!I50) &gt;= 0, REPT(" ",lookups!$K$2-LEN(SOURCE!I50)), "")&amp;
      SOURCE!K50&amp;      IF(lookups!$L$2-LEN(SOURCE!K50) &gt;= 0, REPT(" ",lookups!$M$2-LEN(SOURCE!K50)), "")&amp;
" | "&amp; SOURCE!L50&amp;      IF(lookups!$O$2-LEN(SOURCE!L50) &gt;= 0, REPT(" ",lookups!$O$2-LEN(SOURCE!L50)), "")&amp;
" | "&amp; SOURCE!M50&amp;      IF(lookups!$P$2-LEN(SOURCE!M50) &gt;= 0, REPT(" ",lookups!$P$2-LEN(SOURCE!M50)), "")&amp;
      "},"&amp;IF(SOURCE!O50&lt;&gt;"",""&amp;SOURCE!O50,"")
 )
)
)</f>
        <v>/*   45 */  { fnStoreAdd,                   NOPARAM,                     "STO+",                                        "STO+",                                        (0 &lt;&lt; TAM_MAX_BITS) |    99, CAT_FNCT | SLS_ENABLED   | US_ENABLED   | EIM_DISABLED | PTP_REGISTER     },</v>
      </c>
    </row>
    <row r="51" spans="1:1">
      <c r="A51" s="80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IF(lookups!$E$2-LEN(SOURCE!C51) &gt;= 0, REPT(" ",lookups!$E$2-LEN(SOURCE!C51)), "")&amp;
      SOURCE!D51&amp;", "&amp; IF(lookups!$F$2-LEN(SOURCE!D51) &gt;= 0, REPT(" ",lookups!$F$2-LEN(SOURCE!D51)), "")&amp;
      SOURCE!E51&amp;", "&amp; IF(lookups!$G$2-LEN(SOURCE!E51) &gt;=0, REPT(" ",lookups!$G$2-LEN(SOURCE!E51)), "")&amp;
      SOURCE!F51&amp;", "&amp; IF(lookups!$H$2-LEN(SOURCE!F51) &gt;= 0, REPT(" ",lookups!$H$2-LEN(SOURCE!F51)+2), "")&amp;"("&amp;
      SUBSTITUTE(TEXT(SOURCE!G51,"??0"),"  ","")&amp;" &lt;&lt; TAM_MAX_BITS) |"&amp; IF(lookups!$I$2-3 &gt;= 0, REPT(" ",MAX(1,lookups!$I$2-5+4+1-1-LEN(  IF(ISTEXT(SOURCE!H51),SOURCE!H51,  SUBSTITUTE(SUBSTITUTE(TEXT(SOURCE!H51,"????0"),"  ","")," ",""))   ))), "")&amp;
       IF(ISTEXT(SOURCE!H51),SOURCE!H51, SUBSTITUTE(SUBSTITUTE(TEXT(SOURCE!H51,"????0"),"  ","")," ",""))   &amp;","&amp; IF(lookups!$J$2-3 &gt;= 0, REPT(" ",lookups!$J$2-3-5), "")&amp;
      SOURCE!I51&amp;
" | "&amp; IF(lookups!$K$2-LEN(SOURCE!I51) &gt;= 0, REPT(" ",lookups!$K$2-LEN(SOURCE!I51)), "")&amp;
      SOURCE!J51&amp;      IF(lookups!$L$2-LEN(SOURCE!J51) &gt;= 0, REPT(" ",lookups!$L$2-LEN(SOURCE!J51)), "")&amp;
" | "&amp; IF(lookups!$K$2-LEN(SOURCE!I51) &gt;= 0, REPT(" ",lookups!$K$2-LEN(SOURCE!I51)), "")&amp;
      SOURCE!K51&amp;      IF(lookups!$L$2-LEN(SOURCE!K51) &gt;= 0, REPT(" ",lookups!$M$2-LEN(SOURCE!K51)), "")&amp;
" | "&amp; SOURCE!L51&amp;      IF(lookups!$O$2-LEN(SOURCE!L51) &gt;= 0, REPT(" ",lookups!$O$2-LEN(SOURCE!L51)), "")&amp;
" | "&amp; SOURCE!M51&amp;      IF(lookups!$P$2-LEN(SOURCE!M51) &gt;= 0, REPT(" ",lookups!$P$2-LEN(SOURCE!M51)), "")&amp;
      "},"&amp;IF(SOURCE!O51&lt;&gt;"",""&amp;SOURCE!O51,"")
 )
)
)</f>
        <v>/*   46 */  { fnStoreSub,                   NOPARAM,                     "STO-",                                        "STO-",                                        (0 &lt;&lt; TAM_MAX_BITS) |    99, CAT_FNCT | SLS_ENABLED   | US_ENABLED   | EIM_DISABLED | PTP_REGISTER     },</v>
      </c>
    </row>
    <row r="52" spans="1:1">
      <c r="A52" s="80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IF(lookups!$E$2-LEN(SOURCE!C52) &gt;= 0, REPT(" ",lookups!$E$2-LEN(SOURCE!C52)), "")&amp;
      SOURCE!D52&amp;", "&amp; IF(lookups!$F$2-LEN(SOURCE!D52) &gt;= 0, REPT(" ",lookups!$F$2-LEN(SOURCE!D52)), "")&amp;
      SOURCE!E52&amp;", "&amp; IF(lookups!$G$2-LEN(SOURCE!E52) &gt;=0, REPT(" ",lookups!$G$2-LEN(SOURCE!E52)), "")&amp;
      SOURCE!F52&amp;", "&amp; IF(lookups!$H$2-LEN(SOURCE!F52) &gt;= 0, REPT(" ",lookups!$H$2-LEN(SOURCE!F52)+2), "")&amp;"("&amp;
      SUBSTITUTE(TEXT(SOURCE!G52,"??0"),"  ","")&amp;" &lt;&lt; TAM_MAX_BITS) |"&amp; IF(lookups!$I$2-3 &gt;= 0, REPT(" ",MAX(1,lookups!$I$2-5+4+1-1-LEN(  IF(ISTEXT(SOURCE!H52),SOURCE!H52,  SUBSTITUTE(SUBSTITUTE(TEXT(SOURCE!H52,"????0"),"  ","")," ",""))   ))), "")&amp;
       IF(ISTEXT(SOURCE!H52),SOURCE!H52, SUBSTITUTE(SUBSTITUTE(TEXT(SOURCE!H52,"????0"),"  ","")," ",""))   &amp;","&amp; IF(lookups!$J$2-3 &gt;= 0, REPT(" ",lookups!$J$2-3-5), "")&amp;
      SOURCE!I52&amp;
" | "&amp; IF(lookups!$K$2-LEN(SOURCE!I52) &gt;= 0, REPT(" ",lookups!$K$2-LEN(SOURCE!I52)), "")&amp;
      SOURCE!J52&amp;      IF(lookups!$L$2-LEN(SOURCE!J52) &gt;= 0, REPT(" ",lookups!$L$2-LEN(SOURCE!J52)), "")&amp;
" | "&amp; IF(lookups!$K$2-LEN(SOURCE!I52) &gt;= 0, REPT(" ",lookups!$K$2-LEN(SOURCE!I52)), "")&amp;
      SOURCE!K52&amp;      IF(lookups!$L$2-LEN(SOURCE!K52) &gt;= 0, REPT(" ",lookups!$M$2-LEN(SOURCE!K52)), "")&amp;
" | "&amp; SOURCE!L52&amp;      IF(lookups!$O$2-LEN(SOURCE!L52) &gt;= 0, REPT(" ",lookups!$O$2-LEN(SOURCE!L52)), "")&amp;
" | "&amp; SOURCE!M52&amp;      IF(lookups!$P$2-LEN(SOURCE!M52) &gt;= 0, REPT(" ",lookups!$P$2-LEN(SOURCE!M52)), "")&amp;
      "},"&amp;IF(SOURCE!O52&lt;&gt;"",""&amp;SOURCE!O52,"")
 )
)
)</f>
        <v>/*   47 */  { fnStoreMult,                  NOPARAM,                     "STO" STD_CROSS,                               "STO" STD_CROSS,                               (0 &lt;&lt; TAM_MAX_BITS) |    99, CAT_FNCT | SLS_ENABLED   | US_ENABLED   | EIM_DISABLED | PTP_REGISTER     },</v>
      </c>
    </row>
    <row r="53" spans="1:1">
      <c r="A53" s="80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IF(lookups!$E$2-LEN(SOURCE!C53) &gt;= 0, REPT(" ",lookups!$E$2-LEN(SOURCE!C53)), "")&amp;
      SOURCE!D53&amp;", "&amp; IF(lookups!$F$2-LEN(SOURCE!D53) &gt;= 0, REPT(" ",lookups!$F$2-LEN(SOURCE!D53)), "")&amp;
      SOURCE!E53&amp;", "&amp; IF(lookups!$G$2-LEN(SOURCE!E53) &gt;=0, REPT(" ",lookups!$G$2-LEN(SOURCE!E53)), "")&amp;
      SOURCE!F53&amp;", "&amp; IF(lookups!$H$2-LEN(SOURCE!F53) &gt;= 0, REPT(" ",lookups!$H$2-LEN(SOURCE!F53)+2), "")&amp;"("&amp;
      SUBSTITUTE(TEXT(SOURCE!G53,"??0"),"  ","")&amp;" &lt;&lt; TAM_MAX_BITS) |"&amp; IF(lookups!$I$2-3 &gt;= 0, REPT(" ",MAX(1,lookups!$I$2-5+4+1-1-LEN(  IF(ISTEXT(SOURCE!H53),SOURCE!H53,  SUBSTITUTE(SUBSTITUTE(TEXT(SOURCE!H53,"????0"),"  ","")," ",""))   ))), "")&amp;
       IF(ISTEXT(SOURCE!H53),SOURCE!H53, SUBSTITUTE(SUBSTITUTE(TEXT(SOURCE!H53,"????0"),"  ","")," ",""))   &amp;","&amp; IF(lookups!$J$2-3 &gt;= 0, REPT(" ",lookups!$J$2-3-5), "")&amp;
      SOURCE!I53&amp;
" | "&amp; IF(lookups!$K$2-LEN(SOURCE!I53) &gt;= 0, REPT(" ",lookups!$K$2-LEN(SOURCE!I53)), "")&amp;
      SOURCE!J53&amp;      IF(lookups!$L$2-LEN(SOURCE!J53) &gt;= 0, REPT(" ",lookups!$L$2-LEN(SOURCE!J53)), "")&amp;
" | "&amp; IF(lookups!$K$2-LEN(SOURCE!I53) &gt;= 0, REPT(" ",lookups!$K$2-LEN(SOURCE!I53)), "")&amp;
      SOURCE!K53&amp;      IF(lookups!$L$2-LEN(SOURCE!K53) &gt;= 0, REPT(" ",lookups!$M$2-LEN(SOURCE!K53)), "")&amp;
" | "&amp; SOURCE!L53&amp;      IF(lookups!$O$2-LEN(SOURCE!L53) &gt;= 0, REPT(" ",lookups!$O$2-LEN(SOURCE!L53)), "")&amp;
" | "&amp; SOURCE!M53&amp;      IF(lookups!$P$2-LEN(SOURCE!M53) &gt;= 0, REPT(" ",lookups!$P$2-LEN(SOURCE!M53)), "")&amp;
      "},"&amp;IF(SOURCE!O53&lt;&gt;"",""&amp;SOURCE!O53,"")
 )
)
)</f>
        <v>/*   48 */  { fnStoreDiv,                   NOPARAM,                     "STO/",                                        "STO/",                                        (0 &lt;&lt; TAM_MAX_BITS) |    99, CAT_FNCT | SLS_ENABLED   | US_ENABLED   | EIM_DISABLED | PTP_REGISTER     },</v>
      </c>
    </row>
    <row r="54" spans="1:1">
      <c r="A54" s="80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IF(lookups!$E$2-LEN(SOURCE!C54) &gt;= 0, REPT(" ",lookups!$E$2-LEN(SOURCE!C54)), "")&amp;
      SOURCE!D54&amp;", "&amp; IF(lookups!$F$2-LEN(SOURCE!D54) &gt;= 0, REPT(" ",lookups!$F$2-LEN(SOURCE!D54)), "")&amp;
      SOURCE!E54&amp;", "&amp; IF(lookups!$G$2-LEN(SOURCE!E54) &gt;=0, REPT(" ",lookups!$G$2-LEN(SOURCE!E54)), "")&amp;
      SOURCE!F54&amp;", "&amp; IF(lookups!$H$2-LEN(SOURCE!F54) &gt;= 0, REPT(" ",lookups!$H$2-LEN(SOURCE!F54)+2), "")&amp;"("&amp;
      SUBSTITUTE(TEXT(SOURCE!G54,"??0"),"  ","")&amp;" &lt;&lt; TAM_MAX_BITS) |"&amp; IF(lookups!$I$2-3 &gt;= 0, REPT(" ",MAX(1,lookups!$I$2-5+4+1-1-LEN(  IF(ISTEXT(SOURCE!H54),SOURCE!H54,  SUBSTITUTE(SUBSTITUTE(TEXT(SOURCE!H54,"????0"),"  ","")," ",""))   ))), "")&amp;
       IF(ISTEXT(SOURCE!H54),SOURCE!H54, SUBSTITUTE(SUBSTITUTE(TEXT(SOURCE!H54,"????0"),"  ","")," ",""))   &amp;","&amp; IF(lookups!$J$2-3 &gt;= 0, REPT(" ",lookups!$J$2-3-5), "")&amp;
      SOURCE!I54&amp;
" | "&amp; IF(lookups!$K$2-LEN(SOURCE!I54) &gt;= 0, REPT(" ",lookups!$K$2-LEN(SOURCE!I54)), "")&amp;
      SOURCE!J54&amp;      IF(lookups!$L$2-LEN(SOURCE!J54) &gt;= 0, REPT(" ",lookups!$L$2-LEN(SOURCE!J54)), "")&amp;
" | "&amp; IF(lookups!$K$2-LEN(SOURCE!I54) &gt;= 0, REPT(" ",lookups!$K$2-LEN(SOURCE!I54)), "")&amp;
      SOURCE!K54&amp;      IF(lookups!$L$2-LEN(SOURCE!K54) &gt;= 0, REPT(" ",lookups!$M$2-LEN(SOURCE!K54)), "")&amp;
" | "&amp; SOURCE!L54&amp;      IF(lookups!$O$2-LEN(SOURCE!L54) &gt;= 0, REPT(" ",lookups!$O$2-LEN(SOURCE!L54)), "")&amp;
" | "&amp; SOURCE!M54&amp;      IF(lookups!$P$2-LEN(SOURCE!M54) &gt;= 0, REPT(" ",lookups!$P$2-LEN(SOURCE!M54)), "")&amp;
      "},"&amp;IF(SOURCE!O54&lt;&gt;"",""&amp;SOURCE!O54,"")
 )
)
)</f>
        <v>/*   49 */  { fnCyx,                        NOPARAM,                     "COMB",                                        "C" STD_SUB_y STD_SUB_x,                       (0 &lt;&lt; TAM_MAX_BITS) |     0, CAT_FNCT | SLS_ENABLED   | US_ENABLED   | EIM_ENABLED  | PTP_NONE         },</v>
      </c>
    </row>
    <row r="55" spans="1:1">
      <c r="A55" s="80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IF(lookups!$E$2-LEN(SOURCE!C55) &gt;= 0, REPT(" ",lookups!$E$2-LEN(SOURCE!C55)), "")&amp;
      SOURCE!D55&amp;", "&amp; IF(lookups!$F$2-LEN(SOURCE!D55) &gt;= 0, REPT(" ",lookups!$F$2-LEN(SOURCE!D55)), "")&amp;
      SOURCE!E55&amp;", "&amp; IF(lookups!$G$2-LEN(SOURCE!E55) &gt;=0, REPT(" ",lookups!$G$2-LEN(SOURCE!E55)), "")&amp;
      SOURCE!F55&amp;", "&amp; IF(lookups!$H$2-LEN(SOURCE!F55) &gt;= 0, REPT(" ",lookups!$H$2-LEN(SOURCE!F55)+2), "")&amp;"("&amp;
      SUBSTITUTE(TEXT(SOURCE!G55,"??0"),"  ","")&amp;" &lt;&lt; TAM_MAX_BITS) |"&amp; IF(lookups!$I$2-3 &gt;= 0, REPT(" ",MAX(1,lookups!$I$2-5+4+1-1-LEN(  IF(ISTEXT(SOURCE!H55),SOURCE!H55,  SUBSTITUTE(SUBSTITUTE(TEXT(SOURCE!H55,"????0"),"  ","")," ",""))   ))), "")&amp;
       IF(ISTEXT(SOURCE!H55),SOURCE!H55, SUBSTITUTE(SUBSTITUTE(TEXT(SOURCE!H55,"????0"),"  ","")," ",""))   &amp;","&amp; IF(lookups!$J$2-3 &gt;= 0, REPT(" ",lookups!$J$2-3-5), "")&amp;
      SOURCE!I55&amp;
" | "&amp; IF(lookups!$K$2-LEN(SOURCE!I55) &gt;= 0, REPT(" ",lookups!$K$2-LEN(SOURCE!I55)), "")&amp;
      SOURCE!J55&amp;      IF(lookups!$L$2-LEN(SOURCE!J55) &gt;= 0, REPT(" ",lookups!$L$2-LEN(SOURCE!J55)), "")&amp;
" | "&amp; IF(lookups!$K$2-LEN(SOURCE!I55) &gt;= 0, REPT(" ",lookups!$K$2-LEN(SOURCE!I55)), "")&amp;
      SOURCE!K55&amp;      IF(lookups!$L$2-LEN(SOURCE!K55) &gt;= 0, REPT(" ",lookups!$M$2-LEN(SOURCE!K55)), "")&amp;
" | "&amp; SOURCE!L55&amp;      IF(lookups!$O$2-LEN(SOURCE!L55) &gt;= 0, REPT(" ",lookups!$O$2-LEN(SOURCE!L55)), "")&amp;
" | "&amp; SOURCE!M55&amp;      IF(lookups!$P$2-LEN(SOURCE!M55) &gt;= 0, REPT(" ",lookups!$P$2-LEN(SOURCE!M55)), "")&amp;
      "},"&amp;IF(SOURCE!O55&lt;&gt;"",""&amp;SOURCE!O55,"")
 )
)
)</f>
        <v>/*   50 */  { fnPyx,                        NOPARAM,                     "PERM",                                        "P" STD_SUB_y STD_SUB_x,                       (0 &lt;&lt; TAM_MAX_BITS) |     0, CAT_FNCT | SLS_ENABLED   | US_ENABLED   | EIM_ENABLED  | PTP_NONE         },</v>
      </c>
    </row>
    <row r="56" spans="1:1">
      <c r="A56" s="80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IF(lookups!$E$2-LEN(SOURCE!C56) &gt;= 0, REPT(" ",lookups!$E$2-LEN(SOURCE!C56)), "")&amp;
      SOURCE!D56&amp;", "&amp; IF(lookups!$F$2-LEN(SOURCE!D56) &gt;= 0, REPT(" ",lookups!$F$2-LEN(SOURCE!D56)), "")&amp;
      SOURCE!E56&amp;", "&amp; IF(lookups!$G$2-LEN(SOURCE!E56) &gt;=0, REPT(" ",lookups!$G$2-LEN(SOURCE!E56)), "")&amp;
      SOURCE!F56&amp;", "&amp; IF(lookups!$H$2-LEN(SOURCE!F56) &gt;= 0, REPT(" ",lookups!$H$2-LEN(SOURCE!F56)+2), "")&amp;"("&amp;
      SUBSTITUTE(TEXT(SOURCE!G56,"??0"),"  ","")&amp;" &lt;&lt; TAM_MAX_BITS) |"&amp; IF(lookups!$I$2-3 &gt;= 0, REPT(" ",MAX(1,lookups!$I$2-5+4+1-1-LEN(  IF(ISTEXT(SOURCE!H56),SOURCE!H56,  SUBSTITUTE(SUBSTITUTE(TEXT(SOURCE!H56,"????0"),"  ","")," ",""))   ))), "")&amp;
       IF(ISTEXT(SOURCE!H56),SOURCE!H56, SUBSTITUTE(SUBSTITUTE(TEXT(SOURCE!H56,"????0"),"  ","")," ",""))   &amp;","&amp; IF(lookups!$J$2-3 &gt;= 0, REPT(" ",lookups!$J$2-3-5), "")&amp;
      SOURCE!I56&amp;
" | "&amp; IF(lookups!$K$2-LEN(SOURCE!I56) &gt;= 0, REPT(" ",lookups!$K$2-LEN(SOURCE!I56)), "")&amp;
      SOURCE!J56&amp;      IF(lookups!$L$2-LEN(SOURCE!J56) &gt;= 0, REPT(" ",lookups!$L$2-LEN(SOURCE!J56)), "")&amp;
" | "&amp; IF(lookups!$K$2-LEN(SOURCE!I56) &gt;= 0, REPT(" ",lookups!$K$2-LEN(SOURCE!I56)), "")&amp;
      SOURCE!K56&amp;      IF(lookups!$L$2-LEN(SOURCE!K56) &gt;= 0, REPT(" ",lookups!$M$2-LEN(SOURCE!K56)), "")&amp;
" | "&amp; SOURCE!L56&amp;      IF(lookups!$O$2-LEN(SOURCE!L56) &gt;= 0, REPT(" ",lookups!$O$2-LEN(SOURCE!L56)), "")&amp;
" | "&amp; SOURCE!M56&amp;      IF(lookups!$P$2-LEN(SOURCE!M56) &gt;= 0, REPT(" ",lookups!$P$2-LEN(SOURCE!M56)), "")&amp;
      "},"&amp;IF(SOURCE!O56&lt;&gt;"",""&amp;SOURCE!O56,"")
 )
)
)</f>
        <v>/*   51 */  { fnRecall,                     TM_STORCL,                   "RCL",                                         "RCL",                                         (0 &lt;&lt; TAM_MAX_BITS) |    99, CAT_FNCT | SLS_ENABLED   | US_ENABLED   | EIM_DISABLED | PTP_REGISTER     },</v>
      </c>
    </row>
    <row r="57" spans="1:1">
      <c r="A57" s="80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IF(lookups!$E$2-LEN(SOURCE!C57) &gt;= 0, REPT(" ",lookups!$E$2-LEN(SOURCE!C57)), "")&amp;
      SOURCE!D57&amp;", "&amp; IF(lookups!$F$2-LEN(SOURCE!D57) &gt;= 0, REPT(" ",lookups!$F$2-LEN(SOURCE!D57)), "")&amp;
      SOURCE!E57&amp;", "&amp; IF(lookups!$G$2-LEN(SOURCE!E57) &gt;=0, REPT(" ",lookups!$G$2-LEN(SOURCE!E57)), "")&amp;
      SOURCE!F57&amp;", "&amp; IF(lookups!$H$2-LEN(SOURCE!F57) &gt;= 0, REPT(" ",lookups!$H$2-LEN(SOURCE!F57)+2), "")&amp;"("&amp;
      SUBSTITUTE(TEXT(SOURCE!G57,"??0"),"  ","")&amp;" &lt;&lt; TAM_MAX_BITS) |"&amp; IF(lookups!$I$2-3 &gt;= 0, REPT(" ",MAX(1,lookups!$I$2-5+4+1-1-LEN(  IF(ISTEXT(SOURCE!H57),SOURCE!H57,  SUBSTITUTE(SUBSTITUTE(TEXT(SOURCE!H57,"????0"),"  ","")," ",""))   ))), "")&amp;
       IF(ISTEXT(SOURCE!H57),SOURCE!H57, SUBSTITUTE(SUBSTITUTE(TEXT(SOURCE!H57,"????0"),"  ","")," ",""))   &amp;","&amp; IF(lookups!$J$2-3 &gt;= 0, REPT(" ",lookups!$J$2-3-5), "")&amp;
      SOURCE!I57&amp;
" | "&amp; IF(lookups!$K$2-LEN(SOURCE!I57) &gt;= 0, REPT(" ",lookups!$K$2-LEN(SOURCE!I57)), "")&amp;
      SOURCE!J57&amp;      IF(lookups!$L$2-LEN(SOURCE!J57) &gt;= 0, REPT(" ",lookups!$L$2-LEN(SOURCE!J57)), "")&amp;
" | "&amp; IF(lookups!$K$2-LEN(SOURCE!I57) &gt;= 0, REPT(" ",lookups!$K$2-LEN(SOURCE!I57)), "")&amp;
      SOURCE!K57&amp;      IF(lookups!$L$2-LEN(SOURCE!K57) &gt;= 0, REPT(" ",lookups!$M$2-LEN(SOURCE!K57)), "")&amp;
" | "&amp; SOURCE!L57&amp;      IF(lookups!$O$2-LEN(SOURCE!L57) &gt;= 0, REPT(" ",lookups!$O$2-LEN(SOURCE!L57)), "")&amp;
" | "&amp; SOURCE!M57&amp;      IF(lookups!$P$2-LEN(SOURCE!M57) &gt;= 0, REPT(" ",lookups!$P$2-LEN(SOURCE!M57)), "")&amp;
      "},"&amp;IF(SOURCE!O57&lt;&gt;"",""&amp;SOURCE!O57,"")
 )
)
)</f>
        <v>/*   52 */  { fnRecallAdd,                  NOPARAM,                     "RCL+",                                        "RCL+",                                        (0 &lt;&lt; TAM_MAX_BITS) |    99, CAT_FNCT | SLS_ENABLED   | US_ENABLED   | EIM_DISABLED | PTP_REGISTER     },</v>
      </c>
    </row>
    <row r="58" spans="1:1">
      <c r="A58" s="80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IF(lookups!$E$2-LEN(SOURCE!C58) &gt;= 0, REPT(" ",lookups!$E$2-LEN(SOURCE!C58)), "")&amp;
      SOURCE!D58&amp;", "&amp; IF(lookups!$F$2-LEN(SOURCE!D58) &gt;= 0, REPT(" ",lookups!$F$2-LEN(SOURCE!D58)), "")&amp;
      SOURCE!E58&amp;", "&amp; IF(lookups!$G$2-LEN(SOURCE!E58) &gt;=0, REPT(" ",lookups!$G$2-LEN(SOURCE!E58)), "")&amp;
      SOURCE!F58&amp;", "&amp; IF(lookups!$H$2-LEN(SOURCE!F58) &gt;= 0, REPT(" ",lookups!$H$2-LEN(SOURCE!F58)+2), "")&amp;"("&amp;
      SUBSTITUTE(TEXT(SOURCE!G58,"??0"),"  ","")&amp;" &lt;&lt; TAM_MAX_BITS) |"&amp; IF(lookups!$I$2-3 &gt;= 0, REPT(" ",MAX(1,lookups!$I$2-5+4+1-1-LEN(  IF(ISTEXT(SOURCE!H58),SOURCE!H58,  SUBSTITUTE(SUBSTITUTE(TEXT(SOURCE!H58,"????0"),"  ","")," ",""))   ))), "")&amp;
       IF(ISTEXT(SOURCE!H58),SOURCE!H58, SUBSTITUTE(SUBSTITUTE(TEXT(SOURCE!H58,"????0"),"  ","")," ",""))   &amp;","&amp; IF(lookups!$J$2-3 &gt;= 0, REPT(" ",lookups!$J$2-3-5), "")&amp;
      SOURCE!I58&amp;
" | "&amp; IF(lookups!$K$2-LEN(SOURCE!I58) &gt;= 0, REPT(" ",lookups!$K$2-LEN(SOURCE!I58)), "")&amp;
      SOURCE!J58&amp;      IF(lookups!$L$2-LEN(SOURCE!J58) &gt;= 0, REPT(" ",lookups!$L$2-LEN(SOURCE!J58)), "")&amp;
" | "&amp; IF(lookups!$K$2-LEN(SOURCE!I58) &gt;= 0, REPT(" ",lookups!$K$2-LEN(SOURCE!I58)), "")&amp;
      SOURCE!K58&amp;      IF(lookups!$L$2-LEN(SOURCE!K58) &gt;= 0, REPT(" ",lookups!$M$2-LEN(SOURCE!K58)), "")&amp;
" | "&amp; SOURCE!L58&amp;      IF(lookups!$O$2-LEN(SOURCE!L58) &gt;= 0, REPT(" ",lookups!$O$2-LEN(SOURCE!L58)), "")&amp;
" | "&amp; SOURCE!M58&amp;      IF(lookups!$P$2-LEN(SOURCE!M58) &gt;= 0, REPT(" ",lookups!$P$2-LEN(SOURCE!M58)), "")&amp;
      "},"&amp;IF(SOURCE!O58&lt;&gt;"",""&amp;SOURCE!O58,"")
 )
)
)</f>
        <v>/*   53 */  { fnRecallSub,                  NOPARAM,                     "RCL-",                                        "RCL-",                                        (0 &lt;&lt; TAM_MAX_BITS) |    99, CAT_FNCT | SLS_ENABLED   | US_ENABLED   | EIM_DISABLED | PTP_REGISTER     },</v>
      </c>
    </row>
    <row r="59" spans="1:1">
      <c r="A59" s="80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IF(lookups!$E$2-LEN(SOURCE!C59) &gt;= 0, REPT(" ",lookups!$E$2-LEN(SOURCE!C59)), "")&amp;
      SOURCE!D59&amp;", "&amp; IF(lookups!$F$2-LEN(SOURCE!D59) &gt;= 0, REPT(" ",lookups!$F$2-LEN(SOURCE!D59)), "")&amp;
      SOURCE!E59&amp;", "&amp; IF(lookups!$G$2-LEN(SOURCE!E59) &gt;=0, REPT(" ",lookups!$G$2-LEN(SOURCE!E59)), "")&amp;
      SOURCE!F59&amp;", "&amp; IF(lookups!$H$2-LEN(SOURCE!F59) &gt;= 0, REPT(" ",lookups!$H$2-LEN(SOURCE!F59)+2), "")&amp;"("&amp;
      SUBSTITUTE(TEXT(SOURCE!G59,"??0"),"  ","")&amp;" &lt;&lt; TAM_MAX_BITS) |"&amp; IF(lookups!$I$2-3 &gt;= 0, REPT(" ",MAX(1,lookups!$I$2-5+4+1-1-LEN(  IF(ISTEXT(SOURCE!H59),SOURCE!H59,  SUBSTITUTE(SUBSTITUTE(TEXT(SOURCE!H59,"????0"),"  ","")," ",""))   ))), "")&amp;
       IF(ISTEXT(SOURCE!H59),SOURCE!H59, SUBSTITUTE(SUBSTITUTE(TEXT(SOURCE!H59,"????0"),"  ","")," ",""))   &amp;","&amp; IF(lookups!$J$2-3 &gt;= 0, REPT(" ",lookups!$J$2-3-5), "")&amp;
      SOURCE!I59&amp;
" | "&amp; IF(lookups!$K$2-LEN(SOURCE!I59) &gt;= 0, REPT(" ",lookups!$K$2-LEN(SOURCE!I59)), "")&amp;
      SOURCE!J59&amp;      IF(lookups!$L$2-LEN(SOURCE!J59) &gt;= 0, REPT(" ",lookups!$L$2-LEN(SOURCE!J59)), "")&amp;
" | "&amp; IF(lookups!$K$2-LEN(SOURCE!I59) &gt;= 0, REPT(" ",lookups!$K$2-LEN(SOURCE!I59)), "")&amp;
      SOURCE!K59&amp;      IF(lookups!$L$2-LEN(SOURCE!K59) &gt;= 0, REPT(" ",lookups!$M$2-LEN(SOURCE!K59)), "")&amp;
" | "&amp; SOURCE!L59&amp;      IF(lookups!$O$2-LEN(SOURCE!L59) &gt;= 0, REPT(" ",lookups!$O$2-LEN(SOURCE!L59)), "")&amp;
" | "&amp; SOURCE!M59&amp;      IF(lookups!$P$2-LEN(SOURCE!M59) &gt;= 0, REPT(" ",lookups!$P$2-LEN(SOURCE!M59)), "")&amp;
      "},"&amp;IF(SOURCE!O59&lt;&gt;"",""&amp;SOURCE!O59,"")
 )
)
)</f>
        <v>/*   54 */  { fnRecallMult,                 NOPARAM,                     "RCL" STD_CROSS,                               "RCL" STD_CROSS,                               (0 &lt;&lt; TAM_MAX_BITS) |    99, CAT_FNCT | SLS_ENABLED   | US_ENABLED   | EIM_DISABLED | PTP_REGISTER     },</v>
      </c>
    </row>
    <row r="60" spans="1:1">
      <c r="A60" s="80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IF(lookups!$E$2-LEN(SOURCE!C60) &gt;= 0, REPT(" ",lookups!$E$2-LEN(SOURCE!C60)), "")&amp;
      SOURCE!D60&amp;", "&amp; IF(lookups!$F$2-LEN(SOURCE!D60) &gt;= 0, REPT(" ",lookups!$F$2-LEN(SOURCE!D60)), "")&amp;
      SOURCE!E60&amp;", "&amp; IF(lookups!$G$2-LEN(SOURCE!E60) &gt;=0, REPT(" ",lookups!$G$2-LEN(SOURCE!E60)), "")&amp;
      SOURCE!F60&amp;", "&amp; IF(lookups!$H$2-LEN(SOURCE!F60) &gt;= 0, REPT(" ",lookups!$H$2-LEN(SOURCE!F60)+2), "")&amp;"("&amp;
      SUBSTITUTE(TEXT(SOURCE!G60,"??0"),"  ","")&amp;" &lt;&lt; TAM_MAX_BITS) |"&amp; IF(lookups!$I$2-3 &gt;= 0, REPT(" ",MAX(1,lookups!$I$2-5+4+1-1-LEN(  IF(ISTEXT(SOURCE!H60),SOURCE!H60,  SUBSTITUTE(SUBSTITUTE(TEXT(SOURCE!H60,"????0"),"  ","")," ",""))   ))), "")&amp;
       IF(ISTEXT(SOURCE!H60),SOURCE!H60, SUBSTITUTE(SUBSTITUTE(TEXT(SOURCE!H60,"????0"),"  ","")," ",""))   &amp;","&amp; IF(lookups!$J$2-3 &gt;= 0, REPT(" ",lookups!$J$2-3-5), "")&amp;
      SOURCE!I60&amp;
" | "&amp; IF(lookups!$K$2-LEN(SOURCE!I60) &gt;= 0, REPT(" ",lookups!$K$2-LEN(SOURCE!I60)), "")&amp;
      SOURCE!J60&amp;      IF(lookups!$L$2-LEN(SOURCE!J60) &gt;= 0, REPT(" ",lookups!$L$2-LEN(SOURCE!J60)), "")&amp;
" | "&amp; IF(lookups!$K$2-LEN(SOURCE!I60) &gt;= 0, REPT(" ",lookups!$K$2-LEN(SOURCE!I60)), "")&amp;
      SOURCE!K60&amp;      IF(lookups!$L$2-LEN(SOURCE!K60) &gt;= 0, REPT(" ",lookups!$M$2-LEN(SOURCE!K60)), "")&amp;
" | "&amp; SOURCE!L60&amp;      IF(lookups!$O$2-LEN(SOURCE!L60) &gt;= 0, REPT(" ",lookups!$O$2-LEN(SOURCE!L60)), "")&amp;
" | "&amp; SOURCE!M60&amp;      IF(lookups!$P$2-LEN(SOURCE!M60) &gt;= 0, REPT(" ",lookups!$P$2-LEN(SOURCE!M60)), "")&amp;
      "},"&amp;IF(SOURCE!O60&lt;&gt;"",""&amp;SOURCE!O60,"")
 )
)
)</f>
        <v>/*   55 */  { fnRecallDiv,                  NOPARAM,                     "RCL/",                                        "RCL/",                                        (0 &lt;&lt; TAM_MAX_BITS) |    99, CAT_FNCT | SLS_ENABLED   | US_ENABLED   | EIM_DISABLED | PTP_REGISTER     },</v>
      </c>
    </row>
    <row r="61" spans="1:1">
      <c r="A61" s="80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IF(lookups!$E$2-LEN(SOURCE!C61) &gt;= 0, REPT(" ",lookups!$E$2-LEN(SOURCE!C61)), "")&amp;
      SOURCE!D61&amp;", "&amp; IF(lookups!$F$2-LEN(SOURCE!D61) &gt;= 0, REPT(" ",lookups!$F$2-LEN(SOURCE!D61)), "")&amp;
      SOURCE!E61&amp;", "&amp; IF(lookups!$G$2-LEN(SOURCE!E61) &gt;=0, REPT(" ",lookups!$G$2-LEN(SOURCE!E61)), "")&amp;
      SOURCE!F61&amp;", "&amp; IF(lookups!$H$2-LEN(SOURCE!F61) &gt;= 0, REPT(" ",lookups!$H$2-LEN(SOURCE!F61)+2), "")&amp;"("&amp;
      SUBSTITUTE(TEXT(SOURCE!G61,"??0"),"  ","")&amp;" &lt;&lt; TAM_MAX_BITS) |"&amp; IF(lookups!$I$2-3 &gt;= 0, REPT(" ",MAX(1,lookups!$I$2-5+4+1-1-LEN(  IF(ISTEXT(SOURCE!H61),SOURCE!H61,  SUBSTITUTE(SUBSTITUTE(TEXT(SOURCE!H61,"????0"),"  ","")," ",""))   ))), "")&amp;
       IF(ISTEXT(SOURCE!H61),SOURCE!H61, SUBSTITUTE(SUBSTITUTE(TEXT(SOURCE!H61,"????0"),"  ","")," ",""))   &amp;","&amp; IF(lookups!$J$2-3 &gt;= 0, REPT(" ",lookups!$J$2-3-5), "")&amp;
      SOURCE!I61&amp;
" | "&amp; IF(lookups!$K$2-LEN(SOURCE!I61) &gt;= 0, REPT(" ",lookups!$K$2-LEN(SOURCE!I61)), "")&amp;
      SOURCE!J61&amp;      IF(lookups!$L$2-LEN(SOURCE!J61) &gt;= 0, REPT(" ",lookups!$L$2-LEN(SOURCE!J61)), "")&amp;
" | "&amp; IF(lookups!$K$2-LEN(SOURCE!I61) &gt;= 0, REPT(" ",lookups!$K$2-LEN(SOURCE!I61)), "")&amp;
      SOURCE!K61&amp;      IF(lookups!$L$2-LEN(SOURCE!K61) &gt;= 0, REPT(" ",lookups!$M$2-LEN(SOURCE!K61)), "")&amp;
" | "&amp; SOURCE!L61&amp;      IF(lookups!$O$2-LEN(SOURCE!L61) &gt;= 0, REPT(" ",lookups!$O$2-LEN(SOURCE!L61)), "")&amp;
" | "&amp; SOURCE!M61&amp;      IF(lookups!$P$2-LEN(SOURCE!M61) &gt;= 0, REPT(" ",lookups!$P$2-LEN(SOURCE!M61)), "")&amp;
      "},"&amp;IF(SOURCE!O61&lt;&gt;"",""&amp;SOURCE!O61,"")
 )
)
)</f>
        <v>/*   56 */  { fnIsConverged,                TM_VALUE,                    "CONVG?",                                      "CONVG?",                                      (0 &lt;&lt; TAM_MAX_BITS) |     7, CAT_FNCT | SLS_ENABLED   | US_UNCHANGED | EIM_DISABLED | PTP_REGISTER     },</v>
      </c>
    </row>
    <row r="62" spans="1:1">
      <c r="A62" s="80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IF(lookups!$E$2-LEN(SOURCE!C62) &gt;= 0, REPT(" ",lookups!$E$2-LEN(SOURCE!C62)), "")&amp;
      SOURCE!D62&amp;", "&amp; IF(lookups!$F$2-LEN(SOURCE!D62) &gt;= 0, REPT(" ",lookups!$F$2-LEN(SOURCE!D62)), "")&amp;
      SOURCE!E62&amp;", "&amp; IF(lookups!$G$2-LEN(SOURCE!E62) &gt;=0, REPT(" ",lookups!$G$2-LEN(SOURCE!E62)), "")&amp;
      SOURCE!F62&amp;", "&amp; IF(lookups!$H$2-LEN(SOURCE!F62) &gt;= 0, REPT(" ",lookups!$H$2-LEN(SOURCE!F62)+2), "")&amp;"("&amp;
      SUBSTITUTE(TEXT(SOURCE!G62,"??0"),"  ","")&amp;" &lt;&lt; TAM_MAX_BITS) |"&amp; IF(lookups!$I$2-3 &gt;= 0, REPT(" ",MAX(1,lookups!$I$2-5+4+1-1-LEN(  IF(ISTEXT(SOURCE!H62),SOURCE!H62,  SUBSTITUTE(SUBSTITUTE(TEXT(SOURCE!H62,"????0"),"  ","")," ",""))   ))), "")&amp;
       IF(ISTEXT(SOURCE!H62),SOURCE!H62, SUBSTITUTE(SUBSTITUTE(TEXT(SOURCE!H62,"????0"),"  ","")," ",""))   &amp;","&amp; IF(lookups!$J$2-3 &gt;= 0, REPT(" ",lookups!$J$2-3-5), "")&amp;
      SOURCE!I62&amp;
" | "&amp; IF(lookups!$K$2-LEN(SOURCE!I62) &gt;= 0, REPT(" ",lookups!$K$2-LEN(SOURCE!I62)), "")&amp;
      SOURCE!J62&amp;      IF(lookups!$L$2-LEN(SOURCE!J62) &gt;= 0, REPT(" ",lookups!$L$2-LEN(SOURCE!J62)), "")&amp;
" | "&amp; IF(lookups!$K$2-LEN(SOURCE!I62) &gt;= 0, REPT(" ",lookups!$K$2-LEN(SOURCE!I62)), "")&amp;
      SOURCE!K62&amp;      IF(lookups!$L$2-LEN(SOURCE!K62) &gt;= 0, REPT(" ",lookups!$M$2-LEN(SOURCE!K62)), "")&amp;
" | "&amp; SOURCE!L62&amp;      IF(lookups!$O$2-LEN(SOURCE!L62) &gt;= 0, REPT(" ",lookups!$O$2-LEN(SOURCE!L62)), "")&amp;
" | "&amp; SOURCE!M62&amp;      IF(lookups!$P$2-LEN(SOURCE!M62) &gt;= 0, REPT(" ",lookups!$P$2-LEN(SOURCE!M62)), "")&amp;
      "},"&amp;IF(SOURCE!O62&lt;&gt;"",""&amp;SOURCE!O62,"")
 )
)
)</f>
        <v>/*   57 */  { fnEntryQ,                     NOPARAM,                     "ENTRY?",                                      "ENTRY?",                                      (0 &lt;&lt; TAM_MAX_BITS) |     0, CAT_FNCT | SLS_UNCHANGED | US_UNCHANGED | EIM_DISABLED | PTP_NONE         },</v>
      </c>
    </row>
    <row r="63" spans="1:1">
      <c r="A63" s="80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IF(lookups!$E$2-LEN(SOURCE!C63) &gt;= 0, REPT(" ",lookups!$E$2-LEN(SOURCE!C63)), "")&amp;
      SOURCE!D63&amp;", "&amp; IF(lookups!$F$2-LEN(SOURCE!D63) &gt;= 0, REPT(" ",lookups!$F$2-LEN(SOURCE!D63)), "")&amp;
      SOURCE!E63&amp;", "&amp; IF(lookups!$G$2-LEN(SOURCE!E63) &gt;=0, REPT(" ",lookups!$G$2-LEN(SOURCE!E63)), "")&amp;
      SOURCE!F63&amp;", "&amp; IF(lookups!$H$2-LEN(SOURCE!F63) &gt;= 0, REPT(" ",lookups!$H$2-LEN(SOURCE!F63)+2), "")&amp;"("&amp;
      SUBSTITUTE(TEXT(SOURCE!G63,"??0"),"  ","")&amp;" &lt;&lt; TAM_MAX_BITS) |"&amp; IF(lookups!$I$2-3 &gt;= 0, REPT(" ",MAX(1,lookups!$I$2-5+4+1-1-LEN(  IF(ISTEXT(SOURCE!H63),SOURCE!H63,  SUBSTITUTE(SUBSTITUTE(TEXT(SOURCE!H63,"????0"),"  ","")," ",""))   ))), "")&amp;
       IF(ISTEXT(SOURCE!H63),SOURCE!H63, SUBSTITUTE(SUBSTITUTE(TEXT(SOURCE!H63,"????0"),"  ","")," ",""))   &amp;","&amp; IF(lookups!$J$2-3 &gt;= 0, REPT(" ",lookups!$J$2-3-5), "")&amp;
      SOURCE!I63&amp;
" | "&amp; IF(lookups!$K$2-LEN(SOURCE!I63) &gt;= 0, REPT(" ",lookups!$K$2-LEN(SOURCE!I63)), "")&amp;
      SOURCE!J63&amp;      IF(lookups!$L$2-LEN(SOURCE!J63) &gt;= 0, REPT(" ",lookups!$L$2-LEN(SOURCE!J63)), "")&amp;
" | "&amp; IF(lookups!$K$2-LEN(SOURCE!I63) &gt;= 0, REPT(" ",lookups!$K$2-LEN(SOURCE!I63)), "")&amp;
      SOURCE!K63&amp;      IF(lookups!$L$2-LEN(SOURCE!K63) &gt;= 0, REPT(" ",lookups!$M$2-LEN(SOURCE!K63)), "")&amp;
" | "&amp; SOURCE!L63&amp;      IF(lookups!$O$2-LEN(SOURCE!L63) &gt;= 0, REPT(" ",lookups!$O$2-LEN(SOURCE!L63)), "")&amp;
" | "&amp; SOURCE!M63&amp;      IF(lookups!$P$2-LEN(SOURCE!M63) &gt;= 0, REPT(" ",lookups!$P$2-LEN(SOURCE!M63)), "")&amp;
      "},"&amp;IF(SOURCE!O63&lt;&gt;"",""&amp;SOURCE!O63,"")
 )
)
)</f>
        <v>/*   58 */  { fnSquare,                     NOPARAM,                     "x" STD_SUP_2,                                 "x" STD_SUP_2,                                 (0 &lt;&lt; TAM_MAX_BITS) |     0, CAT_FNCT | SLS_ENABLED   | US_ENABLED   | EIM_DISABLED | PTP_NONE         },</v>
      </c>
    </row>
    <row r="64" spans="1:1">
      <c r="A64" s="80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IF(lookups!$E$2-LEN(SOURCE!C64) &gt;= 0, REPT(" ",lookups!$E$2-LEN(SOURCE!C64)), "")&amp;
      SOURCE!D64&amp;", "&amp; IF(lookups!$F$2-LEN(SOURCE!D64) &gt;= 0, REPT(" ",lookups!$F$2-LEN(SOURCE!D64)), "")&amp;
      SOURCE!E64&amp;", "&amp; IF(lookups!$G$2-LEN(SOURCE!E64) &gt;=0, REPT(" ",lookups!$G$2-LEN(SOURCE!E64)), "")&amp;
      SOURCE!F64&amp;", "&amp; IF(lookups!$H$2-LEN(SOURCE!F64) &gt;= 0, REPT(" ",lookups!$H$2-LEN(SOURCE!F64)+2), "")&amp;"("&amp;
      SUBSTITUTE(TEXT(SOURCE!G64,"??0"),"  ","")&amp;" &lt;&lt; TAM_MAX_BITS) |"&amp; IF(lookups!$I$2-3 &gt;= 0, REPT(" ",MAX(1,lookups!$I$2-5+4+1-1-LEN(  IF(ISTEXT(SOURCE!H64),SOURCE!H64,  SUBSTITUTE(SUBSTITUTE(TEXT(SOURCE!H64,"????0"),"  ","")," ",""))   ))), "")&amp;
       IF(ISTEXT(SOURCE!H64),SOURCE!H64, SUBSTITUTE(SUBSTITUTE(TEXT(SOURCE!H64,"????0"),"  ","")," ",""))   &amp;","&amp; IF(lookups!$J$2-3 &gt;= 0, REPT(" ",lookups!$J$2-3-5), "")&amp;
      SOURCE!I64&amp;
" | "&amp; IF(lookups!$K$2-LEN(SOURCE!I64) &gt;= 0, REPT(" ",lookups!$K$2-LEN(SOURCE!I64)), "")&amp;
      SOURCE!J64&amp;      IF(lookups!$L$2-LEN(SOURCE!J64) &gt;= 0, REPT(" ",lookups!$L$2-LEN(SOURCE!J64)), "")&amp;
" | "&amp; IF(lookups!$K$2-LEN(SOURCE!I64) &gt;= 0, REPT(" ",lookups!$K$2-LEN(SOURCE!I64)), "")&amp;
      SOURCE!K64&amp;      IF(lookups!$L$2-LEN(SOURCE!K64) &gt;= 0, REPT(" ",lookups!$M$2-LEN(SOURCE!K64)), "")&amp;
" | "&amp; SOURCE!L64&amp;      IF(lookups!$O$2-LEN(SOURCE!L64) &gt;= 0, REPT(" ",lookups!$O$2-LEN(SOURCE!L64)), "")&amp;
" | "&amp; SOURCE!M64&amp;      IF(lookups!$P$2-LEN(SOURCE!M64) &gt;= 0, REPT(" ",lookups!$P$2-LEN(SOURCE!M64)), "")&amp;
      "},"&amp;IF(SOURCE!O64&lt;&gt;"",""&amp;SOURCE!O64,"")
 )
)
)</f>
        <v>/*   59 */  { fnCube,                       NOPARAM,                     "x" STD_SUP_3,                                 "x" STD_SUP_3,                                 (0 &lt;&lt; TAM_MAX_BITS) |     0, CAT_FNCT | SLS_ENABLED   | US_ENABLED   | EIM_DISABLED | PTP_NONE         },</v>
      </c>
    </row>
    <row r="65" spans="1:1">
      <c r="A65" s="80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IF(lookups!$E$2-LEN(SOURCE!C65) &gt;= 0, REPT(" ",lookups!$E$2-LEN(SOURCE!C65)), "")&amp;
      SOURCE!D65&amp;", "&amp; IF(lookups!$F$2-LEN(SOURCE!D65) &gt;= 0, REPT(" ",lookups!$F$2-LEN(SOURCE!D65)), "")&amp;
      SOURCE!E65&amp;", "&amp; IF(lookups!$G$2-LEN(SOURCE!E65) &gt;=0, REPT(" ",lookups!$G$2-LEN(SOURCE!E65)), "")&amp;
      SOURCE!F65&amp;", "&amp; IF(lookups!$H$2-LEN(SOURCE!F65) &gt;= 0, REPT(" ",lookups!$H$2-LEN(SOURCE!F65)+2), "")&amp;"("&amp;
      SUBSTITUTE(TEXT(SOURCE!G65,"??0"),"  ","")&amp;" &lt;&lt; TAM_MAX_BITS) |"&amp; IF(lookups!$I$2-3 &gt;= 0, REPT(" ",MAX(1,lookups!$I$2-5+4+1-1-LEN(  IF(ISTEXT(SOURCE!H65),SOURCE!H65,  SUBSTITUTE(SUBSTITUTE(TEXT(SOURCE!H65,"????0"),"  ","")," ",""))   ))), "")&amp;
       IF(ISTEXT(SOURCE!H65),SOURCE!H65, SUBSTITUTE(SUBSTITUTE(TEXT(SOURCE!H65,"????0"),"  ","")," ",""))   &amp;","&amp; IF(lookups!$J$2-3 &gt;= 0, REPT(" ",lookups!$J$2-3-5), "")&amp;
      SOURCE!I65&amp;
" | "&amp; IF(lookups!$K$2-LEN(SOURCE!I65) &gt;= 0, REPT(" ",lookups!$K$2-LEN(SOURCE!I65)), "")&amp;
      SOURCE!J65&amp;      IF(lookups!$L$2-LEN(SOURCE!J65) &gt;= 0, REPT(" ",lookups!$L$2-LEN(SOURCE!J65)), "")&amp;
" | "&amp; IF(lookups!$K$2-LEN(SOURCE!I65) &gt;= 0, REPT(" ",lookups!$K$2-LEN(SOURCE!I65)), "")&amp;
      SOURCE!K65&amp;      IF(lookups!$L$2-LEN(SOURCE!K65) &gt;= 0, REPT(" ",lookups!$M$2-LEN(SOURCE!K65)), "")&amp;
" | "&amp; SOURCE!L65&amp;      IF(lookups!$O$2-LEN(SOURCE!L65) &gt;= 0, REPT(" ",lookups!$O$2-LEN(SOURCE!L65)), "")&amp;
" | "&amp; SOURCE!M65&amp;      IF(lookups!$P$2-LEN(SOURCE!M65) &gt;= 0, REPT(" ",lookups!$P$2-LEN(SOURCE!M65)), "")&amp;
      "},"&amp;IF(SOURCE!O65&lt;&gt;"",""&amp;SOURCE!O65,"")
 )
)
)</f>
        <v>/*   60 */  { fnPower,                      NOPARAM,                     "y" STD_SUP_x,                                 "y" STD_SUP_x,                                 (0 &lt;&lt; TAM_MAX_BITS) |     0, CAT_FNCT | SLS_ENABLED   | US_ENABLED   | EIM_DISABLED | PTP_NONE         },</v>
      </c>
    </row>
    <row r="66" spans="1:1">
      <c r="A66" s="80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IF(lookups!$E$2-LEN(SOURCE!C66) &gt;= 0, REPT(" ",lookups!$E$2-LEN(SOURCE!C66)), "")&amp;
      SOURCE!D66&amp;", "&amp; IF(lookups!$F$2-LEN(SOURCE!D66) &gt;= 0, REPT(" ",lookups!$F$2-LEN(SOURCE!D66)), "")&amp;
      SOURCE!E66&amp;", "&amp; IF(lookups!$G$2-LEN(SOURCE!E66) &gt;=0, REPT(" ",lookups!$G$2-LEN(SOURCE!E66)), "")&amp;
      SOURCE!F66&amp;", "&amp; IF(lookups!$H$2-LEN(SOURCE!F66) &gt;= 0, REPT(" ",lookups!$H$2-LEN(SOURCE!F66)+2), "")&amp;"("&amp;
      SUBSTITUTE(TEXT(SOURCE!G66,"??0"),"  ","")&amp;" &lt;&lt; TAM_MAX_BITS) |"&amp; IF(lookups!$I$2-3 &gt;= 0, REPT(" ",MAX(1,lookups!$I$2-5+4+1-1-LEN(  IF(ISTEXT(SOURCE!H66),SOURCE!H66,  SUBSTITUTE(SUBSTITUTE(TEXT(SOURCE!H66,"????0"),"  ","")," ",""))   ))), "")&amp;
       IF(ISTEXT(SOURCE!H66),SOURCE!H66, SUBSTITUTE(SUBSTITUTE(TEXT(SOURCE!H66,"????0"),"  ","")," ",""))   &amp;","&amp; IF(lookups!$J$2-3 &gt;= 0, REPT(" ",lookups!$J$2-3-5), "")&amp;
      SOURCE!I66&amp;
" | "&amp; IF(lookups!$K$2-LEN(SOURCE!I66) &gt;= 0, REPT(" ",lookups!$K$2-LEN(SOURCE!I66)), "")&amp;
      SOURCE!J66&amp;      IF(lookups!$L$2-LEN(SOURCE!J66) &gt;= 0, REPT(" ",lookups!$L$2-LEN(SOURCE!J66)), "")&amp;
" | "&amp; IF(lookups!$K$2-LEN(SOURCE!I66) &gt;= 0, REPT(" ",lookups!$K$2-LEN(SOURCE!I66)), "")&amp;
      SOURCE!K66&amp;      IF(lookups!$L$2-LEN(SOURCE!K66) &gt;= 0, REPT(" ",lookups!$M$2-LEN(SOURCE!K66)), "")&amp;
" | "&amp; SOURCE!L66&amp;      IF(lookups!$O$2-LEN(SOURCE!L66) &gt;= 0, REPT(" ",lookups!$O$2-LEN(SOURCE!L66)), "")&amp;
" | "&amp; SOURCE!M66&amp;      IF(lookups!$P$2-LEN(SOURCE!M66) &gt;= 0, REPT(" ",lookups!$P$2-LEN(SOURCE!M66)), "")&amp;
      "},"&amp;IF(SOURCE!O66&lt;&gt;"",""&amp;SOURCE!O66,"")
 )
)
)</f>
        <v>/*   61 */  { fnSquareRoot,                 NOPARAM,                     STD_SQUARE_ROOT STD_x_UNDER_ROOT,              STD_SQUARE_ROOT STD_x_UNDER_ROOT,              (0 &lt;&lt; TAM_MAX_BITS) |     0, CAT_FNCT | SLS_ENABLED   | US_ENABLED   | EIM_ENABLED  | PTP_NONE         },</v>
      </c>
    </row>
    <row r="67" spans="1:1">
      <c r="A67" s="80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IF(lookups!$E$2-LEN(SOURCE!C67) &gt;= 0, REPT(" ",lookups!$E$2-LEN(SOURCE!C67)), "")&amp;
      SOURCE!D67&amp;", "&amp; IF(lookups!$F$2-LEN(SOURCE!D67) &gt;= 0, REPT(" ",lookups!$F$2-LEN(SOURCE!D67)), "")&amp;
      SOURCE!E67&amp;", "&amp; IF(lookups!$G$2-LEN(SOURCE!E67) &gt;=0, REPT(" ",lookups!$G$2-LEN(SOURCE!E67)), "")&amp;
      SOURCE!F67&amp;", "&amp; IF(lookups!$H$2-LEN(SOURCE!F67) &gt;= 0, REPT(" ",lookups!$H$2-LEN(SOURCE!F67)+2), "")&amp;"("&amp;
      SUBSTITUTE(TEXT(SOURCE!G67,"??0"),"  ","")&amp;" &lt;&lt; TAM_MAX_BITS) |"&amp; IF(lookups!$I$2-3 &gt;= 0, REPT(" ",MAX(1,lookups!$I$2-5+4+1-1-LEN(  IF(ISTEXT(SOURCE!H67),SOURCE!H67,  SUBSTITUTE(SUBSTITUTE(TEXT(SOURCE!H67,"????0"),"  ","")," ",""))   ))), "")&amp;
       IF(ISTEXT(SOURCE!H67),SOURCE!H67, SUBSTITUTE(SUBSTITUTE(TEXT(SOURCE!H67,"????0"),"  ","")," ",""))   &amp;","&amp; IF(lookups!$J$2-3 &gt;= 0, REPT(" ",lookups!$J$2-3-5), "")&amp;
      SOURCE!I67&amp;
" | "&amp; IF(lookups!$K$2-LEN(SOURCE!I67) &gt;= 0, REPT(" ",lookups!$K$2-LEN(SOURCE!I67)), "")&amp;
      SOURCE!J67&amp;      IF(lookups!$L$2-LEN(SOURCE!J67) &gt;= 0, REPT(" ",lookups!$L$2-LEN(SOURCE!J67)), "")&amp;
" | "&amp; IF(lookups!$K$2-LEN(SOURCE!I67) &gt;= 0, REPT(" ",lookups!$K$2-LEN(SOURCE!I67)), "")&amp;
      SOURCE!K67&amp;      IF(lookups!$L$2-LEN(SOURCE!K67) &gt;= 0, REPT(" ",lookups!$M$2-LEN(SOURCE!K67)), "")&amp;
" | "&amp; SOURCE!L67&amp;      IF(lookups!$O$2-LEN(SOURCE!L67) &gt;= 0, REPT(" ",lookups!$O$2-LEN(SOURCE!L67)), "")&amp;
" | "&amp; SOURCE!M67&amp;      IF(lookups!$P$2-LEN(SOURCE!M67) &gt;= 0, REPT(" ",lookups!$P$2-LEN(SOURCE!M67)), "")&amp;
      "},"&amp;IF(SOURCE!O67&lt;&gt;"",""&amp;SOURCE!O67,"")
 )
)
)</f>
        <v>/*   62 */  { fnCubeRoot,                   NOPARAM,                     STD_CUBE_ROOT STD_x_UNDER_ROOT,                STD_CUBE_ROOT STD_x_UNDER_ROOT,                (0 &lt;&lt; TAM_MAX_BITS) |     0, CAT_FNCT | SLS_ENABLED   | US_ENABLED   | EIM_DISABLED | PTP_NONE         },</v>
      </c>
    </row>
    <row r="68" spans="1:1">
      <c r="A68" s="80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IF(lookups!$E$2-LEN(SOURCE!C68) &gt;= 0, REPT(" ",lookups!$E$2-LEN(SOURCE!C68)), "")&amp;
      SOURCE!D68&amp;", "&amp; IF(lookups!$F$2-LEN(SOURCE!D68) &gt;= 0, REPT(" ",lookups!$F$2-LEN(SOURCE!D68)), "")&amp;
      SOURCE!E68&amp;", "&amp; IF(lookups!$G$2-LEN(SOURCE!E68) &gt;=0, REPT(" ",lookups!$G$2-LEN(SOURCE!E68)), "")&amp;
      SOURCE!F68&amp;", "&amp; IF(lookups!$H$2-LEN(SOURCE!F68) &gt;= 0, REPT(" ",lookups!$H$2-LEN(SOURCE!F68)+2), "")&amp;"("&amp;
      SUBSTITUTE(TEXT(SOURCE!G68,"??0"),"  ","")&amp;" &lt;&lt; TAM_MAX_BITS) |"&amp; IF(lookups!$I$2-3 &gt;= 0, REPT(" ",MAX(1,lookups!$I$2-5+4+1-1-LEN(  IF(ISTEXT(SOURCE!H68),SOURCE!H68,  SUBSTITUTE(SUBSTITUTE(TEXT(SOURCE!H68,"????0"),"  ","")," ",""))   ))), "")&amp;
       IF(ISTEXT(SOURCE!H68),SOURCE!H68, SUBSTITUTE(SUBSTITUTE(TEXT(SOURCE!H68,"????0"),"  ","")," ",""))   &amp;","&amp; IF(lookups!$J$2-3 &gt;= 0, REPT(" ",lookups!$J$2-3-5), "")&amp;
      SOURCE!I68&amp;
" | "&amp; IF(lookups!$K$2-LEN(SOURCE!I68) &gt;= 0, REPT(" ",lookups!$K$2-LEN(SOURCE!I68)), "")&amp;
      SOURCE!J68&amp;      IF(lookups!$L$2-LEN(SOURCE!J68) &gt;= 0, REPT(" ",lookups!$L$2-LEN(SOURCE!J68)), "")&amp;
" | "&amp; IF(lookups!$K$2-LEN(SOURCE!I68) &gt;= 0, REPT(" ",lookups!$K$2-LEN(SOURCE!I68)), "")&amp;
      SOURCE!K68&amp;      IF(lookups!$L$2-LEN(SOURCE!K68) &gt;= 0, REPT(" ",lookups!$M$2-LEN(SOURCE!K68)), "")&amp;
" | "&amp; SOURCE!L68&amp;      IF(lookups!$O$2-LEN(SOURCE!L68) &gt;= 0, REPT(" ",lookups!$O$2-LEN(SOURCE!L68)), "")&amp;
" | "&amp; SOURCE!M68&amp;      IF(lookups!$P$2-LEN(SOURCE!M68) &gt;= 0, REPT(" ",lookups!$P$2-LEN(SOURCE!M68)), "")&amp;
      "},"&amp;IF(SOURCE!O68&lt;&gt;"",""&amp;SOURCE!O68,"")
 )
)
)</f>
        <v>/*   63 */  { fnXthRoot,                    NOPARAM,                     STD_xTH_ROOT STD_y_UNDER_ROOT,                 STD_xTH_ROOT STD_y_UNDER_ROOT,                 (0 &lt;&lt; TAM_MAX_BITS) |     0, CAT_FNCT | SLS_ENABLED   | US_ENABLED   | EIM_DISABLED | PTP_NONE         },</v>
      </c>
    </row>
    <row r="69" spans="1:1">
      <c r="A69" s="80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IF(lookups!$E$2-LEN(SOURCE!C69) &gt;= 0, REPT(" ",lookups!$E$2-LEN(SOURCE!C69)), "")&amp;
      SOURCE!D69&amp;", "&amp; IF(lookups!$F$2-LEN(SOURCE!D69) &gt;= 0, REPT(" ",lookups!$F$2-LEN(SOURCE!D69)), "")&amp;
      SOURCE!E69&amp;", "&amp; IF(lookups!$G$2-LEN(SOURCE!E69) &gt;=0, REPT(" ",lookups!$G$2-LEN(SOURCE!E69)), "")&amp;
      SOURCE!F69&amp;", "&amp; IF(lookups!$H$2-LEN(SOURCE!F69) &gt;= 0, REPT(" ",lookups!$H$2-LEN(SOURCE!F69)+2), "")&amp;"("&amp;
      SUBSTITUTE(TEXT(SOURCE!G69,"??0"),"  ","")&amp;" &lt;&lt; TAM_MAX_BITS) |"&amp; IF(lookups!$I$2-3 &gt;= 0, REPT(" ",MAX(1,lookups!$I$2-5+4+1-1-LEN(  IF(ISTEXT(SOURCE!H69),SOURCE!H69,  SUBSTITUTE(SUBSTITUTE(TEXT(SOURCE!H69,"????0"),"  ","")," ",""))   ))), "")&amp;
       IF(ISTEXT(SOURCE!H69),SOURCE!H69, SUBSTITUTE(SUBSTITUTE(TEXT(SOURCE!H69,"????0"),"  ","")," ",""))   &amp;","&amp; IF(lookups!$J$2-3 &gt;= 0, REPT(" ",lookups!$J$2-3-5), "")&amp;
      SOURCE!I69&amp;
" | "&amp; IF(lookups!$K$2-LEN(SOURCE!I69) &gt;= 0, REPT(" ",lookups!$K$2-LEN(SOURCE!I69)), "")&amp;
      SOURCE!J69&amp;      IF(lookups!$L$2-LEN(SOURCE!J69) &gt;= 0, REPT(" ",lookups!$L$2-LEN(SOURCE!J69)), "")&amp;
" | "&amp; IF(lookups!$K$2-LEN(SOURCE!I69) &gt;= 0, REPT(" ",lookups!$K$2-LEN(SOURCE!I69)), "")&amp;
      SOURCE!K69&amp;      IF(lookups!$L$2-LEN(SOURCE!K69) &gt;= 0, REPT(" ",lookups!$M$2-LEN(SOURCE!K69)), "")&amp;
" | "&amp; SOURCE!L69&amp;      IF(lookups!$O$2-LEN(SOURCE!L69) &gt;= 0, REPT(" ",lookups!$O$2-LEN(SOURCE!L69)), "")&amp;
" | "&amp; SOURCE!M69&amp;      IF(lookups!$P$2-LEN(SOURCE!M69) &gt;= 0, REPT(" ",lookups!$P$2-LEN(SOURCE!M69)), "")&amp;
      "},"&amp;IF(SOURCE!O69&lt;&gt;"",""&amp;SOURCE!O69,"")
 )
)
)</f>
        <v>/*   64 */  { fn2Pow,                       NOPARAM,                     "2" STD_SUP_x,                                 "2" STD_SUP_x,                                 (0 &lt;&lt; TAM_MAX_BITS) |     0, CAT_FNCT | SLS_ENABLED   | US_ENABLED   | EIM_DISABLED | PTP_NONE         },</v>
      </c>
    </row>
    <row r="70" spans="1:1">
      <c r="A70" s="80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IF(lookups!$E$2-LEN(SOURCE!C70) &gt;= 0, REPT(" ",lookups!$E$2-LEN(SOURCE!C70)), "")&amp;
      SOURCE!D70&amp;", "&amp; IF(lookups!$F$2-LEN(SOURCE!D70) &gt;= 0, REPT(" ",lookups!$F$2-LEN(SOURCE!D70)), "")&amp;
      SOURCE!E70&amp;", "&amp; IF(lookups!$G$2-LEN(SOURCE!E70) &gt;=0, REPT(" ",lookups!$G$2-LEN(SOURCE!E70)), "")&amp;
      SOURCE!F70&amp;", "&amp; IF(lookups!$H$2-LEN(SOURCE!F70) &gt;= 0, REPT(" ",lookups!$H$2-LEN(SOURCE!F70)+2), "")&amp;"("&amp;
      SUBSTITUTE(TEXT(SOURCE!G70,"??0"),"  ","")&amp;" &lt;&lt; TAM_MAX_BITS) |"&amp; IF(lookups!$I$2-3 &gt;= 0, REPT(" ",MAX(1,lookups!$I$2-5+4+1-1-LEN(  IF(ISTEXT(SOURCE!H70),SOURCE!H70,  SUBSTITUTE(SUBSTITUTE(TEXT(SOURCE!H70,"????0"),"  ","")," ",""))   ))), "")&amp;
       IF(ISTEXT(SOURCE!H70),SOURCE!H70, SUBSTITUTE(SUBSTITUTE(TEXT(SOURCE!H70,"????0"),"  ","")," ",""))   &amp;","&amp; IF(lookups!$J$2-3 &gt;= 0, REPT(" ",lookups!$J$2-3-5), "")&amp;
      SOURCE!I70&amp;
" | "&amp; IF(lookups!$K$2-LEN(SOURCE!I70) &gt;= 0, REPT(" ",lookups!$K$2-LEN(SOURCE!I70)), "")&amp;
      SOURCE!J70&amp;      IF(lookups!$L$2-LEN(SOURCE!J70) &gt;= 0, REPT(" ",lookups!$L$2-LEN(SOURCE!J70)), "")&amp;
" | "&amp; IF(lookups!$K$2-LEN(SOURCE!I70) &gt;= 0, REPT(" ",lookups!$K$2-LEN(SOURCE!I70)), "")&amp;
      SOURCE!K70&amp;      IF(lookups!$L$2-LEN(SOURCE!K70) &gt;= 0, REPT(" ",lookups!$M$2-LEN(SOURCE!K70)), "")&amp;
" | "&amp; SOURCE!L70&amp;      IF(lookups!$O$2-LEN(SOURCE!L70) &gt;= 0, REPT(" ",lookups!$O$2-LEN(SOURCE!L70)), "")&amp;
" | "&amp; SOURCE!M70&amp;      IF(lookups!$P$2-LEN(SOURCE!M70) &gt;= 0, REPT(" ",lookups!$P$2-LEN(SOURCE!M70)), "")&amp;
      "},"&amp;IF(SOURCE!O70&lt;&gt;"",""&amp;SOURCE!O70,"")
 )
)
)</f>
        <v>/*   65 */  { fnExp,                        NOPARAM,                     STD_EulerE STD_SUP_x,                          STD_EulerE STD_SUP_x,                          (0 &lt;&lt; TAM_MAX_BITS) |     0, CAT_FNCT | SLS_ENABLED   | US_ENABLED   | EIM_ENABLED  | PTP_NONE         },</v>
      </c>
    </row>
    <row r="71" spans="1:1">
      <c r="A71" s="80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IF(lookups!$E$2-LEN(SOURCE!C71) &gt;= 0, REPT(" ",lookups!$E$2-LEN(SOURCE!C71)), "")&amp;
      SOURCE!D71&amp;", "&amp; IF(lookups!$F$2-LEN(SOURCE!D71) &gt;= 0, REPT(" ",lookups!$F$2-LEN(SOURCE!D71)), "")&amp;
      SOURCE!E71&amp;", "&amp; IF(lookups!$G$2-LEN(SOURCE!E71) &gt;=0, REPT(" ",lookups!$G$2-LEN(SOURCE!E71)), "")&amp;
      SOURCE!F71&amp;", "&amp; IF(lookups!$H$2-LEN(SOURCE!F71) &gt;= 0, REPT(" ",lookups!$H$2-LEN(SOURCE!F71)+2), "")&amp;"("&amp;
      SUBSTITUTE(TEXT(SOURCE!G71,"??0"),"  ","")&amp;" &lt;&lt; TAM_MAX_BITS) |"&amp; IF(lookups!$I$2-3 &gt;= 0, REPT(" ",MAX(1,lookups!$I$2-5+4+1-1-LEN(  IF(ISTEXT(SOURCE!H71),SOURCE!H71,  SUBSTITUTE(SUBSTITUTE(TEXT(SOURCE!H71,"????0"),"  ","")," ",""))   ))), "")&amp;
       IF(ISTEXT(SOURCE!H71),SOURCE!H71, SUBSTITUTE(SUBSTITUTE(TEXT(SOURCE!H71,"????0"),"  ","")," ",""))   &amp;","&amp; IF(lookups!$J$2-3 &gt;= 0, REPT(" ",lookups!$J$2-3-5), "")&amp;
      SOURCE!I71&amp;
" | "&amp; IF(lookups!$K$2-LEN(SOURCE!I71) &gt;= 0, REPT(" ",lookups!$K$2-LEN(SOURCE!I71)), "")&amp;
      SOURCE!J71&amp;      IF(lookups!$L$2-LEN(SOURCE!J71) &gt;= 0, REPT(" ",lookups!$L$2-LEN(SOURCE!J71)), "")&amp;
" | "&amp; IF(lookups!$K$2-LEN(SOURCE!I71) &gt;= 0, REPT(" ",lookups!$K$2-LEN(SOURCE!I71)), "")&amp;
      SOURCE!K71&amp;      IF(lookups!$L$2-LEN(SOURCE!K71) &gt;= 0, REPT(" ",lookups!$M$2-LEN(SOURCE!K71)), "")&amp;
" | "&amp; SOURCE!L71&amp;      IF(lookups!$O$2-LEN(SOURCE!L71) &gt;= 0, REPT(" ",lookups!$O$2-LEN(SOURCE!L71)), "")&amp;
" | "&amp; SOURCE!M71&amp;      IF(lookups!$P$2-LEN(SOURCE!M71) &gt;= 0, REPT(" ",lookups!$P$2-LEN(SOURCE!M71)), "")&amp;
      "},"&amp;IF(SOURCE!O71&lt;&gt;"",""&amp;SOURCE!O71,"")
 )
)
)</f>
        <v>/*   66 */  { itemToBeCoded,                NOPARAM,                     "0066",                                        "0066",                                        (0 &lt;&lt; TAM_MAX_BITS) |     0, CAT_FREE | SLS_UNCHANGED | US_UNCHANGED | EIM_DISABLED | PTP_DISABLED     },</v>
      </c>
    </row>
    <row r="72" spans="1:1">
      <c r="A72" s="80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IF(lookups!$E$2-LEN(SOURCE!C72) &gt;= 0, REPT(" ",lookups!$E$2-LEN(SOURCE!C72)), "")&amp;
      SOURCE!D72&amp;", "&amp; IF(lookups!$F$2-LEN(SOURCE!D72) &gt;= 0, REPT(" ",lookups!$F$2-LEN(SOURCE!D72)), "")&amp;
      SOURCE!E72&amp;", "&amp; IF(lookups!$G$2-LEN(SOURCE!E72) &gt;=0, REPT(" ",lookups!$G$2-LEN(SOURCE!E72)), "")&amp;
      SOURCE!F72&amp;", "&amp; IF(lookups!$H$2-LEN(SOURCE!F72) &gt;= 0, REPT(" ",lookups!$H$2-LEN(SOURCE!F72)+2), "")&amp;"("&amp;
      SUBSTITUTE(TEXT(SOURCE!G72,"??0"),"  ","")&amp;" &lt;&lt; TAM_MAX_BITS) |"&amp; IF(lookups!$I$2-3 &gt;= 0, REPT(" ",MAX(1,lookups!$I$2-5+4+1-1-LEN(  IF(ISTEXT(SOURCE!H72),SOURCE!H72,  SUBSTITUTE(SUBSTITUTE(TEXT(SOURCE!H72,"????0"),"  ","")," ",""))   ))), "")&amp;
       IF(ISTEXT(SOURCE!H72),SOURCE!H72, SUBSTITUTE(SUBSTITUTE(TEXT(SOURCE!H72,"????0"),"  ","")," ",""))   &amp;","&amp; IF(lookups!$J$2-3 &gt;= 0, REPT(" ",lookups!$J$2-3-5), "")&amp;
      SOURCE!I72&amp;
" | "&amp; IF(lookups!$K$2-LEN(SOURCE!I72) &gt;= 0, REPT(" ",lookups!$K$2-LEN(SOURCE!I72)), "")&amp;
      SOURCE!J72&amp;      IF(lookups!$L$2-LEN(SOURCE!J72) &gt;= 0, REPT(" ",lookups!$L$2-LEN(SOURCE!J72)), "")&amp;
" | "&amp; IF(lookups!$K$2-LEN(SOURCE!I72) &gt;= 0, REPT(" ",lookups!$K$2-LEN(SOURCE!I72)), "")&amp;
      SOURCE!K72&amp;      IF(lookups!$L$2-LEN(SOURCE!K72) &gt;= 0, REPT(" ",lookups!$M$2-LEN(SOURCE!K72)), "")&amp;
" | "&amp; SOURCE!L72&amp;      IF(lookups!$O$2-LEN(SOURCE!L72) &gt;= 0, REPT(" ",lookups!$O$2-LEN(SOURCE!L72)), "")&amp;
" | "&amp; SOURCE!M72&amp;      IF(lookups!$P$2-LEN(SOURCE!M72) &gt;= 0, REPT(" ",lookups!$P$2-LEN(SOURCE!M72)), "")&amp;
      "},"&amp;IF(SOURCE!O72&lt;&gt;"",""&amp;SOURCE!O72,"")
 )
)
)</f>
        <v>/*   67 */  { fn10Pow,                      NOPARAM,                     "10" STD_SUP_x,                                "10" STD_SUP_x,                                (0 &lt;&lt; TAM_MAX_BITS) |     0, CAT_FNCT | SLS_ENABLED   | US_ENABLED   | EIM_DISABLED | PTP_NONE         },</v>
      </c>
    </row>
    <row r="73" spans="1:1">
      <c r="A73" s="80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IF(lookups!$E$2-LEN(SOURCE!C73) &gt;= 0, REPT(" ",lookups!$E$2-LEN(SOURCE!C73)), "")&amp;
      SOURCE!D73&amp;", "&amp; IF(lookups!$F$2-LEN(SOURCE!D73) &gt;= 0, REPT(" ",lookups!$F$2-LEN(SOURCE!D73)), "")&amp;
      SOURCE!E73&amp;", "&amp; IF(lookups!$G$2-LEN(SOURCE!E73) &gt;=0, REPT(" ",lookups!$G$2-LEN(SOURCE!E73)), "")&amp;
      SOURCE!F73&amp;", "&amp; IF(lookups!$H$2-LEN(SOURCE!F73) &gt;= 0, REPT(" ",lookups!$H$2-LEN(SOURCE!F73)+2), "")&amp;"("&amp;
      SUBSTITUTE(TEXT(SOURCE!G73,"??0"),"  ","")&amp;" &lt;&lt; TAM_MAX_BITS) |"&amp; IF(lookups!$I$2-3 &gt;= 0, REPT(" ",MAX(1,lookups!$I$2-5+4+1-1-LEN(  IF(ISTEXT(SOURCE!H73),SOURCE!H73,  SUBSTITUTE(SUBSTITUTE(TEXT(SOURCE!H73,"????0"),"  ","")," ",""))   ))), "")&amp;
       IF(ISTEXT(SOURCE!H73),SOURCE!H73, SUBSTITUTE(SUBSTITUTE(TEXT(SOURCE!H73,"????0"),"  ","")," ",""))   &amp;","&amp; IF(lookups!$J$2-3 &gt;= 0, REPT(" ",lookups!$J$2-3-5), "")&amp;
      SOURCE!I73&amp;
" | "&amp; IF(lookups!$K$2-LEN(SOURCE!I73) &gt;= 0, REPT(" ",lookups!$K$2-LEN(SOURCE!I73)), "")&amp;
      SOURCE!J73&amp;      IF(lookups!$L$2-LEN(SOURCE!J73) &gt;= 0, REPT(" ",lookups!$L$2-LEN(SOURCE!J73)), "")&amp;
" | "&amp; IF(lookups!$K$2-LEN(SOURCE!I73) &gt;= 0, REPT(" ",lookups!$K$2-LEN(SOURCE!I73)), "")&amp;
      SOURCE!K73&amp;      IF(lookups!$L$2-LEN(SOURCE!K73) &gt;= 0, REPT(" ",lookups!$M$2-LEN(SOURCE!K73)), "")&amp;
" | "&amp; SOURCE!L73&amp;      IF(lookups!$O$2-LEN(SOURCE!L73) &gt;= 0, REPT(" ",lookups!$O$2-LEN(SOURCE!L73)), "")&amp;
" | "&amp; SOURCE!M73&amp;      IF(lookups!$P$2-LEN(SOURCE!M73) &gt;= 0, REPT(" ",lookups!$P$2-LEN(SOURCE!M73)), "")&amp;
      "},"&amp;IF(SOURCE!O73&lt;&gt;"",""&amp;SOURCE!O73,"")
 )
)
)</f>
        <v>/*   68 */  { fnLog2,                       NOPARAM/*#JM#*/,             "LB",                                          "LB",                                          (0 &lt;&lt; TAM_MAX_BITS) |     0, CAT_FNCT | SLS_ENABLED   | US_ENABLED   | EIM_ENABLED  | PTP_NONE         },</v>
      </c>
    </row>
    <row r="74" spans="1:1">
      <c r="A74" s="80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IF(lookups!$E$2-LEN(SOURCE!C74) &gt;= 0, REPT(" ",lookups!$E$2-LEN(SOURCE!C74)), "")&amp;
      SOURCE!D74&amp;", "&amp; IF(lookups!$F$2-LEN(SOURCE!D74) &gt;= 0, REPT(" ",lookups!$F$2-LEN(SOURCE!D74)), "")&amp;
      SOURCE!E74&amp;", "&amp; IF(lookups!$G$2-LEN(SOURCE!E74) &gt;=0, REPT(" ",lookups!$G$2-LEN(SOURCE!E74)), "")&amp;
      SOURCE!F74&amp;", "&amp; IF(lookups!$H$2-LEN(SOURCE!F74) &gt;= 0, REPT(" ",lookups!$H$2-LEN(SOURCE!F74)+2), "")&amp;"("&amp;
      SUBSTITUTE(TEXT(SOURCE!G74,"??0"),"  ","")&amp;" &lt;&lt; TAM_MAX_BITS) |"&amp; IF(lookups!$I$2-3 &gt;= 0, REPT(" ",MAX(1,lookups!$I$2-5+4+1-1-LEN(  IF(ISTEXT(SOURCE!H74),SOURCE!H74,  SUBSTITUTE(SUBSTITUTE(TEXT(SOURCE!H74,"????0"),"  ","")," ",""))   ))), "")&amp;
       IF(ISTEXT(SOURCE!H74),SOURCE!H74, SUBSTITUTE(SUBSTITUTE(TEXT(SOURCE!H74,"????0"),"  ","")," ",""))   &amp;","&amp; IF(lookups!$J$2-3 &gt;= 0, REPT(" ",lookups!$J$2-3-5), "")&amp;
      SOURCE!I74&amp;
" | "&amp; IF(lookups!$K$2-LEN(SOURCE!I74) &gt;= 0, REPT(" ",lookups!$K$2-LEN(SOURCE!I74)), "")&amp;
      SOURCE!J74&amp;      IF(lookups!$L$2-LEN(SOURCE!J74) &gt;= 0, REPT(" ",lookups!$L$2-LEN(SOURCE!J74)), "")&amp;
" | "&amp; IF(lookups!$K$2-LEN(SOURCE!I74) &gt;= 0, REPT(" ",lookups!$K$2-LEN(SOURCE!I74)), "")&amp;
      SOURCE!K74&amp;      IF(lookups!$L$2-LEN(SOURCE!K74) &gt;= 0, REPT(" ",lookups!$M$2-LEN(SOURCE!K74)), "")&amp;
" | "&amp; SOURCE!L74&amp;      IF(lookups!$O$2-LEN(SOURCE!L74) &gt;= 0, REPT(" ",lookups!$O$2-LEN(SOURCE!L74)), "")&amp;
" | "&amp; SOURCE!M74&amp;      IF(lookups!$P$2-LEN(SOURCE!M74) &gt;= 0, REPT(" ",lookups!$P$2-LEN(SOURCE!M74)), "")&amp;
      "},"&amp;IF(SOURCE!O74&lt;&gt;"",""&amp;SOURCE!O74,"")
 )
)
)</f>
        <v>/*   69 */  { fnLn,                         NOPARAM/*#JM#*/,             "LN",                                          "LN",                                          (0 &lt;&lt; TAM_MAX_BITS) |     0, CAT_FNCT | SLS_ENABLED   | US_ENABLED   | EIM_ENABLED  | PTP_NONE         },//JM3 change ln to LN</v>
      </c>
    </row>
    <row r="75" spans="1:1">
      <c r="A75" s="80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IF(lookups!$E$2-LEN(SOURCE!C75) &gt;= 0, REPT(" ",lookups!$E$2-LEN(SOURCE!C75)), "")&amp;
      SOURCE!D75&amp;", "&amp; IF(lookups!$F$2-LEN(SOURCE!D75) &gt;= 0, REPT(" ",lookups!$F$2-LEN(SOURCE!D75)), "")&amp;
      SOURCE!E75&amp;", "&amp; IF(lookups!$G$2-LEN(SOURCE!E75) &gt;=0, REPT(" ",lookups!$G$2-LEN(SOURCE!E75)), "")&amp;
      SOURCE!F75&amp;", "&amp; IF(lookups!$H$2-LEN(SOURCE!F75) &gt;= 0, REPT(" ",lookups!$H$2-LEN(SOURCE!F75)+2), "")&amp;"("&amp;
      SUBSTITUTE(TEXT(SOURCE!G75,"??0"),"  ","")&amp;" &lt;&lt; TAM_MAX_BITS) |"&amp; IF(lookups!$I$2-3 &gt;= 0, REPT(" ",MAX(1,lookups!$I$2-5+4+1-1-LEN(  IF(ISTEXT(SOURCE!H75),SOURCE!H75,  SUBSTITUTE(SUBSTITUTE(TEXT(SOURCE!H75,"????0"),"  ","")," ",""))   ))), "")&amp;
       IF(ISTEXT(SOURCE!H75),SOURCE!H75, SUBSTITUTE(SUBSTITUTE(TEXT(SOURCE!H75,"????0"),"  ","")," ",""))   &amp;","&amp; IF(lookups!$J$2-3 &gt;= 0, REPT(" ",lookups!$J$2-3-5), "")&amp;
      SOURCE!I75&amp;
" | "&amp; IF(lookups!$K$2-LEN(SOURCE!I75) &gt;= 0, REPT(" ",lookups!$K$2-LEN(SOURCE!I75)), "")&amp;
      SOURCE!J75&amp;      IF(lookups!$L$2-LEN(SOURCE!J75) &gt;= 0, REPT(" ",lookups!$L$2-LEN(SOURCE!J75)), "")&amp;
" | "&amp; IF(lookups!$K$2-LEN(SOURCE!I75) &gt;= 0, REPT(" ",lookups!$K$2-LEN(SOURCE!I75)), "")&amp;
      SOURCE!K75&amp;      IF(lookups!$L$2-LEN(SOURCE!K75) &gt;= 0, REPT(" ",lookups!$M$2-LEN(SOURCE!K75)), "")&amp;
" | "&amp; SOURCE!L75&amp;      IF(lookups!$O$2-LEN(SOURCE!L75) &gt;= 0, REPT(" ",lookups!$O$2-LEN(SOURCE!L75)), "")&amp;
" | "&amp; SOURCE!M75&amp;      IF(lookups!$P$2-LEN(SOURCE!M75) &gt;= 0, REPT(" ",lookups!$P$2-LEN(SOURCE!M75)), "")&amp;
      "},"&amp;IF(SOURCE!O75&lt;&gt;"",""&amp;SOURCE!O75,"")
 )
)
)</f>
        <v>/*   70 */  { fnStopProgram,                NOPARAM,                     "STOP",                                        "R/S",                                         (0 &lt;&lt; TAM_MAX_BITS) |     0, CAT_FNCT | SLS_UNCHANGED | US_UNCHANGED | EIM_DISABLED | PTP_NONE         },</v>
      </c>
    </row>
    <row r="76" spans="1:1">
      <c r="A76" s="80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IF(lookups!$E$2-LEN(SOURCE!C76) &gt;= 0, REPT(" ",lookups!$E$2-LEN(SOURCE!C76)), "")&amp;
      SOURCE!D76&amp;", "&amp; IF(lookups!$F$2-LEN(SOURCE!D76) &gt;= 0, REPT(" ",lookups!$F$2-LEN(SOURCE!D76)), "")&amp;
      SOURCE!E76&amp;", "&amp; IF(lookups!$G$2-LEN(SOURCE!E76) &gt;=0, REPT(" ",lookups!$G$2-LEN(SOURCE!E76)), "")&amp;
      SOURCE!F76&amp;", "&amp; IF(lookups!$H$2-LEN(SOURCE!F76) &gt;= 0, REPT(" ",lookups!$H$2-LEN(SOURCE!F76)+2), "")&amp;"("&amp;
      SUBSTITUTE(TEXT(SOURCE!G76,"??0"),"  ","")&amp;" &lt;&lt; TAM_MAX_BITS) |"&amp; IF(lookups!$I$2-3 &gt;= 0, REPT(" ",MAX(1,lookups!$I$2-5+4+1-1-LEN(  IF(ISTEXT(SOURCE!H76),SOURCE!H76,  SUBSTITUTE(SUBSTITUTE(TEXT(SOURCE!H76,"????0"),"  ","")," ",""))   ))), "")&amp;
       IF(ISTEXT(SOURCE!H76),SOURCE!H76, SUBSTITUTE(SUBSTITUTE(TEXT(SOURCE!H76,"????0"),"  ","")," ",""))   &amp;","&amp; IF(lookups!$J$2-3 &gt;= 0, REPT(" ",lookups!$J$2-3-5), "")&amp;
      SOURCE!I76&amp;
" | "&amp; IF(lookups!$K$2-LEN(SOURCE!I76) &gt;= 0, REPT(" ",lookups!$K$2-LEN(SOURCE!I76)), "")&amp;
      SOURCE!J76&amp;      IF(lookups!$L$2-LEN(SOURCE!J76) &gt;= 0, REPT(" ",lookups!$L$2-LEN(SOURCE!J76)), "")&amp;
" | "&amp; IF(lookups!$K$2-LEN(SOURCE!I76) &gt;= 0, REPT(" ",lookups!$K$2-LEN(SOURCE!I76)), "")&amp;
      SOURCE!K76&amp;      IF(lookups!$L$2-LEN(SOURCE!K76) &gt;= 0, REPT(" ",lookups!$M$2-LEN(SOURCE!K76)), "")&amp;
" | "&amp; SOURCE!L76&amp;      IF(lookups!$O$2-LEN(SOURCE!L76) &gt;= 0, REPT(" ",lookups!$O$2-LEN(SOURCE!L76)), "")&amp;
" | "&amp; SOURCE!M76&amp;      IF(lookups!$P$2-LEN(SOURCE!M76) &gt;= 0, REPT(" ",lookups!$P$2-LEN(SOURCE!M76)), "")&amp;
      "},"&amp;IF(SOURCE!O76&lt;&gt;"",""&amp;SOURCE!O76,"")
 )
)
)</f>
        <v>/*   71 */  { fnLog10,                      NOPARAM/*#JM#*/,             "LOG",                                         "LOG",                                         (0 &lt;&lt; TAM_MAX_BITS) |     0, CAT_FNCT | SLS_ENABLED   | US_ENABLED   | EIM_ENABLED  | PTP_NONE         },//JM Change lg to LOG</v>
      </c>
    </row>
    <row r="77" spans="1:1">
      <c r="A77" s="80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IF(lookups!$E$2-LEN(SOURCE!C77) &gt;= 0, REPT(" ",lookups!$E$2-LEN(SOURCE!C77)), "")&amp;
      SOURCE!D77&amp;", "&amp; IF(lookups!$F$2-LEN(SOURCE!D77) &gt;= 0, REPT(" ",lookups!$F$2-LEN(SOURCE!D77)), "")&amp;
      SOURCE!E77&amp;", "&amp; IF(lookups!$G$2-LEN(SOURCE!E77) &gt;=0, REPT(" ",lookups!$G$2-LEN(SOURCE!E77)), "")&amp;
      SOURCE!F77&amp;", "&amp; IF(lookups!$H$2-LEN(SOURCE!F77) &gt;= 0, REPT(" ",lookups!$H$2-LEN(SOURCE!F77)+2), "")&amp;"("&amp;
      SUBSTITUTE(TEXT(SOURCE!G77,"??0"),"  ","")&amp;" &lt;&lt; TAM_MAX_BITS) |"&amp; IF(lookups!$I$2-3 &gt;= 0, REPT(" ",MAX(1,lookups!$I$2-5+4+1-1-LEN(  IF(ISTEXT(SOURCE!H77),SOURCE!H77,  SUBSTITUTE(SUBSTITUTE(TEXT(SOURCE!H77,"????0"),"  ","")," ",""))   ))), "")&amp;
       IF(ISTEXT(SOURCE!H77),SOURCE!H77, SUBSTITUTE(SUBSTITUTE(TEXT(SOURCE!H77,"????0"),"  ","")," ",""))   &amp;","&amp; IF(lookups!$J$2-3 &gt;= 0, REPT(" ",lookups!$J$2-3-5), "")&amp;
      SOURCE!I77&amp;
" | "&amp; IF(lookups!$K$2-LEN(SOURCE!I77) &gt;= 0, REPT(" ",lookups!$K$2-LEN(SOURCE!I77)), "")&amp;
      SOURCE!J77&amp;      IF(lookups!$L$2-LEN(SOURCE!J77) &gt;= 0, REPT(" ",lookups!$L$2-LEN(SOURCE!J77)), "")&amp;
" | "&amp; IF(lookups!$K$2-LEN(SOURCE!I77) &gt;= 0, REPT(" ",lookups!$K$2-LEN(SOURCE!I77)), "")&amp;
      SOURCE!K77&amp;      IF(lookups!$L$2-LEN(SOURCE!K77) &gt;= 0, REPT(" ",lookups!$M$2-LEN(SOURCE!K77)), "")&amp;
" | "&amp; SOURCE!L77&amp;      IF(lookups!$O$2-LEN(SOURCE!L77) &gt;= 0, REPT(" ",lookups!$O$2-LEN(SOURCE!L77)), "")&amp;
" | "&amp; SOURCE!M77&amp;      IF(lookups!$P$2-LEN(SOURCE!M77) &gt;= 0, REPT(" ",lookups!$P$2-LEN(SOURCE!M77)), "")&amp;
      "},"&amp;IF(SOURCE!O77&lt;&gt;"",""&amp;SOURCE!O77,"")
 )
)
)</f>
        <v>/*   72 */  { fnLogXY,                      NOPARAM/*#JM#*/,             "LOG" STD_SUB_x "y",                           "LOG" STD_SUB_x "y",                           (0 &lt;&lt; TAM_MAX_BITS) |     0, CAT_FNCT | SLS_ENABLED   | US_ENABLED   | EIM_ENABLED  | PTP_NONE         },</v>
      </c>
    </row>
    <row r="78" spans="1:1">
      <c r="A78" s="80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IF(lookups!$E$2-LEN(SOURCE!C78) &gt;= 0, REPT(" ",lookups!$E$2-LEN(SOURCE!C78)), "")&amp;
      SOURCE!D78&amp;", "&amp; IF(lookups!$F$2-LEN(SOURCE!D78) &gt;= 0, REPT(" ",lookups!$F$2-LEN(SOURCE!D78)), "")&amp;
      SOURCE!E78&amp;", "&amp; IF(lookups!$G$2-LEN(SOURCE!E78) &gt;=0, REPT(" ",lookups!$G$2-LEN(SOURCE!E78)), "")&amp;
      SOURCE!F78&amp;", "&amp; IF(lookups!$H$2-LEN(SOURCE!F78) &gt;= 0, REPT(" ",lookups!$H$2-LEN(SOURCE!F78)+2), "")&amp;"("&amp;
      SUBSTITUTE(TEXT(SOURCE!G78,"??0"),"  ","")&amp;" &lt;&lt; TAM_MAX_BITS) |"&amp; IF(lookups!$I$2-3 &gt;= 0, REPT(" ",MAX(1,lookups!$I$2-5+4+1-1-LEN(  IF(ISTEXT(SOURCE!H78),SOURCE!H78,  SUBSTITUTE(SUBSTITUTE(TEXT(SOURCE!H78,"????0"),"  ","")," ",""))   ))), "")&amp;
       IF(ISTEXT(SOURCE!H78),SOURCE!H78, SUBSTITUTE(SUBSTITUTE(TEXT(SOURCE!H78,"????0"),"  ","")," ",""))   &amp;","&amp; IF(lookups!$J$2-3 &gt;= 0, REPT(" ",lookups!$J$2-3-5), "")&amp;
      SOURCE!I78&amp;
" | "&amp; IF(lookups!$K$2-LEN(SOURCE!I78) &gt;= 0, REPT(" ",lookups!$K$2-LEN(SOURCE!I78)), "")&amp;
      SOURCE!J78&amp;      IF(lookups!$L$2-LEN(SOURCE!J78) &gt;= 0, REPT(" ",lookups!$L$2-LEN(SOURCE!J78)), "")&amp;
" | "&amp; IF(lookups!$K$2-LEN(SOURCE!I78) &gt;= 0, REPT(" ",lookups!$K$2-LEN(SOURCE!I78)), "")&amp;
      SOURCE!K78&amp;      IF(lookups!$L$2-LEN(SOURCE!K78) &gt;= 0, REPT(" ",lookups!$M$2-LEN(SOURCE!K78)), "")&amp;
" | "&amp; SOURCE!L78&amp;      IF(lookups!$O$2-LEN(SOURCE!L78) &gt;= 0, REPT(" ",lookups!$O$2-LEN(SOURCE!L78)), "")&amp;
" | "&amp; SOURCE!M78&amp;      IF(lookups!$P$2-LEN(SOURCE!M78) &gt;= 0, REPT(" ",lookups!$P$2-LEN(SOURCE!M78)), "")&amp;
      "},"&amp;IF(SOURCE!O78&lt;&gt;"",""&amp;SOURCE!O78,"")
 )
)
)</f>
        <v>/*   73 */  { fnInvert,                     NOPARAM,                     "1/x",                                         "1/x",                                         (0 &lt;&lt; TAM_MAX_BITS) |     0, CAT_FNCT | SLS_ENABLED   | US_ENABLED   | EIM_DISABLED | PTP_NONE         },</v>
      </c>
    </row>
    <row r="79" spans="1:1">
      <c r="A79" s="80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IF(lookups!$E$2-LEN(SOURCE!C79) &gt;= 0, REPT(" ",lookups!$E$2-LEN(SOURCE!C79)), "")&amp;
      SOURCE!D79&amp;", "&amp; IF(lookups!$F$2-LEN(SOURCE!D79) &gt;= 0, REPT(" ",lookups!$F$2-LEN(SOURCE!D79)), "")&amp;
      SOURCE!E79&amp;", "&amp; IF(lookups!$G$2-LEN(SOURCE!E79) &gt;=0, REPT(" ",lookups!$G$2-LEN(SOURCE!E79)), "")&amp;
      SOURCE!F79&amp;", "&amp; IF(lookups!$H$2-LEN(SOURCE!F79) &gt;= 0, REPT(" ",lookups!$H$2-LEN(SOURCE!F79)+2), "")&amp;"("&amp;
      SUBSTITUTE(TEXT(SOURCE!G79,"??0"),"  ","")&amp;" &lt;&lt; TAM_MAX_BITS) |"&amp; IF(lookups!$I$2-3 &gt;= 0, REPT(" ",MAX(1,lookups!$I$2-5+4+1-1-LEN(  IF(ISTEXT(SOURCE!H79),SOURCE!H79,  SUBSTITUTE(SUBSTITUTE(TEXT(SOURCE!H79,"????0"),"  ","")," ",""))   ))), "")&amp;
       IF(ISTEXT(SOURCE!H79),SOURCE!H79, SUBSTITUTE(SUBSTITUTE(TEXT(SOURCE!H79,"????0"),"  ","")," ",""))   &amp;","&amp; IF(lookups!$J$2-3 &gt;= 0, REPT(" ",lookups!$J$2-3-5), "")&amp;
      SOURCE!I79&amp;
" | "&amp; IF(lookups!$K$2-LEN(SOURCE!I79) &gt;= 0, REPT(" ",lookups!$K$2-LEN(SOURCE!I79)), "")&amp;
      SOURCE!J79&amp;      IF(lookups!$L$2-LEN(SOURCE!J79) &gt;= 0, REPT(" ",lookups!$L$2-LEN(SOURCE!J79)), "")&amp;
" | "&amp; IF(lookups!$K$2-LEN(SOURCE!I79) &gt;= 0, REPT(" ",lookups!$K$2-LEN(SOURCE!I79)), "")&amp;
      SOURCE!K79&amp;      IF(lookups!$L$2-LEN(SOURCE!K79) &gt;= 0, REPT(" ",lookups!$M$2-LEN(SOURCE!K79)), "")&amp;
" | "&amp; SOURCE!L79&amp;      IF(lookups!$O$2-LEN(SOURCE!L79) &gt;= 0, REPT(" ",lookups!$O$2-LEN(SOURCE!L79)), "")&amp;
" | "&amp; SOURCE!M79&amp;      IF(lookups!$P$2-LEN(SOURCE!M79) &gt;= 0, REPT(" ",lookups!$P$2-LEN(SOURCE!M79)), "")&amp;
      "},"&amp;IF(SOURCE!O79&lt;&gt;"",""&amp;SOURCE!O79,"")
 )
)
)</f>
        <v>/*   74 */  { fnCos,                        NOPARAM/*#JM#*/,             "COS",                                         "COS",                                         (0 &lt;&lt; TAM_MAX_BITS) |     0, CAT_FNCT | SLS_ENABLED   | US_ENABLED   | EIM_ENABLED  | PTP_NONE         },//JM</v>
      </c>
    </row>
    <row r="80" spans="1:1">
      <c r="A80" s="80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IF(lookups!$E$2-LEN(SOURCE!C80) &gt;= 0, REPT(" ",lookups!$E$2-LEN(SOURCE!C80)), "")&amp;
      SOURCE!D80&amp;", "&amp; IF(lookups!$F$2-LEN(SOURCE!D80) &gt;= 0, REPT(" ",lookups!$F$2-LEN(SOURCE!D80)), "")&amp;
      SOURCE!E80&amp;", "&amp; IF(lookups!$G$2-LEN(SOURCE!E80) &gt;=0, REPT(" ",lookups!$G$2-LEN(SOURCE!E80)), "")&amp;
      SOURCE!F80&amp;", "&amp; IF(lookups!$H$2-LEN(SOURCE!F80) &gt;= 0, REPT(" ",lookups!$H$2-LEN(SOURCE!F80)+2), "")&amp;"("&amp;
      SUBSTITUTE(TEXT(SOURCE!G80,"??0"),"  ","")&amp;" &lt;&lt; TAM_MAX_BITS) |"&amp; IF(lookups!$I$2-3 &gt;= 0, REPT(" ",MAX(1,lookups!$I$2-5+4+1-1-LEN(  IF(ISTEXT(SOURCE!H80),SOURCE!H80,  SUBSTITUTE(SUBSTITUTE(TEXT(SOURCE!H80,"????0"),"  ","")," ",""))   ))), "")&amp;
       IF(ISTEXT(SOURCE!H80),SOURCE!H80, SUBSTITUTE(SUBSTITUTE(TEXT(SOURCE!H80,"????0"),"  ","")," ",""))   &amp;","&amp; IF(lookups!$J$2-3 &gt;= 0, REPT(" ",lookups!$J$2-3-5), "")&amp;
      SOURCE!I80&amp;
" | "&amp; IF(lookups!$K$2-LEN(SOURCE!I80) &gt;= 0, REPT(" ",lookups!$K$2-LEN(SOURCE!I80)), "")&amp;
      SOURCE!J80&amp;      IF(lookups!$L$2-LEN(SOURCE!J80) &gt;= 0, REPT(" ",lookups!$L$2-LEN(SOURCE!J80)), "")&amp;
" | "&amp; IF(lookups!$K$2-LEN(SOURCE!I80) &gt;= 0, REPT(" ",lookups!$K$2-LEN(SOURCE!I80)), "")&amp;
      SOURCE!K80&amp;      IF(lookups!$L$2-LEN(SOURCE!K80) &gt;= 0, REPT(" ",lookups!$M$2-LEN(SOURCE!K80)), "")&amp;
" | "&amp; SOURCE!L80&amp;      IF(lookups!$O$2-LEN(SOURCE!L80) &gt;= 0, REPT(" ",lookups!$O$2-LEN(SOURCE!L80)), "")&amp;
" | "&amp; SOURCE!M80&amp;      IF(lookups!$P$2-LEN(SOURCE!M80) &gt;= 0, REPT(" ",lookups!$P$2-LEN(SOURCE!M80)), "")&amp;
      "},"&amp;IF(SOURCE!O80&lt;&gt;"",""&amp;SOURCE!O80,"")
 )
)
)</f>
        <v>/*   75 */  { fnCosh,                       NOPARAM,                     "cosh",                                        "cosh",                                        (0 &lt;&lt; TAM_MAX_BITS) |     0, CAT_FNCT | SLS_ENABLED   | US_ENABLED   | EIM_ENABLED  | PTP_NONE         },</v>
      </c>
    </row>
    <row r="81" spans="1:1">
      <c r="A81" s="80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IF(lookups!$E$2-LEN(SOURCE!C81) &gt;= 0, REPT(" ",lookups!$E$2-LEN(SOURCE!C81)), "")&amp;
      SOURCE!D81&amp;", "&amp; IF(lookups!$F$2-LEN(SOURCE!D81) &gt;= 0, REPT(" ",lookups!$F$2-LEN(SOURCE!D81)), "")&amp;
      SOURCE!E81&amp;", "&amp; IF(lookups!$G$2-LEN(SOURCE!E81) &gt;=0, REPT(" ",lookups!$G$2-LEN(SOURCE!E81)), "")&amp;
      SOURCE!F81&amp;", "&amp; IF(lookups!$H$2-LEN(SOURCE!F81) &gt;= 0, REPT(" ",lookups!$H$2-LEN(SOURCE!F81)+2), "")&amp;"("&amp;
      SUBSTITUTE(TEXT(SOURCE!G81,"??0"),"  ","")&amp;" &lt;&lt; TAM_MAX_BITS) |"&amp; IF(lookups!$I$2-3 &gt;= 0, REPT(" ",MAX(1,lookups!$I$2-5+4+1-1-LEN(  IF(ISTEXT(SOURCE!H81),SOURCE!H81,  SUBSTITUTE(SUBSTITUTE(TEXT(SOURCE!H81,"????0"),"  ","")," ",""))   ))), "")&amp;
       IF(ISTEXT(SOURCE!H81),SOURCE!H81, SUBSTITUTE(SUBSTITUTE(TEXT(SOURCE!H81,"????0"),"  ","")," ",""))   &amp;","&amp; IF(lookups!$J$2-3 &gt;= 0, REPT(" ",lookups!$J$2-3-5), "")&amp;
      SOURCE!I81&amp;
" | "&amp; IF(lookups!$K$2-LEN(SOURCE!I81) &gt;= 0, REPT(" ",lookups!$K$2-LEN(SOURCE!I81)), "")&amp;
      SOURCE!J81&amp;      IF(lookups!$L$2-LEN(SOURCE!J81) &gt;= 0, REPT(" ",lookups!$L$2-LEN(SOURCE!J81)), "")&amp;
" | "&amp; IF(lookups!$K$2-LEN(SOURCE!I81) &gt;= 0, REPT(" ",lookups!$K$2-LEN(SOURCE!I81)), "")&amp;
      SOURCE!K81&amp;      IF(lookups!$L$2-LEN(SOURCE!K81) &gt;= 0, REPT(" ",lookups!$M$2-LEN(SOURCE!K81)), "")&amp;
" | "&amp; SOURCE!L81&amp;      IF(lookups!$O$2-LEN(SOURCE!L81) &gt;= 0, REPT(" ",lookups!$O$2-LEN(SOURCE!L81)), "")&amp;
" | "&amp; SOURCE!M81&amp;      IF(lookups!$P$2-LEN(SOURCE!M81) &gt;= 0, REPT(" ",lookups!$P$2-LEN(SOURCE!M81)), "")&amp;
      "},"&amp;IF(SOURCE!O81&lt;&gt;"",""&amp;SOURCE!O81,"")
 )
)
)</f>
        <v>/*   76 */  { fnSin,                        NOPARAM/*#JM#*/,             "SIN",                                         "SIN",                                         (0 &lt;&lt; TAM_MAX_BITS) |     0, CAT_FNCT | SLS_ENABLED   | US_ENABLED   | EIM_ENABLED  | PTP_NONE         },//JM3</v>
      </c>
    </row>
    <row r="82" spans="1:1">
      <c r="A82" s="80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IF(lookups!$E$2-LEN(SOURCE!C82) &gt;= 0, REPT(" ",lookups!$E$2-LEN(SOURCE!C82)), "")&amp;
      SOURCE!D82&amp;", "&amp; IF(lookups!$F$2-LEN(SOURCE!D82) &gt;= 0, REPT(" ",lookups!$F$2-LEN(SOURCE!D82)), "")&amp;
      SOURCE!E82&amp;", "&amp; IF(lookups!$G$2-LEN(SOURCE!E82) &gt;=0, REPT(" ",lookups!$G$2-LEN(SOURCE!E82)), "")&amp;
      SOURCE!F82&amp;", "&amp; IF(lookups!$H$2-LEN(SOURCE!F82) &gt;= 0, REPT(" ",lookups!$H$2-LEN(SOURCE!F82)+2), "")&amp;"("&amp;
      SUBSTITUTE(TEXT(SOURCE!G82,"??0"),"  ","")&amp;" &lt;&lt; TAM_MAX_BITS) |"&amp; IF(lookups!$I$2-3 &gt;= 0, REPT(" ",MAX(1,lookups!$I$2-5+4+1-1-LEN(  IF(ISTEXT(SOURCE!H82),SOURCE!H82,  SUBSTITUTE(SUBSTITUTE(TEXT(SOURCE!H82,"????0"),"  ","")," ",""))   ))), "")&amp;
       IF(ISTEXT(SOURCE!H82),SOURCE!H82, SUBSTITUTE(SUBSTITUTE(TEXT(SOURCE!H82,"????0"),"  ","")," ",""))   &amp;","&amp; IF(lookups!$J$2-3 &gt;= 0, REPT(" ",lookups!$J$2-3-5), "")&amp;
      SOURCE!I82&amp;
" | "&amp; IF(lookups!$K$2-LEN(SOURCE!I82) &gt;= 0, REPT(" ",lookups!$K$2-LEN(SOURCE!I82)), "")&amp;
      SOURCE!J82&amp;      IF(lookups!$L$2-LEN(SOURCE!J82) &gt;= 0, REPT(" ",lookups!$L$2-LEN(SOURCE!J82)), "")&amp;
" | "&amp; IF(lookups!$K$2-LEN(SOURCE!I82) &gt;= 0, REPT(" ",lookups!$K$2-LEN(SOURCE!I82)), "")&amp;
      SOURCE!K82&amp;      IF(lookups!$L$2-LEN(SOURCE!K82) &gt;= 0, REPT(" ",lookups!$M$2-LEN(SOURCE!K82)), "")&amp;
" | "&amp; SOURCE!L82&amp;      IF(lookups!$O$2-LEN(SOURCE!L82) &gt;= 0, REPT(" ",lookups!$O$2-LEN(SOURCE!L82)), "")&amp;
" | "&amp; SOURCE!M82&amp;      IF(lookups!$P$2-LEN(SOURCE!M82) &gt;= 0, REPT(" ",lookups!$P$2-LEN(SOURCE!M82)), "")&amp;
      "},"&amp;IF(SOURCE!O82&lt;&gt;"",""&amp;SOURCE!O82,"")
 )
)
)</f>
        <v>/*   77 */  { fnKey,                        TM_REGISTER,                 "KEY?",                                        "KEY?",                                        (0 &lt;&lt; TAM_MAX_BITS) |    99, CAT_FNCT | SLS_UNCHANGED | US_ENABLED   | EIM_DISABLED | PTP_REGISTER     },</v>
      </c>
    </row>
    <row r="83" spans="1:1">
      <c r="A83" s="80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IF(lookups!$E$2-LEN(SOURCE!C83) &gt;= 0, REPT(" ",lookups!$E$2-LEN(SOURCE!C83)), "")&amp;
      SOURCE!D83&amp;", "&amp; IF(lookups!$F$2-LEN(SOURCE!D83) &gt;= 0, REPT(" ",lookups!$F$2-LEN(SOURCE!D83)), "")&amp;
      SOURCE!E83&amp;", "&amp; IF(lookups!$G$2-LEN(SOURCE!E83) &gt;=0, REPT(" ",lookups!$G$2-LEN(SOURCE!E83)), "")&amp;
      SOURCE!F83&amp;", "&amp; IF(lookups!$H$2-LEN(SOURCE!F83) &gt;= 0, REPT(" ",lookups!$H$2-LEN(SOURCE!F83)+2), "")&amp;"("&amp;
      SUBSTITUTE(TEXT(SOURCE!G83,"??0"),"  ","")&amp;" &lt;&lt; TAM_MAX_BITS) |"&amp; IF(lookups!$I$2-3 &gt;= 0, REPT(" ",MAX(1,lookups!$I$2-5+4+1-1-LEN(  IF(ISTEXT(SOURCE!H83),SOURCE!H83,  SUBSTITUTE(SUBSTITUTE(TEXT(SOURCE!H83,"????0"),"  ","")," ",""))   ))), "")&amp;
       IF(ISTEXT(SOURCE!H83),SOURCE!H83, SUBSTITUTE(SUBSTITUTE(TEXT(SOURCE!H83,"????0"),"  ","")," ",""))   &amp;","&amp; IF(lookups!$J$2-3 &gt;= 0, REPT(" ",lookups!$J$2-3-5), "")&amp;
      SOURCE!I83&amp;
" | "&amp; IF(lookups!$K$2-LEN(SOURCE!I83) &gt;= 0, REPT(" ",lookups!$K$2-LEN(SOURCE!I83)), "")&amp;
      SOURCE!J83&amp;      IF(lookups!$L$2-LEN(SOURCE!J83) &gt;= 0, REPT(" ",lookups!$L$2-LEN(SOURCE!J83)), "")&amp;
" | "&amp; IF(lookups!$K$2-LEN(SOURCE!I83) &gt;= 0, REPT(" ",lookups!$K$2-LEN(SOURCE!I83)), "")&amp;
      SOURCE!K83&amp;      IF(lookups!$L$2-LEN(SOURCE!K83) &gt;= 0, REPT(" ",lookups!$M$2-LEN(SOURCE!K83)), "")&amp;
" | "&amp; SOURCE!L83&amp;      IF(lookups!$O$2-LEN(SOURCE!L83) &gt;= 0, REPT(" ",lookups!$O$2-LEN(SOURCE!L83)), "")&amp;
" | "&amp; SOURCE!M83&amp;      IF(lookups!$P$2-LEN(SOURCE!M83) &gt;= 0, REPT(" ",lookups!$P$2-LEN(SOURCE!M83)), "")&amp;
      "},"&amp;IF(SOURCE!O83&lt;&gt;"",""&amp;SOURCE!O83,"")
 )
)
)</f>
        <v>/*   78 */  { fnSinh,                       NOPARAM,                     "sinh",                                        "sinh",                                        (0 &lt;&lt; TAM_MAX_BITS) |     0, CAT_FNCT | SLS_ENABLED   | US_ENABLED   | EIM_ENABLED  | PTP_NONE         },</v>
      </c>
    </row>
    <row r="84" spans="1:1">
      <c r="A84" s="80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IF(lookups!$E$2-LEN(SOURCE!C84) &gt;= 0, REPT(" ",lookups!$E$2-LEN(SOURCE!C84)), "")&amp;
      SOURCE!D84&amp;", "&amp; IF(lookups!$F$2-LEN(SOURCE!D84) &gt;= 0, REPT(" ",lookups!$F$2-LEN(SOURCE!D84)), "")&amp;
      SOURCE!E84&amp;", "&amp; IF(lookups!$G$2-LEN(SOURCE!E84) &gt;=0, REPT(" ",lookups!$G$2-LEN(SOURCE!E84)), "")&amp;
      SOURCE!F84&amp;", "&amp; IF(lookups!$H$2-LEN(SOURCE!F84) &gt;= 0, REPT(" ",lookups!$H$2-LEN(SOURCE!F84)+2), "")&amp;"("&amp;
      SUBSTITUTE(TEXT(SOURCE!G84,"??0"),"  ","")&amp;" &lt;&lt; TAM_MAX_BITS) |"&amp; IF(lookups!$I$2-3 &gt;= 0, REPT(" ",MAX(1,lookups!$I$2-5+4+1-1-LEN(  IF(ISTEXT(SOURCE!H84),SOURCE!H84,  SUBSTITUTE(SUBSTITUTE(TEXT(SOURCE!H84,"????0"),"  ","")," ",""))   ))), "")&amp;
       IF(ISTEXT(SOURCE!H84),SOURCE!H84, SUBSTITUTE(SUBSTITUTE(TEXT(SOURCE!H84,"????0"),"  ","")," ",""))   &amp;","&amp; IF(lookups!$J$2-3 &gt;= 0, REPT(" ",lookups!$J$2-3-5), "")&amp;
      SOURCE!I84&amp;
" | "&amp; IF(lookups!$K$2-LEN(SOURCE!I84) &gt;= 0, REPT(" ",lookups!$K$2-LEN(SOURCE!I84)), "")&amp;
      SOURCE!J84&amp;      IF(lookups!$L$2-LEN(SOURCE!J84) &gt;= 0, REPT(" ",lookups!$L$2-LEN(SOURCE!J84)), "")&amp;
" | "&amp; IF(lookups!$K$2-LEN(SOURCE!I84) &gt;= 0, REPT(" ",lookups!$K$2-LEN(SOURCE!I84)), "")&amp;
      SOURCE!K84&amp;      IF(lookups!$L$2-LEN(SOURCE!K84) &gt;= 0, REPT(" ",lookups!$M$2-LEN(SOURCE!K84)), "")&amp;
" | "&amp; SOURCE!L84&amp;      IF(lookups!$O$2-LEN(SOURCE!L84) &gt;= 0, REPT(" ",lookups!$O$2-LEN(SOURCE!L84)), "")&amp;
" | "&amp; SOURCE!M84&amp;      IF(lookups!$P$2-LEN(SOURCE!M84) &gt;= 0, REPT(" ",lookups!$P$2-LEN(SOURCE!M84)), "")&amp;
      "},"&amp;IF(SOURCE!O84&lt;&gt;"",""&amp;SOURCE!O84,"")
 )
)
)</f>
        <v>/*   79 */  { fnTan,                        NOPARAM/*#JM#*/,             "TAN",                                         "TAN",                                         (0 &lt;&lt; TAM_MAX_BITS) |     0, CAT_FNCT | SLS_ENABLED   | US_ENABLED   | EIM_ENABLED  | PTP_NONE         },//JM3</v>
      </c>
    </row>
    <row r="85" spans="1:1">
      <c r="A85" s="80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IF(lookups!$E$2-LEN(SOURCE!C85) &gt;= 0, REPT(" ",lookups!$E$2-LEN(SOURCE!C85)), "")&amp;
      SOURCE!D85&amp;", "&amp; IF(lookups!$F$2-LEN(SOURCE!D85) &gt;= 0, REPT(" ",lookups!$F$2-LEN(SOURCE!D85)), "")&amp;
      SOURCE!E85&amp;", "&amp; IF(lookups!$G$2-LEN(SOURCE!E85) &gt;=0, REPT(" ",lookups!$G$2-LEN(SOURCE!E85)), "")&amp;
      SOURCE!F85&amp;", "&amp; IF(lookups!$H$2-LEN(SOURCE!F85) &gt;= 0, REPT(" ",lookups!$H$2-LEN(SOURCE!F85)+2), "")&amp;"("&amp;
      SUBSTITUTE(TEXT(SOURCE!G85,"??0"),"  ","")&amp;" &lt;&lt; TAM_MAX_BITS) |"&amp; IF(lookups!$I$2-3 &gt;= 0, REPT(" ",MAX(1,lookups!$I$2-5+4+1-1-LEN(  IF(ISTEXT(SOURCE!H85),SOURCE!H85,  SUBSTITUTE(SUBSTITUTE(TEXT(SOURCE!H85,"????0"),"  ","")," ",""))   ))), "")&amp;
       IF(ISTEXT(SOURCE!H85),SOURCE!H85, SUBSTITUTE(SUBSTITUTE(TEXT(SOURCE!H85,"????0"),"  ","")," ",""))   &amp;","&amp; IF(lookups!$J$2-3 &gt;= 0, REPT(" ",lookups!$J$2-3-5), "")&amp;
      SOURCE!I85&amp;
" | "&amp; IF(lookups!$K$2-LEN(SOURCE!I85) &gt;= 0, REPT(" ",lookups!$K$2-LEN(SOURCE!I85)), "")&amp;
      SOURCE!J85&amp;      IF(lookups!$L$2-LEN(SOURCE!J85) &gt;= 0, REPT(" ",lookups!$L$2-LEN(SOURCE!J85)), "")&amp;
" | "&amp; IF(lookups!$K$2-LEN(SOURCE!I85) &gt;= 0, REPT(" ",lookups!$K$2-LEN(SOURCE!I85)), "")&amp;
      SOURCE!K85&amp;      IF(lookups!$L$2-LEN(SOURCE!K85) &gt;= 0, REPT(" ",lookups!$M$2-LEN(SOURCE!K85)), "")&amp;
" | "&amp; SOURCE!L85&amp;      IF(lookups!$O$2-LEN(SOURCE!L85) &gt;= 0, REPT(" ",lookups!$O$2-LEN(SOURCE!L85)), "")&amp;
" | "&amp; SOURCE!M85&amp;      IF(lookups!$P$2-LEN(SOURCE!M85) &gt;= 0, REPT(" ",lookups!$P$2-LEN(SOURCE!M85)), "")&amp;
      "},"&amp;IF(SOURCE!O85&lt;&gt;"",""&amp;SOURCE!O85,"")
 )
)
)</f>
        <v>/*   80 */  { fnTanh,                       NOPARAM,                     "tanh",                                        "tanh",                                        (0 &lt;&lt; TAM_MAX_BITS) |     0, CAT_FNCT | SLS_ENABLED   | US_ENABLED   | EIM_ENABLED  | PTP_NONE         },</v>
      </c>
    </row>
    <row r="86" spans="1:1">
      <c r="A86" s="80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IF(lookups!$E$2-LEN(SOURCE!C86) &gt;= 0, REPT(" ",lookups!$E$2-LEN(SOURCE!C86)), "")&amp;
      SOURCE!D86&amp;", "&amp; IF(lookups!$F$2-LEN(SOURCE!D86) &gt;= 0, REPT(" ",lookups!$F$2-LEN(SOURCE!D86)), "")&amp;
      SOURCE!E86&amp;", "&amp; IF(lookups!$G$2-LEN(SOURCE!E86) &gt;=0, REPT(" ",lookups!$G$2-LEN(SOURCE!E86)), "")&amp;
      SOURCE!F86&amp;", "&amp; IF(lookups!$H$2-LEN(SOURCE!F86) &gt;= 0, REPT(" ",lookups!$H$2-LEN(SOURCE!F86)+2), "")&amp;"("&amp;
      SUBSTITUTE(TEXT(SOURCE!G86,"??0"),"  ","")&amp;" &lt;&lt; TAM_MAX_BITS) |"&amp; IF(lookups!$I$2-3 &gt;= 0, REPT(" ",MAX(1,lookups!$I$2-5+4+1-1-LEN(  IF(ISTEXT(SOURCE!H86),SOURCE!H86,  SUBSTITUTE(SUBSTITUTE(TEXT(SOURCE!H86,"????0"),"  ","")," ",""))   ))), "")&amp;
       IF(ISTEXT(SOURCE!H86),SOURCE!H86, SUBSTITUTE(SUBSTITUTE(TEXT(SOURCE!H86,"????0"),"  ","")," ",""))   &amp;","&amp; IF(lookups!$J$2-3 &gt;= 0, REPT(" ",lookups!$J$2-3-5), "")&amp;
      SOURCE!I86&amp;
" | "&amp; IF(lookups!$K$2-LEN(SOURCE!I86) &gt;= 0, REPT(" ",lookups!$K$2-LEN(SOURCE!I86)), "")&amp;
      SOURCE!J86&amp;      IF(lookups!$L$2-LEN(SOURCE!J86) &gt;= 0, REPT(" ",lookups!$L$2-LEN(SOURCE!J86)), "")&amp;
" | "&amp; IF(lookups!$K$2-LEN(SOURCE!I86) &gt;= 0, REPT(" ",lookups!$K$2-LEN(SOURCE!I86)), "")&amp;
      SOURCE!K86&amp;      IF(lookups!$L$2-LEN(SOURCE!K86) &gt;= 0, REPT(" ",lookups!$M$2-LEN(SOURCE!K86)), "")&amp;
" | "&amp; SOURCE!L86&amp;      IF(lookups!$O$2-LEN(SOURCE!L86) &gt;= 0, REPT(" ",lookups!$O$2-LEN(SOURCE!L86)), "")&amp;
" | "&amp; SOURCE!M86&amp;      IF(lookups!$P$2-LEN(SOURCE!M86) &gt;= 0, REPT(" ",lookups!$P$2-LEN(SOURCE!M86)), "")&amp;
      "},"&amp;IF(SOURCE!O86&lt;&gt;"",""&amp;SOURCE!O86,"")
 )
)
)</f>
        <v>/*   81 */  { fnArccos,                     NOPARAM/*#JM#*/,             "ARCCOS",                                      "ACOS",                                        (0 &lt;&lt; TAM_MAX_BITS) |     0, CAT_FNCT | SLS_ENABLED   | US_ENABLED   | EIM_ENABLED  | PTP_NONE         },//JM</v>
      </c>
    </row>
    <row r="87" spans="1:1">
      <c r="A87" s="80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IF(lookups!$E$2-LEN(SOURCE!C87) &gt;= 0, REPT(" ",lookups!$E$2-LEN(SOURCE!C87)), "")&amp;
      SOURCE!D87&amp;", "&amp; IF(lookups!$F$2-LEN(SOURCE!D87) &gt;= 0, REPT(" ",lookups!$F$2-LEN(SOURCE!D87)), "")&amp;
      SOURCE!E87&amp;", "&amp; IF(lookups!$G$2-LEN(SOURCE!E87) &gt;=0, REPT(" ",lookups!$G$2-LEN(SOURCE!E87)), "")&amp;
      SOURCE!F87&amp;", "&amp; IF(lookups!$H$2-LEN(SOURCE!F87) &gt;= 0, REPT(" ",lookups!$H$2-LEN(SOURCE!F87)+2), "")&amp;"("&amp;
      SUBSTITUTE(TEXT(SOURCE!G87,"??0"),"  ","")&amp;" &lt;&lt; TAM_MAX_BITS) |"&amp; IF(lookups!$I$2-3 &gt;= 0, REPT(" ",MAX(1,lookups!$I$2-5+4+1-1-LEN(  IF(ISTEXT(SOURCE!H87),SOURCE!H87,  SUBSTITUTE(SUBSTITUTE(TEXT(SOURCE!H87,"????0"),"  ","")," ",""))   ))), "")&amp;
       IF(ISTEXT(SOURCE!H87),SOURCE!H87, SUBSTITUTE(SUBSTITUTE(TEXT(SOURCE!H87,"????0"),"  ","")," ",""))   &amp;","&amp; IF(lookups!$J$2-3 &gt;= 0, REPT(" ",lookups!$J$2-3-5), "")&amp;
      SOURCE!I87&amp;
" | "&amp; IF(lookups!$K$2-LEN(SOURCE!I87) &gt;= 0, REPT(" ",lookups!$K$2-LEN(SOURCE!I87)), "")&amp;
      SOURCE!J87&amp;      IF(lookups!$L$2-LEN(SOURCE!J87) &gt;= 0, REPT(" ",lookups!$L$2-LEN(SOURCE!J87)), "")&amp;
" | "&amp; IF(lookups!$K$2-LEN(SOURCE!I87) &gt;= 0, REPT(" ",lookups!$K$2-LEN(SOURCE!I87)), "")&amp;
      SOURCE!K87&amp;      IF(lookups!$L$2-LEN(SOURCE!K87) &gt;= 0, REPT(" ",lookups!$M$2-LEN(SOURCE!K87)), "")&amp;
" | "&amp; SOURCE!L87&amp;      IF(lookups!$O$2-LEN(SOURCE!L87) &gt;= 0, REPT(" ",lookups!$O$2-LEN(SOURCE!L87)), "")&amp;
" | "&amp; SOURCE!M87&amp;      IF(lookups!$P$2-LEN(SOURCE!M87) &gt;= 0, REPT(" ",lookups!$P$2-LEN(SOURCE!M87)), "")&amp;
      "},"&amp;IF(SOURCE!O87&lt;&gt;"",""&amp;SOURCE!O87,"")
 )
)
)</f>
        <v>/*   82 */  { fnArccosh,                    NOPARAM,                     "arcosh",                                      "arcosh",                                      (0 &lt;&lt; TAM_MAX_BITS) |     0, CAT_FNCT | SLS_ENABLED   | US_ENABLED   | EIM_ENABLED  | PTP_NONE         },</v>
      </c>
    </row>
    <row r="88" spans="1:1">
      <c r="A88" s="80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IF(lookups!$E$2-LEN(SOURCE!C88) &gt;= 0, REPT(" ",lookups!$E$2-LEN(SOURCE!C88)), "")&amp;
      SOURCE!D88&amp;", "&amp; IF(lookups!$F$2-LEN(SOURCE!D88) &gt;= 0, REPT(" ",lookups!$F$2-LEN(SOURCE!D88)), "")&amp;
      SOURCE!E88&amp;", "&amp; IF(lookups!$G$2-LEN(SOURCE!E88) &gt;=0, REPT(" ",lookups!$G$2-LEN(SOURCE!E88)), "")&amp;
      SOURCE!F88&amp;", "&amp; IF(lookups!$H$2-LEN(SOURCE!F88) &gt;= 0, REPT(" ",lookups!$H$2-LEN(SOURCE!F88)+2), "")&amp;"("&amp;
      SUBSTITUTE(TEXT(SOURCE!G88,"??0"),"  ","")&amp;" &lt;&lt; TAM_MAX_BITS) |"&amp; IF(lookups!$I$2-3 &gt;= 0, REPT(" ",MAX(1,lookups!$I$2-5+4+1-1-LEN(  IF(ISTEXT(SOURCE!H88),SOURCE!H88,  SUBSTITUTE(SUBSTITUTE(TEXT(SOURCE!H88,"????0"),"  ","")," ",""))   ))), "")&amp;
       IF(ISTEXT(SOURCE!H88),SOURCE!H88, SUBSTITUTE(SUBSTITUTE(TEXT(SOURCE!H88,"????0"),"  ","")," ",""))   &amp;","&amp; IF(lookups!$J$2-3 &gt;= 0, REPT(" ",lookups!$J$2-3-5), "")&amp;
      SOURCE!I88&amp;
" | "&amp; IF(lookups!$K$2-LEN(SOURCE!I88) &gt;= 0, REPT(" ",lookups!$K$2-LEN(SOURCE!I88)), "")&amp;
      SOURCE!J88&amp;      IF(lookups!$L$2-LEN(SOURCE!J88) &gt;= 0, REPT(" ",lookups!$L$2-LEN(SOURCE!J88)), "")&amp;
" | "&amp; IF(lookups!$K$2-LEN(SOURCE!I88) &gt;= 0, REPT(" ",lookups!$K$2-LEN(SOURCE!I88)), "")&amp;
      SOURCE!K88&amp;      IF(lookups!$L$2-LEN(SOURCE!K88) &gt;= 0, REPT(" ",lookups!$M$2-LEN(SOURCE!K88)), "")&amp;
" | "&amp; SOURCE!L88&amp;      IF(lookups!$O$2-LEN(SOURCE!L88) &gt;= 0, REPT(" ",lookups!$O$2-LEN(SOURCE!L88)), "")&amp;
" | "&amp; SOURCE!M88&amp;      IF(lookups!$P$2-LEN(SOURCE!M88) &gt;= 0, REPT(" ",lookups!$P$2-LEN(SOURCE!M88)), "")&amp;
      "},"&amp;IF(SOURCE!O88&lt;&gt;"",""&amp;SOURCE!O88,"")
 )
)
)</f>
        <v>/*   83 */  { fnArcsin,                     NOPARAM/*#JM#*/,             "ARCSIN",                                      "ASIN",                                        (0 &lt;&lt; TAM_MAX_BITS) |     0, CAT_FNCT | SLS_ENABLED   | US_ENABLED   | EIM_ENABLED  | PTP_NONE         },//JM</v>
      </c>
    </row>
    <row r="89" spans="1:1">
      <c r="A89" s="80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IF(lookups!$E$2-LEN(SOURCE!C89) &gt;= 0, REPT(" ",lookups!$E$2-LEN(SOURCE!C89)), "")&amp;
      SOURCE!D89&amp;", "&amp; IF(lookups!$F$2-LEN(SOURCE!D89) &gt;= 0, REPT(" ",lookups!$F$2-LEN(SOURCE!D89)), "")&amp;
      SOURCE!E89&amp;", "&amp; IF(lookups!$G$2-LEN(SOURCE!E89) &gt;=0, REPT(" ",lookups!$G$2-LEN(SOURCE!E89)), "")&amp;
      SOURCE!F89&amp;", "&amp; IF(lookups!$H$2-LEN(SOURCE!F89) &gt;= 0, REPT(" ",lookups!$H$2-LEN(SOURCE!F89)+2), "")&amp;"("&amp;
      SUBSTITUTE(TEXT(SOURCE!G89,"??0"),"  ","")&amp;" &lt;&lt; TAM_MAX_BITS) |"&amp; IF(lookups!$I$2-3 &gt;= 0, REPT(" ",MAX(1,lookups!$I$2-5+4+1-1-LEN(  IF(ISTEXT(SOURCE!H89),SOURCE!H89,  SUBSTITUTE(SUBSTITUTE(TEXT(SOURCE!H89,"????0"),"  ","")," ",""))   ))), "")&amp;
       IF(ISTEXT(SOURCE!H89),SOURCE!H89, SUBSTITUTE(SUBSTITUTE(TEXT(SOURCE!H89,"????0"),"  ","")," ",""))   &amp;","&amp; IF(lookups!$J$2-3 &gt;= 0, REPT(" ",lookups!$J$2-3-5), "")&amp;
      SOURCE!I89&amp;
" | "&amp; IF(lookups!$K$2-LEN(SOURCE!I89) &gt;= 0, REPT(" ",lookups!$K$2-LEN(SOURCE!I89)), "")&amp;
      SOURCE!J89&amp;      IF(lookups!$L$2-LEN(SOURCE!J89) &gt;= 0, REPT(" ",lookups!$L$2-LEN(SOURCE!J89)), "")&amp;
" | "&amp; IF(lookups!$K$2-LEN(SOURCE!I89) &gt;= 0, REPT(" ",lookups!$K$2-LEN(SOURCE!I89)), "")&amp;
      SOURCE!K89&amp;      IF(lookups!$L$2-LEN(SOURCE!K89) &gt;= 0, REPT(" ",lookups!$M$2-LEN(SOURCE!K89)), "")&amp;
" | "&amp; SOURCE!L89&amp;      IF(lookups!$O$2-LEN(SOURCE!L89) &gt;= 0, REPT(" ",lookups!$O$2-LEN(SOURCE!L89)), "")&amp;
" | "&amp; SOURCE!M89&amp;      IF(lookups!$P$2-LEN(SOURCE!M89) &gt;= 0, REPT(" ",lookups!$P$2-LEN(SOURCE!M89)), "")&amp;
      "},"&amp;IF(SOURCE!O89&lt;&gt;"",""&amp;SOURCE!O89,"")
 )
)
)</f>
        <v>/*   84 */  { fnArcsinh,                    NOPARAM,                     "arsinh",                                      "arsinh",                                      (0 &lt;&lt; TAM_MAX_BITS) |     0, CAT_FNCT | SLS_ENABLED   | US_ENABLED   | EIM_ENABLED  | PTP_NONE         },</v>
      </c>
    </row>
    <row r="90" spans="1:1">
      <c r="A90" s="80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IF(lookups!$E$2-LEN(SOURCE!C90) &gt;= 0, REPT(" ",lookups!$E$2-LEN(SOURCE!C90)), "")&amp;
      SOURCE!D90&amp;", "&amp; IF(lookups!$F$2-LEN(SOURCE!D90) &gt;= 0, REPT(" ",lookups!$F$2-LEN(SOURCE!D90)), "")&amp;
      SOURCE!E90&amp;", "&amp; IF(lookups!$G$2-LEN(SOURCE!E90) &gt;=0, REPT(" ",lookups!$G$2-LEN(SOURCE!E90)), "")&amp;
      SOURCE!F90&amp;", "&amp; IF(lookups!$H$2-LEN(SOURCE!F90) &gt;= 0, REPT(" ",lookups!$H$2-LEN(SOURCE!F90)+2), "")&amp;"("&amp;
      SUBSTITUTE(TEXT(SOURCE!G90,"??0"),"  ","")&amp;" &lt;&lt; TAM_MAX_BITS) |"&amp; IF(lookups!$I$2-3 &gt;= 0, REPT(" ",MAX(1,lookups!$I$2-5+4+1-1-LEN(  IF(ISTEXT(SOURCE!H90),SOURCE!H90,  SUBSTITUTE(SUBSTITUTE(TEXT(SOURCE!H90,"????0"),"  ","")," ",""))   ))), "")&amp;
       IF(ISTEXT(SOURCE!H90),SOURCE!H90, SUBSTITUTE(SUBSTITUTE(TEXT(SOURCE!H90,"????0"),"  ","")," ",""))   &amp;","&amp; IF(lookups!$J$2-3 &gt;= 0, REPT(" ",lookups!$J$2-3-5), "")&amp;
      SOURCE!I90&amp;
" | "&amp; IF(lookups!$K$2-LEN(SOURCE!I90) &gt;= 0, REPT(" ",lookups!$K$2-LEN(SOURCE!I90)), "")&amp;
      SOURCE!J90&amp;      IF(lookups!$L$2-LEN(SOURCE!J90) &gt;= 0, REPT(" ",lookups!$L$2-LEN(SOURCE!J90)), "")&amp;
" | "&amp; IF(lookups!$K$2-LEN(SOURCE!I90) &gt;= 0, REPT(" ",lookups!$K$2-LEN(SOURCE!I90)), "")&amp;
      SOURCE!K90&amp;      IF(lookups!$L$2-LEN(SOURCE!K90) &gt;= 0, REPT(" ",lookups!$M$2-LEN(SOURCE!K90)), "")&amp;
" | "&amp; SOURCE!L90&amp;      IF(lookups!$O$2-LEN(SOURCE!L90) &gt;= 0, REPT(" ",lookups!$O$2-LEN(SOURCE!L90)), "")&amp;
" | "&amp; SOURCE!M90&amp;      IF(lookups!$P$2-LEN(SOURCE!M90) &gt;= 0, REPT(" ",lookups!$P$2-LEN(SOURCE!M90)), "")&amp;
      "},"&amp;IF(SOURCE!O90&lt;&gt;"",""&amp;SOURCE!O90,"")
 )
)
)</f>
        <v>/*   85 */  { fnArctan,                     NOPARAM/*#JM#*/,             "ARCTAN",                                      "ATAN",                                        (0 &lt;&lt; TAM_MAX_BITS) |     0, CAT_FNCT | SLS_ENABLED   | US_ENABLED   | EIM_ENABLED  | PTP_NONE         },//JM</v>
      </c>
    </row>
    <row r="91" spans="1:1">
      <c r="A91" s="80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IF(lookups!$E$2-LEN(SOURCE!C91) &gt;= 0, REPT(" ",lookups!$E$2-LEN(SOURCE!C91)), "")&amp;
      SOURCE!D91&amp;", "&amp; IF(lookups!$F$2-LEN(SOURCE!D91) &gt;= 0, REPT(" ",lookups!$F$2-LEN(SOURCE!D91)), "")&amp;
      SOURCE!E91&amp;", "&amp; IF(lookups!$G$2-LEN(SOURCE!E91) &gt;=0, REPT(" ",lookups!$G$2-LEN(SOURCE!E91)), "")&amp;
      SOURCE!F91&amp;", "&amp; IF(lookups!$H$2-LEN(SOURCE!F91) &gt;= 0, REPT(" ",lookups!$H$2-LEN(SOURCE!F91)+2), "")&amp;"("&amp;
      SUBSTITUTE(TEXT(SOURCE!G91,"??0"),"  ","")&amp;" &lt;&lt; TAM_MAX_BITS) |"&amp; IF(lookups!$I$2-3 &gt;= 0, REPT(" ",MAX(1,lookups!$I$2-5+4+1-1-LEN(  IF(ISTEXT(SOURCE!H91),SOURCE!H91,  SUBSTITUTE(SUBSTITUTE(TEXT(SOURCE!H91,"????0"),"  ","")," ",""))   ))), "")&amp;
       IF(ISTEXT(SOURCE!H91),SOURCE!H91, SUBSTITUTE(SUBSTITUTE(TEXT(SOURCE!H91,"????0"),"  ","")," ",""))   &amp;","&amp; IF(lookups!$J$2-3 &gt;= 0, REPT(" ",lookups!$J$2-3-5), "")&amp;
      SOURCE!I91&amp;
" | "&amp; IF(lookups!$K$2-LEN(SOURCE!I91) &gt;= 0, REPT(" ",lookups!$K$2-LEN(SOURCE!I91)), "")&amp;
      SOURCE!J91&amp;      IF(lookups!$L$2-LEN(SOURCE!J91) &gt;= 0, REPT(" ",lookups!$L$2-LEN(SOURCE!J91)), "")&amp;
" | "&amp; IF(lookups!$K$2-LEN(SOURCE!I91) &gt;= 0, REPT(" ",lookups!$K$2-LEN(SOURCE!I91)), "")&amp;
      SOURCE!K91&amp;      IF(lookups!$L$2-LEN(SOURCE!K91) &gt;= 0, REPT(" ",lookups!$M$2-LEN(SOURCE!K91)), "")&amp;
" | "&amp; SOURCE!L91&amp;      IF(lookups!$O$2-LEN(SOURCE!L91) &gt;= 0, REPT(" ",lookups!$O$2-LEN(SOURCE!L91)), "")&amp;
" | "&amp; SOURCE!M91&amp;      IF(lookups!$P$2-LEN(SOURCE!M91) &gt;= 0, REPT(" ",lookups!$P$2-LEN(SOURCE!M91)), "")&amp;
      "},"&amp;IF(SOURCE!O91&lt;&gt;"",""&amp;SOURCE!O91,"")
 )
)
)</f>
        <v>/*   86 */  { fnArctanh,                    NOPARAM,                     "artanh",                                      "artanh",                                      (0 &lt;&lt; TAM_MAX_BITS) |     0, CAT_FNCT | SLS_ENABLED   | US_ENABLED   | EIM_ENABLED  | PTP_NONE         },</v>
      </c>
    </row>
    <row r="92" spans="1:1">
      <c r="A92" s="80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IF(lookups!$E$2-LEN(SOURCE!C92) &gt;= 0, REPT(" ",lookups!$E$2-LEN(SOURCE!C92)), "")&amp;
      SOURCE!D92&amp;", "&amp; IF(lookups!$F$2-LEN(SOURCE!D92) &gt;= 0, REPT(" ",lookups!$F$2-LEN(SOURCE!D92)), "")&amp;
      SOURCE!E92&amp;", "&amp; IF(lookups!$G$2-LEN(SOURCE!E92) &gt;=0, REPT(" ",lookups!$G$2-LEN(SOURCE!E92)), "")&amp;
      SOURCE!F92&amp;", "&amp; IF(lookups!$H$2-LEN(SOURCE!F92) &gt;= 0, REPT(" ",lookups!$H$2-LEN(SOURCE!F92)+2), "")&amp;"("&amp;
      SUBSTITUTE(TEXT(SOURCE!G92,"??0"),"  ","")&amp;" &lt;&lt; TAM_MAX_BITS) |"&amp; IF(lookups!$I$2-3 &gt;= 0, REPT(" ",MAX(1,lookups!$I$2-5+4+1-1-LEN(  IF(ISTEXT(SOURCE!H92),SOURCE!H92,  SUBSTITUTE(SUBSTITUTE(TEXT(SOURCE!H92,"????0"),"  ","")," ",""))   ))), "")&amp;
       IF(ISTEXT(SOURCE!H92),SOURCE!H92, SUBSTITUTE(SUBSTITUTE(TEXT(SOURCE!H92,"????0"),"  ","")," ",""))   &amp;","&amp; IF(lookups!$J$2-3 &gt;= 0, REPT(" ",lookups!$J$2-3-5), "")&amp;
      SOURCE!I92&amp;
" | "&amp; IF(lookups!$K$2-LEN(SOURCE!I92) &gt;= 0, REPT(" ",lookups!$K$2-LEN(SOURCE!I92)), "")&amp;
      SOURCE!J92&amp;      IF(lookups!$L$2-LEN(SOURCE!J92) &gt;= 0, REPT(" ",lookups!$L$2-LEN(SOURCE!J92)), "")&amp;
" | "&amp; IF(lookups!$K$2-LEN(SOURCE!I92) &gt;= 0, REPT(" ",lookups!$K$2-LEN(SOURCE!I92)), "")&amp;
      SOURCE!K92&amp;      IF(lookups!$L$2-LEN(SOURCE!K92) &gt;= 0, REPT(" ",lookups!$M$2-LEN(SOURCE!K92)), "")&amp;
" | "&amp; SOURCE!L92&amp;      IF(lookups!$O$2-LEN(SOURCE!L92) &gt;= 0, REPT(" ",lookups!$O$2-LEN(SOURCE!L92)), "")&amp;
" | "&amp; SOURCE!M92&amp;      IF(lookups!$P$2-LEN(SOURCE!M92) &gt;= 0, REPT(" ",lookups!$P$2-LEN(SOURCE!M92)), "")&amp;
      "},"&amp;IF(SOURCE!O92&lt;&gt;"",""&amp;SOURCE!O92,"")
 )
)
)</f>
        <v>/*   87 */  { fnCeil,                       NOPARAM,                     "ceil",                                        "ceil",                                        (0 &lt;&lt; TAM_MAX_BITS) |     0, CAT_FNCT | SLS_ENABLED   | US_ENABLED   | EIM_ENABLED  | PTP_NONE         },</v>
      </c>
    </row>
    <row r="93" spans="1:1">
      <c r="A93" s="80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IF(lookups!$E$2-LEN(SOURCE!C93) &gt;= 0, REPT(" ",lookups!$E$2-LEN(SOURCE!C93)), "")&amp;
      SOURCE!D93&amp;", "&amp; IF(lookups!$F$2-LEN(SOURCE!D93) &gt;= 0, REPT(" ",lookups!$F$2-LEN(SOURCE!D93)), "")&amp;
      SOURCE!E93&amp;", "&amp; IF(lookups!$G$2-LEN(SOURCE!E93) &gt;=0, REPT(" ",lookups!$G$2-LEN(SOURCE!E93)), "")&amp;
      SOURCE!F93&amp;", "&amp; IF(lookups!$H$2-LEN(SOURCE!F93) &gt;= 0, REPT(" ",lookups!$H$2-LEN(SOURCE!F93)+2), "")&amp;"("&amp;
      SUBSTITUTE(TEXT(SOURCE!G93,"??0"),"  ","")&amp;" &lt;&lt; TAM_MAX_BITS) |"&amp; IF(lookups!$I$2-3 &gt;= 0, REPT(" ",MAX(1,lookups!$I$2-5+4+1-1-LEN(  IF(ISTEXT(SOURCE!H93),SOURCE!H93,  SUBSTITUTE(SUBSTITUTE(TEXT(SOURCE!H93,"????0"),"  ","")," ",""))   ))), "")&amp;
       IF(ISTEXT(SOURCE!H93),SOURCE!H93, SUBSTITUTE(SUBSTITUTE(TEXT(SOURCE!H93,"????0"),"  ","")," ",""))   &amp;","&amp; IF(lookups!$J$2-3 &gt;= 0, REPT(" ",lookups!$J$2-3-5), "")&amp;
      SOURCE!I93&amp;
" | "&amp; IF(lookups!$K$2-LEN(SOURCE!I93) &gt;= 0, REPT(" ",lookups!$K$2-LEN(SOURCE!I93)), "")&amp;
      SOURCE!J93&amp;      IF(lookups!$L$2-LEN(SOURCE!J93) &gt;= 0, REPT(" ",lookups!$L$2-LEN(SOURCE!J93)), "")&amp;
" | "&amp; IF(lookups!$K$2-LEN(SOURCE!I93) &gt;= 0, REPT(" ",lookups!$K$2-LEN(SOURCE!I93)), "")&amp;
      SOURCE!K93&amp;      IF(lookups!$L$2-LEN(SOURCE!K93) &gt;= 0, REPT(" ",lookups!$M$2-LEN(SOURCE!K93)), "")&amp;
" | "&amp; SOURCE!L93&amp;      IF(lookups!$O$2-LEN(SOURCE!L93) &gt;= 0, REPT(" ",lookups!$O$2-LEN(SOURCE!L93)), "")&amp;
" | "&amp; SOURCE!M93&amp;      IF(lookups!$P$2-LEN(SOURCE!M93) &gt;= 0, REPT(" ",lookups!$P$2-LEN(SOURCE!M93)), "")&amp;
      "},"&amp;IF(SOURCE!O93&lt;&gt;"",""&amp;SOURCE!O93,"")
 )
)
)</f>
        <v>/*   88 */  { fnFloor,                      NOPARAM,                     "floor",                                       "floor",                                       (0 &lt;&lt; TAM_MAX_BITS) |     0, CAT_FNCT | SLS_ENABLED   | US_ENABLED   | EIM_ENABLED  | PTP_NONE         },</v>
      </c>
    </row>
    <row r="94" spans="1:1">
      <c r="A94" s="80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IF(lookups!$E$2-LEN(SOURCE!C94) &gt;= 0, REPT(" ",lookups!$E$2-LEN(SOURCE!C94)), "")&amp;
      SOURCE!D94&amp;", "&amp; IF(lookups!$F$2-LEN(SOURCE!D94) &gt;= 0, REPT(" ",lookups!$F$2-LEN(SOURCE!D94)), "")&amp;
      SOURCE!E94&amp;", "&amp; IF(lookups!$G$2-LEN(SOURCE!E94) &gt;=0, REPT(" ",lookups!$G$2-LEN(SOURCE!E94)), "")&amp;
      SOURCE!F94&amp;", "&amp; IF(lookups!$H$2-LEN(SOURCE!F94) &gt;= 0, REPT(" ",lookups!$H$2-LEN(SOURCE!F94)+2), "")&amp;"("&amp;
      SUBSTITUTE(TEXT(SOURCE!G94,"??0"),"  ","")&amp;" &lt;&lt; TAM_MAX_BITS) |"&amp; IF(lookups!$I$2-3 &gt;= 0, REPT(" ",MAX(1,lookups!$I$2-5+4+1-1-LEN(  IF(ISTEXT(SOURCE!H94),SOURCE!H94,  SUBSTITUTE(SUBSTITUTE(TEXT(SOURCE!H94,"????0"),"  ","")," ",""))   ))), "")&amp;
       IF(ISTEXT(SOURCE!H94),SOURCE!H94, SUBSTITUTE(SUBSTITUTE(TEXT(SOURCE!H94,"????0"),"  ","")," ",""))   &amp;","&amp; IF(lookups!$J$2-3 &gt;= 0, REPT(" ",lookups!$J$2-3-5), "")&amp;
      SOURCE!I94&amp;
" | "&amp; IF(lookups!$K$2-LEN(SOURCE!I94) &gt;= 0, REPT(" ",lookups!$K$2-LEN(SOURCE!I94)), "")&amp;
      SOURCE!J94&amp;      IF(lookups!$L$2-LEN(SOURCE!J94) &gt;= 0, REPT(" ",lookups!$L$2-LEN(SOURCE!J94)), "")&amp;
" | "&amp; IF(lookups!$K$2-LEN(SOURCE!I94) &gt;= 0, REPT(" ",lookups!$K$2-LEN(SOURCE!I94)), "")&amp;
      SOURCE!K94&amp;      IF(lookups!$L$2-LEN(SOURCE!K94) &gt;= 0, REPT(" ",lookups!$M$2-LEN(SOURCE!K94)), "")&amp;
" | "&amp; SOURCE!L94&amp;      IF(lookups!$O$2-LEN(SOURCE!L94) &gt;= 0, REPT(" ",lookups!$O$2-LEN(SOURCE!L94)), "")&amp;
" | "&amp; SOURCE!M94&amp;      IF(lookups!$P$2-LEN(SOURCE!M94) &gt;= 0, REPT(" ",lookups!$P$2-LEN(SOURCE!M94)), "")&amp;
      "},"&amp;IF(SOURCE!O94&lt;&gt;"",""&amp;SOURCE!O94,"")
 )
)
)</f>
        <v>/*   89 */  { fnGcd,                        NOPARAM,                     "GCD",                                         "GCD",                                         (0 &lt;&lt; TAM_MAX_BITS) |     0, CAT_FNCT | SLS_ENABLED   | US_ENABLED   | EIM_DISABLED | PTP_NONE         },</v>
      </c>
    </row>
    <row r="95" spans="1:1">
      <c r="A95" s="80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IF(lookups!$E$2-LEN(SOURCE!C95) &gt;= 0, REPT(" ",lookups!$E$2-LEN(SOURCE!C95)), "")&amp;
      SOURCE!D95&amp;", "&amp; IF(lookups!$F$2-LEN(SOURCE!D95) &gt;= 0, REPT(" ",lookups!$F$2-LEN(SOURCE!D95)), "")&amp;
      SOURCE!E95&amp;", "&amp; IF(lookups!$G$2-LEN(SOURCE!E95) &gt;=0, REPT(" ",lookups!$G$2-LEN(SOURCE!E95)), "")&amp;
      SOURCE!F95&amp;", "&amp; IF(lookups!$H$2-LEN(SOURCE!F95) &gt;= 0, REPT(" ",lookups!$H$2-LEN(SOURCE!F95)+2), "")&amp;"("&amp;
      SUBSTITUTE(TEXT(SOURCE!G95,"??0"),"  ","")&amp;" &lt;&lt; TAM_MAX_BITS) |"&amp; IF(lookups!$I$2-3 &gt;= 0, REPT(" ",MAX(1,lookups!$I$2-5+4+1-1-LEN(  IF(ISTEXT(SOURCE!H95),SOURCE!H95,  SUBSTITUTE(SUBSTITUTE(TEXT(SOURCE!H95,"????0"),"  ","")," ",""))   ))), "")&amp;
       IF(ISTEXT(SOURCE!H95),SOURCE!H95, SUBSTITUTE(SUBSTITUTE(TEXT(SOURCE!H95,"????0"),"  ","")," ",""))   &amp;","&amp; IF(lookups!$J$2-3 &gt;= 0, REPT(" ",lookups!$J$2-3-5), "")&amp;
      SOURCE!I95&amp;
" | "&amp; IF(lookups!$K$2-LEN(SOURCE!I95) &gt;= 0, REPT(" ",lookups!$K$2-LEN(SOURCE!I95)), "")&amp;
      SOURCE!J95&amp;      IF(lookups!$L$2-LEN(SOURCE!J95) &gt;= 0, REPT(" ",lookups!$L$2-LEN(SOURCE!J95)), "")&amp;
" | "&amp; IF(lookups!$K$2-LEN(SOURCE!I95) &gt;= 0, REPT(" ",lookups!$K$2-LEN(SOURCE!I95)), "")&amp;
      SOURCE!K95&amp;      IF(lookups!$L$2-LEN(SOURCE!K95) &gt;= 0, REPT(" ",lookups!$M$2-LEN(SOURCE!K95)), "")&amp;
" | "&amp; SOURCE!L95&amp;      IF(lookups!$O$2-LEN(SOURCE!L95) &gt;= 0, REPT(" ",lookups!$O$2-LEN(SOURCE!L95)), "")&amp;
" | "&amp; SOURCE!M95&amp;      IF(lookups!$P$2-LEN(SOURCE!M95) &gt;= 0, REPT(" ",lookups!$P$2-LEN(SOURCE!M95)), "")&amp;
      "},"&amp;IF(SOURCE!O95&lt;&gt;"",""&amp;SOURCE!O95,"")
 )
)
)</f>
        <v>/*   90 */  { fnLcm,                        NOPARAM,                     "LCM",                                         "LCM",                                         (0 &lt;&lt; TAM_MAX_BITS) |     0, CAT_FNCT | SLS_ENABLED   | US_ENABLED   | EIM_DISABLED | PTP_NONE         },</v>
      </c>
    </row>
    <row r="96" spans="1:1">
      <c r="A96" s="80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IF(lookups!$E$2-LEN(SOURCE!C96) &gt;= 0, REPT(" ",lookups!$E$2-LEN(SOURCE!C96)), "")&amp;
      SOURCE!D96&amp;", "&amp; IF(lookups!$F$2-LEN(SOURCE!D96) &gt;= 0, REPT(" ",lookups!$F$2-LEN(SOURCE!D96)), "")&amp;
      SOURCE!E96&amp;", "&amp; IF(lookups!$G$2-LEN(SOURCE!E96) &gt;=0, REPT(" ",lookups!$G$2-LEN(SOURCE!E96)), "")&amp;
      SOURCE!F96&amp;", "&amp; IF(lookups!$H$2-LEN(SOURCE!F96) &gt;= 0, REPT(" ",lookups!$H$2-LEN(SOURCE!F96)+2), "")&amp;"("&amp;
      SUBSTITUTE(TEXT(SOURCE!G96,"??0"),"  ","")&amp;" &lt;&lt; TAM_MAX_BITS) |"&amp; IF(lookups!$I$2-3 &gt;= 0, REPT(" ",MAX(1,lookups!$I$2-5+4+1-1-LEN(  IF(ISTEXT(SOURCE!H96),SOURCE!H96,  SUBSTITUTE(SUBSTITUTE(TEXT(SOURCE!H96,"????0"),"  ","")," ",""))   ))), "")&amp;
       IF(ISTEXT(SOURCE!H96),SOURCE!H96, SUBSTITUTE(SUBSTITUTE(TEXT(SOURCE!H96,"????0"),"  ","")," ",""))   &amp;","&amp; IF(lookups!$J$2-3 &gt;= 0, REPT(" ",lookups!$J$2-3-5), "")&amp;
      SOURCE!I96&amp;
" | "&amp; IF(lookups!$K$2-LEN(SOURCE!I96) &gt;= 0, REPT(" ",lookups!$K$2-LEN(SOURCE!I96)), "")&amp;
      SOURCE!J96&amp;      IF(lookups!$L$2-LEN(SOURCE!J96) &gt;= 0, REPT(" ",lookups!$L$2-LEN(SOURCE!J96)), "")&amp;
" | "&amp; IF(lookups!$K$2-LEN(SOURCE!I96) &gt;= 0, REPT(" ",lookups!$K$2-LEN(SOURCE!I96)), "")&amp;
      SOURCE!K96&amp;      IF(lookups!$L$2-LEN(SOURCE!K96) &gt;= 0, REPT(" ",lookups!$M$2-LEN(SOURCE!K96)), "")&amp;
" | "&amp; SOURCE!L96&amp;      IF(lookups!$O$2-LEN(SOURCE!L96) &gt;= 0, REPT(" ",lookups!$O$2-LEN(SOURCE!L96)), "")&amp;
" | "&amp; SOURCE!M96&amp;      IF(lookups!$P$2-LEN(SOURCE!M96) &gt;= 0, REPT(" ",lookups!$P$2-LEN(SOURCE!M96)), "")&amp;
      "},"&amp;IF(SOURCE!O96&lt;&gt;"",""&amp;SOURCE!O96,"")
 )
)
)</f>
        <v>/*   91 */  { fnDec,                        TM_REGISTER,                 "DECR",                                        "DECR",                                        (0 &lt;&lt; TAM_MAX_BITS) |    99, CAT_FNCT | SLS_ENABLED   | US_ENABLED   | EIM_DISABLED | PTP_REGISTER     },</v>
      </c>
    </row>
    <row r="97" spans="1:1">
      <c r="A97" s="80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IF(lookups!$E$2-LEN(SOURCE!C97) &gt;= 0, REPT(" ",lookups!$E$2-LEN(SOURCE!C97)), "")&amp;
      SOURCE!D97&amp;", "&amp; IF(lookups!$F$2-LEN(SOURCE!D97) &gt;= 0, REPT(" ",lookups!$F$2-LEN(SOURCE!D97)), "")&amp;
      SOURCE!E97&amp;", "&amp; IF(lookups!$G$2-LEN(SOURCE!E97) &gt;=0, REPT(" ",lookups!$G$2-LEN(SOURCE!E97)), "")&amp;
      SOURCE!F97&amp;", "&amp; IF(lookups!$H$2-LEN(SOURCE!F97) &gt;= 0, REPT(" ",lookups!$H$2-LEN(SOURCE!F97)+2), "")&amp;"("&amp;
      SUBSTITUTE(TEXT(SOURCE!G97,"??0"),"  ","")&amp;" &lt;&lt; TAM_MAX_BITS) |"&amp; IF(lookups!$I$2-3 &gt;= 0, REPT(" ",MAX(1,lookups!$I$2-5+4+1-1-LEN(  IF(ISTEXT(SOURCE!H97),SOURCE!H97,  SUBSTITUTE(SUBSTITUTE(TEXT(SOURCE!H97,"????0"),"  ","")," ",""))   ))), "")&amp;
       IF(ISTEXT(SOURCE!H97),SOURCE!H97, SUBSTITUTE(SUBSTITUTE(TEXT(SOURCE!H97,"????0"),"  ","")," ",""))   &amp;","&amp; IF(lookups!$J$2-3 &gt;= 0, REPT(" ",lookups!$J$2-3-5), "")&amp;
      SOURCE!I97&amp;
" | "&amp; IF(lookups!$K$2-LEN(SOURCE!I97) &gt;= 0, REPT(" ",lookups!$K$2-LEN(SOURCE!I97)), "")&amp;
      SOURCE!J97&amp;      IF(lookups!$L$2-LEN(SOURCE!J97) &gt;= 0, REPT(" ",lookups!$L$2-LEN(SOURCE!J97)), "")&amp;
" | "&amp; IF(lookups!$K$2-LEN(SOURCE!I97) &gt;= 0, REPT(" ",lookups!$K$2-LEN(SOURCE!I97)), "")&amp;
      SOURCE!K97&amp;      IF(lookups!$L$2-LEN(SOURCE!K97) &gt;= 0, REPT(" ",lookups!$M$2-LEN(SOURCE!K97)), "")&amp;
" | "&amp; SOURCE!L97&amp;      IF(lookups!$O$2-LEN(SOURCE!L97) &gt;= 0, REPT(" ",lookups!$O$2-LEN(SOURCE!L97)), "")&amp;
" | "&amp; SOURCE!M97&amp;      IF(lookups!$P$2-LEN(SOURCE!M97) &gt;= 0, REPT(" ",lookups!$P$2-LEN(SOURCE!M97)), "")&amp;
      "},"&amp;IF(SOURCE!O97&lt;&gt;"",""&amp;SOURCE!O97,"")
 )
)
)</f>
        <v>/*   92 */  { fnInc,                        TM_REGISTER,                 "INCR",                                        "INCR",                                        (0 &lt;&lt; TAM_MAX_BITS) |    99, CAT_FNCT | SLS_ENABLED   | US_ENABLED   | EIM_DISABLED | PTP_REGISTER     },</v>
      </c>
    </row>
    <row r="98" spans="1:1">
      <c r="A98" s="80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IF(lookups!$E$2-LEN(SOURCE!C98) &gt;= 0, REPT(" ",lookups!$E$2-LEN(SOURCE!C98)), "")&amp;
      SOURCE!D98&amp;", "&amp; IF(lookups!$F$2-LEN(SOURCE!D98) &gt;= 0, REPT(" ",lookups!$F$2-LEN(SOURCE!D98)), "")&amp;
      SOURCE!E98&amp;", "&amp; IF(lookups!$G$2-LEN(SOURCE!E98) &gt;=0, REPT(" ",lookups!$G$2-LEN(SOURCE!E98)), "")&amp;
      SOURCE!F98&amp;", "&amp; IF(lookups!$H$2-LEN(SOURCE!F98) &gt;= 0, REPT(" ",lookups!$H$2-LEN(SOURCE!F98)+2), "")&amp;"("&amp;
      SUBSTITUTE(TEXT(SOURCE!G98,"??0"),"  ","")&amp;" &lt;&lt; TAM_MAX_BITS) |"&amp; IF(lookups!$I$2-3 &gt;= 0, REPT(" ",MAX(1,lookups!$I$2-5+4+1-1-LEN(  IF(ISTEXT(SOURCE!H98),SOURCE!H98,  SUBSTITUTE(SUBSTITUTE(TEXT(SOURCE!H98,"????0"),"  ","")," ",""))   ))), "")&amp;
       IF(ISTEXT(SOURCE!H98),SOURCE!H98, SUBSTITUTE(SUBSTITUTE(TEXT(SOURCE!H98,"????0"),"  ","")," ",""))   &amp;","&amp; IF(lookups!$J$2-3 &gt;= 0, REPT(" ",lookups!$J$2-3-5), "")&amp;
      SOURCE!I98&amp;
" | "&amp; IF(lookups!$K$2-LEN(SOURCE!I98) &gt;= 0, REPT(" ",lookups!$K$2-LEN(SOURCE!I98)), "")&amp;
      SOURCE!J98&amp;      IF(lookups!$L$2-LEN(SOURCE!J98) &gt;= 0, REPT(" ",lookups!$L$2-LEN(SOURCE!J98)), "")&amp;
" | "&amp; IF(lookups!$K$2-LEN(SOURCE!I98) &gt;= 0, REPT(" ",lookups!$K$2-LEN(SOURCE!I98)), "")&amp;
      SOURCE!K98&amp;      IF(lookups!$L$2-LEN(SOURCE!K98) &gt;= 0, REPT(" ",lookups!$M$2-LEN(SOURCE!K98)), "")&amp;
" | "&amp; SOURCE!L98&amp;      IF(lookups!$O$2-LEN(SOURCE!L98) &gt;= 0, REPT(" ",lookups!$O$2-LEN(SOURCE!L98)), "")&amp;
" | "&amp; SOURCE!M98&amp;      IF(lookups!$P$2-LEN(SOURCE!M98) &gt;= 0, REPT(" ",lookups!$P$2-LEN(SOURCE!M98)), "")&amp;
      "},"&amp;IF(SOURCE!O98&lt;&gt;"",""&amp;SOURCE!O98,"")
 )
)
)</f>
        <v>/*   93 */  { fnIp,                         NOPARAM,                     "IP",                                          "IP",                                          (0 &lt;&lt; TAM_MAX_BITS) |     0, CAT_FNCT | SLS_ENABLED   | US_ENABLED   | EIM_DISABLED | PTP_NONE         },</v>
      </c>
    </row>
    <row r="99" spans="1:1">
      <c r="A99" s="80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IF(lookups!$E$2-LEN(SOURCE!C99) &gt;= 0, REPT(" ",lookups!$E$2-LEN(SOURCE!C99)), "")&amp;
      SOURCE!D99&amp;", "&amp; IF(lookups!$F$2-LEN(SOURCE!D99) &gt;= 0, REPT(" ",lookups!$F$2-LEN(SOURCE!D99)), "")&amp;
      SOURCE!E99&amp;", "&amp; IF(lookups!$G$2-LEN(SOURCE!E99) &gt;=0, REPT(" ",lookups!$G$2-LEN(SOURCE!E99)), "")&amp;
      SOURCE!F99&amp;", "&amp; IF(lookups!$H$2-LEN(SOURCE!F99) &gt;= 0, REPT(" ",lookups!$H$2-LEN(SOURCE!F99)+2), "")&amp;"("&amp;
      SUBSTITUTE(TEXT(SOURCE!G99,"??0"),"  ","")&amp;" &lt;&lt; TAM_MAX_BITS) |"&amp; IF(lookups!$I$2-3 &gt;= 0, REPT(" ",MAX(1,lookups!$I$2-5+4+1-1-LEN(  IF(ISTEXT(SOURCE!H99),SOURCE!H99,  SUBSTITUTE(SUBSTITUTE(TEXT(SOURCE!H99,"????0"),"  ","")," ",""))   ))), "")&amp;
       IF(ISTEXT(SOURCE!H99),SOURCE!H99, SUBSTITUTE(SUBSTITUTE(TEXT(SOURCE!H99,"????0"),"  ","")," ",""))   &amp;","&amp; IF(lookups!$J$2-3 &gt;= 0, REPT(" ",lookups!$J$2-3-5), "")&amp;
      SOURCE!I99&amp;
" | "&amp; IF(lookups!$K$2-LEN(SOURCE!I99) &gt;= 0, REPT(" ",lookups!$K$2-LEN(SOURCE!I99)), "")&amp;
      SOURCE!J99&amp;      IF(lookups!$L$2-LEN(SOURCE!J99) &gt;= 0, REPT(" ",lookups!$L$2-LEN(SOURCE!J99)), "")&amp;
" | "&amp; IF(lookups!$K$2-LEN(SOURCE!I99) &gt;= 0, REPT(" ",lookups!$K$2-LEN(SOURCE!I99)), "")&amp;
      SOURCE!K99&amp;      IF(lookups!$L$2-LEN(SOURCE!K99) &gt;= 0, REPT(" ",lookups!$M$2-LEN(SOURCE!K99)), "")&amp;
" | "&amp; SOURCE!L99&amp;      IF(lookups!$O$2-LEN(SOURCE!L99) &gt;= 0, REPT(" ",lookups!$O$2-LEN(SOURCE!L99)), "")&amp;
" | "&amp; SOURCE!M99&amp;      IF(lookups!$P$2-LEN(SOURCE!M99) &gt;= 0, REPT(" ",lookups!$P$2-LEN(SOURCE!M99)), "")&amp;
      "},"&amp;IF(SOURCE!O99&lt;&gt;"",""&amp;SOURCE!O99,"")
 )
)
)</f>
        <v>/*   94 */  { fnFp,                         NOPARAM,                     "FP",                                          "FP",                                          (0 &lt;&lt; TAM_MAX_BITS) |     0, CAT_FNCT | SLS_ENABLED   | US_ENABLED   | EIM_DISABLED | PTP_NONE         },</v>
      </c>
    </row>
    <row r="100" spans="1:1">
      <c r="A100" s="80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IF(lookups!$E$2-LEN(SOURCE!C100) &gt;= 0, REPT(" ",lookups!$E$2-LEN(SOURCE!C100)), "")&amp;
      SOURCE!D100&amp;", "&amp; IF(lookups!$F$2-LEN(SOURCE!D100) &gt;= 0, REPT(" ",lookups!$F$2-LEN(SOURCE!D100)), "")&amp;
      SOURCE!E100&amp;", "&amp; IF(lookups!$G$2-LEN(SOURCE!E100) &gt;=0, REPT(" ",lookups!$G$2-LEN(SOURCE!E100)), "")&amp;
      SOURCE!F100&amp;", "&amp; IF(lookups!$H$2-LEN(SOURCE!F100) &gt;= 0, REPT(" ",lookups!$H$2-LEN(SOURCE!F100)+2), "")&amp;"("&amp;
      SUBSTITUTE(TEXT(SOURCE!G100,"??0"),"  ","")&amp;" &lt;&lt; TAM_MAX_BITS) |"&amp; IF(lookups!$I$2-3 &gt;= 0, REPT(" ",MAX(1,lookups!$I$2-5+4+1-1-LEN(  IF(ISTEXT(SOURCE!H100),SOURCE!H100,  SUBSTITUTE(SUBSTITUTE(TEXT(SOURCE!H100,"????0"),"  ","")," ",""))   ))), "")&amp;
       IF(ISTEXT(SOURCE!H100),SOURCE!H100, SUBSTITUTE(SUBSTITUTE(TEXT(SOURCE!H100,"????0"),"  ","")," ",""))   &amp;","&amp; IF(lookups!$J$2-3 &gt;= 0, REPT(" ",lookups!$J$2-3-5), "")&amp;
      SOURCE!I100&amp;
" | "&amp; IF(lookups!$K$2-LEN(SOURCE!I100) &gt;= 0, REPT(" ",lookups!$K$2-LEN(SOURCE!I100)), "")&amp;
      SOURCE!J100&amp;      IF(lookups!$L$2-LEN(SOURCE!J100) &gt;= 0, REPT(" ",lookups!$L$2-LEN(SOURCE!J100)), "")&amp;
" | "&amp; IF(lookups!$K$2-LEN(SOURCE!I100) &gt;= 0, REPT(" ",lookups!$K$2-LEN(SOURCE!I100)), "")&amp;
      SOURCE!K100&amp;      IF(lookups!$L$2-LEN(SOURCE!K100) &gt;= 0, REPT(" ",lookups!$M$2-LEN(SOURCE!K100)), "")&amp;
" | "&amp; SOURCE!L100&amp;      IF(lookups!$O$2-LEN(SOURCE!L100) &gt;= 0, REPT(" ",lookups!$O$2-LEN(SOURCE!L100)), "")&amp;
" | "&amp; SOURCE!M100&amp;      IF(lookups!$P$2-LEN(SOURCE!M100) &gt;= 0, REPT(" ",lookups!$P$2-LEN(SOURCE!M100)), "")&amp;
      "},"&amp;IF(SOURCE!O100&lt;&gt;"",""&amp;SOURCE!O100,"")
 )
)
)</f>
        <v>/*   95 */  { fnAdd,                        ITM_ADD,                     "+",                                           "+",                                           (0 &lt;&lt; TAM_MAX_BITS) |     0, CAT_FNCT | SLS_ENABLED   | US_ENABLED   | EIM_DISABLED | PTP_NONE         },</v>
      </c>
    </row>
    <row r="101" spans="1:1">
      <c r="A101" s="80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IF(lookups!$E$2-LEN(SOURCE!C101) &gt;= 0, REPT(" ",lookups!$E$2-LEN(SOURCE!C101)), "")&amp;
      SOURCE!D101&amp;", "&amp; IF(lookups!$F$2-LEN(SOURCE!D101) &gt;= 0, REPT(" ",lookups!$F$2-LEN(SOURCE!D101)), "")&amp;
      SOURCE!E101&amp;", "&amp; IF(lookups!$G$2-LEN(SOURCE!E101) &gt;=0, REPT(" ",lookups!$G$2-LEN(SOURCE!E101)), "")&amp;
      SOURCE!F101&amp;", "&amp; IF(lookups!$H$2-LEN(SOURCE!F101) &gt;= 0, REPT(" ",lookups!$H$2-LEN(SOURCE!F101)+2), "")&amp;"("&amp;
      SUBSTITUTE(TEXT(SOURCE!G101,"??0"),"  ","")&amp;" &lt;&lt; TAM_MAX_BITS) |"&amp; IF(lookups!$I$2-3 &gt;= 0, REPT(" ",MAX(1,lookups!$I$2-5+4+1-1-LEN(  IF(ISTEXT(SOURCE!H101),SOURCE!H101,  SUBSTITUTE(SUBSTITUTE(TEXT(SOURCE!H101,"????0"),"  ","")," ",""))   ))), "")&amp;
       IF(ISTEXT(SOURCE!H101),SOURCE!H101, SUBSTITUTE(SUBSTITUTE(TEXT(SOURCE!H101,"????0"),"  ","")," ",""))   &amp;","&amp; IF(lookups!$J$2-3 &gt;= 0, REPT(" ",lookups!$J$2-3-5), "")&amp;
      SOURCE!I101&amp;
" | "&amp; IF(lookups!$K$2-LEN(SOURCE!I101) &gt;= 0, REPT(" ",lookups!$K$2-LEN(SOURCE!I101)), "")&amp;
      SOURCE!J101&amp;      IF(lookups!$L$2-LEN(SOURCE!J101) &gt;= 0, REPT(" ",lookups!$L$2-LEN(SOURCE!J101)), "")&amp;
" | "&amp; IF(lookups!$K$2-LEN(SOURCE!I101) &gt;= 0, REPT(" ",lookups!$K$2-LEN(SOURCE!I101)), "")&amp;
      SOURCE!K101&amp;      IF(lookups!$L$2-LEN(SOURCE!K101) &gt;= 0, REPT(" ",lookups!$M$2-LEN(SOURCE!K101)), "")&amp;
" | "&amp; SOURCE!L101&amp;      IF(lookups!$O$2-LEN(SOURCE!L101) &gt;= 0, REPT(" ",lookups!$O$2-LEN(SOURCE!L101)), "")&amp;
" | "&amp; SOURCE!M101&amp;      IF(lookups!$P$2-LEN(SOURCE!M101) &gt;= 0, REPT(" ",lookups!$P$2-LEN(SOURCE!M101)), "")&amp;
      "},"&amp;IF(SOURCE!O101&lt;&gt;"",""&amp;SOURCE!O101,"")
 )
)
)</f>
        <v>/*   96 */  { fnSubtract,                   ITM_SUB,                     "-",                                           "-",                                           (0 &lt;&lt; TAM_MAX_BITS) |     0, CAT_FNCT | SLS_ENABLED   | US_ENABLED   | EIM_DISABLED | PTP_NONE         },</v>
      </c>
    </row>
    <row r="102" spans="1:1">
      <c r="A102" s="80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IF(lookups!$E$2-LEN(SOURCE!C102) &gt;= 0, REPT(" ",lookups!$E$2-LEN(SOURCE!C102)), "")&amp;
      SOURCE!D102&amp;", "&amp; IF(lookups!$F$2-LEN(SOURCE!D102) &gt;= 0, REPT(" ",lookups!$F$2-LEN(SOURCE!D102)), "")&amp;
      SOURCE!E102&amp;", "&amp; IF(lookups!$G$2-LEN(SOURCE!E102) &gt;=0, REPT(" ",lookups!$G$2-LEN(SOURCE!E102)), "")&amp;
      SOURCE!F102&amp;", "&amp; IF(lookups!$H$2-LEN(SOURCE!F102) &gt;= 0, REPT(" ",lookups!$H$2-LEN(SOURCE!F102)+2), "")&amp;"("&amp;
      SUBSTITUTE(TEXT(SOURCE!G102,"??0"),"  ","")&amp;" &lt;&lt; TAM_MAX_BITS) |"&amp; IF(lookups!$I$2-3 &gt;= 0, REPT(" ",MAX(1,lookups!$I$2-5+4+1-1-LEN(  IF(ISTEXT(SOURCE!H102),SOURCE!H102,  SUBSTITUTE(SUBSTITUTE(TEXT(SOURCE!H102,"????0"),"  ","")," ",""))   ))), "")&amp;
       IF(ISTEXT(SOURCE!H102),SOURCE!H102, SUBSTITUTE(SUBSTITUTE(TEXT(SOURCE!H102,"????0"),"  ","")," ",""))   &amp;","&amp; IF(lookups!$J$2-3 &gt;= 0, REPT(" ",lookups!$J$2-3-5), "")&amp;
      SOURCE!I102&amp;
" | "&amp; IF(lookups!$K$2-LEN(SOURCE!I102) &gt;= 0, REPT(" ",lookups!$K$2-LEN(SOURCE!I102)), "")&amp;
      SOURCE!J102&amp;      IF(lookups!$L$2-LEN(SOURCE!J102) &gt;= 0, REPT(" ",lookups!$L$2-LEN(SOURCE!J102)), "")&amp;
" | "&amp; IF(lookups!$K$2-LEN(SOURCE!I102) &gt;= 0, REPT(" ",lookups!$K$2-LEN(SOURCE!I102)), "")&amp;
      SOURCE!K102&amp;      IF(lookups!$L$2-LEN(SOURCE!K102) &gt;= 0, REPT(" ",lookups!$M$2-LEN(SOURCE!K102)), "")&amp;
" | "&amp; SOURCE!L102&amp;      IF(lookups!$O$2-LEN(SOURCE!L102) &gt;= 0, REPT(" ",lookups!$O$2-LEN(SOURCE!L102)), "")&amp;
" | "&amp; SOURCE!M102&amp;      IF(lookups!$P$2-LEN(SOURCE!M102) &gt;= 0, REPT(" ",lookups!$P$2-LEN(SOURCE!M102)), "")&amp;
      "},"&amp;IF(SOURCE!O102&lt;&gt;"",""&amp;SOURCE!O102,"")
 )
)
)</f>
        <v>/*   97 */  { fnChangeSign,                 ITM_CHS/*#JM#*/,             "CHS",                                         "CHS",                                         (0 &lt;&lt; TAM_MAX_BITS) |     0, CAT_FNCT | SLS_ENABLED   | US_ENABLED   | EIM_DISABLED | PTP_NONE         },//JM Change +/- to CHS</v>
      </c>
    </row>
    <row r="103" spans="1:1">
      <c r="A103" s="80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IF(lookups!$E$2-LEN(SOURCE!C103) &gt;= 0, REPT(" ",lookups!$E$2-LEN(SOURCE!C103)), "")&amp;
      SOURCE!D103&amp;", "&amp; IF(lookups!$F$2-LEN(SOURCE!D103) &gt;= 0, REPT(" ",lookups!$F$2-LEN(SOURCE!D103)), "")&amp;
      SOURCE!E103&amp;", "&amp; IF(lookups!$G$2-LEN(SOURCE!E103) &gt;=0, REPT(" ",lookups!$G$2-LEN(SOURCE!E103)), "")&amp;
      SOURCE!F103&amp;", "&amp; IF(lookups!$H$2-LEN(SOURCE!F103) &gt;= 0, REPT(" ",lookups!$H$2-LEN(SOURCE!F103)+2), "")&amp;"("&amp;
      SUBSTITUTE(TEXT(SOURCE!G103,"??0"),"  ","")&amp;" &lt;&lt; TAM_MAX_BITS) |"&amp; IF(lookups!$I$2-3 &gt;= 0, REPT(" ",MAX(1,lookups!$I$2-5+4+1-1-LEN(  IF(ISTEXT(SOURCE!H103),SOURCE!H103,  SUBSTITUTE(SUBSTITUTE(TEXT(SOURCE!H103,"????0"),"  ","")," ",""))   ))), "")&amp;
       IF(ISTEXT(SOURCE!H103),SOURCE!H103, SUBSTITUTE(SUBSTITUTE(TEXT(SOURCE!H103,"????0"),"  ","")," ",""))   &amp;","&amp; IF(lookups!$J$2-3 &gt;= 0, REPT(" ",lookups!$J$2-3-5), "")&amp;
      SOURCE!I103&amp;
" | "&amp; IF(lookups!$K$2-LEN(SOURCE!I103) &gt;= 0, REPT(" ",lookups!$K$2-LEN(SOURCE!I103)), "")&amp;
      SOURCE!J103&amp;      IF(lookups!$L$2-LEN(SOURCE!J103) &gt;= 0, REPT(" ",lookups!$L$2-LEN(SOURCE!J103)), "")&amp;
" | "&amp; IF(lookups!$K$2-LEN(SOURCE!I103) &gt;= 0, REPT(" ",lookups!$K$2-LEN(SOURCE!I103)), "")&amp;
      SOURCE!K103&amp;      IF(lookups!$L$2-LEN(SOURCE!K103) &gt;= 0, REPT(" ",lookups!$M$2-LEN(SOURCE!K103)), "")&amp;
" | "&amp; SOURCE!L103&amp;      IF(lookups!$O$2-LEN(SOURCE!L103) &gt;= 0, REPT(" ",lookups!$O$2-LEN(SOURCE!L103)), "")&amp;
" | "&amp; SOURCE!M103&amp;      IF(lookups!$P$2-LEN(SOURCE!M103) &gt;= 0, REPT(" ",lookups!$P$2-LEN(SOURCE!M103)), "")&amp;
      "},"&amp;IF(SOURCE!O103&lt;&gt;"",""&amp;SOURCE!O103,"")
 )
)
)</f>
        <v>/*   98 */  { fnMultiply,                   ITM_MULT,                    STD_CROSS,                                     STD_CROSS,                                     (0 &lt;&lt; TAM_MAX_BITS) |     0, CAT_FNCT | SLS_ENABLED   | US_ENABLED   | EIM_DISABLED | PTP_NONE         },</v>
      </c>
    </row>
    <row r="104" spans="1:1">
      <c r="A104" s="80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IF(lookups!$E$2-LEN(SOURCE!C104) &gt;= 0, REPT(" ",lookups!$E$2-LEN(SOURCE!C104)), "")&amp;
      SOURCE!D104&amp;", "&amp; IF(lookups!$F$2-LEN(SOURCE!D104) &gt;= 0, REPT(" ",lookups!$F$2-LEN(SOURCE!D104)), "")&amp;
      SOURCE!E104&amp;", "&amp; IF(lookups!$G$2-LEN(SOURCE!E104) &gt;=0, REPT(" ",lookups!$G$2-LEN(SOURCE!E104)), "")&amp;
      SOURCE!F104&amp;", "&amp; IF(lookups!$H$2-LEN(SOURCE!F104) &gt;= 0, REPT(" ",lookups!$H$2-LEN(SOURCE!F104)+2), "")&amp;"("&amp;
      SUBSTITUTE(TEXT(SOURCE!G104,"??0"),"  ","")&amp;" &lt;&lt; TAM_MAX_BITS) |"&amp; IF(lookups!$I$2-3 &gt;= 0, REPT(" ",MAX(1,lookups!$I$2-5+4+1-1-LEN(  IF(ISTEXT(SOURCE!H104),SOURCE!H104,  SUBSTITUTE(SUBSTITUTE(TEXT(SOURCE!H104,"????0"),"  ","")," ",""))   ))), "")&amp;
       IF(ISTEXT(SOURCE!H104),SOURCE!H104, SUBSTITUTE(SUBSTITUTE(TEXT(SOURCE!H104,"????0"),"  ","")," ",""))   &amp;","&amp; IF(lookups!$J$2-3 &gt;= 0, REPT(" ",lookups!$J$2-3-5), "")&amp;
      SOURCE!I104&amp;
" | "&amp; IF(lookups!$K$2-LEN(SOURCE!I104) &gt;= 0, REPT(" ",lookups!$K$2-LEN(SOURCE!I104)), "")&amp;
      SOURCE!J104&amp;      IF(lookups!$L$2-LEN(SOURCE!J104) &gt;= 0, REPT(" ",lookups!$L$2-LEN(SOURCE!J104)), "")&amp;
" | "&amp; IF(lookups!$K$2-LEN(SOURCE!I104) &gt;= 0, REPT(" ",lookups!$K$2-LEN(SOURCE!I104)), "")&amp;
      SOURCE!K104&amp;      IF(lookups!$L$2-LEN(SOURCE!K104) &gt;= 0, REPT(" ",lookups!$M$2-LEN(SOURCE!K104)), "")&amp;
" | "&amp; SOURCE!L104&amp;      IF(lookups!$O$2-LEN(SOURCE!L104) &gt;= 0, REPT(" ",lookups!$O$2-LEN(SOURCE!L104)), "")&amp;
" | "&amp; SOURCE!M104&amp;      IF(lookups!$P$2-LEN(SOURCE!M104) &gt;= 0, REPT(" ",lookups!$P$2-LEN(SOURCE!M104)), "")&amp;
      "},"&amp;IF(SOURCE!O104&lt;&gt;"",""&amp;SOURCE!O104,"")
 )
)
)</f>
        <v>/*   99 */  { fnDivide,                     ITM_DIV/*#JM#*/,             STD_DIVIDE,                                    STD_DIVIDE,                                    (0 &lt;&lt; TAM_MAX_BITS) |     0, CAT_FNCT | SLS_ENABLED   | US_ENABLED   | EIM_DISABLED | PTP_NONE         },</v>
      </c>
    </row>
    <row r="105" spans="1:1">
      <c r="A105" s="80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IF(lookups!$E$2-LEN(SOURCE!C105) &gt;= 0, REPT(" ",lookups!$E$2-LEN(SOURCE!C105)), "")&amp;
      SOURCE!D105&amp;", "&amp; IF(lookups!$F$2-LEN(SOURCE!D105) &gt;= 0, REPT(" ",lookups!$F$2-LEN(SOURCE!D105)), "")&amp;
      SOURCE!E105&amp;", "&amp; IF(lookups!$G$2-LEN(SOURCE!E105) &gt;=0, REPT(" ",lookups!$G$2-LEN(SOURCE!E105)), "")&amp;
      SOURCE!F105&amp;", "&amp; IF(lookups!$H$2-LEN(SOURCE!F105) &gt;= 0, REPT(" ",lookups!$H$2-LEN(SOURCE!F105)+2), "")&amp;"("&amp;
      SUBSTITUTE(TEXT(SOURCE!G105,"??0"),"  ","")&amp;" &lt;&lt; TAM_MAX_BITS) |"&amp; IF(lookups!$I$2-3 &gt;= 0, REPT(" ",MAX(1,lookups!$I$2-5+4+1-1-LEN(  IF(ISTEXT(SOURCE!H105),SOURCE!H105,  SUBSTITUTE(SUBSTITUTE(TEXT(SOURCE!H105,"????0"),"  ","")," ",""))   ))), "")&amp;
       IF(ISTEXT(SOURCE!H105),SOURCE!H105, SUBSTITUTE(SUBSTITUTE(TEXT(SOURCE!H105,"????0"),"  ","")," ",""))   &amp;","&amp; IF(lookups!$J$2-3 &gt;= 0, REPT(" ",lookups!$J$2-3-5), "")&amp;
      SOURCE!I105&amp;
" | "&amp; IF(lookups!$K$2-LEN(SOURCE!I105) &gt;= 0, REPT(" ",lookups!$K$2-LEN(SOURCE!I105)), "")&amp;
      SOURCE!J105&amp;      IF(lookups!$L$2-LEN(SOURCE!J105) &gt;= 0, REPT(" ",lookups!$L$2-LEN(SOURCE!J105)), "")&amp;
" | "&amp; IF(lookups!$K$2-LEN(SOURCE!I105) &gt;= 0, REPT(" ",lookups!$K$2-LEN(SOURCE!I105)), "")&amp;
      SOURCE!K105&amp;      IF(lookups!$L$2-LEN(SOURCE!K105) &gt;= 0, REPT(" ",lookups!$M$2-LEN(SOURCE!K105)), "")&amp;
" | "&amp; SOURCE!L105&amp;      IF(lookups!$O$2-LEN(SOURCE!L105) &gt;= 0, REPT(" ",lookups!$O$2-LEN(SOURCE!L105)), "")&amp;
" | "&amp; SOURCE!M105&amp;      IF(lookups!$P$2-LEN(SOURCE!M105) &gt;= 0, REPT(" ",lookups!$P$2-LEN(SOURCE!M105)), "")&amp;
      "},"&amp;IF(SOURCE!O105&lt;&gt;"",""&amp;SOURCE!O105,"")
 )
)
)</f>
        <v>/*  100 */  { fnIDiv,                       NOPARAM,                     "IDIV",                                        "IDIV",                                        (0 &lt;&lt; TAM_MAX_BITS) |     0, CAT_FNCT | SLS_ENABLED   | US_ENABLED   | EIM_ENABLED  | PTP_NONE         },</v>
      </c>
    </row>
    <row r="106" spans="1:1">
      <c r="A106" s="80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IF(lookups!$E$2-LEN(SOURCE!C106) &gt;= 0, REPT(" ",lookups!$E$2-LEN(SOURCE!C106)), "")&amp;
      SOURCE!D106&amp;", "&amp; IF(lookups!$F$2-LEN(SOURCE!D106) &gt;= 0, REPT(" ",lookups!$F$2-LEN(SOURCE!D106)), "")&amp;
      SOURCE!E106&amp;", "&amp; IF(lookups!$G$2-LEN(SOURCE!E106) &gt;=0, REPT(" ",lookups!$G$2-LEN(SOURCE!E106)), "")&amp;
      SOURCE!F106&amp;", "&amp; IF(lookups!$H$2-LEN(SOURCE!F106) &gt;= 0, REPT(" ",lookups!$H$2-LEN(SOURCE!F106)+2), "")&amp;"("&amp;
      SUBSTITUTE(TEXT(SOURCE!G106,"??0"),"  ","")&amp;" &lt;&lt; TAM_MAX_BITS) |"&amp; IF(lookups!$I$2-3 &gt;= 0, REPT(" ",MAX(1,lookups!$I$2-5+4+1-1-LEN(  IF(ISTEXT(SOURCE!H106),SOURCE!H106,  SUBSTITUTE(SUBSTITUTE(TEXT(SOURCE!H106,"????0"),"  ","")," ",""))   ))), "")&amp;
       IF(ISTEXT(SOURCE!H106),SOURCE!H106, SUBSTITUTE(SUBSTITUTE(TEXT(SOURCE!H106,"????0"),"  ","")," ",""))   &amp;","&amp; IF(lookups!$J$2-3 &gt;= 0, REPT(" ",lookups!$J$2-3-5), "")&amp;
      SOURCE!I106&amp;
" | "&amp; IF(lookups!$K$2-LEN(SOURCE!I106) &gt;= 0, REPT(" ",lookups!$K$2-LEN(SOURCE!I106)), "")&amp;
      SOURCE!J106&amp;      IF(lookups!$L$2-LEN(SOURCE!J106) &gt;= 0, REPT(" ",lookups!$L$2-LEN(SOURCE!J106)), "")&amp;
" | "&amp; IF(lookups!$K$2-LEN(SOURCE!I106) &gt;= 0, REPT(" ",lookups!$K$2-LEN(SOURCE!I106)), "")&amp;
      SOURCE!K106&amp;      IF(lookups!$L$2-LEN(SOURCE!K106) &gt;= 0, REPT(" ",lookups!$M$2-LEN(SOURCE!K106)), "")&amp;
" | "&amp; SOURCE!L106&amp;      IF(lookups!$O$2-LEN(SOURCE!L106) &gt;= 0, REPT(" ",lookups!$O$2-LEN(SOURCE!L106)), "")&amp;
" | "&amp; SOURCE!M106&amp;      IF(lookups!$P$2-LEN(SOURCE!M106) &gt;= 0, REPT(" ",lookups!$P$2-LEN(SOURCE!M106)), "")&amp;
      "},"&amp;IF(SOURCE!O106&lt;&gt;"",""&amp;SOURCE!O106,"")
 )
)
)</f>
        <v>/*  101 */  { fnView,                       TM_M_DIM,                    "VIEW",                                        "VIEW",                                        (0 &lt;&lt; TAM_MAX_BITS) |    99, CAT_FNCT | SLS_UNCHANGED | US_UNCHANGED | EIM_DISABLED | PTP_REGISTER     },</v>
      </c>
    </row>
    <row r="107" spans="1:1">
      <c r="A107" s="80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IF(lookups!$E$2-LEN(SOURCE!C107) &gt;= 0, REPT(" ",lookups!$E$2-LEN(SOURCE!C107)), "")&amp;
      SOURCE!D107&amp;", "&amp; IF(lookups!$F$2-LEN(SOURCE!D107) &gt;= 0, REPT(" ",lookups!$F$2-LEN(SOURCE!D107)), "")&amp;
      SOURCE!E107&amp;", "&amp; IF(lookups!$G$2-LEN(SOURCE!E107) &gt;=0, REPT(" ",lookups!$G$2-LEN(SOURCE!E107)), "")&amp;
      SOURCE!F107&amp;", "&amp; IF(lookups!$H$2-LEN(SOURCE!F107) &gt;= 0, REPT(" ",lookups!$H$2-LEN(SOURCE!F107)+2), "")&amp;"("&amp;
      SUBSTITUTE(TEXT(SOURCE!G107,"??0"),"  ","")&amp;" &lt;&lt; TAM_MAX_BITS) |"&amp; IF(lookups!$I$2-3 &gt;= 0, REPT(" ",MAX(1,lookups!$I$2-5+4+1-1-LEN(  IF(ISTEXT(SOURCE!H107),SOURCE!H107,  SUBSTITUTE(SUBSTITUTE(TEXT(SOURCE!H107,"????0"),"  ","")," ",""))   ))), "")&amp;
       IF(ISTEXT(SOURCE!H107),SOURCE!H107, SUBSTITUTE(SUBSTITUTE(TEXT(SOURCE!H107,"????0"),"  ","")," ",""))   &amp;","&amp; IF(lookups!$J$2-3 &gt;= 0, REPT(" ",lookups!$J$2-3-5), "")&amp;
      SOURCE!I107&amp;
" | "&amp; IF(lookups!$K$2-LEN(SOURCE!I107) &gt;= 0, REPT(" ",lookups!$K$2-LEN(SOURCE!I107)), "")&amp;
      SOURCE!J107&amp;      IF(lookups!$L$2-LEN(SOURCE!J107) &gt;= 0, REPT(" ",lookups!$L$2-LEN(SOURCE!J107)), "")&amp;
" | "&amp; IF(lookups!$K$2-LEN(SOURCE!I107) &gt;= 0, REPT(" ",lookups!$K$2-LEN(SOURCE!I107)), "")&amp;
      SOURCE!K107&amp;      IF(lookups!$L$2-LEN(SOURCE!K107) &gt;= 0, REPT(" ",lookups!$M$2-LEN(SOURCE!K107)), "")&amp;
" | "&amp; SOURCE!L107&amp;      IF(lookups!$O$2-LEN(SOURCE!L107) &gt;= 0, REPT(" ",lookups!$O$2-LEN(SOURCE!L107)), "")&amp;
" | "&amp; SOURCE!M107&amp;      IF(lookups!$P$2-LEN(SOURCE!M107) &gt;= 0, REPT(" ",lookups!$P$2-LEN(SOURCE!M107)), "")&amp;
      "},"&amp;IF(SOURCE!O107&lt;&gt;"",""&amp;SOURCE!O107,"")
 )
)
)</f>
        <v>/*  102 */  { fnMod,                        NOPARAM,                     "MOD",                                         "MOD",                                         (0 &lt;&lt; TAM_MAX_BITS) |     0, CAT_FNCT | SLS_ENABLED   | US_ENABLED   | EIM_ENABLED  | PTP_NONE         },</v>
      </c>
    </row>
    <row r="108" spans="1:1">
      <c r="A108" s="80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IF(lookups!$E$2-LEN(SOURCE!C108) &gt;= 0, REPT(" ",lookups!$E$2-LEN(SOURCE!C108)), "")&amp;
      SOURCE!D108&amp;", "&amp; IF(lookups!$F$2-LEN(SOURCE!D108) &gt;= 0, REPT(" ",lookups!$F$2-LEN(SOURCE!D108)), "")&amp;
      SOURCE!E108&amp;", "&amp; IF(lookups!$G$2-LEN(SOURCE!E108) &gt;=0, REPT(" ",lookups!$G$2-LEN(SOURCE!E108)), "")&amp;
      SOURCE!F108&amp;", "&amp; IF(lookups!$H$2-LEN(SOURCE!F108) &gt;= 0, REPT(" ",lookups!$H$2-LEN(SOURCE!F108)+2), "")&amp;"("&amp;
      SUBSTITUTE(TEXT(SOURCE!G108,"??0"),"  ","")&amp;" &lt;&lt; TAM_MAX_BITS) |"&amp; IF(lookups!$I$2-3 &gt;= 0, REPT(" ",MAX(1,lookups!$I$2-5+4+1-1-LEN(  IF(ISTEXT(SOURCE!H108),SOURCE!H108,  SUBSTITUTE(SUBSTITUTE(TEXT(SOURCE!H108,"????0"),"  ","")," ",""))   ))), "")&amp;
       IF(ISTEXT(SOURCE!H108),SOURCE!H108, SUBSTITUTE(SUBSTITUTE(TEXT(SOURCE!H108,"????0"),"  ","")," ",""))   &amp;","&amp; IF(lookups!$J$2-3 &gt;= 0, REPT(" ",lookups!$J$2-3-5), "")&amp;
      SOURCE!I108&amp;
" | "&amp; IF(lookups!$K$2-LEN(SOURCE!I108) &gt;= 0, REPT(" ",lookups!$K$2-LEN(SOURCE!I108)), "")&amp;
      SOURCE!J108&amp;      IF(lookups!$L$2-LEN(SOURCE!J108) &gt;= 0, REPT(" ",lookups!$L$2-LEN(SOURCE!J108)), "")&amp;
" | "&amp; IF(lookups!$K$2-LEN(SOURCE!I108) &gt;= 0, REPT(" ",lookups!$K$2-LEN(SOURCE!I108)), "")&amp;
      SOURCE!K108&amp;      IF(lookups!$L$2-LEN(SOURCE!K108) &gt;= 0, REPT(" ",lookups!$M$2-LEN(SOURCE!K108)), "")&amp;
" | "&amp; SOURCE!L108&amp;      IF(lookups!$O$2-LEN(SOURCE!L108) &gt;= 0, REPT(" ",lookups!$O$2-LEN(SOURCE!L108)), "")&amp;
" | "&amp; SOURCE!M108&amp;      IF(lookups!$P$2-LEN(SOURCE!M108) &gt;= 0, REPT(" ",lookups!$P$2-LEN(SOURCE!M108)), "")&amp;
      "},"&amp;IF(SOURCE!O108&lt;&gt;"",""&amp;SOURCE!O108,"")
 )
)
)</f>
        <v>/*  103 */  { fnMax,                        NOPARAM,                     "max",                                         "max",                                         (0 &lt;&lt; TAM_MAX_BITS) |     0, CAT_FNCT | SLS_ENABLED   | US_ENABLED   | EIM_ENABLED  | PTP_NONE         },</v>
      </c>
    </row>
    <row r="109" spans="1:1">
      <c r="A109" s="80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IF(lookups!$E$2-LEN(SOURCE!C109) &gt;= 0, REPT(" ",lookups!$E$2-LEN(SOURCE!C109)), "")&amp;
      SOURCE!D109&amp;", "&amp; IF(lookups!$F$2-LEN(SOURCE!D109) &gt;= 0, REPT(" ",lookups!$F$2-LEN(SOURCE!D109)), "")&amp;
      SOURCE!E109&amp;", "&amp; IF(lookups!$G$2-LEN(SOURCE!E109) &gt;=0, REPT(" ",lookups!$G$2-LEN(SOURCE!E109)), "")&amp;
      SOURCE!F109&amp;", "&amp; IF(lookups!$H$2-LEN(SOURCE!F109) &gt;= 0, REPT(" ",lookups!$H$2-LEN(SOURCE!F109)+2), "")&amp;"("&amp;
      SUBSTITUTE(TEXT(SOURCE!G109,"??0"),"  ","")&amp;" &lt;&lt; TAM_MAX_BITS) |"&amp; IF(lookups!$I$2-3 &gt;= 0, REPT(" ",MAX(1,lookups!$I$2-5+4+1-1-LEN(  IF(ISTEXT(SOURCE!H109),SOURCE!H109,  SUBSTITUTE(SUBSTITUTE(TEXT(SOURCE!H109,"????0"),"  ","")," ",""))   ))), "")&amp;
       IF(ISTEXT(SOURCE!H109),SOURCE!H109, SUBSTITUTE(SUBSTITUTE(TEXT(SOURCE!H109,"????0"),"  ","")," ",""))   &amp;","&amp; IF(lookups!$J$2-3 &gt;= 0, REPT(" ",lookups!$J$2-3-5), "")&amp;
      SOURCE!I109&amp;
" | "&amp; IF(lookups!$K$2-LEN(SOURCE!I109) &gt;= 0, REPT(" ",lookups!$K$2-LEN(SOURCE!I109)), "")&amp;
      SOURCE!J109&amp;      IF(lookups!$L$2-LEN(SOURCE!J109) &gt;= 0, REPT(" ",lookups!$L$2-LEN(SOURCE!J109)), "")&amp;
" | "&amp; IF(lookups!$K$2-LEN(SOURCE!I109) &gt;= 0, REPT(" ",lookups!$K$2-LEN(SOURCE!I109)), "")&amp;
      SOURCE!K109&amp;      IF(lookups!$L$2-LEN(SOURCE!K109) &gt;= 0, REPT(" ",lookups!$M$2-LEN(SOURCE!K109)), "")&amp;
" | "&amp; SOURCE!L109&amp;      IF(lookups!$O$2-LEN(SOURCE!L109) &gt;= 0, REPT(" ",lookups!$O$2-LEN(SOURCE!L109)), "")&amp;
" | "&amp; SOURCE!M109&amp;      IF(lookups!$P$2-LEN(SOURCE!M109) &gt;= 0, REPT(" ",lookups!$P$2-LEN(SOURCE!M109)), "")&amp;
      "},"&amp;IF(SOURCE!O109&lt;&gt;"",""&amp;SOURCE!O109,"")
 )
)
)</f>
        <v>/*  104 */  { fnMin,                        NOPARAM,                     "min",                                         "min",                                         (0 &lt;&lt; TAM_MAX_BITS) |     0, CAT_FNCT | SLS_ENABLED   | US_ENABLED   | EIM_ENABLED  | PTP_NONE         },</v>
      </c>
    </row>
    <row r="110" spans="1:1">
      <c r="A110" s="80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IF(lookups!$E$2-LEN(SOURCE!C110) &gt;= 0, REPT(" ",lookups!$E$2-LEN(SOURCE!C110)), "")&amp;
      SOURCE!D110&amp;", "&amp; IF(lookups!$F$2-LEN(SOURCE!D110) &gt;= 0, REPT(" ",lookups!$F$2-LEN(SOURCE!D110)), "")&amp;
      SOURCE!E110&amp;", "&amp; IF(lookups!$G$2-LEN(SOURCE!E110) &gt;=0, REPT(" ",lookups!$G$2-LEN(SOURCE!E110)), "")&amp;
      SOURCE!F110&amp;", "&amp; IF(lookups!$H$2-LEN(SOURCE!F110) &gt;= 0, REPT(" ",lookups!$H$2-LEN(SOURCE!F110)+2), "")&amp;"("&amp;
      SUBSTITUTE(TEXT(SOURCE!G110,"??0"),"  ","")&amp;" &lt;&lt; TAM_MAX_BITS) |"&amp; IF(lookups!$I$2-3 &gt;= 0, REPT(" ",MAX(1,lookups!$I$2-5+4+1-1-LEN(  IF(ISTEXT(SOURCE!H110),SOURCE!H110,  SUBSTITUTE(SUBSTITUTE(TEXT(SOURCE!H110,"????0"),"  ","")," ",""))   ))), "")&amp;
       IF(ISTEXT(SOURCE!H110),SOURCE!H110, SUBSTITUTE(SUBSTITUTE(TEXT(SOURCE!H110,"????0"),"  ","")," ",""))   &amp;","&amp; IF(lookups!$J$2-3 &gt;= 0, REPT(" ",lookups!$J$2-3-5), "")&amp;
      SOURCE!I110&amp;
" | "&amp; IF(lookups!$K$2-LEN(SOURCE!I110) &gt;= 0, REPT(" ",lookups!$K$2-LEN(SOURCE!I110)), "")&amp;
      SOURCE!J110&amp;      IF(lookups!$L$2-LEN(SOURCE!J110) &gt;= 0, REPT(" ",lookups!$L$2-LEN(SOURCE!J110)), "")&amp;
" | "&amp; IF(lookups!$K$2-LEN(SOURCE!I110) &gt;= 0, REPT(" ",lookups!$K$2-LEN(SOURCE!I110)), "")&amp;
      SOURCE!K110&amp;      IF(lookups!$L$2-LEN(SOURCE!K110) &gt;= 0, REPT(" ",lookups!$M$2-LEN(SOURCE!K110)), "")&amp;
" | "&amp; SOURCE!L110&amp;      IF(lookups!$O$2-LEN(SOURCE!L110) &gt;= 0, REPT(" ",lookups!$O$2-LEN(SOURCE!L110)), "")&amp;
" | "&amp; SOURCE!M110&amp;      IF(lookups!$P$2-LEN(SOURCE!M110) &gt;= 0, REPT(" ",lookups!$P$2-LEN(SOURCE!M110)), "")&amp;
      "},"&amp;IF(SOURCE!O110&lt;&gt;"",""&amp;SOURCE!O110,"")
 )
)
)</f>
        <v>/*  105 */  { fnMagnitude,                  NOPARAM,                     "|x|",                                         "|x|",                                         (0 &lt;&lt; TAM_MAX_BITS) |     0, CAT_FNCT | SLS_ENABLED   | US_ENABLED   | EIM_ENABLED  | PTP_NONE         },</v>
      </c>
    </row>
    <row r="111" spans="1:1">
      <c r="A111" s="80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IF(lookups!$E$2-LEN(SOURCE!C111) &gt;= 0, REPT(" ",lookups!$E$2-LEN(SOURCE!C111)), "")&amp;
      SOURCE!D111&amp;", "&amp; IF(lookups!$F$2-LEN(SOURCE!D111) &gt;= 0, REPT(" ",lookups!$F$2-LEN(SOURCE!D111)), "")&amp;
      SOURCE!E111&amp;", "&amp; IF(lookups!$G$2-LEN(SOURCE!E111) &gt;=0, REPT(" ",lookups!$G$2-LEN(SOURCE!E111)), "")&amp;
      SOURCE!F111&amp;", "&amp; IF(lookups!$H$2-LEN(SOURCE!F111) &gt;= 0, REPT(" ",lookups!$H$2-LEN(SOURCE!F111)+2), "")&amp;"("&amp;
      SUBSTITUTE(TEXT(SOURCE!G111,"??0"),"  ","")&amp;" &lt;&lt; TAM_MAX_BITS) |"&amp; IF(lookups!$I$2-3 &gt;= 0, REPT(" ",MAX(1,lookups!$I$2-5+4+1-1-LEN(  IF(ISTEXT(SOURCE!H111),SOURCE!H111,  SUBSTITUTE(SUBSTITUTE(TEXT(SOURCE!H111,"????0"),"  ","")," ",""))   ))), "")&amp;
       IF(ISTEXT(SOURCE!H111),SOURCE!H111, SUBSTITUTE(SUBSTITUTE(TEXT(SOURCE!H111,"????0"),"  ","")," ",""))   &amp;","&amp; IF(lookups!$J$2-3 &gt;= 0, REPT(" ",lookups!$J$2-3-5), "")&amp;
      SOURCE!I111&amp;
" | "&amp; IF(lookups!$K$2-LEN(SOURCE!I111) &gt;= 0, REPT(" ",lookups!$K$2-LEN(SOURCE!I111)), "")&amp;
      SOURCE!J111&amp;      IF(lookups!$L$2-LEN(SOURCE!J111) &gt;= 0, REPT(" ",lookups!$L$2-LEN(SOURCE!J111)), "")&amp;
" | "&amp; IF(lookups!$K$2-LEN(SOURCE!I111) &gt;= 0, REPT(" ",lookups!$K$2-LEN(SOURCE!I111)), "")&amp;
      SOURCE!K111&amp;      IF(lookups!$L$2-LEN(SOURCE!K111) &gt;= 0, REPT(" ",lookups!$M$2-LEN(SOURCE!K111)), "")&amp;
" | "&amp; SOURCE!L111&amp;      IF(lookups!$O$2-LEN(SOURCE!L111) &gt;= 0, REPT(" ",lookups!$O$2-LEN(SOURCE!L111)), "")&amp;
" | "&amp; SOURCE!M111&amp;      IF(lookups!$P$2-LEN(SOURCE!M111) &gt;= 0, REPT(" ",lookups!$P$2-LEN(SOURCE!M111)), "")&amp;
      "},"&amp;IF(SOURCE!O111&lt;&gt;"",""&amp;SOURCE!O111,"")
 )
)
)</f>
        <v>/*  106 */  { fnNeighb,                     NOPARAM,                     "NEIGHB",                                      "NEIGHB",                                      (0 &lt;&lt; TAM_MAX_BITS) |     0, CAT_FNCT | SLS_ENABLED   | US_ENABLED   | EIM_DISABLED | PTP_NONE         },</v>
      </c>
    </row>
    <row r="112" spans="1:1">
      <c r="A112" s="80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IF(lookups!$E$2-LEN(SOURCE!C112) &gt;= 0, REPT(" ",lookups!$E$2-LEN(SOURCE!C112)), "")&amp;
      SOURCE!D112&amp;", "&amp; IF(lookups!$F$2-LEN(SOURCE!D112) &gt;= 0, REPT(" ",lookups!$F$2-LEN(SOURCE!D112)), "")&amp;
      SOURCE!E112&amp;", "&amp; IF(lookups!$G$2-LEN(SOURCE!E112) &gt;=0, REPT(" ",lookups!$G$2-LEN(SOURCE!E112)), "")&amp;
      SOURCE!F112&amp;", "&amp; IF(lookups!$H$2-LEN(SOURCE!F112) &gt;= 0, REPT(" ",lookups!$H$2-LEN(SOURCE!F112)+2), "")&amp;"("&amp;
      SUBSTITUTE(TEXT(SOURCE!G112,"??0"),"  ","")&amp;" &lt;&lt; TAM_MAX_BITS) |"&amp; IF(lookups!$I$2-3 &gt;= 0, REPT(" ",MAX(1,lookups!$I$2-5+4+1-1-LEN(  IF(ISTEXT(SOURCE!H112),SOURCE!H112,  SUBSTITUTE(SUBSTITUTE(TEXT(SOURCE!H112,"????0"),"  ","")," ",""))   ))), "")&amp;
       IF(ISTEXT(SOURCE!H112),SOURCE!H112, SUBSTITUTE(SUBSTITUTE(TEXT(SOURCE!H112,"????0"),"  ","")," ",""))   &amp;","&amp; IF(lookups!$J$2-3 &gt;= 0, REPT(" ",lookups!$J$2-3-5), "")&amp;
      SOURCE!I112&amp;
" | "&amp; IF(lookups!$K$2-LEN(SOURCE!I112) &gt;= 0, REPT(" ",lookups!$K$2-LEN(SOURCE!I112)), "")&amp;
      SOURCE!J112&amp;      IF(lookups!$L$2-LEN(SOURCE!J112) &gt;= 0, REPT(" ",lookups!$L$2-LEN(SOURCE!J112)), "")&amp;
" | "&amp; IF(lookups!$K$2-LEN(SOURCE!I112) &gt;= 0, REPT(" ",lookups!$K$2-LEN(SOURCE!I112)), "")&amp;
      SOURCE!K112&amp;      IF(lookups!$L$2-LEN(SOURCE!K112) &gt;= 0, REPT(" ",lookups!$M$2-LEN(SOURCE!K112)), "")&amp;
" | "&amp; SOURCE!L112&amp;      IF(lookups!$O$2-LEN(SOURCE!L112) &gt;= 0, REPT(" ",lookups!$O$2-LEN(SOURCE!L112)), "")&amp;
" | "&amp; SOURCE!M112&amp;      IF(lookups!$P$2-LEN(SOURCE!M112) &gt;= 0, REPT(" ",lookups!$P$2-LEN(SOURCE!M112)), "")&amp;
      "},"&amp;IF(SOURCE!O112&lt;&gt;"",""&amp;SOURCE!O112,"")
 )
)
)</f>
        <v>/*  107 */  { fnNextPrime,                  NOPARAM,                     "NEXTP",                                       "NEXTP",                                       (0 &lt;&lt; TAM_MAX_BITS) |     0, CAT_FNCT | SLS_ENABLED   | US_ENABLED   | EIM_DISABLED | PTP_NONE         },</v>
      </c>
    </row>
    <row r="113" spans="1:1">
      <c r="A113" s="80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IF(lookups!$E$2-LEN(SOURCE!C113) &gt;= 0, REPT(" ",lookups!$E$2-LEN(SOURCE!C113)), "")&amp;
      SOURCE!D113&amp;", "&amp; IF(lookups!$F$2-LEN(SOURCE!D113) &gt;= 0, REPT(" ",lookups!$F$2-LEN(SOURCE!D113)), "")&amp;
      SOURCE!E113&amp;", "&amp; IF(lookups!$G$2-LEN(SOURCE!E113) &gt;=0, REPT(" ",lookups!$G$2-LEN(SOURCE!E113)), "")&amp;
      SOURCE!F113&amp;", "&amp; IF(lookups!$H$2-LEN(SOURCE!F113) &gt;= 0, REPT(" ",lookups!$H$2-LEN(SOURCE!F113)+2), "")&amp;"("&amp;
      SUBSTITUTE(TEXT(SOURCE!G113,"??0"),"  ","")&amp;" &lt;&lt; TAM_MAX_BITS) |"&amp; IF(lookups!$I$2-3 &gt;= 0, REPT(" ",MAX(1,lookups!$I$2-5+4+1-1-LEN(  IF(ISTEXT(SOURCE!H113),SOURCE!H113,  SUBSTITUTE(SUBSTITUTE(TEXT(SOURCE!H113,"????0"),"  ","")," ",""))   ))), "")&amp;
       IF(ISTEXT(SOURCE!H113),SOURCE!H113, SUBSTITUTE(SUBSTITUTE(TEXT(SOURCE!H113,"????0"),"  ","")," ",""))   &amp;","&amp; IF(lookups!$J$2-3 &gt;= 0, REPT(" ",lookups!$J$2-3-5), "")&amp;
      SOURCE!I113&amp;
" | "&amp; IF(lookups!$K$2-LEN(SOURCE!I113) &gt;= 0, REPT(" ",lookups!$K$2-LEN(SOURCE!I113)), "")&amp;
      SOURCE!J113&amp;      IF(lookups!$L$2-LEN(SOURCE!J113) &gt;= 0, REPT(" ",lookups!$L$2-LEN(SOURCE!J113)), "")&amp;
" | "&amp; IF(lookups!$K$2-LEN(SOURCE!I113) &gt;= 0, REPT(" ",lookups!$K$2-LEN(SOURCE!I113)), "")&amp;
      SOURCE!K113&amp;      IF(lookups!$L$2-LEN(SOURCE!K113) &gt;= 0, REPT(" ",lookups!$M$2-LEN(SOURCE!K113)), "")&amp;
" | "&amp; SOURCE!L113&amp;      IF(lookups!$O$2-LEN(SOURCE!L113) &gt;= 0, REPT(" ",lookups!$O$2-LEN(SOURCE!L113)), "")&amp;
" | "&amp; SOURCE!M113&amp;      IF(lookups!$P$2-LEN(SOURCE!M113) &gt;= 0, REPT(" ",lookups!$P$2-LEN(SOURCE!M113)), "")&amp;
      "},"&amp;IF(SOURCE!O113&lt;&gt;"",""&amp;SOURCE!O113,"")
 )
)
)</f>
        <v>/*  108 */  { fnFactorial,                  NOPARAM,                     "x!",                                          "x!",                                          (0 &lt;&lt; TAM_MAX_BITS) |     0, CAT_FNCT | SLS_ENABLED   | US_ENABLED   | EIM_ENABLED  | PTP_NONE         },</v>
      </c>
    </row>
    <row r="114" spans="1:1">
      <c r="A114" s="80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IF(lookups!$E$2-LEN(SOURCE!C114) &gt;= 0, REPT(" ",lookups!$E$2-LEN(SOURCE!C114)), "")&amp;
      SOURCE!D114&amp;", "&amp; IF(lookups!$F$2-LEN(SOURCE!D114) &gt;= 0, REPT(" ",lookups!$F$2-LEN(SOURCE!D114)), "")&amp;
      SOURCE!E114&amp;", "&amp; IF(lookups!$G$2-LEN(SOURCE!E114) &gt;=0, REPT(" ",lookups!$G$2-LEN(SOURCE!E114)), "")&amp;
      SOURCE!F114&amp;", "&amp; IF(lookups!$H$2-LEN(SOURCE!F114) &gt;= 0, REPT(" ",lookups!$H$2-LEN(SOURCE!F114)+2), "")&amp;"("&amp;
      SUBSTITUTE(TEXT(SOURCE!G114,"??0"),"  ","")&amp;" &lt;&lt; TAM_MAX_BITS) |"&amp; IF(lookups!$I$2-3 &gt;= 0, REPT(" ",MAX(1,lookups!$I$2-5+4+1-1-LEN(  IF(ISTEXT(SOURCE!H114),SOURCE!H114,  SUBSTITUTE(SUBSTITUTE(TEXT(SOURCE!H114,"????0"),"  ","")," ",""))   ))), "")&amp;
       IF(ISTEXT(SOURCE!H114),SOURCE!H114, SUBSTITUTE(SUBSTITUTE(TEXT(SOURCE!H114,"????0"),"  ","")," ",""))   &amp;","&amp; IF(lookups!$J$2-3 &gt;= 0, REPT(" ",lookups!$J$2-3-5), "")&amp;
      SOURCE!I114&amp;
" | "&amp; IF(lookups!$K$2-LEN(SOURCE!I114) &gt;= 0, REPT(" ",lookups!$K$2-LEN(SOURCE!I114)), "")&amp;
      SOURCE!J114&amp;      IF(lookups!$L$2-LEN(SOURCE!J114) &gt;= 0, REPT(" ",lookups!$L$2-LEN(SOURCE!J114)), "")&amp;
" | "&amp; IF(lookups!$K$2-LEN(SOURCE!I114) &gt;= 0, REPT(" ",lookups!$K$2-LEN(SOURCE!I114)), "")&amp;
      SOURCE!K114&amp;      IF(lookups!$L$2-LEN(SOURCE!K114) &gt;= 0, REPT(" ",lookups!$M$2-LEN(SOURCE!K114)), "")&amp;
" | "&amp; SOURCE!L114&amp;      IF(lookups!$O$2-LEN(SOURCE!L114) &gt;= 0, REPT(" ",lookups!$O$2-LEN(SOURCE!L114)), "")&amp;
" | "&amp; SOURCE!M114&amp;      IF(lookups!$P$2-LEN(SOURCE!M114) &gt;= 0, REPT(" ",lookups!$P$2-LEN(SOURCE!M114)), "")&amp;
      "},"&amp;IF(SOURCE!O114&lt;&gt;"",""&amp;SOURCE!O114,"")
 )
)
)</f>
        <v>/*  109 */  { fnPi,                         NOPARAM,                     STD_pi,                                        STD_pi,                                        (0 &lt;&lt; TAM_MAX_BITS) |     0, CAT_NONE | SLS_ENABLED   | US_ENABLED   | EIM_DISABLED | PTP_NONE         },</v>
      </c>
    </row>
    <row r="115" spans="1:1">
      <c r="A115" s="80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IF(lookups!$E$2-LEN(SOURCE!C115) &gt;= 0, REPT(" ",lookups!$E$2-LEN(SOURCE!C115)), "")&amp;
      SOURCE!D115&amp;", "&amp; IF(lookups!$F$2-LEN(SOURCE!D115) &gt;= 0, REPT(" ",lookups!$F$2-LEN(SOURCE!D115)), "")&amp;
      SOURCE!E115&amp;", "&amp; IF(lookups!$G$2-LEN(SOURCE!E115) &gt;=0, REPT(" ",lookups!$G$2-LEN(SOURCE!E115)), "")&amp;
      SOURCE!F115&amp;", "&amp; IF(lookups!$H$2-LEN(SOURCE!F115) &gt;= 0, REPT(" ",lookups!$H$2-LEN(SOURCE!F115)+2), "")&amp;"("&amp;
      SUBSTITUTE(TEXT(SOURCE!G115,"??0"),"  ","")&amp;" &lt;&lt; TAM_MAX_BITS) |"&amp; IF(lookups!$I$2-3 &gt;= 0, REPT(" ",MAX(1,lookups!$I$2-5+4+1-1-LEN(  IF(ISTEXT(SOURCE!H115),SOURCE!H115,  SUBSTITUTE(SUBSTITUTE(TEXT(SOURCE!H115,"????0"),"  ","")," ",""))   ))), "")&amp;
       IF(ISTEXT(SOURCE!H115),SOURCE!H115, SUBSTITUTE(SUBSTITUTE(TEXT(SOURCE!H115,"????0"),"  ","")," ",""))   &amp;","&amp; IF(lookups!$J$2-3 &gt;= 0, REPT(" ",lookups!$J$2-3-5), "")&amp;
      SOURCE!I115&amp;
" | "&amp; IF(lookups!$K$2-LEN(SOURCE!I115) &gt;= 0, REPT(" ",lookups!$K$2-LEN(SOURCE!I115)), "")&amp;
      SOURCE!J115&amp;      IF(lookups!$L$2-LEN(SOURCE!J115) &gt;= 0, REPT(" ",lookups!$L$2-LEN(SOURCE!J115)), "")&amp;
" | "&amp; IF(lookups!$K$2-LEN(SOURCE!I115) &gt;= 0, REPT(" ",lookups!$K$2-LEN(SOURCE!I115)), "")&amp;
      SOURCE!K115&amp;      IF(lookups!$L$2-LEN(SOURCE!K115) &gt;= 0, REPT(" ",lookups!$M$2-LEN(SOURCE!K115)), "")&amp;
" | "&amp; SOURCE!L115&amp;      IF(lookups!$O$2-LEN(SOURCE!L115) &gt;= 0, REPT(" ",lookups!$O$2-LEN(SOURCE!L115)), "")&amp;
" | "&amp; SOURCE!M115&amp;      IF(lookups!$P$2-LEN(SOURCE!M115) &gt;= 0, REPT(" ",lookups!$P$2-LEN(SOURCE!M115)), "")&amp;
      "},"&amp;IF(SOURCE!O115&lt;&gt;"",""&amp;SOURCE!O115,"")
 )
)
)</f>
        <v>/*  110 */  { fnClearFlag,                  TM_FLAGW,                    "CF",                                          "CF",                                          (0 &lt;&lt; TAM_MAX_BITS) |    99, CAT_FNCT | SLS_ENABLED   | US_ENABLED   | EIM_DISABLED | PTP_FLAG         },</v>
      </c>
    </row>
    <row r="116" spans="1:1">
      <c r="A116" s="80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IF(lookups!$E$2-LEN(SOURCE!C116) &gt;= 0, REPT(" ",lookups!$E$2-LEN(SOURCE!C116)), "")&amp;
      SOURCE!D116&amp;", "&amp; IF(lookups!$F$2-LEN(SOURCE!D116) &gt;= 0, REPT(" ",lookups!$F$2-LEN(SOURCE!D116)), "")&amp;
      SOURCE!E116&amp;", "&amp; IF(lookups!$G$2-LEN(SOURCE!E116) &gt;=0, REPT(" ",lookups!$G$2-LEN(SOURCE!E116)), "")&amp;
      SOURCE!F116&amp;", "&amp; IF(lookups!$H$2-LEN(SOURCE!F116) &gt;= 0, REPT(" ",lookups!$H$2-LEN(SOURCE!F116)+2), "")&amp;"("&amp;
      SUBSTITUTE(TEXT(SOURCE!G116,"??0"),"  ","")&amp;" &lt;&lt; TAM_MAX_BITS) |"&amp; IF(lookups!$I$2-3 &gt;= 0, REPT(" ",MAX(1,lookups!$I$2-5+4+1-1-LEN(  IF(ISTEXT(SOURCE!H116),SOURCE!H116,  SUBSTITUTE(SUBSTITUTE(TEXT(SOURCE!H116,"????0"),"  ","")," ",""))   ))), "")&amp;
       IF(ISTEXT(SOURCE!H116),SOURCE!H116, SUBSTITUTE(SUBSTITUTE(TEXT(SOURCE!H116,"????0"),"  ","")," ",""))   &amp;","&amp; IF(lookups!$J$2-3 &gt;= 0, REPT(" ",lookups!$J$2-3-5), "")&amp;
      SOURCE!I116&amp;
" | "&amp; IF(lookups!$K$2-LEN(SOURCE!I116) &gt;= 0, REPT(" ",lookups!$K$2-LEN(SOURCE!I116)), "")&amp;
      SOURCE!J116&amp;      IF(lookups!$L$2-LEN(SOURCE!J116) &gt;= 0, REPT(" ",lookups!$L$2-LEN(SOURCE!J116)), "")&amp;
" | "&amp; IF(lookups!$K$2-LEN(SOURCE!I116) &gt;= 0, REPT(" ",lookups!$K$2-LEN(SOURCE!I116)), "")&amp;
      SOURCE!K116&amp;      IF(lookups!$L$2-LEN(SOURCE!K116) &gt;= 0, REPT(" ",lookups!$M$2-LEN(SOURCE!K116)), "")&amp;
" | "&amp; SOURCE!L116&amp;      IF(lookups!$O$2-LEN(SOURCE!L116) &gt;= 0, REPT(" ",lookups!$O$2-LEN(SOURCE!L116)), "")&amp;
" | "&amp; SOURCE!M116&amp;      IF(lookups!$P$2-LEN(SOURCE!M116) &gt;= 0, REPT(" ",lookups!$P$2-LEN(SOURCE!M116)), "")&amp;
      "},"&amp;IF(SOURCE!O116&lt;&gt;"",""&amp;SOURCE!O116,"")
 )
)
)</f>
        <v>/*  111 */  { fnSetFlag,                    TM_FLAGW,                    "SF",                                          "SF",                                          (0 &lt;&lt; TAM_MAX_BITS) |    99, CAT_FNCT | SLS_ENABLED   | US_ENABLED   | EIM_DISABLED | PTP_FLAG         },</v>
      </c>
    </row>
    <row r="117" spans="1:1">
      <c r="A117" s="80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IF(lookups!$E$2-LEN(SOURCE!C117) &gt;= 0, REPT(" ",lookups!$E$2-LEN(SOURCE!C117)), "")&amp;
      SOURCE!D117&amp;", "&amp; IF(lookups!$F$2-LEN(SOURCE!D117) &gt;= 0, REPT(" ",lookups!$F$2-LEN(SOURCE!D117)), "")&amp;
      SOURCE!E117&amp;", "&amp; IF(lookups!$G$2-LEN(SOURCE!E117) &gt;=0, REPT(" ",lookups!$G$2-LEN(SOURCE!E117)), "")&amp;
      SOURCE!F117&amp;", "&amp; IF(lookups!$H$2-LEN(SOURCE!F117) &gt;= 0, REPT(" ",lookups!$H$2-LEN(SOURCE!F117)+2), "")&amp;"("&amp;
      SUBSTITUTE(TEXT(SOURCE!G117,"??0"),"  ","")&amp;" &lt;&lt; TAM_MAX_BITS) |"&amp; IF(lookups!$I$2-3 &gt;= 0, REPT(" ",MAX(1,lookups!$I$2-5+4+1-1-LEN(  IF(ISTEXT(SOURCE!H117),SOURCE!H117,  SUBSTITUTE(SUBSTITUTE(TEXT(SOURCE!H117,"????0"),"  ","")," ",""))   ))), "")&amp;
       IF(ISTEXT(SOURCE!H117),SOURCE!H117, SUBSTITUTE(SUBSTITUTE(TEXT(SOURCE!H117,"????0"),"  ","")," ",""))   &amp;","&amp; IF(lookups!$J$2-3 &gt;= 0, REPT(" ",lookups!$J$2-3-5), "")&amp;
      SOURCE!I117&amp;
" | "&amp; IF(lookups!$K$2-LEN(SOURCE!I117) &gt;= 0, REPT(" ",lookups!$K$2-LEN(SOURCE!I117)), "")&amp;
      SOURCE!J117&amp;      IF(lookups!$L$2-LEN(SOURCE!J117) &gt;= 0, REPT(" ",lookups!$L$2-LEN(SOURCE!J117)), "")&amp;
" | "&amp; IF(lookups!$K$2-LEN(SOURCE!I117) &gt;= 0, REPT(" ",lookups!$K$2-LEN(SOURCE!I117)), "")&amp;
      SOURCE!K117&amp;      IF(lookups!$L$2-LEN(SOURCE!K117) &gt;= 0, REPT(" ",lookups!$M$2-LEN(SOURCE!K117)), "")&amp;
" | "&amp; SOURCE!L117&amp;      IF(lookups!$O$2-LEN(SOURCE!L117) &gt;= 0, REPT(" ",lookups!$O$2-LEN(SOURCE!L117)), "")&amp;
" | "&amp; SOURCE!M117&amp;      IF(lookups!$P$2-LEN(SOURCE!M117) &gt;= 0, REPT(" ",lookups!$P$2-LEN(SOURCE!M117)), "")&amp;
      "},"&amp;IF(SOURCE!O117&lt;&gt;"",""&amp;SOURCE!O117,"")
 )
)
)</f>
        <v>/*  112 */  { fnFlipFlag,                   TM_FLAGW,                    "FF",                                          "FF",                                          (0 &lt;&lt; TAM_MAX_BITS) |    99, CAT_FNCT | SLS_ENABLED   | US_ENABLED   | EIM_DISABLED | PTP_FLAG         },</v>
      </c>
    </row>
    <row r="118" spans="1:1">
      <c r="A118" s="80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IF(lookups!$E$2-LEN(SOURCE!C118) &gt;= 0, REPT(" ",lookups!$E$2-LEN(SOURCE!C118)), "")&amp;
      SOURCE!D118&amp;", "&amp; IF(lookups!$F$2-LEN(SOURCE!D118) &gt;= 0, REPT(" ",lookups!$F$2-LEN(SOURCE!D118)), "")&amp;
      SOURCE!E118&amp;", "&amp; IF(lookups!$G$2-LEN(SOURCE!E118) &gt;=0, REPT(" ",lookups!$G$2-LEN(SOURCE!E118)), "")&amp;
      SOURCE!F118&amp;", "&amp; IF(lookups!$H$2-LEN(SOURCE!F118) &gt;= 0, REPT(" ",lookups!$H$2-LEN(SOURCE!F118)+2), "")&amp;"("&amp;
      SUBSTITUTE(TEXT(SOURCE!G118,"??0"),"  ","")&amp;" &lt;&lt; TAM_MAX_BITS) |"&amp; IF(lookups!$I$2-3 &gt;= 0, REPT(" ",MAX(1,lookups!$I$2-5+4+1-1-LEN(  IF(ISTEXT(SOURCE!H118),SOURCE!H118,  SUBSTITUTE(SUBSTITUTE(TEXT(SOURCE!H118,"????0"),"  ","")," ",""))   ))), "")&amp;
       IF(ISTEXT(SOURCE!H118),SOURCE!H118, SUBSTITUTE(SUBSTITUTE(TEXT(SOURCE!H118,"????0"),"  ","")," ",""))   &amp;","&amp; IF(lookups!$J$2-3 &gt;= 0, REPT(" ",lookups!$J$2-3-5), "")&amp;
      SOURCE!I118&amp;
" | "&amp; IF(lookups!$K$2-LEN(SOURCE!I118) &gt;= 0, REPT(" ",lookups!$K$2-LEN(SOURCE!I118)), "")&amp;
      SOURCE!J118&amp;      IF(lookups!$L$2-LEN(SOURCE!J118) &gt;= 0, REPT(" ",lookups!$L$2-LEN(SOURCE!J118)), "")&amp;
" | "&amp; IF(lookups!$K$2-LEN(SOURCE!I118) &gt;= 0, REPT(" ",lookups!$K$2-LEN(SOURCE!I118)), "")&amp;
      SOURCE!K118&amp;      IF(lookups!$L$2-LEN(SOURCE!K118) &gt;= 0, REPT(" ",lookups!$M$2-LEN(SOURCE!K118)), "")&amp;
" | "&amp; SOURCE!L118&amp;      IF(lookups!$O$2-LEN(SOURCE!L118) &gt;= 0, REPT(" ",lookups!$O$2-LEN(SOURCE!L118)), "")&amp;
" | "&amp; SOURCE!M118&amp;      IF(lookups!$P$2-LEN(SOURCE!M118) &gt;= 0, REPT(" ",lookups!$P$2-LEN(SOURCE!M118)), "")&amp;
      "},"&amp;IF(SOURCE!O118&lt;&gt;"",""&amp;SOURCE!O118,"")
 )
)
)</f>
        <v>/*  113 */  { fnCheckValue,                 CHECK_VALUE_MATRIX_SQUARE,   "M.SQR?",                                      "M.SQR?",                                      (0 &lt;&lt; TAM_MAX_BITS) |     0, CAT_FNCT | SLS_ENABLED   | US_UNCHANGED | EIM_DISABLED | PTP_NONE         },</v>
      </c>
    </row>
    <row r="119" spans="1:1">
      <c r="A119" s="80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IF(lookups!$E$2-LEN(SOURCE!C119) &gt;= 0, REPT(" ",lookups!$E$2-LEN(SOURCE!C119)), "")&amp;
      SOURCE!D119&amp;", "&amp; IF(lookups!$F$2-LEN(SOURCE!D119) &gt;= 0, REPT(" ",lookups!$F$2-LEN(SOURCE!D119)), "")&amp;
      SOURCE!E119&amp;", "&amp; IF(lookups!$G$2-LEN(SOURCE!E119) &gt;=0, REPT(" ",lookups!$G$2-LEN(SOURCE!E119)), "")&amp;
      SOURCE!F119&amp;", "&amp; IF(lookups!$H$2-LEN(SOURCE!F119) &gt;= 0, REPT(" ",lookups!$H$2-LEN(SOURCE!F119)+2), "")&amp;"("&amp;
      SUBSTITUTE(TEXT(SOURCE!G119,"??0"),"  ","")&amp;" &lt;&lt; TAM_MAX_BITS) |"&amp; IF(lookups!$I$2-3 &gt;= 0, REPT(" ",MAX(1,lookups!$I$2-5+4+1-1-LEN(  IF(ISTEXT(SOURCE!H119),SOURCE!H119,  SUBSTITUTE(SUBSTITUTE(TEXT(SOURCE!H119,"????0"),"  ","")," ",""))   ))), "")&amp;
       IF(ISTEXT(SOURCE!H119),SOURCE!H119, SUBSTITUTE(SUBSTITUTE(TEXT(SOURCE!H119,"????0"),"  ","")," ",""))   &amp;","&amp; IF(lookups!$J$2-3 &gt;= 0, REPT(" ",lookups!$J$2-3-5), "")&amp;
      SOURCE!I119&amp;
" | "&amp; IF(lookups!$K$2-LEN(SOURCE!I119) &gt;= 0, REPT(" ",lookups!$K$2-LEN(SOURCE!I119)), "")&amp;
      SOURCE!J119&amp;      IF(lookups!$L$2-LEN(SOURCE!J119) &gt;= 0, REPT(" ",lookups!$L$2-LEN(SOURCE!J119)), "")&amp;
" | "&amp; IF(lookups!$K$2-LEN(SOURCE!I119) &gt;= 0, REPT(" ",lookups!$K$2-LEN(SOURCE!I119)), "")&amp;
      SOURCE!K119&amp;      IF(lookups!$L$2-LEN(SOURCE!K119) &gt;= 0, REPT(" ",lookups!$M$2-LEN(SOURCE!K119)), "")&amp;
" | "&amp; SOURCE!L119&amp;      IF(lookups!$O$2-LEN(SOURCE!L119) &gt;= 0, REPT(" ",lookups!$O$2-LEN(SOURCE!L119)), "")&amp;
" | "&amp; SOURCE!M119&amp;      IF(lookups!$P$2-LEN(SOURCE!M119) &gt;= 0, REPT(" ",lookups!$P$2-LEN(SOURCE!M119)), "")&amp;
      "},"&amp;IF(SOURCE!O119&lt;&gt;"",""&amp;SOURCE!O119,"")
 )
)
)</f>
        <v>/*  114 */  { itemToBeCoded,                NOPARAM,                     "LITE",                                        "LITE",                                        (0 &lt;&lt; TAM_MAX_BITS) |     0, CAT_NONE | SLS_ENABLED   | US_UNCHANGED | EIM_DISABLED | PTP_LITERAL      }, // Literal in a PGM</v>
      </c>
    </row>
    <row r="120" spans="1:1">
      <c r="A120" s="80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IF(lookups!$E$2-LEN(SOURCE!C120) &gt;= 0, REPT(" ",lookups!$E$2-LEN(SOURCE!C120)), "")&amp;
      SOURCE!D120&amp;", "&amp; IF(lookups!$F$2-LEN(SOURCE!D120) &gt;= 0, REPT(" ",lookups!$F$2-LEN(SOURCE!D120)), "")&amp;
      SOURCE!E120&amp;", "&amp; IF(lookups!$G$2-LEN(SOURCE!E120) &gt;=0, REPT(" ",lookups!$G$2-LEN(SOURCE!E120)), "")&amp;
      SOURCE!F120&amp;", "&amp; IF(lookups!$H$2-LEN(SOURCE!F120) &gt;= 0, REPT(" ",lookups!$H$2-LEN(SOURCE!F120)+2), "")&amp;"("&amp;
      SUBSTITUTE(TEXT(SOURCE!G120,"??0"),"  ","")&amp;" &lt;&lt; TAM_MAX_BITS) |"&amp; IF(lookups!$I$2-3 &gt;= 0, REPT(" ",MAX(1,lookups!$I$2-5+4+1-1-LEN(  IF(ISTEXT(SOURCE!H120),SOURCE!H120,  SUBSTITUTE(SUBSTITUTE(TEXT(SOURCE!H120,"????0"),"  ","")," ",""))   ))), "")&amp;
       IF(ISTEXT(SOURCE!H120),SOURCE!H120, SUBSTITUTE(SUBSTITUTE(TEXT(SOURCE!H120,"????0"),"  ","")," ",""))   &amp;","&amp; IF(lookups!$J$2-3 &gt;= 0, REPT(" ",lookups!$J$2-3-5), "")&amp;
      SOURCE!I120&amp;
" | "&amp; IF(lookups!$K$2-LEN(SOURCE!I120) &gt;= 0, REPT(" ",lookups!$K$2-LEN(SOURCE!I120)), "")&amp;
      SOURCE!J120&amp;      IF(lookups!$L$2-LEN(SOURCE!J120) &gt;= 0, REPT(" ",lookups!$L$2-LEN(SOURCE!J120)), "")&amp;
" | "&amp; IF(lookups!$K$2-LEN(SOURCE!I120) &gt;= 0, REPT(" ",lookups!$K$2-LEN(SOURCE!I120)), "")&amp;
      SOURCE!K120&amp;      IF(lookups!$L$2-LEN(SOURCE!K120) &gt;= 0, REPT(" ",lookups!$M$2-LEN(SOURCE!K120)), "")&amp;
" | "&amp; SOURCE!L120&amp;      IF(lookups!$O$2-LEN(SOURCE!L120) &gt;= 0, REPT(" ",lookups!$O$2-LEN(SOURCE!L120)), "")&amp;
" | "&amp; SOURCE!M120&amp;      IF(lookups!$P$2-LEN(SOURCE!M120) &gt;= 0, REPT(" ",lookups!$P$2-LEN(SOURCE!M120)), "")&amp;
      "},"&amp;IF(SOURCE!O120&lt;&gt;"",""&amp;SOURCE!O120,"")
 )
)
)</f>
        <v>/*  115 */  { fnAngularModeJM,              amDegree,                    STD_RIGHT_DOUBLE_ARROW "DEG",                  STD_RIGHT_DOUBLE_ARROW "DEG",                  (0 &lt;&lt; TAM_MAX_BITS) |     0, CAT_FNCT | SLS_ENABLED   | US_ENABLED   | EIM_DISABLED | PTP_NONE         },</v>
      </c>
    </row>
    <row r="121" spans="1:1">
      <c r="A121" s="80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IF(lookups!$E$2-LEN(SOURCE!C121) &gt;= 0, REPT(" ",lookups!$E$2-LEN(SOURCE!C121)), "")&amp;
      SOURCE!D121&amp;", "&amp; IF(lookups!$F$2-LEN(SOURCE!D121) &gt;= 0, REPT(" ",lookups!$F$2-LEN(SOURCE!D121)), "")&amp;
      SOURCE!E121&amp;", "&amp; IF(lookups!$G$2-LEN(SOURCE!E121) &gt;=0, REPT(" ",lookups!$G$2-LEN(SOURCE!E121)), "")&amp;
      SOURCE!F121&amp;", "&amp; IF(lookups!$H$2-LEN(SOURCE!F121) &gt;= 0, REPT(" ",lookups!$H$2-LEN(SOURCE!F121)+2), "")&amp;"("&amp;
      SUBSTITUTE(TEXT(SOURCE!G121,"??0"),"  ","")&amp;" &lt;&lt; TAM_MAX_BITS) |"&amp; IF(lookups!$I$2-3 &gt;= 0, REPT(" ",MAX(1,lookups!$I$2-5+4+1-1-LEN(  IF(ISTEXT(SOURCE!H121),SOURCE!H121,  SUBSTITUTE(SUBSTITUTE(TEXT(SOURCE!H121,"????0"),"  ","")," ",""))   ))), "")&amp;
       IF(ISTEXT(SOURCE!H121),SOURCE!H121, SUBSTITUTE(SUBSTITUTE(TEXT(SOURCE!H121,"????0"),"  ","")," ",""))   &amp;","&amp; IF(lookups!$J$2-3 &gt;= 0, REPT(" ",lookups!$J$2-3-5), "")&amp;
      SOURCE!I121&amp;
" | "&amp; IF(lookups!$K$2-LEN(SOURCE!I121) &gt;= 0, REPT(" ",lookups!$K$2-LEN(SOURCE!I121)), "")&amp;
      SOURCE!J121&amp;      IF(lookups!$L$2-LEN(SOURCE!J121) &gt;= 0, REPT(" ",lookups!$L$2-LEN(SOURCE!J121)), "")&amp;
" | "&amp; IF(lookups!$K$2-LEN(SOURCE!I121) &gt;= 0, REPT(" ",lookups!$K$2-LEN(SOURCE!I121)), "")&amp;
      SOURCE!K121&amp;      IF(lookups!$L$2-LEN(SOURCE!K121) &gt;= 0, REPT(" ",lookups!$M$2-LEN(SOURCE!K121)), "")&amp;
" | "&amp; SOURCE!L121&amp;      IF(lookups!$O$2-LEN(SOURCE!L121) &gt;= 0, REPT(" ",lookups!$O$2-LEN(SOURCE!L121)), "")&amp;
" | "&amp; SOURCE!M121&amp;      IF(lookups!$P$2-LEN(SOURCE!M121) &gt;= 0, REPT(" ",lookups!$P$2-LEN(SOURCE!M121)), "")&amp;
      "},"&amp;IF(SOURCE!O121&lt;&gt;"",""&amp;SOURCE!O121,"")
 )
)
)</f>
        <v>/*  116 */  { fnAngularModeJM,              amDMS /*#JM#*/,              STD_RIGHT_DOUBLE_ARROW "D.MS",                 STD_RIGHT_DOUBLE_ARROW "D.MS",                 (0 &lt;&lt; TAM_MAX_BITS) |     0, CAT_FNCT | SLS_ENABLED   | US_ENABLED   | EIM_DISABLED | PTP_NONE         },</v>
      </c>
    </row>
    <row r="122" spans="1:1">
      <c r="A122" s="80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IF(lookups!$E$2-LEN(SOURCE!C122) &gt;= 0, REPT(" ",lookups!$E$2-LEN(SOURCE!C122)), "")&amp;
      SOURCE!D122&amp;", "&amp; IF(lookups!$F$2-LEN(SOURCE!D122) &gt;= 0, REPT(" ",lookups!$F$2-LEN(SOURCE!D122)), "")&amp;
      SOURCE!E122&amp;", "&amp; IF(lookups!$G$2-LEN(SOURCE!E122) &gt;=0, REPT(" ",lookups!$G$2-LEN(SOURCE!E122)), "")&amp;
      SOURCE!F122&amp;", "&amp; IF(lookups!$H$2-LEN(SOURCE!F122) &gt;= 0, REPT(" ",lookups!$H$2-LEN(SOURCE!F122)+2), "")&amp;"("&amp;
      SUBSTITUTE(TEXT(SOURCE!G122,"??0"),"  ","")&amp;" &lt;&lt; TAM_MAX_BITS) |"&amp; IF(lookups!$I$2-3 &gt;= 0, REPT(" ",MAX(1,lookups!$I$2-5+4+1-1-LEN(  IF(ISTEXT(SOURCE!H122),SOURCE!H122,  SUBSTITUTE(SUBSTITUTE(TEXT(SOURCE!H122,"????0"),"  ","")," ",""))   ))), "")&amp;
       IF(ISTEXT(SOURCE!H122),SOURCE!H122, SUBSTITUTE(SUBSTITUTE(TEXT(SOURCE!H122,"????0"),"  ","")," ",""))   &amp;","&amp; IF(lookups!$J$2-3 &gt;= 0, REPT(" ",lookups!$J$2-3-5), "")&amp;
      SOURCE!I122&amp;
" | "&amp; IF(lookups!$K$2-LEN(SOURCE!I122) &gt;= 0, REPT(" ",lookups!$K$2-LEN(SOURCE!I122)), "")&amp;
      SOURCE!J122&amp;      IF(lookups!$L$2-LEN(SOURCE!J122) &gt;= 0, REPT(" ",lookups!$L$2-LEN(SOURCE!J122)), "")&amp;
" | "&amp; IF(lookups!$K$2-LEN(SOURCE!I122) &gt;= 0, REPT(" ",lookups!$K$2-LEN(SOURCE!I122)), "")&amp;
      SOURCE!K122&amp;      IF(lookups!$L$2-LEN(SOURCE!K122) &gt;= 0, REPT(" ",lookups!$M$2-LEN(SOURCE!K122)), "")&amp;
" | "&amp; SOURCE!L122&amp;      IF(lookups!$O$2-LEN(SOURCE!L122) &gt;= 0, REPT(" ",lookups!$O$2-LEN(SOURCE!L122)), "")&amp;
" | "&amp; SOURCE!M122&amp;      IF(lookups!$P$2-LEN(SOURCE!M122) &gt;= 0, REPT(" ",lookups!$P$2-LEN(SOURCE!M122)), "")&amp;
      "},"&amp;IF(SOURCE!O122&lt;&gt;"",""&amp;SOURCE!O122,"")
 )
)
)</f>
        <v>/*  117 */  { fnAngularModeJM,              amGrad,                      STD_RIGHT_DOUBLE_ARROW "GRAD",                 STD_RIGHT_DOUBLE_ARROW "GRAD",                 (0 &lt;&lt; TAM_MAX_BITS) |     0, CAT_FNCT | SLS_ENABLED   | US_ENABLED   | EIM_DISABLED | PTP_NONE         },</v>
      </c>
    </row>
    <row r="123" spans="1:1">
      <c r="A123" s="80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IF(lookups!$E$2-LEN(SOURCE!C123) &gt;= 0, REPT(" ",lookups!$E$2-LEN(SOURCE!C123)), "")&amp;
      SOURCE!D123&amp;", "&amp; IF(lookups!$F$2-LEN(SOURCE!D123) &gt;= 0, REPT(" ",lookups!$F$2-LEN(SOURCE!D123)), "")&amp;
      SOURCE!E123&amp;", "&amp; IF(lookups!$G$2-LEN(SOURCE!E123) &gt;=0, REPT(" ",lookups!$G$2-LEN(SOURCE!E123)), "")&amp;
      SOURCE!F123&amp;", "&amp; IF(lookups!$H$2-LEN(SOURCE!F123) &gt;= 0, REPT(" ",lookups!$H$2-LEN(SOURCE!F123)+2), "")&amp;"("&amp;
      SUBSTITUTE(TEXT(SOURCE!G123,"??0"),"  ","")&amp;" &lt;&lt; TAM_MAX_BITS) |"&amp; IF(lookups!$I$2-3 &gt;= 0, REPT(" ",MAX(1,lookups!$I$2-5+4+1-1-LEN(  IF(ISTEXT(SOURCE!H123),SOURCE!H123,  SUBSTITUTE(SUBSTITUTE(TEXT(SOURCE!H123,"????0"),"  ","")," ",""))   ))), "")&amp;
       IF(ISTEXT(SOURCE!H123),SOURCE!H123, SUBSTITUTE(SUBSTITUTE(TEXT(SOURCE!H123,"????0"),"  ","")," ",""))   &amp;","&amp; IF(lookups!$J$2-3 &gt;= 0, REPT(" ",lookups!$J$2-3-5), "")&amp;
      SOURCE!I123&amp;
" | "&amp; IF(lookups!$K$2-LEN(SOURCE!I123) &gt;= 0, REPT(" ",lookups!$K$2-LEN(SOURCE!I123)), "")&amp;
      SOURCE!J123&amp;      IF(lookups!$L$2-LEN(SOURCE!J123) &gt;= 0, REPT(" ",lookups!$L$2-LEN(SOURCE!J123)), "")&amp;
" | "&amp; IF(lookups!$K$2-LEN(SOURCE!I123) &gt;= 0, REPT(" ",lookups!$K$2-LEN(SOURCE!I123)), "")&amp;
      SOURCE!K123&amp;      IF(lookups!$L$2-LEN(SOURCE!K123) &gt;= 0, REPT(" ",lookups!$M$2-LEN(SOURCE!K123)), "")&amp;
" | "&amp; SOURCE!L123&amp;      IF(lookups!$O$2-LEN(SOURCE!L123) &gt;= 0, REPT(" ",lookups!$O$2-LEN(SOURCE!L123)), "")&amp;
" | "&amp; SOURCE!M123&amp;      IF(lookups!$P$2-LEN(SOURCE!M123) &gt;= 0, REPT(" ",lookups!$P$2-LEN(SOURCE!M123)), "")&amp;
      "},"&amp;IF(SOURCE!O123&lt;&gt;"",""&amp;SOURCE!O123,"")
 )
)
)</f>
        <v>/*  118 */  { fnAngularModeJM,              amMultPi,                    STD_RIGHT_DOUBLE_ARROW "MUL" STD_pi,           STD_RIGHT_DOUBLE_ARROW "MUL" STD_pi,           (0 &lt;&lt; TAM_MAX_BITS) |     0, CAT_FNCT | SLS_ENABLED   | US_ENABLED   | EIM_DISABLED | PTP_NONE         },</v>
      </c>
    </row>
    <row r="124" spans="1:1">
      <c r="A124" s="80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IF(lookups!$E$2-LEN(SOURCE!C124) &gt;= 0, REPT(" ",lookups!$E$2-LEN(SOURCE!C124)), "")&amp;
      SOURCE!D124&amp;", "&amp; IF(lookups!$F$2-LEN(SOURCE!D124) &gt;= 0, REPT(" ",lookups!$F$2-LEN(SOURCE!D124)), "")&amp;
      SOURCE!E124&amp;", "&amp; IF(lookups!$G$2-LEN(SOURCE!E124) &gt;=0, REPT(" ",lookups!$G$2-LEN(SOURCE!E124)), "")&amp;
      SOURCE!F124&amp;", "&amp; IF(lookups!$H$2-LEN(SOURCE!F124) &gt;= 0, REPT(" ",lookups!$H$2-LEN(SOURCE!F124)+2), "")&amp;"("&amp;
      SUBSTITUTE(TEXT(SOURCE!G124,"??0"),"  ","")&amp;" &lt;&lt; TAM_MAX_BITS) |"&amp; IF(lookups!$I$2-3 &gt;= 0, REPT(" ",MAX(1,lookups!$I$2-5+4+1-1-LEN(  IF(ISTEXT(SOURCE!H124),SOURCE!H124,  SUBSTITUTE(SUBSTITUTE(TEXT(SOURCE!H124,"????0"),"  ","")," ",""))   ))), "")&amp;
       IF(ISTEXT(SOURCE!H124),SOURCE!H124, SUBSTITUTE(SUBSTITUTE(TEXT(SOURCE!H124,"????0"),"  ","")," ",""))   &amp;","&amp; IF(lookups!$J$2-3 &gt;= 0, REPT(" ",lookups!$J$2-3-5), "")&amp;
      SOURCE!I124&amp;
" | "&amp; IF(lookups!$K$2-LEN(SOURCE!I124) &gt;= 0, REPT(" ",lookups!$K$2-LEN(SOURCE!I124)), "")&amp;
      SOURCE!J124&amp;      IF(lookups!$L$2-LEN(SOURCE!J124) &gt;= 0, REPT(" ",lookups!$L$2-LEN(SOURCE!J124)), "")&amp;
" | "&amp; IF(lookups!$K$2-LEN(SOURCE!I124) &gt;= 0, REPT(" ",lookups!$K$2-LEN(SOURCE!I124)), "")&amp;
      SOURCE!K124&amp;      IF(lookups!$L$2-LEN(SOURCE!K124) &gt;= 0, REPT(" ",lookups!$M$2-LEN(SOURCE!K124)), "")&amp;
" | "&amp; SOURCE!L124&amp;      IF(lookups!$O$2-LEN(SOURCE!L124) &gt;= 0, REPT(" ",lookups!$O$2-LEN(SOURCE!L124)), "")&amp;
" | "&amp; SOURCE!M124&amp;      IF(lookups!$P$2-LEN(SOURCE!M124) &gt;= 0, REPT(" ",lookups!$P$2-LEN(SOURCE!M124)), "")&amp;
      "},"&amp;IF(SOURCE!O124&lt;&gt;"",""&amp;SOURCE!O124,"")
 )
)
)</f>
        <v>/*  119 */  { fnAngularModeJM,              amRadian,                    STD_RIGHT_DOUBLE_ARROW "RAD",                  STD_RIGHT_DOUBLE_ARROW "RAD",                  (0 &lt;&lt; TAM_MAX_BITS) |     0, CAT_FNCT | SLS_ENABLED   | US_ENABLED   | EIM_DISABLED | PTP_NONE         },</v>
      </c>
    </row>
    <row r="125" spans="1:1">
      <c r="A125" s="80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IF(lookups!$E$2-LEN(SOURCE!C125) &gt;= 0, REPT(" ",lookups!$E$2-LEN(SOURCE!C125)), "")&amp;
      SOURCE!D125&amp;", "&amp; IF(lookups!$F$2-LEN(SOURCE!D125) &gt;= 0, REPT(" ",lookups!$F$2-LEN(SOURCE!D125)), "")&amp;
      SOURCE!E125&amp;", "&amp; IF(lookups!$G$2-LEN(SOURCE!E125) &gt;=0, REPT(" ",lookups!$G$2-LEN(SOURCE!E125)), "")&amp;
      SOURCE!F125&amp;", "&amp; IF(lookups!$H$2-LEN(SOURCE!F125) &gt;= 0, REPT(" ",lookups!$H$2-LEN(SOURCE!F125)+2), "")&amp;"("&amp;
      SUBSTITUTE(TEXT(SOURCE!G125,"??0"),"  ","")&amp;" &lt;&lt; TAM_MAX_BITS) |"&amp; IF(lookups!$I$2-3 &gt;= 0, REPT(" ",MAX(1,lookups!$I$2-5+4+1-1-LEN(  IF(ISTEXT(SOURCE!H125),SOURCE!H125,  SUBSTITUTE(SUBSTITUTE(TEXT(SOURCE!H125,"????0"),"  ","")," ",""))   ))), "")&amp;
       IF(ISTEXT(SOURCE!H125),SOURCE!H125, SUBSTITUTE(SUBSTITUTE(TEXT(SOURCE!H125,"????0"),"  ","")," ",""))   &amp;","&amp; IF(lookups!$J$2-3 &gt;= 0, REPT(" ",lookups!$J$2-3-5), "")&amp;
      SOURCE!I125&amp;
" | "&amp; IF(lookups!$K$2-LEN(SOURCE!I125) &gt;= 0, REPT(" ",lookups!$K$2-LEN(SOURCE!I125)), "")&amp;
      SOURCE!J125&amp;      IF(lookups!$L$2-LEN(SOURCE!J125) &gt;= 0, REPT(" ",lookups!$L$2-LEN(SOURCE!J125)), "")&amp;
" | "&amp; IF(lookups!$K$2-LEN(SOURCE!I125) &gt;= 0, REPT(" ",lookups!$K$2-LEN(SOURCE!I125)), "")&amp;
      SOURCE!K125&amp;      IF(lookups!$L$2-LEN(SOURCE!K125) &gt;= 0, REPT(" ",lookups!$M$2-LEN(SOURCE!K125)), "")&amp;
" | "&amp; SOURCE!L125&amp;      IF(lookups!$O$2-LEN(SOURCE!L125) &gt;= 0, REPT(" ",lookups!$O$2-LEN(SOURCE!L125)), "")&amp;
" | "&amp; SOURCE!M125&amp;      IF(lookups!$P$2-LEN(SOURCE!M125) &gt;= 0, REPT(" ",lookups!$P$2-LEN(SOURCE!M125)), "")&amp;
      "},"&amp;IF(SOURCE!O125&lt;&gt;"",""&amp;SOURCE!O125,"")
 )
)
)</f>
        <v>/*  120 */  { fnLint,                       NOPARAM,                     "LINT",                                        "LINT",                                        (0 &lt;&lt; TAM_MAX_BITS) |     0, CAT_FNCT | SLS_ENABLED   | US_ENABLED   | EIM_DISABLED | PTP_NONE         },</v>
      </c>
    </row>
    <row r="126" spans="1:1">
      <c r="A126" s="80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IF(lookups!$E$2-LEN(SOURCE!C126) &gt;= 0, REPT(" ",lookups!$E$2-LEN(SOURCE!C126)), "")&amp;
      SOURCE!D126&amp;", "&amp; IF(lookups!$F$2-LEN(SOURCE!D126) &gt;= 0, REPT(" ",lookups!$F$2-LEN(SOURCE!D126)), "")&amp;
      SOURCE!E126&amp;", "&amp; IF(lookups!$G$2-LEN(SOURCE!E126) &gt;=0, REPT(" ",lookups!$G$2-LEN(SOURCE!E126)), "")&amp;
      SOURCE!F126&amp;", "&amp; IF(lookups!$H$2-LEN(SOURCE!F126) &gt;= 0, REPT(" ",lookups!$H$2-LEN(SOURCE!F126)+2), "")&amp;"("&amp;
      SUBSTITUTE(TEXT(SOURCE!G126,"??0"),"  ","")&amp;" &lt;&lt; TAM_MAX_BITS) |"&amp; IF(lookups!$I$2-3 &gt;= 0, REPT(" ",MAX(1,lookups!$I$2-5+4+1-1-LEN(  IF(ISTEXT(SOURCE!H126),SOURCE!H126,  SUBSTITUTE(SUBSTITUTE(TEXT(SOURCE!H126,"????0"),"  ","")," ",""))   ))), "")&amp;
       IF(ISTEXT(SOURCE!H126),SOURCE!H126, SUBSTITUTE(SUBSTITUTE(TEXT(SOURCE!H126,"????0"),"  ","")," ",""))   &amp;","&amp; IF(lookups!$J$2-3 &gt;= 0, REPT(" ",lookups!$J$2-3-5), "")&amp;
      SOURCE!I126&amp;
" | "&amp; IF(lookups!$K$2-LEN(SOURCE!I126) &gt;= 0, REPT(" ",lookups!$K$2-LEN(SOURCE!I126)), "")&amp;
      SOURCE!J126&amp;      IF(lookups!$L$2-LEN(SOURCE!J126) &gt;= 0, REPT(" ",lookups!$L$2-LEN(SOURCE!J126)), "")&amp;
" | "&amp; IF(lookups!$K$2-LEN(SOURCE!I126) &gt;= 0, REPT(" ",lookups!$K$2-LEN(SOURCE!I126)), "")&amp;
      SOURCE!K126&amp;      IF(lookups!$L$2-LEN(SOURCE!K126) &gt;= 0, REPT(" ",lookups!$M$2-LEN(SOURCE!K126)), "")&amp;
" | "&amp; SOURCE!L126&amp;      IF(lookups!$O$2-LEN(SOURCE!L126) &gt;= 0, REPT(" ",lookups!$O$2-LEN(SOURCE!L126)), "")&amp;
" | "&amp; SOURCE!M126&amp;      IF(lookups!$P$2-LEN(SOURCE!M126) &gt;= 0, REPT(" ",lookups!$P$2-LEN(SOURCE!M126)), "")&amp;
      "},"&amp;IF(SOURCE!O126&lt;&gt;"",""&amp;SOURCE!O126,"")
 )
)
)</f>
        <v>/*  121 */  { fnSetRoundingMode,            TM_VALUE,                    "RMODE",                                       "RMODE",                                       (0 &lt;&lt; TAM_MAX_BITS) |     6, CAT_FNCT | SLS_ENABLED   | US_ENABLED   | EIM_DISABLED | PTP_NUMBER_8     },</v>
      </c>
    </row>
    <row r="127" spans="1:1">
      <c r="A127" s="80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IF(lookups!$E$2-LEN(SOURCE!C127) &gt;= 0, REPT(" ",lookups!$E$2-LEN(SOURCE!C127)), "")&amp;
      SOURCE!D127&amp;", "&amp; IF(lookups!$F$2-LEN(SOURCE!D127) &gt;= 0, REPT(" ",lookups!$F$2-LEN(SOURCE!D127)), "")&amp;
      SOURCE!E127&amp;", "&amp; IF(lookups!$G$2-LEN(SOURCE!E127) &gt;=0, REPT(" ",lookups!$G$2-LEN(SOURCE!E127)), "")&amp;
      SOURCE!F127&amp;", "&amp; IF(lookups!$H$2-LEN(SOURCE!F127) &gt;= 0, REPT(" ",lookups!$H$2-LEN(SOURCE!F127)+2), "")&amp;"("&amp;
      SUBSTITUTE(TEXT(SOURCE!G127,"??0"),"  ","")&amp;" &lt;&lt; TAM_MAX_BITS) |"&amp; IF(lookups!$I$2-3 &gt;= 0, REPT(" ",MAX(1,lookups!$I$2-5+4+1-1-LEN(  IF(ISTEXT(SOURCE!H127),SOURCE!H127,  SUBSTITUTE(SUBSTITUTE(TEXT(SOURCE!H127,"????0"),"  ","")," ",""))   ))), "")&amp;
       IF(ISTEXT(SOURCE!H127),SOURCE!H127, SUBSTITUTE(SUBSTITUTE(TEXT(SOURCE!H127,"????0"),"  ","")," ",""))   &amp;","&amp; IF(lookups!$J$2-3 &gt;= 0, REPT(" ",lookups!$J$2-3-5), "")&amp;
      SOURCE!I127&amp;
" | "&amp; IF(lookups!$K$2-LEN(SOURCE!I127) &gt;= 0, REPT(" ",lookups!$K$2-LEN(SOURCE!I127)), "")&amp;
      SOURCE!J127&amp;      IF(lookups!$L$2-LEN(SOURCE!J127) &gt;= 0, REPT(" ",lookups!$L$2-LEN(SOURCE!J127)), "")&amp;
" | "&amp; IF(lookups!$K$2-LEN(SOURCE!I127) &gt;= 0, REPT(" ",lookups!$K$2-LEN(SOURCE!I127)), "")&amp;
      SOURCE!K127&amp;      IF(lookups!$L$2-LEN(SOURCE!K127) &gt;= 0, REPT(" ",lookups!$M$2-LEN(SOURCE!K127)), "")&amp;
" | "&amp; SOURCE!L127&amp;      IF(lookups!$O$2-LEN(SOURCE!L127) &gt;= 0, REPT(" ",lookups!$O$2-LEN(SOURCE!L127)), "")&amp;
" | "&amp; SOURCE!M127&amp;      IF(lookups!$P$2-LEN(SOURCE!M127) &gt;= 0, REPT(" ",lookups!$P$2-LEN(SOURCE!M127)), "")&amp;
      "},"&amp;IF(SOURCE!O127&lt;&gt;"",""&amp;SOURCE!O127,"")
 )
)
)</f>
        <v>/*  122 */  { fnRmd,                        NOPARAM,                     "RMD",                                         "RMD",                                         (0 &lt;&lt; TAM_MAX_BITS) |     0, CAT_FNCT | SLS_ENABLED   | US_ENABLED   | EIM_ENABLED  | PTP_NONE         },</v>
      </c>
    </row>
    <row r="128" spans="1:1">
      <c r="A128" s="80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IF(lookups!$E$2-LEN(SOURCE!C128) &gt;= 0, REPT(" ",lookups!$E$2-LEN(SOURCE!C128)), "")&amp;
      SOURCE!D128&amp;", "&amp; IF(lookups!$F$2-LEN(SOURCE!D128) &gt;= 0, REPT(" ",lookups!$F$2-LEN(SOURCE!D128)), "")&amp;
      SOURCE!E128&amp;", "&amp; IF(lookups!$G$2-LEN(SOURCE!E128) &gt;=0, REPT(" ",lookups!$G$2-LEN(SOURCE!E128)), "")&amp;
      SOURCE!F128&amp;", "&amp; IF(lookups!$H$2-LEN(SOURCE!F128) &gt;= 0, REPT(" ",lookups!$H$2-LEN(SOURCE!F128)+2), "")&amp;"("&amp;
      SUBSTITUTE(TEXT(SOURCE!G128,"??0"),"  ","")&amp;" &lt;&lt; TAM_MAX_BITS) |"&amp; IF(lookups!$I$2-3 &gt;= 0, REPT(" ",MAX(1,lookups!$I$2-5+4+1-1-LEN(  IF(ISTEXT(SOURCE!H128),SOURCE!H128,  SUBSTITUTE(SUBSTITUTE(TEXT(SOURCE!H128,"????0"),"  ","")," ",""))   ))), "")&amp;
       IF(ISTEXT(SOURCE!H128),SOURCE!H128, SUBSTITUTE(SUBSTITUTE(TEXT(SOURCE!H128,"????0"),"  ","")," ",""))   &amp;","&amp; IF(lookups!$J$2-3 &gt;= 0, REPT(" ",lookups!$J$2-3-5), "")&amp;
      SOURCE!I128&amp;
" | "&amp; IF(lookups!$K$2-LEN(SOURCE!I128) &gt;= 0, REPT(" ",lookups!$K$2-LEN(SOURCE!I128)), "")&amp;
      SOURCE!J128&amp;      IF(lookups!$L$2-LEN(SOURCE!J128) &gt;= 0, REPT(" ",lookups!$L$2-LEN(SOURCE!J128)), "")&amp;
" | "&amp; IF(lookups!$K$2-LEN(SOURCE!I128) &gt;= 0, REPT(" ",lookups!$K$2-LEN(SOURCE!I128)), "")&amp;
      SOURCE!K128&amp;      IF(lookups!$L$2-LEN(SOURCE!K128) &gt;= 0, REPT(" ",lookups!$M$2-LEN(SOURCE!K128)), "")&amp;
" | "&amp; SOURCE!L128&amp;      IF(lookups!$O$2-LEN(SOURCE!L128) &gt;= 0, REPT(" ",lookups!$O$2-LEN(SOURCE!L128)), "")&amp;
" | "&amp; SOURCE!M128&amp;      IF(lookups!$P$2-LEN(SOURCE!M128) &gt;= 0, REPT(" ",lookups!$P$2-LEN(SOURCE!M128)), "")&amp;
      "},"&amp;IF(SOURCE!O128&lt;&gt;"",""&amp;SOURCE!O128,"")
 )
)
)</f>
        <v>/*  123 */  { fnLogicalNot,                 NOPARAM,                     "NOT",                                         "NOT",                                         (0 &lt;&lt; TAM_MAX_BITS) |     0, CAT_FNCT | SLS_ENABLED   | US_ENABLED   | EIM_DISABLED | PTP_NONE         },</v>
      </c>
    </row>
    <row r="129" spans="1:1">
      <c r="A129" s="80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IF(lookups!$E$2-LEN(SOURCE!C129) &gt;= 0, REPT(" ",lookups!$E$2-LEN(SOURCE!C129)), "")&amp;
      SOURCE!D129&amp;", "&amp; IF(lookups!$F$2-LEN(SOURCE!D129) &gt;= 0, REPT(" ",lookups!$F$2-LEN(SOURCE!D129)), "")&amp;
      SOURCE!E129&amp;", "&amp; IF(lookups!$G$2-LEN(SOURCE!E129) &gt;=0, REPT(" ",lookups!$G$2-LEN(SOURCE!E129)), "")&amp;
      SOURCE!F129&amp;", "&amp; IF(lookups!$H$2-LEN(SOURCE!F129) &gt;= 0, REPT(" ",lookups!$H$2-LEN(SOURCE!F129)+2), "")&amp;"("&amp;
      SUBSTITUTE(TEXT(SOURCE!G129,"??0"),"  ","")&amp;" &lt;&lt; TAM_MAX_BITS) |"&amp; IF(lookups!$I$2-3 &gt;= 0, REPT(" ",MAX(1,lookups!$I$2-5+4+1-1-LEN(  IF(ISTEXT(SOURCE!H129),SOURCE!H129,  SUBSTITUTE(SUBSTITUTE(TEXT(SOURCE!H129,"????0"),"  ","")," ",""))   ))), "")&amp;
       IF(ISTEXT(SOURCE!H129),SOURCE!H129, SUBSTITUTE(SUBSTITUTE(TEXT(SOURCE!H129,"????0"),"  ","")," ",""))   &amp;","&amp; IF(lookups!$J$2-3 &gt;= 0, REPT(" ",lookups!$J$2-3-5), "")&amp;
      SOURCE!I129&amp;
" | "&amp; IF(lookups!$K$2-LEN(SOURCE!I129) &gt;= 0, REPT(" ",lookups!$K$2-LEN(SOURCE!I129)), "")&amp;
      SOURCE!J129&amp;      IF(lookups!$L$2-LEN(SOURCE!J129) &gt;= 0, REPT(" ",lookups!$L$2-LEN(SOURCE!J129)), "")&amp;
" | "&amp; IF(lookups!$K$2-LEN(SOURCE!I129) &gt;= 0, REPT(" ",lookups!$K$2-LEN(SOURCE!I129)), "")&amp;
      SOURCE!K129&amp;      IF(lookups!$L$2-LEN(SOURCE!K129) &gt;= 0, REPT(" ",lookups!$M$2-LEN(SOURCE!K129)), "")&amp;
" | "&amp; SOURCE!L129&amp;      IF(lookups!$O$2-LEN(SOURCE!L129) &gt;= 0, REPT(" ",lookups!$O$2-LEN(SOURCE!L129)), "")&amp;
" | "&amp; SOURCE!M129&amp;      IF(lookups!$P$2-LEN(SOURCE!M129) &gt;= 0, REPT(" ",lookups!$P$2-LEN(SOURCE!M129)), "")&amp;
      "},"&amp;IF(SOURCE!O129&lt;&gt;"",""&amp;SOURCE!O129,"")
 )
)
)</f>
        <v>/*  124 */  { fnLogicalAnd,                 NOPARAM,                     "AND",                                         "AND",                                         (0 &lt;&lt; TAM_MAX_BITS) |     0, CAT_FNCT | SLS_ENABLED   | US_ENABLED   | EIM_DISABLED | PTP_NONE         },</v>
      </c>
    </row>
    <row r="130" spans="1:1">
      <c r="A130" s="80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IF(lookups!$E$2-LEN(SOURCE!C130) &gt;= 0, REPT(" ",lookups!$E$2-LEN(SOURCE!C130)), "")&amp;
      SOURCE!D130&amp;", "&amp; IF(lookups!$F$2-LEN(SOURCE!D130) &gt;= 0, REPT(" ",lookups!$F$2-LEN(SOURCE!D130)), "")&amp;
      SOURCE!E130&amp;", "&amp; IF(lookups!$G$2-LEN(SOURCE!E130) &gt;=0, REPT(" ",lookups!$G$2-LEN(SOURCE!E130)), "")&amp;
      SOURCE!F130&amp;", "&amp; IF(lookups!$H$2-LEN(SOURCE!F130) &gt;= 0, REPT(" ",lookups!$H$2-LEN(SOURCE!F130)+2), "")&amp;"("&amp;
      SUBSTITUTE(TEXT(SOURCE!G130,"??0"),"  ","")&amp;" &lt;&lt; TAM_MAX_BITS) |"&amp; IF(lookups!$I$2-3 &gt;= 0, REPT(" ",MAX(1,lookups!$I$2-5+4+1-1-LEN(  IF(ISTEXT(SOURCE!H130),SOURCE!H130,  SUBSTITUTE(SUBSTITUTE(TEXT(SOURCE!H130,"????0"),"  ","")," ",""))   ))), "")&amp;
       IF(ISTEXT(SOURCE!H130),SOURCE!H130, SUBSTITUTE(SUBSTITUTE(TEXT(SOURCE!H130,"????0"),"  ","")," ",""))   &amp;","&amp; IF(lookups!$J$2-3 &gt;= 0, REPT(" ",lookups!$J$2-3-5), "")&amp;
      SOURCE!I130&amp;
" | "&amp; IF(lookups!$K$2-LEN(SOURCE!I130) &gt;= 0, REPT(" ",lookups!$K$2-LEN(SOURCE!I130)), "")&amp;
      SOURCE!J130&amp;      IF(lookups!$L$2-LEN(SOURCE!J130) &gt;= 0, REPT(" ",lookups!$L$2-LEN(SOURCE!J130)), "")&amp;
" | "&amp; IF(lookups!$K$2-LEN(SOURCE!I130) &gt;= 0, REPT(" ",lookups!$K$2-LEN(SOURCE!I130)), "")&amp;
      SOURCE!K130&amp;      IF(lookups!$L$2-LEN(SOURCE!K130) &gt;= 0, REPT(" ",lookups!$M$2-LEN(SOURCE!K130)), "")&amp;
" | "&amp; SOURCE!L130&amp;      IF(lookups!$O$2-LEN(SOURCE!L130) &gt;= 0, REPT(" ",lookups!$O$2-LEN(SOURCE!L130)), "")&amp;
" | "&amp; SOURCE!M130&amp;      IF(lookups!$P$2-LEN(SOURCE!M130) &gt;= 0, REPT(" ",lookups!$P$2-LEN(SOURCE!M130)), "")&amp;
      "},"&amp;IF(SOURCE!O130&lt;&gt;"",""&amp;SOURCE!O130,"")
 )
)
)</f>
        <v>/*  125 */  { fnLogicalOr,                  NOPARAM,                     "OR",                                          "OR",                                          (0 &lt;&lt; TAM_MAX_BITS) |     0, CAT_FNCT | SLS_ENABLED   | US_ENABLED   | EIM_DISABLED | PTP_NONE         },</v>
      </c>
    </row>
    <row r="131" spans="1:1">
      <c r="A131" s="80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IF(lookups!$E$2-LEN(SOURCE!C131) &gt;= 0, REPT(" ",lookups!$E$2-LEN(SOURCE!C131)), "")&amp;
      SOURCE!D131&amp;", "&amp; IF(lookups!$F$2-LEN(SOURCE!D131) &gt;= 0, REPT(" ",lookups!$F$2-LEN(SOURCE!D131)), "")&amp;
      SOURCE!E131&amp;", "&amp; IF(lookups!$G$2-LEN(SOURCE!E131) &gt;=0, REPT(" ",lookups!$G$2-LEN(SOURCE!E131)), "")&amp;
      SOURCE!F131&amp;", "&amp; IF(lookups!$H$2-LEN(SOURCE!F131) &gt;= 0, REPT(" ",lookups!$H$2-LEN(SOURCE!F131)+2), "")&amp;"("&amp;
      SUBSTITUTE(TEXT(SOURCE!G131,"??0"),"  ","")&amp;" &lt;&lt; TAM_MAX_BITS) |"&amp; IF(lookups!$I$2-3 &gt;= 0, REPT(" ",MAX(1,lookups!$I$2-5+4+1-1-LEN(  IF(ISTEXT(SOURCE!H131),SOURCE!H131,  SUBSTITUTE(SUBSTITUTE(TEXT(SOURCE!H131,"????0"),"  ","")," ",""))   ))), "")&amp;
       IF(ISTEXT(SOURCE!H131),SOURCE!H131, SUBSTITUTE(SUBSTITUTE(TEXT(SOURCE!H131,"????0"),"  ","")," ",""))   &amp;","&amp; IF(lookups!$J$2-3 &gt;= 0, REPT(" ",lookups!$J$2-3-5), "")&amp;
      SOURCE!I131&amp;
" | "&amp; IF(lookups!$K$2-LEN(SOURCE!I131) &gt;= 0, REPT(" ",lookups!$K$2-LEN(SOURCE!I131)), "")&amp;
      SOURCE!J131&amp;      IF(lookups!$L$2-LEN(SOURCE!J131) &gt;= 0, REPT(" ",lookups!$L$2-LEN(SOURCE!J131)), "")&amp;
" | "&amp; IF(lookups!$K$2-LEN(SOURCE!I131) &gt;= 0, REPT(" ",lookups!$K$2-LEN(SOURCE!I131)), "")&amp;
      SOURCE!K131&amp;      IF(lookups!$L$2-LEN(SOURCE!K131) &gt;= 0, REPT(" ",lookups!$M$2-LEN(SOURCE!K131)), "")&amp;
" | "&amp; SOURCE!L131&amp;      IF(lookups!$O$2-LEN(SOURCE!L131) &gt;= 0, REPT(" ",lookups!$O$2-LEN(SOURCE!L131)), "")&amp;
" | "&amp; SOURCE!M131&amp;      IF(lookups!$P$2-LEN(SOURCE!M131) &gt;= 0, REPT(" ",lookups!$P$2-LEN(SOURCE!M131)), "")&amp;
      "},"&amp;IF(SOURCE!O131&lt;&gt;"",""&amp;SOURCE!O131,"")
 )
)
)</f>
        <v>/*  126 */  { fnLogicalXor,                 NOPARAM,                     "XOR",                                         "XOR",                                         (0 &lt;&lt; TAM_MAX_BITS) |     0, CAT_FNCT | SLS_ENABLED   | US_ENABLED   | EIM_DISABLED | PTP_NONE         },</v>
      </c>
    </row>
    <row r="132" spans="1:1">
      <c r="A132" s="80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IF(lookups!$E$2-LEN(SOURCE!C132) &gt;= 0, REPT(" ",lookups!$E$2-LEN(SOURCE!C132)), "")&amp;
      SOURCE!D132&amp;", "&amp; IF(lookups!$F$2-LEN(SOURCE!D132) &gt;= 0, REPT(" ",lookups!$F$2-LEN(SOURCE!D132)), "")&amp;
      SOURCE!E132&amp;", "&amp; IF(lookups!$G$2-LEN(SOURCE!E132) &gt;=0, REPT(" ",lookups!$G$2-LEN(SOURCE!E132)), "")&amp;
      SOURCE!F132&amp;", "&amp; IF(lookups!$H$2-LEN(SOURCE!F132) &gt;= 0, REPT(" ",lookups!$H$2-LEN(SOURCE!F132)+2), "")&amp;"("&amp;
      SUBSTITUTE(TEXT(SOURCE!G132,"??0"),"  ","")&amp;" &lt;&lt; TAM_MAX_BITS) |"&amp; IF(lookups!$I$2-3 &gt;= 0, REPT(" ",MAX(1,lookups!$I$2-5+4+1-1-LEN(  IF(ISTEXT(SOURCE!H132),SOURCE!H132,  SUBSTITUTE(SUBSTITUTE(TEXT(SOURCE!H132,"????0"),"  ","")," ",""))   ))), "")&amp;
       IF(ISTEXT(SOURCE!H132),SOURCE!H132, SUBSTITUTE(SUBSTITUTE(TEXT(SOURCE!H132,"????0"),"  ","")," ",""))   &amp;","&amp; IF(lookups!$J$2-3 &gt;= 0, REPT(" ",lookups!$J$2-3-5), "")&amp;
      SOURCE!I132&amp;
" | "&amp; IF(lookups!$K$2-LEN(SOURCE!I132) &gt;= 0, REPT(" ",lookups!$K$2-LEN(SOURCE!I132)), "")&amp;
      SOURCE!J132&amp;      IF(lookups!$L$2-LEN(SOURCE!J132) &gt;= 0, REPT(" ",lookups!$L$2-LEN(SOURCE!J132)), "")&amp;
" | "&amp; IF(lookups!$K$2-LEN(SOURCE!I132) &gt;= 0, REPT(" ",lookups!$K$2-LEN(SOURCE!I132)), "")&amp;
      SOURCE!K132&amp;      IF(lookups!$L$2-LEN(SOURCE!K132) &gt;= 0, REPT(" ",lookups!$M$2-LEN(SOURCE!K132)), "")&amp;
" | "&amp; SOURCE!L132&amp;      IF(lookups!$O$2-LEN(SOURCE!L132) &gt;= 0, REPT(" ",lookups!$O$2-LEN(SOURCE!L132)), "")&amp;
" | "&amp; SOURCE!M132&amp;      IF(lookups!$P$2-LEN(SOURCE!M132) &gt;= 0, REPT(" ",lookups!$P$2-LEN(SOURCE!M132)), "")&amp;
      "},"&amp;IF(SOURCE!O132&lt;&gt;"",""&amp;SOURCE!O132,"")
 )
)
)</f>
        <v>/*  127 */  { fnSwapX,                      TM_REGISTER,                 "x" STD_RIGHT_OVER_LEFT_ARROW,                 "x" STD_RIGHT_OVER_LEFT_ARROW,                 (0 &lt;&lt; TAM_MAX_BITS) |    99, CAT_FNCT | SLS_ENABLED   | US_ENABL_XEQ | EIM_DISABLED | PTP_REGISTER     },</v>
      </c>
    </row>
    <row r="133" spans="1:1">
      <c r="A133" s="80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IF(lookups!$E$2-LEN(SOURCE!C133) &gt;= 0, REPT(" ",lookups!$E$2-LEN(SOURCE!C133)), "")&amp;
      SOURCE!D133&amp;", "&amp; IF(lookups!$F$2-LEN(SOURCE!D133) &gt;= 0, REPT(" ",lookups!$F$2-LEN(SOURCE!D133)), "")&amp;
      SOURCE!E133&amp;", "&amp; IF(lookups!$G$2-LEN(SOURCE!E133) &gt;=0, REPT(" ",lookups!$G$2-LEN(SOURCE!E133)), "")&amp;
      SOURCE!F133&amp;", "&amp; IF(lookups!$H$2-LEN(SOURCE!F133) &gt;= 0, REPT(" ",lookups!$H$2-LEN(SOURCE!F133)+2), "")&amp;"("&amp;
      SUBSTITUTE(TEXT(SOURCE!G133,"??0"),"  ","")&amp;" &lt;&lt; TAM_MAX_BITS) |"&amp; IF(lookups!$I$2-3 &gt;= 0, REPT(" ",MAX(1,lookups!$I$2-5+4+1-1-LEN(  IF(ISTEXT(SOURCE!H133),SOURCE!H133,  SUBSTITUTE(SUBSTITUTE(TEXT(SOURCE!H133,"????0"),"  ","")," ",""))   ))), "")&amp;
       IF(ISTEXT(SOURCE!H133),SOURCE!H133, SUBSTITUTE(SUBSTITUTE(TEXT(SOURCE!H133,"????0"),"  ","")," ",""))   &amp;","&amp; IF(lookups!$J$2-3 &gt;= 0, REPT(" ",lookups!$J$2-3-5), "")&amp;
      SOURCE!I133&amp;
" | "&amp; IF(lookups!$K$2-LEN(SOURCE!I133) &gt;= 0, REPT(" ",lookups!$K$2-LEN(SOURCE!I133)), "")&amp;
      SOURCE!J133&amp;      IF(lookups!$L$2-LEN(SOURCE!J133) &gt;= 0, REPT(" ",lookups!$L$2-LEN(SOURCE!J133)), "")&amp;
" | "&amp; IF(lookups!$K$2-LEN(SOURCE!I133) &gt;= 0, REPT(" ",lookups!$K$2-LEN(SOURCE!I133)), "")&amp;
      SOURCE!K133&amp;      IF(lookups!$L$2-LEN(SOURCE!K133) &gt;= 0, REPT(" ",lookups!$M$2-LEN(SOURCE!K133)), "")&amp;
" | "&amp; SOURCE!L133&amp;      IF(lookups!$O$2-LEN(SOURCE!L133) &gt;= 0, REPT(" ",lookups!$O$2-LEN(SOURCE!L133)), "")&amp;
" | "&amp; SOURCE!M133&amp;      IF(lookups!$P$2-LEN(SOURCE!M133) &gt;= 0, REPT(" ",lookups!$P$2-LEN(SOURCE!M133)), "")&amp;
      "},"&amp;IF(SOURCE!O133&lt;&gt;"",""&amp;SOURCE!O133,"")
 )
)
)</f>
        <v/>
      </c>
    </row>
    <row r="134" spans="1:1">
      <c r="A134" s="80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IF(lookups!$E$2-LEN(SOURCE!C134) &gt;= 0, REPT(" ",lookups!$E$2-LEN(SOURCE!C134)), "")&amp;
      SOURCE!D134&amp;", "&amp; IF(lookups!$F$2-LEN(SOURCE!D134) &gt;= 0, REPT(" ",lookups!$F$2-LEN(SOURCE!D134)), "")&amp;
      SOURCE!E134&amp;", "&amp; IF(lookups!$G$2-LEN(SOURCE!E134) &gt;=0, REPT(" ",lookups!$G$2-LEN(SOURCE!E134)), "")&amp;
      SOURCE!F134&amp;", "&amp; IF(lookups!$H$2-LEN(SOURCE!F134) &gt;= 0, REPT(" ",lookups!$H$2-LEN(SOURCE!F134)+2), "")&amp;"("&amp;
      SUBSTITUTE(TEXT(SOURCE!G134,"??0"),"  ","")&amp;" &lt;&lt; TAM_MAX_BITS) |"&amp; IF(lookups!$I$2-3 &gt;= 0, REPT(" ",MAX(1,lookups!$I$2-5+4+1-1-LEN(  IF(ISTEXT(SOURCE!H134),SOURCE!H134,  SUBSTITUTE(SUBSTITUTE(TEXT(SOURCE!H134,"????0"),"  ","")," ",""))   ))), "")&amp;
       IF(ISTEXT(SOURCE!H134),SOURCE!H134, SUBSTITUTE(SUBSTITUTE(TEXT(SOURCE!H134,"????0"),"  ","")," ",""))   &amp;","&amp; IF(lookups!$J$2-3 &gt;= 0, REPT(" ",lookups!$J$2-3-5), "")&amp;
      SOURCE!I134&amp;
" | "&amp; IF(lookups!$K$2-LEN(SOURCE!I134) &gt;= 0, REPT(" ",lookups!$K$2-LEN(SOURCE!I134)), "")&amp;
      SOURCE!J134&amp;      IF(lookups!$L$2-LEN(SOURCE!J134) &gt;= 0, REPT(" ",lookups!$L$2-LEN(SOURCE!J134)), "")&amp;
" | "&amp; IF(lookups!$K$2-LEN(SOURCE!I134) &gt;= 0, REPT(" ",lookups!$K$2-LEN(SOURCE!I134)), "")&amp;
      SOURCE!K134&amp;      IF(lookups!$L$2-LEN(SOURCE!K134) &gt;= 0, REPT(" ",lookups!$M$2-LEN(SOURCE!K134)), "")&amp;
" | "&amp; SOURCE!L134&amp;      IF(lookups!$O$2-LEN(SOURCE!L134) &gt;= 0, REPT(" ",lookups!$O$2-LEN(SOURCE!L134)), "")&amp;
" | "&amp; SOURCE!M134&amp;      IF(lookups!$P$2-LEN(SOURCE!M134) &gt;= 0, REPT(" ",lookups!$P$2-LEN(SOURCE!M134)), "")&amp;
      "},"&amp;IF(SOURCE!O134&lt;&gt;"",""&amp;SOURCE!O134,"")
 )
)
)</f>
        <v/>
      </c>
    </row>
    <row r="135" spans="1:1">
      <c r="A135" s="80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IF(lookups!$E$2-LEN(SOURCE!C135) &gt;= 0, REPT(" ",lookups!$E$2-LEN(SOURCE!C135)), "")&amp;
      SOURCE!D135&amp;", "&amp; IF(lookups!$F$2-LEN(SOURCE!D135) &gt;= 0, REPT(" ",lookups!$F$2-LEN(SOURCE!D135)), "")&amp;
      SOURCE!E135&amp;", "&amp; IF(lookups!$G$2-LEN(SOURCE!E135) &gt;=0, REPT(" ",lookups!$G$2-LEN(SOURCE!E135)), "")&amp;
      SOURCE!F135&amp;", "&amp; IF(lookups!$H$2-LEN(SOURCE!F135) &gt;= 0, REPT(" ",lookups!$H$2-LEN(SOURCE!F135)+2), "")&amp;"("&amp;
      SUBSTITUTE(TEXT(SOURCE!G135,"??0"),"  ","")&amp;" &lt;&lt; TAM_MAX_BITS) |"&amp; IF(lookups!$I$2-3 &gt;= 0, REPT(" ",MAX(1,lookups!$I$2-5+4+1-1-LEN(  IF(ISTEXT(SOURCE!H135),SOURCE!H135,  SUBSTITUTE(SUBSTITUTE(TEXT(SOURCE!H135,"????0"),"  ","")," ",""))   ))), "")&amp;
       IF(ISTEXT(SOURCE!H135),SOURCE!H135, SUBSTITUTE(SUBSTITUTE(TEXT(SOURCE!H135,"????0"),"  ","")," ",""))   &amp;","&amp; IF(lookups!$J$2-3 &gt;= 0, REPT(" ",lookups!$J$2-3-5), "")&amp;
      SOURCE!I135&amp;
" | "&amp; IF(lookups!$K$2-LEN(SOURCE!I135) &gt;= 0, REPT(" ",lookups!$K$2-LEN(SOURCE!I135)), "")&amp;
      SOURCE!J135&amp;      IF(lookups!$L$2-LEN(SOURCE!J135) &gt;= 0, REPT(" ",lookups!$L$2-LEN(SOURCE!J135)), "")&amp;
" | "&amp; IF(lookups!$K$2-LEN(SOURCE!I135) &gt;= 0, REPT(" ",lookups!$K$2-LEN(SOURCE!I135)), "")&amp;
      SOURCE!K135&amp;      IF(lookups!$L$2-LEN(SOURCE!K135) &gt;= 0, REPT(" ",lookups!$M$2-LEN(SOURCE!K135)), "")&amp;
" | "&amp; SOURCE!L135&amp;      IF(lookups!$O$2-LEN(SOURCE!L135) &gt;= 0, REPT(" ",lookups!$O$2-LEN(SOURCE!L135)), "")&amp;
" | "&amp; SOURCE!M135&amp;      IF(lookups!$P$2-LEN(SOURCE!M135) &gt;= 0, REPT(" ",lookups!$P$2-LEN(SOURCE!M135)), "")&amp;
      "},"&amp;IF(SOURCE!O135&lt;&gt;"",""&amp;SOURCE!O135,"")
 )
)
)</f>
        <v>// Items from 128 to ... are 2 byte OP codes</v>
      </c>
    </row>
    <row r="136" spans="1:1">
      <c r="A136" s="80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IF(lookups!$E$2-LEN(SOURCE!C136) &gt;= 0, REPT(" ",lookups!$E$2-LEN(SOURCE!C136)), "")&amp;
      SOURCE!D136&amp;", "&amp; IF(lookups!$F$2-LEN(SOURCE!D136) &gt;= 0, REPT(" ",lookups!$F$2-LEN(SOURCE!D136)), "")&amp;
      SOURCE!E136&amp;", "&amp; IF(lookups!$G$2-LEN(SOURCE!E136) &gt;=0, REPT(" ",lookups!$G$2-LEN(SOURCE!E136)), "")&amp;
      SOURCE!F136&amp;", "&amp; IF(lookups!$H$2-LEN(SOURCE!F136) &gt;= 0, REPT(" ",lookups!$H$2-LEN(SOURCE!F136)+2), "")&amp;"("&amp;
      SUBSTITUTE(TEXT(SOURCE!G136,"??0"),"  ","")&amp;" &lt;&lt; TAM_MAX_BITS) |"&amp; IF(lookups!$I$2-3 &gt;= 0, REPT(" ",MAX(1,lookups!$I$2-5+4+1-1-LEN(  IF(ISTEXT(SOURCE!H136),SOURCE!H136,  SUBSTITUTE(SUBSTITUTE(TEXT(SOURCE!H136,"????0"),"  ","")," ",""))   ))), "")&amp;
       IF(ISTEXT(SOURCE!H136),SOURCE!H136, SUBSTITUTE(SUBSTITUTE(TEXT(SOURCE!H136,"????0"),"  ","")," ",""))   &amp;","&amp; IF(lookups!$J$2-3 &gt;= 0, REPT(" ",lookups!$J$2-3-5), "")&amp;
      SOURCE!I136&amp;
" | "&amp; IF(lookups!$K$2-LEN(SOURCE!I136) &gt;= 0, REPT(" ",lookups!$K$2-LEN(SOURCE!I136)), "")&amp;
      SOURCE!J136&amp;      IF(lookups!$L$2-LEN(SOURCE!J136) &gt;= 0, REPT(" ",lookups!$L$2-LEN(SOURCE!J136)), "")&amp;
" | "&amp; IF(lookups!$K$2-LEN(SOURCE!I136) &gt;= 0, REPT(" ",lookups!$K$2-LEN(SOURCE!I136)), "")&amp;
      SOURCE!K136&amp;      IF(lookups!$L$2-LEN(SOURCE!K136) &gt;= 0, REPT(" ",lookups!$M$2-LEN(SOURCE!K136)), "")&amp;
" | "&amp; SOURCE!L136&amp;      IF(lookups!$O$2-LEN(SOURCE!L136) &gt;= 0, REPT(" ",lookups!$O$2-LEN(SOURCE!L136)), "")&amp;
" | "&amp; SOURCE!M136&amp;      IF(lookups!$P$2-LEN(SOURCE!M136) &gt;= 0, REPT(" ",lookups!$P$2-LEN(SOURCE!M136)), "")&amp;
      "},"&amp;IF(SOURCE!O136&lt;&gt;"",""&amp;SOURCE!O136,"")
 )
)
)</f>
        <v>// Constants</v>
      </c>
    </row>
    <row r="137" spans="1:1">
      <c r="A137" s="80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IF(lookups!$E$2-LEN(SOURCE!C137) &gt;= 0, REPT(" ",lookups!$E$2-LEN(SOURCE!C137)), "")&amp;
      SOURCE!D137&amp;", "&amp; IF(lookups!$F$2-LEN(SOURCE!D137) &gt;= 0, REPT(" ",lookups!$F$2-LEN(SOURCE!D137)), "")&amp;
      SOURCE!E137&amp;", "&amp; IF(lookups!$G$2-LEN(SOURCE!E137) &gt;=0, REPT(" ",lookups!$G$2-LEN(SOURCE!E137)), "")&amp;
      SOURCE!F137&amp;", "&amp; IF(lookups!$H$2-LEN(SOURCE!F137) &gt;= 0, REPT(" ",lookups!$H$2-LEN(SOURCE!F137)+2), "")&amp;"("&amp;
      SUBSTITUTE(TEXT(SOURCE!G137,"??0"),"  ","")&amp;" &lt;&lt; TAM_MAX_BITS) |"&amp; IF(lookups!$I$2-3 &gt;= 0, REPT(" ",MAX(1,lookups!$I$2-5+4+1-1-LEN(  IF(ISTEXT(SOURCE!H137),SOURCE!H137,  SUBSTITUTE(SUBSTITUTE(TEXT(SOURCE!H137,"????0"),"  ","")," ",""))   ))), "")&amp;
       IF(ISTEXT(SOURCE!H137),SOURCE!H137, SUBSTITUTE(SUBSTITUTE(TEXT(SOURCE!H137,"????0"),"  ","")," ",""))   &amp;","&amp; IF(lookups!$J$2-3 &gt;= 0, REPT(" ",lookups!$J$2-3-5), "")&amp;
      SOURCE!I137&amp;
" | "&amp; IF(lookups!$K$2-LEN(SOURCE!I137) &gt;= 0, REPT(" ",lookups!$K$2-LEN(SOURCE!I137)), "")&amp;
      SOURCE!J137&amp;      IF(lookups!$L$2-LEN(SOURCE!J137) &gt;= 0, REPT(" ",lookups!$L$2-LEN(SOURCE!J137)), "")&amp;
" | "&amp; IF(lookups!$K$2-LEN(SOURCE!I137) &gt;= 0, REPT(" ",lookups!$K$2-LEN(SOURCE!I137)), "")&amp;
      SOURCE!K137&amp;      IF(lookups!$L$2-LEN(SOURCE!K137) &gt;= 0, REPT(" ",lookups!$M$2-LEN(SOURCE!K137)), "")&amp;
" | "&amp; SOURCE!L137&amp;      IF(lookups!$O$2-LEN(SOURCE!L137) &gt;= 0, REPT(" ",lookups!$O$2-LEN(SOURCE!L137)), "")&amp;
" | "&amp; SOURCE!M137&amp;      IF(lookups!$P$2-LEN(SOURCE!M137) &gt;= 0, REPT(" ",lookups!$P$2-LEN(SOURCE!M137)), "")&amp;
      "},"&amp;IF(SOURCE!O137&lt;&gt;"",""&amp;SOURCE!O137,"")
 )
)
)</f>
        <v>/*  128 */  { fnConstant,                   0,                           "a",                                           "yr.gregor",                                   (0 &lt;&lt; TAM_MAX_BITS) |     0, CAT_CNST | SLS_ENABLED   | US_ENABLED   | EIM_DISABLED | PTP_NONE         },</v>
      </c>
    </row>
    <row r="138" spans="1:1">
      <c r="A138" s="80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IF(lookups!$E$2-LEN(SOURCE!C138) &gt;= 0, REPT(" ",lookups!$E$2-LEN(SOURCE!C138)), "")&amp;
      SOURCE!D138&amp;", "&amp; IF(lookups!$F$2-LEN(SOURCE!D138) &gt;= 0, REPT(" ",lookups!$F$2-LEN(SOURCE!D138)), "")&amp;
      SOURCE!E138&amp;", "&amp; IF(lookups!$G$2-LEN(SOURCE!E138) &gt;=0, REPT(" ",lookups!$G$2-LEN(SOURCE!E138)), "")&amp;
      SOURCE!F138&amp;", "&amp; IF(lookups!$H$2-LEN(SOURCE!F138) &gt;= 0, REPT(" ",lookups!$H$2-LEN(SOURCE!F138)+2), "")&amp;"("&amp;
      SUBSTITUTE(TEXT(SOURCE!G138,"??0"),"  ","")&amp;" &lt;&lt; TAM_MAX_BITS) |"&amp; IF(lookups!$I$2-3 &gt;= 0, REPT(" ",MAX(1,lookups!$I$2-5+4+1-1-LEN(  IF(ISTEXT(SOURCE!H138),SOURCE!H138,  SUBSTITUTE(SUBSTITUTE(TEXT(SOURCE!H138,"????0"),"  ","")," ",""))   ))), "")&amp;
       IF(ISTEXT(SOURCE!H138),SOURCE!H138, SUBSTITUTE(SUBSTITUTE(TEXT(SOURCE!H138,"????0"),"  ","")," ",""))   &amp;","&amp; IF(lookups!$J$2-3 &gt;= 0, REPT(" ",lookups!$J$2-3-5), "")&amp;
      SOURCE!I138&amp;
" | "&amp; IF(lookups!$K$2-LEN(SOURCE!I138) &gt;= 0, REPT(" ",lookups!$K$2-LEN(SOURCE!I138)), "")&amp;
      SOURCE!J138&amp;      IF(lookups!$L$2-LEN(SOURCE!J138) &gt;= 0, REPT(" ",lookups!$L$2-LEN(SOURCE!J138)), "")&amp;
" | "&amp; IF(lookups!$K$2-LEN(SOURCE!I138) &gt;= 0, REPT(" ",lookups!$K$2-LEN(SOURCE!I138)), "")&amp;
      SOURCE!K138&amp;      IF(lookups!$L$2-LEN(SOURCE!K138) &gt;= 0, REPT(" ",lookups!$M$2-LEN(SOURCE!K138)), "")&amp;
" | "&amp; SOURCE!L138&amp;      IF(lookups!$O$2-LEN(SOURCE!L138) &gt;= 0, REPT(" ",lookups!$O$2-LEN(SOURCE!L138)), "")&amp;
" | "&amp; SOURCE!M138&amp;      IF(lookups!$P$2-LEN(SOURCE!M138) &gt;= 0, REPT(" ",lookups!$P$2-LEN(SOURCE!M138)), "")&amp;
      "},"&amp;IF(SOURCE!O138&lt;&gt;"",""&amp;SOURCE!O138,"")
 )
)
)</f>
        <v>/*  129 */  { fnConstant,                   1,                           "a" STD_SUB_0,                                 "rad.bohr",                                    (0 &lt;&lt; TAM_MAX_BITS) |     0, CAT_CNST | SLS_ENABLED   | US_ENABLED   | EIM_DISABLED | PTP_NONE         },</v>
      </c>
    </row>
    <row r="139" spans="1:1">
      <c r="A139" s="80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IF(lookups!$E$2-LEN(SOURCE!C139) &gt;= 0, REPT(" ",lookups!$E$2-LEN(SOURCE!C139)), "")&amp;
      SOURCE!D139&amp;", "&amp; IF(lookups!$F$2-LEN(SOURCE!D139) &gt;= 0, REPT(" ",lookups!$F$2-LEN(SOURCE!D139)), "")&amp;
      SOURCE!E139&amp;", "&amp; IF(lookups!$G$2-LEN(SOURCE!E139) &gt;=0, REPT(" ",lookups!$G$2-LEN(SOURCE!E139)), "")&amp;
      SOURCE!F139&amp;", "&amp; IF(lookups!$H$2-LEN(SOURCE!F139) &gt;= 0, REPT(" ",lookups!$H$2-LEN(SOURCE!F139)+2), "")&amp;"("&amp;
      SUBSTITUTE(TEXT(SOURCE!G139,"??0"),"  ","")&amp;" &lt;&lt; TAM_MAX_BITS) |"&amp; IF(lookups!$I$2-3 &gt;= 0, REPT(" ",MAX(1,lookups!$I$2-5+4+1-1-LEN(  IF(ISTEXT(SOURCE!H139),SOURCE!H139,  SUBSTITUTE(SUBSTITUTE(TEXT(SOURCE!H139,"????0"),"  ","")," ",""))   ))), "")&amp;
       IF(ISTEXT(SOURCE!H139),SOURCE!H139, SUBSTITUTE(SUBSTITUTE(TEXT(SOURCE!H139,"????0"),"  ","")," ",""))   &amp;","&amp; IF(lookups!$J$2-3 &gt;= 0, REPT(" ",lookups!$J$2-3-5), "")&amp;
      SOURCE!I139&amp;
" | "&amp; IF(lookups!$K$2-LEN(SOURCE!I139) &gt;= 0, REPT(" ",lookups!$K$2-LEN(SOURCE!I139)), "")&amp;
      SOURCE!J139&amp;      IF(lookups!$L$2-LEN(SOURCE!J139) &gt;= 0, REPT(" ",lookups!$L$2-LEN(SOURCE!J139)), "")&amp;
" | "&amp; IF(lookups!$K$2-LEN(SOURCE!I139) &gt;= 0, REPT(" ",lookups!$K$2-LEN(SOURCE!I139)), "")&amp;
      SOURCE!K139&amp;      IF(lookups!$L$2-LEN(SOURCE!K139) &gt;= 0, REPT(" ",lookups!$M$2-LEN(SOURCE!K139)), "")&amp;
" | "&amp; SOURCE!L139&amp;      IF(lookups!$O$2-LEN(SOURCE!L139) &gt;= 0, REPT(" ",lookups!$O$2-LEN(SOURCE!L139)), "")&amp;
" | "&amp; SOURCE!M139&amp;      IF(lookups!$P$2-LEN(SOURCE!M139) &gt;= 0, REPT(" ",lookups!$P$2-LEN(SOURCE!M139)), "")&amp;
      "},"&amp;IF(SOURCE!O139&lt;&gt;"",""&amp;SOURCE!O139,"")
 )
)
)</f>
        <v>/*  130 */  { fnConstant,                   2,                           "a" STD_SUB_M STD_SUB_o STD_SUB_o STD_SUB_n,   "orb.moon",                                    (0 &lt;&lt; TAM_MAX_BITS) |     0, CAT_CNST | SLS_ENABLED   | US_ENABLED   | EIM_DISABLED | PTP_NONE         },</v>
      </c>
    </row>
    <row r="140" spans="1:1">
      <c r="A140" s="80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IF(lookups!$E$2-LEN(SOURCE!C140) &gt;= 0, REPT(" ",lookups!$E$2-LEN(SOURCE!C140)), "")&amp;
      SOURCE!D140&amp;", "&amp; IF(lookups!$F$2-LEN(SOURCE!D140) &gt;= 0, REPT(" ",lookups!$F$2-LEN(SOURCE!D140)), "")&amp;
      SOURCE!E140&amp;", "&amp; IF(lookups!$G$2-LEN(SOURCE!E140) &gt;=0, REPT(" ",lookups!$G$2-LEN(SOURCE!E140)), "")&amp;
      SOURCE!F140&amp;", "&amp; IF(lookups!$H$2-LEN(SOURCE!F140) &gt;= 0, REPT(" ",lookups!$H$2-LEN(SOURCE!F140)+2), "")&amp;"("&amp;
      SUBSTITUTE(TEXT(SOURCE!G140,"??0"),"  ","")&amp;" &lt;&lt; TAM_MAX_BITS) |"&amp; IF(lookups!$I$2-3 &gt;= 0, REPT(" ",MAX(1,lookups!$I$2-5+4+1-1-LEN(  IF(ISTEXT(SOURCE!H140),SOURCE!H140,  SUBSTITUTE(SUBSTITUTE(TEXT(SOURCE!H140,"????0"),"  ","")," ",""))   ))), "")&amp;
       IF(ISTEXT(SOURCE!H140),SOURCE!H140, SUBSTITUTE(SUBSTITUTE(TEXT(SOURCE!H140,"????0"),"  ","")," ",""))   &amp;","&amp; IF(lookups!$J$2-3 &gt;= 0, REPT(" ",lookups!$J$2-3-5), "")&amp;
      SOURCE!I140&amp;
" | "&amp; IF(lookups!$K$2-LEN(SOURCE!I140) &gt;= 0, REPT(" ",lookups!$K$2-LEN(SOURCE!I140)), "")&amp;
      SOURCE!J140&amp;      IF(lookups!$L$2-LEN(SOURCE!J140) &gt;= 0, REPT(" ",lookups!$L$2-LEN(SOURCE!J140)), "")&amp;
" | "&amp; IF(lookups!$K$2-LEN(SOURCE!I140) &gt;= 0, REPT(" ",lookups!$K$2-LEN(SOURCE!I140)), "")&amp;
      SOURCE!K140&amp;      IF(lookups!$L$2-LEN(SOURCE!K140) &gt;= 0, REPT(" ",lookups!$M$2-LEN(SOURCE!K140)), "")&amp;
" | "&amp; SOURCE!L140&amp;      IF(lookups!$O$2-LEN(SOURCE!L140) &gt;= 0, REPT(" ",lookups!$O$2-LEN(SOURCE!L140)), "")&amp;
" | "&amp; SOURCE!M140&amp;      IF(lookups!$P$2-LEN(SOURCE!M140) &gt;= 0, REPT(" ",lookups!$P$2-LEN(SOURCE!M140)), "")&amp;
      "},"&amp;IF(SOURCE!O140&lt;&gt;"",""&amp;SOURCE!O140,"")
 )
)
)</f>
        <v>/*  131 */  { fnConstant,                   3,                           "a" STD_SUB_EARTH,                             "orb.earth",                                   (0 &lt;&lt; TAM_MAX_BITS) |     0, CAT_CNST | SLS_ENABLED   | US_ENABLED   | EIM_DISABLED | PTP_NONE         },</v>
      </c>
    </row>
    <row r="141" spans="1:1">
      <c r="A141" s="80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IF(lookups!$E$2-LEN(SOURCE!C141) &gt;= 0, REPT(" ",lookups!$E$2-LEN(SOURCE!C141)), "")&amp;
      SOURCE!D141&amp;", "&amp; IF(lookups!$F$2-LEN(SOURCE!D141) &gt;= 0, REPT(" ",lookups!$F$2-LEN(SOURCE!D141)), "")&amp;
      SOURCE!E141&amp;", "&amp; IF(lookups!$G$2-LEN(SOURCE!E141) &gt;=0, REPT(" ",lookups!$G$2-LEN(SOURCE!E141)), "")&amp;
      SOURCE!F141&amp;", "&amp; IF(lookups!$H$2-LEN(SOURCE!F141) &gt;= 0, REPT(" ",lookups!$H$2-LEN(SOURCE!F141)+2), "")&amp;"("&amp;
      SUBSTITUTE(TEXT(SOURCE!G141,"??0"),"  ","")&amp;" &lt;&lt; TAM_MAX_BITS) |"&amp; IF(lookups!$I$2-3 &gt;= 0, REPT(" ",MAX(1,lookups!$I$2-5+4+1-1-LEN(  IF(ISTEXT(SOURCE!H141),SOURCE!H141,  SUBSTITUTE(SUBSTITUTE(TEXT(SOURCE!H141,"????0"),"  ","")," ",""))   ))), "")&amp;
       IF(ISTEXT(SOURCE!H141),SOURCE!H141, SUBSTITUTE(SUBSTITUTE(TEXT(SOURCE!H141,"????0"),"  ","")," ",""))   &amp;","&amp; IF(lookups!$J$2-3 &gt;= 0, REPT(" ",lookups!$J$2-3-5), "")&amp;
      SOURCE!I141&amp;
" | "&amp; IF(lookups!$K$2-LEN(SOURCE!I141) &gt;= 0, REPT(" ",lookups!$K$2-LEN(SOURCE!I141)), "")&amp;
      SOURCE!J141&amp;      IF(lookups!$L$2-LEN(SOURCE!J141) &gt;= 0, REPT(" ",lookups!$L$2-LEN(SOURCE!J141)), "")&amp;
" | "&amp; IF(lookups!$K$2-LEN(SOURCE!I141) &gt;= 0, REPT(" ",lookups!$K$2-LEN(SOURCE!I141)), "")&amp;
      SOURCE!K141&amp;      IF(lookups!$L$2-LEN(SOURCE!K141) &gt;= 0, REPT(" ",lookups!$M$2-LEN(SOURCE!K141)), "")&amp;
" | "&amp; SOURCE!L141&amp;      IF(lookups!$O$2-LEN(SOURCE!L141) &gt;= 0, REPT(" ",lookups!$O$2-LEN(SOURCE!L141)), "")&amp;
" | "&amp; SOURCE!M141&amp;      IF(lookups!$P$2-LEN(SOURCE!M141) &gt;= 0, REPT(" ",lookups!$P$2-LEN(SOURCE!M141)), "")&amp;
      "},"&amp;IF(SOURCE!O141&lt;&gt;"",""&amp;SOURCE!O141,"")
 )
)
)</f>
        <v>/*  132 */  { fnConstant,                   4,                           "c",                                           "lightspeed",                                  (0 &lt;&lt; TAM_MAX_BITS) |     0, CAT_CNST | SLS_ENABLED   | US_ENABLED   | EIM_DISABLED | PTP_NONE         },</v>
      </c>
    </row>
    <row r="142" spans="1:1">
      <c r="A142" s="80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IF(lookups!$E$2-LEN(SOURCE!C142) &gt;= 0, REPT(" ",lookups!$E$2-LEN(SOURCE!C142)), "")&amp;
      SOURCE!D142&amp;", "&amp; IF(lookups!$F$2-LEN(SOURCE!D142) &gt;= 0, REPT(" ",lookups!$F$2-LEN(SOURCE!D142)), "")&amp;
      SOURCE!E142&amp;", "&amp; IF(lookups!$G$2-LEN(SOURCE!E142) &gt;=0, REPT(" ",lookups!$G$2-LEN(SOURCE!E142)), "")&amp;
      SOURCE!F142&amp;", "&amp; IF(lookups!$H$2-LEN(SOURCE!F142) &gt;= 0, REPT(" ",lookups!$H$2-LEN(SOURCE!F142)+2), "")&amp;"("&amp;
      SUBSTITUTE(TEXT(SOURCE!G142,"??0"),"  ","")&amp;" &lt;&lt; TAM_MAX_BITS) |"&amp; IF(lookups!$I$2-3 &gt;= 0, REPT(" ",MAX(1,lookups!$I$2-5+4+1-1-LEN(  IF(ISTEXT(SOURCE!H142),SOURCE!H142,  SUBSTITUTE(SUBSTITUTE(TEXT(SOURCE!H142,"????0"),"  ","")," ",""))   ))), "")&amp;
       IF(ISTEXT(SOURCE!H142),SOURCE!H142, SUBSTITUTE(SUBSTITUTE(TEXT(SOURCE!H142,"????0"),"  ","")," ",""))   &amp;","&amp; IF(lookups!$J$2-3 &gt;= 0, REPT(" ",lookups!$J$2-3-5), "")&amp;
      SOURCE!I142&amp;
" | "&amp; IF(lookups!$K$2-LEN(SOURCE!I142) &gt;= 0, REPT(" ",lookups!$K$2-LEN(SOURCE!I142)), "")&amp;
      SOURCE!J142&amp;      IF(lookups!$L$2-LEN(SOURCE!J142) &gt;= 0, REPT(" ",lookups!$L$2-LEN(SOURCE!J142)), "")&amp;
" | "&amp; IF(lookups!$K$2-LEN(SOURCE!I142) &gt;= 0, REPT(" ",lookups!$K$2-LEN(SOURCE!I142)), "")&amp;
      SOURCE!K142&amp;      IF(lookups!$L$2-LEN(SOURCE!K142) &gt;= 0, REPT(" ",lookups!$M$2-LEN(SOURCE!K142)), "")&amp;
" | "&amp; SOURCE!L142&amp;      IF(lookups!$O$2-LEN(SOURCE!L142) &gt;= 0, REPT(" ",lookups!$O$2-LEN(SOURCE!L142)), "")&amp;
" | "&amp; SOURCE!M142&amp;      IF(lookups!$P$2-LEN(SOURCE!M142) &gt;= 0, REPT(" ",lookups!$P$2-LEN(SOURCE!M142)), "")&amp;
      "},"&amp;IF(SOURCE!O142&lt;&gt;"",""&amp;SOURCE!O142,"")
 )
)
)</f>
        <v>/*  133 */  { fnConstant,                   5,                           "c" STD_SUB_1,                                 "c.radiatn1",                                  (0 &lt;&lt; TAM_MAX_BITS) |     0, CAT_CNST | SLS_ENABLED   | US_ENABLED   | EIM_DISABLED | PTP_NONE         },</v>
      </c>
    </row>
    <row r="143" spans="1:1">
      <c r="A143" s="80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IF(lookups!$E$2-LEN(SOURCE!C143) &gt;= 0, REPT(" ",lookups!$E$2-LEN(SOURCE!C143)), "")&amp;
      SOURCE!D143&amp;", "&amp; IF(lookups!$F$2-LEN(SOURCE!D143) &gt;= 0, REPT(" ",lookups!$F$2-LEN(SOURCE!D143)), "")&amp;
      SOURCE!E143&amp;", "&amp; IF(lookups!$G$2-LEN(SOURCE!E143) &gt;=0, REPT(" ",lookups!$G$2-LEN(SOURCE!E143)), "")&amp;
      SOURCE!F143&amp;", "&amp; IF(lookups!$H$2-LEN(SOURCE!F143) &gt;= 0, REPT(" ",lookups!$H$2-LEN(SOURCE!F143)+2), "")&amp;"("&amp;
      SUBSTITUTE(TEXT(SOURCE!G143,"??0"),"  ","")&amp;" &lt;&lt; TAM_MAX_BITS) |"&amp; IF(lookups!$I$2-3 &gt;= 0, REPT(" ",MAX(1,lookups!$I$2-5+4+1-1-LEN(  IF(ISTEXT(SOURCE!H143),SOURCE!H143,  SUBSTITUTE(SUBSTITUTE(TEXT(SOURCE!H143,"????0"),"  ","")," ",""))   ))), "")&amp;
       IF(ISTEXT(SOURCE!H143),SOURCE!H143, SUBSTITUTE(SUBSTITUTE(TEXT(SOURCE!H143,"????0"),"  ","")," ",""))   &amp;","&amp; IF(lookups!$J$2-3 &gt;= 0, REPT(" ",lookups!$J$2-3-5), "")&amp;
      SOURCE!I143&amp;
" | "&amp; IF(lookups!$K$2-LEN(SOURCE!I143) &gt;= 0, REPT(" ",lookups!$K$2-LEN(SOURCE!I143)), "")&amp;
      SOURCE!J143&amp;      IF(lookups!$L$2-LEN(SOURCE!J143) &gt;= 0, REPT(" ",lookups!$L$2-LEN(SOURCE!J143)), "")&amp;
" | "&amp; IF(lookups!$K$2-LEN(SOURCE!I143) &gt;= 0, REPT(" ",lookups!$K$2-LEN(SOURCE!I143)), "")&amp;
      SOURCE!K143&amp;      IF(lookups!$L$2-LEN(SOURCE!K143) &gt;= 0, REPT(" ",lookups!$M$2-LEN(SOURCE!K143)), "")&amp;
" | "&amp; SOURCE!L143&amp;      IF(lookups!$O$2-LEN(SOURCE!L143) &gt;= 0, REPT(" ",lookups!$O$2-LEN(SOURCE!L143)), "")&amp;
" | "&amp; SOURCE!M143&amp;      IF(lookups!$P$2-LEN(SOURCE!M143) &gt;= 0, REPT(" ",lookups!$P$2-LEN(SOURCE!M143)), "")&amp;
      "},"&amp;IF(SOURCE!O143&lt;&gt;"",""&amp;SOURCE!O143,"")
 )
)
)</f>
        <v>/*  134 */  { fnConstant,                   6,                           "c" STD_SUB_2,                                 "c.radiatn2",                                  (0 &lt;&lt; TAM_MAX_BITS) |     0, CAT_CNST | SLS_ENABLED   | US_ENABLED   | EIM_DISABLED | PTP_NONE         },</v>
      </c>
    </row>
    <row r="144" spans="1:1">
      <c r="A144" s="80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IF(lookups!$E$2-LEN(SOURCE!C144) &gt;= 0, REPT(" ",lookups!$E$2-LEN(SOURCE!C144)), "")&amp;
      SOURCE!D144&amp;", "&amp; IF(lookups!$F$2-LEN(SOURCE!D144) &gt;= 0, REPT(" ",lookups!$F$2-LEN(SOURCE!D144)), "")&amp;
      SOURCE!E144&amp;", "&amp; IF(lookups!$G$2-LEN(SOURCE!E144) &gt;=0, REPT(" ",lookups!$G$2-LEN(SOURCE!E144)), "")&amp;
      SOURCE!F144&amp;", "&amp; IF(lookups!$H$2-LEN(SOURCE!F144) &gt;= 0, REPT(" ",lookups!$H$2-LEN(SOURCE!F144)+2), "")&amp;"("&amp;
      SUBSTITUTE(TEXT(SOURCE!G144,"??0"),"  ","")&amp;" &lt;&lt; TAM_MAX_BITS) |"&amp; IF(lookups!$I$2-3 &gt;= 0, REPT(" ",MAX(1,lookups!$I$2-5+4+1-1-LEN(  IF(ISTEXT(SOURCE!H144),SOURCE!H144,  SUBSTITUTE(SUBSTITUTE(TEXT(SOURCE!H144,"????0"),"  ","")," ",""))   ))), "")&amp;
       IF(ISTEXT(SOURCE!H144),SOURCE!H144, SUBSTITUTE(SUBSTITUTE(TEXT(SOURCE!H144,"????0"),"  ","")," ",""))   &amp;","&amp; IF(lookups!$J$2-3 &gt;= 0, REPT(" ",lookups!$J$2-3-5), "")&amp;
      SOURCE!I144&amp;
" | "&amp; IF(lookups!$K$2-LEN(SOURCE!I144) &gt;= 0, REPT(" ",lookups!$K$2-LEN(SOURCE!I144)), "")&amp;
      SOURCE!J144&amp;      IF(lookups!$L$2-LEN(SOURCE!J144) &gt;= 0, REPT(" ",lookups!$L$2-LEN(SOURCE!J144)), "")&amp;
" | "&amp; IF(lookups!$K$2-LEN(SOURCE!I144) &gt;= 0, REPT(" ",lookups!$K$2-LEN(SOURCE!I144)), "")&amp;
      SOURCE!K144&amp;      IF(lookups!$L$2-LEN(SOURCE!K144) &gt;= 0, REPT(" ",lookups!$M$2-LEN(SOURCE!K144)), "")&amp;
" | "&amp; SOURCE!L144&amp;      IF(lookups!$O$2-LEN(SOURCE!L144) &gt;= 0, REPT(" ",lookups!$O$2-LEN(SOURCE!L144)), "")&amp;
" | "&amp; SOURCE!M144&amp;      IF(lookups!$P$2-LEN(SOURCE!M144) &gt;= 0, REPT(" ",lookups!$P$2-LEN(SOURCE!M144)), "")&amp;
      "},"&amp;IF(SOURCE!O144&lt;&gt;"",""&amp;SOURCE!O144,"")
 )
)
)</f>
        <v>/*  135 */  { fnConstant,                   7,                           "e",                                           "charge.elem",                                 (0 &lt;&lt; TAM_MAX_BITS) |     0, CAT_CNST | SLS_ENABLED   | US_ENABLED   | EIM_DISABLED | PTP_NONE         },</v>
      </c>
    </row>
    <row r="145" spans="1:1">
      <c r="A145" s="80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IF(lookups!$E$2-LEN(SOURCE!C145) &gt;= 0, REPT(" ",lookups!$E$2-LEN(SOURCE!C145)), "")&amp;
      SOURCE!D145&amp;", "&amp; IF(lookups!$F$2-LEN(SOURCE!D145) &gt;= 0, REPT(" ",lookups!$F$2-LEN(SOURCE!D145)), "")&amp;
      SOURCE!E145&amp;", "&amp; IF(lookups!$G$2-LEN(SOURCE!E145) &gt;=0, REPT(" ",lookups!$G$2-LEN(SOURCE!E145)), "")&amp;
      SOURCE!F145&amp;", "&amp; IF(lookups!$H$2-LEN(SOURCE!F145) &gt;= 0, REPT(" ",lookups!$H$2-LEN(SOURCE!F145)+2), "")&amp;"("&amp;
      SUBSTITUTE(TEXT(SOURCE!G145,"??0"),"  ","")&amp;" &lt;&lt; TAM_MAX_BITS) |"&amp; IF(lookups!$I$2-3 &gt;= 0, REPT(" ",MAX(1,lookups!$I$2-5+4+1-1-LEN(  IF(ISTEXT(SOURCE!H145),SOURCE!H145,  SUBSTITUTE(SUBSTITUTE(TEXT(SOURCE!H145,"????0"),"  ","")," ",""))   ))), "")&amp;
       IF(ISTEXT(SOURCE!H145),SOURCE!H145, SUBSTITUTE(SUBSTITUTE(TEXT(SOURCE!H145,"????0"),"  ","")," ",""))   &amp;","&amp; IF(lookups!$J$2-3 &gt;= 0, REPT(" ",lookups!$J$2-3-5), "")&amp;
      SOURCE!I145&amp;
" | "&amp; IF(lookups!$K$2-LEN(SOURCE!I145) &gt;= 0, REPT(" ",lookups!$K$2-LEN(SOURCE!I145)), "")&amp;
      SOURCE!J145&amp;      IF(lookups!$L$2-LEN(SOURCE!J145) &gt;= 0, REPT(" ",lookups!$L$2-LEN(SOURCE!J145)), "")&amp;
" | "&amp; IF(lookups!$K$2-LEN(SOURCE!I145) &gt;= 0, REPT(" ",lookups!$K$2-LEN(SOURCE!I145)), "")&amp;
      SOURCE!K145&amp;      IF(lookups!$L$2-LEN(SOURCE!K145) &gt;= 0, REPT(" ",lookups!$M$2-LEN(SOURCE!K145)), "")&amp;
" | "&amp; SOURCE!L145&amp;      IF(lookups!$O$2-LEN(SOURCE!L145) &gt;= 0, REPT(" ",lookups!$O$2-LEN(SOURCE!L145)), "")&amp;
" | "&amp; SOURCE!M145&amp;      IF(lookups!$P$2-LEN(SOURCE!M145) &gt;= 0, REPT(" ",lookups!$P$2-LEN(SOURCE!M145)), "")&amp;
      "},"&amp;IF(SOURCE!O145&lt;&gt;"",""&amp;SOURCE!O145,"")
 )
)
)</f>
        <v>/*  136 */  { fnConstant,                   8,                           STD_EulerE,                                    STD_EulerE ".euler",                           (0 &lt;&lt; TAM_MAX_BITS) |     0, CAT_CNST | SLS_ENABLED   | US_ENABLED   | EIM_DISABLED | PTP_NONE         },</v>
      </c>
    </row>
    <row r="146" spans="1:1">
      <c r="A146" s="80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IF(lookups!$E$2-LEN(SOURCE!C146) &gt;= 0, REPT(" ",lookups!$E$2-LEN(SOURCE!C146)), "")&amp;
      SOURCE!D146&amp;", "&amp; IF(lookups!$F$2-LEN(SOURCE!D146) &gt;= 0, REPT(" ",lookups!$F$2-LEN(SOURCE!D146)), "")&amp;
      SOURCE!E146&amp;", "&amp; IF(lookups!$G$2-LEN(SOURCE!E146) &gt;=0, REPT(" ",lookups!$G$2-LEN(SOURCE!E146)), "")&amp;
      SOURCE!F146&amp;", "&amp; IF(lookups!$H$2-LEN(SOURCE!F146) &gt;= 0, REPT(" ",lookups!$H$2-LEN(SOURCE!F146)+2), "")&amp;"("&amp;
      SUBSTITUTE(TEXT(SOURCE!G146,"??0"),"  ","")&amp;" &lt;&lt; TAM_MAX_BITS) |"&amp; IF(lookups!$I$2-3 &gt;= 0, REPT(" ",MAX(1,lookups!$I$2-5+4+1-1-LEN(  IF(ISTEXT(SOURCE!H146),SOURCE!H146,  SUBSTITUTE(SUBSTITUTE(TEXT(SOURCE!H146,"????0"),"  ","")," ",""))   ))), "")&amp;
       IF(ISTEXT(SOURCE!H146),SOURCE!H146, SUBSTITUTE(SUBSTITUTE(TEXT(SOURCE!H146,"????0"),"  ","")," ",""))   &amp;","&amp; IF(lookups!$J$2-3 &gt;= 0, REPT(" ",lookups!$J$2-3-5), "")&amp;
      SOURCE!I146&amp;
" | "&amp; IF(lookups!$K$2-LEN(SOURCE!I146) &gt;= 0, REPT(" ",lookups!$K$2-LEN(SOURCE!I146)), "")&amp;
      SOURCE!J146&amp;      IF(lookups!$L$2-LEN(SOURCE!J146) &gt;= 0, REPT(" ",lookups!$L$2-LEN(SOURCE!J146)), "")&amp;
" | "&amp; IF(lookups!$K$2-LEN(SOURCE!I146) &gt;= 0, REPT(" ",lookups!$K$2-LEN(SOURCE!I146)), "")&amp;
      SOURCE!K146&amp;      IF(lookups!$L$2-LEN(SOURCE!K146) &gt;= 0, REPT(" ",lookups!$M$2-LEN(SOURCE!K146)), "")&amp;
" | "&amp; SOURCE!L146&amp;      IF(lookups!$O$2-LEN(SOURCE!L146) &gt;= 0, REPT(" ",lookups!$O$2-LEN(SOURCE!L146)), "")&amp;
" | "&amp; SOURCE!M146&amp;      IF(lookups!$P$2-LEN(SOURCE!M146) &gt;= 0, REPT(" ",lookups!$P$2-LEN(SOURCE!M146)), "")&amp;
      "},"&amp;IF(SOURCE!O146&lt;&gt;"",""&amp;SOURCE!O146,"")
 )
)
)</f>
        <v>/*  137 */  { fnConstant,                   9,                           "F",                                           "c.faraday",                                   (0 &lt;&lt; TAM_MAX_BITS) |     0, CAT_CNST | SLS_ENABLED   | US_ENABLED   | EIM_DISABLED | PTP_NONE         },</v>
      </c>
    </row>
    <row r="147" spans="1:1">
      <c r="A147" s="80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IF(lookups!$E$2-LEN(SOURCE!C147) &gt;= 0, REPT(" ",lookups!$E$2-LEN(SOURCE!C147)), "")&amp;
      SOURCE!D147&amp;", "&amp; IF(lookups!$F$2-LEN(SOURCE!D147) &gt;= 0, REPT(" ",lookups!$F$2-LEN(SOURCE!D147)), "")&amp;
      SOURCE!E147&amp;", "&amp; IF(lookups!$G$2-LEN(SOURCE!E147) &gt;=0, REPT(" ",lookups!$G$2-LEN(SOURCE!E147)), "")&amp;
      SOURCE!F147&amp;", "&amp; IF(lookups!$H$2-LEN(SOURCE!F147) &gt;= 0, REPT(" ",lookups!$H$2-LEN(SOURCE!F147)+2), "")&amp;"("&amp;
      SUBSTITUTE(TEXT(SOURCE!G147,"??0"),"  ","")&amp;" &lt;&lt; TAM_MAX_BITS) |"&amp; IF(lookups!$I$2-3 &gt;= 0, REPT(" ",MAX(1,lookups!$I$2-5+4+1-1-LEN(  IF(ISTEXT(SOURCE!H147),SOURCE!H147,  SUBSTITUTE(SUBSTITUTE(TEXT(SOURCE!H147,"????0"),"  ","")," ",""))   ))), "")&amp;
       IF(ISTEXT(SOURCE!H147),SOURCE!H147, SUBSTITUTE(SUBSTITUTE(TEXT(SOURCE!H147,"????0"),"  ","")," ",""))   &amp;","&amp; IF(lookups!$J$2-3 &gt;= 0, REPT(" ",lookups!$J$2-3-5), "")&amp;
      SOURCE!I147&amp;
" | "&amp; IF(lookups!$K$2-LEN(SOURCE!I147) &gt;= 0, REPT(" ",lookups!$K$2-LEN(SOURCE!I147)), "")&amp;
      SOURCE!J147&amp;      IF(lookups!$L$2-LEN(SOURCE!J147) &gt;= 0, REPT(" ",lookups!$L$2-LEN(SOURCE!J147)), "")&amp;
" | "&amp; IF(lookups!$K$2-LEN(SOURCE!I147) &gt;= 0, REPT(" ",lookups!$K$2-LEN(SOURCE!I147)), "")&amp;
      SOURCE!K147&amp;      IF(lookups!$L$2-LEN(SOURCE!K147) &gt;= 0, REPT(" ",lookups!$M$2-LEN(SOURCE!K147)), "")&amp;
" | "&amp; SOURCE!L147&amp;      IF(lookups!$O$2-LEN(SOURCE!L147) &gt;= 0, REPT(" ",lookups!$O$2-LEN(SOURCE!L147)), "")&amp;
" | "&amp; SOURCE!M147&amp;      IF(lookups!$P$2-LEN(SOURCE!M147) &gt;= 0, REPT(" ",lookups!$P$2-LEN(SOURCE!M147)), "")&amp;
      "},"&amp;IF(SOURCE!O147&lt;&gt;"",""&amp;SOURCE!O147,"")
 )
)
)</f>
        <v>/*  138 */  { fnConstant,                   10,                          "F" STD_SUB_alpha,                             STD_alpha ".feigenbm",                         (0 &lt;&lt; TAM_MAX_BITS) |     0, CAT_CNST | SLS_ENABLED   | US_ENABLED   | EIM_DISABLED | PTP_NONE         },</v>
      </c>
    </row>
    <row r="148" spans="1:1">
      <c r="A148" s="80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IF(lookups!$E$2-LEN(SOURCE!C148) &gt;= 0, REPT(" ",lookups!$E$2-LEN(SOURCE!C148)), "")&amp;
      SOURCE!D148&amp;", "&amp; IF(lookups!$F$2-LEN(SOURCE!D148) &gt;= 0, REPT(" ",lookups!$F$2-LEN(SOURCE!D148)), "")&amp;
      SOURCE!E148&amp;", "&amp; IF(lookups!$G$2-LEN(SOURCE!E148) &gt;=0, REPT(" ",lookups!$G$2-LEN(SOURCE!E148)), "")&amp;
      SOURCE!F148&amp;", "&amp; IF(lookups!$H$2-LEN(SOURCE!F148) &gt;= 0, REPT(" ",lookups!$H$2-LEN(SOURCE!F148)+2), "")&amp;"("&amp;
      SUBSTITUTE(TEXT(SOURCE!G148,"??0"),"  ","")&amp;" &lt;&lt; TAM_MAX_BITS) |"&amp; IF(lookups!$I$2-3 &gt;= 0, REPT(" ",MAX(1,lookups!$I$2-5+4+1-1-LEN(  IF(ISTEXT(SOURCE!H148),SOURCE!H148,  SUBSTITUTE(SUBSTITUTE(TEXT(SOURCE!H148,"????0"),"  ","")," ",""))   ))), "")&amp;
       IF(ISTEXT(SOURCE!H148),SOURCE!H148, SUBSTITUTE(SUBSTITUTE(TEXT(SOURCE!H148,"????0"),"  ","")," ",""))   &amp;","&amp; IF(lookups!$J$2-3 &gt;= 0, REPT(" ",lookups!$J$2-3-5), "")&amp;
      SOURCE!I148&amp;
" | "&amp; IF(lookups!$K$2-LEN(SOURCE!I148) &gt;= 0, REPT(" ",lookups!$K$2-LEN(SOURCE!I148)), "")&amp;
      SOURCE!J148&amp;      IF(lookups!$L$2-LEN(SOURCE!J148) &gt;= 0, REPT(" ",lookups!$L$2-LEN(SOURCE!J148)), "")&amp;
" | "&amp; IF(lookups!$K$2-LEN(SOURCE!I148) &gt;= 0, REPT(" ",lookups!$K$2-LEN(SOURCE!I148)), "")&amp;
      SOURCE!K148&amp;      IF(lookups!$L$2-LEN(SOURCE!K148) &gt;= 0, REPT(" ",lookups!$M$2-LEN(SOURCE!K148)), "")&amp;
" | "&amp; SOURCE!L148&amp;      IF(lookups!$O$2-LEN(SOURCE!L148) &gt;= 0, REPT(" ",lookups!$O$2-LEN(SOURCE!L148)), "")&amp;
" | "&amp; SOURCE!M148&amp;      IF(lookups!$P$2-LEN(SOURCE!M148) &gt;= 0, REPT(" ",lookups!$P$2-LEN(SOURCE!M148)), "")&amp;
      "},"&amp;IF(SOURCE!O148&lt;&gt;"",""&amp;SOURCE!O148,"")
 )
)
)</f>
        <v>/*  139 */  { fnConstant,                   11,                          "F" STD_SUB_delta,                             STD_delta ".feigenbm",                         (0 &lt;&lt; TAM_MAX_BITS) |     0, CAT_CNST | SLS_ENABLED   | US_ENABLED   | EIM_DISABLED | PTP_NONE         },</v>
      </c>
    </row>
    <row r="149" spans="1:1">
      <c r="A149" s="80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IF(lookups!$E$2-LEN(SOURCE!C149) &gt;= 0, REPT(" ",lookups!$E$2-LEN(SOURCE!C149)), "")&amp;
      SOURCE!D149&amp;", "&amp; IF(lookups!$F$2-LEN(SOURCE!D149) &gt;= 0, REPT(" ",lookups!$F$2-LEN(SOURCE!D149)), "")&amp;
      SOURCE!E149&amp;", "&amp; IF(lookups!$G$2-LEN(SOURCE!E149) &gt;=0, REPT(" ",lookups!$G$2-LEN(SOURCE!E149)), "")&amp;
      SOURCE!F149&amp;", "&amp; IF(lookups!$H$2-LEN(SOURCE!F149) &gt;= 0, REPT(" ",lookups!$H$2-LEN(SOURCE!F149)+2), "")&amp;"("&amp;
      SUBSTITUTE(TEXT(SOURCE!G149,"??0"),"  ","")&amp;" &lt;&lt; TAM_MAX_BITS) |"&amp; IF(lookups!$I$2-3 &gt;= 0, REPT(" ",MAX(1,lookups!$I$2-5+4+1-1-LEN(  IF(ISTEXT(SOURCE!H149),SOURCE!H149,  SUBSTITUTE(SUBSTITUTE(TEXT(SOURCE!H149,"????0"),"  ","")," ",""))   ))), "")&amp;
       IF(ISTEXT(SOURCE!H149),SOURCE!H149, SUBSTITUTE(SUBSTITUTE(TEXT(SOURCE!H149,"????0"),"  ","")," ",""))   &amp;","&amp; IF(lookups!$J$2-3 &gt;= 0, REPT(" ",lookups!$J$2-3-5), "")&amp;
      SOURCE!I149&amp;
" | "&amp; IF(lookups!$K$2-LEN(SOURCE!I149) &gt;= 0, REPT(" ",lookups!$K$2-LEN(SOURCE!I149)), "")&amp;
      SOURCE!J149&amp;      IF(lookups!$L$2-LEN(SOURCE!J149) &gt;= 0, REPT(" ",lookups!$L$2-LEN(SOURCE!J149)), "")&amp;
" | "&amp; IF(lookups!$K$2-LEN(SOURCE!I149) &gt;= 0, REPT(" ",lookups!$K$2-LEN(SOURCE!I149)), "")&amp;
      SOURCE!K149&amp;      IF(lookups!$L$2-LEN(SOURCE!K149) &gt;= 0, REPT(" ",lookups!$M$2-LEN(SOURCE!K149)), "")&amp;
" | "&amp; SOURCE!L149&amp;      IF(lookups!$O$2-LEN(SOURCE!L149) &gt;= 0, REPT(" ",lookups!$O$2-LEN(SOURCE!L149)), "")&amp;
" | "&amp; SOURCE!M149&amp;      IF(lookups!$P$2-LEN(SOURCE!M149) &gt;= 0, REPT(" ",lookups!$P$2-LEN(SOURCE!M149)), "")&amp;
      "},"&amp;IF(SOURCE!O149&lt;&gt;"",""&amp;SOURCE!O149,"")
 )
)
)</f>
        <v>/*  140 */  { fnConstant,                   12,                          "G",                                           "c.grav.nwt",                                  (0 &lt;&lt; TAM_MAX_BITS) |     0, CAT_CNST | SLS_ENABLED   | US_ENABLED   | EIM_DISABLED | PTP_NONE         },</v>
      </c>
    </row>
    <row r="150" spans="1:1">
      <c r="A150" s="80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IF(lookups!$E$2-LEN(SOURCE!C150) &gt;= 0, REPT(" ",lookups!$E$2-LEN(SOURCE!C150)), "")&amp;
      SOURCE!D150&amp;", "&amp; IF(lookups!$F$2-LEN(SOURCE!D150) &gt;= 0, REPT(" ",lookups!$F$2-LEN(SOURCE!D150)), "")&amp;
      SOURCE!E150&amp;", "&amp; IF(lookups!$G$2-LEN(SOURCE!E150) &gt;=0, REPT(" ",lookups!$G$2-LEN(SOURCE!E150)), "")&amp;
      SOURCE!F150&amp;", "&amp; IF(lookups!$H$2-LEN(SOURCE!F150) &gt;= 0, REPT(" ",lookups!$H$2-LEN(SOURCE!F150)+2), "")&amp;"("&amp;
      SUBSTITUTE(TEXT(SOURCE!G150,"??0"),"  ","")&amp;" &lt;&lt; TAM_MAX_BITS) |"&amp; IF(lookups!$I$2-3 &gt;= 0, REPT(" ",MAX(1,lookups!$I$2-5+4+1-1-LEN(  IF(ISTEXT(SOURCE!H150),SOURCE!H150,  SUBSTITUTE(SUBSTITUTE(TEXT(SOURCE!H150,"????0"),"  ","")," ",""))   ))), "")&amp;
       IF(ISTEXT(SOURCE!H150),SOURCE!H150, SUBSTITUTE(SUBSTITUTE(TEXT(SOURCE!H150,"????0"),"  ","")," ",""))   &amp;","&amp; IF(lookups!$J$2-3 &gt;= 0, REPT(" ",lookups!$J$2-3-5), "")&amp;
      SOURCE!I150&amp;
" | "&amp; IF(lookups!$K$2-LEN(SOURCE!I150) &gt;= 0, REPT(" ",lookups!$K$2-LEN(SOURCE!I150)), "")&amp;
      SOURCE!J150&amp;      IF(lookups!$L$2-LEN(SOURCE!J150) &gt;= 0, REPT(" ",lookups!$L$2-LEN(SOURCE!J150)), "")&amp;
" | "&amp; IF(lookups!$K$2-LEN(SOURCE!I150) &gt;= 0, REPT(" ",lookups!$K$2-LEN(SOURCE!I150)), "")&amp;
      SOURCE!K150&amp;      IF(lookups!$L$2-LEN(SOURCE!K150) &gt;= 0, REPT(" ",lookups!$M$2-LEN(SOURCE!K150)), "")&amp;
" | "&amp; SOURCE!L150&amp;      IF(lookups!$O$2-LEN(SOURCE!L150) &gt;= 0, REPT(" ",lookups!$O$2-LEN(SOURCE!L150)), "")&amp;
" | "&amp; SOURCE!M150&amp;      IF(lookups!$P$2-LEN(SOURCE!M150) &gt;= 0, REPT(" ",lookups!$P$2-LEN(SOURCE!M150)), "")&amp;
      "},"&amp;IF(SOURCE!O150&lt;&gt;"",""&amp;SOURCE!O150,"")
 )
)
)</f>
        <v>/*  141 */  { fnConstant,                   13,                          "G" STD_SUB_0,                                 "cond.quant",                                  (0 &lt;&lt; TAM_MAX_BITS) |     0, CAT_CNST | SLS_ENABLED   | US_ENABLED   | EIM_DISABLED | PTP_NONE         },</v>
      </c>
    </row>
    <row r="151" spans="1:1">
      <c r="A151" s="80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IF(lookups!$E$2-LEN(SOURCE!C151) &gt;= 0, REPT(" ",lookups!$E$2-LEN(SOURCE!C151)), "")&amp;
      SOURCE!D151&amp;", "&amp; IF(lookups!$F$2-LEN(SOURCE!D151) &gt;= 0, REPT(" ",lookups!$F$2-LEN(SOURCE!D151)), "")&amp;
      SOURCE!E151&amp;", "&amp; IF(lookups!$G$2-LEN(SOURCE!E151) &gt;=0, REPT(" ",lookups!$G$2-LEN(SOURCE!E151)), "")&amp;
      SOURCE!F151&amp;", "&amp; IF(lookups!$H$2-LEN(SOURCE!F151) &gt;= 0, REPT(" ",lookups!$H$2-LEN(SOURCE!F151)+2), "")&amp;"("&amp;
      SUBSTITUTE(TEXT(SOURCE!G151,"??0"),"  ","")&amp;" &lt;&lt; TAM_MAX_BITS) |"&amp; IF(lookups!$I$2-3 &gt;= 0, REPT(" ",MAX(1,lookups!$I$2-5+4+1-1-LEN(  IF(ISTEXT(SOURCE!H151),SOURCE!H151,  SUBSTITUTE(SUBSTITUTE(TEXT(SOURCE!H151,"????0"),"  ","")," ",""))   ))), "")&amp;
       IF(ISTEXT(SOURCE!H151),SOURCE!H151, SUBSTITUTE(SUBSTITUTE(TEXT(SOURCE!H151,"????0"),"  ","")," ",""))   &amp;","&amp; IF(lookups!$J$2-3 &gt;= 0, REPT(" ",lookups!$J$2-3-5), "")&amp;
      SOURCE!I151&amp;
" | "&amp; IF(lookups!$K$2-LEN(SOURCE!I151) &gt;= 0, REPT(" ",lookups!$K$2-LEN(SOURCE!I151)), "")&amp;
      SOURCE!J151&amp;      IF(lookups!$L$2-LEN(SOURCE!J151) &gt;= 0, REPT(" ",lookups!$L$2-LEN(SOURCE!J151)), "")&amp;
" | "&amp; IF(lookups!$K$2-LEN(SOURCE!I151) &gt;= 0, REPT(" ",lookups!$K$2-LEN(SOURCE!I151)), "")&amp;
      SOURCE!K151&amp;      IF(lookups!$L$2-LEN(SOURCE!K151) &gt;= 0, REPT(" ",lookups!$M$2-LEN(SOURCE!K151)), "")&amp;
" | "&amp; SOURCE!L151&amp;      IF(lookups!$O$2-LEN(SOURCE!L151) &gt;= 0, REPT(" ",lookups!$O$2-LEN(SOURCE!L151)), "")&amp;
" | "&amp; SOURCE!M151&amp;      IF(lookups!$P$2-LEN(SOURCE!M151) &gt;= 0, REPT(" ",lookups!$P$2-LEN(SOURCE!M151)), "")&amp;
      "},"&amp;IF(SOURCE!O151&lt;&gt;"",""&amp;SOURCE!O151,"")
 )
)
)</f>
        <v>/*  142 */  { fnConstant,                   14,                          "G" STD_SUB_C,                                 "c.catalan",                                   (0 &lt;&lt; TAM_MAX_BITS) |     0, CAT_CNST | SLS_ENABLED   | US_ENABLED   | EIM_DISABLED | PTP_NONE         },</v>
      </c>
    </row>
    <row r="152" spans="1:1">
      <c r="A152" s="80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IF(lookups!$E$2-LEN(SOURCE!C152) &gt;= 0, REPT(" ",lookups!$E$2-LEN(SOURCE!C152)), "")&amp;
      SOURCE!D152&amp;", "&amp; IF(lookups!$F$2-LEN(SOURCE!D152) &gt;= 0, REPT(" ",lookups!$F$2-LEN(SOURCE!D152)), "")&amp;
      SOURCE!E152&amp;", "&amp; IF(lookups!$G$2-LEN(SOURCE!E152) &gt;=0, REPT(" ",lookups!$G$2-LEN(SOURCE!E152)), "")&amp;
      SOURCE!F152&amp;", "&amp; IF(lookups!$H$2-LEN(SOURCE!F152) &gt;= 0, REPT(" ",lookups!$H$2-LEN(SOURCE!F152)+2), "")&amp;"("&amp;
      SUBSTITUTE(TEXT(SOURCE!G152,"??0"),"  ","")&amp;" &lt;&lt; TAM_MAX_BITS) |"&amp; IF(lookups!$I$2-3 &gt;= 0, REPT(" ",MAX(1,lookups!$I$2-5+4+1-1-LEN(  IF(ISTEXT(SOURCE!H152),SOURCE!H152,  SUBSTITUTE(SUBSTITUTE(TEXT(SOURCE!H152,"????0"),"  ","")," ",""))   ))), "")&amp;
       IF(ISTEXT(SOURCE!H152),SOURCE!H152, SUBSTITUTE(SUBSTITUTE(TEXT(SOURCE!H152,"????0"),"  ","")," ",""))   &amp;","&amp; IF(lookups!$J$2-3 &gt;= 0, REPT(" ",lookups!$J$2-3-5), "")&amp;
      SOURCE!I152&amp;
" | "&amp; IF(lookups!$K$2-LEN(SOURCE!I152) &gt;= 0, REPT(" ",lookups!$K$2-LEN(SOURCE!I152)), "")&amp;
      SOURCE!J152&amp;      IF(lookups!$L$2-LEN(SOURCE!J152) &gt;= 0, REPT(" ",lookups!$L$2-LEN(SOURCE!J152)), "")&amp;
" | "&amp; IF(lookups!$K$2-LEN(SOURCE!I152) &gt;= 0, REPT(" ",lookups!$K$2-LEN(SOURCE!I152)), "")&amp;
      SOURCE!K152&amp;      IF(lookups!$L$2-LEN(SOURCE!K152) &gt;= 0, REPT(" ",lookups!$M$2-LEN(SOURCE!K152)), "")&amp;
" | "&amp; SOURCE!L152&amp;      IF(lookups!$O$2-LEN(SOURCE!L152) &gt;= 0, REPT(" ",lookups!$O$2-LEN(SOURCE!L152)), "")&amp;
" | "&amp; SOURCE!M152&amp;      IF(lookups!$P$2-LEN(SOURCE!M152) &gt;= 0, REPT(" ",lookups!$P$2-LEN(SOURCE!M152)), "")&amp;
      "},"&amp;IF(SOURCE!O152&lt;&gt;"",""&amp;SOURCE!O152,"")
 )
)
)</f>
        <v>/*  143 */  { fnConstant,                   15,                          "g" STD_SUB_e,                                 "gfact.elec",                                  (0 &lt;&lt; TAM_MAX_BITS) |     0, CAT_CNST | SLS_ENABLED   | US_ENABLED   | EIM_DISABLED | PTP_NONE         },</v>
      </c>
    </row>
    <row r="153" spans="1:1">
      <c r="A153" s="80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IF(lookups!$E$2-LEN(SOURCE!C153) &gt;= 0, REPT(" ",lookups!$E$2-LEN(SOURCE!C153)), "")&amp;
      SOURCE!D153&amp;", "&amp; IF(lookups!$F$2-LEN(SOURCE!D153) &gt;= 0, REPT(" ",lookups!$F$2-LEN(SOURCE!D153)), "")&amp;
      SOURCE!E153&amp;", "&amp; IF(lookups!$G$2-LEN(SOURCE!E153) &gt;=0, REPT(" ",lookups!$G$2-LEN(SOURCE!E153)), "")&amp;
      SOURCE!F153&amp;", "&amp; IF(lookups!$H$2-LEN(SOURCE!F153) &gt;= 0, REPT(" ",lookups!$H$2-LEN(SOURCE!F153)+2), "")&amp;"("&amp;
      SUBSTITUTE(TEXT(SOURCE!G153,"??0"),"  ","")&amp;" &lt;&lt; TAM_MAX_BITS) |"&amp; IF(lookups!$I$2-3 &gt;= 0, REPT(" ",MAX(1,lookups!$I$2-5+4+1-1-LEN(  IF(ISTEXT(SOURCE!H153),SOURCE!H153,  SUBSTITUTE(SUBSTITUTE(TEXT(SOURCE!H153,"????0"),"  ","")," ",""))   ))), "")&amp;
       IF(ISTEXT(SOURCE!H153),SOURCE!H153, SUBSTITUTE(SUBSTITUTE(TEXT(SOURCE!H153,"????0"),"  ","")," ",""))   &amp;","&amp; IF(lookups!$J$2-3 &gt;= 0, REPT(" ",lookups!$J$2-3-5), "")&amp;
      SOURCE!I153&amp;
" | "&amp; IF(lookups!$K$2-LEN(SOURCE!I153) &gt;= 0, REPT(" ",lookups!$K$2-LEN(SOURCE!I153)), "")&amp;
      SOURCE!J153&amp;      IF(lookups!$L$2-LEN(SOURCE!J153) &gt;= 0, REPT(" ",lookups!$L$2-LEN(SOURCE!J153)), "")&amp;
" | "&amp; IF(lookups!$K$2-LEN(SOURCE!I153) &gt;= 0, REPT(" ",lookups!$K$2-LEN(SOURCE!I153)), "")&amp;
      SOURCE!K153&amp;      IF(lookups!$L$2-LEN(SOURCE!K153) &gt;= 0, REPT(" ",lookups!$M$2-LEN(SOURCE!K153)), "")&amp;
" | "&amp; SOURCE!L153&amp;      IF(lookups!$O$2-LEN(SOURCE!L153) &gt;= 0, REPT(" ",lookups!$O$2-LEN(SOURCE!L153)), "")&amp;
" | "&amp; SOURCE!M153&amp;      IF(lookups!$P$2-LEN(SOURCE!M153) &gt;= 0, REPT(" ",lookups!$P$2-LEN(SOURCE!M153)), "")&amp;
      "},"&amp;IF(SOURCE!O153&lt;&gt;"",""&amp;SOURCE!O153,"")
 )
)
)</f>
        <v>/*  144 */  { fnConstant,                   16,                          "GM" STD_SUB_EARTH,                            "c.grav.geo",                                  (0 &lt;&lt; TAM_MAX_BITS) |     0, CAT_CNST | SLS_ENABLED   | US_ENABLED   | EIM_DISABLED | PTP_NONE         },</v>
      </c>
    </row>
    <row r="154" spans="1:1">
      <c r="A154" s="80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IF(lookups!$E$2-LEN(SOURCE!C154) &gt;= 0, REPT(" ",lookups!$E$2-LEN(SOURCE!C154)), "")&amp;
      SOURCE!D154&amp;", "&amp; IF(lookups!$F$2-LEN(SOURCE!D154) &gt;= 0, REPT(" ",lookups!$F$2-LEN(SOURCE!D154)), "")&amp;
      SOURCE!E154&amp;", "&amp; IF(lookups!$G$2-LEN(SOURCE!E154) &gt;=0, REPT(" ",lookups!$G$2-LEN(SOURCE!E154)), "")&amp;
      SOURCE!F154&amp;", "&amp; IF(lookups!$H$2-LEN(SOURCE!F154) &gt;= 0, REPT(" ",lookups!$H$2-LEN(SOURCE!F154)+2), "")&amp;"("&amp;
      SUBSTITUTE(TEXT(SOURCE!G154,"??0"),"  ","")&amp;" &lt;&lt; TAM_MAX_BITS) |"&amp; IF(lookups!$I$2-3 &gt;= 0, REPT(" ",MAX(1,lookups!$I$2-5+4+1-1-LEN(  IF(ISTEXT(SOURCE!H154),SOURCE!H154,  SUBSTITUTE(SUBSTITUTE(TEXT(SOURCE!H154,"????0"),"  ","")," ",""))   ))), "")&amp;
       IF(ISTEXT(SOURCE!H154),SOURCE!H154, SUBSTITUTE(SUBSTITUTE(TEXT(SOURCE!H154,"????0"),"  ","")," ",""))   &amp;","&amp; IF(lookups!$J$2-3 &gt;= 0, REPT(" ",lookups!$J$2-3-5), "")&amp;
      SOURCE!I154&amp;
" | "&amp; IF(lookups!$K$2-LEN(SOURCE!I154) &gt;= 0, REPT(" ",lookups!$K$2-LEN(SOURCE!I154)), "")&amp;
      SOURCE!J154&amp;      IF(lookups!$L$2-LEN(SOURCE!J154) &gt;= 0, REPT(" ",lookups!$L$2-LEN(SOURCE!J154)), "")&amp;
" | "&amp; IF(lookups!$K$2-LEN(SOURCE!I154) &gt;= 0, REPT(" ",lookups!$K$2-LEN(SOURCE!I154)), "")&amp;
      SOURCE!K154&amp;      IF(lookups!$L$2-LEN(SOURCE!K154) &gt;= 0, REPT(" ",lookups!$M$2-LEN(SOURCE!K154)), "")&amp;
" | "&amp; SOURCE!L154&amp;      IF(lookups!$O$2-LEN(SOURCE!L154) &gt;= 0, REPT(" ",lookups!$O$2-LEN(SOURCE!L154)), "")&amp;
" | "&amp; SOURCE!M154&amp;      IF(lookups!$P$2-LEN(SOURCE!M154) &gt;= 0, REPT(" ",lookups!$P$2-LEN(SOURCE!M154)), "")&amp;
      "},"&amp;IF(SOURCE!O154&lt;&gt;"",""&amp;SOURCE!O154,"")
 )
)
)</f>
        <v>/*  145 */  { fnConstant,                   17,                          "g" STD_SUB_EARTH,                             "acc.earth",                                   (0 &lt;&lt; TAM_MAX_BITS) |     0, CAT_CNST | SLS_ENABLED   | US_ENABLED   | EIM_DISABLED | PTP_NONE         },</v>
      </c>
    </row>
    <row r="155" spans="1:1">
      <c r="A155" s="80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IF(lookups!$E$2-LEN(SOURCE!C155) &gt;= 0, REPT(" ",lookups!$E$2-LEN(SOURCE!C155)), "")&amp;
      SOURCE!D155&amp;", "&amp; IF(lookups!$F$2-LEN(SOURCE!D155) &gt;= 0, REPT(" ",lookups!$F$2-LEN(SOURCE!D155)), "")&amp;
      SOURCE!E155&amp;", "&amp; IF(lookups!$G$2-LEN(SOURCE!E155) &gt;=0, REPT(" ",lookups!$G$2-LEN(SOURCE!E155)), "")&amp;
      SOURCE!F155&amp;", "&amp; IF(lookups!$H$2-LEN(SOURCE!F155) &gt;= 0, REPT(" ",lookups!$H$2-LEN(SOURCE!F155)+2), "")&amp;"("&amp;
      SUBSTITUTE(TEXT(SOURCE!G155,"??0"),"  ","")&amp;" &lt;&lt; TAM_MAX_BITS) |"&amp; IF(lookups!$I$2-3 &gt;= 0, REPT(" ",MAX(1,lookups!$I$2-5+4+1-1-LEN(  IF(ISTEXT(SOURCE!H155),SOURCE!H155,  SUBSTITUTE(SUBSTITUTE(TEXT(SOURCE!H155,"????0"),"  ","")," ",""))   ))), "")&amp;
       IF(ISTEXT(SOURCE!H155),SOURCE!H155, SUBSTITUTE(SUBSTITUTE(TEXT(SOURCE!H155,"????0"),"  ","")," ",""))   &amp;","&amp; IF(lookups!$J$2-3 &gt;= 0, REPT(" ",lookups!$J$2-3-5), "")&amp;
      SOURCE!I155&amp;
" | "&amp; IF(lookups!$K$2-LEN(SOURCE!I155) &gt;= 0, REPT(" ",lookups!$K$2-LEN(SOURCE!I155)), "")&amp;
      SOURCE!J155&amp;      IF(lookups!$L$2-LEN(SOURCE!J155) &gt;= 0, REPT(" ",lookups!$L$2-LEN(SOURCE!J155)), "")&amp;
" | "&amp; IF(lookups!$K$2-LEN(SOURCE!I155) &gt;= 0, REPT(" ",lookups!$K$2-LEN(SOURCE!I155)), "")&amp;
      SOURCE!K155&amp;      IF(lookups!$L$2-LEN(SOURCE!K155) &gt;= 0, REPT(" ",lookups!$M$2-LEN(SOURCE!K155)), "")&amp;
" | "&amp; SOURCE!L155&amp;      IF(lookups!$O$2-LEN(SOURCE!L155) &gt;= 0, REPT(" ",lookups!$O$2-LEN(SOURCE!L155)), "")&amp;
" | "&amp; SOURCE!M155&amp;      IF(lookups!$P$2-LEN(SOURCE!M155) &gt;= 0, REPT(" ",lookups!$P$2-LEN(SOURCE!M155)), "")&amp;
      "},"&amp;IF(SOURCE!O155&lt;&gt;"",""&amp;SOURCE!O155,"")
 )
)
)</f>
        <v>/*  146 */  { fnConstant,                   18,                          STD_PLANCK,                                    "c.planck",                                    (0 &lt;&lt; TAM_MAX_BITS) |     0, CAT_CNST | SLS_ENABLED   | US_ENABLED   | EIM_DISABLED | PTP_NONE         },</v>
      </c>
    </row>
    <row r="156" spans="1:1">
      <c r="A156" s="80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IF(lookups!$E$2-LEN(SOURCE!C156) &gt;= 0, REPT(" ",lookups!$E$2-LEN(SOURCE!C156)), "")&amp;
      SOURCE!D156&amp;", "&amp; IF(lookups!$F$2-LEN(SOURCE!D156) &gt;= 0, REPT(" ",lookups!$F$2-LEN(SOURCE!D156)), "")&amp;
      SOURCE!E156&amp;", "&amp; IF(lookups!$G$2-LEN(SOURCE!E156) &gt;=0, REPT(" ",lookups!$G$2-LEN(SOURCE!E156)), "")&amp;
      SOURCE!F156&amp;", "&amp; IF(lookups!$H$2-LEN(SOURCE!F156) &gt;= 0, REPT(" ",lookups!$H$2-LEN(SOURCE!F156)+2), "")&amp;"("&amp;
      SUBSTITUTE(TEXT(SOURCE!G156,"??0"),"  ","")&amp;" &lt;&lt; TAM_MAX_BITS) |"&amp; IF(lookups!$I$2-3 &gt;= 0, REPT(" ",MAX(1,lookups!$I$2-5+4+1-1-LEN(  IF(ISTEXT(SOURCE!H156),SOURCE!H156,  SUBSTITUTE(SUBSTITUTE(TEXT(SOURCE!H156,"????0"),"  ","")," ",""))   ))), "")&amp;
       IF(ISTEXT(SOURCE!H156),SOURCE!H156, SUBSTITUTE(SUBSTITUTE(TEXT(SOURCE!H156,"????0"),"  ","")," ",""))   &amp;","&amp; IF(lookups!$J$2-3 &gt;= 0, REPT(" ",lookups!$J$2-3-5), "")&amp;
      SOURCE!I156&amp;
" | "&amp; IF(lookups!$K$2-LEN(SOURCE!I156) &gt;= 0, REPT(" ",lookups!$K$2-LEN(SOURCE!I156)), "")&amp;
      SOURCE!J156&amp;      IF(lookups!$L$2-LEN(SOURCE!J156) &gt;= 0, REPT(" ",lookups!$L$2-LEN(SOURCE!J156)), "")&amp;
" | "&amp; IF(lookups!$K$2-LEN(SOURCE!I156) &gt;= 0, REPT(" ",lookups!$K$2-LEN(SOURCE!I156)), "")&amp;
      SOURCE!K156&amp;      IF(lookups!$L$2-LEN(SOURCE!K156) &gt;= 0, REPT(" ",lookups!$M$2-LEN(SOURCE!K156)), "")&amp;
" | "&amp; SOURCE!L156&amp;      IF(lookups!$O$2-LEN(SOURCE!L156) &gt;= 0, REPT(" ",lookups!$O$2-LEN(SOURCE!L156)), "")&amp;
" | "&amp; SOURCE!M156&amp;      IF(lookups!$P$2-LEN(SOURCE!M156) &gt;= 0, REPT(" ",lookups!$P$2-LEN(SOURCE!M156)), "")&amp;
      "},"&amp;IF(SOURCE!O156&lt;&gt;"",""&amp;SOURCE!O156,"")
 )
)
)</f>
        <v>/*  147 */  { fnConstant,                   19,                          STD_PLANCK_2PI,                                "red.planck",                                  (0 &lt;&lt; TAM_MAX_BITS) |     0, CAT_CNST | SLS_ENABLED   | US_ENABLED   | EIM_DISABLED | PTP_NONE         },</v>
      </c>
    </row>
    <row r="157" spans="1:1">
      <c r="A157" s="80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IF(lookups!$E$2-LEN(SOURCE!C157) &gt;= 0, REPT(" ",lookups!$E$2-LEN(SOURCE!C157)), "")&amp;
      SOURCE!D157&amp;", "&amp; IF(lookups!$F$2-LEN(SOURCE!D157) &gt;= 0, REPT(" ",lookups!$F$2-LEN(SOURCE!D157)), "")&amp;
      SOURCE!E157&amp;", "&amp; IF(lookups!$G$2-LEN(SOURCE!E157) &gt;=0, REPT(" ",lookups!$G$2-LEN(SOURCE!E157)), "")&amp;
      SOURCE!F157&amp;", "&amp; IF(lookups!$H$2-LEN(SOURCE!F157) &gt;= 0, REPT(" ",lookups!$H$2-LEN(SOURCE!F157)+2), "")&amp;"("&amp;
      SUBSTITUTE(TEXT(SOURCE!G157,"??0"),"  ","")&amp;" &lt;&lt; TAM_MAX_BITS) |"&amp; IF(lookups!$I$2-3 &gt;= 0, REPT(" ",MAX(1,lookups!$I$2-5+4+1-1-LEN(  IF(ISTEXT(SOURCE!H157),SOURCE!H157,  SUBSTITUTE(SUBSTITUTE(TEXT(SOURCE!H157,"????0"),"  ","")," ",""))   ))), "")&amp;
       IF(ISTEXT(SOURCE!H157),SOURCE!H157, SUBSTITUTE(SUBSTITUTE(TEXT(SOURCE!H157,"????0"),"  ","")," ",""))   &amp;","&amp; IF(lookups!$J$2-3 &gt;= 0, REPT(" ",lookups!$J$2-3-5), "")&amp;
      SOURCE!I157&amp;
" | "&amp; IF(lookups!$K$2-LEN(SOURCE!I157) &gt;= 0, REPT(" ",lookups!$K$2-LEN(SOURCE!I157)), "")&amp;
      SOURCE!J157&amp;      IF(lookups!$L$2-LEN(SOURCE!J157) &gt;= 0, REPT(" ",lookups!$L$2-LEN(SOURCE!J157)), "")&amp;
" | "&amp; IF(lookups!$K$2-LEN(SOURCE!I157) &gt;= 0, REPT(" ",lookups!$K$2-LEN(SOURCE!I157)), "")&amp;
      SOURCE!K157&amp;      IF(lookups!$L$2-LEN(SOURCE!K157) &gt;= 0, REPT(" ",lookups!$M$2-LEN(SOURCE!K157)), "")&amp;
" | "&amp; SOURCE!L157&amp;      IF(lookups!$O$2-LEN(SOURCE!L157) &gt;= 0, REPT(" ",lookups!$O$2-LEN(SOURCE!L157)), "")&amp;
" | "&amp; SOURCE!M157&amp;      IF(lookups!$P$2-LEN(SOURCE!M157) &gt;= 0, REPT(" ",lookups!$P$2-LEN(SOURCE!M157)), "")&amp;
      "},"&amp;IF(SOURCE!O157&lt;&gt;"",""&amp;SOURCE!O157,"")
 )
)
)</f>
        <v>/*  148 */  { fnConstant,                   20,                          "k",                                           "c.boltzmn",                                   (0 &lt;&lt; TAM_MAX_BITS) |     0, CAT_CNST | SLS_ENABLED   | US_ENABLED   | EIM_DISABLED | PTP_NONE         },</v>
      </c>
    </row>
    <row r="158" spans="1:1">
      <c r="A158" s="80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IF(lookups!$E$2-LEN(SOURCE!C158) &gt;= 0, REPT(" ",lookups!$E$2-LEN(SOURCE!C158)), "")&amp;
      SOURCE!D158&amp;", "&amp; IF(lookups!$F$2-LEN(SOURCE!D158) &gt;= 0, REPT(" ",lookups!$F$2-LEN(SOURCE!D158)), "")&amp;
      SOURCE!E158&amp;", "&amp; IF(lookups!$G$2-LEN(SOURCE!E158) &gt;=0, REPT(" ",lookups!$G$2-LEN(SOURCE!E158)), "")&amp;
      SOURCE!F158&amp;", "&amp; IF(lookups!$H$2-LEN(SOURCE!F158) &gt;= 0, REPT(" ",lookups!$H$2-LEN(SOURCE!F158)+2), "")&amp;"("&amp;
      SUBSTITUTE(TEXT(SOURCE!G158,"??0"),"  ","")&amp;" &lt;&lt; TAM_MAX_BITS) |"&amp; IF(lookups!$I$2-3 &gt;= 0, REPT(" ",MAX(1,lookups!$I$2-5+4+1-1-LEN(  IF(ISTEXT(SOURCE!H158),SOURCE!H158,  SUBSTITUTE(SUBSTITUTE(TEXT(SOURCE!H158,"????0"),"  ","")," ",""))   ))), "")&amp;
       IF(ISTEXT(SOURCE!H158),SOURCE!H158, SUBSTITUTE(SUBSTITUTE(TEXT(SOURCE!H158,"????0"),"  ","")," ",""))   &amp;","&amp; IF(lookups!$J$2-3 &gt;= 0, REPT(" ",lookups!$J$2-3-5), "")&amp;
      SOURCE!I158&amp;
" | "&amp; IF(lookups!$K$2-LEN(SOURCE!I158) &gt;= 0, REPT(" ",lookups!$K$2-LEN(SOURCE!I158)), "")&amp;
      SOURCE!J158&amp;      IF(lookups!$L$2-LEN(SOURCE!J158) &gt;= 0, REPT(" ",lookups!$L$2-LEN(SOURCE!J158)), "")&amp;
" | "&amp; IF(lookups!$K$2-LEN(SOURCE!I158) &gt;= 0, REPT(" ",lookups!$K$2-LEN(SOURCE!I158)), "")&amp;
      SOURCE!K158&amp;      IF(lookups!$L$2-LEN(SOURCE!K158) &gt;= 0, REPT(" ",lookups!$M$2-LEN(SOURCE!K158)), "")&amp;
" | "&amp; SOURCE!L158&amp;      IF(lookups!$O$2-LEN(SOURCE!L158) &gt;= 0, REPT(" ",lookups!$O$2-LEN(SOURCE!L158)), "")&amp;
" | "&amp; SOURCE!M158&amp;      IF(lookups!$P$2-LEN(SOURCE!M158) &gt;= 0, REPT(" ",lookups!$P$2-LEN(SOURCE!M158)), "")&amp;
      "},"&amp;IF(SOURCE!O158&lt;&gt;"",""&amp;SOURCE!O158,"")
 )
)
)</f>
        <v>/*  149 */  { fnConstant,                   21,                          "K" STD_SUB_J,                                 "c.josephsn",                                  (0 &lt;&lt; TAM_MAX_BITS) |     0, CAT_CNST | SLS_ENABLED   | US_ENABLED   | EIM_DISABLED | PTP_NONE         },</v>
      </c>
    </row>
    <row r="159" spans="1:1">
      <c r="A159" s="80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IF(lookups!$E$2-LEN(SOURCE!C159) &gt;= 0, REPT(" ",lookups!$E$2-LEN(SOURCE!C159)), "")&amp;
      SOURCE!D159&amp;", "&amp; IF(lookups!$F$2-LEN(SOURCE!D159) &gt;= 0, REPT(" ",lookups!$F$2-LEN(SOURCE!D159)), "")&amp;
      SOURCE!E159&amp;", "&amp; IF(lookups!$G$2-LEN(SOURCE!E159) &gt;=0, REPT(" ",lookups!$G$2-LEN(SOURCE!E159)), "")&amp;
      SOURCE!F159&amp;", "&amp; IF(lookups!$H$2-LEN(SOURCE!F159) &gt;= 0, REPT(" ",lookups!$H$2-LEN(SOURCE!F159)+2), "")&amp;"("&amp;
      SUBSTITUTE(TEXT(SOURCE!G159,"??0"),"  ","")&amp;" &lt;&lt; TAM_MAX_BITS) |"&amp; IF(lookups!$I$2-3 &gt;= 0, REPT(" ",MAX(1,lookups!$I$2-5+4+1-1-LEN(  IF(ISTEXT(SOURCE!H159),SOURCE!H159,  SUBSTITUTE(SUBSTITUTE(TEXT(SOURCE!H159,"????0"),"  ","")," ",""))   ))), "")&amp;
       IF(ISTEXT(SOURCE!H159),SOURCE!H159, SUBSTITUTE(SUBSTITUTE(TEXT(SOURCE!H159,"????0"),"  ","")," ",""))   &amp;","&amp; IF(lookups!$J$2-3 &gt;= 0, REPT(" ",lookups!$J$2-3-5), "")&amp;
      SOURCE!I159&amp;
" | "&amp; IF(lookups!$K$2-LEN(SOURCE!I159) &gt;= 0, REPT(" ",lookups!$K$2-LEN(SOURCE!I159)), "")&amp;
      SOURCE!J159&amp;      IF(lookups!$L$2-LEN(SOURCE!J159) &gt;= 0, REPT(" ",lookups!$L$2-LEN(SOURCE!J159)), "")&amp;
" | "&amp; IF(lookups!$K$2-LEN(SOURCE!I159) &gt;= 0, REPT(" ",lookups!$K$2-LEN(SOURCE!I159)), "")&amp;
      SOURCE!K159&amp;      IF(lookups!$L$2-LEN(SOURCE!K159) &gt;= 0, REPT(" ",lookups!$M$2-LEN(SOURCE!K159)), "")&amp;
" | "&amp; SOURCE!L159&amp;      IF(lookups!$O$2-LEN(SOURCE!L159) &gt;= 0, REPT(" ",lookups!$O$2-LEN(SOURCE!L159)), "")&amp;
" | "&amp; SOURCE!M159&amp;      IF(lookups!$P$2-LEN(SOURCE!M159) &gt;= 0, REPT(" ",lookups!$P$2-LEN(SOURCE!M159)), "")&amp;
      "},"&amp;IF(SOURCE!O159&lt;&gt;"",""&amp;SOURCE!O159,"")
 )
)
)</f>
        <v>/*  150 */  { fnConstant,                   22,                          "l" STD_SUB_P STD_SUB_L,                       "len.planck",                                  (0 &lt;&lt; TAM_MAX_BITS) |     0, CAT_CNST | SLS_ENABLED   | US_ENABLED   | EIM_DISABLED | PTP_NONE         },</v>
      </c>
    </row>
    <row r="160" spans="1:1">
      <c r="A160" s="80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IF(lookups!$E$2-LEN(SOURCE!C160) &gt;= 0, REPT(" ",lookups!$E$2-LEN(SOURCE!C160)), "")&amp;
      SOURCE!D160&amp;", "&amp; IF(lookups!$F$2-LEN(SOURCE!D160) &gt;= 0, REPT(" ",lookups!$F$2-LEN(SOURCE!D160)), "")&amp;
      SOURCE!E160&amp;", "&amp; IF(lookups!$G$2-LEN(SOURCE!E160) &gt;=0, REPT(" ",lookups!$G$2-LEN(SOURCE!E160)), "")&amp;
      SOURCE!F160&amp;", "&amp; IF(lookups!$H$2-LEN(SOURCE!F160) &gt;= 0, REPT(" ",lookups!$H$2-LEN(SOURCE!F160)+2), "")&amp;"("&amp;
      SUBSTITUTE(TEXT(SOURCE!G160,"??0"),"  ","")&amp;" &lt;&lt; TAM_MAX_BITS) |"&amp; IF(lookups!$I$2-3 &gt;= 0, REPT(" ",MAX(1,lookups!$I$2-5+4+1-1-LEN(  IF(ISTEXT(SOURCE!H160),SOURCE!H160,  SUBSTITUTE(SUBSTITUTE(TEXT(SOURCE!H160,"????0"),"  ","")," ",""))   ))), "")&amp;
       IF(ISTEXT(SOURCE!H160),SOURCE!H160, SUBSTITUTE(SUBSTITUTE(TEXT(SOURCE!H160,"????0"),"  ","")," ",""))   &amp;","&amp; IF(lookups!$J$2-3 &gt;= 0, REPT(" ",lookups!$J$2-3-5), "")&amp;
      SOURCE!I160&amp;
" | "&amp; IF(lookups!$K$2-LEN(SOURCE!I160) &gt;= 0, REPT(" ",lookups!$K$2-LEN(SOURCE!I160)), "")&amp;
      SOURCE!J160&amp;      IF(lookups!$L$2-LEN(SOURCE!J160) &gt;= 0, REPT(" ",lookups!$L$2-LEN(SOURCE!J160)), "")&amp;
" | "&amp; IF(lookups!$K$2-LEN(SOURCE!I160) &gt;= 0, REPT(" ",lookups!$K$2-LEN(SOURCE!I160)), "")&amp;
      SOURCE!K160&amp;      IF(lookups!$L$2-LEN(SOURCE!K160) &gt;= 0, REPT(" ",lookups!$M$2-LEN(SOURCE!K160)), "")&amp;
" | "&amp; SOURCE!L160&amp;      IF(lookups!$O$2-LEN(SOURCE!L160) &gt;= 0, REPT(" ",lookups!$O$2-LEN(SOURCE!L160)), "")&amp;
" | "&amp; SOURCE!M160&amp;      IF(lookups!$P$2-LEN(SOURCE!M160) &gt;= 0, REPT(" ",lookups!$P$2-LEN(SOURCE!M160)), "")&amp;
      "},"&amp;IF(SOURCE!O160&lt;&gt;"",""&amp;SOURCE!O160,"")
 )
)
)</f>
        <v>/*  151 */  { fnConstant,                   23,                          "m" STD_SUB_e,                                 "mass.elec",                                   (0 &lt;&lt; TAM_MAX_BITS) |     0, CAT_CNST | SLS_ENABLED   | US_ENABLED   | EIM_DISABLED | PTP_NONE         },</v>
      </c>
    </row>
    <row r="161" spans="1:1">
      <c r="A161" s="80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IF(lookups!$E$2-LEN(SOURCE!C161) &gt;= 0, REPT(" ",lookups!$E$2-LEN(SOURCE!C161)), "")&amp;
      SOURCE!D161&amp;", "&amp; IF(lookups!$F$2-LEN(SOURCE!D161) &gt;= 0, REPT(" ",lookups!$F$2-LEN(SOURCE!D161)), "")&amp;
      SOURCE!E161&amp;", "&amp; IF(lookups!$G$2-LEN(SOURCE!E161) &gt;=0, REPT(" ",lookups!$G$2-LEN(SOURCE!E161)), "")&amp;
      SOURCE!F161&amp;", "&amp; IF(lookups!$H$2-LEN(SOURCE!F161) &gt;= 0, REPT(" ",lookups!$H$2-LEN(SOURCE!F161)+2), "")&amp;"("&amp;
      SUBSTITUTE(TEXT(SOURCE!G161,"??0"),"  ","")&amp;" &lt;&lt; TAM_MAX_BITS) |"&amp; IF(lookups!$I$2-3 &gt;= 0, REPT(" ",MAX(1,lookups!$I$2-5+4+1-1-LEN(  IF(ISTEXT(SOURCE!H161),SOURCE!H161,  SUBSTITUTE(SUBSTITUTE(TEXT(SOURCE!H161,"????0"),"  ","")," ",""))   ))), "")&amp;
       IF(ISTEXT(SOURCE!H161),SOURCE!H161, SUBSTITUTE(SUBSTITUTE(TEXT(SOURCE!H161,"????0"),"  ","")," ",""))   &amp;","&amp; IF(lookups!$J$2-3 &gt;= 0, REPT(" ",lookups!$J$2-3-5), "")&amp;
      SOURCE!I161&amp;
" | "&amp; IF(lookups!$K$2-LEN(SOURCE!I161) &gt;= 0, REPT(" ",lookups!$K$2-LEN(SOURCE!I161)), "")&amp;
      SOURCE!J161&amp;      IF(lookups!$L$2-LEN(SOURCE!J161) &gt;= 0, REPT(" ",lookups!$L$2-LEN(SOURCE!J161)), "")&amp;
" | "&amp; IF(lookups!$K$2-LEN(SOURCE!I161) &gt;= 0, REPT(" ",lookups!$K$2-LEN(SOURCE!I161)), "")&amp;
      SOURCE!K161&amp;      IF(lookups!$L$2-LEN(SOURCE!K161) &gt;= 0, REPT(" ",lookups!$M$2-LEN(SOURCE!K161)), "")&amp;
" | "&amp; SOURCE!L161&amp;      IF(lookups!$O$2-LEN(SOURCE!L161) &gt;= 0, REPT(" ",lookups!$O$2-LEN(SOURCE!L161)), "")&amp;
" | "&amp; SOURCE!M161&amp;      IF(lookups!$P$2-LEN(SOURCE!M161) &gt;= 0, REPT(" ",lookups!$P$2-LEN(SOURCE!M161)), "")&amp;
      "},"&amp;IF(SOURCE!O161&lt;&gt;"",""&amp;SOURCE!O161,"")
 )
)
)</f>
        <v>/*  152 */  { fnConstant,                   24,                          "M" STD_SUB_M STD_SUB_o STD_SUB_o STD_SUB_n,   "mass.moon",                                   (0 &lt;&lt; TAM_MAX_BITS) |     0, CAT_CNST | SLS_ENABLED   | US_ENABLED   | EIM_DISABLED | PTP_NONE         },</v>
      </c>
    </row>
    <row r="162" spans="1:1">
      <c r="A162" s="80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IF(lookups!$E$2-LEN(SOURCE!C162) &gt;= 0, REPT(" ",lookups!$E$2-LEN(SOURCE!C162)), "")&amp;
      SOURCE!D162&amp;", "&amp; IF(lookups!$F$2-LEN(SOURCE!D162) &gt;= 0, REPT(" ",lookups!$F$2-LEN(SOURCE!D162)), "")&amp;
      SOURCE!E162&amp;", "&amp; IF(lookups!$G$2-LEN(SOURCE!E162) &gt;=0, REPT(" ",lookups!$G$2-LEN(SOURCE!E162)), "")&amp;
      SOURCE!F162&amp;", "&amp; IF(lookups!$H$2-LEN(SOURCE!F162) &gt;= 0, REPT(" ",lookups!$H$2-LEN(SOURCE!F162)+2), "")&amp;"("&amp;
      SUBSTITUTE(TEXT(SOURCE!G162,"??0"),"  ","")&amp;" &lt;&lt; TAM_MAX_BITS) |"&amp; IF(lookups!$I$2-3 &gt;= 0, REPT(" ",MAX(1,lookups!$I$2-5+4+1-1-LEN(  IF(ISTEXT(SOURCE!H162),SOURCE!H162,  SUBSTITUTE(SUBSTITUTE(TEXT(SOURCE!H162,"????0"),"  ","")," ",""))   ))), "")&amp;
       IF(ISTEXT(SOURCE!H162),SOURCE!H162, SUBSTITUTE(SUBSTITUTE(TEXT(SOURCE!H162,"????0"),"  ","")," ",""))   &amp;","&amp; IF(lookups!$J$2-3 &gt;= 0, REPT(" ",lookups!$J$2-3-5), "")&amp;
      SOURCE!I162&amp;
" | "&amp; IF(lookups!$K$2-LEN(SOURCE!I162) &gt;= 0, REPT(" ",lookups!$K$2-LEN(SOURCE!I162)), "")&amp;
      SOURCE!J162&amp;      IF(lookups!$L$2-LEN(SOURCE!J162) &gt;= 0, REPT(" ",lookups!$L$2-LEN(SOURCE!J162)), "")&amp;
" | "&amp; IF(lookups!$K$2-LEN(SOURCE!I162) &gt;= 0, REPT(" ",lookups!$K$2-LEN(SOURCE!I162)), "")&amp;
      SOURCE!K162&amp;      IF(lookups!$L$2-LEN(SOURCE!K162) &gt;= 0, REPT(" ",lookups!$M$2-LEN(SOURCE!K162)), "")&amp;
" | "&amp; SOURCE!L162&amp;      IF(lookups!$O$2-LEN(SOURCE!L162) &gt;= 0, REPT(" ",lookups!$O$2-LEN(SOURCE!L162)), "")&amp;
" | "&amp; SOURCE!M162&amp;      IF(lookups!$P$2-LEN(SOURCE!M162) &gt;= 0, REPT(" ",lookups!$P$2-LEN(SOURCE!M162)), "")&amp;
      "},"&amp;IF(SOURCE!O162&lt;&gt;"",""&amp;SOURCE!O162,"")
 )
)
)</f>
        <v>/*  153 */  { fnConstant,                   25,                          "m" STD_SUB_n,                                 "mass.neu",                                    (0 &lt;&lt; TAM_MAX_BITS) |     0, CAT_CNST | SLS_ENABLED   | US_ENABLED   | EIM_DISABLED | PTP_NONE         },</v>
      </c>
    </row>
    <row r="163" spans="1:1">
      <c r="A163" s="80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IF(lookups!$E$2-LEN(SOURCE!C163) &gt;= 0, REPT(" ",lookups!$E$2-LEN(SOURCE!C163)), "")&amp;
      SOURCE!D163&amp;", "&amp; IF(lookups!$F$2-LEN(SOURCE!D163) &gt;= 0, REPT(" ",lookups!$F$2-LEN(SOURCE!D163)), "")&amp;
      SOURCE!E163&amp;", "&amp; IF(lookups!$G$2-LEN(SOURCE!E163) &gt;=0, REPT(" ",lookups!$G$2-LEN(SOURCE!E163)), "")&amp;
      SOURCE!F163&amp;", "&amp; IF(lookups!$H$2-LEN(SOURCE!F163) &gt;= 0, REPT(" ",lookups!$H$2-LEN(SOURCE!F163)+2), "")&amp;"("&amp;
      SUBSTITUTE(TEXT(SOURCE!G163,"??0"),"  ","")&amp;" &lt;&lt; TAM_MAX_BITS) |"&amp; IF(lookups!$I$2-3 &gt;= 0, REPT(" ",MAX(1,lookups!$I$2-5+4+1-1-LEN(  IF(ISTEXT(SOURCE!H163),SOURCE!H163,  SUBSTITUTE(SUBSTITUTE(TEXT(SOURCE!H163,"????0"),"  ","")," ",""))   ))), "")&amp;
       IF(ISTEXT(SOURCE!H163),SOURCE!H163, SUBSTITUTE(SUBSTITUTE(TEXT(SOURCE!H163,"????0"),"  ","")," ",""))   &amp;","&amp; IF(lookups!$J$2-3 &gt;= 0, REPT(" ",lookups!$J$2-3-5), "")&amp;
      SOURCE!I163&amp;
" | "&amp; IF(lookups!$K$2-LEN(SOURCE!I163) &gt;= 0, REPT(" ",lookups!$K$2-LEN(SOURCE!I163)), "")&amp;
      SOURCE!J163&amp;      IF(lookups!$L$2-LEN(SOURCE!J163) &gt;= 0, REPT(" ",lookups!$L$2-LEN(SOURCE!J163)), "")&amp;
" | "&amp; IF(lookups!$K$2-LEN(SOURCE!I163) &gt;= 0, REPT(" ",lookups!$K$2-LEN(SOURCE!I163)), "")&amp;
      SOURCE!K163&amp;      IF(lookups!$L$2-LEN(SOURCE!K163) &gt;= 0, REPT(" ",lookups!$M$2-LEN(SOURCE!K163)), "")&amp;
" | "&amp; SOURCE!L163&amp;      IF(lookups!$O$2-LEN(SOURCE!L163) &gt;= 0, REPT(" ",lookups!$O$2-LEN(SOURCE!L163)), "")&amp;
" | "&amp; SOURCE!M163&amp;      IF(lookups!$P$2-LEN(SOURCE!M163) &gt;= 0, REPT(" ",lookups!$P$2-LEN(SOURCE!M163)), "")&amp;
      "},"&amp;IF(SOURCE!O163&lt;&gt;"",""&amp;SOURCE!O163,"")
 )
)
)</f>
        <v>/*  154 */  { fnConstant,                   26,                          "m" STD_SUB_n "/m" STD_SUB_p,                  "r.neu.prot",                                  (0 &lt;&lt; TAM_MAX_BITS) |     0, CAT_CNST | SLS_ENABLED   | US_ENABLED   | EIM_DISABLED | PTP_NONE         },</v>
      </c>
    </row>
    <row r="164" spans="1:1">
      <c r="A164" s="80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IF(lookups!$E$2-LEN(SOURCE!C164) &gt;= 0, REPT(" ",lookups!$E$2-LEN(SOURCE!C164)), "")&amp;
      SOURCE!D164&amp;", "&amp; IF(lookups!$F$2-LEN(SOURCE!D164) &gt;= 0, REPT(" ",lookups!$F$2-LEN(SOURCE!D164)), "")&amp;
      SOURCE!E164&amp;", "&amp; IF(lookups!$G$2-LEN(SOURCE!E164) &gt;=0, REPT(" ",lookups!$G$2-LEN(SOURCE!E164)), "")&amp;
      SOURCE!F164&amp;", "&amp; IF(lookups!$H$2-LEN(SOURCE!F164) &gt;= 0, REPT(" ",lookups!$H$2-LEN(SOURCE!F164)+2), "")&amp;"("&amp;
      SUBSTITUTE(TEXT(SOURCE!G164,"??0"),"  ","")&amp;" &lt;&lt; TAM_MAX_BITS) |"&amp; IF(lookups!$I$2-3 &gt;= 0, REPT(" ",MAX(1,lookups!$I$2-5+4+1-1-LEN(  IF(ISTEXT(SOURCE!H164),SOURCE!H164,  SUBSTITUTE(SUBSTITUTE(TEXT(SOURCE!H164,"????0"),"  ","")," ",""))   ))), "")&amp;
       IF(ISTEXT(SOURCE!H164),SOURCE!H164, SUBSTITUTE(SUBSTITUTE(TEXT(SOURCE!H164,"????0"),"  ","")," ",""))   &amp;","&amp; IF(lookups!$J$2-3 &gt;= 0, REPT(" ",lookups!$J$2-3-5), "")&amp;
      SOURCE!I164&amp;
" | "&amp; IF(lookups!$K$2-LEN(SOURCE!I164) &gt;= 0, REPT(" ",lookups!$K$2-LEN(SOURCE!I164)), "")&amp;
      SOURCE!J164&amp;      IF(lookups!$L$2-LEN(SOURCE!J164) &gt;= 0, REPT(" ",lookups!$L$2-LEN(SOURCE!J164)), "")&amp;
" | "&amp; IF(lookups!$K$2-LEN(SOURCE!I164) &gt;= 0, REPT(" ",lookups!$K$2-LEN(SOURCE!I164)), "")&amp;
      SOURCE!K164&amp;      IF(lookups!$L$2-LEN(SOURCE!K164) &gt;= 0, REPT(" ",lookups!$M$2-LEN(SOURCE!K164)), "")&amp;
" | "&amp; SOURCE!L164&amp;      IF(lookups!$O$2-LEN(SOURCE!L164) &gt;= 0, REPT(" ",lookups!$O$2-LEN(SOURCE!L164)), "")&amp;
" | "&amp; SOURCE!M164&amp;      IF(lookups!$P$2-LEN(SOURCE!M164) &gt;= 0, REPT(" ",lookups!$P$2-LEN(SOURCE!M164)), "")&amp;
      "},"&amp;IF(SOURCE!O164&lt;&gt;"",""&amp;SOURCE!O164,"")
 )
)
)</f>
        <v>/*  155 */  { fnConstant,                   27,                          "m" STD_SUB_p,                                 "mass.prot",                                   (0 &lt;&lt; TAM_MAX_BITS) |     0, CAT_CNST | SLS_ENABLED   | US_ENABLED   | EIM_DISABLED | PTP_NONE         },</v>
      </c>
    </row>
    <row r="165" spans="1:1">
      <c r="A165" s="80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IF(lookups!$E$2-LEN(SOURCE!C165) &gt;= 0, REPT(" ",lookups!$E$2-LEN(SOURCE!C165)), "")&amp;
      SOURCE!D165&amp;", "&amp; IF(lookups!$F$2-LEN(SOURCE!D165) &gt;= 0, REPT(" ",lookups!$F$2-LEN(SOURCE!D165)), "")&amp;
      SOURCE!E165&amp;", "&amp; IF(lookups!$G$2-LEN(SOURCE!E165) &gt;=0, REPT(" ",lookups!$G$2-LEN(SOURCE!E165)), "")&amp;
      SOURCE!F165&amp;", "&amp; IF(lookups!$H$2-LEN(SOURCE!F165) &gt;= 0, REPT(" ",lookups!$H$2-LEN(SOURCE!F165)+2), "")&amp;"("&amp;
      SUBSTITUTE(TEXT(SOURCE!G165,"??0"),"  ","")&amp;" &lt;&lt; TAM_MAX_BITS) |"&amp; IF(lookups!$I$2-3 &gt;= 0, REPT(" ",MAX(1,lookups!$I$2-5+4+1-1-LEN(  IF(ISTEXT(SOURCE!H165),SOURCE!H165,  SUBSTITUTE(SUBSTITUTE(TEXT(SOURCE!H165,"????0"),"  ","")," ",""))   ))), "")&amp;
       IF(ISTEXT(SOURCE!H165),SOURCE!H165, SUBSTITUTE(SUBSTITUTE(TEXT(SOURCE!H165,"????0"),"  ","")," ",""))   &amp;","&amp; IF(lookups!$J$2-3 &gt;= 0, REPT(" ",lookups!$J$2-3-5), "")&amp;
      SOURCE!I165&amp;
" | "&amp; IF(lookups!$K$2-LEN(SOURCE!I165) &gt;= 0, REPT(" ",lookups!$K$2-LEN(SOURCE!I165)), "")&amp;
      SOURCE!J165&amp;      IF(lookups!$L$2-LEN(SOURCE!J165) &gt;= 0, REPT(" ",lookups!$L$2-LEN(SOURCE!J165)), "")&amp;
" | "&amp; IF(lookups!$K$2-LEN(SOURCE!I165) &gt;= 0, REPT(" ",lookups!$K$2-LEN(SOURCE!I165)), "")&amp;
      SOURCE!K165&amp;      IF(lookups!$L$2-LEN(SOURCE!K165) &gt;= 0, REPT(" ",lookups!$M$2-LEN(SOURCE!K165)), "")&amp;
" | "&amp; SOURCE!L165&amp;      IF(lookups!$O$2-LEN(SOURCE!L165) &gt;= 0, REPT(" ",lookups!$O$2-LEN(SOURCE!L165)), "")&amp;
" | "&amp; SOURCE!M165&amp;      IF(lookups!$P$2-LEN(SOURCE!M165) &gt;= 0, REPT(" ",lookups!$P$2-LEN(SOURCE!M165)), "")&amp;
      "},"&amp;IF(SOURCE!O165&lt;&gt;"",""&amp;SOURCE!O165,"")
 )
)
)</f>
        <v>/*  156 */  { fnConstant,                   28,                          "m" STD_SUB_P STD_SUB_L,                       "mass.planck",                                 (0 &lt;&lt; TAM_MAX_BITS) |     0, CAT_CNST | SLS_ENABLED   | US_ENABLED   | EIM_DISABLED | PTP_NONE         },</v>
      </c>
    </row>
    <row r="166" spans="1:1">
      <c r="A166" s="80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IF(lookups!$E$2-LEN(SOURCE!C166) &gt;= 0, REPT(" ",lookups!$E$2-LEN(SOURCE!C166)), "")&amp;
      SOURCE!D166&amp;", "&amp; IF(lookups!$F$2-LEN(SOURCE!D166) &gt;= 0, REPT(" ",lookups!$F$2-LEN(SOURCE!D166)), "")&amp;
      SOURCE!E166&amp;", "&amp; IF(lookups!$G$2-LEN(SOURCE!E166) &gt;=0, REPT(" ",lookups!$G$2-LEN(SOURCE!E166)), "")&amp;
      SOURCE!F166&amp;", "&amp; IF(lookups!$H$2-LEN(SOURCE!F166) &gt;= 0, REPT(" ",lookups!$H$2-LEN(SOURCE!F166)+2), "")&amp;"("&amp;
      SUBSTITUTE(TEXT(SOURCE!G166,"??0"),"  ","")&amp;" &lt;&lt; TAM_MAX_BITS) |"&amp; IF(lookups!$I$2-3 &gt;= 0, REPT(" ",MAX(1,lookups!$I$2-5+4+1-1-LEN(  IF(ISTEXT(SOURCE!H166),SOURCE!H166,  SUBSTITUTE(SUBSTITUTE(TEXT(SOURCE!H166,"????0"),"  ","")," ",""))   ))), "")&amp;
       IF(ISTEXT(SOURCE!H166),SOURCE!H166, SUBSTITUTE(SUBSTITUTE(TEXT(SOURCE!H166,"????0"),"  ","")," ",""))   &amp;","&amp; IF(lookups!$J$2-3 &gt;= 0, REPT(" ",lookups!$J$2-3-5), "")&amp;
      SOURCE!I166&amp;
" | "&amp; IF(lookups!$K$2-LEN(SOURCE!I166) &gt;= 0, REPT(" ",lookups!$K$2-LEN(SOURCE!I166)), "")&amp;
      SOURCE!J166&amp;      IF(lookups!$L$2-LEN(SOURCE!J166) &gt;= 0, REPT(" ",lookups!$L$2-LEN(SOURCE!J166)), "")&amp;
" | "&amp; IF(lookups!$K$2-LEN(SOURCE!I166) &gt;= 0, REPT(" ",lookups!$K$2-LEN(SOURCE!I166)), "")&amp;
      SOURCE!K166&amp;      IF(lookups!$L$2-LEN(SOURCE!K166) &gt;= 0, REPT(" ",lookups!$M$2-LEN(SOURCE!K166)), "")&amp;
" | "&amp; SOURCE!L166&amp;      IF(lookups!$O$2-LEN(SOURCE!L166) &gt;= 0, REPT(" ",lookups!$O$2-LEN(SOURCE!L166)), "")&amp;
" | "&amp; SOURCE!M166&amp;      IF(lookups!$P$2-LEN(SOURCE!M166) &gt;= 0, REPT(" ",lookups!$P$2-LEN(SOURCE!M166)), "")&amp;
      "},"&amp;IF(SOURCE!O166&lt;&gt;"",""&amp;SOURCE!O166,"")
 )
)
)</f>
        <v>/*  157 */  { fnConstant,                   29,                          "m" STD_SUB_p "/m" STD_SUB_e,                  "r.prot.elec",                                 (0 &lt;&lt; TAM_MAX_BITS) |     0, CAT_CNST | SLS_ENABLED   | US_ENABLED   | EIM_DISABLED | PTP_NONE         },</v>
      </c>
    </row>
    <row r="167" spans="1:1">
      <c r="A167" s="80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IF(lookups!$E$2-LEN(SOURCE!C167) &gt;= 0, REPT(" ",lookups!$E$2-LEN(SOURCE!C167)), "")&amp;
      SOURCE!D167&amp;", "&amp; IF(lookups!$F$2-LEN(SOURCE!D167) &gt;= 0, REPT(" ",lookups!$F$2-LEN(SOURCE!D167)), "")&amp;
      SOURCE!E167&amp;", "&amp; IF(lookups!$G$2-LEN(SOURCE!E167) &gt;=0, REPT(" ",lookups!$G$2-LEN(SOURCE!E167)), "")&amp;
      SOURCE!F167&amp;", "&amp; IF(lookups!$H$2-LEN(SOURCE!F167) &gt;= 0, REPT(" ",lookups!$H$2-LEN(SOURCE!F167)+2), "")&amp;"("&amp;
      SUBSTITUTE(TEXT(SOURCE!G167,"??0"),"  ","")&amp;" &lt;&lt; TAM_MAX_BITS) |"&amp; IF(lookups!$I$2-3 &gt;= 0, REPT(" ",MAX(1,lookups!$I$2-5+4+1-1-LEN(  IF(ISTEXT(SOURCE!H167),SOURCE!H167,  SUBSTITUTE(SUBSTITUTE(TEXT(SOURCE!H167,"????0"),"  ","")," ",""))   ))), "")&amp;
       IF(ISTEXT(SOURCE!H167),SOURCE!H167, SUBSTITUTE(SUBSTITUTE(TEXT(SOURCE!H167,"????0"),"  ","")," ",""))   &amp;","&amp; IF(lookups!$J$2-3 &gt;= 0, REPT(" ",lookups!$J$2-3-5), "")&amp;
      SOURCE!I167&amp;
" | "&amp; IF(lookups!$K$2-LEN(SOURCE!I167) &gt;= 0, REPT(" ",lookups!$K$2-LEN(SOURCE!I167)), "")&amp;
      SOURCE!J167&amp;      IF(lookups!$L$2-LEN(SOURCE!J167) &gt;= 0, REPT(" ",lookups!$L$2-LEN(SOURCE!J167)), "")&amp;
" | "&amp; IF(lookups!$K$2-LEN(SOURCE!I167) &gt;= 0, REPT(" ",lookups!$K$2-LEN(SOURCE!I167)), "")&amp;
      SOURCE!K167&amp;      IF(lookups!$L$2-LEN(SOURCE!K167) &gt;= 0, REPT(" ",lookups!$M$2-LEN(SOURCE!K167)), "")&amp;
" | "&amp; SOURCE!L167&amp;      IF(lookups!$O$2-LEN(SOURCE!L167) &gt;= 0, REPT(" ",lookups!$O$2-LEN(SOURCE!L167)), "")&amp;
" | "&amp; SOURCE!M167&amp;      IF(lookups!$P$2-LEN(SOURCE!M167) &gt;= 0, REPT(" ",lookups!$P$2-LEN(SOURCE!M167)), "")&amp;
      "},"&amp;IF(SOURCE!O167&lt;&gt;"",""&amp;SOURCE!O167,"")
 )
)
)</f>
        <v>/*  158 */  { fnConstant,                   30,                          "m" STD_SUB_u,                                 "mass.atom",                                   (0 &lt;&lt; TAM_MAX_BITS) |     0, CAT_CNST | SLS_ENABLED   | US_ENABLED   | EIM_DISABLED | PTP_NONE         },</v>
      </c>
    </row>
    <row r="168" spans="1:1">
      <c r="A168" s="80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IF(lookups!$E$2-LEN(SOURCE!C168) &gt;= 0, REPT(" ",lookups!$E$2-LEN(SOURCE!C168)), "")&amp;
      SOURCE!D168&amp;", "&amp; IF(lookups!$F$2-LEN(SOURCE!D168) &gt;= 0, REPT(" ",lookups!$F$2-LEN(SOURCE!D168)), "")&amp;
      SOURCE!E168&amp;", "&amp; IF(lookups!$G$2-LEN(SOURCE!E168) &gt;=0, REPT(" ",lookups!$G$2-LEN(SOURCE!E168)), "")&amp;
      SOURCE!F168&amp;", "&amp; IF(lookups!$H$2-LEN(SOURCE!F168) &gt;= 0, REPT(" ",lookups!$H$2-LEN(SOURCE!F168)+2), "")&amp;"("&amp;
      SUBSTITUTE(TEXT(SOURCE!G168,"??0"),"  ","")&amp;" &lt;&lt; TAM_MAX_BITS) |"&amp; IF(lookups!$I$2-3 &gt;= 0, REPT(" ",MAX(1,lookups!$I$2-5+4+1-1-LEN(  IF(ISTEXT(SOURCE!H168),SOURCE!H168,  SUBSTITUTE(SUBSTITUTE(TEXT(SOURCE!H168,"????0"),"  ","")," ",""))   ))), "")&amp;
       IF(ISTEXT(SOURCE!H168),SOURCE!H168, SUBSTITUTE(SUBSTITUTE(TEXT(SOURCE!H168,"????0"),"  ","")," ",""))   &amp;","&amp; IF(lookups!$J$2-3 &gt;= 0, REPT(" ",lookups!$J$2-3-5), "")&amp;
      SOURCE!I168&amp;
" | "&amp; IF(lookups!$K$2-LEN(SOURCE!I168) &gt;= 0, REPT(" ",lookups!$K$2-LEN(SOURCE!I168)), "")&amp;
      SOURCE!J168&amp;      IF(lookups!$L$2-LEN(SOURCE!J168) &gt;= 0, REPT(" ",lookups!$L$2-LEN(SOURCE!J168)), "")&amp;
" | "&amp; IF(lookups!$K$2-LEN(SOURCE!I168) &gt;= 0, REPT(" ",lookups!$K$2-LEN(SOURCE!I168)), "")&amp;
      SOURCE!K168&amp;      IF(lookups!$L$2-LEN(SOURCE!K168) &gt;= 0, REPT(" ",lookups!$M$2-LEN(SOURCE!K168)), "")&amp;
" | "&amp; SOURCE!L168&amp;      IF(lookups!$O$2-LEN(SOURCE!L168) &gt;= 0, REPT(" ",lookups!$O$2-LEN(SOURCE!L168)), "")&amp;
" | "&amp; SOURCE!M168&amp;      IF(lookups!$P$2-LEN(SOURCE!M168) &gt;= 0, REPT(" ",lookups!$P$2-LEN(SOURCE!M168)), "")&amp;
      "},"&amp;IF(SOURCE!O168&lt;&gt;"",""&amp;SOURCE!O168,"")
 )
)
)</f>
        <v>/*  159 */  { fnConstant,                   31,                          "m" STD_SUB_u "c" STD_SUP_2,                   "energy.atom",                                 (0 &lt;&lt; TAM_MAX_BITS) |     0, CAT_CNST | SLS_ENABLED   | US_ENABLED   | EIM_DISABLED | PTP_NONE         },</v>
      </c>
    </row>
    <row r="169" spans="1:1">
      <c r="A169" s="80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IF(lookups!$E$2-LEN(SOURCE!C169) &gt;= 0, REPT(" ",lookups!$E$2-LEN(SOURCE!C169)), "")&amp;
      SOURCE!D169&amp;", "&amp; IF(lookups!$F$2-LEN(SOURCE!D169) &gt;= 0, REPT(" ",lookups!$F$2-LEN(SOURCE!D169)), "")&amp;
      SOURCE!E169&amp;", "&amp; IF(lookups!$G$2-LEN(SOURCE!E169) &gt;=0, REPT(" ",lookups!$G$2-LEN(SOURCE!E169)), "")&amp;
      SOURCE!F169&amp;", "&amp; IF(lookups!$H$2-LEN(SOURCE!F169) &gt;= 0, REPT(" ",lookups!$H$2-LEN(SOURCE!F169)+2), "")&amp;"("&amp;
      SUBSTITUTE(TEXT(SOURCE!G169,"??0"),"  ","")&amp;" &lt;&lt; TAM_MAX_BITS) |"&amp; IF(lookups!$I$2-3 &gt;= 0, REPT(" ",MAX(1,lookups!$I$2-5+4+1-1-LEN(  IF(ISTEXT(SOURCE!H169),SOURCE!H169,  SUBSTITUTE(SUBSTITUTE(TEXT(SOURCE!H169,"????0"),"  ","")," ",""))   ))), "")&amp;
       IF(ISTEXT(SOURCE!H169),SOURCE!H169, SUBSTITUTE(SUBSTITUTE(TEXT(SOURCE!H169,"????0"),"  ","")," ",""))   &amp;","&amp; IF(lookups!$J$2-3 &gt;= 0, REPT(" ",lookups!$J$2-3-5), "")&amp;
      SOURCE!I169&amp;
" | "&amp; IF(lookups!$K$2-LEN(SOURCE!I169) &gt;= 0, REPT(" ",lookups!$K$2-LEN(SOURCE!I169)), "")&amp;
      SOURCE!J169&amp;      IF(lookups!$L$2-LEN(SOURCE!J169) &gt;= 0, REPT(" ",lookups!$L$2-LEN(SOURCE!J169)), "")&amp;
" | "&amp; IF(lookups!$K$2-LEN(SOURCE!I169) &gt;= 0, REPT(" ",lookups!$K$2-LEN(SOURCE!I169)), "")&amp;
      SOURCE!K169&amp;      IF(lookups!$L$2-LEN(SOURCE!K169) &gt;= 0, REPT(" ",lookups!$M$2-LEN(SOURCE!K169)), "")&amp;
" | "&amp; SOURCE!L169&amp;      IF(lookups!$O$2-LEN(SOURCE!L169) &gt;= 0, REPT(" ",lookups!$O$2-LEN(SOURCE!L169)), "")&amp;
" | "&amp; SOURCE!M169&amp;      IF(lookups!$P$2-LEN(SOURCE!M169) &gt;= 0, REPT(" ",lookups!$P$2-LEN(SOURCE!M169)), "")&amp;
      "},"&amp;IF(SOURCE!O169&lt;&gt;"",""&amp;SOURCE!O169,"")
 )
)
)</f>
        <v>/*  160 */  { fnConstant,                   32,                          "m" STD_SUB_mu,                                "mass.muon",                                   (0 &lt;&lt; TAM_MAX_BITS) |     0, CAT_CNST | SLS_ENABLED   | US_ENABLED   | EIM_DISABLED | PTP_NONE         },</v>
      </c>
    </row>
    <row r="170" spans="1:1">
      <c r="A170" s="80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IF(lookups!$E$2-LEN(SOURCE!C170) &gt;= 0, REPT(" ",lookups!$E$2-LEN(SOURCE!C170)), "")&amp;
      SOURCE!D170&amp;", "&amp; IF(lookups!$F$2-LEN(SOURCE!D170) &gt;= 0, REPT(" ",lookups!$F$2-LEN(SOURCE!D170)), "")&amp;
      SOURCE!E170&amp;", "&amp; IF(lookups!$G$2-LEN(SOURCE!E170) &gt;=0, REPT(" ",lookups!$G$2-LEN(SOURCE!E170)), "")&amp;
      SOURCE!F170&amp;", "&amp; IF(lookups!$H$2-LEN(SOURCE!F170) &gt;= 0, REPT(" ",lookups!$H$2-LEN(SOURCE!F170)+2), "")&amp;"("&amp;
      SUBSTITUTE(TEXT(SOURCE!G170,"??0"),"  ","")&amp;" &lt;&lt; TAM_MAX_BITS) |"&amp; IF(lookups!$I$2-3 &gt;= 0, REPT(" ",MAX(1,lookups!$I$2-5+4+1-1-LEN(  IF(ISTEXT(SOURCE!H170),SOURCE!H170,  SUBSTITUTE(SUBSTITUTE(TEXT(SOURCE!H170,"????0"),"  ","")," ",""))   ))), "")&amp;
       IF(ISTEXT(SOURCE!H170),SOURCE!H170, SUBSTITUTE(SUBSTITUTE(TEXT(SOURCE!H170,"????0"),"  ","")," ",""))   &amp;","&amp; IF(lookups!$J$2-3 &gt;= 0, REPT(" ",lookups!$J$2-3-5), "")&amp;
      SOURCE!I170&amp;
" | "&amp; IF(lookups!$K$2-LEN(SOURCE!I170) &gt;= 0, REPT(" ",lookups!$K$2-LEN(SOURCE!I170)), "")&amp;
      SOURCE!J170&amp;      IF(lookups!$L$2-LEN(SOURCE!J170) &gt;= 0, REPT(" ",lookups!$L$2-LEN(SOURCE!J170)), "")&amp;
" | "&amp; IF(lookups!$K$2-LEN(SOURCE!I170) &gt;= 0, REPT(" ",lookups!$K$2-LEN(SOURCE!I170)), "")&amp;
      SOURCE!K170&amp;      IF(lookups!$L$2-LEN(SOURCE!K170) &gt;= 0, REPT(" ",lookups!$M$2-LEN(SOURCE!K170)), "")&amp;
" | "&amp; SOURCE!L170&amp;      IF(lookups!$O$2-LEN(SOURCE!L170) &gt;= 0, REPT(" ",lookups!$O$2-LEN(SOURCE!L170)), "")&amp;
" | "&amp; SOURCE!M170&amp;      IF(lookups!$P$2-LEN(SOURCE!M170) &gt;= 0, REPT(" ",lookups!$P$2-LEN(SOURCE!M170)), "")&amp;
      "},"&amp;IF(SOURCE!O170&lt;&gt;"",""&amp;SOURCE!O170,"")
 )
)
)</f>
        <v>/*  161 */  { fnConstant,                   33,                          "M" STD_SUB_SUN,                               "mass.sun",                                    (0 &lt;&lt; TAM_MAX_BITS) |     0, CAT_CNST | SLS_ENABLED   | US_ENABLED   | EIM_DISABLED | PTP_NONE         },</v>
      </c>
    </row>
    <row r="171" spans="1:1">
      <c r="A171" s="80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IF(lookups!$E$2-LEN(SOURCE!C171) &gt;= 0, REPT(" ",lookups!$E$2-LEN(SOURCE!C171)), "")&amp;
      SOURCE!D171&amp;", "&amp; IF(lookups!$F$2-LEN(SOURCE!D171) &gt;= 0, REPT(" ",lookups!$F$2-LEN(SOURCE!D171)), "")&amp;
      SOURCE!E171&amp;", "&amp; IF(lookups!$G$2-LEN(SOURCE!E171) &gt;=0, REPT(" ",lookups!$G$2-LEN(SOURCE!E171)), "")&amp;
      SOURCE!F171&amp;", "&amp; IF(lookups!$H$2-LEN(SOURCE!F171) &gt;= 0, REPT(" ",lookups!$H$2-LEN(SOURCE!F171)+2), "")&amp;"("&amp;
      SUBSTITUTE(TEXT(SOURCE!G171,"??0"),"  ","")&amp;" &lt;&lt; TAM_MAX_BITS) |"&amp; IF(lookups!$I$2-3 &gt;= 0, REPT(" ",MAX(1,lookups!$I$2-5+4+1-1-LEN(  IF(ISTEXT(SOURCE!H171),SOURCE!H171,  SUBSTITUTE(SUBSTITUTE(TEXT(SOURCE!H171,"????0"),"  ","")," ",""))   ))), "")&amp;
       IF(ISTEXT(SOURCE!H171),SOURCE!H171, SUBSTITUTE(SUBSTITUTE(TEXT(SOURCE!H171,"????0"),"  ","")," ",""))   &amp;","&amp; IF(lookups!$J$2-3 &gt;= 0, REPT(" ",lookups!$J$2-3-5), "")&amp;
      SOURCE!I171&amp;
" | "&amp; IF(lookups!$K$2-LEN(SOURCE!I171) &gt;= 0, REPT(" ",lookups!$K$2-LEN(SOURCE!I171)), "")&amp;
      SOURCE!J171&amp;      IF(lookups!$L$2-LEN(SOURCE!J171) &gt;= 0, REPT(" ",lookups!$L$2-LEN(SOURCE!J171)), "")&amp;
" | "&amp; IF(lookups!$K$2-LEN(SOURCE!I171) &gt;= 0, REPT(" ",lookups!$K$2-LEN(SOURCE!I171)), "")&amp;
      SOURCE!K171&amp;      IF(lookups!$L$2-LEN(SOURCE!K171) &gt;= 0, REPT(" ",lookups!$M$2-LEN(SOURCE!K171)), "")&amp;
" | "&amp; SOURCE!L171&amp;      IF(lookups!$O$2-LEN(SOURCE!L171) &gt;= 0, REPT(" ",lookups!$O$2-LEN(SOURCE!L171)), "")&amp;
" | "&amp; SOURCE!M171&amp;      IF(lookups!$P$2-LEN(SOURCE!M171) &gt;= 0, REPT(" ",lookups!$P$2-LEN(SOURCE!M171)), "")&amp;
      "},"&amp;IF(SOURCE!O171&lt;&gt;"",""&amp;SOURCE!O171,"")
 )
)
)</f>
        <v>/*  162 */  { fnConstant,                   34,                          "M" STD_SUB_EARTH,                             "mass.earth",                                  (0 &lt;&lt; TAM_MAX_BITS) |     0, CAT_CNST | SLS_ENABLED   | US_ENABLED   | EIM_DISABLED | PTP_NONE         },</v>
      </c>
    </row>
    <row r="172" spans="1:1">
      <c r="A172" s="80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IF(lookups!$E$2-LEN(SOURCE!C172) &gt;= 0, REPT(" ",lookups!$E$2-LEN(SOURCE!C172)), "")&amp;
      SOURCE!D172&amp;", "&amp; IF(lookups!$F$2-LEN(SOURCE!D172) &gt;= 0, REPT(" ",lookups!$F$2-LEN(SOURCE!D172)), "")&amp;
      SOURCE!E172&amp;", "&amp; IF(lookups!$G$2-LEN(SOURCE!E172) &gt;=0, REPT(" ",lookups!$G$2-LEN(SOURCE!E172)), "")&amp;
      SOURCE!F172&amp;", "&amp; IF(lookups!$H$2-LEN(SOURCE!F172) &gt;= 0, REPT(" ",lookups!$H$2-LEN(SOURCE!F172)+2), "")&amp;"("&amp;
      SUBSTITUTE(TEXT(SOURCE!G172,"??0"),"  ","")&amp;" &lt;&lt; TAM_MAX_BITS) |"&amp; IF(lookups!$I$2-3 &gt;= 0, REPT(" ",MAX(1,lookups!$I$2-5+4+1-1-LEN(  IF(ISTEXT(SOURCE!H172),SOURCE!H172,  SUBSTITUTE(SUBSTITUTE(TEXT(SOURCE!H172,"????0"),"  ","")," ",""))   ))), "")&amp;
       IF(ISTEXT(SOURCE!H172),SOURCE!H172, SUBSTITUTE(SUBSTITUTE(TEXT(SOURCE!H172,"????0"),"  ","")," ",""))   &amp;","&amp; IF(lookups!$J$2-3 &gt;= 0, REPT(" ",lookups!$J$2-3-5), "")&amp;
      SOURCE!I172&amp;
" | "&amp; IF(lookups!$K$2-LEN(SOURCE!I172) &gt;= 0, REPT(" ",lookups!$K$2-LEN(SOURCE!I172)), "")&amp;
      SOURCE!J172&amp;      IF(lookups!$L$2-LEN(SOURCE!J172) &gt;= 0, REPT(" ",lookups!$L$2-LEN(SOURCE!J172)), "")&amp;
" | "&amp; IF(lookups!$K$2-LEN(SOURCE!I172) &gt;= 0, REPT(" ",lookups!$K$2-LEN(SOURCE!I172)), "")&amp;
      SOURCE!K172&amp;      IF(lookups!$L$2-LEN(SOURCE!K172) &gt;= 0, REPT(" ",lookups!$M$2-LEN(SOURCE!K172)), "")&amp;
" | "&amp; SOURCE!L172&amp;      IF(lookups!$O$2-LEN(SOURCE!L172) &gt;= 0, REPT(" ",lookups!$O$2-LEN(SOURCE!L172)), "")&amp;
" | "&amp; SOURCE!M172&amp;      IF(lookups!$P$2-LEN(SOURCE!M172) &gt;= 0, REPT(" ",lookups!$P$2-LEN(SOURCE!M172)), "")&amp;
      "},"&amp;IF(SOURCE!O172&lt;&gt;"",""&amp;SOURCE!O172,"")
 )
)
)</f>
        <v>/*  163 */  { fnConstant,                   35,                          "N" STD_SUB_A,                                 "nr.avogadro",                                 (0 &lt;&lt; TAM_MAX_BITS) |     0, CAT_CNST | SLS_ENABLED   | US_ENABLED   | EIM_DISABLED | PTP_NONE         },</v>
      </c>
    </row>
    <row r="173" spans="1:1">
      <c r="A173" s="80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IF(lookups!$E$2-LEN(SOURCE!C173) &gt;= 0, REPT(" ",lookups!$E$2-LEN(SOURCE!C173)), "")&amp;
      SOURCE!D173&amp;", "&amp; IF(lookups!$F$2-LEN(SOURCE!D173) &gt;= 0, REPT(" ",lookups!$F$2-LEN(SOURCE!D173)), "")&amp;
      SOURCE!E173&amp;", "&amp; IF(lookups!$G$2-LEN(SOURCE!E173) &gt;=0, REPT(" ",lookups!$G$2-LEN(SOURCE!E173)), "")&amp;
      SOURCE!F173&amp;", "&amp; IF(lookups!$H$2-LEN(SOURCE!F173) &gt;= 0, REPT(" ",lookups!$H$2-LEN(SOURCE!F173)+2), "")&amp;"("&amp;
      SUBSTITUTE(TEXT(SOURCE!G173,"??0"),"  ","")&amp;" &lt;&lt; TAM_MAX_BITS) |"&amp; IF(lookups!$I$2-3 &gt;= 0, REPT(" ",MAX(1,lookups!$I$2-5+4+1-1-LEN(  IF(ISTEXT(SOURCE!H173),SOURCE!H173,  SUBSTITUTE(SUBSTITUTE(TEXT(SOURCE!H173,"????0"),"  ","")," ",""))   ))), "")&amp;
       IF(ISTEXT(SOURCE!H173),SOURCE!H173, SUBSTITUTE(SUBSTITUTE(TEXT(SOURCE!H173,"????0"),"  ","")," ",""))   &amp;","&amp; IF(lookups!$J$2-3 &gt;= 0, REPT(" ",lookups!$J$2-3-5), "")&amp;
      SOURCE!I173&amp;
" | "&amp; IF(lookups!$K$2-LEN(SOURCE!I173) &gt;= 0, REPT(" ",lookups!$K$2-LEN(SOURCE!I173)), "")&amp;
      SOURCE!J173&amp;      IF(lookups!$L$2-LEN(SOURCE!J173) &gt;= 0, REPT(" ",lookups!$L$2-LEN(SOURCE!J173)), "")&amp;
" | "&amp; IF(lookups!$K$2-LEN(SOURCE!I173) &gt;= 0, REPT(" ",lookups!$K$2-LEN(SOURCE!I173)), "")&amp;
      SOURCE!K173&amp;      IF(lookups!$L$2-LEN(SOURCE!K173) &gt;= 0, REPT(" ",lookups!$M$2-LEN(SOURCE!K173)), "")&amp;
" | "&amp; SOURCE!L173&amp;      IF(lookups!$O$2-LEN(SOURCE!L173) &gt;= 0, REPT(" ",lookups!$O$2-LEN(SOURCE!L173)), "")&amp;
" | "&amp; SOURCE!M173&amp;      IF(lookups!$P$2-LEN(SOURCE!M173) &gt;= 0, REPT(" ",lookups!$P$2-LEN(SOURCE!M173)), "")&amp;
      "},"&amp;IF(SOURCE!O173&lt;&gt;"",""&amp;SOURCE!O173,"")
 )
)
)</f>
        <v>/*  164 */  { fnConstant,                   36,                          "NaN",                                         "not.a.nr",                                    (0 &lt;&lt; TAM_MAX_BITS) |     0, CAT_CNST | SLS_ENABLED   | US_ENABLED   | EIM_DISABLED | PTP_NONE         },</v>
      </c>
    </row>
    <row r="174" spans="1:1">
      <c r="A174" s="80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IF(lookups!$E$2-LEN(SOURCE!C174) &gt;= 0, REPT(" ",lookups!$E$2-LEN(SOURCE!C174)), "")&amp;
      SOURCE!D174&amp;", "&amp; IF(lookups!$F$2-LEN(SOURCE!D174) &gt;= 0, REPT(" ",lookups!$F$2-LEN(SOURCE!D174)), "")&amp;
      SOURCE!E174&amp;", "&amp; IF(lookups!$G$2-LEN(SOURCE!E174) &gt;=0, REPT(" ",lookups!$G$2-LEN(SOURCE!E174)), "")&amp;
      SOURCE!F174&amp;", "&amp; IF(lookups!$H$2-LEN(SOURCE!F174) &gt;= 0, REPT(" ",lookups!$H$2-LEN(SOURCE!F174)+2), "")&amp;"("&amp;
      SUBSTITUTE(TEXT(SOURCE!G174,"??0"),"  ","")&amp;" &lt;&lt; TAM_MAX_BITS) |"&amp; IF(lookups!$I$2-3 &gt;= 0, REPT(" ",MAX(1,lookups!$I$2-5+4+1-1-LEN(  IF(ISTEXT(SOURCE!H174),SOURCE!H174,  SUBSTITUTE(SUBSTITUTE(TEXT(SOURCE!H174,"????0"),"  ","")," ",""))   ))), "")&amp;
       IF(ISTEXT(SOURCE!H174),SOURCE!H174, SUBSTITUTE(SUBSTITUTE(TEXT(SOURCE!H174,"????0"),"  ","")," ",""))   &amp;","&amp; IF(lookups!$J$2-3 &gt;= 0, REPT(" ",lookups!$J$2-3-5), "")&amp;
      SOURCE!I174&amp;
" | "&amp; IF(lookups!$K$2-LEN(SOURCE!I174) &gt;= 0, REPT(" ",lookups!$K$2-LEN(SOURCE!I174)), "")&amp;
      SOURCE!J174&amp;      IF(lookups!$L$2-LEN(SOURCE!J174) &gt;= 0, REPT(" ",lookups!$L$2-LEN(SOURCE!J174)), "")&amp;
" | "&amp; IF(lookups!$K$2-LEN(SOURCE!I174) &gt;= 0, REPT(" ",lookups!$K$2-LEN(SOURCE!I174)), "")&amp;
      SOURCE!K174&amp;      IF(lookups!$L$2-LEN(SOURCE!K174) &gt;= 0, REPT(" ",lookups!$M$2-LEN(SOURCE!K174)), "")&amp;
" | "&amp; SOURCE!L174&amp;      IF(lookups!$O$2-LEN(SOURCE!L174) &gt;= 0, REPT(" ",lookups!$O$2-LEN(SOURCE!L174)), "")&amp;
" | "&amp; SOURCE!M174&amp;      IF(lookups!$P$2-LEN(SOURCE!M174) &gt;= 0, REPT(" ",lookups!$P$2-LEN(SOURCE!M174)), "")&amp;
      "},"&amp;IF(SOURCE!O174&lt;&gt;"",""&amp;SOURCE!O174,"")
 )
)
)</f>
        <v>/*  165 */  { fnConstant,                   37,                          "p" STD_SUB_0,                                 "press.atm",                                   (0 &lt;&lt; TAM_MAX_BITS) |     0, CAT_CNST | SLS_ENABLED   | US_ENABLED   | EIM_DISABLED | PTP_NONE         },</v>
      </c>
    </row>
    <row r="175" spans="1:1">
      <c r="A175" s="80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IF(lookups!$E$2-LEN(SOURCE!C175) &gt;= 0, REPT(" ",lookups!$E$2-LEN(SOURCE!C175)), "")&amp;
      SOURCE!D175&amp;", "&amp; IF(lookups!$F$2-LEN(SOURCE!D175) &gt;= 0, REPT(" ",lookups!$F$2-LEN(SOURCE!D175)), "")&amp;
      SOURCE!E175&amp;", "&amp; IF(lookups!$G$2-LEN(SOURCE!E175) &gt;=0, REPT(" ",lookups!$G$2-LEN(SOURCE!E175)), "")&amp;
      SOURCE!F175&amp;", "&amp; IF(lookups!$H$2-LEN(SOURCE!F175) &gt;= 0, REPT(" ",lookups!$H$2-LEN(SOURCE!F175)+2), "")&amp;"("&amp;
      SUBSTITUTE(TEXT(SOURCE!G175,"??0"),"  ","")&amp;" &lt;&lt; TAM_MAX_BITS) |"&amp; IF(lookups!$I$2-3 &gt;= 0, REPT(" ",MAX(1,lookups!$I$2-5+4+1-1-LEN(  IF(ISTEXT(SOURCE!H175),SOURCE!H175,  SUBSTITUTE(SUBSTITUTE(TEXT(SOURCE!H175,"????0"),"  ","")," ",""))   ))), "")&amp;
       IF(ISTEXT(SOURCE!H175),SOURCE!H175, SUBSTITUTE(SUBSTITUTE(TEXT(SOURCE!H175,"????0"),"  ","")," ",""))   &amp;","&amp; IF(lookups!$J$2-3 &gt;= 0, REPT(" ",lookups!$J$2-3-5), "")&amp;
      SOURCE!I175&amp;
" | "&amp; IF(lookups!$K$2-LEN(SOURCE!I175) &gt;= 0, REPT(" ",lookups!$K$2-LEN(SOURCE!I175)), "")&amp;
      SOURCE!J175&amp;      IF(lookups!$L$2-LEN(SOURCE!J175) &gt;= 0, REPT(" ",lookups!$L$2-LEN(SOURCE!J175)), "")&amp;
" | "&amp; IF(lookups!$K$2-LEN(SOURCE!I175) &gt;= 0, REPT(" ",lookups!$K$2-LEN(SOURCE!I175)), "")&amp;
      SOURCE!K175&amp;      IF(lookups!$L$2-LEN(SOURCE!K175) &gt;= 0, REPT(" ",lookups!$M$2-LEN(SOURCE!K175)), "")&amp;
" | "&amp; SOURCE!L175&amp;      IF(lookups!$O$2-LEN(SOURCE!L175) &gt;= 0, REPT(" ",lookups!$O$2-LEN(SOURCE!L175)), "")&amp;
" | "&amp; SOURCE!M175&amp;      IF(lookups!$P$2-LEN(SOURCE!M175) &gt;= 0, REPT(" ",lookups!$P$2-LEN(SOURCE!M175)), "")&amp;
      "},"&amp;IF(SOURCE!O175&lt;&gt;"",""&amp;SOURCE!O175,"")
 )
)
)</f>
        <v>/*  166 */  { fnConstant,                   38,                          "R",                                           "c.mol.gas",                                   (0 &lt;&lt; TAM_MAX_BITS) |     0, CAT_CNST | SLS_ENABLED   | US_ENABLED   | EIM_DISABLED | PTP_NONE         },</v>
      </c>
    </row>
    <row r="176" spans="1:1">
      <c r="A176" s="80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IF(lookups!$E$2-LEN(SOURCE!C176) &gt;= 0, REPT(" ",lookups!$E$2-LEN(SOURCE!C176)), "")&amp;
      SOURCE!D176&amp;", "&amp; IF(lookups!$F$2-LEN(SOURCE!D176) &gt;= 0, REPT(" ",lookups!$F$2-LEN(SOURCE!D176)), "")&amp;
      SOURCE!E176&amp;", "&amp; IF(lookups!$G$2-LEN(SOURCE!E176) &gt;=0, REPT(" ",lookups!$G$2-LEN(SOURCE!E176)), "")&amp;
      SOURCE!F176&amp;", "&amp; IF(lookups!$H$2-LEN(SOURCE!F176) &gt;= 0, REPT(" ",lookups!$H$2-LEN(SOURCE!F176)+2), "")&amp;"("&amp;
      SUBSTITUTE(TEXT(SOURCE!G176,"??0"),"  ","")&amp;" &lt;&lt; TAM_MAX_BITS) |"&amp; IF(lookups!$I$2-3 &gt;= 0, REPT(" ",MAX(1,lookups!$I$2-5+4+1-1-LEN(  IF(ISTEXT(SOURCE!H176),SOURCE!H176,  SUBSTITUTE(SUBSTITUTE(TEXT(SOURCE!H176,"????0"),"  ","")," ",""))   ))), "")&amp;
       IF(ISTEXT(SOURCE!H176),SOURCE!H176, SUBSTITUTE(SUBSTITUTE(TEXT(SOURCE!H176,"????0"),"  ","")," ",""))   &amp;","&amp; IF(lookups!$J$2-3 &gt;= 0, REPT(" ",lookups!$J$2-3-5), "")&amp;
      SOURCE!I176&amp;
" | "&amp; IF(lookups!$K$2-LEN(SOURCE!I176) &gt;= 0, REPT(" ",lookups!$K$2-LEN(SOURCE!I176)), "")&amp;
      SOURCE!J176&amp;      IF(lookups!$L$2-LEN(SOURCE!J176) &gt;= 0, REPT(" ",lookups!$L$2-LEN(SOURCE!J176)), "")&amp;
" | "&amp; IF(lookups!$K$2-LEN(SOURCE!I176) &gt;= 0, REPT(" ",lookups!$K$2-LEN(SOURCE!I176)), "")&amp;
      SOURCE!K176&amp;      IF(lookups!$L$2-LEN(SOURCE!K176) &gt;= 0, REPT(" ",lookups!$M$2-LEN(SOURCE!K176)), "")&amp;
" | "&amp; SOURCE!L176&amp;      IF(lookups!$O$2-LEN(SOURCE!L176) &gt;= 0, REPT(" ",lookups!$O$2-LEN(SOURCE!L176)), "")&amp;
" | "&amp; SOURCE!M176&amp;      IF(lookups!$P$2-LEN(SOURCE!M176) &gt;= 0, REPT(" ",lookups!$P$2-LEN(SOURCE!M176)), "")&amp;
      "},"&amp;IF(SOURCE!O176&lt;&gt;"",""&amp;SOURCE!O176,"")
 )
)
)</f>
        <v>/*  167 */  { fnConstant,                   39,                          "r" STD_SUB_e,                                 "rad.elec",                                    (0 &lt;&lt; TAM_MAX_BITS) |     0, CAT_CNST | SLS_ENABLED   | US_ENABLED   | EIM_DISABLED | PTP_NONE         },</v>
      </c>
    </row>
    <row r="177" spans="1:1">
      <c r="A177" s="80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IF(lookups!$E$2-LEN(SOURCE!C177) &gt;= 0, REPT(" ",lookups!$E$2-LEN(SOURCE!C177)), "")&amp;
      SOURCE!D177&amp;", "&amp; IF(lookups!$F$2-LEN(SOURCE!D177) &gt;= 0, REPT(" ",lookups!$F$2-LEN(SOURCE!D177)), "")&amp;
      SOURCE!E177&amp;", "&amp; IF(lookups!$G$2-LEN(SOURCE!E177) &gt;=0, REPT(" ",lookups!$G$2-LEN(SOURCE!E177)), "")&amp;
      SOURCE!F177&amp;", "&amp; IF(lookups!$H$2-LEN(SOURCE!F177) &gt;= 0, REPT(" ",lookups!$H$2-LEN(SOURCE!F177)+2), "")&amp;"("&amp;
      SUBSTITUTE(TEXT(SOURCE!G177,"??0"),"  ","")&amp;" &lt;&lt; TAM_MAX_BITS) |"&amp; IF(lookups!$I$2-3 &gt;= 0, REPT(" ",MAX(1,lookups!$I$2-5+4+1-1-LEN(  IF(ISTEXT(SOURCE!H177),SOURCE!H177,  SUBSTITUTE(SUBSTITUTE(TEXT(SOURCE!H177,"????0"),"  ","")," ",""))   ))), "")&amp;
       IF(ISTEXT(SOURCE!H177),SOURCE!H177, SUBSTITUTE(SUBSTITUTE(TEXT(SOURCE!H177,"????0"),"  ","")," ",""))   &amp;","&amp; IF(lookups!$J$2-3 &gt;= 0, REPT(" ",lookups!$J$2-3-5), "")&amp;
      SOURCE!I177&amp;
" | "&amp; IF(lookups!$K$2-LEN(SOURCE!I177) &gt;= 0, REPT(" ",lookups!$K$2-LEN(SOURCE!I177)), "")&amp;
      SOURCE!J177&amp;      IF(lookups!$L$2-LEN(SOURCE!J177) &gt;= 0, REPT(" ",lookups!$L$2-LEN(SOURCE!J177)), "")&amp;
" | "&amp; IF(lookups!$K$2-LEN(SOURCE!I177) &gt;= 0, REPT(" ",lookups!$K$2-LEN(SOURCE!I177)), "")&amp;
      SOURCE!K177&amp;      IF(lookups!$L$2-LEN(SOURCE!K177) &gt;= 0, REPT(" ",lookups!$M$2-LEN(SOURCE!K177)), "")&amp;
" | "&amp; SOURCE!L177&amp;      IF(lookups!$O$2-LEN(SOURCE!L177) &gt;= 0, REPT(" ",lookups!$O$2-LEN(SOURCE!L177)), "")&amp;
" | "&amp; SOURCE!M177&amp;      IF(lookups!$P$2-LEN(SOURCE!M177) &gt;= 0, REPT(" ",lookups!$P$2-LEN(SOURCE!M177)), "")&amp;
      "},"&amp;IF(SOURCE!O177&lt;&gt;"",""&amp;SOURCE!O177,"")
 )
)
)</f>
        <v>/*  168 */  { fnConstant,                   40,                          "R" STD_SUB_K,                                 "c.klitzing",                                  (0 &lt;&lt; TAM_MAX_BITS) |     0, CAT_CNST | SLS_ENABLED   | US_ENABLED   | EIM_DISABLED | PTP_NONE         },</v>
      </c>
    </row>
    <row r="178" spans="1:1">
      <c r="A178" s="80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IF(lookups!$E$2-LEN(SOURCE!C178) &gt;= 0, REPT(" ",lookups!$E$2-LEN(SOURCE!C178)), "")&amp;
      SOURCE!D178&amp;", "&amp; IF(lookups!$F$2-LEN(SOURCE!D178) &gt;= 0, REPT(" ",lookups!$F$2-LEN(SOURCE!D178)), "")&amp;
      SOURCE!E178&amp;", "&amp; IF(lookups!$G$2-LEN(SOURCE!E178) &gt;=0, REPT(" ",lookups!$G$2-LEN(SOURCE!E178)), "")&amp;
      SOURCE!F178&amp;", "&amp; IF(lookups!$H$2-LEN(SOURCE!F178) &gt;= 0, REPT(" ",lookups!$H$2-LEN(SOURCE!F178)+2), "")&amp;"("&amp;
      SUBSTITUTE(TEXT(SOURCE!G178,"??0"),"  ","")&amp;" &lt;&lt; TAM_MAX_BITS) |"&amp; IF(lookups!$I$2-3 &gt;= 0, REPT(" ",MAX(1,lookups!$I$2-5+4+1-1-LEN(  IF(ISTEXT(SOURCE!H178),SOURCE!H178,  SUBSTITUTE(SUBSTITUTE(TEXT(SOURCE!H178,"????0"),"  ","")," ",""))   ))), "")&amp;
       IF(ISTEXT(SOURCE!H178),SOURCE!H178, SUBSTITUTE(SUBSTITUTE(TEXT(SOURCE!H178,"????0"),"  ","")," ",""))   &amp;","&amp; IF(lookups!$J$2-3 &gt;= 0, REPT(" ",lookups!$J$2-3-5), "")&amp;
      SOURCE!I178&amp;
" | "&amp; IF(lookups!$K$2-LEN(SOURCE!I178) &gt;= 0, REPT(" ",lookups!$K$2-LEN(SOURCE!I178)), "")&amp;
      SOURCE!J178&amp;      IF(lookups!$L$2-LEN(SOURCE!J178) &gt;= 0, REPT(" ",lookups!$L$2-LEN(SOURCE!J178)), "")&amp;
" | "&amp; IF(lookups!$K$2-LEN(SOURCE!I178) &gt;= 0, REPT(" ",lookups!$K$2-LEN(SOURCE!I178)), "")&amp;
      SOURCE!K178&amp;      IF(lookups!$L$2-LEN(SOURCE!K178) &gt;= 0, REPT(" ",lookups!$M$2-LEN(SOURCE!K178)), "")&amp;
" | "&amp; SOURCE!L178&amp;      IF(lookups!$O$2-LEN(SOURCE!L178) &gt;= 0, REPT(" ",lookups!$O$2-LEN(SOURCE!L178)), "")&amp;
" | "&amp; SOURCE!M178&amp;      IF(lookups!$P$2-LEN(SOURCE!M178) &gt;= 0, REPT(" ",lookups!$P$2-LEN(SOURCE!M178)), "")&amp;
      "},"&amp;IF(SOURCE!O178&lt;&gt;"",""&amp;SOURCE!O178,"")
 )
)
)</f>
        <v>/*  169 */  { fnConstant,                   41,                          "R" STD_SUB_M STD_SUB_o STD_SUB_o STD_SUB_n,   "rad.moon",                                    (0 &lt;&lt; TAM_MAX_BITS) |     0, CAT_CNST | SLS_ENABLED   | US_ENABLED   | EIM_DISABLED | PTP_NONE         },</v>
      </c>
    </row>
    <row r="179" spans="1:1">
      <c r="A179" s="80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IF(lookups!$E$2-LEN(SOURCE!C179) &gt;= 0, REPT(" ",lookups!$E$2-LEN(SOURCE!C179)), "")&amp;
      SOURCE!D179&amp;", "&amp; IF(lookups!$F$2-LEN(SOURCE!D179) &gt;= 0, REPT(" ",lookups!$F$2-LEN(SOURCE!D179)), "")&amp;
      SOURCE!E179&amp;", "&amp; IF(lookups!$G$2-LEN(SOURCE!E179) &gt;=0, REPT(" ",lookups!$G$2-LEN(SOURCE!E179)), "")&amp;
      SOURCE!F179&amp;", "&amp; IF(lookups!$H$2-LEN(SOURCE!F179) &gt;= 0, REPT(" ",lookups!$H$2-LEN(SOURCE!F179)+2), "")&amp;"("&amp;
      SUBSTITUTE(TEXT(SOURCE!G179,"??0"),"  ","")&amp;" &lt;&lt; TAM_MAX_BITS) |"&amp; IF(lookups!$I$2-3 &gt;= 0, REPT(" ",MAX(1,lookups!$I$2-5+4+1-1-LEN(  IF(ISTEXT(SOURCE!H179),SOURCE!H179,  SUBSTITUTE(SUBSTITUTE(TEXT(SOURCE!H179,"????0"),"  ","")," ",""))   ))), "")&amp;
       IF(ISTEXT(SOURCE!H179),SOURCE!H179, SUBSTITUTE(SUBSTITUTE(TEXT(SOURCE!H179,"????0"),"  ","")," ",""))   &amp;","&amp; IF(lookups!$J$2-3 &gt;= 0, REPT(" ",lookups!$J$2-3-5), "")&amp;
      SOURCE!I179&amp;
" | "&amp; IF(lookups!$K$2-LEN(SOURCE!I179) &gt;= 0, REPT(" ",lookups!$K$2-LEN(SOURCE!I179)), "")&amp;
      SOURCE!J179&amp;      IF(lookups!$L$2-LEN(SOURCE!J179) &gt;= 0, REPT(" ",lookups!$L$2-LEN(SOURCE!J179)), "")&amp;
" | "&amp; IF(lookups!$K$2-LEN(SOURCE!I179) &gt;= 0, REPT(" ",lookups!$K$2-LEN(SOURCE!I179)), "")&amp;
      SOURCE!K179&amp;      IF(lookups!$L$2-LEN(SOURCE!K179) &gt;= 0, REPT(" ",lookups!$M$2-LEN(SOURCE!K179)), "")&amp;
" | "&amp; SOURCE!L179&amp;      IF(lookups!$O$2-LEN(SOURCE!L179) &gt;= 0, REPT(" ",lookups!$O$2-LEN(SOURCE!L179)), "")&amp;
" | "&amp; SOURCE!M179&amp;      IF(lookups!$P$2-LEN(SOURCE!M179) &gt;= 0, REPT(" ",lookups!$P$2-LEN(SOURCE!M179)), "")&amp;
      "},"&amp;IF(SOURCE!O179&lt;&gt;"",""&amp;SOURCE!O179,"")
 )
)
)</f>
        <v>/*  170 */  { fnConstant,                   42,                          "R" STD_SUB_INFINITY,                          "c.rydberg",                                   (0 &lt;&lt; TAM_MAX_BITS) |     0, CAT_CNST | SLS_ENABLED   | US_ENABLED   | EIM_DISABLED | PTP_NONE         },</v>
      </c>
    </row>
    <row r="180" spans="1:1">
      <c r="A180" s="80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IF(lookups!$E$2-LEN(SOURCE!C180) &gt;= 0, REPT(" ",lookups!$E$2-LEN(SOURCE!C180)), "")&amp;
      SOURCE!D180&amp;", "&amp; IF(lookups!$F$2-LEN(SOURCE!D180) &gt;= 0, REPT(" ",lookups!$F$2-LEN(SOURCE!D180)), "")&amp;
      SOURCE!E180&amp;", "&amp; IF(lookups!$G$2-LEN(SOURCE!E180) &gt;=0, REPT(" ",lookups!$G$2-LEN(SOURCE!E180)), "")&amp;
      SOURCE!F180&amp;", "&amp; IF(lookups!$H$2-LEN(SOURCE!F180) &gt;= 0, REPT(" ",lookups!$H$2-LEN(SOURCE!F180)+2), "")&amp;"("&amp;
      SUBSTITUTE(TEXT(SOURCE!G180,"??0"),"  ","")&amp;" &lt;&lt; TAM_MAX_BITS) |"&amp; IF(lookups!$I$2-3 &gt;= 0, REPT(" ",MAX(1,lookups!$I$2-5+4+1-1-LEN(  IF(ISTEXT(SOURCE!H180),SOURCE!H180,  SUBSTITUTE(SUBSTITUTE(TEXT(SOURCE!H180,"????0"),"  ","")," ",""))   ))), "")&amp;
       IF(ISTEXT(SOURCE!H180),SOURCE!H180, SUBSTITUTE(SUBSTITUTE(TEXT(SOURCE!H180,"????0"),"  ","")," ",""))   &amp;","&amp; IF(lookups!$J$2-3 &gt;= 0, REPT(" ",lookups!$J$2-3-5), "")&amp;
      SOURCE!I180&amp;
" | "&amp; IF(lookups!$K$2-LEN(SOURCE!I180) &gt;= 0, REPT(" ",lookups!$K$2-LEN(SOURCE!I180)), "")&amp;
      SOURCE!J180&amp;      IF(lookups!$L$2-LEN(SOURCE!J180) &gt;= 0, REPT(" ",lookups!$L$2-LEN(SOURCE!J180)), "")&amp;
" | "&amp; IF(lookups!$K$2-LEN(SOURCE!I180) &gt;= 0, REPT(" ",lookups!$K$2-LEN(SOURCE!I180)), "")&amp;
      SOURCE!K180&amp;      IF(lookups!$L$2-LEN(SOURCE!K180) &gt;= 0, REPT(" ",lookups!$M$2-LEN(SOURCE!K180)), "")&amp;
" | "&amp; SOURCE!L180&amp;      IF(lookups!$O$2-LEN(SOURCE!L180) &gt;= 0, REPT(" ",lookups!$O$2-LEN(SOURCE!L180)), "")&amp;
" | "&amp; SOURCE!M180&amp;      IF(lookups!$P$2-LEN(SOURCE!M180) &gt;= 0, REPT(" ",lookups!$P$2-LEN(SOURCE!M180)), "")&amp;
      "},"&amp;IF(SOURCE!O180&lt;&gt;"",""&amp;SOURCE!O180,"")
 )
)
)</f>
        <v>/*  171 */  { fnConstant,                   43,                          "R" STD_SUB_SUN,                               "rad.sun",                                     (0 &lt;&lt; TAM_MAX_BITS) |     0, CAT_CNST | SLS_ENABLED   | US_ENABLED   | EIM_DISABLED | PTP_NONE         },</v>
      </c>
    </row>
    <row r="181" spans="1:1">
      <c r="A181" s="80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IF(lookups!$E$2-LEN(SOURCE!C181) &gt;= 0, REPT(" ",lookups!$E$2-LEN(SOURCE!C181)), "")&amp;
      SOURCE!D181&amp;", "&amp; IF(lookups!$F$2-LEN(SOURCE!D181) &gt;= 0, REPT(" ",lookups!$F$2-LEN(SOURCE!D181)), "")&amp;
      SOURCE!E181&amp;", "&amp; IF(lookups!$G$2-LEN(SOURCE!E181) &gt;=0, REPT(" ",lookups!$G$2-LEN(SOURCE!E181)), "")&amp;
      SOURCE!F181&amp;", "&amp; IF(lookups!$H$2-LEN(SOURCE!F181) &gt;= 0, REPT(" ",lookups!$H$2-LEN(SOURCE!F181)+2), "")&amp;"("&amp;
      SUBSTITUTE(TEXT(SOURCE!G181,"??0"),"  ","")&amp;" &lt;&lt; TAM_MAX_BITS) |"&amp; IF(lookups!$I$2-3 &gt;= 0, REPT(" ",MAX(1,lookups!$I$2-5+4+1-1-LEN(  IF(ISTEXT(SOURCE!H181),SOURCE!H181,  SUBSTITUTE(SUBSTITUTE(TEXT(SOURCE!H181,"????0"),"  ","")," ",""))   ))), "")&amp;
       IF(ISTEXT(SOURCE!H181),SOURCE!H181, SUBSTITUTE(SUBSTITUTE(TEXT(SOURCE!H181,"????0"),"  ","")," ",""))   &amp;","&amp; IF(lookups!$J$2-3 &gt;= 0, REPT(" ",lookups!$J$2-3-5), "")&amp;
      SOURCE!I181&amp;
" | "&amp; IF(lookups!$K$2-LEN(SOURCE!I181) &gt;= 0, REPT(" ",lookups!$K$2-LEN(SOURCE!I181)), "")&amp;
      SOURCE!J181&amp;      IF(lookups!$L$2-LEN(SOURCE!J181) &gt;= 0, REPT(" ",lookups!$L$2-LEN(SOURCE!J181)), "")&amp;
" | "&amp; IF(lookups!$K$2-LEN(SOURCE!I181) &gt;= 0, REPT(" ",lookups!$K$2-LEN(SOURCE!I181)), "")&amp;
      SOURCE!K181&amp;      IF(lookups!$L$2-LEN(SOURCE!K181) &gt;= 0, REPT(" ",lookups!$M$2-LEN(SOURCE!K181)), "")&amp;
" | "&amp; SOURCE!L181&amp;      IF(lookups!$O$2-LEN(SOURCE!L181) &gt;= 0, REPT(" ",lookups!$O$2-LEN(SOURCE!L181)), "")&amp;
" | "&amp; SOURCE!M181&amp;      IF(lookups!$P$2-LEN(SOURCE!M181) &gt;= 0, REPT(" ",lookups!$P$2-LEN(SOURCE!M181)), "")&amp;
      "},"&amp;IF(SOURCE!O181&lt;&gt;"",""&amp;SOURCE!O181,"")
 )
)
)</f>
        <v>/*  172 */  { fnConstant,                   44,                          "R" STD_SUB_EARTH,                             "rad.earth",                                   (0 &lt;&lt; TAM_MAX_BITS) |     0, CAT_CNST | SLS_ENABLED   | US_ENABLED   | EIM_DISABLED | PTP_NONE         },</v>
      </c>
    </row>
    <row r="182" spans="1:1">
      <c r="A182" s="80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IF(lookups!$E$2-LEN(SOURCE!C182) &gt;= 0, REPT(" ",lookups!$E$2-LEN(SOURCE!C182)), "")&amp;
      SOURCE!D182&amp;", "&amp; IF(lookups!$F$2-LEN(SOURCE!D182) &gt;= 0, REPT(" ",lookups!$F$2-LEN(SOURCE!D182)), "")&amp;
      SOURCE!E182&amp;", "&amp; IF(lookups!$G$2-LEN(SOURCE!E182) &gt;=0, REPT(" ",lookups!$G$2-LEN(SOURCE!E182)), "")&amp;
      SOURCE!F182&amp;", "&amp; IF(lookups!$H$2-LEN(SOURCE!F182) &gt;= 0, REPT(" ",lookups!$H$2-LEN(SOURCE!F182)+2), "")&amp;"("&amp;
      SUBSTITUTE(TEXT(SOURCE!G182,"??0"),"  ","")&amp;" &lt;&lt; TAM_MAX_BITS) |"&amp; IF(lookups!$I$2-3 &gt;= 0, REPT(" ",MAX(1,lookups!$I$2-5+4+1-1-LEN(  IF(ISTEXT(SOURCE!H182),SOURCE!H182,  SUBSTITUTE(SUBSTITUTE(TEXT(SOURCE!H182,"????0"),"  ","")," ",""))   ))), "")&amp;
       IF(ISTEXT(SOURCE!H182),SOURCE!H182, SUBSTITUTE(SUBSTITUTE(TEXT(SOURCE!H182,"????0"),"  ","")," ",""))   &amp;","&amp; IF(lookups!$J$2-3 &gt;= 0, REPT(" ",lookups!$J$2-3-5), "")&amp;
      SOURCE!I182&amp;
" | "&amp; IF(lookups!$K$2-LEN(SOURCE!I182) &gt;= 0, REPT(" ",lookups!$K$2-LEN(SOURCE!I182)), "")&amp;
      SOURCE!J182&amp;      IF(lookups!$L$2-LEN(SOURCE!J182) &gt;= 0, REPT(" ",lookups!$L$2-LEN(SOURCE!J182)), "")&amp;
" | "&amp; IF(lookups!$K$2-LEN(SOURCE!I182) &gt;= 0, REPT(" ",lookups!$K$2-LEN(SOURCE!I182)), "")&amp;
      SOURCE!K182&amp;      IF(lookups!$L$2-LEN(SOURCE!K182) &gt;= 0, REPT(" ",lookups!$M$2-LEN(SOURCE!K182)), "")&amp;
" | "&amp; SOURCE!L182&amp;      IF(lookups!$O$2-LEN(SOURCE!L182) &gt;= 0, REPT(" ",lookups!$O$2-LEN(SOURCE!L182)), "")&amp;
" | "&amp; SOURCE!M182&amp;      IF(lookups!$P$2-LEN(SOURCE!M182) &gt;= 0, REPT(" ",lookups!$P$2-LEN(SOURCE!M182)), "")&amp;
      "},"&amp;IF(SOURCE!O182&lt;&gt;"",""&amp;SOURCE!O182,"")
 )
)
)</f>
        <v>/*  173 */  { fnConstant,                   45,                          "Sa",                                          "majax.earth",                                 (0 &lt;&lt; TAM_MAX_BITS) |     0, CAT_CNST | SLS_ENABLED   | US_ENABLED   | EIM_DISABLED | PTP_NONE         },</v>
      </c>
    </row>
    <row r="183" spans="1:1">
      <c r="A183" s="80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IF(lookups!$E$2-LEN(SOURCE!C183) &gt;= 0, REPT(" ",lookups!$E$2-LEN(SOURCE!C183)), "")&amp;
      SOURCE!D183&amp;", "&amp; IF(lookups!$F$2-LEN(SOURCE!D183) &gt;= 0, REPT(" ",lookups!$F$2-LEN(SOURCE!D183)), "")&amp;
      SOURCE!E183&amp;", "&amp; IF(lookups!$G$2-LEN(SOURCE!E183) &gt;=0, REPT(" ",lookups!$G$2-LEN(SOURCE!E183)), "")&amp;
      SOURCE!F183&amp;", "&amp; IF(lookups!$H$2-LEN(SOURCE!F183) &gt;= 0, REPT(" ",lookups!$H$2-LEN(SOURCE!F183)+2), "")&amp;"("&amp;
      SUBSTITUTE(TEXT(SOURCE!G183,"??0"),"  ","")&amp;" &lt;&lt; TAM_MAX_BITS) |"&amp; IF(lookups!$I$2-3 &gt;= 0, REPT(" ",MAX(1,lookups!$I$2-5+4+1-1-LEN(  IF(ISTEXT(SOURCE!H183),SOURCE!H183,  SUBSTITUTE(SUBSTITUTE(TEXT(SOURCE!H183,"????0"),"  ","")," ",""))   ))), "")&amp;
       IF(ISTEXT(SOURCE!H183),SOURCE!H183, SUBSTITUTE(SUBSTITUTE(TEXT(SOURCE!H183,"????0"),"  ","")," ",""))   &amp;","&amp; IF(lookups!$J$2-3 &gt;= 0, REPT(" ",lookups!$J$2-3-5), "")&amp;
      SOURCE!I183&amp;
" | "&amp; IF(lookups!$K$2-LEN(SOURCE!I183) &gt;= 0, REPT(" ",lookups!$K$2-LEN(SOURCE!I183)), "")&amp;
      SOURCE!J183&amp;      IF(lookups!$L$2-LEN(SOURCE!J183) &gt;= 0, REPT(" ",lookups!$L$2-LEN(SOURCE!J183)), "")&amp;
" | "&amp; IF(lookups!$K$2-LEN(SOURCE!I183) &gt;= 0, REPT(" ",lookups!$K$2-LEN(SOURCE!I183)), "")&amp;
      SOURCE!K183&amp;      IF(lookups!$L$2-LEN(SOURCE!K183) &gt;= 0, REPT(" ",lookups!$M$2-LEN(SOURCE!K183)), "")&amp;
" | "&amp; SOURCE!L183&amp;      IF(lookups!$O$2-LEN(SOURCE!L183) &gt;= 0, REPT(" ",lookups!$O$2-LEN(SOURCE!L183)), "")&amp;
" | "&amp; SOURCE!M183&amp;      IF(lookups!$P$2-LEN(SOURCE!M183) &gt;= 0, REPT(" ",lookups!$P$2-LEN(SOURCE!M183)), "")&amp;
      "},"&amp;IF(SOURCE!O183&lt;&gt;"",""&amp;SOURCE!O183,"")
 )
)
)</f>
        <v>/*  174 */  { fnConstant,                   46,                          "Sb",                                          "minax.earth",                                 (0 &lt;&lt; TAM_MAX_BITS) |     0, CAT_CNST | SLS_ENABLED   | US_ENABLED   | EIM_DISABLED | PTP_NONE         },</v>
      </c>
    </row>
    <row r="184" spans="1:1">
      <c r="A184" s="80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IF(lookups!$E$2-LEN(SOURCE!C184) &gt;= 0, REPT(" ",lookups!$E$2-LEN(SOURCE!C184)), "")&amp;
      SOURCE!D184&amp;", "&amp; IF(lookups!$F$2-LEN(SOURCE!D184) &gt;= 0, REPT(" ",lookups!$F$2-LEN(SOURCE!D184)), "")&amp;
      SOURCE!E184&amp;", "&amp; IF(lookups!$G$2-LEN(SOURCE!E184) &gt;=0, REPT(" ",lookups!$G$2-LEN(SOURCE!E184)), "")&amp;
      SOURCE!F184&amp;", "&amp; IF(lookups!$H$2-LEN(SOURCE!F184) &gt;= 0, REPT(" ",lookups!$H$2-LEN(SOURCE!F184)+2), "")&amp;"("&amp;
      SUBSTITUTE(TEXT(SOURCE!G184,"??0"),"  ","")&amp;" &lt;&lt; TAM_MAX_BITS) |"&amp; IF(lookups!$I$2-3 &gt;= 0, REPT(" ",MAX(1,lookups!$I$2-5+4+1-1-LEN(  IF(ISTEXT(SOURCE!H184),SOURCE!H184,  SUBSTITUTE(SUBSTITUTE(TEXT(SOURCE!H184,"????0"),"  ","")," ",""))   ))), "")&amp;
       IF(ISTEXT(SOURCE!H184),SOURCE!H184, SUBSTITUTE(SUBSTITUTE(TEXT(SOURCE!H184,"????0"),"  ","")," ",""))   &amp;","&amp; IF(lookups!$J$2-3 &gt;= 0, REPT(" ",lookups!$J$2-3-5), "")&amp;
      SOURCE!I184&amp;
" | "&amp; IF(lookups!$K$2-LEN(SOURCE!I184) &gt;= 0, REPT(" ",lookups!$K$2-LEN(SOURCE!I184)), "")&amp;
      SOURCE!J184&amp;      IF(lookups!$L$2-LEN(SOURCE!J184) &gt;= 0, REPT(" ",lookups!$L$2-LEN(SOURCE!J184)), "")&amp;
" | "&amp; IF(lookups!$K$2-LEN(SOURCE!I184) &gt;= 0, REPT(" ",lookups!$K$2-LEN(SOURCE!I184)), "")&amp;
      SOURCE!K184&amp;      IF(lookups!$L$2-LEN(SOURCE!K184) &gt;= 0, REPT(" ",lookups!$M$2-LEN(SOURCE!K184)), "")&amp;
" | "&amp; SOURCE!L184&amp;      IF(lookups!$O$2-LEN(SOURCE!L184) &gt;= 0, REPT(" ",lookups!$O$2-LEN(SOURCE!L184)), "")&amp;
" | "&amp; SOURCE!M184&amp;      IF(lookups!$P$2-LEN(SOURCE!M184) &gt;= 0, REPT(" ",lookups!$P$2-LEN(SOURCE!M184)), "")&amp;
      "},"&amp;IF(SOURCE!O184&lt;&gt;"",""&amp;SOURCE!O184,"")
 )
)
)</f>
        <v>/*  175 */  { fnConstant,                   47,                          "Se" STD_SUP_2,                                "sq.eccent1",                                  (0 &lt;&lt; TAM_MAX_BITS) |     0, CAT_CNST | SLS_ENABLED   | US_ENABLED   | EIM_DISABLED | PTP_NONE         },</v>
      </c>
    </row>
    <row r="185" spans="1:1">
      <c r="A185" s="80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IF(lookups!$E$2-LEN(SOURCE!C185) &gt;= 0, REPT(" ",lookups!$E$2-LEN(SOURCE!C185)), "")&amp;
      SOURCE!D185&amp;", "&amp; IF(lookups!$F$2-LEN(SOURCE!D185) &gt;= 0, REPT(" ",lookups!$F$2-LEN(SOURCE!D185)), "")&amp;
      SOURCE!E185&amp;", "&amp; IF(lookups!$G$2-LEN(SOURCE!E185) &gt;=0, REPT(" ",lookups!$G$2-LEN(SOURCE!E185)), "")&amp;
      SOURCE!F185&amp;", "&amp; IF(lookups!$H$2-LEN(SOURCE!F185) &gt;= 0, REPT(" ",lookups!$H$2-LEN(SOURCE!F185)+2), "")&amp;"("&amp;
      SUBSTITUTE(TEXT(SOURCE!G185,"??0"),"  ","")&amp;" &lt;&lt; TAM_MAX_BITS) |"&amp; IF(lookups!$I$2-3 &gt;= 0, REPT(" ",MAX(1,lookups!$I$2-5+4+1-1-LEN(  IF(ISTEXT(SOURCE!H185),SOURCE!H185,  SUBSTITUTE(SUBSTITUTE(TEXT(SOURCE!H185,"????0"),"  ","")," ",""))   ))), "")&amp;
       IF(ISTEXT(SOURCE!H185),SOURCE!H185, SUBSTITUTE(SUBSTITUTE(TEXT(SOURCE!H185,"????0"),"  ","")," ",""))   &amp;","&amp; IF(lookups!$J$2-3 &gt;= 0, REPT(" ",lookups!$J$2-3-5), "")&amp;
      SOURCE!I185&amp;
" | "&amp; IF(lookups!$K$2-LEN(SOURCE!I185) &gt;= 0, REPT(" ",lookups!$K$2-LEN(SOURCE!I185)), "")&amp;
      SOURCE!J185&amp;      IF(lookups!$L$2-LEN(SOURCE!J185) &gt;= 0, REPT(" ",lookups!$L$2-LEN(SOURCE!J185)), "")&amp;
" | "&amp; IF(lookups!$K$2-LEN(SOURCE!I185) &gt;= 0, REPT(" ",lookups!$K$2-LEN(SOURCE!I185)), "")&amp;
      SOURCE!K185&amp;      IF(lookups!$L$2-LEN(SOURCE!K185) &gt;= 0, REPT(" ",lookups!$M$2-LEN(SOURCE!K185)), "")&amp;
" | "&amp; SOURCE!L185&amp;      IF(lookups!$O$2-LEN(SOURCE!L185) &gt;= 0, REPT(" ",lookups!$O$2-LEN(SOURCE!L185)), "")&amp;
" | "&amp; SOURCE!M185&amp;      IF(lookups!$P$2-LEN(SOURCE!M185) &gt;= 0, REPT(" ",lookups!$P$2-LEN(SOURCE!M185)), "")&amp;
      "},"&amp;IF(SOURCE!O185&lt;&gt;"",""&amp;SOURCE!O185,"")
 )
)
)</f>
        <v>/*  176 */  { fnConstant,                   48,                          "Se'" STD_SUP_2,                               "sq.eccent2",                                  (0 &lt;&lt; TAM_MAX_BITS) |     0, CAT_CNST | SLS_ENABLED   | US_ENABLED   | EIM_DISABLED | PTP_NONE         },</v>
      </c>
    </row>
    <row r="186" spans="1:1">
      <c r="A186" s="80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IF(lookups!$E$2-LEN(SOURCE!C186) &gt;= 0, REPT(" ",lookups!$E$2-LEN(SOURCE!C186)), "")&amp;
      SOURCE!D186&amp;", "&amp; IF(lookups!$F$2-LEN(SOURCE!D186) &gt;= 0, REPT(" ",lookups!$F$2-LEN(SOURCE!D186)), "")&amp;
      SOURCE!E186&amp;", "&amp; IF(lookups!$G$2-LEN(SOURCE!E186) &gt;=0, REPT(" ",lookups!$G$2-LEN(SOURCE!E186)), "")&amp;
      SOURCE!F186&amp;", "&amp; IF(lookups!$H$2-LEN(SOURCE!F186) &gt;= 0, REPT(" ",lookups!$H$2-LEN(SOURCE!F186)+2), "")&amp;"("&amp;
      SUBSTITUTE(TEXT(SOURCE!G186,"??0"),"  ","")&amp;" &lt;&lt; TAM_MAX_BITS) |"&amp; IF(lookups!$I$2-3 &gt;= 0, REPT(" ",MAX(1,lookups!$I$2-5+4+1-1-LEN(  IF(ISTEXT(SOURCE!H186),SOURCE!H186,  SUBSTITUTE(SUBSTITUTE(TEXT(SOURCE!H186,"????0"),"  ","")," ",""))   ))), "")&amp;
       IF(ISTEXT(SOURCE!H186),SOURCE!H186, SUBSTITUTE(SUBSTITUTE(TEXT(SOURCE!H186,"????0"),"  ","")," ",""))   &amp;","&amp; IF(lookups!$J$2-3 &gt;= 0, REPT(" ",lookups!$J$2-3-5), "")&amp;
      SOURCE!I186&amp;
" | "&amp; IF(lookups!$K$2-LEN(SOURCE!I186) &gt;= 0, REPT(" ",lookups!$K$2-LEN(SOURCE!I186)), "")&amp;
      SOURCE!J186&amp;      IF(lookups!$L$2-LEN(SOURCE!J186) &gt;= 0, REPT(" ",lookups!$L$2-LEN(SOURCE!J186)), "")&amp;
" | "&amp; IF(lookups!$K$2-LEN(SOURCE!I186) &gt;= 0, REPT(" ",lookups!$K$2-LEN(SOURCE!I186)), "")&amp;
      SOURCE!K186&amp;      IF(lookups!$L$2-LEN(SOURCE!K186) &gt;= 0, REPT(" ",lookups!$M$2-LEN(SOURCE!K186)), "")&amp;
" | "&amp; SOURCE!L186&amp;      IF(lookups!$O$2-LEN(SOURCE!L186) &gt;= 0, REPT(" ",lookups!$O$2-LEN(SOURCE!L186)), "")&amp;
" | "&amp; SOURCE!M186&amp;      IF(lookups!$P$2-LEN(SOURCE!M186) &gt;= 0, REPT(" ",lookups!$P$2-LEN(SOURCE!M186)), "")&amp;
      "},"&amp;IF(SOURCE!O186&lt;&gt;"",""&amp;SOURCE!O186,"")
 )
)
)</f>
        <v>/*  177 */  { fnConstant,                   49,                          "Sf" STD_SUP_MINUS_1,                          "f.flatteng",                                  (0 &lt;&lt; TAM_MAX_BITS) |     0, CAT_CNST | SLS_ENABLED   | US_ENABLED   | EIM_DISABLED | PTP_NONE         },</v>
      </c>
    </row>
    <row r="187" spans="1:1">
      <c r="A187" s="80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IF(lookups!$E$2-LEN(SOURCE!C187) &gt;= 0, REPT(" ",lookups!$E$2-LEN(SOURCE!C187)), "")&amp;
      SOURCE!D187&amp;", "&amp; IF(lookups!$F$2-LEN(SOURCE!D187) &gt;= 0, REPT(" ",lookups!$F$2-LEN(SOURCE!D187)), "")&amp;
      SOURCE!E187&amp;", "&amp; IF(lookups!$G$2-LEN(SOURCE!E187) &gt;=0, REPT(" ",lookups!$G$2-LEN(SOURCE!E187)), "")&amp;
      SOURCE!F187&amp;", "&amp; IF(lookups!$H$2-LEN(SOURCE!F187) &gt;= 0, REPT(" ",lookups!$H$2-LEN(SOURCE!F187)+2), "")&amp;"("&amp;
      SUBSTITUTE(TEXT(SOURCE!G187,"??0"),"  ","")&amp;" &lt;&lt; TAM_MAX_BITS) |"&amp; IF(lookups!$I$2-3 &gt;= 0, REPT(" ",MAX(1,lookups!$I$2-5+4+1-1-LEN(  IF(ISTEXT(SOURCE!H187),SOURCE!H187,  SUBSTITUTE(SUBSTITUTE(TEXT(SOURCE!H187,"????0"),"  ","")," ",""))   ))), "")&amp;
       IF(ISTEXT(SOURCE!H187),SOURCE!H187, SUBSTITUTE(SUBSTITUTE(TEXT(SOURCE!H187,"????0"),"  ","")," ",""))   &amp;","&amp; IF(lookups!$J$2-3 &gt;= 0, REPT(" ",lookups!$J$2-3-5), "")&amp;
      SOURCE!I187&amp;
" | "&amp; IF(lookups!$K$2-LEN(SOURCE!I187) &gt;= 0, REPT(" ",lookups!$K$2-LEN(SOURCE!I187)), "")&amp;
      SOURCE!J187&amp;      IF(lookups!$L$2-LEN(SOURCE!J187) &gt;= 0, REPT(" ",lookups!$L$2-LEN(SOURCE!J187)), "")&amp;
" | "&amp; IF(lookups!$K$2-LEN(SOURCE!I187) &gt;= 0, REPT(" ",lookups!$K$2-LEN(SOURCE!I187)), "")&amp;
      SOURCE!K187&amp;      IF(lookups!$L$2-LEN(SOURCE!K187) &gt;= 0, REPT(" ",lookups!$M$2-LEN(SOURCE!K187)), "")&amp;
" | "&amp; SOURCE!L187&amp;      IF(lookups!$O$2-LEN(SOURCE!L187) &gt;= 0, REPT(" ",lookups!$O$2-LEN(SOURCE!L187)), "")&amp;
" | "&amp; SOURCE!M187&amp;      IF(lookups!$P$2-LEN(SOURCE!M187) &gt;= 0, REPT(" ",lookups!$P$2-LEN(SOURCE!M187)), "")&amp;
      "},"&amp;IF(SOURCE!O187&lt;&gt;"",""&amp;SOURCE!O187,"")
 )
)
)</f>
        <v>/*  178 */  { fnConstant,                   50,                          "T" STD_SUB_0,                                 "temp.stand",                                  (0 &lt;&lt; TAM_MAX_BITS) |     0, CAT_CNST | SLS_ENABLED   | US_ENABLED   | EIM_DISABLED | PTP_NONE         },</v>
      </c>
    </row>
    <row r="188" spans="1:1">
      <c r="A188" s="80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IF(lookups!$E$2-LEN(SOURCE!C188) &gt;= 0, REPT(" ",lookups!$E$2-LEN(SOURCE!C188)), "")&amp;
      SOURCE!D188&amp;", "&amp; IF(lookups!$F$2-LEN(SOURCE!D188) &gt;= 0, REPT(" ",lookups!$F$2-LEN(SOURCE!D188)), "")&amp;
      SOURCE!E188&amp;", "&amp; IF(lookups!$G$2-LEN(SOURCE!E188) &gt;=0, REPT(" ",lookups!$G$2-LEN(SOURCE!E188)), "")&amp;
      SOURCE!F188&amp;", "&amp; IF(lookups!$H$2-LEN(SOURCE!F188) &gt;= 0, REPT(" ",lookups!$H$2-LEN(SOURCE!F188)+2), "")&amp;"("&amp;
      SUBSTITUTE(TEXT(SOURCE!G188,"??0"),"  ","")&amp;" &lt;&lt; TAM_MAX_BITS) |"&amp; IF(lookups!$I$2-3 &gt;= 0, REPT(" ",MAX(1,lookups!$I$2-5+4+1-1-LEN(  IF(ISTEXT(SOURCE!H188),SOURCE!H188,  SUBSTITUTE(SUBSTITUTE(TEXT(SOURCE!H188,"????0"),"  ","")," ",""))   ))), "")&amp;
       IF(ISTEXT(SOURCE!H188),SOURCE!H188, SUBSTITUTE(SUBSTITUTE(TEXT(SOURCE!H188,"????0"),"  ","")," ",""))   &amp;","&amp; IF(lookups!$J$2-3 &gt;= 0, REPT(" ",lookups!$J$2-3-5), "")&amp;
      SOURCE!I188&amp;
" | "&amp; IF(lookups!$K$2-LEN(SOURCE!I188) &gt;= 0, REPT(" ",lookups!$K$2-LEN(SOURCE!I188)), "")&amp;
      SOURCE!J188&amp;      IF(lookups!$L$2-LEN(SOURCE!J188) &gt;= 0, REPT(" ",lookups!$L$2-LEN(SOURCE!J188)), "")&amp;
" | "&amp; IF(lookups!$K$2-LEN(SOURCE!I188) &gt;= 0, REPT(" ",lookups!$K$2-LEN(SOURCE!I188)), "")&amp;
      SOURCE!K188&amp;      IF(lookups!$L$2-LEN(SOURCE!K188) &gt;= 0, REPT(" ",lookups!$M$2-LEN(SOURCE!K188)), "")&amp;
" | "&amp; SOURCE!L188&amp;      IF(lookups!$O$2-LEN(SOURCE!L188) &gt;= 0, REPT(" ",lookups!$O$2-LEN(SOURCE!L188)), "")&amp;
" | "&amp; SOURCE!M188&amp;      IF(lookups!$P$2-LEN(SOURCE!M188) &gt;= 0, REPT(" ",lookups!$P$2-LEN(SOURCE!M188)), "")&amp;
      "},"&amp;IF(SOURCE!O188&lt;&gt;"",""&amp;SOURCE!O188,"")
 )
)
)</f>
        <v>/*  179 */  { fnConstant,                   51,                          "T" STD_SUB_P,                                 "temp.planck",                                 (0 &lt;&lt; TAM_MAX_BITS) |     0, CAT_CNST | SLS_ENABLED   | US_ENABLED   | EIM_DISABLED | PTP_NONE         },</v>
      </c>
    </row>
    <row r="189" spans="1:1">
      <c r="A189" s="80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IF(lookups!$E$2-LEN(SOURCE!C189) &gt;= 0, REPT(" ",lookups!$E$2-LEN(SOURCE!C189)), "")&amp;
      SOURCE!D189&amp;", "&amp; IF(lookups!$F$2-LEN(SOURCE!D189) &gt;= 0, REPT(" ",lookups!$F$2-LEN(SOURCE!D189)), "")&amp;
      SOURCE!E189&amp;", "&amp; IF(lookups!$G$2-LEN(SOURCE!E189) &gt;=0, REPT(" ",lookups!$G$2-LEN(SOURCE!E189)), "")&amp;
      SOURCE!F189&amp;", "&amp; IF(lookups!$H$2-LEN(SOURCE!F189) &gt;= 0, REPT(" ",lookups!$H$2-LEN(SOURCE!F189)+2), "")&amp;"("&amp;
      SUBSTITUTE(TEXT(SOURCE!G189,"??0"),"  ","")&amp;" &lt;&lt; TAM_MAX_BITS) |"&amp; IF(lookups!$I$2-3 &gt;= 0, REPT(" ",MAX(1,lookups!$I$2-5+4+1-1-LEN(  IF(ISTEXT(SOURCE!H189),SOURCE!H189,  SUBSTITUTE(SUBSTITUTE(TEXT(SOURCE!H189,"????0"),"  ","")," ",""))   ))), "")&amp;
       IF(ISTEXT(SOURCE!H189),SOURCE!H189, SUBSTITUTE(SUBSTITUTE(TEXT(SOURCE!H189,"????0"),"  ","")," ",""))   &amp;","&amp; IF(lookups!$J$2-3 &gt;= 0, REPT(" ",lookups!$J$2-3-5), "")&amp;
      SOURCE!I189&amp;
" | "&amp; IF(lookups!$K$2-LEN(SOURCE!I189) &gt;= 0, REPT(" ",lookups!$K$2-LEN(SOURCE!I189)), "")&amp;
      SOURCE!J189&amp;      IF(lookups!$L$2-LEN(SOURCE!J189) &gt;= 0, REPT(" ",lookups!$L$2-LEN(SOURCE!J189)), "")&amp;
" | "&amp; IF(lookups!$K$2-LEN(SOURCE!I189) &gt;= 0, REPT(" ",lookups!$K$2-LEN(SOURCE!I189)), "")&amp;
      SOURCE!K189&amp;      IF(lookups!$L$2-LEN(SOURCE!K189) &gt;= 0, REPT(" ",lookups!$M$2-LEN(SOURCE!K189)), "")&amp;
" | "&amp; SOURCE!L189&amp;      IF(lookups!$O$2-LEN(SOURCE!L189) &gt;= 0, REPT(" ",lookups!$O$2-LEN(SOURCE!L189)), "")&amp;
" | "&amp; SOURCE!M189&amp;      IF(lookups!$P$2-LEN(SOURCE!M189) &gt;= 0, REPT(" ",lookups!$P$2-LEN(SOURCE!M189)), "")&amp;
      "},"&amp;IF(SOURCE!O189&lt;&gt;"",""&amp;SOURCE!O189,"")
 )
)
)</f>
        <v>/*  180 */  { fnConstant,                   52,                          "t" STD_SUB_P STD_SUB_L,                       "time.planck",                                 (0 &lt;&lt; TAM_MAX_BITS) |     0, CAT_CNST | SLS_ENABLED   | US_ENABLED   | EIM_DISABLED | PTP_NONE         },</v>
      </c>
    </row>
    <row r="190" spans="1:1">
      <c r="A190" s="80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IF(lookups!$E$2-LEN(SOURCE!C190) &gt;= 0, REPT(" ",lookups!$E$2-LEN(SOURCE!C190)), "")&amp;
      SOURCE!D190&amp;", "&amp; IF(lookups!$F$2-LEN(SOURCE!D190) &gt;= 0, REPT(" ",lookups!$F$2-LEN(SOURCE!D190)), "")&amp;
      SOURCE!E190&amp;", "&amp; IF(lookups!$G$2-LEN(SOURCE!E190) &gt;=0, REPT(" ",lookups!$G$2-LEN(SOURCE!E190)), "")&amp;
      SOURCE!F190&amp;", "&amp; IF(lookups!$H$2-LEN(SOURCE!F190) &gt;= 0, REPT(" ",lookups!$H$2-LEN(SOURCE!F190)+2), "")&amp;"("&amp;
      SUBSTITUTE(TEXT(SOURCE!G190,"??0"),"  ","")&amp;" &lt;&lt; TAM_MAX_BITS) |"&amp; IF(lookups!$I$2-3 &gt;= 0, REPT(" ",MAX(1,lookups!$I$2-5+4+1-1-LEN(  IF(ISTEXT(SOURCE!H190),SOURCE!H190,  SUBSTITUTE(SUBSTITUTE(TEXT(SOURCE!H190,"????0"),"  ","")," ",""))   ))), "")&amp;
       IF(ISTEXT(SOURCE!H190),SOURCE!H190, SUBSTITUTE(SUBSTITUTE(TEXT(SOURCE!H190,"????0"),"  ","")," ",""))   &amp;","&amp; IF(lookups!$J$2-3 &gt;= 0, REPT(" ",lookups!$J$2-3-5), "")&amp;
      SOURCE!I190&amp;
" | "&amp; IF(lookups!$K$2-LEN(SOURCE!I190) &gt;= 0, REPT(" ",lookups!$K$2-LEN(SOURCE!I190)), "")&amp;
      SOURCE!J190&amp;      IF(lookups!$L$2-LEN(SOURCE!J190) &gt;= 0, REPT(" ",lookups!$L$2-LEN(SOURCE!J190)), "")&amp;
" | "&amp; IF(lookups!$K$2-LEN(SOURCE!I190) &gt;= 0, REPT(" ",lookups!$K$2-LEN(SOURCE!I190)), "")&amp;
      SOURCE!K190&amp;      IF(lookups!$L$2-LEN(SOURCE!K190) &gt;= 0, REPT(" ",lookups!$M$2-LEN(SOURCE!K190)), "")&amp;
" | "&amp; SOURCE!L190&amp;      IF(lookups!$O$2-LEN(SOURCE!L190) &gt;= 0, REPT(" ",lookups!$O$2-LEN(SOURCE!L190)), "")&amp;
" | "&amp; SOURCE!M190&amp;      IF(lookups!$P$2-LEN(SOURCE!M190) &gt;= 0, REPT(" ",lookups!$P$2-LEN(SOURCE!M190)), "")&amp;
      "},"&amp;IF(SOURCE!O190&lt;&gt;"",""&amp;SOURCE!O190,"")
 )
)
)</f>
        <v>/*  181 */  { fnConstant,                   53,                          "V" STD_SUB_m,                                 "volume.gas",                                  (0 &lt;&lt; TAM_MAX_BITS) |     0, CAT_CNST | SLS_ENABLED   | US_ENABLED   | EIM_DISABLED | PTP_NONE         },</v>
      </c>
    </row>
    <row r="191" spans="1:1">
      <c r="A191" s="80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IF(lookups!$E$2-LEN(SOURCE!C191) &gt;= 0, REPT(" ",lookups!$E$2-LEN(SOURCE!C191)), "")&amp;
      SOURCE!D191&amp;", "&amp; IF(lookups!$F$2-LEN(SOURCE!D191) &gt;= 0, REPT(" ",lookups!$F$2-LEN(SOURCE!D191)), "")&amp;
      SOURCE!E191&amp;", "&amp; IF(lookups!$G$2-LEN(SOURCE!E191) &gt;=0, REPT(" ",lookups!$G$2-LEN(SOURCE!E191)), "")&amp;
      SOURCE!F191&amp;", "&amp; IF(lookups!$H$2-LEN(SOURCE!F191) &gt;= 0, REPT(" ",lookups!$H$2-LEN(SOURCE!F191)+2), "")&amp;"("&amp;
      SUBSTITUTE(TEXT(SOURCE!G191,"??0"),"  ","")&amp;" &lt;&lt; TAM_MAX_BITS) |"&amp; IF(lookups!$I$2-3 &gt;= 0, REPT(" ",MAX(1,lookups!$I$2-5+4+1-1-LEN(  IF(ISTEXT(SOURCE!H191),SOURCE!H191,  SUBSTITUTE(SUBSTITUTE(TEXT(SOURCE!H191,"????0"),"  ","")," ",""))   ))), "")&amp;
       IF(ISTEXT(SOURCE!H191),SOURCE!H191, SUBSTITUTE(SUBSTITUTE(TEXT(SOURCE!H191,"????0"),"  ","")," ",""))   &amp;","&amp; IF(lookups!$J$2-3 &gt;= 0, REPT(" ",lookups!$J$2-3-5), "")&amp;
      SOURCE!I191&amp;
" | "&amp; IF(lookups!$K$2-LEN(SOURCE!I191) &gt;= 0, REPT(" ",lookups!$K$2-LEN(SOURCE!I191)), "")&amp;
      SOURCE!J191&amp;      IF(lookups!$L$2-LEN(SOURCE!J191) &gt;= 0, REPT(" ",lookups!$L$2-LEN(SOURCE!J191)), "")&amp;
" | "&amp; IF(lookups!$K$2-LEN(SOURCE!I191) &gt;= 0, REPT(" ",lookups!$K$2-LEN(SOURCE!I191)), "")&amp;
      SOURCE!K191&amp;      IF(lookups!$L$2-LEN(SOURCE!K191) &gt;= 0, REPT(" ",lookups!$M$2-LEN(SOURCE!K191)), "")&amp;
" | "&amp; SOURCE!L191&amp;      IF(lookups!$O$2-LEN(SOURCE!L191) &gt;= 0, REPT(" ",lookups!$O$2-LEN(SOURCE!L191)), "")&amp;
" | "&amp; SOURCE!M191&amp;      IF(lookups!$P$2-LEN(SOURCE!M191) &gt;= 0, REPT(" ",lookups!$P$2-LEN(SOURCE!M191)), "")&amp;
      "},"&amp;IF(SOURCE!O191&lt;&gt;"",""&amp;SOURCE!O191,"")
 )
)
)</f>
        <v>/*  182 */  { fnConstant,                   54,                          "Z" STD_SUB_0,                                 "imped.vac",                                   (0 &lt;&lt; TAM_MAX_BITS) |     0, CAT_CNST | SLS_ENABLED   | US_ENABLED   | EIM_DISABLED | PTP_NONE         },</v>
      </c>
    </row>
    <row r="192" spans="1:1">
      <c r="A192" s="80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IF(lookups!$E$2-LEN(SOURCE!C192) &gt;= 0, REPT(" ",lookups!$E$2-LEN(SOURCE!C192)), "")&amp;
      SOURCE!D192&amp;", "&amp; IF(lookups!$F$2-LEN(SOURCE!D192) &gt;= 0, REPT(" ",lookups!$F$2-LEN(SOURCE!D192)), "")&amp;
      SOURCE!E192&amp;", "&amp; IF(lookups!$G$2-LEN(SOURCE!E192) &gt;=0, REPT(" ",lookups!$G$2-LEN(SOURCE!E192)), "")&amp;
      SOURCE!F192&amp;", "&amp; IF(lookups!$H$2-LEN(SOURCE!F192) &gt;= 0, REPT(" ",lookups!$H$2-LEN(SOURCE!F192)+2), "")&amp;"("&amp;
      SUBSTITUTE(TEXT(SOURCE!G192,"??0"),"  ","")&amp;" &lt;&lt; TAM_MAX_BITS) |"&amp; IF(lookups!$I$2-3 &gt;= 0, REPT(" ",MAX(1,lookups!$I$2-5+4+1-1-LEN(  IF(ISTEXT(SOURCE!H192),SOURCE!H192,  SUBSTITUTE(SUBSTITUTE(TEXT(SOURCE!H192,"????0"),"  ","")," ",""))   ))), "")&amp;
       IF(ISTEXT(SOURCE!H192),SOURCE!H192, SUBSTITUTE(SUBSTITUTE(TEXT(SOURCE!H192,"????0"),"  ","")," ",""))   &amp;","&amp; IF(lookups!$J$2-3 &gt;= 0, REPT(" ",lookups!$J$2-3-5), "")&amp;
      SOURCE!I192&amp;
" | "&amp; IF(lookups!$K$2-LEN(SOURCE!I192) &gt;= 0, REPT(" ",lookups!$K$2-LEN(SOURCE!I192)), "")&amp;
      SOURCE!J192&amp;      IF(lookups!$L$2-LEN(SOURCE!J192) &gt;= 0, REPT(" ",lookups!$L$2-LEN(SOURCE!J192)), "")&amp;
" | "&amp; IF(lookups!$K$2-LEN(SOURCE!I192) &gt;= 0, REPT(" ",lookups!$K$2-LEN(SOURCE!I192)), "")&amp;
      SOURCE!K192&amp;      IF(lookups!$L$2-LEN(SOURCE!K192) &gt;= 0, REPT(" ",lookups!$M$2-LEN(SOURCE!K192)), "")&amp;
" | "&amp; SOURCE!L192&amp;      IF(lookups!$O$2-LEN(SOURCE!L192) &gt;= 0, REPT(" ",lookups!$O$2-LEN(SOURCE!L192)), "")&amp;
" | "&amp; SOURCE!M192&amp;      IF(lookups!$P$2-LEN(SOURCE!M192) &gt;= 0, REPT(" ",lookups!$P$2-LEN(SOURCE!M192)), "")&amp;
      "},"&amp;IF(SOURCE!O192&lt;&gt;"",""&amp;SOURCE!O192,"")
 )
)
)</f>
        <v>/*  183 */  { fnConstant,                   55,                          STD_alpha,                                     "c.finestruc",                                 (0 &lt;&lt; TAM_MAX_BITS) |     0, CAT_CNST | SLS_ENABLED   | US_ENABLED   | EIM_DISABLED | PTP_NONE         },</v>
      </c>
    </row>
    <row r="193" spans="1:1">
      <c r="A193" s="80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IF(lookups!$E$2-LEN(SOURCE!C193) &gt;= 0, REPT(" ",lookups!$E$2-LEN(SOURCE!C193)), "")&amp;
      SOURCE!D193&amp;", "&amp; IF(lookups!$F$2-LEN(SOURCE!D193) &gt;= 0, REPT(" ",lookups!$F$2-LEN(SOURCE!D193)), "")&amp;
      SOURCE!E193&amp;", "&amp; IF(lookups!$G$2-LEN(SOURCE!E193) &gt;=0, REPT(" ",lookups!$G$2-LEN(SOURCE!E193)), "")&amp;
      SOURCE!F193&amp;", "&amp; IF(lookups!$H$2-LEN(SOURCE!F193) &gt;= 0, REPT(" ",lookups!$H$2-LEN(SOURCE!F193)+2), "")&amp;"("&amp;
      SUBSTITUTE(TEXT(SOURCE!G193,"??0"),"  ","")&amp;" &lt;&lt; TAM_MAX_BITS) |"&amp; IF(lookups!$I$2-3 &gt;= 0, REPT(" ",MAX(1,lookups!$I$2-5+4+1-1-LEN(  IF(ISTEXT(SOURCE!H193),SOURCE!H193,  SUBSTITUTE(SUBSTITUTE(TEXT(SOURCE!H193,"????0"),"  ","")," ",""))   ))), "")&amp;
       IF(ISTEXT(SOURCE!H193),SOURCE!H193, SUBSTITUTE(SUBSTITUTE(TEXT(SOURCE!H193,"????0"),"  ","")," ",""))   &amp;","&amp; IF(lookups!$J$2-3 &gt;= 0, REPT(" ",lookups!$J$2-3-5), "")&amp;
      SOURCE!I193&amp;
" | "&amp; IF(lookups!$K$2-LEN(SOURCE!I193) &gt;= 0, REPT(" ",lookups!$K$2-LEN(SOURCE!I193)), "")&amp;
      SOURCE!J193&amp;      IF(lookups!$L$2-LEN(SOURCE!J193) &gt;= 0, REPT(" ",lookups!$L$2-LEN(SOURCE!J193)), "")&amp;
" | "&amp; IF(lookups!$K$2-LEN(SOURCE!I193) &gt;= 0, REPT(" ",lookups!$K$2-LEN(SOURCE!I193)), "")&amp;
      SOURCE!K193&amp;      IF(lookups!$L$2-LEN(SOURCE!K193) &gt;= 0, REPT(" ",lookups!$M$2-LEN(SOURCE!K193)), "")&amp;
" | "&amp; SOURCE!L193&amp;      IF(lookups!$O$2-LEN(SOURCE!L193) &gt;= 0, REPT(" ",lookups!$O$2-LEN(SOURCE!L193)), "")&amp;
" | "&amp; SOURCE!M193&amp;      IF(lookups!$P$2-LEN(SOURCE!M193) &gt;= 0, REPT(" ",lookups!$P$2-LEN(SOURCE!M193)), "")&amp;
      "},"&amp;IF(SOURCE!O193&lt;&gt;"",""&amp;SOURCE!O193,"")
 )
)
)</f>
        <v>/*  184 */  { fnConstant,                   56,                          STD_gamma,                                     "c.grav.nwt",                                  (0 &lt;&lt; TAM_MAX_BITS) |     0, CAT_CNST | SLS_ENABLED   | US_ENABLED   | EIM_DISABLED | PTP_NONE         },</v>
      </c>
    </row>
    <row r="194" spans="1:1">
      <c r="A194" s="80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IF(lookups!$E$2-LEN(SOURCE!C194) &gt;= 0, REPT(" ",lookups!$E$2-LEN(SOURCE!C194)), "")&amp;
      SOURCE!D194&amp;", "&amp; IF(lookups!$F$2-LEN(SOURCE!D194) &gt;= 0, REPT(" ",lookups!$F$2-LEN(SOURCE!D194)), "")&amp;
      SOURCE!E194&amp;", "&amp; IF(lookups!$G$2-LEN(SOURCE!E194) &gt;=0, REPT(" ",lookups!$G$2-LEN(SOURCE!E194)), "")&amp;
      SOURCE!F194&amp;", "&amp; IF(lookups!$H$2-LEN(SOURCE!F194) &gt;= 0, REPT(" ",lookups!$H$2-LEN(SOURCE!F194)+2), "")&amp;"("&amp;
      SUBSTITUTE(TEXT(SOURCE!G194,"??0"),"  ","")&amp;" &lt;&lt; TAM_MAX_BITS) |"&amp; IF(lookups!$I$2-3 &gt;= 0, REPT(" ",MAX(1,lookups!$I$2-5+4+1-1-LEN(  IF(ISTEXT(SOURCE!H194),SOURCE!H194,  SUBSTITUTE(SUBSTITUTE(TEXT(SOURCE!H194,"????0"),"  ","")," ",""))   ))), "")&amp;
       IF(ISTEXT(SOURCE!H194),SOURCE!H194, SUBSTITUTE(SUBSTITUTE(TEXT(SOURCE!H194,"????0"),"  ","")," ",""))   &amp;","&amp; IF(lookups!$J$2-3 &gt;= 0, REPT(" ",lookups!$J$2-3-5), "")&amp;
      SOURCE!I194&amp;
" | "&amp; IF(lookups!$K$2-LEN(SOURCE!I194) &gt;= 0, REPT(" ",lookups!$K$2-LEN(SOURCE!I194)), "")&amp;
      SOURCE!J194&amp;      IF(lookups!$L$2-LEN(SOURCE!J194) &gt;= 0, REPT(" ",lookups!$L$2-LEN(SOURCE!J194)), "")&amp;
" | "&amp; IF(lookups!$K$2-LEN(SOURCE!I194) &gt;= 0, REPT(" ",lookups!$K$2-LEN(SOURCE!I194)), "")&amp;
      SOURCE!K194&amp;      IF(lookups!$L$2-LEN(SOURCE!K194) &gt;= 0, REPT(" ",lookups!$M$2-LEN(SOURCE!K194)), "")&amp;
" | "&amp; SOURCE!L194&amp;      IF(lookups!$O$2-LEN(SOURCE!L194) &gt;= 0, REPT(" ",lookups!$O$2-LEN(SOURCE!L194)), "")&amp;
" | "&amp; SOURCE!M194&amp;      IF(lookups!$P$2-LEN(SOURCE!M194) &gt;= 0, REPT(" ",lookups!$P$2-LEN(SOURCE!M194)), "")&amp;
      "},"&amp;IF(SOURCE!O194&lt;&gt;"",""&amp;SOURCE!O194,"")
 )
)
)</f>
        <v>/*  185 */  { fnConstant,                   57,                          STD_gamma STD_SUB_E STD_SUB_M,                 "c.eul.masc",                                  (0 &lt;&lt; TAM_MAX_BITS) |     0, CAT_CNST | SLS_ENABLED   | US_ENABLED   | EIM_DISABLED | PTP_NONE         },</v>
      </c>
    </row>
    <row r="195" spans="1:1">
      <c r="A195" s="80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IF(lookups!$E$2-LEN(SOURCE!C195) &gt;= 0, REPT(" ",lookups!$E$2-LEN(SOURCE!C195)), "")&amp;
      SOURCE!D195&amp;", "&amp; IF(lookups!$F$2-LEN(SOURCE!D195) &gt;= 0, REPT(" ",lookups!$F$2-LEN(SOURCE!D195)), "")&amp;
      SOURCE!E195&amp;", "&amp; IF(lookups!$G$2-LEN(SOURCE!E195) &gt;=0, REPT(" ",lookups!$G$2-LEN(SOURCE!E195)), "")&amp;
      SOURCE!F195&amp;", "&amp; IF(lookups!$H$2-LEN(SOURCE!F195) &gt;= 0, REPT(" ",lookups!$H$2-LEN(SOURCE!F195)+2), "")&amp;"("&amp;
      SUBSTITUTE(TEXT(SOURCE!G195,"??0"),"  ","")&amp;" &lt;&lt; TAM_MAX_BITS) |"&amp; IF(lookups!$I$2-3 &gt;= 0, REPT(" ",MAX(1,lookups!$I$2-5+4+1-1-LEN(  IF(ISTEXT(SOURCE!H195),SOURCE!H195,  SUBSTITUTE(SUBSTITUTE(TEXT(SOURCE!H195,"????0"),"  ","")," ",""))   ))), "")&amp;
       IF(ISTEXT(SOURCE!H195),SOURCE!H195, SUBSTITUTE(SUBSTITUTE(TEXT(SOURCE!H195,"????0"),"  ","")," ",""))   &amp;","&amp; IF(lookups!$J$2-3 &gt;= 0, REPT(" ",lookups!$J$2-3-5), "")&amp;
      SOURCE!I195&amp;
" | "&amp; IF(lookups!$K$2-LEN(SOURCE!I195) &gt;= 0, REPT(" ",lookups!$K$2-LEN(SOURCE!I195)), "")&amp;
      SOURCE!J195&amp;      IF(lookups!$L$2-LEN(SOURCE!J195) &gt;= 0, REPT(" ",lookups!$L$2-LEN(SOURCE!J195)), "")&amp;
" | "&amp; IF(lookups!$K$2-LEN(SOURCE!I195) &gt;= 0, REPT(" ",lookups!$K$2-LEN(SOURCE!I195)), "")&amp;
      SOURCE!K195&amp;      IF(lookups!$L$2-LEN(SOURCE!K195) &gt;= 0, REPT(" ",lookups!$M$2-LEN(SOURCE!K195)), "")&amp;
" | "&amp; SOURCE!L195&amp;      IF(lookups!$O$2-LEN(SOURCE!L195) &gt;= 0, REPT(" ",lookups!$O$2-LEN(SOURCE!L195)), "")&amp;
" | "&amp; SOURCE!M195&amp;      IF(lookups!$P$2-LEN(SOURCE!M195) &gt;= 0, REPT(" ",lookups!$P$2-LEN(SOURCE!M195)), "")&amp;
      "},"&amp;IF(SOURCE!O195&lt;&gt;"",""&amp;SOURCE!O195,"")
 )
)
)</f>
        <v>/*  186 */  { fnConstant,                   58,                          STD_gamma STD_SUB_p,                           "r.gyro.prot",                                 (0 &lt;&lt; TAM_MAX_BITS) |     0, CAT_CNST | SLS_ENABLED   | US_ENABLED   | EIM_DISABLED | PTP_NONE         },</v>
      </c>
    </row>
    <row r="196" spans="1:1">
      <c r="A196" s="80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IF(lookups!$E$2-LEN(SOURCE!C196) &gt;= 0, REPT(" ",lookups!$E$2-LEN(SOURCE!C196)), "")&amp;
      SOURCE!D196&amp;", "&amp; IF(lookups!$F$2-LEN(SOURCE!D196) &gt;= 0, REPT(" ",lookups!$F$2-LEN(SOURCE!D196)), "")&amp;
      SOURCE!E196&amp;", "&amp; IF(lookups!$G$2-LEN(SOURCE!E196) &gt;=0, REPT(" ",lookups!$G$2-LEN(SOURCE!E196)), "")&amp;
      SOURCE!F196&amp;", "&amp; IF(lookups!$H$2-LEN(SOURCE!F196) &gt;= 0, REPT(" ",lookups!$H$2-LEN(SOURCE!F196)+2), "")&amp;"("&amp;
      SUBSTITUTE(TEXT(SOURCE!G196,"??0"),"  ","")&amp;" &lt;&lt; TAM_MAX_BITS) |"&amp; IF(lookups!$I$2-3 &gt;= 0, REPT(" ",MAX(1,lookups!$I$2-5+4+1-1-LEN(  IF(ISTEXT(SOURCE!H196),SOURCE!H196,  SUBSTITUTE(SUBSTITUTE(TEXT(SOURCE!H196,"????0"),"  ","")," ",""))   ))), "")&amp;
       IF(ISTEXT(SOURCE!H196),SOURCE!H196, SUBSTITUTE(SUBSTITUTE(TEXT(SOURCE!H196,"????0"),"  ","")," ",""))   &amp;","&amp; IF(lookups!$J$2-3 &gt;= 0, REPT(" ",lookups!$J$2-3-5), "")&amp;
      SOURCE!I196&amp;
" | "&amp; IF(lookups!$K$2-LEN(SOURCE!I196) &gt;= 0, REPT(" ",lookups!$K$2-LEN(SOURCE!I196)), "")&amp;
      SOURCE!J196&amp;      IF(lookups!$L$2-LEN(SOURCE!J196) &gt;= 0, REPT(" ",lookups!$L$2-LEN(SOURCE!J196)), "")&amp;
" | "&amp; IF(lookups!$K$2-LEN(SOURCE!I196) &gt;= 0, REPT(" ",lookups!$K$2-LEN(SOURCE!I196)), "")&amp;
      SOURCE!K196&amp;      IF(lookups!$L$2-LEN(SOURCE!K196) &gt;= 0, REPT(" ",lookups!$M$2-LEN(SOURCE!K196)), "")&amp;
" | "&amp; SOURCE!L196&amp;      IF(lookups!$O$2-LEN(SOURCE!L196) &gt;= 0, REPT(" ",lookups!$O$2-LEN(SOURCE!L196)), "")&amp;
" | "&amp; SOURCE!M196&amp;      IF(lookups!$P$2-LEN(SOURCE!M196) &gt;= 0, REPT(" ",lookups!$P$2-LEN(SOURCE!M196)), "")&amp;
      "},"&amp;IF(SOURCE!O196&lt;&gt;"",""&amp;SOURCE!O196,"")
 )
)
)</f>
        <v>/*  187 */  { fnConstant,                   59,                          STD_DELTA STD_nu STD_SUB_C STD_SUB_s,          "frq.hypf.cs",                                 (0 &lt;&lt; TAM_MAX_BITS) |     0, CAT_CNST | SLS_ENABLED   | US_ENABLED   | EIM_DISABLED | PTP_NONE         },</v>
      </c>
    </row>
    <row r="197" spans="1:1">
      <c r="A197" s="80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IF(lookups!$E$2-LEN(SOURCE!C197) &gt;= 0, REPT(" ",lookups!$E$2-LEN(SOURCE!C197)), "")&amp;
      SOURCE!D197&amp;", "&amp; IF(lookups!$F$2-LEN(SOURCE!D197) &gt;= 0, REPT(" ",lookups!$F$2-LEN(SOURCE!D197)), "")&amp;
      SOURCE!E197&amp;", "&amp; IF(lookups!$G$2-LEN(SOURCE!E197) &gt;=0, REPT(" ",lookups!$G$2-LEN(SOURCE!E197)), "")&amp;
      SOURCE!F197&amp;", "&amp; IF(lookups!$H$2-LEN(SOURCE!F197) &gt;= 0, REPT(" ",lookups!$H$2-LEN(SOURCE!F197)+2), "")&amp;"("&amp;
      SUBSTITUTE(TEXT(SOURCE!G197,"??0"),"  ","")&amp;" &lt;&lt; TAM_MAX_BITS) |"&amp; IF(lookups!$I$2-3 &gt;= 0, REPT(" ",MAX(1,lookups!$I$2-5+4+1-1-LEN(  IF(ISTEXT(SOURCE!H197),SOURCE!H197,  SUBSTITUTE(SUBSTITUTE(TEXT(SOURCE!H197,"????0"),"  ","")," ",""))   ))), "")&amp;
       IF(ISTEXT(SOURCE!H197),SOURCE!H197, SUBSTITUTE(SUBSTITUTE(TEXT(SOURCE!H197,"????0"),"  ","")," ",""))   &amp;","&amp; IF(lookups!$J$2-3 &gt;= 0, REPT(" ",lookups!$J$2-3-5), "")&amp;
      SOURCE!I197&amp;
" | "&amp; IF(lookups!$K$2-LEN(SOURCE!I197) &gt;= 0, REPT(" ",lookups!$K$2-LEN(SOURCE!I197)), "")&amp;
      SOURCE!J197&amp;      IF(lookups!$L$2-LEN(SOURCE!J197) &gt;= 0, REPT(" ",lookups!$L$2-LEN(SOURCE!J197)), "")&amp;
" | "&amp; IF(lookups!$K$2-LEN(SOURCE!I197) &gt;= 0, REPT(" ",lookups!$K$2-LEN(SOURCE!I197)), "")&amp;
      SOURCE!K197&amp;      IF(lookups!$L$2-LEN(SOURCE!K197) &gt;= 0, REPT(" ",lookups!$M$2-LEN(SOURCE!K197)), "")&amp;
" | "&amp; SOURCE!L197&amp;      IF(lookups!$O$2-LEN(SOURCE!L197) &gt;= 0, REPT(" ",lookups!$O$2-LEN(SOURCE!L197)), "")&amp;
" | "&amp; SOURCE!M197&amp;      IF(lookups!$P$2-LEN(SOURCE!M197) &gt;= 0, REPT(" ",lookups!$P$2-LEN(SOURCE!M197)), "")&amp;
      "},"&amp;IF(SOURCE!O197&lt;&gt;"",""&amp;SOURCE!O197,"")
 )
)
)</f>
        <v>/*  188 */  { fnConstant,                   60,                          STD_epsilon STD_SUB_0,                         "epermt.vac",                                  (0 &lt;&lt; TAM_MAX_BITS) |     0, CAT_CNST | SLS_ENABLED   | US_ENABLED   | EIM_DISABLED | PTP_NONE         },</v>
      </c>
    </row>
    <row r="198" spans="1:1">
      <c r="A198" s="80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IF(lookups!$E$2-LEN(SOURCE!C198) &gt;= 0, REPT(" ",lookups!$E$2-LEN(SOURCE!C198)), "")&amp;
      SOURCE!D198&amp;", "&amp; IF(lookups!$F$2-LEN(SOURCE!D198) &gt;= 0, REPT(" ",lookups!$F$2-LEN(SOURCE!D198)), "")&amp;
      SOURCE!E198&amp;", "&amp; IF(lookups!$G$2-LEN(SOURCE!E198) &gt;=0, REPT(" ",lookups!$G$2-LEN(SOURCE!E198)), "")&amp;
      SOURCE!F198&amp;", "&amp; IF(lookups!$H$2-LEN(SOURCE!F198) &gt;= 0, REPT(" ",lookups!$H$2-LEN(SOURCE!F198)+2), "")&amp;"("&amp;
      SUBSTITUTE(TEXT(SOURCE!G198,"??0"),"  ","")&amp;" &lt;&lt; TAM_MAX_BITS) |"&amp; IF(lookups!$I$2-3 &gt;= 0, REPT(" ",MAX(1,lookups!$I$2-5+4+1-1-LEN(  IF(ISTEXT(SOURCE!H198),SOURCE!H198,  SUBSTITUTE(SUBSTITUTE(TEXT(SOURCE!H198,"????0"),"  ","")," ",""))   ))), "")&amp;
       IF(ISTEXT(SOURCE!H198),SOURCE!H198, SUBSTITUTE(SUBSTITUTE(TEXT(SOURCE!H198,"????0"),"  ","")," ",""))   &amp;","&amp; IF(lookups!$J$2-3 &gt;= 0, REPT(" ",lookups!$J$2-3-5), "")&amp;
      SOURCE!I198&amp;
" | "&amp; IF(lookups!$K$2-LEN(SOURCE!I198) &gt;= 0, REPT(" ",lookups!$K$2-LEN(SOURCE!I198)), "")&amp;
      SOURCE!J198&amp;      IF(lookups!$L$2-LEN(SOURCE!J198) &gt;= 0, REPT(" ",lookups!$L$2-LEN(SOURCE!J198)), "")&amp;
" | "&amp; IF(lookups!$K$2-LEN(SOURCE!I198) &gt;= 0, REPT(" ",lookups!$K$2-LEN(SOURCE!I198)), "")&amp;
      SOURCE!K198&amp;      IF(lookups!$L$2-LEN(SOURCE!K198) &gt;= 0, REPT(" ",lookups!$M$2-LEN(SOURCE!K198)), "")&amp;
" | "&amp; SOURCE!L198&amp;      IF(lookups!$O$2-LEN(SOURCE!L198) &gt;= 0, REPT(" ",lookups!$O$2-LEN(SOURCE!L198)), "")&amp;
" | "&amp; SOURCE!M198&amp;      IF(lookups!$P$2-LEN(SOURCE!M198) &gt;= 0, REPT(" ",lookups!$P$2-LEN(SOURCE!M198)), "")&amp;
      "},"&amp;IF(SOURCE!O198&lt;&gt;"",""&amp;SOURCE!O198,"")
 )
)
)</f>
        <v>/*  189 */  { fnConstant,                   61,                          STD_lambda STD_SUB_C,                          "wavln.elec",                                  (0 &lt;&lt; TAM_MAX_BITS) |     0, CAT_CNST | SLS_ENABLED   | US_ENABLED   | EIM_DISABLED | PTP_NONE         },</v>
      </c>
    </row>
    <row r="199" spans="1:1">
      <c r="A199" s="80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IF(lookups!$E$2-LEN(SOURCE!C199) &gt;= 0, REPT(" ",lookups!$E$2-LEN(SOURCE!C199)), "")&amp;
      SOURCE!D199&amp;", "&amp; IF(lookups!$F$2-LEN(SOURCE!D199) &gt;= 0, REPT(" ",lookups!$F$2-LEN(SOURCE!D199)), "")&amp;
      SOURCE!E199&amp;", "&amp; IF(lookups!$G$2-LEN(SOURCE!E199) &gt;=0, REPT(" ",lookups!$G$2-LEN(SOURCE!E199)), "")&amp;
      SOURCE!F199&amp;", "&amp; IF(lookups!$H$2-LEN(SOURCE!F199) &gt;= 0, REPT(" ",lookups!$H$2-LEN(SOURCE!F199)+2), "")&amp;"("&amp;
      SUBSTITUTE(TEXT(SOURCE!G199,"??0"),"  ","")&amp;" &lt;&lt; TAM_MAX_BITS) |"&amp; IF(lookups!$I$2-3 &gt;= 0, REPT(" ",MAX(1,lookups!$I$2-5+4+1-1-LEN(  IF(ISTEXT(SOURCE!H199),SOURCE!H199,  SUBSTITUTE(SUBSTITUTE(TEXT(SOURCE!H199,"????0"),"  ","")," ",""))   ))), "")&amp;
       IF(ISTEXT(SOURCE!H199),SOURCE!H199, SUBSTITUTE(SUBSTITUTE(TEXT(SOURCE!H199,"????0"),"  ","")," ",""))   &amp;","&amp; IF(lookups!$J$2-3 &gt;= 0, REPT(" ",lookups!$J$2-3-5), "")&amp;
      SOURCE!I199&amp;
" | "&amp; IF(lookups!$K$2-LEN(SOURCE!I199) &gt;= 0, REPT(" ",lookups!$K$2-LEN(SOURCE!I199)), "")&amp;
      SOURCE!J199&amp;      IF(lookups!$L$2-LEN(SOURCE!J199) &gt;= 0, REPT(" ",lookups!$L$2-LEN(SOURCE!J199)), "")&amp;
" | "&amp; IF(lookups!$K$2-LEN(SOURCE!I199) &gt;= 0, REPT(" ",lookups!$K$2-LEN(SOURCE!I199)), "")&amp;
      SOURCE!K199&amp;      IF(lookups!$L$2-LEN(SOURCE!K199) &gt;= 0, REPT(" ",lookups!$M$2-LEN(SOURCE!K199)), "")&amp;
" | "&amp; SOURCE!L199&amp;      IF(lookups!$O$2-LEN(SOURCE!L199) &gt;= 0, REPT(" ",lookups!$O$2-LEN(SOURCE!L199)), "")&amp;
" | "&amp; SOURCE!M199&amp;      IF(lookups!$P$2-LEN(SOURCE!M199) &gt;= 0, REPT(" ",lookups!$P$2-LEN(SOURCE!M199)), "")&amp;
      "},"&amp;IF(SOURCE!O199&lt;&gt;"",""&amp;SOURCE!O199,"")
 )
)
)</f>
        <v>/*  190 */  { fnConstant,                   62,                          STD_lambda STD_SUB_C STD_SUB_n,                "wavln.neu",                                   (0 &lt;&lt; TAM_MAX_BITS) |     0, CAT_CNST | SLS_ENABLED   | US_ENABLED   | EIM_DISABLED | PTP_NONE         },</v>
      </c>
    </row>
    <row r="200" spans="1:1">
      <c r="A200" s="80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IF(lookups!$E$2-LEN(SOURCE!C200) &gt;= 0, REPT(" ",lookups!$E$2-LEN(SOURCE!C200)), "")&amp;
      SOURCE!D200&amp;", "&amp; IF(lookups!$F$2-LEN(SOURCE!D200) &gt;= 0, REPT(" ",lookups!$F$2-LEN(SOURCE!D200)), "")&amp;
      SOURCE!E200&amp;", "&amp; IF(lookups!$G$2-LEN(SOURCE!E200) &gt;=0, REPT(" ",lookups!$G$2-LEN(SOURCE!E200)), "")&amp;
      SOURCE!F200&amp;", "&amp; IF(lookups!$H$2-LEN(SOURCE!F200) &gt;= 0, REPT(" ",lookups!$H$2-LEN(SOURCE!F200)+2), "")&amp;"("&amp;
      SUBSTITUTE(TEXT(SOURCE!G200,"??0"),"  ","")&amp;" &lt;&lt; TAM_MAX_BITS) |"&amp; IF(lookups!$I$2-3 &gt;= 0, REPT(" ",MAX(1,lookups!$I$2-5+4+1-1-LEN(  IF(ISTEXT(SOURCE!H200),SOURCE!H200,  SUBSTITUTE(SUBSTITUTE(TEXT(SOURCE!H200,"????0"),"  ","")," ",""))   ))), "")&amp;
       IF(ISTEXT(SOURCE!H200),SOURCE!H200, SUBSTITUTE(SUBSTITUTE(TEXT(SOURCE!H200,"????0"),"  ","")," ",""))   &amp;","&amp; IF(lookups!$J$2-3 &gt;= 0, REPT(" ",lookups!$J$2-3-5), "")&amp;
      SOURCE!I200&amp;
" | "&amp; IF(lookups!$K$2-LEN(SOURCE!I200) &gt;= 0, REPT(" ",lookups!$K$2-LEN(SOURCE!I200)), "")&amp;
      SOURCE!J200&amp;      IF(lookups!$L$2-LEN(SOURCE!J200) &gt;= 0, REPT(" ",lookups!$L$2-LEN(SOURCE!J200)), "")&amp;
" | "&amp; IF(lookups!$K$2-LEN(SOURCE!I200) &gt;= 0, REPT(" ",lookups!$K$2-LEN(SOURCE!I200)), "")&amp;
      SOURCE!K200&amp;      IF(lookups!$L$2-LEN(SOURCE!K200) &gt;= 0, REPT(" ",lookups!$M$2-LEN(SOURCE!K200)), "")&amp;
" | "&amp; SOURCE!L200&amp;      IF(lookups!$O$2-LEN(SOURCE!L200) &gt;= 0, REPT(" ",lookups!$O$2-LEN(SOURCE!L200)), "")&amp;
" | "&amp; SOURCE!M200&amp;      IF(lookups!$P$2-LEN(SOURCE!M200) &gt;= 0, REPT(" ",lookups!$P$2-LEN(SOURCE!M200)), "")&amp;
      "},"&amp;IF(SOURCE!O200&lt;&gt;"",""&amp;SOURCE!O200,"")
 )
)
)</f>
        <v>/*  191 */  { fnConstant,                   63,                          STD_lambda STD_SUB_C STD_SUB_p,                "wavln.prot",                                  (0 &lt;&lt; TAM_MAX_BITS) |     0, CAT_CNST | SLS_ENABLED   | US_ENABLED   | EIM_DISABLED | PTP_NONE         },</v>
      </c>
    </row>
    <row r="201" spans="1:1">
      <c r="A201" s="80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IF(lookups!$E$2-LEN(SOURCE!C201) &gt;= 0, REPT(" ",lookups!$E$2-LEN(SOURCE!C201)), "")&amp;
      SOURCE!D201&amp;", "&amp; IF(lookups!$F$2-LEN(SOURCE!D201) &gt;= 0, REPT(" ",lookups!$F$2-LEN(SOURCE!D201)), "")&amp;
      SOURCE!E201&amp;", "&amp; IF(lookups!$G$2-LEN(SOURCE!E201) &gt;=0, REPT(" ",lookups!$G$2-LEN(SOURCE!E201)), "")&amp;
      SOURCE!F201&amp;", "&amp; IF(lookups!$H$2-LEN(SOURCE!F201) &gt;= 0, REPT(" ",lookups!$H$2-LEN(SOURCE!F201)+2), "")&amp;"("&amp;
      SUBSTITUTE(TEXT(SOURCE!G201,"??0"),"  ","")&amp;" &lt;&lt; TAM_MAX_BITS) |"&amp; IF(lookups!$I$2-3 &gt;= 0, REPT(" ",MAX(1,lookups!$I$2-5+4+1-1-LEN(  IF(ISTEXT(SOURCE!H201),SOURCE!H201,  SUBSTITUTE(SUBSTITUTE(TEXT(SOURCE!H201,"????0"),"  ","")," ",""))   ))), "")&amp;
       IF(ISTEXT(SOURCE!H201),SOURCE!H201, SUBSTITUTE(SUBSTITUTE(TEXT(SOURCE!H201,"????0"),"  ","")," ",""))   &amp;","&amp; IF(lookups!$J$2-3 &gt;= 0, REPT(" ",lookups!$J$2-3-5), "")&amp;
      SOURCE!I201&amp;
" | "&amp; IF(lookups!$K$2-LEN(SOURCE!I201) &gt;= 0, REPT(" ",lookups!$K$2-LEN(SOURCE!I201)), "")&amp;
      SOURCE!J201&amp;      IF(lookups!$L$2-LEN(SOURCE!J201) &gt;= 0, REPT(" ",lookups!$L$2-LEN(SOURCE!J201)), "")&amp;
" | "&amp; IF(lookups!$K$2-LEN(SOURCE!I201) &gt;= 0, REPT(" ",lookups!$K$2-LEN(SOURCE!I201)), "")&amp;
      SOURCE!K201&amp;      IF(lookups!$L$2-LEN(SOURCE!K201) &gt;= 0, REPT(" ",lookups!$M$2-LEN(SOURCE!K201)), "")&amp;
" | "&amp; SOURCE!L201&amp;      IF(lookups!$O$2-LEN(SOURCE!L201) &gt;= 0, REPT(" ",lookups!$O$2-LEN(SOURCE!L201)), "")&amp;
" | "&amp; SOURCE!M201&amp;      IF(lookups!$P$2-LEN(SOURCE!M201) &gt;= 0, REPT(" ",lookups!$P$2-LEN(SOURCE!M201)), "")&amp;
      "},"&amp;IF(SOURCE!O201&lt;&gt;"",""&amp;SOURCE!O201,"")
 )
)
)</f>
        <v>/*  192 */  { fnConstant,                   64,                          STD_mu STD_SUB_0,                              "mpermb.vac",                                  (0 &lt;&lt; TAM_MAX_BITS) |     0, CAT_CNST | SLS_ENABLED   | US_ENABLED   | EIM_DISABLED | PTP_NONE         },</v>
      </c>
    </row>
    <row r="202" spans="1:1">
      <c r="A202" s="80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IF(lookups!$E$2-LEN(SOURCE!C202) &gt;= 0, REPT(" ",lookups!$E$2-LEN(SOURCE!C202)), "")&amp;
      SOURCE!D202&amp;", "&amp; IF(lookups!$F$2-LEN(SOURCE!D202) &gt;= 0, REPT(" ",lookups!$F$2-LEN(SOURCE!D202)), "")&amp;
      SOURCE!E202&amp;", "&amp; IF(lookups!$G$2-LEN(SOURCE!E202) &gt;=0, REPT(" ",lookups!$G$2-LEN(SOURCE!E202)), "")&amp;
      SOURCE!F202&amp;", "&amp; IF(lookups!$H$2-LEN(SOURCE!F202) &gt;= 0, REPT(" ",lookups!$H$2-LEN(SOURCE!F202)+2), "")&amp;"("&amp;
      SUBSTITUTE(TEXT(SOURCE!G202,"??0"),"  ","")&amp;" &lt;&lt; TAM_MAX_BITS) |"&amp; IF(lookups!$I$2-3 &gt;= 0, REPT(" ",MAX(1,lookups!$I$2-5+4+1-1-LEN(  IF(ISTEXT(SOURCE!H202),SOURCE!H202,  SUBSTITUTE(SUBSTITUTE(TEXT(SOURCE!H202,"????0"),"  ","")," ",""))   ))), "")&amp;
       IF(ISTEXT(SOURCE!H202),SOURCE!H202, SUBSTITUTE(SUBSTITUTE(TEXT(SOURCE!H202,"????0"),"  ","")," ",""))   &amp;","&amp; IF(lookups!$J$2-3 &gt;= 0, REPT(" ",lookups!$J$2-3-5), "")&amp;
      SOURCE!I202&amp;
" | "&amp; IF(lookups!$K$2-LEN(SOURCE!I202) &gt;= 0, REPT(" ",lookups!$K$2-LEN(SOURCE!I202)), "")&amp;
      SOURCE!J202&amp;      IF(lookups!$L$2-LEN(SOURCE!J202) &gt;= 0, REPT(" ",lookups!$L$2-LEN(SOURCE!J202)), "")&amp;
" | "&amp; IF(lookups!$K$2-LEN(SOURCE!I202) &gt;= 0, REPT(" ",lookups!$K$2-LEN(SOURCE!I202)), "")&amp;
      SOURCE!K202&amp;      IF(lookups!$L$2-LEN(SOURCE!K202) &gt;= 0, REPT(" ",lookups!$M$2-LEN(SOURCE!K202)), "")&amp;
" | "&amp; SOURCE!L202&amp;      IF(lookups!$O$2-LEN(SOURCE!L202) &gt;= 0, REPT(" ",lookups!$O$2-LEN(SOURCE!L202)), "")&amp;
" | "&amp; SOURCE!M202&amp;      IF(lookups!$P$2-LEN(SOURCE!M202) &gt;= 0, REPT(" ",lookups!$P$2-LEN(SOURCE!M202)), "")&amp;
      "},"&amp;IF(SOURCE!O202&lt;&gt;"",""&amp;SOURCE!O202,"")
 )
)
)</f>
        <v>/*  193 */  { fnConstant,                   65,                          STD_mu STD_SUB_B,                              "magn.both",                                   (0 &lt;&lt; TAM_MAX_BITS) |     0, CAT_CNST | SLS_ENABLED   | US_ENABLED   | EIM_DISABLED | PTP_NONE         },</v>
      </c>
    </row>
    <row r="203" spans="1:1">
      <c r="A203" s="80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IF(lookups!$E$2-LEN(SOURCE!C203) &gt;= 0, REPT(" ",lookups!$E$2-LEN(SOURCE!C203)), "")&amp;
      SOURCE!D203&amp;", "&amp; IF(lookups!$F$2-LEN(SOURCE!D203) &gt;= 0, REPT(" ",lookups!$F$2-LEN(SOURCE!D203)), "")&amp;
      SOURCE!E203&amp;", "&amp; IF(lookups!$G$2-LEN(SOURCE!E203) &gt;=0, REPT(" ",lookups!$G$2-LEN(SOURCE!E203)), "")&amp;
      SOURCE!F203&amp;", "&amp; IF(lookups!$H$2-LEN(SOURCE!F203) &gt;= 0, REPT(" ",lookups!$H$2-LEN(SOURCE!F203)+2), "")&amp;"("&amp;
      SUBSTITUTE(TEXT(SOURCE!G203,"??0"),"  ","")&amp;" &lt;&lt; TAM_MAX_BITS) |"&amp; IF(lookups!$I$2-3 &gt;= 0, REPT(" ",MAX(1,lookups!$I$2-5+4+1-1-LEN(  IF(ISTEXT(SOURCE!H203),SOURCE!H203,  SUBSTITUTE(SUBSTITUTE(TEXT(SOURCE!H203,"????0"),"  ","")," ",""))   ))), "")&amp;
       IF(ISTEXT(SOURCE!H203),SOURCE!H203, SUBSTITUTE(SUBSTITUTE(TEXT(SOURCE!H203,"????0"),"  ","")," ",""))   &amp;","&amp; IF(lookups!$J$2-3 &gt;= 0, REPT(" ",lookups!$J$2-3-5), "")&amp;
      SOURCE!I203&amp;
" | "&amp; IF(lookups!$K$2-LEN(SOURCE!I203) &gt;= 0, REPT(" ",lookups!$K$2-LEN(SOURCE!I203)), "")&amp;
      SOURCE!J203&amp;      IF(lookups!$L$2-LEN(SOURCE!J203) &gt;= 0, REPT(" ",lookups!$L$2-LEN(SOURCE!J203)), "")&amp;
" | "&amp; IF(lookups!$K$2-LEN(SOURCE!I203) &gt;= 0, REPT(" ",lookups!$K$2-LEN(SOURCE!I203)), "")&amp;
      SOURCE!K203&amp;      IF(lookups!$L$2-LEN(SOURCE!K203) &gt;= 0, REPT(" ",lookups!$M$2-LEN(SOURCE!K203)), "")&amp;
" | "&amp; SOURCE!L203&amp;      IF(lookups!$O$2-LEN(SOURCE!L203) &gt;= 0, REPT(" ",lookups!$O$2-LEN(SOURCE!L203)), "")&amp;
" | "&amp; SOURCE!M203&amp;      IF(lookups!$P$2-LEN(SOURCE!M203) &gt;= 0, REPT(" ",lookups!$P$2-LEN(SOURCE!M203)), "")&amp;
      "},"&amp;IF(SOURCE!O203&lt;&gt;"",""&amp;SOURCE!O203,"")
 )
)
)</f>
        <v>/*  194 */  { fnConstant,                   66,                          STD_mu STD_SUB_e,                              "mgmom.elec",                                  (0 &lt;&lt; TAM_MAX_BITS) |     0, CAT_CNST | SLS_ENABLED   | US_ENABLED   | EIM_DISABLED | PTP_NONE         },</v>
      </c>
    </row>
    <row r="204" spans="1:1">
      <c r="A204" s="80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IF(lookups!$E$2-LEN(SOURCE!C204) &gt;= 0, REPT(" ",lookups!$E$2-LEN(SOURCE!C204)), "")&amp;
      SOURCE!D204&amp;", "&amp; IF(lookups!$F$2-LEN(SOURCE!D204) &gt;= 0, REPT(" ",lookups!$F$2-LEN(SOURCE!D204)), "")&amp;
      SOURCE!E204&amp;", "&amp; IF(lookups!$G$2-LEN(SOURCE!E204) &gt;=0, REPT(" ",lookups!$G$2-LEN(SOURCE!E204)), "")&amp;
      SOURCE!F204&amp;", "&amp; IF(lookups!$H$2-LEN(SOURCE!F204) &gt;= 0, REPT(" ",lookups!$H$2-LEN(SOURCE!F204)+2), "")&amp;"("&amp;
      SUBSTITUTE(TEXT(SOURCE!G204,"??0"),"  ","")&amp;" &lt;&lt; TAM_MAX_BITS) |"&amp; IF(lookups!$I$2-3 &gt;= 0, REPT(" ",MAX(1,lookups!$I$2-5+4+1-1-LEN(  IF(ISTEXT(SOURCE!H204),SOURCE!H204,  SUBSTITUTE(SUBSTITUTE(TEXT(SOURCE!H204,"????0"),"  ","")," ",""))   ))), "")&amp;
       IF(ISTEXT(SOURCE!H204),SOURCE!H204, SUBSTITUTE(SUBSTITUTE(TEXT(SOURCE!H204,"????0"),"  ","")," ",""))   &amp;","&amp; IF(lookups!$J$2-3 &gt;= 0, REPT(" ",lookups!$J$2-3-5), "")&amp;
      SOURCE!I204&amp;
" | "&amp; IF(lookups!$K$2-LEN(SOURCE!I204) &gt;= 0, REPT(" ",lookups!$K$2-LEN(SOURCE!I204)), "")&amp;
      SOURCE!J204&amp;      IF(lookups!$L$2-LEN(SOURCE!J204) &gt;= 0, REPT(" ",lookups!$L$2-LEN(SOURCE!J204)), "")&amp;
" | "&amp; IF(lookups!$K$2-LEN(SOURCE!I204) &gt;= 0, REPT(" ",lookups!$K$2-LEN(SOURCE!I204)), "")&amp;
      SOURCE!K204&amp;      IF(lookups!$L$2-LEN(SOURCE!K204) &gt;= 0, REPT(" ",lookups!$M$2-LEN(SOURCE!K204)), "")&amp;
" | "&amp; SOURCE!L204&amp;      IF(lookups!$O$2-LEN(SOURCE!L204) &gt;= 0, REPT(" ",lookups!$O$2-LEN(SOURCE!L204)), "")&amp;
" | "&amp; SOURCE!M204&amp;      IF(lookups!$P$2-LEN(SOURCE!M204) &gt;= 0, REPT(" ",lookups!$P$2-LEN(SOURCE!M204)), "")&amp;
      "},"&amp;IF(SOURCE!O204&lt;&gt;"",""&amp;SOURCE!O204,"")
 )
)
)</f>
        <v>/*  195 */  { fnConstant,                   67,                          STD_mu STD_SUB_e "/" STD_mu STD_SUB_B,         "r.elec.bohr",                                 (0 &lt;&lt; TAM_MAX_BITS) |     0, CAT_CNST | SLS_ENABLED   | US_ENABLED   | EIM_DISABLED | PTP_NONE         },</v>
      </c>
    </row>
    <row r="205" spans="1:1">
      <c r="A205" s="80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IF(lookups!$E$2-LEN(SOURCE!C205) &gt;= 0, REPT(" ",lookups!$E$2-LEN(SOURCE!C205)), "")&amp;
      SOURCE!D205&amp;", "&amp; IF(lookups!$F$2-LEN(SOURCE!D205) &gt;= 0, REPT(" ",lookups!$F$2-LEN(SOURCE!D205)), "")&amp;
      SOURCE!E205&amp;", "&amp; IF(lookups!$G$2-LEN(SOURCE!E205) &gt;=0, REPT(" ",lookups!$G$2-LEN(SOURCE!E205)), "")&amp;
      SOURCE!F205&amp;", "&amp; IF(lookups!$H$2-LEN(SOURCE!F205) &gt;= 0, REPT(" ",lookups!$H$2-LEN(SOURCE!F205)+2), "")&amp;"("&amp;
      SUBSTITUTE(TEXT(SOURCE!G205,"??0"),"  ","")&amp;" &lt;&lt; TAM_MAX_BITS) |"&amp; IF(lookups!$I$2-3 &gt;= 0, REPT(" ",MAX(1,lookups!$I$2-5+4+1-1-LEN(  IF(ISTEXT(SOURCE!H205),SOURCE!H205,  SUBSTITUTE(SUBSTITUTE(TEXT(SOURCE!H205,"????0"),"  ","")," ",""))   ))), "")&amp;
       IF(ISTEXT(SOURCE!H205),SOURCE!H205, SUBSTITUTE(SUBSTITUTE(TEXT(SOURCE!H205,"????0"),"  ","")," ",""))   &amp;","&amp; IF(lookups!$J$2-3 &gt;= 0, REPT(" ",lookups!$J$2-3-5), "")&amp;
      SOURCE!I205&amp;
" | "&amp; IF(lookups!$K$2-LEN(SOURCE!I205) &gt;= 0, REPT(" ",lookups!$K$2-LEN(SOURCE!I205)), "")&amp;
      SOURCE!J205&amp;      IF(lookups!$L$2-LEN(SOURCE!J205) &gt;= 0, REPT(" ",lookups!$L$2-LEN(SOURCE!J205)), "")&amp;
" | "&amp; IF(lookups!$K$2-LEN(SOURCE!I205) &gt;= 0, REPT(" ",lookups!$K$2-LEN(SOURCE!I205)), "")&amp;
      SOURCE!K205&amp;      IF(lookups!$L$2-LEN(SOURCE!K205) &gt;= 0, REPT(" ",lookups!$M$2-LEN(SOURCE!K205)), "")&amp;
" | "&amp; SOURCE!L205&amp;      IF(lookups!$O$2-LEN(SOURCE!L205) &gt;= 0, REPT(" ",lookups!$O$2-LEN(SOURCE!L205)), "")&amp;
" | "&amp; SOURCE!M205&amp;      IF(lookups!$P$2-LEN(SOURCE!M205) &gt;= 0, REPT(" ",lookups!$P$2-LEN(SOURCE!M205)), "")&amp;
      "},"&amp;IF(SOURCE!O205&lt;&gt;"",""&amp;SOURCE!O205,"")
 )
)
)</f>
        <v>/*  196 */  { fnConstant,                   68,                          STD_mu STD_SUB_n,                              "magmom.neu",                                  (0 &lt;&lt; TAM_MAX_BITS) |     0, CAT_CNST | SLS_ENABLED   | US_ENABLED   | EIM_DISABLED | PTP_NONE         },</v>
      </c>
    </row>
    <row r="206" spans="1:1">
      <c r="A206" s="80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IF(lookups!$E$2-LEN(SOURCE!C206) &gt;= 0, REPT(" ",lookups!$E$2-LEN(SOURCE!C206)), "")&amp;
      SOURCE!D206&amp;", "&amp; IF(lookups!$F$2-LEN(SOURCE!D206) &gt;= 0, REPT(" ",lookups!$F$2-LEN(SOURCE!D206)), "")&amp;
      SOURCE!E206&amp;", "&amp; IF(lookups!$G$2-LEN(SOURCE!E206) &gt;=0, REPT(" ",lookups!$G$2-LEN(SOURCE!E206)), "")&amp;
      SOURCE!F206&amp;", "&amp; IF(lookups!$H$2-LEN(SOURCE!F206) &gt;= 0, REPT(" ",lookups!$H$2-LEN(SOURCE!F206)+2), "")&amp;"("&amp;
      SUBSTITUTE(TEXT(SOURCE!G206,"??0"),"  ","")&amp;" &lt;&lt; TAM_MAX_BITS) |"&amp; IF(lookups!$I$2-3 &gt;= 0, REPT(" ",MAX(1,lookups!$I$2-5+4+1-1-LEN(  IF(ISTEXT(SOURCE!H206),SOURCE!H206,  SUBSTITUTE(SUBSTITUTE(TEXT(SOURCE!H206,"????0"),"  ","")," ",""))   ))), "")&amp;
       IF(ISTEXT(SOURCE!H206),SOURCE!H206, SUBSTITUTE(SUBSTITUTE(TEXT(SOURCE!H206,"????0"),"  ","")," ",""))   &amp;","&amp; IF(lookups!$J$2-3 &gt;= 0, REPT(" ",lookups!$J$2-3-5), "")&amp;
      SOURCE!I206&amp;
" | "&amp; IF(lookups!$K$2-LEN(SOURCE!I206) &gt;= 0, REPT(" ",lookups!$K$2-LEN(SOURCE!I206)), "")&amp;
      SOURCE!J206&amp;      IF(lookups!$L$2-LEN(SOURCE!J206) &gt;= 0, REPT(" ",lookups!$L$2-LEN(SOURCE!J206)), "")&amp;
" | "&amp; IF(lookups!$K$2-LEN(SOURCE!I206) &gt;= 0, REPT(" ",lookups!$K$2-LEN(SOURCE!I206)), "")&amp;
      SOURCE!K206&amp;      IF(lookups!$L$2-LEN(SOURCE!K206) &gt;= 0, REPT(" ",lookups!$M$2-LEN(SOURCE!K206)), "")&amp;
" | "&amp; SOURCE!L206&amp;      IF(lookups!$O$2-LEN(SOURCE!L206) &gt;= 0, REPT(" ",lookups!$O$2-LEN(SOURCE!L206)), "")&amp;
" | "&amp; SOURCE!M206&amp;      IF(lookups!$P$2-LEN(SOURCE!M206) &gt;= 0, REPT(" ",lookups!$P$2-LEN(SOURCE!M206)), "")&amp;
      "},"&amp;IF(SOURCE!O206&lt;&gt;"",""&amp;SOURCE!O206,"")
 )
)
)</f>
        <v>/*  197 */  { fnConstant,                   69,                          STD_mu STD_SUB_p,                              "mgmom.prot",                                  (0 &lt;&lt; TAM_MAX_BITS) |     0, CAT_CNST | SLS_ENABLED   | US_ENABLED   | EIM_DISABLED | PTP_NONE         },</v>
      </c>
    </row>
    <row r="207" spans="1:1">
      <c r="A207" s="80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IF(lookups!$E$2-LEN(SOURCE!C207) &gt;= 0, REPT(" ",lookups!$E$2-LEN(SOURCE!C207)), "")&amp;
      SOURCE!D207&amp;", "&amp; IF(lookups!$F$2-LEN(SOURCE!D207) &gt;= 0, REPT(" ",lookups!$F$2-LEN(SOURCE!D207)), "")&amp;
      SOURCE!E207&amp;", "&amp; IF(lookups!$G$2-LEN(SOURCE!E207) &gt;=0, REPT(" ",lookups!$G$2-LEN(SOURCE!E207)), "")&amp;
      SOURCE!F207&amp;", "&amp; IF(lookups!$H$2-LEN(SOURCE!F207) &gt;= 0, REPT(" ",lookups!$H$2-LEN(SOURCE!F207)+2), "")&amp;"("&amp;
      SUBSTITUTE(TEXT(SOURCE!G207,"??0"),"  ","")&amp;" &lt;&lt; TAM_MAX_BITS) |"&amp; IF(lookups!$I$2-3 &gt;= 0, REPT(" ",MAX(1,lookups!$I$2-5+4+1-1-LEN(  IF(ISTEXT(SOURCE!H207),SOURCE!H207,  SUBSTITUTE(SUBSTITUTE(TEXT(SOURCE!H207,"????0"),"  ","")," ",""))   ))), "")&amp;
       IF(ISTEXT(SOURCE!H207),SOURCE!H207, SUBSTITUTE(SUBSTITUTE(TEXT(SOURCE!H207,"????0"),"  ","")," ",""))   &amp;","&amp; IF(lookups!$J$2-3 &gt;= 0, REPT(" ",lookups!$J$2-3-5), "")&amp;
      SOURCE!I207&amp;
" | "&amp; IF(lookups!$K$2-LEN(SOURCE!I207) &gt;= 0, REPT(" ",lookups!$K$2-LEN(SOURCE!I207)), "")&amp;
      SOURCE!J207&amp;      IF(lookups!$L$2-LEN(SOURCE!J207) &gt;= 0, REPT(" ",lookups!$L$2-LEN(SOURCE!J207)), "")&amp;
" | "&amp; IF(lookups!$K$2-LEN(SOURCE!I207) &gt;= 0, REPT(" ",lookups!$K$2-LEN(SOURCE!I207)), "")&amp;
      SOURCE!K207&amp;      IF(lookups!$L$2-LEN(SOURCE!K207) &gt;= 0, REPT(" ",lookups!$M$2-LEN(SOURCE!K207)), "")&amp;
" | "&amp; SOURCE!L207&amp;      IF(lookups!$O$2-LEN(SOURCE!L207) &gt;= 0, REPT(" ",lookups!$O$2-LEN(SOURCE!L207)), "")&amp;
" | "&amp; SOURCE!M207&amp;      IF(lookups!$P$2-LEN(SOURCE!M207) &gt;= 0, REPT(" ",lookups!$P$2-LEN(SOURCE!M207)), "")&amp;
      "},"&amp;IF(SOURCE!O207&lt;&gt;"",""&amp;SOURCE!O207,"")
 )
)
)</f>
        <v>/*  198 */  { fnConstant,                   70,                          STD_mu STD_SUB_u,                              "magn.nucl",                                   (0 &lt;&lt; TAM_MAX_BITS) |     0, CAT_CNST | SLS_ENABLED   | US_ENABLED   | EIM_DISABLED | PTP_NONE         },</v>
      </c>
    </row>
    <row r="208" spans="1:1">
      <c r="A208" s="80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IF(lookups!$E$2-LEN(SOURCE!C208) &gt;= 0, REPT(" ",lookups!$E$2-LEN(SOURCE!C208)), "")&amp;
      SOURCE!D208&amp;", "&amp; IF(lookups!$F$2-LEN(SOURCE!D208) &gt;= 0, REPT(" ",lookups!$F$2-LEN(SOURCE!D208)), "")&amp;
      SOURCE!E208&amp;", "&amp; IF(lookups!$G$2-LEN(SOURCE!E208) &gt;=0, REPT(" ",lookups!$G$2-LEN(SOURCE!E208)), "")&amp;
      SOURCE!F208&amp;", "&amp; IF(lookups!$H$2-LEN(SOURCE!F208) &gt;= 0, REPT(" ",lookups!$H$2-LEN(SOURCE!F208)+2), "")&amp;"("&amp;
      SUBSTITUTE(TEXT(SOURCE!G208,"??0"),"  ","")&amp;" &lt;&lt; TAM_MAX_BITS) |"&amp; IF(lookups!$I$2-3 &gt;= 0, REPT(" ",MAX(1,lookups!$I$2-5+4+1-1-LEN(  IF(ISTEXT(SOURCE!H208),SOURCE!H208,  SUBSTITUTE(SUBSTITUTE(TEXT(SOURCE!H208,"????0"),"  ","")," ",""))   ))), "")&amp;
       IF(ISTEXT(SOURCE!H208),SOURCE!H208, SUBSTITUTE(SUBSTITUTE(TEXT(SOURCE!H208,"????0"),"  ","")," ",""))   &amp;","&amp; IF(lookups!$J$2-3 &gt;= 0, REPT(" ",lookups!$J$2-3-5), "")&amp;
      SOURCE!I208&amp;
" | "&amp; IF(lookups!$K$2-LEN(SOURCE!I208) &gt;= 0, REPT(" ",lookups!$K$2-LEN(SOURCE!I208)), "")&amp;
      SOURCE!J208&amp;      IF(lookups!$L$2-LEN(SOURCE!J208) &gt;= 0, REPT(" ",lookups!$L$2-LEN(SOURCE!J208)), "")&amp;
" | "&amp; IF(lookups!$K$2-LEN(SOURCE!I208) &gt;= 0, REPT(" ",lookups!$K$2-LEN(SOURCE!I208)), "")&amp;
      SOURCE!K208&amp;      IF(lookups!$L$2-LEN(SOURCE!K208) &gt;= 0, REPT(" ",lookups!$M$2-LEN(SOURCE!K208)), "")&amp;
" | "&amp; SOURCE!L208&amp;      IF(lookups!$O$2-LEN(SOURCE!L208) &gt;= 0, REPT(" ",lookups!$O$2-LEN(SOURCE!L208)), "")&amp;
" | "&amp; SOURCE!M208&amp;      IF(lookups!$P$2-LEN(SOURCE!M208) &gt;= 0, REPT(" ",lookups!$P$2-LEN(SOURCE!M208)), "")&amp;
      "},"&amp;IF(SOURCE!O208&lt;&gt;"",""&amp;SOURCE!O208,"")
 )
)
)</f>
        <v>/*  199 */  { fnConstant,                   71,                          STD_mu STD_SUB_mu,                             "mgmom.muon",                                  (0 &lt;&lt; TAM_MAX_BITS) |     0, CAT_CNST | SLS_ENABLED   | US_ENABLED   | EIM_DISABLED | PTP_NONE         },</v>
      </c>
    </row>
    <row r="209" spans="1:1">
      <c r="A209" s="80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IF(lookups!$E$2-LEN(SOURCE!C209) &gt;= 0, REPT(" ",lookups!$E$2-LEN(SOURCE!C209)), "")&amp;
      SOURCE!D209&amp;", "&amp; IF(lookups!$F$2-LEN(SOURCE!D209) &gt;= 0, REPT(" ",lookups!$F$2-LEN(SOURCE!D209)), "")&amp;
      SOURCE!E209&amp;", "&amp; IF(lookups!$G$2-LEN(SOURCE!E209) &gt;=0, REPT(" ",lookups!$G$2-LEN(SOURCE!E209)), "")&amp;
      SOURCE!F209&amp;", "&amp; IF(lookups!$H$2-LEN(SOURCE!F209) &gt;= 0, REPT(" ",lookups!$H$2-LEN(SOURCE!F209)+2), "")&amp;"("&amp;
      SUBSTITUTE(TEXT(SOURCE!G209,"??0"),"  ","")&amp;" &lt;&lt; TAM_MAX_BITS) |"&amp; IF(lookups!$I$2-3 &gt;= 0, REPT(" ",MAX(1,lookups!$I$2-5+4+1-1-LEN(  IF(ISTEXT(SOURCE!H209),SOURCE!H209,  SUBSTITUTE(SUBSTITUTE(TEXT(SOURCE!H209,"????0"),"  ","")," ",""))   ))), "")&amp;
       IF(ISTEXT(SOURCE!H209),SOURCE!H209, SUBSTITUTE(SUBSTITUTE(TEXT(SOURCE!H209,"????0"),"  ","")," ",""))   &amp;","&amp; IF(lookups!$J$2-3 &gt;= 0, REPT(" ",lookups!$J$2-3-5), "")&amp;
      SOURCE!I209&amp;
" | "&amp; IF(lookups!$K$2-LEN(SOURCE!I209) &gt;= 0, REPT(" ",lookups!$K$2-LEN(SOURCE!I209)), "")&amp;
      SOURCE!J209&amp;      IF(lookups!$L$2-LEN(SOURCE!J209) &gt;= 0, REPT(" ",lookups!$L$2-LEN(SOURCE!J209)), "")&amp;
" | "&amp; IF(lookups!$K$2-LEN(SOURCE!I209) &gt;= 0, REPT(" ",lookups!$K$2-LEN(SOURCE!I209)), "")&amp;
      SOURCE!K209&amp;      IF(lookups!$L$2-LEN(SOURCE!K209) &gt;= 0, REPT(" ",lookups!$M$2-LEN(SOURCE!K209)), "")&amp;
" | "&amp; SOURCE!L209&amp;      IF(lookups!$O$2-LEN(SOURCE!L209) &gt;= 0, REPT(" ",lookups!$O$2-LEN(SOURCE!L209)), "")&amp;
" | "&amp; SOURCE!M209&amp;      IF(lookups!$P$2-LEN(SOURCE!M209) &gt;= 0, REPT(" ",lookups!$P$2-LEN(SOURCE!M209)), "")&amp;
      "},"&amp;IF(SOURCE!O209&lt;&gt;"",""&amp;SOURCE!O209,"")
 )
)
)</f>
        <v>/*  200 */  { fnConstant,                   72,                          STD_sigma STD_SUB_B,                           "c.stephbol",                                  (0 &lt;&lt; TAM_MAX_BITS) |     0, CAT_CNST | SLS_ENABLED   | US_ENABLED   | EIM_DISABLED | PTP_NONE         },</v>
      </c>
    </row>
    <row r="210" spans="1:1">
      <c r="A210" s="80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IF(lookups!$E$2-LEN(SOURCE!C210) &gt;= 0, REPT(" ",lookups!$E$2-LEN(SOURCE!C210)), "")&amp;
      SOURCE!D210&amp;", "&amp; IF(lookups!$F$2-LEN(SOURCE!D210) &gt;= 0, REPT(" ",lookups!$F$2-LEN(SOURCE!D210)), "")&amp;
      SOURCE!E210&amp;", "&amp; IF(lookups!$G$2-LEN(SOURCE!E210) &gt;=0, REPT(" ",lookups!$G$2-LEN(SOURCE!E210)), "")&amp;
      SOURCE!F210&amp;", "&amp; IF(lookups!$H$2-LEN(SOURCE!F210) &gt;= 0, REPT(" ",lookups!$H$2-LEN(SOURCE!F210)+2), "")&amp;"("&amp;
      SUBSTITUTE(TEXT(SOURCE!G210,"??0"),"  ","")&amp;" &lt;&lt; TAM_MAX_BITS) |"&amp; IF(lookups!$I$2-3 &gt;= 0, REPT(" ",MAX(1,lookups!$I$2-5+4+1-1-LEN(  IF(ISTEXT(SOURCE!H210),SOURCE!H210,  SUBSTITUTE(SUBSTITUTE(TEXT(SOURCE!H210,"????0"),"  ","")," ",""))   ))), "")&amp;
       IF(ISTEXT(SOURCE!H210),SOURCE!H210, SUBSTITUTE(SUBSTITUTE(TEXT(SOURCE!H210,"????0"),"  ","")," ",""))   &amp;","&amp; IF(lookups!$J$2-3 &gt;= 0, REPT(" ",lookups!$J$2-3-5), "")&amp;
      SOURCE!I210&amp;
" | "&amp; IF(lookups!$K$2-LEN(SOURCE!I210) &gt;= 0, REPT(" ",lookups!$K$2-LEN(SOURCE!I210)), "")&amp;
      SOURCE!J210&amp;      IF(lookups!$L$2-LEN(SOURCE!J210) &gt;= 0, REPT(" ",lookups!$L$2-LEN(SOURCE!J210)), "")&amp;
" | "&amp; IF(lookups!$K$2-LEN(SOURCE!I210) &gt;= 0, REPT(" ",lookups!$K$2-LEN(SOURCE!I210)), "")&amp;
      SOURCE!K210&amp;      IF(lookups!$L$2-LEN(SOURCE!K210) &gt;= 0, REPT(" ",lookups!$M$2-LEN(SOURCE!K210)), "")&amp;
" | "&amp; SOURCE!L210&amp;      IF(lookups!$O$2-LEN(SOURCE!L210) &gt;= 0, REPT(" ",lookups!$O$2-LEN(SOURCE!L210)), "")&amp;
" | "&amp; SOURCE!M210&amp;      IF(lookups!$P$2-LEN(SOURCE!M210) &gt;= 0, REPT(" ",lookups!$P$2-LEN(SOURCE!M210)), "")&amp;
      "},"&amp;IF(SOURCE!O210&lt;&gt;"",""&amp;SOURCE!O210,"")
 )
)
)</f>
        <v>/*  201 */  { fnConstant,                   73,                          STD_phi,                                       "r.golden",                                    (0 &lt;&lt; TAM_MAX_BITS) |     0, CAT_CNST | SLS_ENABLED   | US_ENABLED   | EIM_DISABLED | PTP_NONE         },</v>
      </c>
    </row>
    <row r="211" spans="1:1">
      <c r="A211" s="80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IF(lookups!$E$2-LEN(SOURCE!C211) &gt;= 0, REPT(" ",lookups!$E$2-LEN(SOURCE!C211)), "")&amp;
      SOURCE!D211&amp;", "&amp; IF(lookups!$F$2-LEN(SOURCE!D211) &gt;= 0, REPT(" ",lookups!$F$2-LEN(SOURCE!D211)), "")&amp;
      SOURCE!E211&amp;", "&amp; IF(lookups!$G$2-LEN(SOURCE!E211) &gt;=0, REPT(" ",lookups!$G$2-LEN(SOURCE!E211)), "")&amp;
      SOURCE!F211&amp;", "&amp; IF(lookups!$H$2-LEN(SOURCE!F211) &gt;= 0, REPT(" ",lookups!$H$2-LEN(SOURCE!F211)+2), "")&amp;"("&amp;
      SUBSTITUTE(TEXT(SOURCE!G211,"??0"),"  ","")&amp;" &lt;&lt; TAM_MAX_BITS) |"&amp; IF(lookups!$I$2-3 &gt;= 0, REPT(" ",MAX(1,lookups!$I$2-5+4+1-1-LEN(  IF(ISTEXT(SOURCE!H211),SOURCE!H211,  SUBSTITUTE(SUBSTITUTE(TEXT(SOURCE!H211,"????0"),"  ","")," ",""))   ))), "")&amp;
       IF(ISTEXT(SOURCE!H211),SOURCE!H211, SUBSTITUTE(SUBSTITUTE(TEXT(SOURCE!H211,"????0"),"  ","")," ",""))   &amp;","&amp; IF(lookups!$J$2-3 &gt;= 0, REPT(" ",lookups!$J$2-3-5), "")&amp;
      SOURCE!I211&amp;
" | "&amp; IF(lookups!$K$2-LEN(SOURCE!I211) &gt;= 0, REPT(" ",lookups!$K$2-LEN(SOURCE!I211)), "")&amp;
      SOURCE!J211&amp;      IF(lookups!$L$2-LEN(SOURCE!J211) &gt;= 0, REPT(" ",lookups!$L$2-LEN(SOURCE!J211)), "")&amp;
" | "&amp; IF(lookups!$K$2-LEN(SOURCE!I211) &gt;= 0, REPT(" ",lookups!$K$2-LEN(SOURCE!I211)), "")&amp;
      SOURCE!K211&amp;      IF(lookups!$L$2-LEN(SOURCE!K211) &gt;= 0, REPT(" ",lookups!$M$2-LEN(SOURCE!K211)), "")&amp;
" | "&amp; SOURCE!L211&amp;      IF(lookups!$O$2-LEN(SOURCE!L211) &gt;= 0, REPT(" ",lookups!$O$2-LEN(SOURCE!L211)), "")&amp;
" | "&amp; SOURCE!M211&amp;      IF(lookups!$P$2-LEN(SOURCE!M211) &gt;= 0, REPT(" ",lookups!$P$2-LEN(SOURCE!M211)), "")&amp;
      "},"&amp;IF(SOURCE!O211&lt;&gt;"",""&amp;SOURCE!O211,"")
 )
)
)</f>
        <v>/*  202 */  { fnConstant,                   74,                          STD_phi STD_SUB_0,                             "fluxq.magn",                                  (0 &lt;&lt; TAM_MAX_BITS) |     0, CAT_CNST | SLS_ENABLED   | US_ENABLED   | EIM_DISABLED | PTP_NONE         },</v>
      </c>
    </row>
    <row r="212" spans="1:1">
      <c r="A212" s="80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IF(lookups!$E$2-LEN(SOURCE!C212) &gt;= 0, REPT(" ",lookups!$E$2-LEN(SOURCE!C212)), "")&amp;
      SOURCE!D212&amp;", "&amp; IF(lookups!$F$2-LEN(SOURCE!D212) &gt;= 0, REPT(" ",lookups!$F$2-LEN(SOURCE!D212)), "")&amp;
      SOURCE!E212&amp;", "&amp; IF(lookups!$G$2-LEN(SOURCE!E212) &gt;=0, REPT(" ",lookups!$G$2-LEN(SOURCE!E212)), "")&amp;
      SOURCE!F212&amp;", "&amp; IF(lookups!$H$2-LEN(SOURCE!F212) &gt;= 0, REPT(" ",lookups!$H$2-LEN(SOURCE!F212)+2), "")&amp;"("&amp;
      SUBSTITUTE(TEXT(SOURCE!G212,"??0"),"  ","")&amp;" &lt;&lt; TAM_MAX_BITS) |"&amp; IF(lookups!$I$2-3 &gt;= 0, REPT(" ",MAX(1,lookups!$I$2-5+4+1-1-LEN(  IF(ISTEXT(SOURCE!H212),SOURCE!H212,  SUBSTITUTE(SUBSTITUTE(TEXT(SOURCE!H212,"????0"),"  ","")," ",""))   ))), "")&amp;
       IF(ISTEXT(SOURCE!H212),SOURCE!H212, SUBSTITUTE(SUBSTITUTE(TEXT(SOURCE!H212,"????0"),"  ","")," ",""))   &amp;","&amp; IF(lookups!$J$2-3 &gt;= 0, REPT(" ",lookups!$J$2-3-5), "")&amp;
      SOURCE!I212&amp;
" | "&amp; IF(lookups!$K$2-LEN(SOURCE!I212) &gt;= 0, REPT(" ",lookups!$K$2-LEN(SOURCE!I212)), "")&amp;
      SOURCE!J212&amp;      IF(lookups!$L$2-LEN(SOURCE!J212) &gt;= 0, REPT(" ",lookups!$L$2-LEN(SOURCE!J212)), "")&amp;
" | "&amp; IF(lookups!$K$2-LEN(SOURCE!I212) &gt;= 0, REPT(" ",lookups!$K$2-LEN(SOURCE!I212)), "")&amp;
      SOURCE!K212&amp;      IF(lookups!$L$2-LEN(SOURCE!K212) &gt;= 0, REPT(" ",lookups!$M$2-LEN(SOURCE!K212)), "")&amp;
" | "&amp; SOURCE!L212&amp;      IF(lookups!$O$2-LEN(SOURCE!L212) &gt;= 0, REPT(" ",lookups!$O$2-LEN(SOURCE!L212)), "")&amp;
" | "&amp; SOURCE!M212&amp;      IF(lookups!$P$2-LEN(SOURCE!M212) &gt;= 0, REPT(" ",lookups!$P$2-LEN(SOURCE!M212)), "")&amp;
      "},"&amp;IF(SOURCE!O212&lt;&gt;"",""&amp;SOURCE!O212,"")
 )
)
)</f>
        <v>/*  203 */  { fnConstant,                   75,                          STD_omega,                                     "vangl.earth",                                 (0 &lt;&lt; TAM_MAX_BITS) |     0, CAT_CNST | SLS_ENABLED   | US_ENABLED   | EIM_DISABLED | PTP_NONE         },</v>
      </c>
    </row>
    <row r="213" spans="1:1">
      <c r="A213" s="80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IF(lookups!$E$2-LEN(SOURCE!C213) &gt;= 0, REPT(" ",lookups!$E$2-LEN(SOURCE!C213)), "")&amp;
      SOURCE!D213&amp;", "&amp; IF(lookups!$F$2-LEN(SOURCE!D213) &gt;= 0, REPT(" ",lookups!$F$2-LEN(SOURCE!D213)), "")&amp;
      SOURCE!E213&amp;", "&amp; IF(lookups!$G$2-LEN(SOURCE!E213) &gt;=0, REPT(" ",lookups!$G$2-LEN(SOURCE!E213)), "")&amp;
      SOURCE!F213&amp;", "&amp; IF(lookups!$H$2-LEN(SOURCE!F213) &gt;= 0, REPT(" ",lookups!$H$2-LEN(SOURCE!F213)+2), "")&amp;"("&amp;
      SUBSTITUTE(TEXT(SOURCE!G213,"??0"),"  ","")&amp;" &lt;&lt; TAM_MAX_BITS) |"&amp; IF(lookups!$I$2-3 &gt;= 0, REPT(" ",MAX(1,lookups!$I$2-5+4+1-1-LEN(  IF(ISTEXT(SOURCE!H213),SOURCE!H213,  SUBSTITUTE(SUBSTITUTE(TEXT(SOURCE!H213,"????0"),"  ","")," ",""))   ))), "")&amp;
       IF(ISTEXT(SOURCE!H213),SOURCE!H213, SUBSTITUTE(SUBSTITUTE(TEXT(SOURCE!H213,"????0"),"  ","")," ",""))   &amp;","&amp; IF(lookups!$J$2-3 &gt;= 0, REPT(" ",lookups!$J$2-3-5), "")&amp;
      SOURCE!I213&amp;
" | "&amp; IF(lookups!$K$2-LEN(SOURCE!I213) &gt;= 0, REPT(" ",lookups!$K$2-LEN(SOURCE!I213)), "")&amp;
      SOURCE!J213&amp;      IF(lookups!$L$2-LEN(SOURCE!J213) &gt;= 0, REPT(" ",lookups!$L$2-LEN(SOURCE!J213)), "")&amp;
" | "&amp; IF(lookups!$K$2-LEN(SOURCE!I213) &gt;= 0, REPT(" ",lookups!$K$2-LEN(SOURCE!I213)), "")&amp;
      SOURCE!K213&amp;      IF(lookups!$L$2-LEN(SOURCE!K213) &gt;= 0, REPT(" ",lookups!$M$2-LEN(SOURCE!K213)), "")&amp;
" | "&amp; SOURCE!L213&amp;      IF(lookups!$O$2-LEN(SOURCE!L213) &gt;= 0, REPT(" ",lookups!$O$2-LEN(SOURCE!L213)), "")&amp;
" | "&amp; SOURCE!M213&amp;      IF(lookups!$P$2-LEN(SOURCE!M213) &gt;= 0, REPT(" ",lookups!$P$2-LEN(SOURCE!M213)), "")&amp;
      "},"&amp;IF(SOURCE!O213&lt;&gt;"",""&amp;SOURCE!O213,"")
 )
)
)</f>
        <v>/*  204 */  { fnConstant,                   76,                          "-" STD_INFINITY,                              "inf.minus",                                   (0 &lt;&lt; TAM_MAX_BITS) |     0, CAT_CNST | SLS_ENABLED   | US_ENABLED   | EIM_DISABLED | PTP_NONE         },</v>
      </c>
    </row>
    <row r="214" spans="1:1">
      <c r="A214" s="80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IF(lookups!$E$2-LEN(SOURCE!C214) &gt;= 0, REPT(" ",lookups!$E$2-LEN(SOURCE!C214)), "")&amp;
      SOURCE!D214&amp;", "&amp; IF(lookups!$F$2-LEN(SOURCE!D214) &gt;= 0, REPT(" ",lookups!$F$2-LEN(SOURCE!D214)), "")&amp;
      SOURCE!E214&amp;", "&amp; IF(lookups!$G$2-LEN(SOURCE!E214) &gt;=0, REPT(" ",lookups!$G$2-LEN(SOURCE!E214)), "")&amp;
      SOURCE!F214&amp;", "&amp; IF(lookups!$H$2-LEN(SOURCE!F214) &gt;= 0, REPT(" ",lookups!$H$2-LEN(SOURCE!F214)+2), "")&amp;"("&amp;
      SUBSTITUTE(TEXT(SOURCE!G214,"??0"),"  ","")&amp;" &lt;&lt; TAM_MAX_BITS) |"&amp; IF(lookups!$I$2-3 &gt;= 0, REPT(" ",MAX(1,lookups!$I$2-5+4+1-1-LEN(  IF(ISTEXT(SOURCE!H214),SOURCE!H214,  SUBSTITUTE(SUBSTITUTE(TEXT(SOURCE!H214,"????0"),"  ","")," ",""))   ))), "")&amp;
       IF(ISTEXT(SOURCE!H214),SOURCE!H214, SUBSTITUTE(SUBSTITUTE(TEXT(SOURCE!H214,"????0"),"  ","")," ",""))   &amp;","&amp; IF(lookups!$J$2-3 &gt;= 0, REPT(" ",lookups!$J$2-3-5), "")&amp;
      SOURCE!I214&amp;
" | "&amp; IF(lookups!$K$2-LEN(SOURCE!I214) &gt;= 0, REPT(" ",lookups!$K$2-LEN(SOURCE!I214)), "")&amp;
      SOURCE!J214&amp;      IF(lookups!$L$2-LEN(SOURCE!J214) &gt;= 0, REPT(" ",lookups!$L$2-LEN(SOURCE!J214)), "")&amp;
" | "&amp; IF(lookups!$K$2-LEN(SOURCE!I214) &gt;= 0, REPT(" ",lookups!$K$2-LEN(SOURCE!I214)), "")&amp;
      SOURCE!K214&amp;      IF(lookups!$L$2-LEN(SOURCE!K214) &gt;= 0, REPT(" ",lookups!$M$2-LEN(SOURCE!K214)), "")&amp;
" | "&amp; SOURCE!L214&amp;      IF(lookups!$O$2-LEN(SOURCE!L214) &gt;= 0, REPT(" ",lookups!$O$2-LEN(SOURCE!L214)), "")&amp;
" | "&amp; SOURCE!M214&amp;      IF(lookups!$P$2-LEN(SOURCE!M214) &gt;= 0, REPT(" ",lookups!$P$2-LEN(SOURCE!M214)), "")&amp;
      "},"&amp;IF(SOURCE!O214&lt;&gt;"",""&amp;SOURCE!O214,"")
 )
)
)</f>
        <v>/*  205 */  { fnConstant,                   77,                          STD_INFINITY,                                  "inf.plus",                                    (0 &lt;&lt; TAM_MAX_BITS) |     0, CAT_CNST | SLS_ENABLED   | US_ENABLED   | EIM_DISABLED | PTP_NONE         },</v>
      </c>
    </row>
    <row r="215" spans="1:1">
      <c r="A215" s="80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IF(lookups!$E$2-LEN(SOURCE!C215) &gt;= 0, REPT(" ",lookups!$E$2-LEN(SOURCE!C215)), "")&amp;
      SOURCE!D215&amp;", "&amp; IF(lookups!$F$2-LEN(SOURCE!D215) &gt;= 0, REPT(" ",lookups!$F$2-LEN(SOURCE!D215)), "")&amp;
      SOURCE!E215&amp;", "&amp; IF(lookups!$G$2-LEN(SOURCE!E215) &gt;=0, REPT(" ",lookups!$G$2-LEN(SOURCE!E215)), "")&amp;
      SOURCE!F215&amp;", "&amp; IF(lookups!$H$2-LEN(SOURCE!F215) &gt;= 0, REPT(" ",lookups!$H$2-LEN(SOURCE!F215)+2), "")&amp;"("&amp;
      SUBSTITUTE(TEXT(SOURCE!G215,"??0"),"  ","")&amp;" &lt;&lt; TAM_MAX_BITS) |"&amp; IF(lookups!$I$2-3 &gt;= 0, REPT(" ",MAX(1,lookups!$I$2-5+4+1-1-LEN(  IF(ISTEXT(SOURCE!H215),SOURCE!H215,  SUBSTITUTE(SUBSTITUTE(TEXT(SOURCE!H215,"????0"),"  ","")," ",""))   ))), "")&amp;
       IF(ISTEXT(SOURCE!H215),SOURCE!H215, SUBSTITUTE(SUBSTITUTE(TEXT(SOURCE!H215,"????0"),"  ","")," ",""))   &amp;","&amp; IF(lookups!$J$2-3 &gt;= 0, REPT(" ",lookups!$J$2-3-5), "")&amp;
      SOURCE!I215&amp;
" | "&amp; IF(lookups!$K$2-LEN(SOURCE!I215) &gt;= 0, REPT(" ",lookups!$K$2-LEN(SOURCE!I215)), "")&amp;
      SOURCE!J215&amp;      IF(lookups!$L$2-LEN(SOURCE!J215) &gt;= 0, REPT(" ",lookups!$L$2-LEN(SOURCE!J215)), "")&amp;
" | "&amp; IF(lookups!$K$2-LEN(SOURCE!I215) &gt;= 0, REPT(" ",lookups!$K$2-LEN(SOURCE!I215)), "")&amp;
      SOURCE!K215&amp;      IF(lookups!$L$2-LEN(SOURCE!K215) &gt;= 0, REPT(" ",lookups!$M$2-LEN(SOURCE!K215)), "")&amp;
" | "&amp; SOURCE!L215&amp;      IF(lookups!$O$2-LEN(SOURCE!L215) &gt;= 0, REPT(" ",lookups!$O$2-LEN(SOURCE!L215)), "")&amp;
" | "&amp; SOURCE!M215&amp;      IF(lookups!$P$2-LEN(SOURCE!M215) &gt;= 0, REPT(" ",lookups!$P$2-LEN(SOURCE!M215)), "")&amp;
      "},"&amp;IF(SOURCE!O215&lt;&gt;"",""&amp;SOURCE!O215,"")
 )
)
)</f>
        <v>/*  206 */  { itemToBeCoded,                78,                          "#",                                           "zero",                                        (0 &lt;&lt; TAM_MAX_BITS) |     0, CAT_NONE | SLS_ENABLED   | US_UNCHANGED | EIM_DISABLED | PTP_NONE         },</v>
      </c>
    </row>
    <row r="216" spans="1:1">
      <c r="A216" s="80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IF(lookups!$E$2-LEN(SOURCE!C216) &gt;= 0, REPT(" ",lookups!$E$2-LEN(SOURCE!C216)), "")&amp;
      SOURCE!D216&amp;", "&amp; IF(lookups!$F$2-LEN(SOURCE!D216) &gt;= 0, REPT(" ",lookups!$F$2-LEN(SOURCE!D216)), "")&amp;
      SOURCE!E216&amp;", "&amp; IF(lookups!$G$2-LEN(SOURCE!E216) &gt;=0, REPT(" ",lookups!$G$2-LEN(SOURCE!E216)), "")&amp;
      SOURCE!F216&amp;", "&amp; IF(lookups!$H$2-LEN(SOURCE!F216) &gt;= 0, REPT(" ",lookups!$H$2-LEN(SOURCE!F216)+2), "")&amp;"("&amp;
      SUBSTITUTE(TEXT(SOURCE!G216,"??0"),"  ","")&amp;" &lt;&lt; TAM_MAX_BITS) |"&amp; IF(lookups!$I$2-3 &gt;= 0, REPT(" ",MAX(1,lookups!$I$2-5+4+1-1-LEN(  IF(ISTEXT(SOURCE!H216),SOURCE!H216,  SUBSTITUTE(SUBSTITUTE(TEXT(SOURCE!H216,"????0"),"  ","")," ",""))   ))), "")&amp;
       IF(ISTEXT(SOURCE!H216),SOURCE!H216, SUBSTITUTE(SUBSTITUTE(TEXT(SOURCE!H216,"????0"),"  ","")," ",""))   &amp;","&amp; IF(lookups!$J$2-3 &gt;= 0, REPT(" ",lookups!$J$2-3-5), "")&amp;
      SOURCE!I216&amp;
" | "&amp; IF(lookups!$K$2-LEN(SOURCE!I216) &gt;= 0, REPT(" ",lookups!$K$2-LEN(SOURCE!I216)), "")&amp;
      SOURCE!J216&amp;      IF(lookups!$L$2-LEN(SOURCE!J216) &gt;= 0, REPT(" ",lookups!$L$2-LEN(SOURCE!J216)), "")&amp;
" | "&amp; IF(lookups!$K$2-LEN(SOURCE!I216) &gt;= 0, REPT(" ",lookups!$K$2-LEN(SOURCE!I216)), "")&amp;
      SOURCE!K216&amp;      IF(lookups!$L$2-LEN(SOURCE!K216) &gt;= 0, REPT(" ",lookups!$M$2-LEN(SOURCE!K216)), "")&amp;
" | "&amp; SOURCE!L216&amp;      IF(lookups!$O$2-LEN(SOURCE!L216) &gt;= 0, REPT(" ",lookups!$O$2-LEN(SOURCE!L216)), "")&amp;
" | "&amp; SOURCE!M216&amp;      IF(lookups!$P$2-LEN(SOURCE!M216) &gt;= 0, REPT(" ",lookups!$P$2-LEN(SOURCE!M216)), "")&amp;
      "},"&amp;IF(SOURCE!O216&lt;&gt;"",""&amp;SOURCE!O216,"")
 )
)
)</f>
        <v>/*  207 */  { fnConstant,                   TM_VALUE,                    "CNST",                                        "CNST",                                        (0 &lt;&lt; TAM_MAX_BITS) |   215, CAT_FNCT | SLS_ENABLED   | US_ENABLED   | EIM_DISABLED | PTP_NUMBER_8_16  }, // 215 is replaced at run time by NUMBER_OF_CONSTANTS_39 + NUMBER_OF_CONSTANTS_51 + NUMBER_OF_CONSTANTS_1071 + NUMBER_OF_CONSTANTS_34 - 1</v>
      </c>
    </row>
    <row r="217" spans="1:1">
      <c r="A217" s="80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IF(lookups!$E$2-LEN(SOURCE!C217) &gt;= 0, REPT(" ",lookups!$E$2-LEN(SOURCE!C217)), "")&amp;
      SOURCE!D217&amp;", "&amp; IF(lookups!$F$2-LEN(SOURCE!D217) &gt;= 0, REPT(" ",lookups!$F$2-LEN(SOURCE!D217)), "")&amp;
      SOURCE!E217&amp;", "&amp; IF(lookups!$G$2-LEN(SOURCE!E217) &gt;=0, REPT(" ",lookups!$G$2-LEN(SOURCE!E217)), "")&amp;
      SOURCE!F217&amp;", "&amp; IF(lookups!$H$2-LEN(SOURCE!F217) &gt;= 0, REPT(" ",lookups!$H$2-LEN(SOURCE!F217)+2), "")&amp;"("&amp;
      SUBSTITUTE(TEXT(SOURCE!G217,"??0"),"  ","")&amp;" &lt;&lt; TAM_MAX_BITS) |"&amp; IF(lookups!$I$2-3 &gt;= 0, REPT(" ",MAX(1,lookups!$I$2-5+4+1-1-LEN(  IF(ISTEXT(SOURCE!H217),SOURCE!H217,  SUBSTITUTE(SUBSTITUTE(TEXT(SOURCE!H217,"????0"),"  ","")," ",""))   ))), "")&amp;
       IF(ISTEXT(SOURCE!H217),SOURCE!H217, SUBSTITUTE(SUBSTITUTE(TEXT(SOURCE!H217,"????0"),"  ","")," ",""))   &amp;","&amp; IF(lookups!$J$2-3 &gt;= 0, REPT(" ",lookups!$J$2-3-5), "")&amp;
      SOURCE!I217&amp;
" | "&amp; IF(lookups!$K$2-LEN(SOURCE!I217) &gt;= 0, REPT(" ",lookups!$K$2-LEN(SOURCE!I217)), "")&amp;
      SOURCE!J217&amp;      IF(lookups!$L$2-LEN(SOURCE!J217) &gt;= 0, REPT(" ",lookups!$L$2-LEN(SOURCE!J217)), "")&amp;
" | "&amp; IF(lookups!$K$2-LEN(SOURCE!I217) &gt;= 0, REPT(" ",lookups!$K$2-LEN(SOURCE!I217)), "")&amp;
      SOURCE!K217&amp;      IF(lookups!$L$2-LEN(SOURCE!K217) &gt;= 0, REPT(" ",lookups!$M$2-LEN(SOURCE!K217)), "")&amp;
" | "&amp; SOURCE!L217&amp;      IF(lookups!$O$2-LEN(SOURCE!L217) &gt;= 0, REPT(" ",lookups!$O$2-LEN(SOURCE!L217)), "")&amp;
" | "&amp; SOURCE!M217&amp;      IF(lookups!$P$2-LEN(SOURCE!M217) &gt;= 0, REPT(" ",lookups!$P$2-LEN(SOURCE!M217)), "")&amp;
      "},"&amp;IF(SOURCE!O217&lt;&gt;"",""&amp;SOURCE!O217,"")
 )
)
)</f>
        <v>/*  208 */  { itemToBeCoded,                NOPARAM,                     "0208",                                        "0208",                                        (0 &lt;&lt; TAM_MAX_BITS) |     0, CAT_FREE | SLS_ENABLED   | US_UNCHANGED | EIM_DISABLED | PTP_DISABLED     },</v>
      </c>
    </row>
    <row r="218" spans="1:1">
      <c r="A218" s="80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IF(lookups!$E$2-LEN(SOURCE!C218) &gt;= 0, REPT(" ",lookups!$E$2-LEN(SOURCE!C218)), "")&amp;
      SOURCE!D218&amp;", "&amp; IF(lookups!$F$2-LEN(SOURCE!D218) &gt;= 0, REPT(" ",lookups!$F$2-LEN(SOURCE!D218)), "")&amp;
      SOURCE!E218&amp;", "&amp; IF(lookups!$G$2-LEN(SOURCE!E218) &gt;=0, REPT(" ",lookups!$G$2-LEN(SOURCE!E218)), "")&amp;
      SOURCE!F218&amp;", "&amp; IF(lookups!$H$2-LEN(SOURCE!F218) &gt;= 0, REPT(" ",lookups!$H$2-LEN(SOURCE!F218)+2), "")&amp;"("&amp;
      SUBSTITUTE(TEXT(SOURCE!G218,"??0"),"  ","")&amp;" &lt;&lt; TAM_MAX_BITS) |"&amp; IF(lookups!$I$2-3 &gt;= 0, REPT(" ",MAX(1,lookups!$I$2-5+4+1-1-LEN(  IF(ISTEXT(SOURCE!H218),SOURCE!H218,  SUBSTITUTE(SUBSTITUTE(TEXT(SOURCE!H218,"????0"),"  ","")," ",""))   ))), "")&amp;
       IF(ISTEXT(SOURCE!H218),SOURCE!H218, SUBSTITUTE(SUBSTITUTE(TEXT(SOURCE!H218,"????0"),"  ","")," ",""))   &amp;","&amp; IF(lookups!$J$2-3 &gt;= 0, REPT(" ",lookups!$J$2-3-5), "")&amp;
      SOURCE!I218&amp;
" | "&amp; IF(lookups!$K$2-LEN(SOURCE!I218) &gt;= 0, REPT(" ",lookups!$K$2-LEN(SOURCE!I218)), "")&amp;
      SOURCE!J218&amp;      IF(lookups!$L$2-LEN(SOURCE!J218) &gt;= 0, REPT(" ",lookups!$L$2-LEN(SOURCE!J218)), "")&amp;
" | "&amp; IF(lookups!$K$2-LEN(SOURCE!I218) &gt;= 0, REPT(" ",lookups!$K$2-LEN(SOURCE!I218)), "")&amp;
      SOURCE!K218&amp;      IF(lookups!$L$2-LEN(SOURCE!K218) &gt;= 0, REPT(" ",lookups!$M$2-LEN(SOURCE!K218)), "")&amp;
" | "&amp; SOURCE!L218&amp;      IF(lookups!$O$2-LEN(SOURCE!L218) &gt;= 0, REPT(" ",lookups!$O$2-LEN(SOURCE!L218)), "")&amp;
" | "&amp; SOURCE!M218&amp;      IF(lookups!$P$2-LEN(SOURCE!M218) &gt;= 0, REPT(" ",lookups!$P$2-LEN(SOURCE!M218)), "")&amp;
      "},"&amp;IF(SOURCE!O218&lt;&gt;"",""&amp;SOURCE!O218,"")
 )
)
)</f>
        <v>/*  209 */  { itemToBeCoded,                NOPARAM,                     "0209",                                        "0209",                                        (0 &lt;&lt; TAM_MAX_BITS) |     0, CAT_FREE | SLS_ENABLED   | US_UNCHANGED | EIM_DISABLED | PTP_DISABLED     },</v>
      </c>
    </row>
    <row r="219" spans="1:1">
      <c r="A219" s="80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IF(lookups!$E$2-LEN(SOURCE!C219) &gt;= 0, REPT(" ",lookups!$E$2-LEN(SOURCE!C219)), "")&amp;
      SOURCE!D219&amp;", "&amp; IF(lookups!$F$2-LEN(SOURCE!D219) &gt;= 0, REPT(" ",lookups!$F$2-LEN(SOURCE!D219)), "")&amp;
      SOURCE!E219&amp;", "&amp; IF(lookups!$G$2-LEN(SOURCE!E219) &gt;=0, REPT(" ",lookups!$G$2-LEN(SOURCE!E219)), "")&amp;
      SOURCE!F219&amp;", "&amp; IF(lookups!$H$2-LEN(SOURCE!F219) &gt;= 0, REPT(" ",lookups!$H$2-LEN(SOURCE!F219)+2), "")&amp;"("&amp;
      SUBSTITUTE(TEXT(SOURCE!G219,"??0"),"  ","")&amp;" &lt;&lt; TAM_MAX_BITS) |"&amp; IF(lookups!$I$2-3 &gt;= 0, REPT(" ",MAX(1,lookups!$I$2-5+4+1-1-LEN(  IF(ISTEXT(SOURCE!H219),SOURCE!H219,  SUBSTITUTE(SUBSTITUTE(TEXT(SOURCE!H219,"????0"),"  ","")," ",""))   ))), "")&amp;
       IF(ISTEXT(SOURCE!H219),SOURCE!H219, SUBSTITUTE(SUBSTITUTE(TEXT(SOURCE!H219,"????0"),"  ","")," ",""))   &amp;","&amp; IF(lookups!$J$2-3 &gt;= 0, REPT(" ",lookups!$J$2-3-5), "")&amp;
      SOURCE!I219&amp;
" | "&amp; IF(lookups!$K$2-LEN(SOURCE!I219) &gt;= 0, REPT(" ",lookups!$K$2-LEN(SOURCE!I219)), "")&amp;
      SOURCE!J219&amp;      IF(lookups!$L$2-LEN(SOURCE!J219) &gt;= 0, REPT(" ",lookups!$L$2-LEN(SOURCE!J219)), "")&amp;
" | "&amp; IF(lookups!$K$2-LEN(SOURCE!I219) &gt;= 0, REPT(" ",lookups!$K$2-LEN(SOURCE!I219)), "")&amp;
      SOURCE!K219&amp;      IF(lookups!$L$2-LEN(SOURCE!K219) &gt;= 0, REPT(" ",lookups!$M$2-LEN(SOURCE!K219)), "")&amp;
" | "&amp; SOURCE!L219&amp;      IF(lookups!$O$2-LEN(SOURCE!L219) &gt;= 0, REPT(" ",lookups!$O$2-LEN(SOURCE!L219)), "")&amp;
" | "&amp; SOURCE!M219&amp;      IF(lookups!$P$2-LEN(SOURCE!M219) &gt;= 0, REPT(" ",lookups!$P$2-LEN(SOURCE!M219)), "")&amp;
      "},"&amp;IF(SOURCE!O219&lt;&gt;"",""&amp;SOURCE!O219,"")
 )
)
)</f>
        <v>/*  210 */  { itemToBeCoded,                NOPARAM,                     "0210",                                        "0210",                                        (0 &lt;&lt; TAM_MAX_BITS) |     0, CAT_FREE | SLS_ENABLED   | US_UNCHANGED | EIM_DISABLED | PTP_DISABLED     },</v>
      </c>
    </row>
    <row r="220" spans="1:1">
      <c r="A220" s="80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IF(lookups!$E$2-LEN(SOURCE!C220) &gt;= 0, REPT(" ",lookups!$E$2-LEN(SOURCE!C220)), "")&amp;
      SOURCE!D220&amp;", "&amp; IF(lookups!$F$2-LEN(SOURCE!D220) &gt;= 0, REPT(" ",lookups!$F$2-LEN(SOURCE!D220)), "")&amp;
      SOURCE!E220&amp;", "&amp; IF(lookups!$G$2-LEN(SOURCE!E220) &gt;=0, REPT(" ",lookups!$G$2-LEN(SOURCE!E220)), "")&amp;
      SOURCE!F220&amp;", "&amp; IF(lookups!$H$2-LEN(SOURCE!F220) &gt;= 0, REPT(" ",lookups!$H$2-LEN(SOURCE!F220)+2), "")&amp;"("&amp;
      SUBSTITUTE(TEXT(SOURCE!G220,"??0"),"  ","")&amp;" &lt;&lt; TAM_MAX_BITS) |"&amp; IF(lookups!$I$2-3 &gt;= 0, REPT(" ",MAX(1,lookups!$I$2-5+4+1-1-LEN(  IF(ISTEXT(SOURCE!H220),SOURCE!H220,  SUBSTITUTE(SUBSTITUTE(TEXT(SOURCE!H220,"????0"),"  ","")," ",""))   ))), "")&amp;
       IF(ISTEXT(SOURCE!H220),SOURCE!H220, SUBSTITUTE(SUBSTITUTE(TEXT(SOURCE!H220,"????0"),"  ","")," ",""))   &amp;","&amp; IF(lookups!$J$2-3 &gt;= 0, REPT(" ",lookups!$J$2-3-5), "")&amp;
      SOURCE!I220&amp;
" | "&amp; IF(lookups!$K$2-LEN(SOURCE!I220) &gt;= 0, REPT(" ",lookups!$K$2-LEN(SOURCE!I220)), "")&amp;
      SOURCE!J220&amp;      IF(lookups!$L$2-LEN(SOURCE!J220) &gt;= 0, REPT(" ",lookups!$L$2-LEN(SOURCE!J220)), "")&amp;
" | "&amp; IF(lookups!$K$2-LEN(SOURCE!I220) &gt;= 0, REPT(" ",lookups!$K$2-LEN(SOURCE!I220)), "")&amp;
      SOURCE!K220&amp;      IF(lookups!$L$2-LEN(SOURCE!K220) &gt;= 0, REPT(" ",lookups!$M$2-LEN(SOURCE!K220)), "")&amp;
" | "&amp; SOURCE!L220&amp;      IF(lookups!$O$2-LEN(SOURCE!L220) &gt;= 0, REPT(" ",lookups!$O$2-LEN(SOURCE!L220)), "")&amp;
" | "&amp; SOURCE!M220&amp;      IF(lookups!$P$2-LEN(SOURCE!M220) &gt;= 0, REPT(" ",lookups!$P$2-LEN(SOURCE!M220)), "")&amp;
      "},"&amp;IF(SOURCE!O220&lt;&gt;"",""&amp;SOURCE!O220,"")
 )
)
)</f>
        <v>/*  211 */  { itemToBeCoded,                NOPARAM,                     "0211",                                        "0211",                                        (0 &lt;&lt; TAM_MAX_BITS) |     0, CAT_FREE | SLS_ENABLED   | US_UNCHANGED | EIM_DISABLED | PTP_DISABLED     },</v>
      </c>
    </row>
    <row r="221" spans="1:1">
      <c r="A221" s="80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IF(lookups!$E$2-LEN(SOURCE!C221) &gt;= 0, REPT(" ",lookups!$E$2-LEN(SOURCE!C221)), "")&amp;
      SOURCE!D221&amp;", "&amp; IF(lookups!$F$2-LEN(SOURCE!D221) &gt;= 0, REPT(" ",lookups!$F$2-LEN(SOURCE!D221)), "")&amp;
      SOURCE!E221&amp;", "&amp; IF(lookups!$G$2-LEN(SOURCE!E221) &gt;=0, REPT(" ",lookups!$G$2-LEN(SOURCE!E221)), "")&amp;
      SOURCE!F221&amp;", "&amp; IF(lookups!$H$2-LEN(SOURCE!F221) &gt;= 0, REPT(" ",lookups!$H$2-LEN(SOURCE!F221)+2), "")&amp;"("&amp;
      SUBSTITUTE(TEXT(SOURCE!G221,"??0"),"  ","")&amp;" &lt;&lt; TAM_MAX_BITS) |"&amp; IF(lookups!$I$2-3 &gt;= 0, REPT(" ",MAX(1,lookups!$I$2-5+4+1-1-LEN(  IF(ISTEXT(SOURCE!H221),SOURCE!H221,  SUBSTITUTE(SUBSTITUTE(TEXT(SOURCE!H221,"????0"),"  ","")," ",""))   ))), "")&amp;
       IF(ISTEXT(SOURCE!H221),SOURCE!H221, SUBSTITUTE(SUBSTITUTE(TEXT(SOURCE!H221,"????0"),"  ","")," ",""))   &amp;","&amp; IF(lookups!$J$2-3 &gt;= 0, REPT(" ",lookups!$J$2-3-5), "")&amp;
      SOURCE!I221&amp;
" | "&amp; IF(lookups!$K$2-LEN(SOURCE!I221) &gt;= 0, REPT(" ",lookups!$K$2-LEN(SOURCE!I221)), "")&amp;
      SOURCE!J221&amp;      IF(lookups!$L$2-LEN(SOURCE!J221) &gt;= 0, REPT(" ",lookups!$L$2-LEN(SOURCE!J221)), "")&amp;
" | "&amp; IF(lookups!$K$2-LEN(SOURCE!I221) &gt;= 0, REPT(" ",lookups!$K$2-LEN(SOURCE!I221)), "")&amp;
      SOURCE!K221&amp;      IF(lookups!$L$2-LEN(SOURCE!K221) &gt;= 0, REPT(" ",lookups!$M$2-LEN(SOURCE!K221)), "")&amp;
" | "&amp; SOURCE!L221&amp;      IF(lookups!$O$2-LEN(SOURCE!L221) &gt;= 0, REPT(" ",lookups!$O$2-LEN(SOURCE!L221)), "")&amp;
" | "&amp; SOURCE!M221&amp;      IF(lookups!$P$2-LEN(SOURCE!M221) &gt;= 0, REPT(" ",lookups!$P$2-LEN(SOURCE!M221)), "")&amp;
      "},"&amp;IF(SOURCE!O221&lt;&gt;"",""&amp;SOURCE!O221,"")
 )
)
)</f>
        <v>/*  212 */  { itemToBeCoded,                NOPARAM,                     "0212",                                        "0212",                                        (0 &lt;&lt; TAM_MAX_BITS) |     0, CAT_FREE | SLS_ENABLED   | US_UNCHANGED | EIM_DISABLED | PTP_DISABLED     },</v>
      </c>
    </row>
    <row r="222" spans="1:1">
      <c r="A222" s="80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IF(lookups!$E$2-LEN(SOURCE!C222) &gt;= 0, REPT(" ",lookups!$E$2-LEN(SOURCE!C222)), "")&amp;
      SOURCE!D222&amp;", "&amp; IF(lookups!$F$2-LEN(SOURCE!D222) &gt;= 0, REPT(" ",lookups!$F$2-LEN(SOURCE!D222)), "")&amp;
      SOURCE!E222&amp;", "&amp; IF(lookups!$G$2-LEN(SOURCE!E222) &gt;=0, REPT(" ",lookups!$G$2-LEN(SOURCE!E222)), "")&amp;
      SOURCE!F222&amp;", "&amp; IF(lookups!$H$2-LEN(SOURCE!F222) &gt;= 0, REPT(" ",lookups!$H$2-LEN(SOURCE!F222)+2), "")&amp;"("&amp;
      SUBSTITUTE(TEXT(SOURCE!G222,"??0"),"  ","")&amp;" &lt;&lt; TAM_MAX_BITS) |"&amp; IF(lookups!$I$2-3 &gt;= 0, REPT(" ",MAX(1,lookups!$I$2-5+4+1-1-LEN(  IF(ISTEXT(SOURCE!H222),SOURCE!H222,  SUBSTITUTE(SUBSTITUTE(TEXT(SOURCE!H222,"????0"),"  ","")," ",""))   ))), "")&amp;
       IF(ISTEXT(SOURCE!H222),SOURCE!H222, SUBSTITUTE(SUBSTITUTE(TEXT(SOURCE!H222,"????0"),"  ","")," ",""))   &amp;","&amp; IF(lookups!$J$2-3 &gt;= 0, REPT(" ",lookups!$J$2-3-5), "")&amp;
      SOURCE!I222&amp;
" | "&amp; IF(lookups!$K$2-LEN(SOURCE!I222) &gt;= 0, REPT(" ",lookups!$K$2-LEN(SOURCE!I222)), "")&amp;
      SOURCE!J222&amp;      IF(lookups!$L$2-LEN(SOURCE!J222) &gt;= 0, REPT(" ",lookups!$L$2-LEN(SOURCE!J222)), "")&amp;
" | "&amp; IF(lookups!$K$2-LEN(SOURCE!I222) &gt;= 0, REPT(" ",lookups!$K$2-LEN(SOURCE!I222)), "")&amp;
      SOURCE!K222&amp;      IF(lookups!$L$2-LEN(SOURCE!K222) &gt;= 0, REPT(" ",lookups!$M$2-LEN(SOURCE!K222)), "")&amp;
" | "&amp; SOURCE!L222&amp;      IF(lookups!$O$2-LEN(SOURCE!L222) &gt;= 0, REPT(" ",lookups!$O$2-LEN(SOURCE!L222)), "")&amp;
" | "&amp; SOURCE!M222&amp;      IF(lookups!$P$2-LEN(SOURCE!M222) &gt;= 0, REPT(" ",lookups!$P$2-LEN(SOURCE!M222)), "")&amp;
      "},"&amp;IF(SOURCE!O222&lt;&gt;"",""&amp;SOURCE!O222,"")
 )
)
)</f>
        <v>/*  213 */  { itemToBeCoded,                NOPARAM,                     "0213",                                        "0213",                                        (0 &lt;&lt; TAM_MAX_BITS) |     0, CAT_FREE | SLS_ENABLED   | US_UNCHANGED | EIM_DISABLED | PTP_DISABLED     },</v>
      </c>
    </row>
    <row r="223" spans="1:1">
      <c r="A223" s="80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IF(lookups!$E$2-LEN(SOURCE!C223) &gt;= 0, REPT(" ",lookups!$E$2-LEN(SOURCE!C223)), "")&amp;
      SOURCE!D223&amp;", "&amp; IF(lookups!$F$2-LEN(SOURCE!D223) &gt;= 0, REPT(" ",lookups!$F$2-LEN(SOURCE!D223)), "")&amp;
      SOURCE!E223&amp;", "&amp; IF(lookups!$G$2-LEN(SOURCE!E223) &gt;=0, REPT(" ",lookups!$G$2-LEN(SOURCE!E223)), "")&amp;
      SOURCE!F223&amp;", "&amp; IF(lookups!$H$2-LEN(SOURCE!F223) &gt;= 0, REPT(" ",lookups!$H$2-LEN(SOURCE!F223)+2), "")&amp;"("&amp;
      SUBSTITUTE(TEXT(SOURCE!G223,"??0"),"  ","")&amp;" &lt;&lt; TAM_MAX_BITS) |"&amp; IF(lookups!$I$2-3 &gt;= 0, REPT(" ",MAX(1,lookups!$I$2-5+4+1-1-LEN(  IF(ISTEXT(SOURCE!H223),SOURCE!H223,  SUBSTITUTE(SUBSTITUTE(TEXT(SOURCE!H223,"????0"),"  ","")," ",""))   ))), "")&amp;
       IF(ISTEXT(SOURCE!H223),SOURCE!H223, SUBSTITUTE(SUBSTITUTE(TEXT(SOURCE!H223,"????0"),"  ","")," ",""))   &amp;","&amp; IF(lookups!$J$2-3 &gt;= 0, REPT(" ",lookups!$J$2-3-5), "")&amp;
      SOURCE!I223&amp;
" | "&amp; IF(lookups!$K$2-LEN(SOURCE!I223) &gt;= 0, REPT(" ",lookups!$K$2-LEN(SOURCE!I223)), "")&amp;
      SOURCE!J223&amp;      IF(lookups!$L$2-LEN(SOURCE!J223) &gt;= 0, REPT(" ",lookups!$L$2-LEN(SOURCE!J223)), "")&amp;
" | "&amp; IF(lookups!$K$2-LEN(SOURCE!I223) &gt;= 0, REPT(" ",lookups!$K$2-LEN(SOURCE!I223)), "")&amp;
      SOURCE!K223&amp;      IF(lookups!$L$2-LEN(SOURCE!K223) &gt;= 0, REPT(" ",lookups!$M$2-LEN(SOURCE!K223)), "")&amp;
" | "&amp; SOURCE!L223&amp;      IF(lookups!$O$2-LEN(SOURCE!L223) &gt;= 0, REPT(" ",lookups!$O$2-LEN(SOURCE!L223)), "")&amp;
" | "&amp; SOURCE!M223&amp;      IF(lookups!$P$2-LEN(SOURCE!M223) &gt;= 0, REPT(" ",lookups!$P$2-LEN(SOURCE!M223)), "")&amp;
      "},"&amp;IF(SOURCE!O223&lt;&gt;"",""&amp;SOURCE!O223,"")
 )
)
)</f>
        <v>/*  214 */  { itemToBeCoded,                NOPARAM,                     "0214",                                        "0214",                                        (0 &lt;&lt; TAM_MAX_BITS) |     0, CAT_FREE | SLS_ENABLED   | US_UNCHANGED | EIM_DISABLED | PTP_DISABLED     },</v>
      </c>
    </row>
    <row r="224" spans="1:1">
      <c r="A224" s="80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IF(lookups!$E$2-LEN(SOURCE!C224) &gt;= 0, REPT(" ",lookups!$E$2-LEN(SOURCE!C224)), "")&amp;
      SOURCE!D224&amp;", "&amp; IF(lookups!$F$2-LEN(SOURCE!D224) &gt;= 0, REPT(" ",lookups!$F$2-LEN(SOURCE!D224)), "")&amp;
      SOURCE!E224&amp;", "&amp; IF(lookups!$G$2-LEN(SOURCE!E224) &gt;=0, REPT(" ",lookups!$G$2-LEN(SOURCE!E224)), "")&amp;
      SOURCE!F224&amp;", "&amp; IF(lookups!$H$2-LEN(SOURCE!F224) &gt;= 0, REPT(" ",lookups!$H$2-LEN(SOURCE!F224)+2), "")&amp;"("&amp;
      SUBSTITUTE(TEXT(SOURCE!G224,"??0"),"  ","")&amp;" &lt;&lt; TAM_MAX_BITS) |"&amp; IF(lookups!$I$2-3 &gt;= 0, REPT(" ",MAX(1,lookups!$I$2-5+4+1-1-LEN(  IF(ISTEXT(SOURCE!H224),SOURCE!H224,  SUBSTITUTE(SUBSTITUTE(TEXT(SOURCE!H224,"????0"),"  ","")," ",""))   ))), "")&amp;
       IF(ISTEXT(SOURCE!H224),SOURCE!H224, SUBSTITUTE(SUBSTITUTE(TEXT(SOURCE!H224,"????0"),"  ","")," ",""))   &amp;","&amp; IF(lookups!$J$2-3 &gt;= 0, REPT(" ",lookups!$J$2-3-5), "")&amp;
      SOURCE!I224&amp;
" | "&amp; IF(lookups!$K$2-LEN(SOURCE!I224) &gt;= 0, REPT(" ",lookups!$K$2-LEN(SOURCE!I224)), "")&amp;
      SOURCE!J224&amp;      IF(lookups!$L$2-LEN(SOURCE!J224) &gt;= 0, REPT(" ",lookups!$L$2-LEN(SOURCE!J224)), "")&amp;
" | "&amp; IF(lookups!$K$2-LEN(SOURCE!I224) &gt;= 0, REPT(" ",lookups!$K$2-LEN(SOURCE!I224)), "")&amp;
      SOURCE!K224&amp;      IF(lookups!$L$2-LEN(SOURCE!K224) &gt;= 0, REPT(" ",lookups!$M$2-LEN(SOURCE!K224)), "")&amp;
" | "&amp; SOURCE!L224&amp;      IF(lookups!$O$2-LEN(SOURCE!L224) &gt;= 0, REPT(" ",lookups!$O$2-LEN(SOURCE!L224)), "")&amp;
" | "&amp; SOURCE!M224&amp;      IF(lookups!$P$2-LEN(SOURCE!M224) &gt;= 0, REPT(" ",lookups!$P$2-LEN(SOURCE!M224)), "")&amp;
      "},"&amp;IF(SOURCE!O224&lt;&gt;"",""&amp;SOURCE!O224,"")
 )
)
)</f>
        <v>/*  215 */  { itemToBeCoded,                NOPARAM,                     "0215",                                        "0215",                                        (0 &lt;&lt; TAM_MAX_BITS) |     0, CAT_FREE | SLS_ENABLED   | US_UNCHANGED | EIM_DISABLED | PTP_DISABLED     },</v>
      </c>
    </row>
    <row r="225" spans="1:1">
      <c r="A225" s="80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IF(lookups!$E$2-LEN(SOURCE!C225) &gt;= 0, REPT(" ",lookups!$E$2-LEN(SOURCE!C225)), "")&amp;
      SOURCE!D225&amp;", "&amp; IF(lookups!$F$2-LEN(SOURCE!D225) &gt;= 0, REPT(" ",lookups!$F$2-LEN(SOURCE!D225)), "")&amp;
      SOURCE!E225&amp;", "&amp; IF(lookups!$G$2-LEN(SOURCE!E225) &gt;=0, REPT(" ",lookups!$G$2-LEN(SOURCE!E225)), "")&amp;
      SOURCE!F225&amp;", "&amp; IF(lookups!$H$2-LEN(SOURCE!F225) &gt;= 0, REPT(" ",lookups!$H$2-LEN(SOURCE!F225)+2), "")&amp;"("&amp;
      SUBSTITUTE(TEXT(SOURCE!G225,"??0"),"  ","")&amp;" &lt;&lt; TAM_MAX_BITS) |"&amp; IF(lookups!$I$2-3 &gt;= 0, REPT(" ",MAX(1,lookups!$I$2-5+4+1-1-LEN(  IF(ISTEXT(SOURCE!H225),SOURCE!H225,  SUBSTITUTE(SUBSTITUTE(TEXT(SOURCE!H225,"????0"),"  ","")," ",""))   ))), "")&amp;
       IF(ISTEXT(SOURCE!H225),SOURCE!H225, SUBSTITUTE(SUBSTITUTE(TEXT(SOURCE!H225,"????0"),"  ","")," ",""))   &amp;","&amp; IF(lookups!$J$2-3 &gt;= 0, REPT(" ",lookups!$J$2-3-5), "")&amp;
      SOURCE!I225&amp;
" | "&amp; IF(lookups!$K$2-LEN(SOURCE!I225) &gt;= 0, REPT(" ",lookups!$K$2-LEN(SOURCE!I225)), "")&amp;
      SOURCE!J225&amp;      IF(lookups!$L$2-LEN(SOURCE!J225) &gt;= 0, REPT(" ",lookups!$L$2-LEN(SOURCE!J225)), "")&amp;
" | "&amp; IF(lookups!$K$2-LEN(SOURCE!I225) &gt;= 0, REPT(" ",lookups!$K$2-LEN(SOURCE!I225)), "")&amp;
      SOURCE!K225&amp;      IF(lookups!$L$2-LEN(SOURCE!K225) &gt;= 0, REPT(" ",lookups!$M$2-LEN(SOURCE!K225)), "")&amp;
" | "&amp; SOURCE!L225&amp;      IF(lookups!$O$2-LEN(SOURCE!L225) &gt;= 0, REPT(" ",lookups!$O$2-LEN(SOURCE!L225)), "")&amp;
" | "&amp; SOURCE!M225&amp;      IF(lookups!$P$2-LEN(SOURCE!M225) &gt;= 0, REPT(" ",lookups!$P$2-LEN(SOURCE!M225)), "")&amp;
      "},"&amp;IF(SOURCE!O225&lt;&gt;"",""&amp;SOURCE!O225,"")
 )
)
)</f>
        <v>/*  216 */  { itemToBeCoded,                NOPARAM,                     "0216",                                        "0216",                                        (0 &lt;&lt; TAM_MAX_BITS) |     0, CAT_FREE | SLS_ENABLED   | US_UNCHANGED | EIM_DISABLED | PTP_DISABLED     },</v>
      </c>
    </row>
    <row r="226" spans="1:1">
      <c r="A226" s="80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IF(lookups!$E$2-LEN(SOURCE!C226) &gt;= 0, REPT(" ",lookups!$E$2-LEN(SOURCE!C226)), "")&amp;
      SOURCE!D226&amp;", "&amp; IF(lookups!$F$2-LEN(SOURCE!D226) &gt;= 0, REPT(" ",lookups!$F$2-LEN(SOURCE!D226)), "")&amp;
      SOURCE!E226&amp;", "&amp; IF(lookups!$G$2-LEN(SOURCE!E226) &gt;=0, REPT(" ",lookups!$G$2-LEN(SOURCE!E226)), "")&amp;
      SOURCE!F226&amp;", "&amp; IF(lookups!$H$2-LEN(SOURCE!F226) &gt;= 0, REPT(" ",lookups!$H$2-LEN(SOURCE!F226)+2), "")&amp;"("&amp;
      SUBSTITUTE(TEXT(SOURCE!G226,"??0"),"  ","")&amp;" &lt;&lt; TAM_MAX_BITS) |"&amp; IF(lookups!$I$2-3 &gt;= 0, REPT(" ",MAX(1,lookups!$I$2-5+4+1-1-LEN(  IF(ISTEXT(SOURCE!H226),SOURCE!H226,  SUBSTITUTE(SUBSTITUTE(TEXT(SOURCE!H226,"????0"),"  ","")," ",""))   ))), "")&amp;
       IF(ISTEXT(SOURCE!H226),SOURCE!H226, SUBSTITUTE(SUBSTITUTE(TEXT(SOURCE!H226,"????0"),"  ","")," ",""))   &amp;","&amp; IF(lookups!$J$2-3 &gt;= 0, REPT(" ",lookups!$J$2-3-5), "")&amp;
      SOURCE!I226&amp;
" | "&amp; IF(lookups!$K$2-LEN(SOURCE!I226) &gt;= 0, REPT(" ",lookups!$K$2-LEN(SOURCE!I226)), "")&amp;
      SOURCE!J226&amp;      IF(lookups!$L$2-LEN(SOURCE!J226) &gt;= 0, REPT(" ",lookups!$L$2-LEN(SOURCE!J226)), "")&amp;
" | "&amp; IF(lookups!$K$2-LEN(SOURCE!I226) &gt;= 0, REPT(" ",lookups!$K$2-LEN(SOURCE!I226)), "")&amp;
      SOURCE!K226&amp;      IF(lookups!$L$2-LEN(SOURCE!K226) &gt;= 0, REPT(" ",lookups!$M$2-LEN(SOURCE!K226)), "")&amp;
" | "&amp; SOURCE!L226&amp;      IF(lookups!$O$2-LEN(SOURCE!L226) &gt;= 0, REPT(" ",lookups!$O$2-LEN(SOURCE!L226)), "")&amp;
" | "&amp; SOURCE!M226&amp;      IF(lookups!$P$2-LEN(SOURCE!M226) &gt;= 0, REPT(" ",lookups!$P$2-LEN(SOURCE!M226)), "")&amp;
      "},"&amp;IF(SOURCE!O226&lt;&gt;"",""&amp;SOURCE!O226,"")
 )
)
)</f>
        <v>/*  217 */  { itemToBeCoded,                NOPARAM,                     "0217",                                        "0217",                                        (0 &lt;&lt; TAM_MAX_BITS) |     0, CAT_FREE | SLS_ENABLED   | US_UNCHANGED | EIM_DISABLED | PTP_DISABLED     },</v>
      </c>
    </row>
    <row r="227" spans="1:1">
      <c r="A227" s="80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IF(lookups!$E$2-LEN(SOURCE!C227) &gt;= 0, REPT(" ",lookups!$E$2-LEN(SOURCE!C227)), "")&amp;
      SOURCE!D227&amp;", "&amp; IF(lookups!$F$2-LEN(SOURCE!D227) &gt;= 0, REPT(" ",lookups!$F$2-LEN(SOURCE!D227)), "")&amp;
      SOURCE!E227&amp;", "&amp; IF(lookups!$G$2-LEN(SOURCE!E227) &gt;=0, REPT(" ",lookups!$G$2-LEN(SOURCE!E227)), "")&amp;
      SOURCE!F227&amp;", "&amp; IF(lookups!$H$2-LEN(SOURCE!F227) &gt;= 0, REPT(" ",lookups!$H$2-LEN(SOURCE!F227)+2), "")&amp;"("&amp;
      SUBSTITUTE(TEXT(SOURCE!G227,"??0"),"  ","")&amp;" &lt;&lt; TAM_MAX_BITS) |"&amp; IF(lookups!$I$2-3 &gt;= 0, REPT(" ",MAX(1,lookups!$I$2-5+4+1-1-LEN(  IF(ISTEXT(SOURCE!H227),SOURCE!H227,  SUBSTITUTE(SUBSTITUTE(TEXT(SOURCE!H227,"????0"),"  ","")," ",""))   ))), "")&amp;
       IF(ISTEXT(SOURCE!H227),SOURCE!H227, SUBSTITUTE(SUBSTITUTE(TEXT(SOURCE!H227,"????0"),"  ","")," ",""))   &amp;","&amp; IF(lookups!$J$2-3 &gt;= 0, REPT(" ",lookups!$J$2-3-5), "")&amp;
      SOURCE!I227&amp;
" | "&amp; IF(lookups!$K$2-LEN(SOURCE!I227) &gt;= 0, REPT(" ",lookups!$K$2-LEN(SOURCE!I227)), "")&amp;
      SOURCE!J227&amp;      IF(lookups!$L$2-LEN(SOURCE!J227) &gt;= 0, REPT(" ",lookups!$L$2-LEN(SOURCE!J227)), "")&amp;
" | "&amp; IF(lookups!$K$2-LEN(SOURCE!I227) &gt;= 0, REPT(" ",lookups!$K$2-LEN(SOURCE!I227)), "")&amp;
      SOURCE!K227&amp;      IF(lookups!$L$2-LEN(SOURCE!K227) &gt;= 0, REPT(" ",lookups!$M$2-LEN(SOURCE!K227)), "")&amp;
" | "&amp; SOURCE!L227&amp;      IF(lookups!$O$2-LEN(SOURCE!L227) &gt;= 0, REPT(" ",lookups!$O$2-LEN(SOURCE!L227)), "")&amp;
" | "&amp; SOURCE!M227&amp;      IF(lookups!$P$2-LEN(SOURCE!M227) &gt;= 0, REPT(" ",lookups!$P$2-LEN(SOURCE!M227)), "")&amp;
      "},"&amp;IF(SOURCE!O227&lt;&gt;"",""&amp;SOURCE!O227,"")
 )
)
)</f>
        <v>/*  218 */  { itemToBeCoded,                NOPARAM,                     "0218",                                        "0218",                                        (0 &lt;&lt; TAM_MAX_BITS) |     0, CAT_FREE | SLS_ENABLED   | US_UNCHANGED | EIM_DISABLED | PTP_DISABLED     },</v>
      </c>
    </row>
    <row r="228" spans="1:1">
      <c r="A228" s="80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IF(lookups!$E$2-LEN(SOURCE!C228) &gt;= 0, REPT(" ",lookups!$E$2-LEN(SOURCE!C228)), "")&amp;
      SOURCE!D228&amp;", "&amp; IF(lookups!$F$2-LEN(SOURCE!D228) &gt;= 0, REPT(" ",lookups!$F$2-LEN(SOURCE!D228)), "")&amp;
      SOURCE!E228&amp;", "&amp; IF(lookups!$G$2-LEN(SOURCE!E228) &gt;=0, REPT(" ",lookups!$G$2-LEN(SOURCE!E228)), "")&amp;
      SOURCE!F228&amp;", "&amp; IF(lookups!$H$2-LEN(SOURCE!F228) &gt;= 0, REPT(" ",lookups!$H$2-LEN(SOURCE!F228)+2), "")&amp;"("&amp;
      SUBSTITUTE(TEXT(SOURCE!G228,"??0"),"  ","")&amp;" &lt;&lt; TAM_MAX_BITS) |"&amp; IF(lookups!$I$2-3 &gt;= 0, REPT(" ",MAX(1,lookups!$I$2-5+4+1-1-LEN(  IF(ISTEXT(SOURCE!H228),SOURCE!H228,  SUBSTITUTE(SUBSTITUTE(TEXT(SOURCE!H228,"????0"),"  ","")," ",""))   ))), "")&amp;
       IF(ISTEXT(SOURCE!H228),SOURCE!H228, SUBSTITUTE(SUBSTITUTE(TEXT(SOURCE!H228,"????0"),"  ","")," ",""))   &amp;","&amp; IF(lookups!$J$2-3 &gt;= 0, REPT(" ",lookups!$J$2-3-5), "")&amp;
      SOURCE!I228&amp;
" | "&amp; IF(lookups!$K$2-LEN(SOURCE!I228) &gt;= 0, REPT(" ",lookups!$K$2-LEN(SOURCE!I228)), "")&amp;
      SOURCE!J228&amp;      IF(lookups!$L$2-LEN(SOURCE!J228) &gt;= 0, REPT(" ",lookups!$L$2-LEN(SOURCE!J228)), "")&amp;
" | "&amp; IF(lookups!$K$2-LEN(SOURCE!I228) &gt;= 0, REPT(" ",lookups!$K$2-LEN(SOURCE!I228)), "")&amp;
      SOURCE!K228&amp;      IF(lookups!$L$2-LEN(SOURCE!K228) &gt;= 0, REPT(" ",lookups!$M$2-LEN(SOURCE!K228)), "")&amp;
" | "&amp; SOURCE!L228&amp;      IF(lookups!$O$2-LEN(SOURCE!L228) &gt;= 0, REPT(" ",lookups!$O$2-LEN(SOURCE!L228)), "")&amp;
" | "&amp; SOURCE!M228&amp;      IF(lookups!$P$2-LEN(SOURCE!M228) &gt;= 0, REPT(" ",lookups!$P$2-LEN(SOURCE!M228)), "")&amp;
      "},"&amp;IF(SOURCE!O228&lt;&gt;"",""&amp;SOURCE!O228,"")
 )
)
)</f>
        <v>/*  219 */  { itemToBeCoded,                NOPARAM,                     "0219",                                        "0219",                                        (0 &lt;&lt; TAM_MAX_BITS) |     0, CAT_FREE | SLS_ENABLED   | US_UNCHANGED | EIM_DISABLED | PTP_DISABLED     },</v>
      </c>
    </row>
    <row r="229" spans="1:1">
      <c r="A229" s="80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IF(lookups!$E$2-LEN(SOURCE!C229) &gt;= 0, REPT(" ",lookups!$E$2-LEN(SOURCE!C229)), "")&amp;
      SOURCE!D229&amp;", "&amp; IF(lookups!$F$2-LEN(SOURCE!D229) &gt;= 0, REPT(" ",lookups!$F$2-LEN(SOURCE!D229)), "")&amp;
      SOURCE!E229&amp;", "&amp; IF(lookups!$G$2-LEN(SOURCE!E229) &gt;=0, REPT(" ",lookups!$G$2-LEN(SOURCE!E229)), "")&amp;
      SOURCE!F229&amp;", "&amp; IF(lookups!$H$2-LEN(SOURCE!F229) &gt;= 0, REPT(" ",lookups!$H$2-LEN(SOURCE!F229)+2), "")&amp;"("&amp;
      SUBSTITUTE(TEXT(SOURCE!G229,"??0"),"  ","")&amp;" &lt;&lt; TAM_MAX_BITS) |"&amp; IF(lookups!$I$2-3 &gt;= 0, REPT(" ",MAX(1,lookups!$I$2-5+4+1-1-LEN(  IF(ISTEXT(SOURCE!H229),SOURCE!H229,  SUBSTITUTE(SUBSTITUTE(TEXT(SOURCE!H229,"????0"),"  ","")," ",""))   ))), "")&amp;
       IF(ISTEXT(SOURCE!H229),SOURCE!H229, SUBSTITUTE(SUBSTITUTE(TEXT(SOURCE!H229,"????0"),"  ","")," ",""))   &amp;","&amp; IF(lookups!$J$2-3 &gt;= 0, REPT(" ",lookups!$J$2-3-5), "")&amp;
      SOURCE!I229&amp;
" | "&amp; IF(lookups!$K$2-LEN(SOURCE!I229) &gt;= 0, REPT(" ",lookups!$K$2-LEN(SOURCE!I229)), "")&amp;
      SOURCE!J229&amp;      IF(lookups!$L$2-LEN(SOURCE!J229) &gt;= 0, REPT(" ",lookups!$L$2-LEN(SOURCE!J229)), "")&amp;
" | "&amp; IF(lookups!$K$2-LEN(SOURCE!I229) &gt;= 0, REPT(" ",lookups!$K$2-LEN(SOURCE!I229)), "")&amp;
      SOURCE!K229&amp;      IF(lookups!$L$2-LEN(SOURCE!K229) &gt;= 0, REPT(" ",lookups!$M$2-LEN(SOURCE!K229)), "")&amp;
" | "&amp; SOURCE!L229&amp;      IF(lookups!$O$2-LEN(SOURCE!L229) &gt;= 0, REPT(" ",lookups!$O$2-LEN(SOURCE!L229)), "")&amp;
" | "&amp; SOURCE!M229&amp;      IF(lookups!$P$2-LEN(SOURCE!M229) &gt;= 0, REPT(" ",lookups!$P$2-LEN(SOURCE!M229)), "")&amp;
      "},"&amp;IF(SOURCE!O229&lt;&gt;"",""&amp;SOURCE!O229,"")
 )
)
)</f>
        <v/>
      </c>
    </row>
    <row r="230" spans="1:1">
      <c r="A230" s="80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IF(lookups!$E$2-LEN(SOURCE!C230) &gt;= 0, REPT(" ",lookups!$E$2-LEN(SOURCE!C230)), "")&amp;
      SOURCE!D230&amp;", "&amp; IF(lookups!$F$2-LEN(SOURCE!D230) &gt;= 0, REPT(" ",lookups!$F$2-LEN(SOURCE!D230)), "")&amp;
      SOURCE!E230&amp;", "&amp; IF(lookups!$G$2-LEN(SOURCE!E230) &gt;=0, REPT(" ",lookups!$G$2-LEN(SOURCE!E230)), "")&amp;
      SOURCE!F230&amp;", "&amp; IF(lookups!$H$2-LEN(SOURCE!F230) &gt;= 0, REPT(" ",lookups!$H$2-LEN(SOURCE!F230)+2), "")&amp;"("&amp;
      SUBSTITUTE(TEXT(SOURCE!G230,"??0"),"  ","")&amp;" &lt;&lt; TAM_MAX_BITS) |"&amp; IF(lookups!$I$2-3 &gt;= 0, REPT(" ",MAX(1,lookups!$I$2-5+4+1-1-LEN(  IF(ISTEXT(SOURCE!H230),SOURCE!H230,  SUBSTITUTE(SUBSTITUTE(TEXT(SOURCE!H230,"????0"),"  ","")," ",""))   ))), "")&amp;
       IF(ISTEXT(SOURCE!H230),SOURCE!H230, SUBSTITUTE(SUBSTITUTE(TEXT(SOURCE!H230,"????0"),"  ","")," ",""))   &amp;","&amp; IF(lookups!$J$2-3 &gt;= 0, REPT(" ",lookups!$J$2-3-5), "")&amp;
      SOURCE!I230&amp;
" | "&amp; IF(lookups!$K$2-LEN(SOURCE!I230) &gt;= 0, REPT(" ",lookups!$K$2-LEN(SOURCE!I230)), "")&amp;
      SOURCE!J230&amp;      IF(lookups!$L$2-LEN(SOURCE!J230) &gt;= 0, REPT(" ",lookups!$L$2-LEN(SOURCE!J230)), "")&amp;
" | "&amp; IF(lookups!$K$2-LEN(SOURCE!I230) &gt;= 0, REPT(" ",lookups!$K$2-LEN(SOURCE!I230)), "")&amp;
      SOURCE!K230&amp;      IF(lookups!$L$2-LEN(SOURCE!K230) &gt;= 0, REPT(" ",lookups!$M$2-LEN(SOURCE!K230)), "")&amp;
" | "&amp; SOURCE!L230&amp;      IF(lookups!$O$2-LEN(SOURCE!L230) &gt;= 0, REPT(" ",lookups!$O$2-LEN(SOURCE!L230)), "")&amp;
" | "&amp; SOURCE!M230&amp;      IF(lookups!$P$2-LEN(SOURCE!M230) &gt;= 0, REPT(" ",lookups!$P$2-LEN(SOURCE!M230)), "")&amp;
      "},"&amp;IF(SOURCE!O230&lt;&gt;"",""&amp;SOURCE!O230,"")
 )
)
)</f>
        <v/>
      </c>
    </row>
    <row r="231" spans="1:1">
      <c r="A231" s="80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IF(lookups!$E$2-LEN(SOURCE!C231) &gt;= 0, REPT(" ",lookups!$E$2-LEN(SOURCE!C231)), "")&amp;
      SOURCE!D231&amp;", "&amp; IF(lookups!$F$2-LEN(SOURCE!D231) &gt;= 0, REPT(" ",lookups!$F$2-LEN(SOURCE!D231)), "")&amp;
      SOURCE!E231&amp;", "&amp; IF(lookups!$G$2-LEN(SOURCE!E231) &gt;=0, REPT(" ",lookups!$G$2-LEN(SOURCE!E231)), "")&amp;
      SOURCE!F231&amp;", "&amp; IF(lookups!$H$2-LEN(SOURCE!F231) &gt;= 0, REPT(" ",lookups!$H$2-LEN(SOURCE!F231)+2), "")&amp;"("&amp;
      SUBSTITUTE(TEXT(SOURCE!G231,"??0"),"  ","")&amp;" &lt;&lt; TAM_MAX_BITS) |"&amp; IF(lookups!$I$2-3 &gt;= 0, REPT(" ",MAX(1,lookups!$I$2-5+4+1-1-LEN(  IF(ISTEXT(SOURCE!H231),SOURCE!H231,  SUBSTITUTE(SUBSTITUTE(TEXT(SOURCE!H231,"????0"),"  ","")," ",""))   ))), "")&amp;
       IF(ISTEXT(SOURCE!H231),SOURCE!H231, SUBSTITUTE(SUBSTITUTE(TEXT(SOURCE!H231,"????0"),"  ","")," ",""))   &amp;","&amp; IF(lookups!$J$2-3 &gt;= 0, REPT(" ",lookups!$J$2-3-5), "")&amp;
      SOURCE!I231&amp;
" | "&amp; IF(lookups!$K$2-LEN(SOURCE!I231) &gt;= 0, REPT(" ",lookups!$K$2-LEN(SOURCE!I231)), "")&amp;
      SOURCE!J231&amp;      IF(lookups!$L$2-LEN(SOURCE!J231) &gt;= 0, REPT(" ",lookups!$L$2-LEN(SOURCE!J231)), "")&amp;
" | "&amp; IF(lookups!$K$2-LEN(SOURCE!I231) &gt;= 0, REPT(" ",lookups!$K$2-LEN(SOURCE!I231)), "")&amp;
      SOURCE!K231&amp;      IF(lookups!$L$2-LEN(SOURCE!K231) &gt;= 0, REPT(" ",lookups!$M$2-LEN(SOURCE!K231)), "")&amp;
" | "&amp; SOURCE!L231&amp;      IF(lookups!$O$2-LEN(SOURCE!L231) &gt;= 0, REPT(" ",lookups!$O$2-LEN(SOURCE!L231)), "")&amp;
" | "&amp; SOURCE!M231&amp;      IF(lookups!$P$2-LEN(SOURCE!M231) &gt;= 0, REPT(" ",lookups!$P$2-LEN(SOURCE!M231)), "")&amp;
      "},"&amp;IF(SOURCE!O231&lt;&gt;"",""&amp;SOURCE!O231,"")
 )
)
)</f>
        <v>// Conversions</v>
      </c>
    </row>
    <row r="232" spans="1:1">
      <c r="A232" s="80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IF(lookups!$E$2-LEN(SOURCE!C232) &gt;= 0, REPT(" ",lookups!$E$2-LEN(SOURCE!C232)), "")&amp;
      SOURCE!D232&amp;", "&amp; IF(lookups!$F$2-LEN(SOURCE!D232) &gt;= 0, REPT(" ",lookups!$F$2-LEN(SOURCE!D232)), "")&amp;
      SOURCE!E232&amp;", "&amp; IF(lookups!$G$2-LEN(SOURCE!E232) &gt;=0, REPT(" ",lookups!$G$2-LEN(SOURCE!E232)), "")&amp;
      SOURCE!F232&amp;", "&amp; IF(lookups!$H$2-LEN(SOURCE!F232) &gt;= 0, REPT(" ",lookups!$H$2-LEN(SOURCE!F232)+2), "")&amp;"("&amp;
      SUBSTITUTE(TEXT(SOURCE!G232,"??0"),"  ","")&amp;" &lt;&lt; TAM_MAX_BITS) |"&amp; IF(lookups!$I$2-3 &gt;= 0, REPT(" ",MAX(1,lookups!$I$2-5+4+1-1-LEN(  IF(ISTEXT(SOURCE!H232),SOURCE!H232,  SUBSTITUTE(SUBSTITUTE(TEXT(SOURCE!H232,"????0"),"  ","")," ",""))   ))), "")&amp;
       IF(ISTEXT(SOURCE!H232),SOURCE!H232, SUBSTITUTE(SUBSTITUTE(TEXT(SOURCE!H232,"????0"),"  ","")," ",""))   &amp;","&amp; IF(lookups!$J$2-3 &gt;= 0, REPT(" ",lookups!$J$2-3-5), "")&amp;
      SOURCE!I232&amp;
" | "&amp; IF(lookups!$K$2-LEN(SOURCE!I232) &gt;= 0, REPT(" ",lookups!$K$2-LEN(SOURCE!I232)), "")&amp;
      SOURCE!J232&amp;      IF(lookups!$L$2-LEN(SOURCE!J232) &gt;= 0, REPT(" ",lookups!$L$2-LEN(SOURCE!J232)), "")&amp;
" | "&amp; IF(lookups!$K$2-LEN(SOURCE!I232) &gt;= 0, REPT(" ",lookups!$K$2-LEN(SOURCE!I232)), "")&amp;
      SOURCE!K232&amp;      IF(lookups!$L$2-LEN(SOURCE!K232) &gt;= 0, REPT(" ",lookups!$M$2-LEN(SOURCE!K232)), "")&amp;
" | "&amp; SOURCE!L232&amp;      IF(lookups!$O$2-LEN(SOURCE!L232) &gt;= 0, REPT(" ",lookups!$O$2-LEN(SOURCE!L232)), "")&amp;
" | "&amp; SOURCE!M232&amp;      IF(lookups!$P$2-LEN(SOURCE!M232) &gt;= 0, REPT(" ",lookups!$P$2-LEN(SOURCE!M232)), "")&amp;
      "},"&amp;IF(SOURCE!O232&lt;&gt;"",""&amp;SOURCE!O232,"")
 )
)
)</f>
        <v>/*  220 */  { fnCvtCToF,                    NOPARAM,                     STD_DEGREE "C" STD_RIGHT_ARROW STD_DEGREE "F", STD_DEGREE "C" STD_RIGHT_ARROW STD_DEGREE "F", (0 &lt;&lt; TAM_MAX_BITS) |     0, CAT_NONE | SLS_ENABLED   | US_ENABLED   | EIM_DISABLED | PTP_NONE         },</v>
      </c>
    </row>
    <row r="233" spans="1:1">
      <c r="A233" s="80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IF(lookups!$E$2-LEN(SOURCE!C233) &gt;= 0, REPT(" ",lookups!$E$2-LEN(SOURCE!C233)), "")&amp;
      SOURCE!D233&amp;", "&amp; IF(lookups!$F$2-LEN(SOURCE!D233) &gt;= 0, REPT(" ",lookups!$F$2-LEN(SOURCE!D233)), "")&amp;
      SOURCE!E233&amp;", "&amp; IF(lookups!$G$2-LEN(SOURCE!E233) &gt;=0, REPT(" ",lookups!$G$2-LEN(SOURCE!E233)), "")&amp;
      SOURCE!F233&amp;", "&amp; IF(lookups!$H$2-LEN(SOURCE!F233) &gt;= 0, REPT(" ",lookups!$H$2-LEN(SOURCE!F233)+2), "")&amp;"("&amp;
      SUBSTITUTE(TEXT(SOURCE!G233,"??0"),"  ","")&amp;" &lt;&lt; TAM_MAX_BITS) |"&amp; IF(lookups!$I$2-3 &gt;= 0, REPT(" ",MAX(1,lookups!$I$2-5+4+1-1-LEN(  IF(ISTEXT(SOURCE!H233),SOURCE!H233,  SUBSTITUTE(SUBSTITUTE(TEXT(SOURCE!H233,"????0"),"  ","")," ",""))   ))), "")&amp;
       IF(ISTEXT(SOURCE!H233),SOURCE!H233, SUBSTITUTE(SUBSTITUTE(TEXT(SOURCE!H233,"????0"),"  ","")," ",""))   &amp;","&amp; IF(lookups!$J$2-3 &gt;= 0, REPT(" ",lookups!$J$2-3-5), "")&amp;
      SOURCE!I233&amp;
" | "&amp; IF(lookups!$K$2-LEN(SOURCE!I233) &gt;= 0, REPT(" ",lookups!$K$2-LEN(SOURCE!I233)), "")&amp;
      SOURCE!J233&amp;      IF(lookups!$L$2-LEN(SOURCE!J233) &gt;= 0, REPT(" ",lookups!$L$2-LEN(SOURCE!J233)), "")&amp;
" | "&amp; IF(lookups!$K$2-LEN(SOURCE!I233) &gt;= 0, REPT(" ",lookups!$K$2-LEN(SOURCE!I233)), "")&amp;
      SOURCE!K233&amp;      IF(lookups!$L$2-LEN(SOURCE!K233) &gt;= 0, REPT(" ",lookups!$M$2-LEN(SOURCE!K233)), "")&amp;
" | "&amp; SOURCE!L233&amp;      IF(lookups!$O$2-LEN(SOURCE!L233) &gt;= 0, REPT(" ",lookups!$O$2-LEN(SOURCE!L233)), "")&amp;
" | "&amp; SOURCE!M233&amp;      IF(lookups!$P$2-LEN(SOURCE!M233) &gt;= 0, REPT(" ",lookups!$P$2-LEN(SOURCE!M233)), "")&amp;
      "},"&amp;IF(SOURCE!O233&lt;&gt;"",""&amp;SOURCE!O233,"")
 )
)
)</f>
        <v>/*  221 */  { fnCvtFToC,                    NOPARAM,                     STD_DEGREE "F" STD_RIGHT_ARROW STD_DEGREE "C", STD_DEGREE "F" STD_RIGHT_ARROW STD_DEGREE "C", (0 &lt;&lt; TAM_MAX_BITS) |     0, CAT_NONE | SLS_ENABLED   | US_ENABLED   | EIM_DISABLED | PTP_NONE         },</v>
      </c>
    </row>
    <row r="234" spans="1:1">
      <c r="A234" s="80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IF(lookups!$E$2-LEN(SOURCE!C234) &gt;= 0, REPT(" ",lookups!$E$2-LEN(SOURCE!C234)), "")&amp;
      SOURCE!D234&amp;", "&amp; IF(lookups!$F$2-LEN(SOURCE!D234) &gt;= 0, REPT(" ",lookups!$F$2-LEN(SOURCE!D234)), "")&amp;
      SOURCE!E234&amp;", "&amp; IF(lookups!$G$2-LEN(SOURCE!E234) &gt;=0, REPT(" ",lookups!$G$2-LEN(SOURCE!E234)), "")&amp;
      SOURCE!F234&amp;", "&amp; IF(lookups!$H$2-LEN(SOURCE!F234) &gt;= 0, REPT(" ",lookups!$H$2-LEN(SOURCE!F234)+2), "")&amp;"("&amp;
      SUBSTITUTE(TEXT(SOURCE!G234,"??0"),"  ","")&amp;" &lt;&lt; TAM_MAX_BITS) |"&amp; IF(lookups!$I$2-3 &gt;= 0, REPT(" ",MAX(1,lookups!$I$2-5+4+1-1-LEN(  IF(ISTEXT(SOURCE!H234),SOURCE!H234,  SUBSTITUTE(SUBSTITUTE(TEXT(SOURCE!H234,"????0"),"  ","")," ",""))   ))), "")&amp;
       IF(ISTEXT(SOURCE!H234),SOURCE!H234, SUBSTITUTE(SUBSTITUTE(TEXT(SOURCE!H234,"????0"),"  ","")," ",""))   &amp;","&amp; IF(lookups!$J$2-3 &gt;= 0, REPT(" ",lookups!$J$2-3-5), "")&amp;
      SOURCE!I234&amp;
" | "&amp; IF(lookups!$K$2-LEN(SOURCE!I234) &gt;= 0, REPT(" ",lookups!$K$2-LEN(SOURCE!I234)), "")&amp;
      SOURCE!J234&amp;      IF(lookups!$L$2-LEN(SOURCE!J234) &gt;= 0, REPT(" ",lookups!$L$2-LEN(SOURCE!J234)), "")&amp;
" | "&amp; IF(lookups!$K$2-LEN(SOURCE!I234) &gt;= 0, REPT(" ",lookups!$K$2-LEN(SOURCE!I234)), "")&amp;
      SOURCE!K234&amp;      IF(lookups!$L$2-LEN(SOURCE!K234) &gt;= 0, REPT(" ",lookups!$M$2-LEN(SOURCE!K234)), "")&amp;
" | "&amp; SOURCE!L234&amp;      IF(lookups!$O$2-LEN(SOURCE!L234) &gt;= 0, REPT(" ",lookups!$O$2-LEN(SOURCE!L234)), "")&amp;
" | "&amp; SOURCE!M234&amp;      IF(lookups!$P$2-LEN(SOURCE!M234) &gt;= 0, REPT(" ",lookups!$P$2-LEN(SOURCE!M234)), "")&amp;
      "},"&amp;IF(SOURCE!O234&lt;&gt;"",""&amp;SOURCE!O234,"")
 )
)
)</f>
        <v>/*  222 */  { fnCvtDbRatio,                 10,                          "dB" STD_RIGHT_ARROW "pr",                     "dB" STD_RIGHT_ARROW,                          (0 &lt;&lt; TAM_MAX_BITS) |     0, CAT_NONE | SLS_ENABLED   | US_ENABLED   | EIM_DISABLED | PTP_NONE         },</v>
      </c>
    </row>
    <row r="235" spans="1:1">
      <c r="A235" s="80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IF(lookups!$E$2-LEN(SOURCE!C235) &gt;= 0, REPT(" ",lookups!$E$2-LEN(SOURCE!C235)), "")&amp;
      SOURCE!D235&amp;", "&amp; IF(lookups!$F$2-LEN(SOURCE!D235) &gt;= 0, REPT(" ",lookups!$F$2-LEN(SOURCE!D235)), "")&amp;
      SOURCE!E235&amp;", "&amp; IF(lookups!$G$2-LEN(SOURCE!E235) &gt;=0, REPT(" ",lookups!$G$2-LEN(SOURCE!E235)), "")&amp;
      SOURCE!F235&amp;", "&amp; IF(lookups!$H$2-LEN(SOURCE!F235) &gt;= 0, REPT(" ",lookups!$H$2-LEN(SOURCE!F235)+2), "")&amp;"("&amp;
      SUBSTITUTE(TEXT(SOURCE!G235,"??0"),"  ","")&amp;" &lt;&lt; TAM_MAX_BITS) |"&amp; IF(lookups!$I$2-3 &gt;= 0, REPT(" ",MAX(1,lookups!$I$2-5+4+1-1-LEN(  IF(ISTEXT(SOURCE!H235),SOURCE!H235,  SUBSTITUTE(SUBSTITUTE(TEXT(SOURCE!H235,"????0"),"  ","")," ",""))   ))), "")&amp;
       IF(ISTEXT(SOURCE!H235),SOURCE!H235, SUBSTITUTE(SUBSTITUTE(TEXT(SOURCE!H235,"????0"),"  ","")," ",""))   &amp;","&amp; IF(lookups!$J$2-3 &gt;= 0, REPT(" ",lookups!$J$2-3-5), "")&amp;
      SOURCE!I235&amp;
" | "&amp; IF(lookups!$K$2-LEN(SOURCE!I235) &gt;= 0, REPT(" ",lookups!$K$2-LEN(SOURCE!I235)), "")&amp;
      SOURCE!J235&amp;      IF(lookups!$L$2-LEN(SOURCE!J235) &gt;= 0, REPT(" ",lookups!$L$2-LEN(SOURCE!J235)), "")&amp;
" | "&amp; IF(lookups!$K$2-LEN(SOURCE!I235) &gt;= 0, REPT(" ",lookups!$K$2-LEN(SOURCE!I235)), "")&amp;
      SOURCE!K235&amp;      IF(lookups!$L$2-LEN(SOURCE!K235) &gt;= 0, REPT(" ",lookups!$M$2-LEN(SOURCE!K235)), "")&amp;
" | "&amp; SOURCE!L235&amp;      IF(lookups!$O$2-LEN(SOURCE!L235) &gt;= 0, REPT(" ",lookups!$O$2-LEN(SOURCE!L235)), "")&amp;
" | "&amp; SOURCE!M235&amp;      IF(lookups!$P$2-LEN(SOURCE!M235) &gt;= 0, REPT(" ",lookups!$P$2-LEN(SOURCE!M235)), "")&amp;
      "},"&amp;IF(SOURCE!O235&lt;&gt;"",""&amp;SOURCE!O235,"")
 )
)
)</f>
        <v>/*  223 */  { itemToBeCoded,                NOPARAM,                     "0223",                                        "0223",                                        (0 &lt;&lt; TAM_MAX_BITS) |     0, CAT_FREE | SLS_ENABLED   | US_UNCHANGED | EIM_DISABLED | PTP_DISABLED     },</v>
      </c>
    </row>
    <row r="236" spans="1:1">
      <c r="A236" s="80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IF(lookups!$E$2-LEN(SOURCE!C236) &gt;= 0, REPT(" ",lookups!$E$2-LEN(SOURCE!C236)), "")&amp;
      SOURCE!D236&amp;", "&amp; IF(lookups!$F$2-LEN(SOURCE!D236) &gt;= 0, REPT(" ",lookups!$F$2-LEN(SOURCE!D236)), "")&amp;
      SOURCE!E236&amp;", "&amp; IF(lookups!$G$2-LEN(SOURCE!E236) &gt;=0, REPT(" ",lookups!$G$2-LEN(SOURCE!E236)), "")&amp;
      SOURCE!F236&amp;", "&amp; IF(lookups!$H$2-LEN(SOURCE!F236) &gt;= 0, REPT(" ",lookups!$H$2-LEN(SOURCE!F236)+2), "")&amp;"("&amp;
      SUBSTITUTE(TEXT(SOURCE!G236,"??0"),"  ","")&amp;" &lt;&lt; TAM_MAX_BITS) |"&amp; IF(lookups!$I$2-3 &gt;= 0, REPT(" ",MAX(1,lookups!$I$2-5+4+1-1-LEN(  IF(ISTEXT(SOURCE!H236),SOURCE!H236,  SUBSTITUTE(SUBSTITUTE(TEXT(SOURCE!H236,"????0"),"  ","")," ",""))   ))), "")&amp;
       IF(ISTEXT(SOURCE!H236),SOURCE!H236, SUBSTITUTE(SUBSTITUTE(TEXT(SOURCE!H236,"????0"),"  ","")," ",""))   &amp;","&amp; IF(lookups!$J$2-3 &gt;= 0, REPT(" ",lookups!$J$2-3-5), "")&amp;
      SOURCE!I236&amp;
" | "&amp; IF(lookups!$K$2-LEN(SOURCE!I236) &gt;= 0, REPT(" ",lookups!$K$2-LEN(SOURCE!I236)), "")&amp;
      SOURCE!J236&amp;      IF(lookups!$L$2-LEN(SOURCE!J236) &gt;= 0, REPT(" ",lookups!$L$2-LEN(SOURCE!J236)), "")&amp;
" | "&amp; IF(lookups!$K$2-LEN(SOURCE!I236) &gt;= 0, REPT(" ",lookups!$K$2-LEN(SOURCE!I236)), "")&amp;
      SOURCE!K236&amp;      IF(lookups!$L$2-LEN(SOURCE!K236) &gt;= 0, REPT(" ",lookups!$M$2-LEN(SOURCE!K236)), "")&amp;
" | "&amp; SOURCE!L236&amp;      IF(lookups!$O$2-LEN(SOURCE!L236) &gt;= 0, REPT(" ",lookups!$O$2-LEN(SOURCE!L236)), "")&amp;
" | "&amp; SOURCE!M236&amp;      IF(lookups!$P$2-LEN(SOURCE!M236) &gt;= 0, REPT(" ",lookups!$P$2-LEN(SOURCE!M236)), "")&amp;
      "},"&amp;IF(SOURCE!O236&lt;&gt;"",""&amp;SOURCE!O236,"")
 )
)
)</f>
        <v>/*  224 */  { itemToBeCoded,                NOPARAM,                     "0224",                                        "0224",                                        (0 &lt;&lt; TAM_MAX_BITS) |     0, CAT_FREE | SLS_ENABLED   | US_UNCHANGED | EIM_DISABLED | PTP_DISABLED     },</v>
      </c>
    </row>
    <row r="237" spans="1:1">
      <c r="A237" s="80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IF(lookups!$E$2-LEN(SOURCE!C237) &gt;= 0, REPT(" ",lookups!$E$2-LEN(SOURCE!C237)), "")&amp;
      SOURCE!D237&amp;", "&amp; IF(lookups!$F$2-LEN(SOURCE!D237) &gt;= 0, REPT(" ",lookups!$F$2-LEN(SOURCE!D237)), "")&amp;
      SOURCE!E237&amp;", "&amp; IF(lookups!$G$2-LEN(SOURCE!E237) &gt;=0, REPT(" ",lookups!$G$2-LEN(SOURCE!E237)), "")&amp;
      SOURCE!F237&amp;", "&amp; IF(lookups!$H$2-LEN(SOURCE!F237) &gt;= 0, REPT(" ",lookups!$H$2-LEN(SOURCE!F237)+2), "")&amp;"("&amp;
      SUBSTITUTE(TEXT(SOURCE!G237,"??0"),"  ","")&amp;" &lt;&lt; TAM_MAX_BITS) |"&amp; IF(lookups!$I$2-3 &gt;= 0, REPT(" ",MAX(1,lookups!$I$2-5+4+1-1-LEN(  IF(ISTEXT(SOURCE!H237),SOURCE!H237,  SUBSTITUTE(SUBSTITUTE(TEXT(SOURCE!H237,"????0"),"  ","")," ",""))   ))), "")&amp;
       IF(ISTEXT(SOURCE!H237),SOURCE!H237, SUBSTITUTE(SUBSTITUTE(TEXT(SOURCE!H237,"????0"),"  ","")," ",""))   &amp;","&amp; IF(lookups!$J$2-3 &gt;= 0, REPT(" ",lookups!$J$2-3-5), "")&amp;
      SOURCE!I237&amp;
" | "&amp; IF(lookups!$K$2-LEN(SOURCE!I237) &gt;= 0, REPT(" ",lookups!$K$2-LEN(SOURCE!I237)), "")&amp;
      SOURCE!J237&amp;      IF(lookups!$L$2-LEN(SOURCE!J237) &gt;= 0, REPT(" ",lookups!$L$2-LEN(SOURCE!J237)), "")&amp;
" | "&amp; IF(lookups!$K$2-LEN(SOURCE!I237) &gt;= 0, REPT(" ",lookups!$K$2-LEN(SOURCE!I237)), "")&amp;
      SOURCE!K237&amp;      IF(lookups!$L$2-LEN(SOURCE!K237) &gt;= 0, REPT(" ",lookups!$M$2-LEN(SOURCE!K237)), "")&amp;
" | "&amp; SOURCE!L237&amp;      IF(lookups!$O$2-LEN(SOURCE!L237) &gt;= 0, REPT(" ",lookups!$O$2-LEN(SOURCE!L237)), "")&amp;
" | "&amp; SOURCE!M237&amp;      IF(lookups!$P$2-LEN(SOURCE!M237) &gt;= 0, REPT(" ",lookups!$P$2-LEN(SOURCE!M237)), "")&amp;
      "},"&amp;IF(SOURCE!O237&lt;&gt;"",""&amp;SOURCE!O237,"")
 )
)
)</f>
        <v>/*  225 */  { fnCvtDbRatio,                 20,                          "dB" STD_RIGHT_ARROW "fr",                     "dB" STD_RIGHT_ARROW,                          (0 &lt;&lt; TAM_MAX_BITS) |     0, CAT_NONE | SLS_ENABLED   | US_ENABLED   | EIM_DISABLED | PTP_NONE         },</v>
      </c>
    </row>
    <row r="238" spans="1:1">
      <c r="A238" s="80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IF(lookups!$E$2-LEN(SOURCE!C238) &gt;= 0, REPT(" ",lookups!$E$2-LEN(SOURCE!C238)), "")&amp;
      SOURCE!D238&amp;", "&amp; IF(lookups!$F$2-LEN(SOURCE!D238) &gt;= 0, REPT(" ",lookups!$F$2-LEN(SOURCE!D238)), "")&amp;
      SOURCE!E238&amp;", "&amp; IF(lookups!$G$2-LEN(SOURCE!E238) &gt;=0, REPT(" ",lookups!$G$2-LEN(SOURCE!E238)), "")&amp;
      SOURCE!F238&amp;", "&amp; IF(lookups!$H$2-LEN(SOURCE!F238) &gt;= 0, REPT(" ",lookups!$H$2-LEN(SOURCE!F238)+2), "")&amp;"("&amp;
      SUBSTITUTE(TEXT(SOURCE!G238,"??0"),"  ","")&amp;" &lt;&lt; TAM_MAX_BITS) |"&amp; IF(lookups!$I$2-3 &gt;= 0, REPT(" ",MAX(1,lookups!$I$2-5+4+1-1-LEN(  IF(ISTEXT(SOURCE!H238),SOURCE!H238,  SUBSTITUTE(SUBSTITUTE(TEXT(SOURCE!H238,"????0"),"  ","")," ",""))   ))), "")&amp;
       IF(ISTEXT(SOURCE!H238),SOURCE!H238, SUBSTITUTE(SUBSTITUTE(TEXT(SOURCE!H238,"????0"),"  ","")," ",""))   &amp;","&amp; IF(lookups!$J$2-3 &gt;= 0, REPT(" ",lookups!$J$2-3-5), "")&amp;
      SOURCE!I238&amp;
" | "&amp; IF(lookups!$K$2-LEN(SOURCE!I238) &gt;= 0, REPT(" ",lookups!$K$2-LEN(SOURCE!I238)), "")&amp;
      SOURCE!J238&amp;      IF(lookups!$L$2-LEN(SOURCE!J238) &gt;= 0, REPT(" ",lookups!$L$2-LEN(SOURCE!J238)), "")&amp;
" | "&amp; IF(lookups!$K$2-LEN(SOURCE!I238) &gt;= 0, REPT(" ",lookups!$K$2-LEN(SOURCE!I238)), "")&amp;
      SOURCE!K238&amp;      IF(lookups!$L$2-LEN(SOURCE!K238) &gt;= 0, REPT(" ",lookups!$M$2-LEN(SOURCE!K238)), "")&amp;
" | "&amp; SOURCE!L238&amp;      IF(lookups!$O$2-LEN(SOURCE!L238) &gt;= 0, REPT(" ",lookups!$O$2-LEN(SOURCE!L238)), "")&amp;
" | "&amp; SOURCE!M238&amp;      IF(lookups!$P$2-LEN(SOURCE!M238) &gt;= 0, REPT(" ",lookups!$P$2-LEN(SOURCE!M238)), "")&amp;
      "},"&amp;IF(SOURCE!O238&lt;&gt;"",""&amp;SOURCE!O238,"")
 )
)
)</f>
        <v>/*  226 */  { itemToBeCoded,                NOPARAM,                     "0226",                                        "0226",                                        (0 &lt;&lt; TAM_MAX_BITS) |     0, CAT_FREE | SLS_ENABLED   | US_UNCHANGED | EIM_DISABLED | PTP_DISABLED     },</v>
      </c>
    </row>
    <row r="239" spans="1:1">
      <c r="A239" s="80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IF(lookups!$E$2-LEN(SOURCE!C239) &gt;= 0, REPT(" ",lookups!$E$2-LEN(SOURCE!C239)), "")&amp;
      SOURCE!D239&amp;", "&amp; IF(lookups!$F$2-LEN(SOURCE!D239) &gt;= 0, REPT(" ",lookups!$F$2-LEN(SOURCE!D239)), "")&amp;
      SOURCE!E239&amp;", "&amp; IF(lookups!$G$2-LEN(SOURCE!E239) &gt;=0, REPT(" ",lookups!$G$2-LEN(SOURCE!E239)), "")&amp;
      SOURCE!F239&amp;", "&amp; IF(lookups!$H$2-LEN(SOURCE!F239) &gt;= 0, REPT(" ",lookups!$H$2-LEN(SOURCE!F239)+2), "")&amp;"("&amp;
      SUBSTITUTE(TEXT(SOURCE!G239,"??0"),"  ","")&amp;" &lt;&lt; TAM_MAX_BITS) |"&amp; IF(lookups!$I$2-3 &gt;= 0, REPT(" ",MAX(1,lookups!$I$2-5+4+1-1-LEN(  IF(ISTEXT(SOURCE!H239),SOURCE!H239,  SUBSTITUTE(SUBSTITUTE(TEXT(SOURCE!H239,"????0"),"  ","")," ",""))   ))), "")&amp;
       IF(ISTEXT(SOURCE!H239),SOURCE!H239, SUBSTITUTE(SUBSTITUTE(TEXT(SOURCE!H239,"????0"),"  ","")," ",""))   &amp;","&amp; IF(lookups!$J$2-3 &gt;= 0, REPT(" ",lookups!$J$2-3-5), "")&amp;
      SOURCE!I239&amp;
" | "&amp; IF(lookups!$K$2-LEN(SOURCE!I239) &gt;= 0, REPT(" ",lookups!$K$2-LEN(SOURCE!I239)), "")&amp;
      SOURCE!J239&amp;      IF(lookups!$L$2-LEN(SOURCE!J239) &gt;= 0, REPT(" ",lookups!$L$2-LEN(SOURCE!J239)), "")&amp;
" | "&amp; IF(lookups!$K$2-LEN(SOURCE!I239) &gt;= 0, REPT(" ",lookups!$K$2-LEN(SOURCE!I239)), "")&amp;
      SOURCE!K239&amp;      IF(lookups!$L$2-LEN(SOURCE!K239) &gt;= 0, REPT(" ",lookups!$M$2-LEN(SOURCE!K239)), "")&amp;
" | "&amp; SOURCE!L239&amp;      IF(lookups!$O$2-LEN(SOURCE!L239) &gt;= 0, REPT(" ",lookups!$O$2-LEN(SOURCE!L239)), "")&amp;
" | "&amp; SOURCE!M239&amp;      IF(lookups!$P$2-LEN(SOURCE!M239) &gt;= 0, REPT(" ",lookups!$P$2-LEN(SOURCE!M239)), "")&amp;
      "},"&amp;IF(SOURCE!O239&lt;&gt;"",""&amp;SOURCE!O239,"")
 )
)
)</f>
        <v>/*  227 */  { itemToBeCoded,                NOPARAM,                     "0227",                                        "0227",                                        (0 &lt;&lt; TAM_MAX_BITS) |     0, CAT_FREE | SLS_ENABLED   | US_UNCHANGED | EIM_DISABLED | PTP_DISABLED     },</v>
      </c>
    </row>
    <row r="240" spans="1:1">
      <c r="A240" s="80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IF(lookups!$E$2-LEN(SOURCE!C240) &gt;= 0, REPT(" ",lookups!$E$2-LEN(SOURCE!C240)), "")&amp;
      SOURCE!D240&amp;", "&amp; IF(lookups!$F$2-LEN(SOURCE!D240) &gt;= 0, REPT(" ",lookups!$F$2-LEN(SOURCE!D240)), "")&amp;
      SOURCE!E240&amp;", "&amp; IF(lookups!$G$2-LEN(SOURCE!E240) &gt;=0, REPT(" ",lookups!$G$2-LEN(SOURCE!E240)), "")&amp;
      SOURCE!F240&amp;", "&amp; IF(lookups!$H$2-LEN(SOURCE!F240) &gt;= 0, REPT(" ",lookups!$H$2-LEN(SOURCE!F240)+2), "")&amp;"("&amp;
      SUBSTITUTE(TEXT(SOURCE!G240,"??0"),"  ","")&amp;" &lt;&lt; TAM_MAX_BITS) |"&amp; IF(lookups!$I$2-3 &gt;= 0, REPT(" ",MAX(1,lookups!$I$2-5+4+1-1-LEN(  IF(ISTEXT(SOURCE!H240),SOURCE!H240,  SUBSTITUTE(SUBSTITUTE(TEXT(SOURCE!H240,"????0"),"  ","")," ",""))   ))), "")&amp;
       IF(ISTEXT(SOURCE!H240),SOURCE!H240, SUBSTITUTE(SUBSTITUTE(TEXT(SOURCE!H240,"????0"),"  ","")," ",""))   &amp;","&amp; IF(lookups!$J$2-3 &gt;= 0, REPT(" ",lookups!$J$2-3-5), "")&amp;
      SOURCE!I240&amp;
" | "&amp; IF(lookups!$K$2-LEN(SOURCE!I240) &gt;= 0, REPT(" ",lookups!$K$2-LEN(SOURCE!I240)), "")&amp;
      SOURCE!J240&amp;      IF(lookups!$L$2-LEN(SOURCE!J240) &gt;= 0, REPT(" ",lookups!$L$2-LEN(SOURCE!J240)), "")&amp;
" | "&amp; IF(lookups!$K$2-LEN(SOURCE!I240) &gt;= 0, REPT(" ",lookups!$K$2-LEN(SOURCE!I240)), "")&amp;
      SOURCE!K240&amp;      IF(lookups!$L$2-LEN(SOURCE!K240) &gt;= 0, REPT(" ",lookups!$M$2-LEN(SOURCE!K240)), "")&amp;
" | "&amp; SOURCE!L240&amp;      IF(lookups!$O$2-LEN(SOURCE!L240) &gt;= 0, REPT(" ",lookups!$O$2-LEN(SOURCE!L240)), "")&amp;
" | "&amp; SOURCE!M240&amp;      IF(lookups!$P$2-LEN(SOURCE!M240) &gt;= 0, REPT(" ",lookups!$P$2-LEN(SOURCE!M240)), "")&amp;
      "},"&amp;IF(SOURCE!O240&lt;&gt;"",""&amp;SOURCE!O240,"")
 )
)
)</f>
        <v>/*  228 */  { fnCvtRatioDb,                 10,                          "pr" STD_RIGHT_ARROW "dB",                     "pwr",                                         (0 &lt;&lt; TAM_MAX_BITS) |     0, CAT_NONE | SLS_ENABLED   | US_ENABLED   | EIM_DISABLED | PTP_NONE         },</v>
      </c>
    </row>
    <row r="241" spans="1:1">
      <c r="A241" s="80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IF(lookups!$E$2-LEN(SOURCE!C241) &gt;= 0, REPT(" ",lookups!$E$2-LEN(SOURCE!C241)), "")&amp;
      SOURCE!D241&amp;", "&amp; IF(lookups!$F$2-LEN(SOURCE!D241) &gt;= 0, REPT(" ",lookups!$F$2-LEN(SOURCE!D241)), "")&amp;
      SOURCE!E241&amp;", "&amp; IF(lookups!$G$2-LEN(SOURCE!E241) &gt;=0, REPT(" ",lookups!$G$2-LEN(SOURCE!E241)), "")&amp;
      SOURCE!F241&amp;", "&amp; IF(lookups!$H$2-LEN(SOURCE!F241) &gt;= 0, REPT(" ",lookups!$H$2-LEN(SOURCE!F241)+2), "")&amp;"("&amp;
      SUBSTITUTE(TEXT(SOURCE!G241,"??0"),"  ","")&amp;" &lt;&lt; TAM_MAX_BITS) |"&amp; IF(lookups!$I$2-3 &gt;= 0, REPT(" ",MAX(1,lookups!$I$2-5+4+1-1-LEN(  IF(ISTEXT(SOURCE!H241),SOURCE!H241,  SUBSTITUTE(SUBSTITUTE(TEXT(SOURCE!H241,"????0"),"  ","")," ",""))   ))), "")&amp;
       IF(ISTEXT(SOURCE!H241),SOURCE!H241, SUBSTITUTE(SUBSTITUTE(TEXT(SOURCE!H241,"????0"),"  ","")," ",""))   &amp;","&amp; IF(lookups!$J$2-3 &gt;= 0, REPT(" ",lookups!$J$2-3-5), "")&amp;
      SOURCE!I241&amp;
" | "&amp; IF(lookups!$K$2-LEN(SOURCE!I241) &gt;= 0, REPT(" ",lookups!$K$2-LEN(SOURCE!I241)), "")&amp;
      SOURCE!J241&amp;      IF(lookups!$L$2-LEN(SOURCE!J241) &gt;= 0, REPT(" ",lookups!$L$2-LEN(SOURCE!J241)), "")&amp;
" | "&amp; IF(lookups!$K$2-LEN(SOURCE!I241) &gt;= 0, REPT(" ",lookups!$K$2-LEN(SOURCE!I241)), "")&amp;
      SOURCE!K241&amp;      IF(lookups!$L$2-LEN(SOURCE!K241) &gt;= 0, REPT(" ",lookups!$M$2-LEN(SOURCE!K241)), "")&amp;
" | "&amp; SOURCE!L241&amp;      IF(lookups!$O$2-LEN(SOURCE!L241) &gt;= 0, REPT(" ",lookups!$O$2-LEN(SOURCE!L241)), "")&amp;
" | "&amp; SOURCE!M241&amp;      IF(lookups!$P$2-LEN(SOURCE!M241) &gt;= 0, REPT(" ",lookups!$P$2-LEN(SOURCE!M241)), "")&amp;
      "},"&amp;IF(SOURCE!O241&lt;&gt;"",""&amp;SOURCE!O241,"")
 )
)
)</f>
        <v>/*  229 */  { itemToBeCoded,                NOPARAM,                     "0229",                                        "0229",                                        (0 &lt;&lt; TAM_MAX_BITS) |     0, CAT_FREE | SLS_ENABLED   | US_UNCHANGED | EIM_DISABLED | PTP_DISABLED     },</v>
      </c>
    </row>
    <row r="242" spans="1:1">
      <c r="A242" s="80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IF(lookups!$E$2-LEN(SOURCE!C242) &gt;= 0, REPT(" ",lookups!$E$2-LEN(SOURCE!C242)), "")&amp;
      SOURCE!D242&amp;", "&amp; IF(lookups!$F$2-LEN(SOURCE!D242) &gt;= 0, REPT(" ",lookups!$F$2-LEN(SOURCE!D242)), "")&amp;
      SOURCE!E242&amp;", "&amp; IF(lookups!$G$2-LEN(SOURCE!E242) &gt;=0, REPT(" ",lookups!$G$2-LEN(SOURCE!E242)), "")&amp;
      SOURCE!F242&amp;", "&amp; IF(lookups!$H$2-LEN(SOURCE!F242) &gt;= 0, REPT(" ",lookups!$H$2-LEN(SOURCE!F242)+2), "")&amp;"("&amp;
      SUBSTITUTE(TEXT(SOURCE!G242,"??0"),"  ","")&amp;" &lt;&lt; TAM_MAX_BITS) |"&amp; IF(lookups!$I$2-3 &gt;= 0, REPT(" ",MAX(1,lookups!$I$2-5+4+1-1-LEN(  IF(ISTEXT(SOURCE!H242),SOURCE!H242,  SUBSTITUTE(SUBSTITUTE(TEXT(SOURCE!H242,"????0"),"  ","")," ",""))   ))), "")&amp;
       IF(ISTEXT(SOURCE!H242),SOURCE!H242, SUBSTITUTE(SUBSTITUTE(TEXT(SOURCE!H242,"????0"),"  ","")," ",""))   &amp;","&amp; IF(lookups!$J$2-3 &gt;= 0, REPT(" ",lookups!$J$2-3-5), "")&amp;
      SOURCE!I242&amp;
" | "&amp; IF(lookups!$K$2-LEN(SOURCE!I242) &gt;= 0, REPT(" ",lookups!$K$2-LEN(SOURCE!I242)), "")&amp;
      SOURCE!J242&amp;      IF(lookups!$L$2-LEN(SOURCE!J242) &gt;= 0, REPT(" ",lookups!$L$2-LEN(SOURCE!J242)), "")&amp;
" | "&amp; IF(lookups!$K$2-LEN(SOURCE!I242) &gt;= 0, REPT(" ",lookups!$K$2-LEN(SOURCE!I242)), "")&amp;
      SOURCE!K242&amp;      IF(lookups!$L$2-LEN(SOURCE!K242) &gt;= 0, REPT(" ",lookups!$M$2-LEN(SOURCE!K242)), "")&amp;
" | "&amp; SOURCE!L242&amp;      IF(lookups!$O$2-LEN(SOURCE!L242) &gt;= 0, REPT(" ",lookups!$O$2-LEN(SOURCE!L242)), "")&amp;
" | "&amp; SOURCE!M242&amp;      IF(lookups!$P$2-LEN(SOURCE!M242) &gt;= 0, REPT(" ",lookups!$P$2-LEN(SOURCE!M242)), "")&amp;
      "},"&amp;IF(SOURCE!O242&lt;&gt;"",""&amp;SOURCE!O242,"")
 )
)
)</f>
        <v>/*  230 */  { itemToBeCoded,                NOPARAM,                     "0230",                                        "0230",                                        (0 &lt;&lt; TAM_MAX_BITS) |     0, CAT_FREE | SLS_ENABLED   | US_UNCHANGED | EIM_DISABLED | PTP_DISABLED     },</v>
      </c>
    </row>
    <row r="243" spans="1:1">
      <c r="A243" s="80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IF(lookups!$E$2-LEN(SOURCE!C243) &gt;= 0, REPT(" ",lookups!$E$2-LEN(SOURCE!C243)), "")&amp;
      SOURCE!D243&amp;", "&amp; IF(lookups!$F$2-LEN(SOURCE!D243) &gt;= 0, REPT(" ",lookups!$F$2-LEN(SOURCE!D243)), "")&amp;
      SOURCE!E243&amp;", "&amp; IF(lookups!$G$2-LEN(SOURCE!E243) &gt;=0, REPT(" ",lookups!$G$2-LEN(SOURCE!E243)), "")&amp;
      SOURCE!F243&amp;", "&amp; IF(lookups!$H$2-LEN(SOURCE!F243) &gt;= 0, REPT(" ",lookups!$H$2-LEN(SOURCE!F243)+2), "")&amp;"("&amp;
      SUBSTITUTE(TEXT(SOURCE!G243,"??0"),"  ","")&amp;" &lt;&lt; TAM_MAX_BITS) |"&amp; IF(lookups!$I$2-3 &gt;= 0, REPT(" ",MAX(1,lookups!$I$2-5+4+1-1-LEN(  IF(ISTEXT(SOURCE!H243),SOURCE!H243,  SUBSTITUTE(SUBSTITUTE(TEXT(SOURCE!H243,"????0"),"  ","")," ",""))   ))), "")&amp;
       IF(ISTEXT(SOURCE!H243),SOURCE!H243, SUBSTITUTE(SUBSTITUTE(TEXT(SOURCE!H243,"????0"),"  ","")," ",""))   &amp;","&amp; IF(lookups!$J$2-3 &gt;= 0, REPT(" ",lookups!$J$2-3-5), "")&amp;
      SOURCE!I243&amp;
" | "&amp; IF(lookups!$K$2-LEN(SOURCE!I243) &gt;= 0, REPT(" ",lookups!$K$2-LEN(SOURCE!I243)), "")&amp;
      SOURCE!J243&amp;      IF(lookups!$L$2-LEN(SOURCE!J243) &gt;= 0, REPT(" ",lookups!$L$2-LEN(SOURCE!J243)), "")&amp;
" | "&amp; IF(lookups!$K$2-LEN(SOURCE!I243) &gt;= 0, REPT(" ",lookups!$K$2-LEN(SOURCE!I243)), "")&amp;
      SOURCE!K243&amp;      IF(lookups!$L$2-LEN(SOURCE!K243) &gt;= 0, REPT(" ",lookups!$M$2-LEN(SOURCE!K243)), "")&amp;
" | "&amp; SOURCE!L243&amp;      IF(lookups!$O$2-LEN(SOURCE!L243) &gt;= 0, REPT(" ",lookups!$O$2-LEN(SOURCE!L243)), "")&amp;
" | "&amp; SOURCE!M243&amp;      IF(lookups!$P$2-LEN(SOURCE!M243) &gt;= 0, REPT(" ",lookups!$P$2-LEN(SOURCE!M243)), "")&amp;
      "},"&amp;IF(SOURCE!O243&lt;&gt;"",""&amp;SOURCE!O243,"")
 )
)
)</f>
        <v>/*  231 */  { fnCvtRatioDb,                 20,                          "fr" STD_RIGHT_ARROW "dB",                     "fld",                                         (0 &lt;&lt; TAM_MAX_BITS) |     0, CAT_NONE | SLS_ENABLED   | US_ENABLED   | EIM_DISABLED | PTP_NONE         },</v>
      </c>
    </row>
    <row r="244" spans="1:1">
      <c r="A244" s="80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IF(lookups!$E$2-LEN(SOURCE!C244) &gt;= 0, REPT(" ",lookups!$E$2-LEN(SOURCE!C244)), "")&amp;
      SOURCE!D244&amp;", "&amp; IF(lookups!$F$2-LEN(SOURCE!D244) &gt;= 0, REPT(" ",lookups!$F$2-LEN(SOURCE!D244)), "")&amp;
      SOURCE!E244&amp;", "&amp; IF(lookups!$G$2-LEN(SOURCE!E244) &gt;=0, REPT(" ",lookups!$G$2-LEN(SOURCE!E244)), "")&amp;
      SOURCE!F244&amp;", "&amp; IF(lookups!$H$2-LEN(SOURCE!F244) &gt;= 0, REPT(" ",lookups!$H$2-LEN(SOURCE!F244)+2), "")&amp;"("&amp;
      SUBSTITUTE(TEXT(SOURCE!G244,"??0"),"  ","")&amp;" &lt;&lt; TAM_MAX_BITS) |"&amp; IF(lookups!$I$2-3 &gt;= 0, REPT(" ",MAX(1,lookups!$I$2-5+4+1-1-LEN(  IF(ISTEXT(SOURCE!H244),SOURCE!H244,  SUBSTITUTE(SUBSTITUTE(TEXT(SOURCE!H244,"????0"),"  ","")," ",""))   ))), "")&amp;
       IF(ISTEXT(SOURCE!H244),SOURCE!H244, SUBSTITUTE(SUBSTITUTE(TEXT(SOURCE!H244,"????0"),"  ","")," ",""))   &amp;","&amp; IF(lookups!$J$2-3 &gt;= 0, REPT(" ",lookups!$J$2-3-5), "")&amp;
      SOURCE!I244&amp;
" | "&amp; IF(lookups!$K$2-LEN(SOURCE!I244) &gt;= 0, REPT(" ",lookups!$K$2-LEN(SOURCE!I244)), "")&amp;
      SOURCE!J244&amp;      IF(lookups!$L$2-LEN(SOURCE!J244) &gt;= 0, REPT(" ",lookups!$L$2-LEN(SOURCE!J244)), "")&amp;
" | "&amp; IF(lookups!$K$2-LEN(SOURCE!I244) &gt;= 0, REPT(" ",lookups!$K$2-LEN(SOURCE!I244)), "")&amp;
      SOURCE!K244&amp;      IF(lookups!$L$2-LEN(SOURCE!K244) &gt;= 0, REPT(" ",lookups!$M$2-LEN(SOURCE!K244)), "")&amp;
" | "&amp; SOURCE!L244&amp;      IF(lookups!$O$2-LEN(SOURCE!L244) &gt;= 0, REPT(" ",lookups!$O$2-LEN(SOURCE!L244)), "")&amp;
" | "&amp; SOURCE!M244&amp;      IF(lookups!$P$2-LEN(SOURCE!M244) &gt;= 0, REPT(" ",lookups!$P$2-LEN(SOURCE!M244)), "")&amp;
      "},"&amp;IF(SOURCE!O244&lt;&gt;"",""&amp;SOURCE!O244,"")
 )
)
)</f>
        <v>/*  232 */  { itemToBeCoded,                NOPARAM,                     "0232",                                        "0232",                                        (0 &lt;&lt; TAM_MAX_BITS) |     0, CAT_FREE | SLS_ENABLED   | US_UNCHANGED | EIM_DISABLED | PTP_DISABLED     },</v>
      </c>
    </row>
    <row r="245" spans="1:1">
      <c r="A245" s="80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IF(lookups!$E$2-LEN(SOURCE!C245) &gt;= 0, REPT(" ",lookups!$E$2-LEN(SOURCE!C245)), "")&amp;
      SOURCE!D245&amp;", "&amp; IF(lookups!$F$2-LEN(SOURCE!D245) &gt;= 0, REPT(" ",lookups!$F$2-LEN(SOURCE!D245)), "")&amp;
      SOURCE!E245&amp;", "&amp; IF(lookups!$G$2-LEN(SOURCE!E245) &gt;=0, REPT(" ",lookups!$G$2-LEN(SOURCE!E245)), "")&amp;
      SOURCE!F245&amp;", "&amp; IF(lookups!$H$2-LEN(SOURCE!F245) &gt;= 0, REPT(" ",lookups!$H$2-LEN(SOURCE!F245)+2), "")&amp;"("&amp;
      SUBSTITUTE(TEXT(SOURCE!G245,"??0"),"  ","")&amp;" &lt;&lt; TAM_MAX_BITS) |"&amp; IF(lookups!$I$2-3 &gt;= 0, REPT(" ",MAX(1,lookups!$I$2-5+4+1-1-LEN(  IF(ISTEXT(SOURCE!H245),SOURCE!H245,  SUBSTITUTE(SUBSTITUTE(TEXT(SOURCE!H245,"????0"),"  ","")," ",""))   ))), "")&amp;
       IF(ISTEXT(SOURCE!H245),SOURCE!H245, SUBSTITUTE(SUBSTITUTE(TEXT(SOURCE!H245,"????0"),"  ","")," ",""))   &amp;","&amp; IF(lookups!$J$2-3 &gt;= 0, REPT(" ",lookups!$J$2-3-5), "")&amp;
      SOURCE!I245&amp;
" | "&amp; IF(lookups!$K$2-LEN(SOURCE!I245) &gt;= 0, REPT(" ",lookups!$K$2-LEN(SOURCE!I245)), "")&amp;
      SOURCE!J245&amp;      IF(lookups!$L$2-LEN(SOURCE!J245) &gt;= 0, REPT(" ",lookups!$L$2-LEN(SOURCE!J245)), "")&amp;
" | "&amp; IF(lookups!$K$2-LEN(SOURCE!I245) &gt;= 0, REPT(" ",lookups!$K$2-LEN(SOURCE!I245)), "")&amp;
      SOURCE!K245&amp;      IF(lookups!$L$2-LEN(SOURCE!K245) &gt;= 0, REPT(" ",lookups!$M$2-LEN(SOURCE!K245)), "")&amp;
" | "&amp; SOURCE!L245&amp;      IF(lookups!$O$2-LEN(SOURCE!L245) &gt;= 0, REPT(" ",lookups!$O$2-LEN(SOURCE!L245)), "")&amp;
" | "&amp; SOURCE!M245&amp;      IF(lookups!$P$2-LEN(SOURCE!M245) &gt;= 0, REPT(" ",lookups!$P$2-LEN(SOURCE!M245)), "")&amp;
      "},"&amp;IF(SOURCE!O245&lt;&gt;"",""&amp;SOURCE!O245,"")
 )
)
)</f>
        <v>/*  233 */  { itemToBeCoded,                NOPARAM,                     "0233",                                        "0233",                                        (0 &lt;&lt; TAM_MAX_BITS) |     0, CAT_FREE | SLS_ENABLED   | US_UNCHANGED | EIM_DISABLED | PTP_DISABLED     },</v>
      </c>
    </row>
    <row r="246" spans="1:1">
      <c r="A246" s="80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IF(lookups!$E$2-LEN(SOURCE!C246) &gt;= 0, REPT(" ",lookups!$E$2-LEN(SOURCE!C246)), "")&amp;
      SOURCE!D246&amp;", "&amp; IF(lookups!$F$2-LEN(SOURCE!D246) &gt;= 0, REPT(" ",lookups!$F$2-LEN(SOURCE!D246)), "")&amp;
      SOURCE!E246&amp;", "&amp; IF(lookups!$G$2-LEN(SOURCE!E246) &gt;=0, REPT(" ",lookups!$G$2-LEN(SOURCE!E246)), "")&amp;
      SOURCE!F246&amp;", "&amp; IF(lookups!$H$2-LEN(SOURCE!F246) &gt;= 0, REPT(" ",lookups!$H$2-LEN(SOURCE!F246)+2), "")&amp;"("&amp;
      SUBSTITUTE(TEXT(SOURCE!G246,"??0"),"  ","")&amp;" &lt;&lt; TAM_MAX_BITS) |"&amp; IF(lookups!$I$2-3 &gt;= 0, REPT(" ",MAX(1,lookups!$I$2-5+4+1-1-LEN(  IF(ISTEXT(SOURCE!H246),SOURCE!H246,  SUBSTITUTE(SUBSTITUTE(TEXT(SOURCE!H246,"????0"),"  ","")," ",""))   ))), "")&amp;
       IF(ISTEXT(SOURCE!H246),SOURCE!H246, SUBSTITUTE(SUBSTITUTE(TEXT(SOURCE!H246,"????0"),"  ","")," ",""))   &amp;","&amp; IF(lookups!$J$2-3 &gt;= 0, REPT(" ",lookups!$J$2-3-5), "")&amp;
      SOURCE!I246&amp;
" | "&amp; IF(lookups!$K$2-LEN(SOURCE!I246) &gt;= 0, REPT(" ",lookups!$K$2-LEN(SOURCE!I246)), "")&amp;
      SOURCE!J246&amp;      IF(lookups!$L$2-LEN(SOURCE!J246) &gt;= 0, REPT(" ",lookups!$L$2-LEN(SOURCE!J246)), "")&amp;
" | "&amp; IF(lookups!$K$2-LEN(SOURCE!I246) &gt;= 0, REPT(" ",lookups!$K$2-LEN(SOURCE!I246)), "")&amp;
      SOURCE!K246&amp;      IF(lookups!$L$2-LEN(SOURCE!K246) &gt;= 0, REPT(" ",lookups!$M$2-LEN(SOURCE!K246)), "")&amp;
" | "&amp; SOURCE!L246&amp;      IF(lookups!$O$2-LEN(SOURCE!L246) &gt;= 0, REPT(" ",lookups!$O$2-LEN(SOURCE!L246)), "")&amp;
" | "&amp; SOURCE!M246&amp;      IF(lookups!$P$2-LEN(SOURCE!M246) &gt;= 0, REPT(" ",lookups!$P$2-LEN(SOURCE!M246)), "")&amp;
      "},"&amp;IF(SOURCE!O246&lt;&gt;"",""&amp;SOURCE!O246,"")
 )
)
)</f>
        <v>/*  234 */  { fnCvtAcreHa,                  multiply,                    "acre" STD_RIGHT_ARROW "ha",                   "acre" STD_RIGHT_ARROW,                        (0 &lt;&lt; TAM_MAX_BITS) |     0, CAT_NONE | SLS_ENABLED   | US_ENABLED   | EIM_DISABLED | PTP_NONE         },</v>
      </c>
    </row>
    <row r="247" spans="1:1">
      <c r="A247" s="80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IF(lookups!$E$2-LEN(SOURCE!C247) &gt;= 0, REPT(" ",lookups!$E$2-LEN(SOURCE!C247)), "")&amp;
      SOURCE!D247&amp;", "&amp; IF(lookups!$F$2-LEN(SOURCE!D247) &gt;= 0, REPT(" ",lookups!$F$2-LEN(SOURCE!D247)), "")&amp;
      SOURCE!E247&amp;", "&amp; IF(lookups!$G$2-LEN(SOURCE!E247) &gt;=0, REPT(" ",lookups!$G$2-LEN(SOURCE!E247)), "")&amp;
      SOURCE!F247&amp;", "&amp; IF(lookups!$H$2-LEN(SOURCE!F247) &gt;= 0, REPT(" ",lookups!$H$2-LEN(SOURCE!F247)+2), "")&amp;"("&amp;
      SUBSTITUTE(TEXT(SOURCE!G247,"??0"),"  ","")&amp;" &lt;&lt; TAM_MAX_BITS) |"&amp; IF(lookups!$I$2-3 &gt;= 0, REPT(" ",MAX(1,lookups!$I$2-5+4+1-1-LEN(  IF(ISTEXT(SOURCE!H247),SOURCE!H247,  SUBSTITUTE(SUBSTITUTE(TEXT(SOURCE!H247,"????0"),"  ","")," ",""))   ))), "")&amp;
       IF(ISTEXT(SOURCE!H247),SOURCE!H247, SUBSTITUTE(SUBSTITUTE(TEXT(SOURCE!H247,"????0"),"  ","")," ",""))   &amp;","&amp; IF(lookups!$J$2-3 &gt;= 0, REPT(" ",lookups!$J$2-3-5), "")&amp;
      SOURCE!I247&amp;
" | "&amp; IF(lookups!$K$2-LEN(SOURCE!I247) &gt;= 0, REPT(" ",lookups!$K$2-LEN(SOURCE!I247)), "")&amp;
      SOURCE!J247&amp;      IF(lookups!$L$2-LEN(SOURCE!J247) &gt;= 0, REPT(" ",lookups!$L$2-LEN(SOURCE!J247)), "")&amp;
" | "&amp; IF(lookups!$K$2-LEN(SOURCE!I247) &gt;= 0, REPT(" ",lookups!$K$2-LEN(SOURCE!I247)), "")&amp;
      SOURCE!K247&amp;      IF(lookups!$L$2-LEN(SOURCE!K247) &gt;= 0, REPT(" ",lookups!$M$2-LEN(SOURCE!K247)), "")&amp;
" | "&amp; SOURCE!L247&amp;      IF(lookups!$O$2-LEN(SOURCE!L247) &gt;= 0, REPT(" ",lookups!$O$2-LEN(SOURCE!L247)), "")&amp;
" | "&amp; SOURCE!M247&amp;      IF(lookups!$P$2-LEN(SOURCE!M247) &gt;= 0, REPT(" ",lookups!$P$2-LEN(SOURCE!M247)), "")&amp;
      "},"&amp;IF(SOURCE!O247&lt;&gt;"",""&amp;SOURCE!O247,"")
 )
)
)</f>
        <v>/*  235 */  { itemToBeCoded,                NOPARAM,                     "0235",                                        "0235",                                        (0 &lt;&lt; TAM_MAX_BITS) |     0, CAT_FREE | SLS_ENABLED   | US_UNCHANGED | EIM_DISABLED | PTP_DISABLED     },</v>
      </c>
    </row>
    <row r="248" spans="1:1">
      <c r="A248" s="80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IF(lookups!$E$2-LEN(SOURCE!C248) &gt;= 0, REPT(" ",lookups!$E$2-LEN(SOURCE!C248)), "")&amp;
      SOURCE!D248&amp;", "&amp; IF(lookups!$F$2-LEN(SOURCE!D248) &gt;= 0, REPT(" ",lookups!$F$2-LEN(SOURCE!D248)), "")&amp;
      SOURCE!E248&amp;", "&amp; IF(lookups!$G$2-LEN(SOURCE!E248) &gt;=0, REPT(" ",lookups!$G$2-LEN(SOURCE!E248)), "")&amp;
      SOURCE!F248&amp;", "&amp; IF(lookups!$H$2-LEN(SOURCE!F248) &gt;= 0, REPT(" ",lookups!$H$2-LEN(SOURCE!F248)+2), "")&amp;"("&amp;
      SUBSTITUTE(TEXT(SOURCE!G248,"??0"),"  ","")&amp;" &lt;&lt; TAM_MAX_BITS) |"&amp; IF(lookups!$I$2-3 &gt;= 0, REPT(" ",MAX(1,lookups!$I$2-5+4+1-1-LEN(  IF(ISTEXT(SOURCE!H248),SOURCE!H248,  SUBSTITUTE(SUBSTITUTE(TEXT(SOURCE!H248,"????0"),"  ","")," ",""))   ))), "")&amp;
       IF(ISTEXT(SOURCE!H248),SOURCE!H248, SUBSTITUTE(SUBSTITUTE(TEXT(SOURCE!H248,"????0"),"  ","")," ",""))   &amp;","&amp; IF(lookups!$J$2-3 &gt;= 0, REPT(" ",lookups!$J$2-3-5), "")&amp;
      SOURCE!I248&amp;
" | "&amp; IF(lookups!$K$2-LEN(SOURCE!I248) &gt;= 0, REPT(" ",lookups!$K$2-LEN(SOURCE!I248)), "")&amp;
      SOURCE!J248&amp;      IF(lookups!$L$2-LEN(SOURCE!J248) &gt;= 0, REPT(" ",lookups!$L$2-LEN(SOURCE!J248)), "")&amp;
" | "&amp; IF(lookups!$K$2-LEN(SOURCE!I248) &gt;= 0, REPT(" ",lookups!$K$2-LEN(SOURCE!I248)), "")&amp;
      SOURCE!K248&amp;      IF(lookups!$L$2-LEN(SOURCE!K248) &gt;= 0, REPT(" ",lookups!$M$2-LEN(SOURCE!K248)), "")&amp;
" | "&amp; SOURCE!L248&amp;      IF(lookups!$O$2-LEN(SOURCE!L248) &gt;= 0, REPT(" ",lookups!$O$2-LEN(SOURCE!L248)), "")&amp;
" | "&amp; SOURCE!M248&amp;      IF(lookups!$P$2-LEN(SOURCE!M248) &gt;= 0, REPT(" ",lookups!$P$2-LEN(SOURCE!M248)), "")&amp;
      "},"&amp;IF(SOURCE!O248&lt;&gt;"",""&amp;SOURCE!O248,"")
 )
)
)</f>
        <v>/*  236 */  { fnCvtAcreHa,                  divide,                      "ha" STD_RIGHT_ARROW "acre",                   "ha" STD_RIGHT_ARROW,                          (0 &lt;&lt; TAM_MAX_BITS) |     0, CAT_NONE | SLS_ENABLED   | US_ENABLED   | EIM_DISABLED | PTP_NONE         },</v>
      </c>
    </row>
    <row r="249" spans="1:1">
      <c r="A249" s="80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IF(lookups!$E$2-LEN(SOURCE!C249) &gt;= 0, REPT(" ",lookups!$E$2-LEN(SOURCE!C249)), "")&amp;
      SOURCE!D249&amp;", "&amp; IF(lookups!$F$2-LEN(SOURCE!D249) &gt;= 0, REPT(" ",lookups!$F$2-LEN(SOURCE!D249)), "")&amp;
      SOURCE!E249&amp;", "&amp; IF(lookups!$G$2-LEN(SOURCE!E249) &gt;=0, REPT(" ",lookups!$G$2-LEN(SOURCE!E249)), "")&amp;
      SOURCE!F249&amp;", "&amp; IF(lookups!$H$2-LEN(SOURCE!F249) &gt;= 0, REPT(" ",lookups!$H$2-LEN(SOURCE!F249)+2), "")&amp;"("&amp;
      SUBSTITUTE(TEXT(SOURCE!G249,"??0"),"  ","")&amp;" &lt;&lt; TAM_MAX_BITS) |"&amp; IF(lookups!$I$2-3 &gt;= 0, REPT(" ",MAX(1,lookups!$I$2-5+4+1-1-LEN(  IF(ISTEXT(SOURCE!H249),SOURCE!H249,  SUBSTITUTE(SUBSTITUTE(TEXT(SOURCE!H249,"????0"),"  ","")," ",""))   ))), "")&amp;
       IF(ISTEXT(SOURCE!H249),SOURCE!H249, SUBSTITUTE(SUBSTITUTE(TEXT(SOURCE!H249,"????0"),"  ","")," ",""))   &amp;","&amp; IF(lookups!$J$2-3 &gt;= 0, REPT(" ",lookups!$J$2-3-5), "")&amp;
      SOURCE!I249&amp;
" | "&amp; IF(lookups!$K$2-LEN(SOURCE!I249) &gt;= 0, REPT(" ",lookups!$K$2-LEN(SOURCE!I249)), "")&amp;
      SOURCE!J249&amp;      IF(lookups!$L$2-LEN(SOURCE!J249) &gt;= 0, REPT(" ",lookups!$L$2-LEN(SOURCE!J249)), "")&amp;
" | "&amp; IF(lookups!$K$2-LEN(SOURCE!I249) &gt;= 0, REPT(" ",lookups!$K$2-LEN(SOURCE!I249)), "")&amp;
      SOURCE!K249&amp;      IF(lookups!$L$2-LEN(SOURCE!K249) &gt;= 0, REPT(" ",lookups!$M$2-LEN(SOURCE!K249)), "")&amp;
" | "&amp; SOURCE!L249&amp;      IF(lookups!$O$2-LEN(SOURCE!L249) &gt;= 0, REPT(" ",lookups!$O$2-LEN(SOURCE!L249)), "")&amp;
" | "&amp; SOURCE!M249&amp;      IF(lookups!$P$2-LEN(SOURCE!M249) &gt;= 0, REPT(" ",lookups!$P$2-LEN(SOURCE!M249)), "")&amp;
      "},"&amp;IF(SOURCE!O249&lt;&gt;"",""&amp;SOURCE!O249,"")
 )
)
)</f>
        <v>/*  237 */  { itemToBeCoded,                NOPARAM,                     "0237",                                        "0237",                                        (0 &lt;&lt; TAM_MAX_BITS) |     0, CAT_FREE | SLS_ENABLED   | US_UNCHANGED | EIM_DISABLED | PTP_DISABLED     },</v>
      </c>
    </row>
    <row r="250" spans="1:1">
      <c r="A250" s="80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IF(lookups!$E$2-LEN(SOURCE!C250) &gt;= 0, REPT(" ",lookups!$E$2-LEN(SOURCE!C250)), "")&amp;
      SOURCE!D250&amp;", "&amp; IF(lookups!$F$2-LEN(SOURCE!D250) &gt;= 0, REPT(" ",lookups!$F$2-LEN(SOURCE!D250)), "")&amp;
      SOURCE!E250&amp;", "&amp; IF(lookups!$G$2-LEN(SOURCE!E250) &gt;=0, REPT(" ",lookups!$G$2-LEN(SOURCE!E250)), "")&amp;
      SOURCE!F250&amp;", "&amp; IF(lookups!$H$2-LEN(SOURCE!F250) &gt;= 0, REPT(" ",lookups!$H$2-LEN(SOURCE!F250)+2), "")&amp;"("&amp;
      SUBSTITUTE(TEXT(SOURCE!G250,"??0"),"  ","")&amp;" &lt;&lt; TAM_MAX_BITS) |"&amp; IF(lookups!$I$2-3 &gt;= 0, REPT(" ",MAX(1,lookups!$I$2-5+4+1-1-LEN(  IF(ISTEXT(SOURCE!H250),SOURCE!H250,  SUBSTITUTE(SUBSTITUTE(TEXT(SOURCE!H250,"????0"),"  ","")," ",""))   ))), "")&amp;
       IF(ISTEXT(SOURCE!H250),SOURCE!H250, SUBSTITUTE(SUBSTITUTE(TEXT(SOURCE!H250,"????0"),"  ","")," ",""))   &amp;","&amp; IF(lookups!$J$2-3 &gt;= 0, REPT(" ",lookups!$J$2-3-5), "")&amp;
      SOURCE!I250&amp;
" | "&amp; IF(lookups!$K$2-LEN(SOURCE!I250) &gt;= 0, REPT(" ",lookups!$K$2-LEN(SOURCE!I250)), "")&amp;
      SOURCE!J250&amp;      IF(lookups!$L$2-LEN(SOURCE!J250) &gt;= 0, REPT(" ",lookups!$L$2-LEN(SOURCE!J250)), "")&amp;
" | "&amp; IF(lookups!$K$2-LEN(SOURCE!I250) &gt;= 0, REPT(" ",lookups!$K$2-LEN(SOURCE!I250)), "")&amp;
      SOURCE!K250&amp;      IF(lookups!$L$2-LEN(SOURCE!K250) &gt;= 0, REPT(" ",lookups!$M$2-LEN(SOURCE!K250)), "")&amp;
" | "&amp; SOURCE!L250&amp;      IF(lookups!$O$2-LEN(SOURCE!L250) &gt;= 0, REPT(" ",lookups!$O$2-LEN(SOURCE!L250)), "")&amp;
" | "&amp; SOURCE!M250&amp;      IF(lookups!$P$2-LEN(SOURCE!M250) &gt;= 0, REPT(" ",lookups!$P$2-LEN(SOURCE!M250)), "")&amp;
      "},"&amp;IF(SOURCE!O250&lt;&gt;"",""&amp;SOURCE!O250,"")
 )
)
)</f>
        <v>/*  238 */  { fnCvtAcreusHa,                multiply,                    "acre" STD_US STD_RIGHT_ARROW "ha",            "acre" STD_US STD_RIGHT_ARROW,                 (0 &lt;&lt; TAM_MAX_BITS) |     0, CAT_NONE | SLS_ENABLED   | US_ENABLED   | EIM_DISABLED | PTP_NONE         },</v>
      </c>
    </row>
    <row r="251" spans="1:1">
      <c r="A251" s="80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IF(lookups!$E$2-LEN(SOURCE!C251) &gt;= 0, REPT(" ",lookups!$E$2-LEN(SOURCE!C251)), "")&amp;
      SOURCE!D251&amp;", "&amp; IF(lookups!$F$2-LEN(SOURCE!D251) &gt;= 0, REPT(" ",lookups!$F$2-LEN(SOURCE!D251)), "")&amp;
      SOURCE!E251&amp;", "&amp; IF(lookups!$G$2-LEN(SOURCE!E251) &gt;=0, REPT(" ",lookups!$G$2-LEN(SOURCE!E251)), "")&amp;
      SOURCE!F251&amp;", "&amp; IF(lookups!$H$2-LEN(SOURCE!F251) &gt;= 0, REPT(" ",lookups!$H$2-LEN(SOURCE!F251)+2), "")&amp;"("&amp;
      SUBSTITUTE(TEXT(SOURCE!G251,"??0"),"  ","")&amp;" &lt;&lt; TAM_MAX_BITS) |"&amp; IF(lookups!$I$2-3 &gt;= 0, REPT(" ",MAX(1,lookups!$I$2-5+4+1-1-LEN(  IF(ISTEXT(SOURCE!H251),SOURCE!H251,  SUBSTITUTE(SUBSTITUTE(TEXT(SOURCE!H251,"????0"),"  ","")," ",""))   ))), "")&amp;
       IF(ISTEXT(SOURCE!H251),SOURCE!H251, SUBSTITUTE(SUBSTITUTE(TEXT(SOURCE!H251,"????0"),"  ","")," ",""))   &amp;","&amp; IF(lookups!$J$2-3 &gt;= 0, REPT(" ",lookups!$J$2-3-5), "")&amp;
      SOURCE!I251&amp;
" | "&amp; IF(lookups!$K$2-LEN(SOURCE!I251) &gt;= 0, REPT(" ",lookups!$K$2-LEN(SOURCE!I251)), "")&amp;
      SOURCE!J251&amp;      IF(lookups!$L$2-LEN(SOURCE!J251) &gt;= 0, REPT(" ",lookups!$L$2-LEN(SOURCE!J251)), "")&amp;
" | "&amp; IF(lookups!$K$2-LEN(SOURCE!I251) &gt;= 0, REPT(" ",lookups!$K$2-LEN(SOURCE!I251)), "")&amp;
      SOURCE!K251&amp;      IF(lookups!$L$2-LEN(SOURCE!K251) &gt;= 0, REPT(" ",lookups!$M$2-LEN(SOURCE!K251)), "")&amp;
" | "&amp; SOURCE!L251&amp;      IF(lookups!$O$2-LEN(SOURCE!L251) &gt;= 0, REPT(" ",lookups!$O$2-LEN(SOURCE!L251)), "")&amp;
" | "&amp; SOURCE!M251&amp;      IF(lookups!$P$2-LEN(SOURCE!M251) &gt;= 0, REPT(" ",lookups!$P$2-LEN(SOURCE!M251)), "")&amp;
      "},"&amp;IF(SOURCE!O251&lt;&gt;"",""&amp;SOURCE!O251,"")
 )
)
)</f>
        <v>/*  239 */  { itemToBeCoded,                NOPARAM,                     "0239",                                        "0239",                                        (0 &lt;&lt; TAM_MAX_BITS) |     0, CAT_FREE | SLS_ENABLED   | US_UNCHANGED | EIM_DISABLED | PTP_DISABLED     },</v>
      </c>
    </row>
    <row r="252" spans="1:1">
      <c r="A252" s="80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IF(lookups!$E$2-LEN(SOURCE!C252) &gt;= 0, REPT(" ",lookups!$E$2-LEN(SOURCE!C252)), "")&amp;
      SOURCE!D252&amp;", "&amp; IF(lookups!$F$2-LEN(SOURCE!D252) &gt;= 0, REPT(" ",lookups!$F$2-LEN(SOURCE!D252)), "")&amp;
      SOURCE!E252&amp;", "&amp; IF(lookups!$G$2-LEN(SOURCE!E252) &gt;=0, REPT(" ",lookups!$G$2-LEN(SOURCE!E252)), "")&amp;
      SOURCE!F252&amp;", "&amp; IF(lookups!$H$2-LEN(SOURCE!F252) &gt;= 0, REPT(" ",lookups!$H$2-LEN(SOURCE!F252)+2), "")&amp;"("&amp;
      SUBSTITUTE(TEXT(SOURCE!G252,"??0"),"  ","")&amp;" &lt;&lt; TAM_MAX_BITS) |"&amp; IF(lookups!$I$2-3 &gt;= 0, REPT(" ",MAX(1,lookups!$I$2-5+4+1-1-LEN(  IF(ISTEXT(SOURCE!H252),SOURCE!H252,  SUBSTITUTE(SUBSTITUTE(TEXT(SOURCE!H252,"????0"),"  ","")," ",""))   ))), "")&amp;
       IF(ISTEXT(SOURCE!H252),SOURCE!H252, SUBSTITUTE(SUBSTITUTE(TEXT(SOURCE!H252,"????0"),"  ","")," ",""))   &amp;","&amp; IF(lookups!$J$2-3 &gt;= 0, REPT(" ",lookups!$J$2-3-5), "")&amp;
      SOURCE!I252&amp;
" | "&amp; IF(lookups!$K$2-LEN(SOURCE!I252) &gt;= 0, REPT(" ",lookups!$K$2-LEN(SOURCE!I252)), "")&amp;
      SOURCE!J252&amp;      IF(lookups!$L$2-LEN(SOURCE!J252) &gt;= 0, REPT(" ",lookups!$L$2-LEN(SOURCE!J252)), "")&amp;
" | "&amp; IF(lookups!$K$2-LEN(SOURCE!I252) &gt;= 0, REPT(" ",lookups!$K$2-LEN(SOURCE!I252)), "")&amp;
      SOURCE!K252&amp;      IF(lookups!$L$2-LEN(SOURCE!K252) &gt;= 0, REPT(" ",lookups!$M$2-LEN(SOURCE!K252)), "")&amp;
" | "&amp; SOURCE!L252&amp;      IF(lookups!$O$2-LEN(SOURCE!L252) &gt;= 0, REPT(" ",lookups!$O$2-LEN(SOURCE!L252)), "")&amp;
" | "&amp; SOURCE!M252&amp;      IF(lookups!$P$2-LEN(SOURCE!M252) &gt;= 0, REPT(" ",lookups!$P$2-LEN(SOURCE!M252)), "")&amp;
      "},"&amp;IF(SOURCE!O252&lt;&gt;"",""&amp;SOURCE!O252,"")
 )
)
)</f>
        <v>/*  240 */  { fnCvtAcreusHa,                divide,                      "ha" STD_RIGHT_ARROW "acre" STD_US,            "ha" STD_RIGHT_ARROW,                          (0 &lt;&lt; TAM_MAX_BITS) |     0, CAT_NONE | SLS_ENABLED   | US_ENABLED   | EIM_DISABLED | PTP_NONE         },</v>
      </c>
    </row>
    <row r="253" spans="1:1">
      <c r="A253" s="80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IF(lookups!$E$2-LEN(SOURCE!C253) &gt;= 0, REPT(" ",lookups!$E$2-LEN(SOURCE!C253)), "")&amp;
      SOURCE!D253&amp;", "&amp; IF(lookups!$F$2-LEN(SOURCE!D253) &gt;= 0, REPT(" ",lookups!$F$2-LEN(SOURCE!D253)), "")&amp;
      SOURCE!E253&amp;", "&amp; IF(lookups!$G$2-LEN(SOURCE!E253) &gt;=0, REPT(" ",lookups!$G$2-LEN(SOURCE!E253)), "")&amp;
      SOURCE!F253&amp;", "&amp; IF(lookups!$H$2-LEN(SOURCE!F253) &gt;= 0, REPT(" ",lookups!$H$2-LEN(SOURCE!F253)+2), "")&amp;"("&amp;
      SUBSTITUTE(TEXT(SOURCE!G253,"??0"),"  ","")&amp;" &lt;&lt; TAM_MAX_BITS) |"&amp; IF(lookups!$I$2-3 &gt;= 0, REPT(" ",MAX(1,lookups!$I$2-5+4+1-1-LEN(  IF(ISTEXT(SOURCE!H253),SOURCE!H253,  SUBSTITUTE(SUBSTITUTE(TEXT(SOURCE!H253,"????0"),"  ","")," ",""))   ))), "")&amp;
       IF(ISTEXT(SOURCE!H253),SOURCE!H253, SUBSTITUTE(SUBSTITUTE(TEXT(SOURCE!H253,"????0"),"  ","")," ",""))   &amp;","&amp; IF(lookups!$J$2-3 &gt;= 0, REPT(" ",lookups!$J$2-3-5), "")&amp;
      SOURCE!I253&amp;
" | "&amp; IF(lookups!$K$2-LEN(SOURCE!I253) &gt;= 0, REPT(" ",lookups!$K$2-LEN(SOURCE!I253)), "")&amp;
      SOURCE!J253&amp;      IF(lookups!$L$2-LEN(SOURCE!J253) &gt;= 0, REPT(" ",lookups!$L$2-LEN(SOURCE!J253)), "")&amp;
" | "&amp; IF(lookups!$K$2-LEN(SOURCE!I253) &gt;= 0, REPT(" ",lookups!$K$2-LEN(SOURCE!I253)), "")&amp;
      SOURCE!K253&amp;      IF(lookups!$L$2-LEN(SOURCE!K253) &gt;= 0, REPT(" ",lookups!$M$2-LEN(SOURCE!K253)), "")&amp;
" | "&amp; SOURCE!L253&amp;      IF(lookups!$O$2-LEN(SOURCE!L253) &gt;= 0, REPT(" ",lookups!$O$2-LEN(SOURCE!L253)), "")&amp;
" | "&amp; SOURCE!M253&amp;      IF(lookups!$P$2-LEN(SOURCE!M253) &gt;= 0, REPT(" ",lookups!$P$2-LEN(SOURCE!M253)), "")&amp;
      "},"&amp;IF(SOURCE!O253&lt;&gt;"",""&amp;SOURCE!O253,"")
 )
)
)</f>
        <v>/*  241 */  { itemToBeCoded,                NOPARAM,                     "0241",                                        "0241",                                        (0 &lt;&lt; TAM_MAX_BITS) |     0, CAT_FREE | SLS_ENABLED   | US_UNCHANGED | EIM_DISABLED | PTP_DISABLED     },</v>
      </c>
    </row>
    <row r="254" spans="1:1">
      <c r="A254" s="80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IF(lookups!$E$2-LEN(SOURCE!C254) &gt;= 0, REPT(" ",lookups!$E$2-LEN(SOURCE!C254)), "")&amp;
      SOURCE!D254&amp;", "&amp; IF(lookups!$F$2-LEN(SOURCE!D254) &gt;= 0, REPT(" ",lookups!$F$2-LEN(SOURCE!D254)), "")&amp;
      SOURCE!E254&amp;", "&amp; IF(lookups!$G$2-LEN(SOURCE!E254) &gt;=0, REPT(" ",lookups!$G$2-LEN(SOURCE!E254)), "")&amp;
      SOURCE!F254&amp;", "&amp; IF(lookups!$H$2-LEN(SOURCE!F254) &gt;= 0, REPT(" ",lookups!$H$2-LEN(SOURCE!F254)+2), "")&amp;"("&amp;
      SUBSTITUTE(TEXT(SOURCE!G254,"??0"),"  ","")&amp;" &lt;&lt; TAM_MAX_BITS) |"&amp; IF(lookups!$I$2-3 &gt;= 0, REPT(" ",MAX(1,lookups!$I$2-5+4+1-1-LEN(  IF(ISTEXT(SOURCE!H254),SOURCE!H254,  SUBSTITUTE(SUBSTITUTE(TEXT(SOURCE!H254,"????0"),"  ","")," ",""))   ))), "")&amp;
       IF(ISTEXT(SOURCE!H254),SOURCE!H254, SUBSTITUTE(SUBSTITUTE(TEXT(SOURCE!H254,"????0"),"  ","")," ",""))   &amp;","&amp; IF(lookups!$J$2-3 &gt;= 0, REPT(" ",lookups!$J$2-3-5), "")&amp;
      SOURCE!I254&amp;
" | "&amp; IF(lookups!$K$2-LEN(SOURCE!I254) &gt;= 0, REPT(" ",lookups!$K$2-LEN(SOURCE!I254)), "")&amp;
      SOURCE!J254&amp;      IF(lookups!$L$2-LEN(SOURCE!J254) &gt;= 0, REPT(" ",lookups!$L$2-LEN(SOURCE!J254)), "")&amp;
" | "&amp; IF(lookups!$K$2-LEN(SOURCE!I254) &gt;= 0, REPT(" ",lookups!$K$2-LEN(SOURCE!I254)), "")&amp;
      SOURCE!K254&amp;      IF(lookups!$L$2-LEN(SOURCE!K254) &gt;= 0, REPT(" ",lookups!$M$2-LEN(SOURCE!K254)), "")&amp;
" | "&amp; SOURCE!L254&amp;      IF(lookups!$O$2-LEN(SOURCE!L254) &gt;= 0, REPT(" ",lookups!$O$2-LEN(SOURCE!L254)), "")&amp;
" | "&amp; SOURCE!M254&amp;      IF(lookups!$P$2-LEN(SOURCE!M254) &gt;= 0, REPT(" ",lookups!$P$2-LEN(SOURCE!M254)), "")&amp;
      "},"&amp;IF(SOURCE!O254&lt;&gt;"",""&amp;SOURCE!O254,"")
 )
)
)</f>
        <v>/*  242 */  { fnCvtAtmPa,                   divide,                      "Pa" STD_RIGHT_ARROW "atm",                    "Pa" STD_RIGHT_ARROW "atm",                    (0 &lt;&lt; TAM_MAX_BITS) |     0, CAT_NONE | SLS_ENABLED   | US_ENABLED   | EIM_DISABLED | PTP_NONE         },</v>
      </c>
    </row>
    <row r="255" spans="1:1">
      <c r="A255" s="80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IF(lookups!$E$2-LEN(SOURCE!C255) &gt;= 0, REPT(" ",lookups!$E$2-LEN(SOURCE!C255)), "")&amp;
      SOURCE!D255&amp;", "&amp; IF(lookups!$F$2-LEN(SOURCE!D255) &gt;= 0, REPT(" ",lookups!$F$2-LEN(SOURCE!D255)), "")&amp;
      SOURCE!E255&amp;", "&amp; IF(lookups!$G$2-LEN(SOURCE!E255) &gt;=0, REPT(" ",lookups!$G$2-LEN(SOURCE!E255)), "")&amp;
      SOURCE!F255&amp;", "&amp; IF(lookups!$H$2-LEN(SOURCE!F255) &gt;= 0, REPT(" ",lookups!$H$2-LEN(SOURCE!F255)+2), "")&amp;"("&amp;
      SUBSTITUTE(TEXT(SOURCE!G255,"??0"),"  ","")&amp;" &lt;&lt; TAM_MAX_BITS) |"&amp; IF(lookups!$I$2-3 &gt;= 0, REPT(" ",MAX(1,lookups!$I$2-5+4+1-1-LEN(  IF(ISTEXT(SOURCE!H255),SOURCE!H255,  SUBSTITUTE(SUBSTITUTE(TEXT(SOURCE!H255,"????0"),"  ","")," ",""))   ))), "")&amp;
       IF(ISTEXT(SOURCE!H255),SOURCE!H255, SUBSTITUTE(SUBSTITUTE(TEXT(SOURCE!H255,"????0"),"  ","")," ",""))   &amp;","&amp; IF(lookups!$J$2-3 &gt;= 0, REPT(" ",lookups!$J$2-3-5), "")&amp;
      SOURCE!I255&amp;
" | "&amp; IF(lookups!$K$2-LEN(SOURCE!I255) &gt;= 0, REPT(" ",lookups!$K$2-LEN(SOURCE!I255)), "")&amp;
      SOURCE!J255&amp;      IF(lookups!$L$2-LEN(SOURCE!J255) &gt;= 0, REPT(" ",lookups!$L$2-LEN(SOURCE!J255)), "")&amp;
" | "&amp; IF(lookups!$K$2-LEN(SOURCE!I255) &gt;= 0, REPT(" ",lookups!$K$2-LEN(SOURCE!I255)), "")&amp;
      SOURCE!K255&amp;      IF(lookups!$L$2-LEN(SOURCE!K255) &gt;= 0, REPT(" ",lookups!$M$2-LEN(SOURCE!K255)), "")&amp;
" | "&amp; SOURCE!L255&amp;      IF(lookups!$O$2-LEN(SOURCE!L255) &gt;= 0, REPT(" ",lookups!$O$2-LEN(SOURCE!L255)), "")&amp;
" | "&amp; SOURCE!M255&amp;      IF(lookups!$P$2-LEN(SOURCE!M255) &gt;= 0, REPT(" ",lookups!$P$2-LEN(SOURCE!M255)), "")&amp;
      "},"&amp;IF(SOURCE!O255&lt;&gt;"",""&amp;SOURCE!O255,"")
 )
)
)</f>
        <v>/*  243 */  { fnCvtAtmPa,                   multiply,                    "atm" STD_RIGHT_ARROW "Pa",                    "atm" STD_RIGHT_ARROW "Pa",                    (0 &lt;&lt; TAM_MAX_BITS) |     0, CAT_NONE | SLS_ENABLED   | US_ENABLED   | EIM_DISABLED | PTP_NONE         },</v>
      </c>
    </row>
    <row r="256" spans="1:1">
      <c r="A256" s="80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IF(lookups!$E$2-LEN(SOURCE!C256) &gt;= 0, REPT(" ",lookups!$E$2-LEN(SOURCE!C256)), "")&amp;
      SOURCE!D256&amp;", "&amp; IF(lookups!$F$2-LEN(SOURCE!D256) &gt;= 0, REPT(" ",lookups!$F$2-LEN(SOURCE!D256)), "")&amp;
      SOURCE!E256&amp;", "&amp; IF(lookups!$G$2-LEN(SOURCE!E256) &gt;=0, REPT(" ",lookups!$G$2-LEN(SOURCE!E256)), "")&amp;
      SOURCE!F256&amp;", "&amp; IF(lookups!$H$2-LEN(SOURCE!F256) &gt;= 0, REPT(" ",lookups!$H$2-LEN(SOURCE!F256)+2), "")&amp;"("&amp;
      SUBSTITUTE(TEXT(SOURCE!G256,"??0"),"  ","")&amp;" &lt;&lt; TAM_MAX_BITS) |"&amp; IF(lookups!$I$2-3 &gt;= 0, REPT(" ",MAX(1,lookups!$I$2-5+4+1-1-LEN(  IF(ISTEXT(SOURCE!H256),SOURCE!H256,  SUBSTITUTE(SUBSTITUTE(TEXT(SOURCE!H256,"????0"),"  ","")," ",""))   ))), "")&amp;
       IF(ISTEXT(SOURCE!H256),SOURCE!H256, SUBSTITUTE(SUBSTITUTE(TEXT(SOURCE!H256,"????0"),"  ","")," ",""))   &amp;","&amp; IF(lookups!$J$2-3 &gt;= 0, REPT(" ",lookups!$J$2-3-5), "")&amp;
      SOURCE!I256&amp;
" | "&amp; IF(lookups!$K$2-LEN(SOURCE!I256) &gt;= 0, REPT(" ",lookups!$K$2-LEN(SOURCE!I256)), "")&amp;
      SOURCE!J256&amp;      IF(lookups!$L$2-LEN(SOURCE!J256) &gt;= 0, REPT(" ",lookups!$L$2-LEN(SOURCE!J256)), "")&amp;
" | "&amp; IF(lookups!$K$2-LEN(SOURCE!I256) &gt;= 0, REPT(" ",lookups!$K$2-LEN(SOURCE!I256)), "")&amp;
      SOURCE!K256&amp;      IF(lookups!$L$2-LEN(SOURCE!K256) &gt;= 0, REPT(" ",lookups!$M$2-LEN(SOURCE!K256)), "")&amp;
" | "&amp; SOURCE!L256&amp;      IF(lookups!$O$2-LEN(SOURCE!L256) &gt;= 0, REPT(" ",lookups!$O$2-LEN(SOURCE!L256)), "")&amp;
" | "&amp; SOURCE!M256&amp;      IF(lookups!$P$2-LEN(SOURCE!M256) &gt;= 0, REPT(" ",lookups!$P$2-LEN(SOURCE!M256)), "")&amp;
      "},"&amp;IF(SOURCE!O256&lt;&gt;"",""&amp;SOURCE!O256,"")
 )
)
)</f>
        <v>/*  244 */  { fnCvtAuM,                     multiply,                    "au" STD_RIGHT_ARROW "m",                      "au" STD_RIGHT_ARROW "m",                      (0 &lt;&lt; TAM_MAX_BITS) |     0, CAT_NONE | SLS_ENABLED   | US_ENABLED   | EIM_DISABLED | PTP_NONE         },</v>
      </c>
    </row>
    <row r="257" spans="1:1">
      <c r="A257" s="80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IF(lookups!$E$2-LEN(SOURCE!C257) &gt;= 0, REPT(" ",lookups!$E$2-LEN(SOURCE!C257)), "")&amp;
      SOURCE!D257&amp;", "&amp; IF(lookups!$F$2-LEN(SOURCE!D257) &gt;= 0, REPT(" ",lookups!$F$2-LEN(SOURCE!D257)), "")&amp;
      SOURCE!E257&amp;", "&amp; IF(lookups!$G$2-LEN(SOURCE!E257) &gt;=0, REPT(" ",lookups!$G$2-LEN(SOURCE!E257)), "")&amp;
      SOURCE!F257&amp;", "&amp; IF(lookups!$H$2-LEN(SOURCE!F257) &gt;= 0, REPT(" ",lookups!$H$2-LEN(SOURCE!F257)+2), "")&amp;"("&amp;
      SUBSTITUTE(TEXT(SOURCE!G257,"??0"),"  ","")&amp;" &lt;&lt; TAM_MAX_BITS) |"&amp; IF(lookups!$I$2-3 &gt;= 0, REPT(" ",MAX(1,lookups!$I$2-5+4+1-1-LEN(  IF(ISTEXT(SOURCE!H257),SOURCE!H257,  SUBSTITUTE(SUBSTITUTE(TEXT(SOURCE!H257,"????0"),"  ","")," ",""))   ))), "")&amp;
       IF(ISTEXT(SOURCE!H257),SOURCE!H257, SUBSTITUTE(SUBSTITUTE(TEXT(SOURCE!H257,"????0"),"  ","")," ",""))   &amp;","&amp; IF(lookups!$J$2-3 &gt;= 0, REPT(" ",lookups!$J$2-3-5), "")&amp;
      SOURCE!I257&amp;
" | "&amp; IF(lookups!$K$2-LEN(SOURCE!I257) &gt;= 0, REPT(" ",lookups!$K$2-LEN(SOURCE!I257)), "")&amp;
      SOURCE!J257&amp;      IF(lookups!$L$2-LEN(SOURCE!J257) &gt;= 0, REPT(" ",lookups!$L$2-LEN(SOURCE!J257)), "")&amp;
" | "&amp; IF(lookups!$K$2-LEN(SOURCE!I257) &gt;= 0, REPT(" ",lookups!$K$2-LEN(SOURCE!I257)), "")&amp;
      SOURCE!K257&amp;      IF(lookups!$L$2-LEN(SOURCE!K257) &gt;= 0, REPT(" ",lookups!$M$2-LEN(SOURCE!K257)), "")&amp;
" | "&amp; SOURCE!L257&amp;      IF(lookups!$O$2-LEN(SOURCE!L257) &gt;= 0, REPT(" ",lookups!$O$2-LEN(SOURCE!L257)), "")&amp;
" | "&amp; SOURCE!M257&amp;      IF(lookups!$P$2-LEN(SOURCE!M257) &gt;= 0, REPT(" ",lookups!$P$2-LEN(SOURCE!M257)), "")&amp;
      "},"&amp;IF(SOURCE!O257&lt;&gt;"",""&amp;SOURCE!O257,"")
 )
)
)</f>
        <v>/*  245 */  { fnCvtAuM,                     divide,                      "m" STD_RIGHT_ARROW "au",                      "m" STD_RIGHT_ARROW "au",                      (0 &lt;&lt; TAM_MAX_BITS) |     0, CAT_NONE | SLS_ENABLED   | US_ENABLED   | EIM_DISABLED | PTP_NONE         },</v>
      </c>
    </row>
    <row r="258" spans="1:1">
      <c r="A258" s="80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IF(lookups!$E$2-LEN(SOURCE!C258) &gt;= 0, REPT(" ",lookups!$E$2-LEN(SOURCE!C258)), "")&amp;
      SOURCE!D258&amp;", "&amp; IF(lookups!$F$2-LEN(SOURCE!D258) &gt;= 0, REPT(" ",lookups!$F$2-LEN(SOURCE!D258)), "")&amp;
      SOURCE!E258&amp;", "&amp; IF(lookups!$G$2-LEN(SOURCE!E258) &gt;=0, REPT(" ",lookups!$G$2-LEN(SOURCE!E258)), "")&amp;
      SOURCE!F258&amp;", "&amp; IF(lookups!$H$2-LEN(SOURCE!F258) &gt;= 0, REPT(" ",lookups!$H$2-LEN(SOURCE!F258)+2), "")&amp;"("&amp;
      SUBSTITUTE(TEXT(SOURCE!G258,"??0"),"  ","")&amp;" &lt;&lt; TAM_MAX_BITS) |"&amp; IF(lookups!$I$2-3 &gt;= 0, REPT(" ",MAX(1,lookups!$I$2-5+4+1-1-LEN(  IF(ISTEXT(SOURCE!H258),SOURCE!H258,  SUBSTITUTE(SUBSTITUTE(TEXT(SOURCE!H258,"????0"),"  ","")," ",""))   ))), "")&amp;
       IF(ISTEXT(SOURCE!H258),SOURCE!H258, SUBSTITUTE(SUBSTITUTE(TEXT(SOURCE!H258,"????0"),"  ","")," ",""))   &amp;","&amp; IF(lookups!$J$2-3 &gt;= 0, REPT(" ",lookups!$J$2-3-5), "")&amp;
      SOURCE!I258&amp;
" | "&amp; IF(lookups!$K$2-LEN(SOURCE!I258) &gt;= 0, REPT(" ",lookups!$K$2-LEN(SOURCE!I258)), "")&amp;
      SOURCE!J258&amp;      IF(lookups!$L$2-LEN(SOURCE!J258) &gt;= 0, REPT(" ",lookups!$L$2-LEN(SOURCE!J258)), "")&amp;
" | "&amp; IF(lookups!$K$2-LEN(SOURCE!I258) &gt;= 0, REPT(" ",lookups!$K$2-LEN(SOURCE!I258)), "")&amp;
      SOURCE!K258&amp;      IF(lookups!$L$2-LEN(SOURCE!K258) &gt;= 0, REPT(" ",lookups!$M$2-LEN(SOURCE!K258)), "")&amp;
" | "&amp; SOURCE!L258&amp;      IF(lookups!$O$2-LEN(SOURCE!L258) &gt;= 0, REPT(" ",lookups!$O$2-LEN(SOURCE!L258)), "")&amp;
" | "&amp; SOURCE!M258&amp;      IF(lookups!$P$2-LEN(SOURCE!M258) &gt;= 0, REPT(" ",lookups!$P$2-LEN(SOURCE!M258)), "")&amp;
      "},"&amp;IF(SOURCE!O258&lt;&gt;"",""&amp;SOURCE!O258,"")
 )
)
)</f>
        <v>/*  246 */  { fnCvtBarPa,                   multiply,                    "bar" STD_RIGHT_ARROW "Pa",                    "bar" STD_RIGHT_ARROW "Pa",                    (0 &lt;&lt; TAM_MAX_BITS) |     0, CAT_NONE | SLS_ENABLED   | US_ENABLED   | EIM_DISABLED | PTP_NONE         },</v>
      </c>
    </row>
    <row r="259" spans="1:1">
      <c r="A259" s="80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IF(lookups!$E$2-LEN(SOURCE!C259) &gt;= 0, REPT(" ",lookups!$E$2-LEN(SOURCE!C259)), "")&amp;
      SOURCE!D259&amp;", "&amp; IF(lookups!$F$2-LEN(SOURCE!D259) &gt;= 0, REPT(" ",lookups!$F$2-LEN(SOURCE!D259)), "")&amp;
      SOURCE!E259&amp;", "&amp; IF(lookups!$G$2-LEN(SOURCE!E259) &gt;=0, REPT(" ",lookups!$G$2-LEN(SOURCE!E259)), "")&amp;
      SOURCE!F259&amp;", "&amp; IF(lookups!$H$2-LEN(SOURCE!F259) &gt;= 0, REPT(" ",lookups!$H$2-LEN(SOURCE!F259)+2), "")&amp;"("&amp;
      SUBSTITUTE(TEXT(SOURCE!G259,"??0"),"  ","")&amp;" &lt;&lt; TAM_MAX_BITS) |"&amp; IF(lookups!$I$2-3 &gt;= 0, REPT(" ",MAX(1,lookups!$I$2-5+4+1-1-LEN(  IF(ISTEXT(SOURCE!H259),SOURCE!H259,  SUBSTITUTE(SUBSTITUTE(TEXT(SOURCE!H259,"????0"),"  ","")," ",""))   ))), "")&amp;
       IF(ISTEXT(SOURCE!H259),SOURCE!H259, SUBSTITUTE(SUBSTITUTE(TEXT(SOURCE!H259,"????0"),"  ","")," ",""))   &amp;","&amp; IF(lookups!$J$2-3 &gt;= 0, REPT(" ",lookups!$J$2-3-5), "")&amp;
      SOURCE!I259&amp;
" | "&amp; IF(lookups!$K$2-LEN(SOURCE!I259) &gt;= 0, REPT(" ",lookups!$K$2-LEN(SOURCE!I259)), "")&amp;
      SOURCE!J259&amp;      IF(lookups!$L$2-LEN(SOURCE!J259) &gt;= 0, REPT(" ",lookups!$L$2-LEN(SOURCE!J259)), "")&amp;
" | "&amp; IF(lookups!$K$2-LEN(SOURCE!I259) &gt;= 0, REPT(" ",lookups!$K$2-LEN(SOURCE!I259)), "")&amp;
      SOURCE!K259&amp;      IF(lookups!$L$2-LEN(SOURCE!K259) &gt;= 0, REPT(" ",lookups!$M$2-LEN(SOURCE!K259)), "")&amp;
" | "&amp; SOURCE!L259&amp;      IF(lookups!$O$2-LEN(SOURCE!L259) &gt;= 0, REPT(" ",lookups!$O$2-LEN(SOURCE!L259)), "")&amp;
" | "&amp; SOURCE!M259&amp;      IF(lookups!$P$2-LEN(SOURCE!M259) &gt;= 0, REPT(" ",lookups!$P$2-LEN(SOURCE!M259)), "")&amp;
      "},"&amp;IF(SOURCE!O259&lt;&gt;"",""&amp;SOURCE!O259,"")
 )
)
)</f>
        <v>/*  247 */  { fnCvtBarPa,                   divide,                      "Pa" STD_RIGHT_ARROW "bar",                    "Pa" STD_RIGHT_ARROW "bar",                    (0 &lt;&lt; TAM_MAX_BITS) |     0, CAT_NONE | SLS_ENABLED   | US_ENABLED   | EIM_DISABLED | PTP_NONE         },</v>
      </c>
    </row>
    <row r="260" spans="1:1">
      <c r="A260" s="80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IF(lookups!$E$2-LEN(SOURCE!C260) &gt;= 0, REPT(" ",lookups!$E$2-LEN(SOURCE!C260)), "")&amp;
      SOURCE!D260&amp;", "&amp; IF(lookups!$F$2-LEN(SOURCE!D260) &gt;= 0, REPT(" ",lookups!$F$2-LEN(SOURCE!D260)), "")&amp;
      SOURCE!E260&amp;", "&amp; IF(lookups!$G$2-LEN(SOURCE!E260) &gt;=0, REPT(" ",lookups!$G$2-LEN(SOURCE!E260)), "")&amp;
      SOURCE!F260&amp;", "&amp; IF(lookups!$H$2-LEN(SOURCE!F260) &gt;= 0, REPT(" ",lookups!$H$2-LEN(SOURCE!F260)+2), "")&amp;"("&amp;
      SUBSTITUTE(TEXT(SOURCE!G260,"??0"),"  ","")&amp;" &lt;&lt; TAM_MAX_BITS) |"&amp; IF(lookups!$I$2-3 &gt;= 0, REPT(" ",MAX(1,lookups!$I$2-5+4+1-1-LEN(  IF(ISTEXT(SOURCE!H260),SOURCE!H260,  SUBSTITUTE(SUBSTITUTE(TEXT(SOURCE!H260,"????0"),"  ","")," ",""))   ))), "")&amp;
       IF(ISTEXT(SOURCE!H260),SOURCE!H260, SUBSTITUTE(SUBSTITUTE(TEXT(SOURCE!H260,"????0"),"  ","")," ",""))   &amp;","&amp; IF(lookups!$J$2-3 &gt;= 0, REPT(" ",lookups!$J$2-3-5), "")&amp;
      SOURCE!I260&amp;
" | "&amp; IF(lookups!$K$2-LEN(SOURCE!I260) &gt;= 0, REPT(" ",lookups!$K$2-LEN(SOURCE!I260)), "")&amp;
      SOURCE!J260&amp;      IF(lookups!$L$2-LEN(SOURCE!J260) &gt;= 0, REPT(" ",lookups!$L$2-LEN(SOURCE!J260)), "")&amp;
" | "&amp; IF(lookups!$K$2-LEN(SOURCE!I260) &gt;= 0, REPT(" ",lookups!$K$2-LEN(SOURCE!I260)), "")&amp;
      SOURCE!K260&amp;      IF(lookups!$L$2-LEN(SOURCE!K260) &gt;= 0, REPT(" ",lookups!$M$2-LEN(SOURCE!K260)), "")&amp;
" | "&amp; SOURCE!L260&amp;      IF(lookups!$O$2-LEN(SOURCE!L260) &gt;= 0, REPT(" ",lookups!$O$2-LEN(SOURCE!L260)), "")&amp;
" | "&amp; SOURCE!M260&amp;      IF(lookups!$P$2-LEN(SOURCE!M260) &gt;= 0, REPT(" ",lookups!$P$2-LEN(SOURCE!M260)), "")&amp;
      "},"&amp;IF(SOURCE!O260&lt;&gt;"",""&amp;SOURCE!O260,"")
 )
)
)</f>
        <v>/*  248 */  { fnCvtBtuJ,                    multiply,                    "Btu" STD_RIGHT_ARROW "J",                     "Btu" STD_RIGHT_ARROW "J",                     (0 &lt;&lt; TAM_MAX_BITS) |     0, CAT_NONE | SLS_ENABLED   | US_ENABLED   | EIM_DISABLED | PTP_NONE         },</v>
      </c>
    </row>
    <row r="261" spans="1:1">
      <c r="A261" s="80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IF(lookups!$E$2-LEN(SOURCE!C261) &gt;= 0, REPT(" ",lookups!$E$2-LEN(SOURCE!C261)), "")&amp;
      SOURCE!D261&amp;", "&amp; IF(lookups!$F$2-LEN(SOURCE!D261) &gt;= 0, REPT(" ",lookups!$F$2-LEN(SOURCE!D261)), "")&amp;
      SOURCE!E261&amp;", "&amp; IF(lookups!$G$2-LEN(SOURCE!E261) &gt;=0, REPT(" ",lookups!$G$2-LEN(SOURCE!E261)), "")&amp;
      SOURCE!F261&amp;", "&amp; IF(lookups!$H$2-LEN(SOURCE!F261) &gt;= 0, REPT(" ",lookups!$H$2-LEN(SOURCE!F261)+2), "")&amp;"("&amp;
      SUBSTITUTE(TEXT(SOURCE!G261,"??0"),"  ","")&amp;" &lt;&lt; TAM_MAX_BITS) |"&amp; IF(lookups!$I$2-3 &gt;= 0, REPT(" ",MAX(1,lookups!$I$2-5+4+1-1-LEN(  IF(ISTEXT(SOURCE!H261),SOURCE!H261,  SUBSTITUTE(SUBSTITUTE(TEXT(SOURCE!H261,"????0"),"  ","")," ",""))   ))), "")&amp;
       IF(ISTEXT(SOURCE!H261),SOURCE!H261, SUBSTITUTE(SUBSTITUTE(TEXT(SOURCE!H261,"????0"),"  ","")," ",""))   &amp;","&amp; IF(lookups!$J$2-3 &gt;= 0, REPT(" ",lookups!$J$2-3-5), "")&amp;
      SOURCE!I261&amp;
" | "&amp; IF(lookups!$K$2-LEN(SOURCE!I261) &gt;= 0, REPT(" ",lookups!$K$2-LEN(SOURCE!I261)), "")&amp;
      SOURCE!J261&amp;      IF(lookups!$L$2-LEN(SOURCE!J261) &gt;= 0, REPT(" ",lookups!$L$2-LEN(SOURCE!J261)), "")&amp;
" | "&amp; IF(lookups!$K$2-LEN(SOURCE!I261) &gt;= 0, REPT(" ",lookups!$K$2-LEN(SOURCE!I261)), "")&amp;
      SOURCE!K261&amp;      IF(lookups!$L$2-LEN(SOURCE!K261) &gt;= 0, REPT(" ",lookups!$M$2-LEN(SOURCE!K261)), "")&amp;
" | "&amp; SOURCE!L261&amp;      IF(lookups!$O$2-LEN(SOURCE!L261) &gt;= 0, REPT(" ",lookups!$O$2-LEN(SOURCE!L261)), "")&amp;
" | "&amp; SOURCE!M261&amp;      IF(lookups!$P$2-LEN(SOURCE!M261) &gt;= 0, REPT(" ",lookups!$P$2-LEN(SOURCE!M261)), "")&amp;
      "},"&amp;IF(SOURCE!O261&lt;&gt;"",""&amp;SOURCE!O261,"")
 )
)
)</f>
        <v>/*  249 */  { fnCvtBtuJ,                    divide,                      "J" STD_RIGHT_ARROW "Btu",                     "J" STD_RIGHT_ARROW "Btu",                     (0 &lt;&lt; TAM_MAX_BITS) |     0, CAT_NONE | SLS_ENABLED   | US_ENABLED   | EIM_DISABLED | PTP_NONE         },</v>
      </c>
    </row>
    <row r="262" spans="1:1">
      <c r="A262" s="80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IF(lookups!$E$2-LEN(SOURCE!C262) &gt;= 0, REPT(" ",lookups!$E$2-LEN(SOURCE!C262)), "")&amp;
      SOURCE!D262&amp;", "&amp; IF(lookups!$F$2-LEN(SOURCE!D262) &gt;= 0, REPT(" ",lookups!$F$2-LEN(SOURCE!D262)), "")&amp;
      SOURCE!E262&amp;", "&amp; IF(lookups!$G$2-LEN(SOURCE!E262) &gt;=0, REPT(" ",lookups!$G$2-LEN(SOURCE!E262)), "")&amp;
      SOURCE!F262&amp;", "&amp; IF(lookups!$H$2-LEN(SOURCE!F262) &gt;= 0, REPT(" ",lookups!$H$2-LEN(SOURCE!F262)+2), "")&amp;"("&amp;
      SUBSTITUTE(TEXT(SOURCE!G262,"??0"),"  ","")&amp;" &lt;&lt; TAM_MAX_BITS) |"&amp; IF(lookups!$I$2-3 &gt;= 0, REPT(" ",MAX(1,lookups!$I$2-5+4+1-1-LEN(  IF(ISTEXT(SOURCE!H262),SOURCE!H262,  SUBSTITUTE(SUBSTITUTE(TEXT(SOURCE!H262,"????0"),"  ","")," ",""))   ))), "")&amp;
       IF(ISTEXT(SOURCE!H262),SOURCE!H262, SUBSTITUTE(SUBSTITUTE(TEXT(SOURCE!H262,"????0"),"  ","")," ",""))   &amp;","&amp; IF(lookups!$J$2-3 &gt;= 0, REPT(" ",lookups!$J$2-3-5), "")&amp;
      SOURCE!I262&amp;
" | "&amp; IF(lookups!$K$2-LEN(SOURCE!I262) &gt;= 0, REPT(" ",lookups!$K$2-LEN(SOURCE!I262)), "")&amp;
      SOURCE!J262&amp;      IF(lookups!$L$2-LEN(SOURCE!J262) &gt;= 0, REPT(" ",lookups!$L$2-LEN(SOURCE!J262)), "")&amp;
" | "&amp; IF(lookups!$K$2-LEN(SOURCE!I262) &gt;= 0, REPT(" ",lookups!$K$2-LEN(SOURCE!I262)), "")&amp;
      SOURCE!K262&amp;      IF(lookups!$L$2-LEN(SOURCE!K262) &gt;= 0, REPT(" ",lookups!$M$2-LEN(SOURCE!K262)), "")&amp;
" | "&amp; SOURCE!L262&amp;      IF(lookups!$O$2-LEN(SOURCE!L262) &gt;= 0, REPT(" ",lookups!$O$2-LEN(SOURCE!L262)), "")&amp;
" | "&amp; SOURCE!M262&amp;      IF(lookups!$P$2-LEN(SOURCE!M262) &gt;= 0, REPT(" ",lookups!$P$2-LEN(SOURCE!M262)), "")&amp;
      "},"&amp;IF(SOURCE!O262&lt;&gt;"",""&amp;SOURCE!O262,"")
 )
)
)</f>
        <v>/*  250 */  { fnCvtCalJ,                    multiply,                    "cal" STD_RIGHT_ARROW "J",                     "cal" STD_RIGHT_ARROW "J",                     (0 &lt;&lt; TAM_MAX_BITS) |     0, CAT_NONE | SLS_ENABLED   | US_ENABLED   | EIM_DISABLED | PTP_NONE         },</v>
      </c>
    </row>
    <row r="263" spans="1:1">
      <c r="A263" s="80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IF(lookups!$E$2-LEN(SOURCE!C263) &gt;= 0, REPT(" ",lookups!$E$2-LEN(SOURCE!C263)), "")&amp;
      SOURCE!D263&amp;", "&amp; IF(lookups!$F$2-LEN(SOURCE!D263) &gt;= 0, REPT(" ",lookups!$F$2-LEN(SOURCE!D263)), "")&amp;
      SOURCE!E263&amp;", "&amp; IF(lookups!$G$2-LEN(SOURCE!E263) &gt;=0, REPT(" ",lookups!$G$2-LEN(SOURCE!E263)), "")&amp;
      SOURCE!F263&amp;", "&amp; IF(lookups!$H$2-LEN(SOURCE!F263) &gt;= 0, REPT(" ",lookups!$H$2-LEN(SOURCE!F263)+2), "")&amp;"("&amp;
      SUBSTITUTE(TEXT(SOURCE!G263,"??0"),"  ","")&amp;" &lt;&lt; TAM_MAX_BITS) |"&amp; IF(lookups!$I$2-3 &gt;= 0, REPT(" ",MAX(1,lookups!$I$2-5+4+1-1-LEN(  IF(ISTEXT(SOURCE!H263),SOURCE!H263,  SUBSTITUTE(SUBSTITUTE(TEXT(SOURCE!H263,"????0"),"  ","")," ",""))   ))), "")&amp;
       IF(ISTEXT(SOURCE!H263),SOURCE!H263, SUBSTITUTE(SUBSTITUTE(TEXT(SOURCE!H263,"????0"),"  ","")," ",""))   &amp;","&amp; IF(lookups!$J$2-3 &gt;= 0, REPT(" ",lookups!$J$2-3-5), "")&amp;
      SOURCE!I263&amp;
" | "&amp; IF(lookups!$K$2-LEN(SOURCE!I263) &gt;= 0, REPT(" ",lookups!$K$2-LEN(SOURCE!I263)), "")&amp;
      SOURCE!J263&amp;      IF(lookups!$L$2-LEN(SOURCE!J263) &gt;= 0, REPT(" ",lookups!$L$2-LEN(SOURCE!J263)), "")&amp;
" | "&amp; IF(lookups!$K$2-LEN(SOURCE!I263) &gt;= 0, REPT(" ",lookups!$K$2-LEN(SOURCE!I263)), "")&amp;
      SOURCE!K263&amp;      IF(lookups!$L$2-LEN(SOURCE!K263) &gt;= 0, REPT(" ",lookups!$M$2-LEN(SOURCE!K263)), "")&amp;
" | "&amp; SOURCE!L263&amp;      IF(lookups!$O$2-LEN(SOURCE!L263) &gt;= 0, REPT(" ",lookups!$O$2-LEN(SOURCE!L263)), "")&amp;
" | "&amp; SOURCE!M263&amp;      IF(lookups!$P$2-LEN(SOURCE!M263) &gt;= 0, REPT(" ",lookups!$P$2-LEN(SOURCE!M263)), "")&amp;
      "},"&amp;IF(SOURCE!O263&lt;&gt;"",""&amp;SOURCE!O263,"")
 )
)
)</f>
        <v>/*  251 */  { fnCvtCalJ,                    divide,                      "J" STD_RIGHT_ARROW "cal",                     "J" STD_RIGHT_ARROW "cal",                     (0 &lt;&lt; TAM_MAX_BITS) |     0, CAT_NONE | SLS_ENABLED   | US_ENABLED   | EIM_DISABLED | PTP_NONE         },</v>
      </c>
    </row>
    <row r="264" spans="1:1">
      <c r="A264" s="80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IF(lookups!$E$2-LEN(SOURCE!C264) &gt;= 0, REPT(" ",lookups!$E$2-LEN(SOURCE!C264)), "")&amp;
      SOURCE!D264&amp;", "&amp; IF(lookups!$F$2-LEN(SOURCE!D264) &gt;= 0, REPT(" ",lookups!$F$2-LEN(SOURCE!D264)), "")&amp;
      SOURCE!E264&amp;", "&amp; IF(lookups!$G$2-LEN(SOURCE!E264) &gt;=0, REPT(" ",lookups!$G$2-LEN(SOURCE!E264)), "")&amp;
      SOURCE!F264&amp;", "&amp; IF(lookups!$H$2-LEN(SOURCE!F264) &gt;= 0, REPT(" ",lookups!$H$2-LEN(SOURCE!F264)+2), "")&amp;"("&amp;
      SUBSTITUTE(TEXT(SOURCE!G264,"??0"),"  ","")&amp;" &lt;&lt; TAM_MAX_BITS) |"&amp; IF(lookups!$I$2-3 &gt;= 0, REPT(" ",MAX(1,lookups!$I$2-5+4+1-1-LEN(  IF(ISTEXT(SOURCE!H264),SOURCE!H264,  SUBSTITUTE(SUBSTITUTE(TEXT(SOURCE!H264,"????0"),"  ","")," ",""))   ))), "")&amp;
       IF(ISTEXT(SOURCE!H264),SOURCE!H264, SUBSTITUTE(SUBSTITUTE(TEXT(SOURCE!H264,"????0"),"  ","")," ",""))   &amp;","&amp; IF(lookups!$J$2-3 &gt;= 0, REPT(" ",lookups!$J$2-3-5), "")&amp;
      SOURCE!I264&amp;
" | "&amp; IF(lookups!$K$2-LEN(SOURCE!I264) &gt;= 0, REPT(" ",lookups!$K$2-LEN(SOURCE!I264)), "")&amp;
      SOURCE!J264&amp;      IF(lookups!$L$2-LEN(SOURCE!J264) &gt;= 0, REPT(" ",lookups!$L$2-LEN(SOURCE!J264)), "")&amp;
" | "&amp; IF(lookups!$K$2-LEN(SOURCE!I264) &gt;= 0, REPT(" ",lookups!$K$2-LEN(SOURCE!I264)), "")&amp;
      SOURCE!K264&amp;      IF(lookups!$L$2-LEN(SOURCE!K264) &gt;= 0, REPT(" ",lookups!$M$2-LEN(SOURCE!K264)), "")&amp;
" | "&amp; SOURCE!L264&amp;      IF(lookups!$O$2-LEN(SOURCE!L264) &gt;= 0, REPT(" ",lookups!$O$2-LEN(SOURCE!L264)), "")&amp;
" | "&amp; SOURCE!M264&amp;      IF(lookups!$P$2-LEN(SOURCE!M264) &gt;= 0, REPT(" ",lookups!$P$2-LEN(SOURCE!M264)), "")&amp;
      "},"&amp;IF(SOURCE!O264&lt;&gt;"",""&amp;SOURCE!O264,"")
 )
)
)</f>
        <v>/*  252 */  { fnCvtLbfftNm,                 multiply,                    "lbf" STD_DOT "ft" STD_RIGHT_ARROW "Nm",       "lbf" STD_DOT "ft" STD_RIGHT_ARROW,            (0 &lt;&lt; TAM_MAX_BITS) |     0, CAT_NONE | SLS_ENABLED   | US_ENABLED   | EIM_DISABLED | PTP_NONE         },</v>
      </c>
    </row>
    <row r="265" spans="1:1">
      <c r="A265" s="80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IF(lookups!$E$2-LEN(SOURCE!C265) &gt;= 0, REPT(" ",lookups!$E$2-LEN(SOURCE!C265)), "")&amp;
      SOURCE!D265&amp;", "&amp; IF(lookups!$F$2-LEN(SOURCE!D265) &gt;= 0, REPT(" ",lookups!$F$2-LEN(SOURCE!D265)), "")&amp;
      SOURCE!E265&amp;", "&amp; IF(lookups!$G$2-LEN(SOURCE!E265) &gt;=0, REPT(" ",lookups!$G$2-LEN(SOURCE!E265)), "")&amp;
      SOURCE!F265&amp;", "&amp; IF(lookups!$H$2-LEN(SOURCE!F265) &gt;= 0, REPT(" ",lookups!$H$2-LEN(SOURCE!F265)+2), "")&amp;"("&amp;
      SUBSTITUTE(TEXT(SOURCE!G265,"??0"),"  ","")&amp;" &lt;&lt; TAM_MAX_BITS) |"&amp; IF(lookups!$I$2-3 &gt;= 0, REPT(" ",MAX(1,lookups!$I$2-5+4+1-1-LEN(  IF(ISTEXT(SOURCE!H265),SOURCE!H265,  SUBSTITUTE(SUBSTITUTE(TEXT(SOURCE!H265,"????0"),"  ","")," ",""))   ))), "")&amp;
       IF(ISTEXT(SOURCE!H265),SOURCE!H265, SUBSTITUTE(SUBSTITUTE(TEXT(SOURCE!H265,"????0"),"  ","")," ",""))   &amp;","&amp; IF(lookups!$J$2-3 &gt;= 0, REPT(" ",lookups!$J$2-3-5), "")&amp;
      SOURCE!I265&amp;
" | "&amp; IF(lookups!$K$2-LEN(SOURCE!I265) &gt;= 0, REPT(" ",lookups!$K$2-LEN(SOURCE!I265)), "")&amp;
      SOURCE!J265&amp;      IF(lookups!$L$2-LEN(SOURCE!J265) &gt;= 0, REPT(" ",lookups!$L$2-LEN(SOURCE!J265)), "")&amp;
" | "&amp; IF(lookups!$K$2-LEN(SOURCE!I265) &gt;= 0, REPT(" ",lookups!$K$2-LEN(SOURCE!I265)), "")&amp;
      SOURCE!K265&amp;      IF(lookups!$L$2-LEN(SOURCE!K265) &gt;= 0, REPT(" ",lookups!$M$2-LEN(SOURCE!K265)), "")&amp;
" | "&amp; SOURCE!L265&amp;      IF(lookups!$O$2-LEN(SOURCE!L265) &gt;= 0, REPT(" ",lookups!$O$2-LEN(SOURCE!L265)), "")&amp;
" | "&amp; SOURCE!M265&amp;      IF(lookups!$P$2-LEN(SOURCE!M265) &gt;= 0, REPT(" ",lookups!$P$2-LEN(SOURCE!M265)), "")&amp;
      "},"&amp;IF(SOURCE!O265&lt;&gt;"",""&amp;SOURCE!O265,"")
 )
)
)</f>
        <v>/*  253 */  { itemToBeCoded,                NOPARAM,                     "0253",                                        "0253",                                        (0 &lt;&lt; TAM_MAX_BITS) |     0, CAT_FREE | SLS_ENABLED   | US_UNCHANGED | EIM_DISABLED | PTP_DISABLED     },</v>
      </c>
    </row>
    <row r="266" spans="1:1">
      <c r="A266" s="80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IF(lookups!$E$2-LEN(SOURCE!C266) &gt;= 0, REPT(" ",lookups!$E$2-LEN(SOURCE!C266)), "")&amp;
      SOURCE!D266&amp;", "&amp; IF(lookups!$F$2-LEN(SOURCE!D266) &gt;= 0, REPT(" ",lookups!$F$2-LEN(SOURCE!D266)), "")&amp;
      SOURCE!E266&amp;", "&amp; IF(lookups!$G$2-LEN(SOURCE!E266) &gt;=0, REPT(" ",lookups!$G$2-LEN(SOURCE!E266)), "")&amp;
      SOURCE!F266&amp;", "&amp; IF(lookups!$H$2-LEN(SOURCE!F266) &gt;= 0, REPT(" ",lookups!$H$2-LEN(SOURCE!F266)+2), "")&amp;"("&amp;
      SUBSTITUTE(TEXT(SOURCE!G266,"??0"),"  ","")&amp;" &lt;&lt; TAM_MAX_BITS) |"&amp; IF(lookups!$I$2-3 &gt;= 0, REPT(" ",MAX(1,lookups!$I$2-5+4+1-1-LEN(  IF(ISTEXT(SOURCE!H266),SOURCE!H266,  SUBSTITUTE(SUBSTITUTE(TEXT(SOURCE!H266,"????0"),"  ","")," ",""))   ))), "")&amp;
       IF(ISTEXT(SOURCE!H266),SOURCE!H266, SUBSTITUTE(SUBSTITUTE(TEXT(SOURCE!H266,"????0"),"  ","")," ",""))   &amp;","&amp; IF(lookups!$J$2-3 &gt;= 0, REPT(" ",lookups!$J$2-3-5), "")&amp;
      SOURCE!I266&amp;
" | "&amp; IF(lookups!$K$2-LEN(SOURCE!I266) &gt;= 0, REPT(" ",lookups!$K$2-LEN(SOURCE!I266)), "")&amp;
      SOURCE!J266&amp;      IF(lookups!$L$2-LEN(SOURCE!J266) &gt;= 0, REPT(" ",lookups!$L$2-LEN(SOURCE!J266)), "")&amp;
" | "&amp; IF(lookups!$K$2-LEN(SOURCE!I266) &gt;= 0, REPT(" ",lookups!$K$2-LEN(SOURCE!I266)), "")&amp;
      SOURCE!K266&amp;      IF(lookups!$L$2-LEN(SOURCE!K266) &gt;= 0, REPT(" ",lookups!$M$2-LEN(SOURCE!K266)), "")&amp;
" | "&amp; SOURCE!L266&amp;      IF(lookups!$O$2-LEN(SOURCE!L266) &gt;= 0, REPT(" ",lookups!$O$2-LEN(SOURCE!L266)), "")&amp;
" | "&amp; SOURCE!M266&amp;      IF(lookups!$P$2-LEN(SOURCE!M266) &gt;= 0, REPT(" ",lookups!$P$2-LEN(SOURCE!M266)), "")&amp;
      "},"&amp;IF(SOURCE!O266&lt;&gt;"",""&amp;SOURCE!O266,"")
 )
)
)</f>
        <v>/*  254 */  { fnCvtLbfftNm,                 divide,                      "Nm" STD_RIGHT_ARROW "lbf" STD_DOT "ft",       "Nm" STD_RIGHT_ARROW,                          (0 &lt;&lt; TAM_MAX_BITS) |     0, CAT_NONE | SLS_ENABLED   | US_ENABLED   | EIM_DISABLED | PTP_NONE         },</v>
      </c>
    </row>
    <row r="267" spans="1:1">
      <c r="A267" s="80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IF(lookups!$E$2-LEN(SOURCE!C267) &gt;= 0, REPT(" ",lookups!$E$2-LEN(SOURCE!C267)), "")&amp;
      SOURCE!D267&amp;", "&amp; IF(lookups!$F$2-LEN(SOURCE!D267) &gt;= 0, REPT(" ",lookups!$F$2-LEN(SOURCE!D267)), "")&amp;
      SOURCE!E267&amp;", "&amp; IF(lookups!$G$2-LEN(SOURCE!E267) &gt;=0, REPT(" ",lookups!$G$2-LEN(SOURCE!E267)), "")&amp;
      SOURCE!F267&amp;", "&amp; IF(lookups!$H$2-LEN(SOURCE!F267) &gt;= 0, REPT(" ",lookups!$H$2-LEN(SOURCE!F267)+2), "")&amp;"("&amp;
      SUBSTITUTE(TEXT(SOURCE!G267,"??0"),"  ","")&amp;" &lt;&lt; TAM_MAX_BITS) |"&amp; IF(lookups!$I$2-3 &gt;= 0, REPT(" ",MAX(1,lookups!$I$2-5+4+1-1-LEN(  IF(ISTEXT(SOURCE!H267),SOURCE!H267,  SUBSTITUTE(SUBSTITUTE(TEXT(SOURCE!H267,"????0"),"  ","")," ",""))   ))), "")&amp;
       IF(ISTEXT(SOURCE!H267),SOURCE!H267, SUBSTITUTE(SUBSTITUTE(TEXT(SOURCE!H267,"????0"),"  ","")," ",""))   &amp;","&amp; IF(lookups!$J$2-3 &gt;= 0, REPT(" ",lookups!$J$2-3-5), "")&amp;
      SOURCE!I267&amp;
" | "&amp; IF(lookups!$K$2-LEN(SOURCE!I267) &gt;= 0, REPT(" ",lookups!$K$2-LEN(SOURCE!I267)), "")&amp;
      SOURCE!J267&amp;      IF(lookups!$L$2-LEN(SOURCE!J267) &gt;= 0, REPT(" ",lookups!$L$2-LEN(SOURCE!J267)), "")&amp;
" | "&amp; IF(lookups!$K$2-LEN(SOURCE!I267) &gt;= 0, REPT(" ",lookups!$K$2-LEN(SOURCE!I267)), "")&amp;
      SOURCE!K267&amp;      IF(lookups!$L$2-LEN(SOURCE!K267) &gt;= 0, REPT(" ",lookups!$M$2-LEN(SOURCE!K267)), "")&amp;
" | "&amp; SOURCE!L267&amp;      IF(lookups!$O$2-LEN(SOURCE!L267) &gt;= 0, REPT(" ",lookups!$O$2-LEN(SOURCE!L267)), "")&amp;
" | "&amp; SOURCE!M267&amp;      IF(lookups!$P$2-LEN(SOURCE!M267) &gt;= 0, REPT(" ",lookups!$P$2-LEN(SOURCE!M267)), "")&amp;
      "},"&amp;IF(SOURCE!O267&lt;&gt;"",""&amp;SOURCE!O267,"")
 )
)
)</f>
        <v>/*  255 */  { itemToBeCoded,                NOPARAM,                     "0255",                                        "0255",                                        (0 &lt;&lt; TAM_MAX_BITS) |     0, CAT_FREE | SLS_ENABLED   | US_UNCHANGED | EIM_DISABLED | PTP_DISABLED     },</v>
      </c>
    </row>
    <row r="268" spans="1:1">
      <c r="A268" s="80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IF(lookups!$E$2-LEN(SOURCE!C268) &gt;= 0, REPT(" ",lookups!$E$2-LEN(SOURCE!C268)), "")&amp;
      SOURCE!D268&amp;", "&amp; IF(lookups!$F$2-LEN(SOURCE!D268) &gt;= 0, REPT(" ",lookups!$F$2-LEN(SOURCE!D268)), "")&amp;
      SOURCE!E268&amp;", "&amp; IF(lookups!$G$2-LEN(SOURCE!E268) &gt;=0, REPT(" ",lookups!$G$2-LEN(SOURCE!E268)), "")&amp;
      SOURCE!F268&amp;", "&amp; IF(lookups!$H$2-LEN(SOURCE!F268) &gt;= 0, REPT(" ",lookups!$H$2-LEN(SOURCE!F268)+2), "")&amp;"("&amp;
      SUBSTITUTE(TEXT(SOURCE!G268,"??0"),"  ","")&amp;" &lt;&lt; TAM_MAX_BITS) |"&amp; IF(lookups!$I$2-3 &gt;= 0, REPT(" ",MAX(1,lookups!$I$2-5+4+1-1-LEN(  IF(ISTEXT(SOURCE!H268),SOURCE!H268,  SUBSTITUTE(SUBSTITUTE(TEXT(SOURCE!H268,"????0"),"  ","")," ",""))   ))), "")&amp;
       IF(ISTEXT(SOURCE!H268),SOURCE!H268, SUBSTITUTE(SUBSTITUTE(TEXT(SOURCE!H268,"????0"),"  ","")," ",""))   &amp;","&amp; IF(lookups!$J$2-3 &gt;= 0, REPT(" ",lookups!$J$2-3-5), "")&amp;
      SOURCE!I268&amp;
" | "&amp; IF(lookups!$K$2-LEN(SOURCE!I268) &gt;= 0, REPT(" ",lookups!$K$2-LEN(SOURCE!I268)), "")&amp;
      SOURCE!J268&amp;      IF(lookups!$L$2-LEN(SOURCE!J268) &gt;= 0, REPT(" ",lookups!$L$2-LEN(SOURCE!J268)), "")&amp;
" | "&amp; IF(lookups!$K$2-LEN(SOURCE!I268) &gt;= 0, REPT(" ",lookups!$K$2-LEN(SOURCE!I268)), "")&amp;
      SOURCE!K268&amp;      IF(lookups!$L$2-LEN(SOURCE!K268) &gt;= 0, REPT(" ",lookups!$M$2-LEN(SOURCE!K268)), "")&amp;
" | "&amp; SOURCE!L268&amp;      IF(lookups!$O$2-LEN(SOURCE!L268) &gt;= 0, REPT(" ",lookups!$O$2-LEN(SOURCE!L268)), "")&amp;
" | "&amp; SOURCE!M268&amp;      IF(lookups!$P$2-LEN(SOURCE!M268) &gt;= 0, REPT(" ",lookups!$P$2-LEN(SOURCE!M268)), "")&amp;
      "},"&amp;IF(SOURCE!O268&lt;&gt;"",""&amp;SOURCE!O268,"")
 )
)
)</f>
        <v>/*  256 */  { fnCvtCwtKg,                   multiply,                    "cwt" STD_RIGHT_ARROW "kg",                    "cwt" STD_RIGHT_ARROW "kg",                    (0 &lt;&lt; TAM_MAX_BITS) |     0, CAT_NONE | SLS_ENABLED   | US_ENABLED   | EIM_DISABLED | PTP_NONE         },</v>
      </c>
    </row>
    <row r="269" spans="1:1">
      <c r="A269" s="80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IF(lookups!$E$2-LEN(SOURCE!C269) &gt;= 0, REPT(" ",lookups!$E$2-LEN(SOURCE!C269)), "")&amp;
      SOURCE!D269&amp;", "&amp; IF(lookups!$F$2-LEN(SOURCE!D269) &gt;= 0, REPT(" ",lookups!$F$2-LEN(SOURCE!D269)), "")&amp;
      SOURCE!E269&amp;", "&amp; IF(lookups!$G$2-LEN(SOURCE!E269) &gt;=0, REPT(" ",lookups!$G$2-LEN(SOURCE!E269)), "")&amp;
      SOURCE!F269&amp;", "&amp; IF(lookups!$H$2-LEN(SOURCE!F269) &gt;= 0, REPT(" ",lookups!$H$2-LEN(SOURCE!F269)+2), "")&amp;"("&amp;
      SUBSTITUTE(TEXT(SOURCE!G269,"??0"),"  ","")&amp;" &lt;&lt; TAM_MAX_BITS) |"&amp; IF(lookups!$I$2-3 &gt;= 0, REPT(" ",MAX(1,lookups!$I$2-5+4+1-1-LEN(  IF(ISTEXT(SOURCE!H269),SOURCE!H269,  SUBSTITUTE(SUBSTITUTE(TEXT(SOURCE!H269,"????0"),"  ","")," ",""))   ))), "")&amp;
       IF(ISTEXT(SOURCE!H269),SOURCE!H269, SUBSTITUTE(SUBSTITUTE(TEXT(SOURCE!H269,"????0"),"  ","")," ",""))   &amp;","&amp; IF(lookups!$J$2-3 &gt;= 0, REPT(" ",lookups!$J$2-3-5), "")&amp;
      SOURCE!I269&amp;
" | "&amp; IF(lookups!$K$2-LEN(SOURCE!I269) &gt;= 0, REPT(" ",lookups!$K$2-LEN(SOURCE!I269)), "")&amp;
      SOURCE!J269&amp;      IF(lookups!$L$2-LEN(SOURCE!J269) &gt;= 0, REPT(" ",lookups!$L$2-LEN(SOURCE!J269)), "")&amp;
" | "&amp; IF(lookups!$K$2-LEN(SOURCE!I269) &gt;= 0, REPT(" ",lookups!$K$2-LEN(SOURCE!I269)), "")&amp;
      SOURCE!K269&amp;      IF(lookups!$L$2-LEN(SOURCE!K269) &gt;= 0, REPT(" ",lookups!$M$2-LEN(SOURCE!K269)), "")&amp;
" | "&amp; SOURCE!L269&amp;      IF(lookups!$O$2-LEN(SOURCE!L269) &gt;= 0, REPT(" ",lookups!$O$2-LEN(SOURCE!L269)), "")&amp;
" | "&amp; SOURCE!M269&amp;      IF(lookups!$P$2-LEN(SOURCE!M269) &gt;= 0, REPT(" ",lookups!$P$2-LEN(SOURCE!M269)), "")&amp;
      "},"&amp;IF(SOURCE!O269&lt;&gt;"",""&amp;SOURCE!O269,"")
 )
)
)</f>
        <v>/*  257 */  { fnCvtCwtKg,                   divide,                      "kg" STD_RIGHT_ARROW "cwt",                    "kg" STD_RIGHT_ARROW "cwt",                    (0 &lt;&lt; TAM_MAX_BITS) |     0, CAT_NONE | SLS_ENABLED   | US_ENABLED   | EIM_DISABLED | PTP_NONE         },</v>
      </c>
    </row>
    <row r="270" spans="1:1">
      <c r="A270" s="80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IF(lookups!$E$2-LEN(SOURCE!C270) &gt;= 0, REPT(" ",lookups!$E$2-LEN(SOURCE!C270)), "")&amp;
      SOURCE!D270&amp;", "&amp; IF(lookups!$F$2-LEN(SOURCE!D270) &gt;= 0, REPT(" ",lookups!$F$2-LEN(SOURCE!D270)), "")&amp;
      SOURCE!E270&amp;", "&amp; IF(lookups!$G$2-LEN(SOURCE!E270) &gt;=0, REPT(" ",lookups!$G$2-LEN(SOURCE!E270)), "")&amp;
      SOURCE!F270&amp;", "&amp; IF(lookups!$H$2-LEN(SOURCE!F270) &gt;= 0, REPT(" ",lookups!$H$2-LEN(SOURCE!F270)+2), "")&amp;"("&amp;
      SUBSTITUTE(TEXT(SOURCE!G270,"??0"),"  ","")&amp;" &lt;&lt; TAM_MAX_BITS) |"&amp; IF(lookups!$I$2-3 &gt;= 0, REPT(" ",MAX(1,lookups!$I$2-5+4+1-1-LEN(  IF(ISTEXT(SOURCE!H270),SOURCE!H270,  SUBSTITUTE(SUBSTITUTE(TEXT(SOURCE!H270,"????0"),"  ","")," ",""))   ))), "")&amp;
       IF(ISTEXT(SOURCE!H270),SOURCE!H270, SUBSTITUTE(SUBSTITUTE(TEXT(SOURCE!H270,"????0"),"  ","")," ",""))   &amp;","&amp; IF(lookups!$J$2-3 &gt;= 0, REPT(" ",lookups!$J$2-3-5), "")&amp;
      SOURCE!I270&amp;
" | "&amp; IF(lookups!$K$2-LEN(SOURCE!I270) &gt;= 0, REPT(" ",lookups!$K$2-LEN(SOURCE!I270)), "")&amp;
      SOURCE!J270&amp;      IF(lookups!$L$2-LEN(SOURCE!J270) &gt;= 0, REPT(" ",lookups!$L$2-LEN(SOURCE!J270)), "")&amp;
" | "&amp; IF(lookups!$K$2-LEN(SOURCE!I270) &gt;= 0, REPT(" ",lookups!$K$2-LEN(SOURCE!I270)), "")&amp;
      SOURCE!K270&amp;      IF(lookups!$L$2-LEN(SOURCE!K270) &gt;= 0, REPT(" ",lookups!$M$2-LEN(SOURCE!K270)), "")&amp;
" | "&amp; SOURCE!L270&amp;      IF(lookups!$O$2-LEN(SOURCE!L270) &gt;= 0, REPT(" ",lookups!$O$2-LEN(SOURCE!L270)), "")&amp;
" | "&amp; SOURCE!M270&amp;      IF(lookups!$P$2-LEN(SOURCE!M270) &gt;= 0, REPT(" ",lookups!$P$2-LEN(SOURCE!M270)), "")&amp;
      "},"&amp;IF(SOURCE!O270&lt;&gt;"",""&amp;SOURCE!O270,"")
 )
)
)</f>
        <v>/*  258 */  { fnCvtFtM,                     multiply,                    "ft." STD_RIGHT_ARROW "m",                     "ft." STD_RIGHT_ARROW "m",                     (0 &lt;&lt; TAM_MAX_BITS) |     0, CAT_NONE | SLS_ENABLED   | US_ENABLED   | EIM_DISABLED | PTP_NONE         },</v>
      </c>
    </row>
    <row r="271" spans="1:1">
      <c r="A271" s="80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IF(lookups!$E$2-LEN(SOURCE!C271) &gt;= 0, REPT(" ",lookups!$E$2-LEN(SOURCE!C271)), "")&amp;
      SOURCE!D271&amp;", "&amp; IF(lookups!$F$2-LEN(SOURCE!D271) &gt;= 0, REPT(" ",lookups!$F$2-LEN(SOURCE!D271)), "")&amp;
      SOURCE!E271&amp;", "&amp; IF(lookups!$G$2-LEN(SOURCE!E271) &gt;=0, REPT(" ",lookups!$G$2-LEN(SOURCE!E271)), "")&amp;
      SOURCE!F271&amp;", "&amp; IF(lookups!$H$2-LEN(SOURCE!F271) &gt;= 0, REPT(" ",lookups!$H$2-LEN(SOURCE!F271)+2), "")&amp;"("&amp;
      SUBSTITUTE(TEXT(SOURCE!G271,"??0"),"  ","")&amp;" &lt;&lt; TAM_MAX_BITS) |"&amp; IF(lookups!$I$2-3 &gt;= 0, REPT(" ",MAX(1,lookups!$I$2-5+4+1-1-LEN(  IF(ISTEXT(SOURCE!H271),SOURCE!H271,  SUBSTITUTE(SUBSTITUTE(TEXT(SOURCE!H271,"????0"),"  ","")," ",""))   ))), "")&amp;
       IF(ISTEXT(SOURCE!H271),SOURCE!H271, SUBSTITUTE(SUBSTITUTE(TEXT(SOURCE!H271,"????0"),"  ","")," ",""))   &amp;","&amp; IF(lookups!$J$2-3 &gt;= 0, REPT(" ",lookups!$J$2-3-5), "")&amp;
      SOURCE!I271&amp;
" | "&amp; IF(lookups!$K$2-LEN(SOURCE!I271) &gt;= 0, REPT(" ",lookups!$K$2-LEN(SOURCE!I271)), "")&amp;
      SOURCE!J271&amp;      IF(lookups!$L$2-LEN(SOURCE!J271) &gt;= 0, REPT(" ",lookups!$L$2-LEN(SOURCE!J271)), "")&amp;
" | "&amp; IF(lookups!$K$2-LEN(SOURCE!I271) &gt;= 0, REPT(" ",lookups!$K$2-LEN(SOURCE!I271)), "")&amp;
      SOURCE!K271&amp;      IF(lookups!$L$2-LEN(SOURCE!K271) &gt;= 0, REPT(" ",lookups!$M$2-LEN(SOURCE!K271)), "")&amp;
" | "&amp; SOURCE!L271&amp;      IF(lookups!$O$2-LEN(SOURCE!L271) &gt;= 0, REPT(" ",lookups!$O$2-LEN(SOURCE!L271)), "")&amp;
" | "&amp; SOURCE!M271&amp;      IF(lookups!$P$2-LEN(SOURCE!M271) &gt;= 0, REPT(" ",lookups!$P$2-LEN(SOURCE!M271)), "")&amp;
      "},"&amp;IF(SOURCE!O271&lt;&gt;"",""&amp;SOURCE!O271,"")
 )
)
)</f>
        <v>/*  259 */  { fnCvtFtM,                     divide,                      "m" STD_RIGHT_ARROW "ft.",                     "m" STD_RIGHT_ARROW "ft.",                     (0 &lt;&lt; TAM_MAX_BITS) |     0, CAT_NONE | SLS_ENABLED   | US_ENABLED   | EIM_DISABLED | PTP_NONE         },</v>
      </c>
    </row>
    <row r="272" spans="1:1">
      <c r="A272" s="80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IF(lookups!$E$2-LEN(SOURCE!C272) &gt;= 0, REPT(" ",lookups!$E$2-LEN(SOURCE!C272)), "")&amp;
      SOURCE!D272&amp;", "&amp; IF(lookups!$F$2-LEN(SOURCE!D272) &gt;= 0, REPT(" ",lookups!$F$2-LEN(SOURCE!D272)), "")&amp;
      SOURCE!E272&amp;", "&amp; IF(lookups!$G$2-LEN(SOURCE!E272) &gt;=0, REPT(" ",lookups!$G$2-LEN(SOURCE!E272)), "")&amp;
      SOURCE!F272&amp;", "&amp; IF(lookups!$H$2-LEN(SOURCE!F272) &gt;= 0, REPT(" ",lookups!$H$2-LEN(SOURCE!F272)+2), "")&amp;"("&amp;
      SUBSTITUTE(TEXT(SOURCE!G272,"??0"),"  ","")&amp;" &lt;&lt; TAM_MAX_BITS) |"&amp; IF(lookups!$I$2-3 &gt;= 0, REPT(" ",MAX(1,lookups!$I$2-5+4+1-1-LEN(  IF(ISTEXT(SOURCE!H272),SOURCE!H272,  SUBSTITUTE(SUBSTITUTE(TEXT(SOURCE!H272,"????0"),"  ","")," ",""))   ))), "")&amp;
       IF(ISTEXT(SOURCE!H272),SOURCE!H272, SUBSTITUTE(SUBSTITUTE(TEXT(SOURCE!H272,"????0"),"  ","")," ",""))   &amp;","&amp; IF(lookups!$J$2-3 &gt;= 0, REPT(" ",lookups!$J$2-3-5), "")&amp;
      SOURCE!I272&amp;
" | "&amp; IF(lookups!$K$2-LEN(SOURCE!I272) &gt;= 0, REPT(" ",lookups!$K$2-LEN(SOURCE!I272)), "")&amp;
      SOURCE!J272&amp;      IF(lookups!$L$2-LEN(SOURCE!J272) &gt;= 0, REPT(" ",lookups!$L$2-LEN(SOURCE!J272)), "")&amp;
" | "&amp; IF(lookups!$K$2-LEN(SOURCE!I272) &gt;= 0, REPT(" ",lookups!$K$2-LEN(SOURCE!I272)), "")&amp;
      SOURCE!K272&amp;      IF(lookups!$L$2-LEN(SOURCE!K272) &gt;= 0, REPT(" ",lookups!$M$2-LEN(SOURCE!K272)), "")&amp;
" | "&amp; SOURCE!L272&amp;      IF(lookups!$O$2-LEN(SOURCE!L272) &gt;= 0, REPT(" ",lookups!$O$2-LEN(SOURCE!L272)), "")&amp;
" | "&amp; SOURCE!M272&amp;      IF(lookups!$P$2-LEN(SOURCE!M272) &gt;= 0, REPT(" ",lookups!$P$2-LEN(SOURCE!M272)), "")&amp;
      "},"&amp;IF(SOURCE!O272&lt;&gt;"",""&amp;SOURCE!O272,"")
 )
)
)</f>
        <v>/*  260 */  { fnCvtSfeetM,                  multiply,                    "survey ft" STD_US STD_RIGHT_ARROW "m",        "survey ft" STD_US STD_RIGHT_ARROW,            (0 &lt;&lt; TAM_MAX_BITS) |     0, CAT_NONE | SLS_ENABLED   | US_ENABLED   | EIM_DISABLED | PTP_NONE         },</v>
      </c>
    </row>
    <row r="273" spans="1:1">
      <c r="A273" s="80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IF(lookups!$E$2-LEN(SOURCE!C273) &gt;= 0, REPT(" ",lookups!$E$2-LEN(SOURCE!C273)), "")&amp;
      SOURCE!D273&amp;", "&amp; IF(lookups!$F$2-LEN(SOURCE!D273) &gt;= 0, REPT(" ",lookups!$F$2-LEN(SOURCE!D273)), "")&amp;
      SOURCE!E273&amp;", "&amp; IF(lookups!$G$2-LEN(SOURCE!E273) &gt;=0, REPT(" ",lookups!$G$2-LEN(SOURCE!E273)), "")&amp;
      SOURCE!F273&amp;", "&amp; IF(lookups!$H$2-LEN(SOURCE!F273) &gt;= 0, REPT(" ",lookups!$H$2-LEN(SOURCE!F273)+2), "")&amp;"("&amp;
      SUBSTITUTE(TEXT(SOURCE!G273,"??0"),"  ","")&amp;" &lt;&lt; TAM_MAX_BITS) |"&amp; IF(lookups!$I$2-3 &gt;= 0, REPT(" ",MAX(1,lookups!$I$2-5+4+1-1-LEN(  IF(ISTEXT(SOURCE!H273),SOURCE!H273,  SUBSTITUTE(SUBSTITUTE(TEXT(SOURCE!H273,"????0"),"  ","")," ",""))   ))), "")&amp;
       IF(ISTEXT(SOURCE!H273),SOURCE!H273, SUBSTITUTE(SUBSTITUTE(TEXT(SOURCE!H273,"????0"),"  ","")," ",""))   &amp;","&amp; IF(lookups!$J$2-3 &gt;= 0, REPT(" ",lookups!$J$2-3-5), "")&amp;
      SOURCE!I273&amp;
" | "&amp; IF(lookups!$K$2-LEN(SOURCE!I273) &gt;= 0, REPT(" ",lookups!$K$2-LEN(SOURCE!I273)), "")&amp;
      SOURCE!J273&amp;      IF(lookups!$L$2-LEN(SOURCE!J273) &gt;= 0, REPT(" ",lookups!$L$2-LEN(SOURCE!J273)), "")&amp;
" | "&amp; IF(lookups!$K$2-LEN(SOURCE!I273) &gt;= 0, REPT(" ",lookups!$K$2-LEN(SOURCE!I273)), "")&amp;
      SOURCE!K273&amp;      IF(lookups!$L$2-LEN(SOURCE!K273) &gt;= 0, REPT(" ",lookups!$M$2-LEN(SOURCE!K273)), "")&amp;
" | "&amp; SOURCE!L273&amp;      IF(lookups!$O$2-LEN(SOURCE!L273) &gt;= 0, REPT(" ",lookups!$O$2-LEN(SOURCE!L273)), "")&amp;
" | "&amp; SOURCE!M273&amp;      IF(lookups!$P$2-LEN(SOURCE!M273) &gt;= 0, REPT(" ",lookups!$P$2-LEN(SOURCE!M273)), "")&amp;
      "},"&amp;IF(SOURCE!O273&lt;&gt;"",""&amp;SOURCE!O273,"")
 )
)
)</f>
        <v>/*  261 */  { itemToBeCoded,                NOPARAM,                     "0261",                                        "0261",                                        (0 &lt;&lt; TAM_MAX_BITS) |     0, CAT_FREE | SLS_ENABLED   | US_UNCHANGED | EIM_DISABLED | PTP_DISABLED     },</v>
      </c>
    </row>
    <row r="274" spans="1:1">
      <c r="A274" s="80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IF(lookups!$E$2-LEN(SOURCE!C274) &gt;= 0, REPT(" ",lookups!$E$2-LEN(SOURCE!C274)), "")&amp;
      SOURCE!D274&amp;", "&amp; IF(lookups!$F$2-LEN(SOURCE!D274) &gt;= 0, REPT(" ",lookups!$F$2-LEN(SOURCE!D274)), "")&amp;
      SOURCE!E274&amp;", "&amp; IF(lookups!$G$2-LEN(SOURCE!E274) &gt;=0, REPT(" ",lookups!$G$2-LEN(SOURCE!E274)), "")&amp;
      SOURCE!F274&amp;", "&amp; IF(lookups!$H$2-LEN(SOURCE!F274) &gt;= 0, REPT(" ",lookups!$H$2-LEN(SOURCE!F274)+2), "")&amp;"("&amp;
      SUBSTITUTE(TEXT(SOURCE!G274,"??0"),"  ","")&amp;" &lt;&lt; TAM_MAX_BITS) |"&amp; IF(lookups!$I$2-3 &gt;= 0, REPT(" ",MAX(1,lookups!$I$2-5+4+1-1-LEN(  IF(ISTEXT(SOURCE!H274),SOURCE!H274,  SUBSTITUTE(SUBSTITUTE(TEXT(SOURCE!H274,"????0"),"  ","")," ",""))   ))), "")&amp;
       IF(ISTEXT(SOURCE!H274),SOURCE!H274, SUBSTITUTE(SUBSTITUTE(TEXT(SOURCE!H274,"????0"),"  ","")," ",""))   &amp;","&amp; IF(lookups!$J$2-3 &gt;= 0, REPT(" ",lookups!$J$2-3-5), "")&amp;
      SOURCE!I274&amp;
" | "&amp; IF(lookups!$K$2-LEN(SOURCE!I274) &gt;= 0, REPT(" ",lookups!$K$2-LEN(SOURCE!I274)), "")&amp;
      SOURCE!J274&amp;      IF(lookups!$L$2-LEN(SOURCE!J274) &gt;= 0, REPT(" ",lookups!$L$2-LEN(SOURCE!J274)), "")&amp;
" | "&amp; IF(lookups!$K$2-LEN(SOURCE!I274) &gt;= 0, REPT(" ",lookups!$K$2-LEN(SOURCE!I274)), "")&amp;
      SOURCE!K274&amp;      IF(lookups!$L$2-LEN(SOURCE!K274) &gt;= 0, REPT(" ",lookups!$M$2-LEN(SOURCE!K274)), "")&amp;
" | "&amp; SOURCE!L274&amp;      IF(lookups!$O$2-LEN(SOURCE!L274) &gt;= 0, REPT(" ",lookups!$O$2-LEN(SOURCE!L274)), "")&amp;
" | "&amp; SOURCE!M274&amp;      IF(lookups!$P$2-LEN(SOURCE!M274) &gt;= 0, REPT(" ",lookups!$P$2-LEN(SOURCE!M274)), "")&amp;
      "},"&amp;IF(SOURCE!O274&lt;&gt;"",""&amp;SOURCE!O274,"")
 )
)
)</f>
        <v>/*  262 */  { itemToBeCoded,                NOPARAM,                     "0262",                                        "0262",                                        (0 &lt;&lt; TAM_MAX_BITS) |     0, CAT_FREE | SLS_ENABLED   | US_UNCHANGED | EIM_DISABLED | PTP_DISABLED     },</v>
      </c>
    </row>
    <row r="275" spans="1:1">
      <c r="A275" s="80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IF(lookups!$E$2-LEN(SOURCE!C275) &gt;= 0, REPT(" ",lookups!$E$2-LEN(SOURCE!C275)), "")&amp;
      SOURCE!D275&amp;", "&amp; IF(lookups!$F$2-LEN(SOURCE!D275) &gt;= 0, REPT(" ",lookups!$F$2-LEN(SOURCE!D275)), "")&amp;
      SOURCE!E275&amp;", "&amp; IF(lookups!$G$2-LEN(SOURCE!E275) &gt;=0, REPT(" ",lookups!$G$2-LEN(SOURCE!E275)), "")&amp;
      SOURCE!F275&amp;", "&amp; IF(lookups!$H$2-LEN(SOURCE!F275) &gt;= 0, REPT(" ",lookups!$H$2-LEN(SOURCE!F275)+2), "")&amp;"("&amp;
      SUBSTITUTE(TEXT(SOURCE!G275,"??0"),"  ","")&amp;" &lt;&lt; TAM_MAX_BITS) |"&amp; IF(lookups!$I$2-3 &gt;= 0, REPT(" ",MAX(1,lookups!$I$2-5+4+1-1-LEN(  IF(ISTEXT(SOURCE!H275),SOURCE!H275,  SUBSTITUTE(SUBSTITUTE(TEXT(SOURCE!H275,"????0"),"  ","")," ",""))   ))), "")&amp;
       IF(ISTEXT(SOURCE!H275),SOURCE!H275, SUBSTITUTE(SUBSTITUTE(TEXT(SOURCE!H275,"????0"),"  ","")," ",""))   &amp;","&amp; IF(lookups!$J$2-3 &gt;= 0, REPT(" ",lookups!$J$2-3-5), "")&amp;
      SOURCE!I275&amp;
" | "&amp; IF(lookups!$K$2-LEN(SOURCE!I275) &gt;= 0, REPT(" ",lookups!$K$2-LEN(SOURCE!I275)), "")&amp;
      SOURCE!J275&amp;      IF(lookups!$L$2-LEN(SOURCE!J275) &gt;= 0, REPT(" ",lookups!$L$2-LEN(SOURCE!J275)), "")&amp;
" | "&amp; IF(lookups!$K$2-LEN(SOURCE!I275) &gt;= 0, REPT(" ",lookups!$K$2-LEN(SOURCE!I275)), "")&amp;
      SOURCE!K275&amp;      IF(lookups!$L$2-LEN(SOURCE!K275) &gt;= 0, REPT(" ",lookups!$M$2-LEN(SOURCE!K275)), "")&amp;
" | "&amp; SOURCE!L275&amp;      IF(lookups!$O$2-LEN(SOURCE!L275) &gt;= 0, REPT(" ",lookups!$O$2-LEN(SOURCE!L275)), "")&amp;
" | "&amp; SOURCE!M275&amp;      IF(lookups!$P$2-LEN(SOURCE!M275) &gt;= 0, REPT(" ",lookups!$P$2-LEN(SOURCE!M275)), "")&amp;
      "},"&amp;IF(SOURCE!O275&lt;&gt;"",""&amp;SOURCE!O275,"")
 )
)
)</f>
        <v>/*  263 */  { fnCvtSfeetM,                  divide,                      "m" STD_RIGHT_ARROW "survey ft" STD_US,        "m" STD_RIGHT_ARROW,                           (0 &lt;&lt; TAM_MAX_BITS) |     0, CAT_NONE | SLS_ENABLED   | US_ENABLED   | EIM_DISABLED | PTP_NONE         },</v>
      </c>
    </row>
    <row r="276" spans="1:1">
      <c r="A276" s="80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IF(lookups!$E$2-LEN(SOURCE!C276) &gt;= 0, REPT(" ",lookups!$E$2-LEN(SOURCE!C276)), "")&amp;
      SOURCE!D276&amp;", "&amp; IF(lookups!$F$2-LEN(SOURCE!D276) &gt;= 0, REPT(" ",lookups!$F$2-LEN(SOURCE!D276)), "")&amp;
      SOURCE!E276&amp;", "&amp; IF(lookups!$G$2-LEN(SOURCE!E276) &gt;=0, REPT(" ",lookups!$G$2-LEN(SOURCE!E276)), "")&amp;
      SOURCE!F276&amp;", "&amp; IF(lookups!$H$2-LEN(SOURCE!F276) &gt;= 0, REPT(" ",lookups!$H$2-LEN(SOURCE!F276)+2), "")&amp;"("&amp;
      SUBSTITUTE(TEXT(SOURCE!G276,"??0"),"  ","")&amp;" &lt;&lt; TAM_MAX_BITS) |"&amp; IF(lookups!$I$2-3 &gt;= 0, REPT(" ",MAX(1,lookups!$I$2-5+4+1-1-LEN(  IF(ISTEXT(SOURCE!H276),SOURCE!H276,  SUBSTITUTE(SUBSTITUTE(TEXT(SOURCE!H276,"????0"),"  ","")," ",""))   ))), "")&amp;
       IF(ISTEXT(SOURCE!H276),SOURCE!H276, SUBSTITUTE(SUBSTITUTE(TEXT(SOURCE!H276,"????0"),"  ","")," ",""))   &amp;","&amp; IF(lookups!$J$2-3 &gt;= 0, REPT(" ",lookups!$J$2-3-5), "")&amp;
      SOURCE!I276&amp;
" | "&amp; IF(lookups!$K$2-LEN(SOURCE!I276) &gt;= 0, REPT(" ",lookups!$K$2-LEN(SOURCE!I276)), "")&amp;
      SOURCE!J276&amp;      IF(lookups!$L$2-LEN(SOURCE!J276) &gt;= 0, REPT(" ",lookups!$L$2-LEN(SOURCE!J276)), "")&amp;
" | "&amp; IF(lookups!$K$2-LEN(SOURCE!I276) &gt;= 0, REPT(" ",lookups!$K$2-LEN(SOURCE!I276)), "")&amp;
      SOURCE!K276&amp;      IF(lookups!$L$2-LEN(SOURCE!K276) &gt;= 0, REPT(" ",lookups!$M$2-LEN(SOURCE!K276)), "")&amp;
" | "&amp; SOURCE!L276&amp;      IF(lookups!$O$2-LEN(SOURCE!L276) &gt;= 0, REPT(" ",lookups!$O$2-LEN(SOURCE!L276)), "")&amp;
" | "&amp; SOURCE!M276&amp;      IF(lookups!$P$2-LEN(SOURCE!M276) &gt;= 0, REPT(" ",lookups!$P$2-LEN(SOURCE!M276)), "")&amp;
      "},"&amp;IF(SOURCE!O276&lt;&gt;"",""&amp;SOURCE!O276,"")
 )
)
)</f>
        <v>/*  264 */  { itemToBeCoded,                NOPARAM,                     "0264",                                        "0264",                                        (0 &lt;&lt; TAM_MAX_BITS) |     0, CAT_FREE | SLS_ENABLED   | US_UNCHANGED | EIM_DISABLED | PTP_DISABLED     },</v>
      </c>
    </row>
    <row r="277" spans="1:1">
      <c r="A277" s="80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IF(lookups!$E$2-LEN(SOURCE!C277) &gt;= 0, REPT(" ",lookups!$E$2-LEN(SOURCE!C277)), "")&amp;
      SOURCE!D277&amp;", "&amp; IF(lookups!$F$2-LEN(SOURCE!D277) &gt;= 0, REPT(" ",lookups!$F$2-LEN(SOURCE!D277)), "")&amp;
      SOURCE!E277&amp;", "&amp; IF(lookups!$G$2-LEN(SOURCE!E277) &gt;=0, REPT(" ",lookups!$G$2-LEN(SOURCE!E277)), "")&amp;
      SOURCE!F277&amp;", "&amp; IF(lookups!$H$2-LEN(SOURCE!F277) &gt;= 0, REPT(" ",lookups!$H$2-LEN(SOURCE!F277)+2), "")&amp;"("&amp;
      SUBSTITUTE(TEXT(SOURCE!G277,"??0"),"  ","")&amp;" &lt;&lt; TAM_MAX_BITS) |"&amp; IF(lookups!$I$2-3 &gt;= 0, REPT(" ",MAX(1,lookups!$I$2-5+4+1-1-LEN(  IF(ISTEXT(SOURCE!H277),SOURCE!H277,  SUBSTITUTE(SUBSTITUTE(TEXT(SOURCE!H277,"????0"),"  ","")," ",""))   ))), "")&amp;
       IF(ISTEXT(SOURCE!H277),SOURCE!H277, SUBSTITUTE(SUBSTITUTE(TEXT(SOURCE!H277,"????0"),"  ","")," ",""))   &amp;","&amp; IF(lookups!$J$2-3 &gt;= 0, REPT(" ",lookups!$J$2-3-5), "")&amp;
      SOURCE!I277&amp;
" | "&amp; IF(lookups!$K$2-LEN(SOURCE!I277) &gt;= 0, REPT(" ",lookups!$K$2-LEN(SOURCE!I277)), "")&amp;
      SOURCE!J277&amp;      IF(lookups!$L$2-LEN(SOURCE!J277) &gt;= 0, REPT(" ",lookups!$L$2-LEN(SOURCE!J277)), "")&amp;
" | "&amp; IF(lookups!$K$2-LEN(SOURCE!I277) &gt;= 0, REPT(" ",lookups!$K$2-LEN(SOURCE!I277)), "")&amp;
      SOURCE!K277&amp;      IF(lookups!$L$2-LEN(SOURCE!K277) &gt;= 0, REPT(" ",lookups!$M$2-LEN(SOURCE!K277)), "")&amp;
" | "&amp; SOURCE!L277&amp;      IF(lookups!$O$2-LEN(SOURCE!L277) &gt;= 0, REPT(" ",lookups!$O$2-LEN(SOURCE!L277)), "")&amp;
" | "&amp; SOURCE!M277&amp;      IF(lookups!$P$2-LEN(SOURCE!M277) &gt;= 0, REPT(" ",lookups!$P$2-LEN(SOURCE!M277)), "")&amp;
      "},"&amp;IF(SOURCE!O277&lt;&gt;"",""&amp;SOURCE!O277,"")
 )
)
)</f>
        <v>/*  265 */  { itemToBeCoded,                NOPARAM,                     "0265",                                        "0265",                                        (0 &lt;&lt; TAM_MAX_BITS) |     0, CAT_FREE | SLS_ENABLED   | US_UNCHANGED | EIM_DISABLED | PTP_DISABLED     },</v>
      </c>
    </row>
    <row r="278" spans="1:1">
      <c r="A278" s="80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IF(lookups!$E$2-LEN(SOURCE!C278) &gt;= 0, REPT(" ",lookups!$E$2-LEN(SOURCE!C278)), "")&amp;
      SOURCE!D278&amp;", "&amp; IF(lookups!$F$2-LEN(SOURCE!D278) &gt;= 0, REPT(" ",lookups!$F$2-LEN(SOURCE!D278)), "")&amp;
      SOURCE!E278&amp;", "&amp; IF(lookups!$G$2-LEN(SOURCE!E278) &gt;=0, REPT(" ",lookups!$G$2-LEN(SOURCE!E278)), "")&amp;
      SOURCE!F278&amp;", "&amp; IF(lookups!$H$2-LEN(SOURCE!F278) &gt;= 0, REPT(" ",lookups!$H$2-LEN(SOURCE!F278)+2), "")&amp;"("&amp;
      SUBSTITUTE(TEXT(SOURCE!G278,"??0"),"  ","")&amp;" &lt;&lt; TAM_MAX_BITS) |"&amp; IF(lookups!$I$2-3 &gt;= 0, REPT(" ",MAX(1,lookups!$I$2-5+4+1-1-LEN(  IF(ISTEXT(SOURCE!H278),SOURCE!H278,  SUBSTITUTE(SUBSTITUTE(TEXT(SOURCE!H278,"????0"),"  ","")," ",""))   ))), "")&amp;
       IF(ISTEXT(SOURCE!H278),SOURCE!H278, SUBSTITUTE(SUBSTITUTE(TEXT(SOURCE!H278,"????0"),"  ","")," ",""))   &amp;","&amp; IF(lookups!$J$2-3 &gt;= 0, REPT(" ",lookups!$J$2-3-5), "")&amp;
      SOURCE!I278&amp;
" | "&amp; IF(lookups!$K$2-LEN(SOURCE!I278) &gt;= 0, REPT(" ",lookups!$K$2-LEN(SOURCE!I278)), "")&amp;
      SOURCE!J278&amp;      IF(lookups!$L$2-LEN(SOURCE!J278) &gt;= 0, REPT(" ",lookups!$L$2-LEN(SOURCE!J278)), "")&amp;
" | "&amp; IF(lookups!$K$2-LEN(SOURCE!I278) &gt;= 0, REPT(" ",lookups!$K$2-LEN(SOURCE!I278)), "")&amp;
      SOURCE!K278&amp;      IF(lookups!$L$2-LEN(SOURCE!K278) &gt;= 0, REPT(" ",lookups!$M$2-LEN(SOURCE!K278)), "")&amp;
" | "&amp; SOURCE!L278&amp;      IF(lookups!$O$2-LEN(SOURCE!L278) &gt;= 0, REPT(" ",lookups!$O$2-LEN(SOURCE!L278)), "")&amp;
" | "&amp; SOURCE!M278&amp;      IF(lookups!$P$2-LEN(SOURCE!M278) &gt;= 0, REPT(" ",lookups!$P$2-LEN(SOURCE!M278)), "")&amp;
      "},"&amp;IF(SOURCE!O278&lt;&gt;"",""&amp;SOURCE!O278,"")
 )
)
)</f>
        <v>/*  266 */  { fnCvtFlozukMl,                multiply,                    "floz" STD_UK STD_RIGHT_ARROW "ml",            "floz" STD_UK STD_RIGHT_ARROW,                 (0 &lt;&lt; TAM_MAX_BITS) |     0, CAT_NONE | SLS_ENABLED   | US_ENABLED   | EIM_DISABLED | PTP_NONE         },</v>
      </c>
    </row>
    <row r="279" spans="1:1">
      <c r="A279" s="80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IF(lookups!$E$2-LEN(SOURCE!C279) &gt;= 0, REPT(" ",lookups!$E$2-LEN(SOURCE!C279)), "")&amp;
      SOURCE!D279&amp;", "&amp; IF(lookups!$F$2-LEN(SOURCE!D279) &gt;= 0, REPT(" ",lookups!$F$2-LEN(SOURCE!D279)), "")&amp;
      SOURCE!E279&amp;", "&amp; IF(lookups!$G$2-LEN(SOURCE!E279) &gt;=0, REPT(" ",lookups!$G$2-LEN(SOURCE!E279)), "")&amp;
      SOURCE!F279&amp;", "&amp; IF(lookups!$H$2-LEN(SOURCE!F279) &gt;= 0, REPT(" ",lookups!$H$2-LEN(SOURCE!F279)+2), "")&amp;"("&amp;
      SUBSTITUTE(TEXT(SOURCE!G279,"??0"),"  ","")&amp;" &lt;&lt; TAM_MAX_BITS) |"&amp; IF(lookups!$I$2-3 &gt;= 0, REPT(" ",MAX(1,lookups!$I$2-5+4+1-1-LEN(  IF(ISTEXT(SOURCE!H279),SOURCE!H279,  SUBSTITUTE(SUBSTITUTE(TEXT(SOURCE!H279,"????0"),"  ","")," ",""))   ))), "")&amp;
       IF(ISTEXT(SOURCE!H279),SOURCE!H279, SUBSTITUTE(SUBSTITUTE(TEXT(SOURCE!H279,"????0"),"  ","")," ",""))   &amp;","&amp; IF(lookups!$J$2-3 &gt;= 0, REPT(" ",lookups!$J$2-3-5), "")&amp;
      SOURCE!I279&amp;
" | "&amp; IF(lookups!$K$2-LEN(SOURCE!I279) &gt;= 0, REPT(" ",lookups!$K$2-LEN(SOURCE!I279)), "")&amp;
      SOURCE!J279&amp;      IF(lookups!$L$2-LEN(SOURCE!J279) &gt;= 0, REPT(" ",lookups!$L$2-LEN(SOURCE!J279)), "")&amp;
" | "&amp; IF(lookups!$K$2-LEN(SOURCE!I279) &gt;= 0, REPT(" ",lookups!$K$2-LEN(SOURCE!I279)), "")&amp;
      SOURCE!K279&amp;      IF(lookups!$L$2-LEN(SOURCE!K279) &gt;= 0, REPT(" ",lookups!$M$2-LEN(SOURCE!K279)), "")&amp;
" | "&amp; SOURCE!L279&amp;      IF(lookups!$O$2-LEN(SOURCE!L279) &gt;= 0, REPT(" ",lookups!$O$2-LEN(SOURCE!L279)), "")&amp;
" | "&amp; SOURCE!M279&amp;      IF(lookups!$P$2-LEN(SOURCE!M279) &gt;= 0, REPT(" ",lookups!$P$2-LEN(SOURCE!M279)), "")&amp;
      "},"&amp;IF(SOURCE!O279&lt;&gt;"",""&amp;SOURCE!O279,"")
 )
)
)</f>
        <v>/*  267 */  { itemToBeCoded,                NOPARAM,                     "0267",                                        "0267",                                        (0 &lt;&lt; TAM_MAX_BITS) |     0, CAT_FREE | SLS_ENABLED   | US_UNCHANGED | EIM_DISABLED | PTP_DISABLED     },</v>
      </c>
    </row>
    <row r="280" spans="1:1">
      <c r="A280" s="80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IF(lookups!$E$2-LEN(SOURCE!C280) &gt;= 0, REPT(" ",lookups!$E$2-LEN(SOURCE!C280)), "")&amp;
      SOURCE!D280&amp;", "&amp; IF(lookups!$F$2-LEN(SOURCE!D280) &gt;= 0, REPT(" ",lookups!$F$2-LEN(SOURCE!D280)), "")&amp;
      SOURCE!E280&amp;", "&amp; IF(lookups!$G$2-LEN(SOURCE!E280) &gt;=0, REPT(" ",lookups!$G$2-LEN(SOURCE!E280)), "")&amp;
      SOURCE!F280&amp;", "&amp; IF(lookups!$H$2-LEN(SOURCE!F280) &gt;= 0, REPT(" ",lookups!$H$2-LEN(SOURCE!F280)+2), "")&amp;"("&amp;
      SUBSTITUTE(TEXT(SOURCE!G280,"??0"),"  ","")&amp;" &lt;&lt; TAM_MAX_BITS) |"&amp; IF(lookups!$I$2-3 &gt;= 0, REPT(" ",MAX(1,lookups!$I$2-5+4+1-1-LEN(  IF(ISTEXT(SOURCE!H280),SOURCE!H280,  SUBSTITUTE(SUBSTITUTE(TEXT(SOURCE!H280,"????0"),"  ","")," ",""))   ))), "")&amp;
       IF(ISTEXT(SOURCE!H280),SOURCE!H280, SUBSTITUTE(SUBSTITUTE(TEXT(SOURCE!H280,"????0"),"  ","")," ",""))   &amp;","&amp; IF(lookups!$J$2-3 &gt;= 0, REPT(" ",lookups!$J$2-3-5), "")&amp;
      SOURCE!I280&amp;
" | "&amp; IF(lookups!$K$2-LEN(SOURCE!I280) &gt;= 0, REPT(" ",lookups!$K$2-LEN(SOURCE!I280)), "")&amp;
      SOURCE!J280&amp;      IF(lookups!$L$2-LEN(SOURCE!J280) &gt;= 0, REPT(" ",lookups!$L$2-LEN(SOURCE!J280)), "")&amp;
" | "&amp; IF(lookups!$K$2-LEN(SOURCE!I280) &gt;= 0, REPT(" ",lookups!$K$2-LEN(SOURCE!I280)), "")&amp;
      SOURCE!K280&amp;      IF(lookups!$L$2-LEN(SOURCE!K280) &gt;= 0, REPT(" ",lookups!$M$2-LEN(SOURCE!K280)), "")&amp;
" | "&amp; SOURCE!L280&amp;      IF(lookups!$O$2-LEN(SOURCE!L280) &gt;= 0, REPT(" ",lookups!$O$2-LEN(SOURCE!L280)), "")&amp;
" | "&amp; SOURCE!M280&amp;      IF(lookups!$P$2-LEN(SOURCE!M280) &gt;= 0, REPT(" ",lookups!$P$2-LEN(SOURCE!M280)), "")&amp;
      "},"&amp;IF(SOURCE!O280&lt;&gt;"",""&amp;SOURCE!O280,"")
 )
)
)</f>
        <v>/*  268 */  { fnCvtFlozukMl,                divide,                      "ml" STD_RIGHT_ARROW "floz" STD_UK,            "ml" STD_RIGHT_ARROW,                          (0 &lt;&lt; TAM_MAX_BITS) |     0, CAT_NONE | SLS_ENABLED   | US_ENABLED   | EIM_DISABLED | PTP_NONE         },</v>
      </c>
    </row>
    <row r="281" spans="1:1">
      <c r="A281" s="80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IF(lookups!$E$2-LEN(SOURCE!C281) &gt;= 0, REPT(" ",lookups!$E$2-LEN(SOURCE!C281)), "")&amp;
      SOURCE!D281&amp;", "&amp; IF(lookups!$F$2-LEN(SOURCE!D281) &gt;= 0, REPT(" ",lookups!$F$2-LEN(SOURCE!D281)), "")&amp;
      SOURCE!E281&amp;", "&amp; IF(lookups!$G$2-LEN(SOURCE!E281) &gt;=0, REPT(" ",lookups!$G$2-LEN(SOURCE!E281)), "")&amp;
      SOURCE!F281&amp;", "&amp; IF(lookups!$H$2-LEN(SOURCE!F281) &gt;= 0, REPT(" ",lookups!$H$2-LEN(SOURCE!F281)+2), "")&amp;"("&amp;
      SUBSTITUTE(TEXT(SOURCE!G281,"??0"),"  ","")&amp;" &lt;&lt; TAM_MAX_BITS) |"&amp; IF(lookups!$I$2-3 &gt;= 0, REPT(" ",MAX(1,lookups!$I$2-5+4+1-1-LEN(  IF(ISTEXT(SOURCE!H281),SOURCE!H281,  SUBSTITUTE(SUBSTITUTE(TEXT(SOURCE!H281,"????0"),"  ","")," ",""))   ))), "")&amp;
       IF(ISTEXT(SOURCE!H281),SOURCE!H281, SUBSTITUTE(SUBSTITUTE(TEXT(SOURCE!H281,"????0"),"  ","")," ",""))   &amp;","&amp; IF(lookups!$J$2-3 &gt;= 0, REPT(" ",lookups!$J$2-3-5), "")&amp;
      SOURCE!I281&amp;
" | "&amp; IF(lookups!$K$2-LEN(SOURCE!I281) &gt;= 0, REPT(" ",lookups!$K$2-LEN(SOURCE!I281)), "")&amp;
      SOURCE!J281&amp;      IF(lookups!$L$2-LEN(SOURCE!J281) &gt;= 0, REPT(" ",lookups!$L$2-LEN(SOURCE!J281)), "")&amp;
" | "&amp; IF(lookups!$K$2-LEN(SOURCE!I281) &gt;= 0, REPT(" ",lookups!$K$2-LEN(SOURCE!I281)), "")&amp;
      SOURCE!K281&amp;      IF(lookups!$L$2-LEN(SOURCE!K281) &gt;= 0, REPT(" ",lookups!$M$2-LEN(SOURCE!K281)), "")&amp;
" | "&amp; SOURCE!L281&amp;      IF(lookups!$O$2-LEN(SOURCE!L281) &gt;= 0, REPT(" ",lookups!$O$2-LEN(SOURCE!L281)), "")&amp;
" | "&amp; SOURCE!M281&amp;      IF(lookups!$P$2-LEN(SOURCE!M281) &gt;= 0, REPT(" ",lookups!$P$2-LEN(SOURCE!M281)), "")&amp;
      "},"&amp;IF(SOURCE!O281&lt;&gt;"",""&amp;SOURCE!O281,"")
 )
)
)</f>
        <v>/*  269 */  { itemToBeCoded,                NOPARAM,                     "0269",                                        "0269",                                        (0 &lt;&lt; TAM_MAX_BITS) |     0, CAT_FREE | SLS_ENABLED   | US_UNCHANGED | EIM_DISABLED | PTP_DISABLED     },</v>
      </c>
    </row>
    <row r="282" spans="1:1">
      <c r="A282" s="80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IF(lookups!$E$2-LEN(SOURCE!C282) &gt;= 0, REPT(" ",lookups!$E$2-LEN(SOURCE!C282)), "")&amp;
      SOURCE!D282&amp;", "&amp; IF(lookups!$F$2-LEN(SOURCE!D282) &gt;= 0, REPT(" ",lookups!$F$2-LEN(SOURCE!D282)), "")&amp;
      SOURCE!E282&amp;", "&amp; IF(lookups!$G$2-LEN(SOURCE!E282) &gt;=0, REPT(" ",lookups!$G$2-LEN(SOURCE!E282)), "")&amp;
      SOURCE!F282&amp;", "&amp; IF(lookups!$H$2-LEN(SOURCE!F282) &gt;= 0, REPT(" ",lookups!$H$2-LEN(SOURCE!F282)+2), "")&amp;"("&amp;
      SUBSTITUTE(TEXT(SOURCE!G282,"??0"),"  ","")&amp;" &lt;&lt; TAM_MAX_BITS) |"&amp; IF(lookups!$I$2-3 &gt;= 0, REPT(" ",MAX(1,lookups!$I$2-5+4+1-1-LEN(  IF(ISTEXT(SOURCE!H282),SOURCE!H282,  SUBSTITUTE(SUBSTITUTE(TEXT(SOURCE!H282,"????0"),"  ","")," ",""))   ))), "")&amp;
       IF(ISTEXT(SOURCE!H282),SOURCE!H282, SUBSTITUTE(SUBSTITUTE(TEXT(SOURCE!H282,"????0"),"  ","")," ",""))   &amp;","&amp; IF(lookups!$J$2-3 &gt;= 0, REPT(" ",lookups!$J$2-3-5), "")&amp;
      SOURCE!I282&amp;
" | "&amp; IF(lookups!$K$2-LEN(SOURCE!I282) &gt;= 0, REPT(" ",lookups!$K$2-LEN(SOURCE!I282)), "")&amp;
      SOURCE!J282&amp;      IF(lookups!$L$2-LEN(SOURCE!J282) &gt;= 0, REPT(" ",lookups!$L$2-LEN(SOURCE!J282)), "")&amp;
" | "&amp; IF(lookups!$K$2-LEN(SOURCE!I282) &gt;= 0, REPT(" ",lookups!$K$2-LEN(SOURCE!I282)), "")&amp;
      SOURCE!K282&amp;      IF(lookups!$L$2-LEN(SOURCE!K282) &gt;= 0, REPT(" ",lookups!$M$2-LEN(SOURCE!K282)), "")&amp;
" | "&amp; SOURCE!L282&amp;      IF(lookups!$O$2-LEN(SOURCE!L282) &gt;= 0, REPT(" ",lookups!$O$2-LEN(SOURCE!L282)), "")&amp;
" | "&amp; SOURCE!M282&amp;      IF(lookups!$P$2-LEN(SOURCE!M282) &gt;= 0, REPT(" ",lookups!$P$2-LEN(SOURCE!M282)), "")&amp;
      "},"&amp;IF(SOURCE!O282&lt;&gt;"",""&amp;SOURCE!O282,"")
 )
)
)</f>
        <v>/*  270 */  { fnCvtFlozusMl,                multiply,                    "floz" STD_US  STD_RIGHT_ARROW "ml",           "floz" STD_US  STD_RIGHT_ARROW,                (0 &lt;&lt; TAM_MAX_BITS) |     0, CAT_NONE | SLS_ENABLED   | US_ENABLED   | EIM_DISABLED | PTP_NONE         },</v>
      </c>
    </row>
    <row r="283" spans="1:1">
      <c r="A283" s="80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IF(lookups!$E$2-LEN(SOURCE!C283) &gt;= 0, REPT(" ",lookups!$E$2-LEN(SOURCE!C283)), "")&amp;
      SOURCE!D283&amp;", "&amp; IF(lookups!$F$2-LEN(SOURCE!D283) &gt;= 0, REPT(" ",lookups!$F$2-LEN(SOURCE!D283)), "")&amp;
      SOURCE!E283&amp;", "&amp; IF(lookups!$G$2-LEN(SOURCE!E283) &gt;=0, REPT(" ",lookups!$G$2-LEN(SOURCE!E283)), "")&amp;
      SOURCE!F283&amp;", "&amp; IF(lookups!$H$2-LEN(SOURCE!F283) &gt;= 0, REPT(" ",lookups!$H$2-LEN(SOURCE!F283)+2), "")&amp;"("&amp;
      SUBSTITUTE(TEXT(SOURCE!G283,"??0"),"  ","")&amp;" &lt;&lt; TAM_MAX_BITS) |"&amp; IF(lookups!$I$2-3 &gt;= 0, REPT(" ",MAX(1,lookups!$I$2-5+4+1-1-LEN(  IF(ISTEXT(SOURCE!H283),SOURCE!H283,  SUBSTITUTE(SUBSTITUTE(TEXT(SOURCE!H283,"????0"),"  ","")," ",""))   ))), "")&amp;
       IF(ISTEXT(SOURCE!H283),SOURCE!H283, SUBSTITUTE(SUBSTITUTE(TEXT(SOURCE!H283,"????0"),"  ","")," ",""))   &amp;","&amp; IF(lookups!$J$2-3 &gt;= 0, REPT(" ",lookups!$J$2-3-5), "")&amp;
      SOURCE!I283&amp;
" | "&amp; IF(lookups!$K$2-LEN(SOURCE!I283) &gt;= 0, REPT(" ",lookups!$K$2-LEN(SOURCE!I283)), "")&amp;
      SOURCE!J283&amp;      IF(lookups!$L$2-LEN(SOURCE!J283) &gt;= 0, REPT(" ",lookups!$L$2-LEN(SOURCE!J283)), "")&amp;
" | "&amp; IF(lookups!$K$2-LEN(SOURCE!I283) &gt;= 0, REPT(" ",lookups!$K$2-LEN(SOURCE!I283)), "")&amp;
      SOURCE!K283&amp;      IF(lookups!$L$2-LEN(SOURCE!K283) &gt;= 0, REPT(" ",lookups!$M$2-LEN(SOURCE!K283)), "")&amp;
" | "&amp; SOURCE!L283&amp;      IF(lookups!$O$2-LEN(SOURCE!L283) &gt;= 0, REPT(" ",lookups!$O$2-LEN(SOURCE!L283)), "")&amp;
" | "&amp; SOURCE!M283&amp;      IF(lookups!$P$2-LEN(SOURCE!M283) &gt;= 0, REPT(" ",lookups!$P$2-LEN(SOURCE!M283)), "")&amp;
      "},"&amp;IF(SOURCE!O283&lt;&gt;"",""&amp;SOURCE!O283,"")
 )
)
)</f>
        <v>/*  271 */  { itemToBeCoded,                NOPARAM,                     "0271",                                        "0271",                                        (0 &lt;&lt; TAM_MAX_BITS) |     0, CAT_FREE | SLS_ENABLED   | US_UNCHANGED | EIM_DISABLED | PTP_DISABLED     },</v>
      </c>
    </row>
    <row r="284" spans="1:1">
      <c r="A284" s="80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IF(lookups!$E$2-LEN(SOURCE!C284) &gt;= 0, REPT(" ",lookups!$E$2-LEN(SOURCE!C284)), "")&amp;
      SOURCE!D284&amp;", "&amp; IF(lookups!$F$2-LEN(SOURCE!D284) &gt;= 0, REPT(" ",lookups!$F$2-LEN(SOURCE!D284)), "")&amp;
      SOURCE!E284&amp;", "&amp; IF(lookups!$G$2-LEN(SOURCE!E284) &gt;=0, REPT(" ",lookups!$G$2-LEN(SOURCE!E284)), "")&amp;
      SOURCE!F284&amp;", "&amp; IF(lookups!$H$2-LEN(SOURCE!F284) &gt;= 0, REPT(" ",lookups!$H$2-LEN(SOURCE!F284)+2), "")&amp;"("&amp;
      SUBSTITUTE(TEXT(SOURCE!G284,"??0"),"  ","")&amp;" &lt;&lt; TAM_MAX_BITS) |"&amp; IF(lookups!$I$2-3 &gt;= 0, REPT(" ",MAX(1,lookups!$I$2-5+4+1-1-LEN(  IF(ISTEXT(SOURCE!H284),SOURCE!H284,  SUBSTITUTE(SUBSTITUTE(TEXT(SOURCE!H284,"????0"),"  ","")," ",""))   ))), "")&amp;
       IF(ISTEXT(SOURCE!H284),SOURCE!H284, SUBSTITUTE(SUBSTITUTE(TEXT(SOURCE!H284,"????0"),"  ","")," ",""))   &amp;","&amp; IF(lookups!$J$2-3 &gt;= 0, REPT(" ",lookups!$J$2-3-5), "")&amp;
      SOURCE!I284&amp;
" | "&amp; IF(lookups!$K$2-LEN(SOURCE!I284) &gt;= 0, REPT(" ",lookups!$K$2-LEN(SOURCE!I284)), "")&amp;
      SOURCE!J284&amp;      IF(lookups!$L$2-LEN(SOURCE!J284) &gt;= 0, REPT(" ",lookups!$L$2-LEN(SOURCE!J284)), "")&amp;
" | "&amp; IF(lookups!$K$2-LEN(SOURCE!I284) &gt;= 0, REPT(" ",lookups!$K$2-LEN(SOURCE!I284)), "")&amp;
      SOURCE!K284&amp;      IF(lookups!$L$2-LEN(SOURCE!K284) &gt;= 0, REPT(" ",lookups!$M$2-LEN(SOURCE!K284)), "")&amp;
" | "&amp; SOURCE!L284&amp;      IF(lookups!$O$2-LEN(SOURCE!L284) &gt;= 0, REPT(" ",lookups!$O$2-LEN(SOURCE!L284)), "")&amp;
" | "&amp; SOURCE!M284&amp;      IF(lookups!$P$2-LEN(SOURCE!M284) &gt;= 0, REPT(" ",lookups!$P$2-LEN(SOURCE!M284)), "")&amp;
      "},"&amp;IF(SOURCE!O284&lt;&gt;"",""&amp;SOURCE!O284,"")
 )
)
)</f>
        <v>/*  272 */  { fnCvtFlozusMl,                divide,                      "ml" STD_RIGHT_ARROW "floz" STD_US ,           "ml" STD_RIGHT_ARROW,                          (0 &lt;&lt; TAM_MAX_BITS) |     0, CAT_NONE | SLS_ENABLED   | US_ENABLED   | EIM_DISABLED | PTP_NONE         },</v>
      </c>
    </row>
    <row r="285" spans="1:1">
      <c r="A285" s="80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IF(lookups!$E$2-LEN(SOURCE!C285) &gt;= 0, REPT(" ",lookups!$E$2-LEN(SOURCE!C285)), "")&amp;
      SOURCE!D285&amp;", "&amp; IF(lookups!$F$2-LEN(SOURCE!D285) &gt;= 0, REPT(" ",lookups!$F$2-LEN(SOURCE!D285)), "")&amp;
      SOURCE!E285&amp;", "&amp; IF(lookups!$G$2-LEN(SOURCE!E285) &gt;=0, REPT(" ",lookups!$G$2-LEN(SOURCE!E285)), "")&amp;
      SOURCE!F285&amp;", "&amp; IF(lookups!$H$2-LEN(SOURCE!F285) &gt;= 0, REPT(" ",lookups!$H$2-LEN(SOURCE!F285)+2), "")&amp;"("&amp;
      SUBSTITUTE(TEXT(SOURCE!G285,"??0"),"  ","")&amp;" &lt;&lt; TAM_MAX_BITS) |"&amp; IF(lookups!$I$2-3 &gt;= 0, REPT(" ",MAX(1,lookups!$I$2-5+4+1-1-LEN(  IF(ISTEXT(SOURCE!H285),SOURCE!H285,  SUBSTITUTE(SUBSTITUTE(TEXT(SOURCE!H285,"????0"),"  ","")," ",""))   ))), "")&amp;
       IF(ISTEXT(SOURCE!H285),SOURCE!H285, SUBSTITUTE(SUBSTITUTE(TEXT(SOURCE!H285,"????0"),"  ","")," ",""))   &amp;","&amp; IF(lookups!$J$2-3 &gt;= 0, REPT(" ",lookups!$J$2-3-5), "")&amp;
      SOURCE!I285&amp;
" | "&amp; IF(lookups!$K$2-LEN(SOURCE!I285) &gt;= 0, REPT(" ",lookups!$K$2-LEN(SOURCE!I285)), "")&amp;
      SOURCE!J285&amp;      IF(lookups!$L$2-LEN(SOURCE!J285) &gt;= 0, REPT(" ",lookups!$L$2-LEN(SOURCE!J285)), "")&amp;
" | "&amp; IF(lookups!$K$2-LEN(SOURCE!I285) &gt;= 0, REPT(" ",lookups!$K$2-LEN(SOURCE!I285)), "")&amp;
      SOURCE!K285&amp;      IF(lookups!$L$2-LEN(SOURCE!K285) &gt;= 0, REPT(" ",lookups!$M$2-LEN(SOURCE!K285)), "")&amp;
" | "&amp; SOURCE!L285&amp;      IF(lookups!$O$2-LEN(SOURCE!L285) &gt;= 0, REPT(" ",lookups!$O$2-LEN(SOURCE!L285)), "")&amp;
" | "&amp; SOURCE!M285&amp;      IF(lookups!$P$2-LEN(SOURCE!M285) &gt;= 0, REPT(" ",lookups!$P$2-LEN(SOURCE!M285)), "")&amp;
      "},"&amp;IF(SOURCE!O285&lt;&gt;"",""&amp;SOURCE!O285,"")
 )
)
)</f>
        <v>/*  273 */  { itemToBeCoded,                NOPARAM,                     "0273",                                        "0273",                                        (0 &lt;&lt; TAM_MAX_BITS) |     0, CAT_FREE | SLS_ENABLED   | US_UNCHANGED | EIM_DISABLED | PTP_DISABLED     },</v>
      </c>
    </row>
    <row r="286" spans="1:1">
      <c r="A286" s="80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IF(lookups!$E$2-LEN(SOURCE!C286) &gt;= 0, REPT(" ",lookups!$E$2-LEN(SOURCE!C286)), "")&amp;
      SOURCE!D286&amp;", "&amp; IF(lookups!$F$2-LEN(SOURCE!D286) &gt;= 0, REPT(" ",lookups!$F$2-LEN(SOURCE!D286)), "")&amp;
      SOURCE!E286&amp;", "&amp; IF(lookups!$G$2-LEN(SOURCE!E286) &gt;=0, REPT(" ",lookups!$G$2-LEN(SOURCE!E286)), "")&amp;
      SOURCE!F286&amp;", "&amp; IF(lookups!$H$2-LEN(SOURCE!F286) &gt;= 0, REPT(" ",lookups!$H$2-LEN(SOURCE!F286)+2), "")&amp;"("&amp;
      SUBSTITUTE(TEXT(SOURCE!G286,"??0"),"  ","")&amp;" &lt;&lt; TAM_MAX_BITS) |"&amp; IF(lookups!$I$2-3 &gt;= 0, REPT(" ",MAX(1,lookups!$I$2-5+4+1-1-LEN(  IF(ISTEXT(SOURCE!H286),SOURCE!H286,  SUBSTITUTE(SUBSTITUTE(TEXT(SOURCE!H286,"????0"),"  ","")," ",""))   ))), "")&amp;
       IF(ISTEXT(SOURCE!H286),SOURCE!H286, SUBSTITUTE(SUBSTITUTE(TEXT(SOURCE!H286,"????0"),"  ","")," ",""))   &amp;","&amp; IF(lookups!$J$2-3 &gt;= 0, REPT(" ",lookups!$J$2-3-5), "")&amp;
      SOURCE!I286&amp;
" | "&amp; IF(lookups!$K$2-LEN(SOURCE!I286) &gt;= 0, REPT(" ",lookups!$K$2-LEN(SOURCE!I286)), "")&amp;
      SOURCE!J286&amp;      IF(lookups!$L$2-LEN(SOURCE!J286) &gt;= 0, REPT(" ",lookups!$L$2-LEN(SOURCE!J286)), "")&amp;
" | "&amp; IF(lookups!$K$2-LEN(SOURCE!I286) &gt;= 0, REPT(" ",lookups!$K$2-LEN(SOURCE!I286)), "")&amp;
      SOURCE!K286&amp;      IF(lookups!$L$2-LEN(SOURCE!K286) &gt;= 0, REPT(" ",lookups!$M$2-LEN(SOURCE!K286)), "")&amp;
" | "&amp; SOURCE!L286&amp;      IF(lookups!$O$2-LEN(SOURCE!L286) &gt;= 0, REPT(" ",lookups!$O$2-LEN(SOURCE!L286)), "")&amp;
" | "&amp; SOURCE!M286&amp;      IF(lookups!$P$2-LEN(SOURCE!M286) &gt;= 0, REPT(" ",lookups!$P$2-LEN(SOURCE!M286)), "")&amp;
      "},"&amp;IF(SOURCE!O286&lt;&gt;"",""&amp;SOURCE!O286,"")
 )
)
)</f>
        <v>/*  274 */  { fnCvtGalukL,                  multiply,                    "gal" STD_UK STD_RIGHT_ARROW "l",              "gal" STD_UK STD_RIGHT_ARROW "l",              (0 &lt;&lt; TAM_MAX_BITS) |     0, CAT_NONE | SLS_ENABLED   | US_ENABLED   | EIM_DISABLED | PTP_NONE         },</v>
      </c>
    </row>
    <row r="287" spans="1:1">
      <c r="A287" s="80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IF(lookups!$E$2-LEN(SOURCE!C287) &gt;= 0, REPT(" ",lookups!$E$2-LEN(SOURCE!C287)), "")&amp;
      SOURCE!D287&amp;", "&amp; IF(lookups!$F$2-LEN(SOURCE!D287) &gt;= 0, REPT(" ",lookups!$F$2-LEN(SOURCE!D287)), "")&amp;
      SOURCE!E287&amp;", "&amp; IF(lookups!$G$2-LEN(SOURCE!E287) &gt;=0, REPT(" ",lookups!$G$2-LEN(SOURCE!E287)), "")&amp;
      SOURCE!F287&amp;", "&amp; IF(lookups!$H$2-LEN(SOURCE!F287) &gt;= 0, REPT(" ",lookups!$H$2-LEN(SOURCE!F287)+2), "")&amp;"("&amp;
      SUBSTITUTE(TEXT(SOURCE!G287,"??0"),"  ","")&amp;" &lt;&lt; TAM_MAX_BITS) |"&amp; IF(lookups!$I$2-3 &gt;= 0, REPT(" ",MAX(1,lookups!$I$2-5+4+1-1-LEN(  IF(ISTEXT(SOURCE!H287),SOURCE!H287,  SUBSTITUTE(SUBSTITUTE(TEXT(SOURCE!H287,"????0"),"  ","")," ",""))   ))), "")&amp;
       IF(ISTEXT(SOURCE!H287),SOURCE!H287, SUBSTITUTE(SUBSTITUTE(TEXT(SOURCE!H287,"????0"),"  ","")," ",""))   &amp;","&amp; IF(lookups!$J$2-3 &gt;= 0, REPT(" ",lookups!$J$2-3-5), "")&amp;
      SOURCE!I287&amp;
" | "&amp; IF(lookups!$K$2-LEN(SOURCE!I287) &gt;= 0, REPT(" ",lookups!$K$2-LEN(SOURCE!I287)), "")&amp;
      SOURCE!J287&amp;      IF(lookups!$L$2-LEN(SOURCE!J287) &gt;= 0, REPT(" ",lookups!$L$2-LEN(SOURCE!J287)), "")&amp;
" | "&amp; IF(lookups!$K$2-LEN(SOURCE!I287) &gt;= 0, REPT(" ",lookups!$K$2-LEN(SOURCE!I287)), "")&amp;
      SOURCE!K287&amp;      IF(lookups!$L$2-LEN(SOURCE!K287) &gt;= 0, REPT(" ",lookups!$M$2-LEN(SOURCE!K287)), "")&amp;
" | "&amp; SOURCE!L287&amp;      IF(lookups!$O$2-LEN(SOURCE!L287) &gt;= 0, REPT(" ",lookups!$O$2-LEN(SOURCE!L287)), "")&amp;
" | "&amp; SOURCE!M287&amp;      IF(lookups!$P$2-LEN(SOURCE!M287) &gt;= 0, REPT(" ",lookups!$P$2-LEN(SOURCE!M287)), "")&amp;
      "},"&amp;IF(SOURCE!O287&lt;&gt;"",""&amp;SOURCE!O287,"")
 )
)
)</f>
        <v>/*  275 */  { fnCvtGalukL,                  divide,                      "l" STD_RIGHT_ARROW "gal" STD_UK,              "l" STD_RIGHT_ARROW "gal" STD_UK,              (0 &lt;&lt; TAM_MAX_BITS) |     0, CAT_NONE | SLS_ENABLED   | US_ENABLED   | EIM_DISABLED | PTP_NONE         },</v>
      </c>
    </row>
    <row r="288" spans="1:1">
      <c r="A288" s="80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IF(lookups!$E$2-LEN(SOURCE!C288) &gt;= 0, REPT(" ",lookups!$E$2-LEN(SOURCE!C288)), "")&amp;
      SOURCE!D288&amp;", "&amp; IF(lookups!$F$2-LEN(SOURCE!D288) &gt;= 0, REPT(" ",lookups!$F$2-LEN(SOURCE!D288)), "")&amp;
      SOURCE!E288&amp;", "&amp; IF(lookups!$G$2-LEN(SOURCE!E288) &gt;=0, REPT(" ",lookups!$G$2-LEN(SOURCE!E288)), "")&amp;
      SOURCE!F288&amp;", "&amp; IF(lookups!$H$2-LEN(SOURCE!F288) &gt;= 0, REPT(" ",lookups!$H$2-LEN(SOURCE!F288)+2), "")&amp;"("&amp;
      SUBSTITUTE(TEXT(SOURCE!G288,"??0"),"  ","")&amp;" &lt;&lt; TAM_MAX_BITS) |"&amp; IF(lookups!$I$2-3 &gt;= 0, REPT(" ",MAX(1,lookups!$I$2-5+4+1-1-LEN(  IF(ISTEXT(SOURCE!H288),SOURCE!H288,  SUBSTITUTE(SUBSTITUTE(TEXT(SOURCE!H288,"????0"),"  ","")," ",""))   ))), "")&amp;
       IF(ISTEXT(SOURCE!H288),SOURCE!H288, SUBSTITUTE(SUBSTITUTE(TEXT(SOURCE!H288,"????0"),"  ","")," ",""))   &amp;","&amp; IF(lookups!$J$2-3 &gt;= 0, REPT(" ",lookups!$J$2-3-5), "")&amp;
      SOURCE!I288&amp;
" | "&amp; IF(lookups!$K$2-LEN(SOURCE!I288) &gt;= 0, REPT(" ",lookups!$K$2-LEN(SOURCE!I288)), "")&amp;
      SOURCE!J288&amp;      IF(lookups!$L$2-LEN(SOURCE!J288) &gt;= 0, REPT(" ",lookups!$L$2-LEN(SOURCE!J288)), "")&amp;
" | "&amp; IF(lookups!$K$2-LEN(SOURCE!I288) &gt;= 0, REPT(" ",lookups!$K$2-LEN(SOURCE!I288)), "")&amp;
      SOURCE!K288&amp;      IF(lookups!$L$2-LEN(SOURCE!K288) &gt;= 0, REPT(" ",lookups!$M$2-LEN(SOURCE!K288)), "")&amp;
" | "&amp; SOURCE!L288&amp;      IF(lookups!$O$2-LEN(SOURCE!L288) &gt;= 0, REPT(" ",lookups!$O$2-LEN(SOURCE!L288)), "")&amp;
" | "&amp; SOURCE!M288&amp;      IF(lookups!$P$2-LEN(SOURCE!M288) &gt;= 0, REPT(" ",lookups!$P$2-LEN(SOURCE!M288)), "")&amp;
      "},"&amp;IF(SOURCE!O288&lt;&gt;"",""&amp;SOURCE!O288,"")
 )
)
)</f>
        <v>/*  276 */  { fnCvtGalusL,                  multiply,                    "gal" STD_US STD_RIGHT_ARROW "l",              "gal" STD_US STD_RIGHT_ARROW "l",              (0 &lt;&lt; TAM_MAX_BITS) |     0, CAT_NONE | SLS_ENABLED   | US_ENABLED   | EIM_DISABLED | PTP_NONE         },</v>
      </c>
    </row>
    <row r="289" spans="1:1">
      <c r="A289" s="80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IF(lookups!$E$2-LEN(SOURCE!C289) &gt;= 0, REPT(" ",lookups!$E$2-LEN(SOURCE!C289)), "")&amp;
      SOURCE!D289&amp;", "&amp; IF(lookups!$F$2-LEN(SOURCE!D289) &gt;= 0, REPT(" ",lookups!$F$2-LEN(SOURCE!D289)), "")&amp;
      SOURCE!E289&amp;", "&amp; IF(lookups!$G$2-LEN(SOURCE!E289) &gt;=0, REPT(" ",lookups!$G$2-LEN(SOURCE!E289)), "")&amp;
      SOURCE!F289&amp;", "&amp; IF(lookups!$H$2-LEN(SOURCE!F289) &gt;= 0, REPT(" ",lookups!$H$2-LEN(SOURCE!F289)+2), "")&amp;"("&amp;
      SUBSTITUTE(TEXT(SOURCE!G289,"??0"),"  ","")&amp;" &lt;&lt; TAM_MAX_BITS) |"&amp; IF(lookups!$I$2-3 &gt;= 0, REPT(" ",MAX(1,lookups!$I$2-5+4+1-1-LEN(  IF(ISTEXT(SOURCE!H289),SOURCE!H289,  SUBSTITUTE(SUBSTITUTE(TEXT(SOURCE!H289,"????0"),"  ","")," ",""))   ))), "")&amp;
       IF(ISTEXT(SOURCE!H289),SOURCE!H289, SUBSTITUTE(SUBSTITUTE(TEXT(SOURCE!H289,"????0"),"  ","")," ",""))   &amp;","&amp; IF(lookups!$J$2-3 &gt;= 0, REPT(" ",lookups!$J$2-3-5), "")&amp;
      SOURCE!I289&amp;
" | "&amp; IF(lookups!$K$2-LEN(SOURCE!I289) &gt;= 0, REPT(" ",lookups!$K$2-LEN(SOURCE!I289)), "")&amp;
      SOURCE!J289&amp;      IF(lookups!$L$2-LEN(SOURCE!J289) &gt;= 0, REPT(" ",lookups!$L$2-LEN(SOURCE!J289)), "")&amp;
" | "&amp; IF(lookups!$K$2-LEN(SOURCE!I289) &gt;= 0, REPT(" ",lookups!$K$2-LEN(SOURCE!I289)), "")&amp;
      SOURCE!K289&amp;      IF(lookups!$L$2-LEN(SOURCE!K289) &gt;= 0, REPT(" ",lookups!$M$2-LEN(SOURCE!K289)), "")&amp;
" | "&amp; SOURCE!L289&amp;      IF(lookups!$O$2-LEN(SOURCE!L289) &gt;= 0, REPT(" ",lookups!$O$2-LEN(SOURCE!L289)), "")&amp;
" | "&amp; SOURCE!M289&amp;      IF(lookups!$P$2-LEN(SOURCE!M289) &gt;= 0, REPT(" ",lookups!$P$2-LEN(SOURCE!M289)), "")&amp;
      "},"&amp;IF(SOURCE!O289&lt;&gt;"",""&amp;SOURCE!O289,"")
 )
)
)</f>
        <v>/*  277 */  { fnCvtGalusL,                  divide,                      "l" STD_RIGHT_ARROW "gal" STD_US,              "l" STD_RIGHT_ARROW "gal" STD_US,              (0 &lt;&lt; TAM_MAX_BITS) |     0, CAT_NONE | SLS_ENABLED   | US_ENABLED   | EIM_DISABLED | PTP_NONE         },</v>
      </c>
    </row>
    <row r="290" spans="1:1">
      <c r="A290" s="80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IF(lookups!$E$2-LEN(SOURCE!C290) &gt;= 0, REPT(" ",lookups!$E$2-LEN(SOURCE!C290)), "")&amp;
      SOURCE!D290&amp;", "&amp; IF(lookups!$F$2-LEN(SOURCE!D290) &gt;= 0, REPT(" ",lookups!$F$2-LEN(SOURCE!D290)), "")&amp;
      SOURCE!E290&amp;", "&amp; IF(lookups!$G$2-LEN(SOURCE!E290) &gt;=0, REPT(" ",lookups!$G$2-LEN(SOURCE!E290)), "")&amp;
      SOURCE!F290&amp;", "&amp; IF(lookups!$H$2-LEN(SOURCE!F290) &gt;= 0, REPT(" ",lookups!$H$2-LEN(SOURCE!F290)+2), "")&amp;"("&amp;
      SUBSTITUTE(TEXT(SOURCE!G290,"??0"),"  ","")&amp;" &lt;&lt; TAM_MAX_BITS) |"&amp; IF(lookups!$I$2-3 &gt;= 0, REPT(" ",MAX(1,lookups!$I$2-5+4+1-1-LEN(  IF(ISTEXT(SOURCE!H290),SOURCE!H290,  SUBSTITUTE(SUBSTITUTE(TEXT(SOURCE!H290,"????0"),"  ","")," ",""))   ))), "")&amp;
       IF(ISTEXT(SOURCE!H290),SOURCE!H290, SUBSTITUTE(SUBSTITUTE(TEXT(SOURCE!H290,"????0"),"  ","")," ",""))   &amp;","&amp; IF(lookups!$J$2-3 &gt;= 0, REPT(" ",lookups!$J$2-3-5), "")&amp;
      SOURCE!I290&amp;
" | "&amp; IF(lookups!$K$2-LEN(SOURCE!I290) &gt;= 0, REPT(" ",lookups!$K$2-LEN(SOURCE!I290)), "")&amp;
      SOURCE!J290&amp;      IF(lookups!$L$2-LEN(SOURCE!J290) &gt;= 0, REPT(" ",lookups!$L$2-LEN(SOURCE!J290)), "")&amp;
" | "&amp; IF(lookups!$K$2-LEN(SOURCE!I290) &gt;= 0, REPT(" ",lookups!$K$2-LEN(SOURCE!I290)), "")&amp;
      SOURCE!K290&amp;      IF(lookups!$L$2-LEN(SOURCE!K290) &gt;= 0, REPT(" ",lookups!$M$2-LEN(SOURCE!K290)), "")&amp;
" | "&amp; SOURCE!L290&amp;      IF(lookups!$O$2-LEN(SOURCE!L290) &gt;= 0, REPT(" ",lookups!$O$2-LEN(SOURCE!L290)), "")&amp;
" | "&amp; SOURCE!M290&amp;      IF(lookups!$P$2-LEN(SOURCE!M290) &gt;= 0, REPT(" ",lookups!$P$2-LEN(SOURCE!M290)), "")&amp;
      "},"&amp;IF(SOURCE!O290&lt;&gt;"",""&amp;SOURCE!O290,"")
 )
)
)</f>
        <v>/*  278 */  { fnCvtHpeW,                    multiply,                    "hp" STD_SUB_E STD_RIGHT_ARROW "W",            "hp" STD_SUB_E STD_RIGHT_ARROW "W",            (0 &lt;&lt; TAM_MAX_BITS) |     0, CAT_NONE | SLS_ENABLED   | US_ENABLED   | EIM_DISABLED | PTP_NONE         },</v>
      </c>
    </row>
    <row r="291" spans="1:1">
      <c r="A291" s="80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IF(lookups!$E$2-LEN(SOURCE!C291) &gt;= 0, REPT(" ",lookups!$E$2-LEN(SOURCE!C291)), "")&amp;
      SOURCE!D291&amp;", "&amp; IF(lookups!$F$2-LEN(SOURCE!D291) &gt;= 0, REPT(" ",lookups!$F$2-LEN(SOURCE!D291)), "")&amp;
      SOURCE!E291&amp;", "&amp; IF(lookups!$G$2-LEN(SOURCE!E291) &gt;=0, REPT(" ",lookups!$G$2-LEN(SOURCE!E291)), "")&amp;
      SOURCE!F291&amp;", "&amp; IF(lookups!$H$2-LEN(SOURCE!F291) &gt;= 0, REPT(" ",lookups!$H$2-LEN(SOURCE!F291)+2), "")&amp;"("&amp;
      SUBSTITUTE(TEXT(SOURCE!G291,"??0"),"  ","")&amp;" &lt;&lt; TAM_MAX_BITS) |"&amp; IF(lookups!$I$2-3 &gt;= 0, REPT(" ",MAX(1,lookups!$I$2-5+4+1-1-LEN(  IF(ISTEXT(SOURCE!H291),SOURCE!H291,  SUBSTITUTE(SUBSTITUTE(TEXT(SOURCE!H291,"????0"),"  ","")," ",""))   ))), "")&amp;
       IF(ISTEXT(SOURCE!H291),SOURCE!H291, SUBSTITUTE(SUBSTITUTE(TEXT(SOURCE!H291,"????0"),"  ","")," ",""))   &amp;","&amp; IF(lookups!$J$2-3 &gt;= 0, REPT(" ",lookups!$J$2-3-5), "")&amp;
      SOURCE!I291&amp;
" | "&amp; IF(lookups!$K$2-LEN(SOURCE!I291) &gt;= 0, REPT(" ",lookups!$K$2-LEN(SOURCE!I291)), "")&amp;
      SOURCE!J291&amp;      IF(lookups!$L$2-LEN(SOURCE!J291) &gt;= 0, REPT(" ",lookups!$L$2-LEN(SOURCE!J291)), "")&amp;
" | "&amp; IF(lookups!$K$2-LEN(SOURCE!I291) &gt;= 0, REPT(" ",lookups!$K$2-LEN(SOURCE!I291)), "")&amp;
      SOURCE!K291&amp;      IF(lookups!$L$2-LEN(SOURCE!K291) &gt;= 0, REPT(" ",lookups!$M$2-LEN(SOURCE!K291)), "")&amp;
" | "&amp; SOURCE!L291&amp;      IF(lookups!$O$2-LEN(SOURCE!L291) &gt;= 0, REPT(" ",lookups!$O$2-LEN(SOURCE!L291)), "")&amp;
" | "&amp; SOURCE!M291&amp;      IF(lookups!$P$2-LEN(SOURCE!M291) &gt;= 0, REPT(" ",lookups!$P$2-LEN(SOURCE!M291)), "")&amp;
      "},"&amp;IF(SOURCE!O291&lt;&gt;"",""&amp;SOURCE!O291,"")
 )
)
)</f>
        <v>/*  279 */  { fnCvtHpeW,                    divide,                      "W" STD_RIGHT_ARROW "hp" STD_SUB_E,            "W" STD_RIGHT_ARROW "hp" STD_SUB_E,            (0 &lt;&lt; TAM_MAX_BITS) |     0, CAT_NONE | SLS_ENABLED   | US_ENABLED   | EIM_DISABLED | PTP_NONE         },</v>
      </c>
    </row>
    <row r="292" spans="1:1">
      <c r="A292" s="80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IF(lookups!$E$2-LEN(SOURCE!C292) &gt;= 0, REPT(" ",lookups!$E$2-LEN(SOURCE!C292)), "")&amp;
      SOURCE!D292&amp;", "&amp; IF(lookups!$F$2-LEN(SOURCE!D292) &gt;= 0, REPT(" ",lookups!$F$2-LEN(SOURCE!D292)), "")&amp;
      SOURCE!E292&amp;", "&amp; IF(lookups!$G$2-LEN(SOURCE!E292) &gt;=0, REPT(" ",lookups!$G$2-LEN(SOURCE!E292)), "")&amp;
      SOURCE!F292&amp;", "&amp; IF(lookups!$H$2-LEN(SOURCE!F292) &gt;= 0, REPT(" ",lookups!$H$2-LEN(SOURCE!F292)+2), "")&amp;"("&amp;
      SUBSTITUTE(TEXT(SOURCE!G292,"??0"),"  ","")&amp;" &lt;&lt; TAM_MAX_BITS) |"&amp; IF(lookups!$I$2-3 &gt;= 0, REPT(" ",MAX(1,lookups!$I$2-5+4+1-1-LEN(  IF(ISTEXT(SOURCE!H292),SOURCE!H292,  SUBSTITUTE(SUBSTITUTE(TEXT(SOURCE!H292,"????0"),"  ","")," ",""))   ))), "")&amp;
       IF(ISTEXT(SOURCE!H292),SOURCE!H292, SUBSTITUTE(SUBSTITUTE(TEXT(SOURCE!H292,"????0"),"  ","")," ",""))   &amp;","&amp; IF(lookups!$J$2-3 &gt;= 0, REPT(" ",lookups!$J$2-3-5), "")&amp;
      SOURCE!I292&amp;
" | "&amp; IF(lookups!$K$2-LEN(SOURCE!I292) &gt;= 0, REPT(" ",lookups!$K$2-LEN(SOURCE!I292)), "")&amp;
      SOURCE!J292&amp;      IF(lookups!$L$2-LEN(SOURCE!J292) &gt;= 0, REPT(" ",lookups!$L$2-LEN(SOURCE!J292)), "")&amp;
" | "&amp; IF(lookups!$K$2-LEN(SOURCE!I292) &gt;= 0, REPT(" ",lookups!$K$2-LEN(SOURCE!I292)), "")&amp;
      SOURCE!K292&amp;      IF(lookups!$L$2-LEN(SOURCE!K292) &gt;= 0, REPT(" ",lookups!$M$2-LEN(SOURCE!K292)), "")&amp;
" | "&amp; SOURCE!L292&amp;      IF(lookups!$O$2-LEN(SOURCE!L292) &gt;= 0, REPT(" ",lookups!$O$2-LEN(SOURCE!L292)), "")&amp;
" | "&amp; SOURCE!M292&amp;      IF(lookups!$P$2-LEN(SOURCE!M292) &gt;= 0, REPT(" ",lookups!$P$2-LEN(SOURCE!M292)), "")&amp;
      "},"&amp;IF(SOURCE!O292&lt;&gt;"",""&amp;SOURCE!O292,"")
 )
)
)</f>
        <v>/*  280 */  { fnCvtHpmW,                    multiply,                    "hp" STD_SUB_M STD_RIGHT_ARROW "W",            "hp" STD_SUB_M STD_RIGHT_ARROW "W",            (0 &lt;&lt; TAM_MAX_BITS) |     0, CAT_NONE | SLS_ENABLED   | US_ENABLED   | EIM_DISABLED | PTP_NONE         },</v>
      </c>
    </row>
    <row r="293" spans="1:1">
      <c r="A293" s="80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IF(lookups!$E$2-LEN(SOURCE!C293) &gt;= 0, REPT(" ",lookups!$E$2-LEN(SOURCE!C293)), "")&amp;
      SOURCE!D293&amp;", "&amp; IF(lookups!$F$2-LEN(SOURCE!D293) &gt;= 0, REPT(" ",lookups!$F$2-LEN(SOURCE!D293)), "")&amp;
      SOURCE!E293&amp;", "&amp; IF(lookups!$G$2-LEN(SOURCE!E293) &gt;=0, REPT(" ",lookups!$G$2-LEN(SOURCE!E293)), "")&amp;
      SOURCE!F293&amp;", "&amp; IF(lookups!$H$2-LEN(SOURCE!F293) &gt;= 0, REPT(" ",lookups!$H$2-LEN(SOURCE!F293)+2), "")&amp;"("&amp;
      SUBSTITUTE(TEXT(SOURCE!G293,"??0"),"  ","")&amp;" &lt;&lt; TAM_MAX_BITS) |"&amp; IF(lookups!$I$2-3 &gt;= 0, REPT(" ",MAX(1,lookups!$I$2-5+4+1-1-LEN(  IF(ISTEXT(SOURCE!H293),SOURCE!H293,  SUBSTITUTE(SUBSTITUTE(TEXT(SOURCE!H293,"????0"),"  ","")," ",""))   ))), "")&amp;
       IF(ISTEXT(SOURCE!H293),SOURCE!H293, SUBSTITUTE(SUBSTITUTE(TEXT(SOURCE!H293,"????0"),"  ","")," ",""))   &amp;","&amp; IF(lookups!$J$2-3 &gt;= 0, REPT(" ",lookups!$J$2-3-5), "")&amp;
      SOURCE!I293&amp;
" | "&amp; IF(lookups!$K$2-LEN(SOURCE!I293) &gt;= 0, REPT(" ",lookups!$K$2-LEN(SOURCE!I293)), "")&amp;
      SOURCE!J293&amp;      IF(lookups!$L$2-LEN(SOURCE!J293) &gt;= 0, REPT(" ",lookups!$L$2-LEN(SOURCE!J293)), "")&amp;
" | "&amp; IF(lookups!$K$2-LEN(SOURCE!I293) &gt;= 0, REPT(" ",lookups!$K$2-LEN(SOURCE!I293)), "")&amp;
      SOURCE!K293&amp;      IF(lookups!$L$2-LEN(SOURCE!K293) &gt;= 0, REPT(" ",lookups!$M$2-LEN(SOURCE!K293)), "")&amp;
" | "&amp; SOURCE!L293&amp;      IF(lookups!$O$2-LEN(SOURCE!L293) &gt;= 0, REPT(" ",lookups!$O$2-LEN(SOURCE!L293)), "")&amp;
" | "&amp; SOURCE!M293&amp;      IF(lookups!$P$2-LEN(SOURCE!M293) &gt;= 0, REPT(" ",lookups!$P$2-LEN(SOURCE!M293)), "")&amp;
      "},"&amp;IF(SOURCE!O293&lt;&gt;"",""&amp;SOURCE!O293,"")
 )
)
)</f>
        <v>/*  281 */  { fnCvtHpmW,                    divide,                      "W" STD_RIGHT_ARROW "hp" STD_SUB_M,            "W" STD_RIGHT_ARROW "hp" STD_SUB_M,            (0 &lt;&lt; TAM_MAX_BITS) |     0, CAT_NONE | SLS_ENABLED   | US_ENABLED   | EIM_DISABLED | PTP_NONE         },</v>
      </c>
    </row>
    <row r="294" spans="1:1">
      <c r="A294" s="80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IF(lookups!$E$2-LEN(SOURCE!C294) &gt;= 0, REPT(" ",lookups!$E$2-LEN(SOURCE!C294)), "")&amp;
      SOURCE!D294&amp;", "&amp; IF(lookups!$F$2-LEN(SOURCE!D294) &gt;= 0, REPT(" ",lookups!$F$2-LEN(SOURCE!D294)), "")&amp;
      SOURCE!E294&amp;", "&amp; IF(lookups!$G$2-LEN(SOURCE!E294) &gt;=0, REPT(" ",lookups!$G$2-LEN(SOURCE!E294)), "")&amp;
      SOURCE!F294&amp;", "&amp; IF(lookups!$H$2-LEN(SOURCE!F294) &gt;= 0, REPT(" ",lookups!$H$2-LEN(SOURCE!F294)+2), "")&amp;"("&amp;
      SUBSTITUTE(TEXT(SOURCE!G294,"??0"),"  ","")&amp;" &lt;&lt; TAM_MAX_BITS) |"&amp; IF(lookups!$I$2-3 &gt;= 0, REPT(" ",MAX(1,lookups!$I$2-5+4+1-1-LEN(  IF(ISTEXT(SOURCE!H294),SOURCE!H294,  SUBSTITUTE(SUBSTITUTE(TEXT(SOURCE!H294,"????0"),"  ","")," ",""))   ))), "")&amp;
       IF(ISTEXT(SOURCE!H294),SOURCE!H294, SUBSTITUTE(SUBSTITUTE(TEXT(SOURCE!H294,"????0"),"  ","")," ",""))   &amp;","&amp; IF(lookups!$J$2-3 &gt;= 0, REPT(" ",lookups!$J$2-3-5), "")&amp;
      SOURCE!I294&amp;
" | "&amp; IF(lookups!$K$2-LEN(SOURCE!I294) &gt;= 0, REPT(" ",lookups!$K$2-LEN(SOURCE!I294)), "")&amp;
      SOURCE!J294&amp;      IF(lookups!$L$2-LEN(SOURCE!J294) &gt;= 0, REPT(" ",lookups!$L$2-LEN(SOURCE!J294)), "")&amp;
" | "&amp; IF(lookups!$K$2-LEN(SOURCE!I294) &gt;= 0, REPT(" ",lookups!$K$2-LEN(SOURCE!I294)), "")&amp;
      SOURCE!K294&amp;      IF(lookups!$L$2-LEN(SOURCE!K294) &gt;= 0, REPT(" ",lookups!$M$2-LEN(SOURCE!K294)), "")&amp;
" | "&amp; SOURCE!L294&amp;      IF(lookups!$O$2-LEN(SOURCE!L294) &gt;= 0, REPT(" ",lookups!$O$2-LEN(SOURCE!L294)), "")&amp;
" | "&amp; SOURCE!M294&amp;      IF(lookups!$P$2-LEN(SOURCE!M294) &gt;= 0, REPT(" ",lookups!$P$2-LEN(SOURCE!M294)), "")&amp;
      "},"&amp;IF(SOURCE!O294&lt;&gt;"",""&amp;SOURCE!O294,"")
 )
)
)</f>
        <v>/*  282 */  { fnCvtHpukW,                   multiply,                    "hp" STD_UK STD_RIGHT_ARROW "W",               "hp" STD_UK STD_RIGHT_ARROW "W",               (0 &lt;&lt; TAM_MAX_BITS) |     0, CAT_NONE | SLS_ENABLED   | US_ENABLED   | EIM_DISABLED | PTP_NONE         },</v>
      </c>
    </row>
    <row r="295" spans="1:1">
      <c r="A295" s="80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IF(lookups!$E$2-LEN(SOURCE!C295) &gt;= 0, REPT(" ",lookups!$E$2-LEN(SOURCE!C295)), "")&amp;
      SOURCE!D295&amp;", "&amp; IF(lookups!$F$2-LEN(SOURCE!D295) &gt;= 0, REPT(" ",lookups!$F$2-LEN(SOURCE!D295)), "")&amp;
      SOURCE!E295&amp;", "&amp; IF(lookups!$G$2-LEN(SOURCE!E295) &gt;=0, REPT(" ",lookups!$G$2-LEN(SOURCE!E295)), "")&amp;
      SOURCE!F295&amp;", "&amp; IF(lookups!$H$2-LEN(SOURCE!F295) &gt;= 0, REPT(" ",lookups!$H$2-LEN(SOURCE!F295)+2), "")&amp;"("&amp;
      SUBSTITUTE(TEXT(SOURCE!G295,"??0"),"  ","")&amp;" &lt;&lt; TAM_MAX_BITS) |"&amp; IF(lookups!$I$2-3 &gt;= 0, REPT(" ",MAX(1,lookups!$I$2-5+4+1-1-LEN(  IF(ISTEXT(SOURCE!H295),SOURCE!H295,  SUBSTITUTE(SUBSTITUTE(TEXT(SOURCE!H295,"????0"),"  ","")," ",""))   ))), "")&amp;
       IF(ISTEXT(SOURCE!H295),SOURCE!H295, SUBSTITUTE(SUBSTITUTE(TEXT(SOURCE!H295,"????0"),"  ","")," ",""))   &amp;","&amp; IF(lookups!$J$2-3 &gt;= 0, REPT(" ",lookups!$J$2-3-5), "")&amp;
      SOURCE!I295&amp;
" | "&amp; IF(lookups!$K$2-LEN(SOURCE!I295) &gt;= 0, REPT(" ",lookups!$K$2-LEN(SOURCE!I295)), "")&amp;
      SOURCE!J295&amp;      IF(lookups!$L$2-LEN(SOURCE!J295) &gt;= 0, REPT(" ",lookups!$L$2-LEN(SOURCE!J295)), "")&amp;
" | "&amp; IF(lookups!$K$2-LEN(SOURCE!I295) &gt;= 0, REPT(" ",lookups!$K$2-LEN(SOURCE!I295)), "")&amp;
      SOURCE!K295&amp;      IF(lookups!$L$2-LEN(SOURCE!K295) &gt;= 0, REPT(" ",lookups!$M$2-LEN(SOURCE!K295)), "")&amp;
" | "&amp; SOURCE!L295&amp;      IF(lookups!$O$2-LEN(SOURCE!L295) &gt;= 0, REPT(" ",lookups!$O$2-LEN(SOURCE!L295)), "")&amp;
" | "&amp; SOURCE!M295&amp;      IF(lookups!$P$2-LEN(SOURCE!M295) &gt;= 0, REPT(" ",lookups!$P$2-LEN(SOURCE!M295)), "")&amp;
      "},"&amp;IF(SOURCE!O295&lt;&gt;"",""&amp;SOURCE!O295,"")
 )
)
)</f>
        <v>/*  283 */  { fnCvtHpukW,                   divide,                      "W" STD_RIGHT_ARROW "hp" STD_UK,               "W" STD_RIGHT_ARROW "hp" STD_UK,               (0 &lt;&lt; TAM_MAX_BITS) |     0, CAT_NONE | SLS_ENABLED   | US_ENABLED   | EIM_DISABLED | PTP_NONE         },</v>
      </c>
    </row>
    <row r="296" spans="1:1">
      <c r="A296" s="80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IF(lookups!$E$2-LEN(SOURCE!C296) &gt;= 0, REPT(" ",lookups!$E$2-LEN(SOURCE!C296)), "")&amp;
      SOURCE!D296&amp;", "&amp; IF(lookups!$F$2-LEN(SOURCE!D296) &gt;= 0, REPT(" ",lookups!$F$2-LEN(SOURCE!D296)), "")&amp;
      SOURCE!E296&amp;", "&amp; IF(lookups!$G$2-LEN(SOURCE!E296) &gt;=0, REPT(" ",lookups!$G$2-LEN(SOURCE!E296)), "")&amp;
      SOURCE!F296&amp;", "&amp; IF(lookups!$H$2-LEN(SOURCE!F296) &gt;= 0, REPT(" ",lookups!$H$2-LEN(SOURCE!F296)+2), "")&amp;"("&amp;
      SUBSTITUTE(TEXT(SOURCE!G296,"??0"),"  ","")&amp;" &lt;&lt; TAM_MAX_BITS) |"&amp; IF(lookups!$I$2-3 &gt;= 0, REPT(" ",MAX(1,lookups!$I$2-5+4+1-1-LEN(  IF(ISTEXT(SOURCE!H296),SOURCE!H296,  SUBSTITUTE(SUBSTITUTE(TEXT(SOURCE!H296,"????0"),"  ","")," ",""))   ))), "")&amp;
       IF(ISTEXT(SOURCE!H296),SOURCE!H296, SUBSTITUTE(SUBSTITUTE(TEXT(SOURCE!H296,"????0"),"  ","")," ",""))   &amp;","&amp; IF(lookups!$J$2-3 &gt;= 0, REPT(" ",lookups!$J$2-3-5), "")&amp;
      SOURCE!I296&amp;
" | "&amp; IF(lookups!$K$2-LEN(SOURCE!I296) &gt;= 0, REPT(" ",lookups!$K$2-LEN(SOURCE!I296)), "")&amp;
      SOURCE!J296&amp;      IF(lookups!$L$2-LEN(SOURCE!J296) &gt;= 0, REPT(" ",lookups!$L$2-LEN(SOURCE!J296)), "")&amp;
" | "&amp; IF(lookups!$K$2-LEN(SOURCE!I296) &gt;= 0, REPT(" ",lookups!$K$2-LEN(SOURCE!I296)), "")&amp;
      SOURCE!K296&amp;      IF(lookups!$L$2-LEN(SOURCE!K296) &gt;= 0, REPT(" ",lookups!$M$2-LEN(SOURCE!K296)), "")&amp;
" | "&amp; SOURCE!L296&amp;      IF(lookups!$O$2-LEN(SOURCE!L296) &gt;= 0, REPT(" ",lookups!$O$2-LEN(SOURCE!L296)), "")&amp;
" | "&amp; SOURCE!M296&amp;      IF(lookups!$P$2-LEN(SOURCE!M296) &gt;= 0, REPT(" ",lookups!$P$2-LEN(SOURCE!M296)), "")&amp;
      "},"&amp;IF(SOURCE!O296&lt;&gt;"",""&amp;SOURCE!O296,"")
 )
)
)</f>
        <v>/*  284 */  { fnCvtInhgPa,                  multiply,                    "in.Hg" STD_RIGHT_ARROW "Pa",                  "in.Hg" STD_RIGHT_ARROW,                       (0 &lt;&lt; TAM_MAX_BITS) |     0, CAT_NONE | SLS_ENABLED   | US_ENABLED   | EIM_DISABLED | PTP_NONE         },</v>
      </c>
    </row>
    <row r="297" spans="1:1">
      <c r="A297" s="80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IF(lookups!$E$2-LEN(SOURCE!C297) &gt;= 0, REPT(" ",lookups!$E$2-LEN(SOURCE!C297)), "")&amp;
      SOURCE!D297&amp;", "&amp; IF(lookups!$F$2-LEN(SOURCE!D297) &gt;= 0, REPT(" ",lookups!$F$2-LEN(SOURCE!D297)), "")&amp;
      SOURCE!E297&amp;", "&amp; IF(lookups!$G$2-LEN(SOURCE!E297) &gt;=0, REPT(" ",lookups!$G$2-LEN(SOURCE!E297)), "")&amp;
      SOURCE!F297&amp;", "&amp; IF(lookups!$H$2-LEN(SOURCE!F297) &gt;= 0, REPT(" ",lookups!$H$2-LEN(SOURCE!F297)+2), "")&amp;"("&amp;
      SUBSTITUTE(TEXT(SOURCE!G297,"??0"),"  ","")&amp;" &lt;&lt; TAM_MAX_BITS) |"&amp; IF(lookups!$I$2-3 &gt;= 0, REPT(" ",MAX(1,lookups!$I$2-5+4+1-1-LEN(  IF(ISTEXT(SOURCE!H297),SOURCE!H297,  SUBSTITUTE(SUBSTITUTE(TEXT(SOURCE!H297,"????0"),"  ","")," ",""))   ))), "")&amp;
       IF(ISTEXT(SOURCE!H297),SOURCE!H297, SUBSTITUTE(SUBSTITUTE(TEXT(SOURCE!H297,"????0"),"  ","")," ",""))   &amp;","&amp; IF(lookups!$J$2-3 &gt;= 0, REPT(" ",lookups!$J$2-3-5), "")&amp;
      SOURCE!I297&amp;
" | "&amp; IF(lookups!$K$2-LEN(SOURCE!I297) &gt;= 0, REPT(" ",lookups!$K$2-LEN(SOURCE!I297)), "")&amp;
      SOURCE!J297&amp;      IF(lookups!$L$2-LEN(SOURCE!J297) &gt;= 0, REPT(" ",lookups!$L$2-LEN(SOURCE!J297)), "")&amp;
" | "&amp; IF(lookups!$K$2-LEN(SOURCE!I297) &gt;= 0, REPT(" ",lookups!$K$2-LEN(SOURCE!I297)), "")&amp;
      SOURCE!K297&amp;      IF(lookups!$L$2-LEN(SOURCE!K297) &gt;= 0, REPT(" ",lookups!$M$2-LEN(SOURCE!K297)), "")&amp;
" | "&amp; SOURCE!L297&amp;      IF(lookups!$O$2-LEN(SOURCE!L297) &gt;= 0, REPT(" ",lookups!$O$2-LEN(SOURCE!L297)), "")&amp;
" | "&amp; SOURCE!M297&amp;      IF(lookups!$P$2-LEN(SOURCE!M297) &gt;= 0, REPT(" ",lookups!$P$2-LEN(SOURCE!M297)), "")&amp;
      "},"&amp;IF(SOURCE!O297&lt;&gt;"",""&amp;SOURCE!O297,"")
 )
)
)</f>
        <v>/*  285 */  { itemToBeCoded,                NOPARAM,                     "0285",                                        "0285",                                        (0 &lt;&lt; TAM_MAX_BITS) |     0, CAT_FREE | SLS_ENABLED   | US_UNCHANGED | EIM_DISABLED | PTP_DISABLED     },</v>
      </c>
    </row>
    <row r="298" spans="1:1">
      <c r="A298" s="80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IF(lookups!$E$2-LEN(SOURCE!C298) &gt;= 0, REPT(" ",lookups!$E$2-LEN(SOURCE!C298)), "")&amp;
      SOURCE!D298&amp;", "&amp; IF(lookups!$F$2-LEN(SOURCE!D298) &gt;= 0, REPT(" ",lookups!$F$2-LEN(SOURCE!D298)), "")&amp;
      SOURCE!E298&amp;", "&amp; IF(lookups!$G$2-LEN(SOURCE!E298) &gt;=0, REPT(" ",lookups!$G$2-LEN(SOURCE!E298)), "")&amp;
      SOURCE!F298&amp;", "&amp; IF(lookups!$H$2-LEN(SOURCE!F298) &gt;= 0, REPT(" ",lookups!$H$2-LEN(SOURCE!F298)+2), "")&amp;"("&amp;
      SUBSTITUTE(TEXT(SOURCE!G298,"??0"),"  ","")&amp;" &lt;&lt; TAM_MAX_BITS) |"&amp; IF(lookups!$I$2-3 &gt;= 0, REPT(" ",MAX(1,lookups!$I$2-5+4+1-1-LEN(  IF(ISTEXT(SOURCE!H298),SOURCE!H298,  SUBSTITUTE(SUBSTITUTE(TEXT(SOURCE!H298,"????0"),"  ","")," ",""))   ))), "")&amp;
       IF(ISTEXT(SOURCE!H298),SOURCE!H298, SUBSTITUTE(SUBSTITUTE(TEXT(SOURCE!H298,"????0"),"  ","")," ",""))   &amp;","&amp; IF(lookups!$J$2-3 &gt;= 0, REPT(" ",lookups!$J$2-3-5), "")&amp;
      SOURCE!I298&amp;
" | "&amp; IF(lookups!$K$2-LEN(SOURCE!I298) &gt;= 0, REPT(" ",lookups!$K$2-LEN(SOURCE!I298)), "")&amp;
      SOURCE!J298&amp;      IF(lookups!$L$2-LEN(SOURCE!J298) &gt;= 0, REPT(" ",lookups!$L$2-LEN(SOURCE!J298)), "")&amp;
" | "&amp; IF(lookups!$K$2-LEN(SOURCE!I298) &gt;= 0, REPT(" ",lookups!$K$2-LEN(SOURCE!I298)), "")&amp;
      SOURCE!K298&amp;      IF(lookups!$L$2-LEN(SOURCE!K298) &gt;= 0, REPT(" ",lookups!$M$2-LEN(SOURCE!K298)), "")&amp;
" | "&amp; SOURCE!L298&amp;      IF(lookups!$O$2-LEN(SOURCE!L298) &gt;= 0, REPT(" ",lookups!$O$2-LEN(SOURCE!L298)), "")&amp;
" | "&amp; SOURCE!M298&amp;      IF(lookups!$P$2-LEN(SOURCE!M298) &gt;= 0, REPT(" ",lookups!$P$2-LEN(SOURCE!M298)), "")&amp;
      "},"&amp;IF(SOURCE!O298&lt;&gt;"",""&amp;SOURCE!O298,"")
 )
)
)</f>
        <v>/*  286 */  { fnCvtInhgPa,                  divide,                      "Pa" STD_RIGHT_ARROW "in.Hg",                  "Pa" STD_RIGHT_ARROW,                          (0 &lt;&lt; TAM_MAX_BITS) |     0, CAT_NONE | SLS_ENABLED   | US_ENABLED   | EIM_DISABLED | PTP_NONE         },</v>
      </c>
    </row>
    <row r="299" spans="1:1">
      <c r="A299" s="80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IF(lookups!$E$2-LEN(SOURCE!C299) &gt;= 0, REPT(" ",lookups!$E$2-LEN(SOURCE!C299)), "")&amp;
      SOURCE!D299&amp;", "&amp; IF(lookups!$F$2-LEN(SOURCE!D299) &gt;= 0, REPT(" ",lookups!$F$2-LEN(SOURCE!D299)), "")&amp;
      SOURCE!E299&amp;", "&amp; IF(lookups!$G$2-LEN(SOURCE!E299) &gt;=0, REPT(" ",lookups!$G$2-LEN(SOURCE!E299)), "")&amp;
      SOURCE!F299&amp;", "&amp; IF(lookups!$H$2-LEN(SOURCE!F299) &gt;= 0, REPT(" ",lookups!$H$2-LEN(SOURCE!F299)+2), "")&amp;"("&amp;
      SUBSTITUTE(TEXT(SOURCE!G299,"??0"),"  ","")&amp;" &lt;&lt; TAM_MAX_BITS) |"&amp; IF(lookups!$I$2-3 &gt;= 0, REPT(" ",MAX(1,lookups!$I$2-5+4+1-1-LEN(  IF(ISTEXT(SOURCE!H299),SOURCE!H299,  SUBSTITUTE(SUBSTITUTE(TEXT(SOURCE!H299,"????0"),"  ","")," ",""))   ))), "")&amp;
       IF(ISTEXT(SOURCE!H299),SOURCE!H299, SUBSTITUTE(SUBSTITUTE(TEXT(SOURCE!H299,"????0"),"  ","")," ",""))   &amp;","&amp; IF(lookups!$J$2-3 &gt;= 0, REPT(" ",lookups!$J$2-3-5), "")&amp;
      SOURCE!I299&amp;
" | "&amp; IF(lookups!$K$2-LEN(SOURCE!I299) &gt;= 0, REPT(" ",lookups!$K$2-LEN(SOURCE!I299)), "")&amp;
      SOURCE!J299&amp;      IF(lookups!$L$2-LEN(SOURCE!J299) &gt;= 0, REPT(" ",lookups!$L$2-LEN(SOURCE!J299)), "")&amp;
" | "&amp; IF(lookups!$K$2-LEN(SOURCE!I299) &gt;= 0, REPT(" ",lookups!$K$2-LEN(SOURCE!I299)), "")&amp;
      SOURCE!K299&amp;      IF(lookups!$L$2-LEN(SOURCE!K299) &gt;= 0, REPT(" ",lookups!$M$2-LEN(SOURCE!K299)), "")&amp;
" | "&amp; SOURCE!L299&amp;      IF(lookups!$O$2-LEN(SOURCE!L299) &gt;= 0, REPT(" ",lookups!$O$2-LEN(SOURCE!L299)), "")&amp;
" | "&amp; SOURCE!M299&amp;      IF(lookups!$P$2-LEN(SOURCE!M299) &gt;= 0, REPT(" ",lookups!$P$2-LEN(SOURCE!M299)), "")&amp;
      "},"&amp;IF(SOURCE!O299&lt;&gt;"",""&amp;SOURCE!O299,"")
 )
)
)</f>
        <v>/*  287 */  { itemToBeCoded,                NOPARAM,                     "0287",                                        "0287",                                        (0 &lt;&lt; TAM_MAX_BITS) |     0, CAT_FREE | SLS_ENABLED   | US_UNCHANGED | EIM_DISABLED | PTP_DISABLED     },</v>
      </c>
    </row>
    <row r="300" spans="1:1">
      <c r="A300" s="80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IF(lookups!$E$2-LEN(SOURCE!C300) &gt;= 0, REPT(" ",lookups!$E$2-LEN(SOURCE!C300)), "")&amp;
      SOURCE!D300&amp;", "&amp; IF(lookups!$F$2-LEN(SOURCE!D300) &gt;= 0, REPT(" ",lookups!$F$2-LEN(SOURCE!D300)), "")&amp;
      SOURCE!E300&amp;", "&amp; IF(lookups!$G$2-LEN(SOURCE!E300) &gt;=0, REPT(" ",lookups!$G$2-LEN(SOURCE!E300)), "")&amp;
      SOURCE!F300&amp;", "&amp; IF(lookups!$H$2-LEN(SOURCE!F300) &gt;= 0, REPT(" ",lookups!$H$2-LEN(SOURCE!F300)+2), "")&amp;"("&amp;
      SUBSTITUTE(TEXT(SOURCE!G300,"??0"),"  ","")&amp;" &lt;&lt; TAM_MAX_BITS) |"&amp; IF(lookups!$I$2-3 &gt;= 0, REPT(" ",MAX(1,lookups!$I$2-5+4+1-1-LEN(  IF(ISTEXT(SOURCE!H300),SOURCE!H300,  SUBSTITUTE(SUBSTITUTE(TEXT(SOURCE!H300,"????0"),"  ","")," ",""))   ))), "")&amp;
       IF(ISTEXT(SOURCE!H300),SOURCE!H300, SUBSTITUTE(SUBSTITUTE(TEXT(SOURCE!H300,"????0"),"  ","")," ",""))   &amp;","&amp; IF(lookups!$J$2-3 &gt;= 0, REPT(" ",lookups!$J$2-3-5), "")&amp;
      SOURCE!I300&amp;
" | "&amp; IF(lookups!$K$2-LEN(SOURCE!I300) &gt;= 0, REPT(" ",lookups!$K$2-LEN(SOURCE!I300)), "")&amp;
      SOURCE!J300&amp;      IF(lookups!$L$2-LEN(SOURCE!J300) &gt;= 0, REPT(" ",lookups!$L$2-LEN(SOURCE!J300)), "")&amp;
" | "&amp; IF(lookups!$K$2-LEN(SOURCE!I300) &gt;= 0, REPT(" ",lookups!$K$2-LEN(SOURCE!I300)), "")&amp;
      SOURCE!K300&amp;      IF(lookups!$L$2-LEN(SOURCE!K300) &gt;= 0, REPT(" ",lookups!$M$2-LEN(SOURCE!K300)), "")&amp;
" | "&amp; SOURCE!L300&amp;      IF(lookups!$O$2-LEN(SOURCE!L300) &gt;= 0, REPT(" ",lookups!$O$2-LEN(SOURCE!L300)), "")&amp;
" | "&amp; SOURCE!M300&amp;      IF(lookups!$P$2-LEN(SOURCE!M300) &gt;= 0, REPT(" ",lookups!$P$2-LEN(SOURCE!M300)), "")&amp;
      "},"&amp;IF(SOURCE!O300&lt;&gt;"",""&amp;SOURCE!O300,"")
 )
)
)</f>
        <v>/*  288 */  { fnCvtInchMm,                  multiply,                    "in." STD_RIGHT_ARROW "mm",                    "in." STD_RIGHT_ARROW "mm",                    (0 &lt;&lt; TAM_MAX_BITS) |     0, CAT_NONE | SLS_ENABLED   | US_ENABLED   | EIM_DISABLED | PTP_NONE         },</v>
      </c>
    </row>
    <row r="301" spans="1:1">
      <c r="A301" s="80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IF(lookups!$E$2-LEN(SOURCE!C301) &gt;= 0, REPT(" ",lookups!$E$2-LEN(SOURCE!C301)), "")&amp;
      SOURCE!D301&amp;", "&amp; IF(lookups!$F$2-LEN(SOURCE!D301) &gt;= 0, REPT(" ",lookups!$F$2-LEN(SOURCE!D301)), "")&amp;
      SOURCE!E301&amp;", "&amp; IF(lookups!$G$2-LEN(SOURCE!E301) &gt;=0, REPT(" ",lookups!$G$2-LEN(SOURCE!E301)), "")&amp;
      SOURCE!F301&amp;", "&amp; IF(lookups!$H$2-LEN(SOURCE!F301) &gt;= 0, REPT(" ",lookups!$H$2-LEN(SOURCE!F301)+2), "")&amp;"("&amp;
      SUBSTITUTE(TEXT(SOURCE!G301,"??0"),"  ","")&amp;" &lt;&lt; TAM_MAX_BITS) |"&amp; IF(lookups!$I$2-3 &gt;= 0, REPT(" ",MAX(1,lookups!$I$2-5+4+1-1-LEN(  IF(ISTEXT(SOURCE!H301),SOURCE!H301,  SUBSTITUTE(SUBSTITUTE(TEXT(SOURCE!H301,"????0"),"  ","")," ",""))   ))), "")&amp;
       IF(ISTEXT(SOURCE!H301),SOURCE!H301, SUBSTITUTE(SUBSTITUTE(TEXT(SOURCE!H301,"????0"),"  ","")," ",""))   &amp;","&amp; IF(lookups!$J$2-3 &gt;= 0, REPT(" ",lookups!$J$2-3-5), "")&amp;
      SOURCE!I301&amp;
" | "&amp; IF(lookups!$K$2-LEN(SOURCE!I301) &gt;= 0, REPT(" ",lookups!$K$2-LEN(SOURCE!I301)), "")&amp;
      SOURCE!J301&amp;      IF(lookups!$L$2-LEN(SOURCE!J301) &gt;= 0, REPT(" ",lookups!$L$2-LEN(SOURCE!J301)), "")&amp;
" | "&amp; IF(lookups!$K$2-LEN(SOURCE!I301) &gt;= 0, REPT(" ",lookups!$K$2-LEN(SOURCE!I301)), "")&amp;
      SOURCE!K301&amp;      IF(lookups!$L$2-LEN(SOURCE!K301) &gt;= 0, REPT(" ",lookups!$M$2-LEN(SOURCE!K301)), "")&amp;
" | "&amp; SOURCE!L301&amp;      IF(lookups!$O$2-LEN(SOURCE!L301) &gt;= 0, REPT(" ",lookups!$O$2-LEN(SOURCE!L301)), "")&amp;
" | "&amp; SOURCE!M301&amp;      IF(lookups!$P$2-LEN(SOURCE!M301) &gt;= 0, REPT(" ",lookups!$P$2-LEN(SOURCE!M301)), "")&amp;
      "},"&amp;IF(SOURCE!O301&lt;&gt;"",""&amp;SOURCE!O301,"")
 )
)
)</f>
        <v>/*  289 */  { fnCvtInchMm,                  divide,                      "mm" STD_RIGHT_ARROW "in.",                    "mm" STD_RIGHT_ARROW "in.",                    (0 &lt;&lt; TAM_MAX_BITS) |     0, CAT_NONE | SLS_ENABLED   | US_ENABLED   | EIM_DISABLED | PTP_NONE         },</v>
      </c>
    </row>
    <row r="302" spans="1:1">
      <c r="A302" s="80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IF(lookups!$E$2-LEN(SOURCE!C302) &gt;= 0, REPT(" ",lookups!$E$2-LEN(SOURCE!C302)), "")&amp;
      SOURCE!D302&amp;", "&amp; IF(lookups!$F$2-LEN(SOURCE!D302) &gt;= 0, REPT(" ",lookups!$F$2-LEN(SOURCE!D302)), "")&amp;
      SOURCE!E302&amp;", "&amp; IF(lookups!$G$2-LEN(SOURCE!E302) &gt;=0, REPT(" ",lookups!$G$2-LEN(SOURCE!E302)), "")&amp;
      SOURCE!F302&amp;", "&amp; IF(lookups!$H$2-LEN(SOURCE!F302) &gt;= 0, REPT(" ",lookups!$H$2-LEN(SOURCE!F302)+2), "")&amp;"("&amp;
      SUBSTITUTE(TEXT(SOURCE!G302,"??0"),"  ","")&amp;" &lt;&lt; TAM_MAX_BITS) |"&amp; IF(lookups!$I$2-3 &gt;= 0, REPT(" ",MAX(1,lookups!$I$2-5+4+1-1-LEN(  IF(ISTEXT(SOURCE!H302),SOURCE!H302,  SUBSTITUTE(SUBSTITUTE(TEXT(SOURCE!H302,"????0"),"  ","")," ",""))   ))), "")&amp;
       IF(ISTEXT(SOURCE!H302),SOURCE!H302, SUBSTITUTE(SUBSTITUTE(TEXT(SOURCE!H302,"????0"),"  ","")," ",""))   &amp;","&amp; IF(lookups!$J$2-3 &gt;= 0, REPT(" ",lookups!$J$2-3-5), "")&amp;
      SOURCE!I302&amp;
" | "&amp; IF(lookups!$K$2-LEN(SOURCE!I302) &gt;= 0, REPT(" ",lookups!$K$2-LEN(SOURCE!I302)), "")&amp;
      SOURCE!J302&amp;      IF(lookups!$L$2-LEN(SOURCE!J302) &gt;= 0, REPT(" ",lookups!$L$2-LEN(SOURCE!J302)), "")&amp;
" | "&amp; IF(lookups!$K$2-LEN(SOURCE!I302) &gt;= 0, REPT(" ",lookups!$K$2-LEN(SOURCE!I302)), "")&amp;
      SOURCE!K302&amp;      IF(lookups!$L$2-LEN(SOURCE!K302) &gt;= 0, REPT(" ",lookups!$M$2-LEN(SOURCE!K302)), "")&amp;
" | "&amp; SOURCE!L302&amp;      IF(lookups!$O$2-LEN(SOURCE!L302) &gt;= 0, REPT(" ",lookups!$O$2-LEN(SOURCE!L302)), "")&amp;
" | "&amp; SOURCE!M302&amp;      IF(lookups!$P$2-LEN(SOURCE!M302) &gt;= 0, REPT(" ",lookups!$P$2-LEN(SOURCE!M302)), "")&amp;
      "},"&amp;IF(SOURCE!O302&lt;&gt;"",""&amp;SOURCE!O302,"")
 )
)
)</f>
        <v>/*  290 */  { fnCvtWhJ,                     multiply,                    "Wh" STD_RIGHT_ARROW "J",                      "Wh" STD_RIGHT_ARROW "J",                      (0 &lt;&lt; TAM_MAX_BITS) |     0, CAT_NONE | SLS_ENABLED   | US_ENABLED   | EIM_DISABLED | PTP_NONE         },</v>
      </c>
    </row>
    <row r="303" spans="1:1">
      <c r="A303" s="80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IF(lookups!$E$2-LEN(SOURCE!C303) &gt;= 0, REPT(" ",lookups!$E$2-LEN(SOURCE!C303)), "")&amp;
      SOURCE!D303&amp;", "&amp; IF(lookups!$F$2-LEN(SOURCE!D303) &gt;= 0, REPT(" ",lookups!$F$2-LEN(SOURCE!D303)), "")&amp;
      SOURCE!E303&amp;", "&amp; IF(lookups!$G$2-LEN(SOURCE!E303) &gt;=0, REPT(" ",lookups!$G$2-LEN(SOURCE!E303)), "")&amp;
      SOURCE!F303&amp;", "&amp; IF(lookups!$H$2-LEN(SOURCE!F303) &gt;= 0, REPT(" ",lookups!$H$2-LEN(SOURCE!F303)+2), "")&amp;"("&amp;
      SUBSTITUTE(TEXT(SOURCE!G303,"??0"),"  ","")&amp;" &lt;&lt; TAM_MAX_BITS) |"&amp; IF(lookups!$I$2-3 &gt;= 0, REPT(" ",MAX(1,lookups!$I$2-5+4+1-1-LEN(  IF(ISTEXT(SOURCE!H303),SOURCE!H303,  SUBSTITUTE(SUBSTITUTE(TEXT(SOURCE!H303,"????0"),"  ","")," ",""))   ))), "")&amp;
       IF(ISTEXT(SOURCE!H303),SOURCE!H303, SUBSTITUTE(SUBSTITUTE(TEXT(SOURCE!H303,"????0"),"  ","")," ",""))   &amp;","&amp; IF(lookups!$J$2-3 &gt;= 0, REPT(" ",lookups!$J$2-3-5), "")&amp;
      SOURCE!I303&amp;
" | "&amp; IF(lookups!$K$2-LEN(SOURCE!I303) &gt;= 0, REPT(" ",lookups!$K$2-LEN(SOURCE!I303)), "")&amp;
      SOURCE!J303&amp;      IF(lookups!$L$2-LEN(SOURCE!J303) &gt;= 0, REPT(" ",lookups!$L$2-LEN(SOURCE!J303)), "")&amp;
" | "&amp; IF(lookups!$K$2-LEN(SOURCE!I303) &gt;= 0, REPT(" ",lookups!$K$2-LEN(SOURCE!I303)), "")&amp;
      SOURCE!K303&amp;      IF(lookups!$L$2-LEN(SOURCE!K303) &gt;= 0, REPT(" ",lookups!$M$2-LEN(SOURCE!K303)), "")&amp;
" | "&amp; SOURCE!L303&amp;      IF(lookups!$O$2-LEN(SOURCE!L303) &gt;= 0, REPT(" ",lookups!$O$2-LEN(SOURCE!L303)), "")&amp;
" | "&amp; SOURCE!M303&amp;      IF(lookups!$P$2-LEN(SOURCE!M303) &gt;= 0, REPT(" ",lookups!$P$2-LEN(SOURCE!M303)), "")&amp;
      "},"&amp;IF(SOURCE!O303&lt;&gt;"",""&amp;SOURCE!O303,"")
 )
)
)</f>
        <v>/*  291 */  { fnCvtWhJ,                     divide,                      "J" STD_RIGHT_ARROW "Wh",                      "J" STD_RIGHT_ARROW "Wh",                      (0 &lt;&lt; TAM_MAX_BITS) |     0, CAT_NONE | SLS_ENABLED   | US_ENABLED   | EIM_DISABLED | PTP_NONE         },</v>
      </c>
    </row>
    <row r="304" spans="1:1">
      <c r="A304" s="80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IF(lookups!$E$2-LEN(SOURCE!C304) &gt;= 0, REPT(" ",lookups!$E$2-LEN(SOURCE!C304)), "")&amp;
      SOURCE!D304&amp;", "&amp; IF(lookups!$F$2-LEN(SOURCE!D304) &gt;= 0, REPT(" ",lookups!$F$2-LEN(SOURCE!D304)), "")&amp;
      SOURCE!E304&amp;", "&amp; IF(lookups!$G$2-LEN(SOURCE!E304) &gt;=0, REPT(" ",lookups!$G$2-LEN(SOURCE!E304)), "")&amp;
      SOURCE!F304&amp;", "&amp; IF(lookups!$H$2-LEN(SOURCE!F304) &gt;= 0, REPT(" ",lookups!$H$2-LEN(SOURCE!F304)+2), "")&amp;"("&amp;
      SUBSTITUTE(TEXT(SOURCE!G304,"??0"),"  ","")&amp;" &lt;&lt; TAM_MAX_BITS) |"&amp; IF(lookups!$I$2-3 &gt;= 0, REPT(" ",MAX(1,lookups!$I$2-5+4+1-1-LEN(  IF(ISTEXT(SOURCE!H304),SOURCE!H304,  SUBSTITUTE(SUBSTITUTE(TEXT(SOURCE!H304,"????0"),"  ","")," ",""))   ))), "")&amp;
       IF(ISTEXT(SOURCE!H304),SOURCE!H304, SUBSTITUTE(SUBSTITUTE(TEXT(SOURCE!H304,"????0"),"  ","")," ",""))   &amp;","&amp; IF(lookups!$J$2-3 &gt;= 0, REPT(" ",lookups!$J$2-3-5), "")&amp;
      SOURCE!I304&amp;
" | "&amp; IF(lookups!$K$2-LEN(SOURCE!I304) &gt;= 0, REPT(" ",lookups!$K$2-LEN(SOURCE!I304)), "")&amp;
      SOURCE!J304&amp;      IF(lookups!$L$2-LEN(SOURCE!J304) &gt;= 0, REPT(" ",lookups!$L$2-LEN(SOURCE!J304)), "")&amp;
" | "&amp; IF(lookups!$K$2-LEN(SOURCE!I304) &gt;= 0, REPT(" ",lookups!$K$2-LEN(SOURCE!I304)), "")&amp;
      SOURCE!K304&amp;      IF(lookups!$L$2-LEN(SOURCE!K304) &gt;= 0, REPT(" ",lookups!$M$2-LEN(SOURCE!K304)), "")&amp;
" | "&amp; SOURCE!L304&amp;      IF(lookups!$O$2-LEN(SOURCE!L304) &gt;= 0, REPT(" ",lookups!$O$2-LEN(SOURCE!L304)), "")&amp;
" | "&amp; SOURCE!M304&amp;      IF(lookups!$P$2-LEN(SOURCE!M304) &gt;= 0, REPT(" ",lookups!$P$2-LEN(SOURCE!M304)), "")&amp;
      "},"&amp;IF(SOURCE!O304&lt;&gt;"",""&amp;SOURCE!O304,"")
 )
)
)</f>
        <v>/*  292 */  { fnCvtLbKg,                    divide,                      "kg" STD_RIGHT_ARROW "lb.",                    "kg" STD_RIGHT_ARROW "lb.",                    (0 &lt;&lt; TAM_MAX_BITS) |     0, CAT_NONE | SLS_ENABLED   | US_ENABLED   | EIM_DISABLED | PTP_NONE         },</v>
      </c>
    </row>
    <row r="305" spans="1:1">
      <c r="A305" s="80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IF(lookups!$E$2-LEN(SOURCE!C305) &gt;= 0, REPT(" ",lookups!$E$2-LEN(SOURCE!C305)), "")&amp;
      SOURCE!D305&amp;", "&amp; IF(lookups!$F$2-LEN(SOURCE!D305) &gt;= 0, REPT(" ",lookups!$F$2-LEN(SOURCE!D305)), "")&amp;
      SOURCE!E305&amp;", "&amp; IF(lookups!$G$2-LEN(SOURCE!E305) &gt;=0, REPT(" ",lookups!$G$2-LEN(SOURCE!E305)), "")&amp;
      SOURCE!F305&amp;", "&amp; IF(lookups!$H$2-LEN(SOURCE!F305) &gt;= 0, REPT(" ",lookups!$H$2-LEN(SOURCE!F305)+2), "")&amp;"("&amp;
      SUBSTITUTE(TEXT(SOURCE!G305,"??0"),"  ","")&amp;" &lt;&lt; TAM_MAX_BITS) |"&amp; IF(lookups!$I$2-3 &gt;= 0, REPT(" ",MAX(1,lookups!$I$2-5+4+1-1-LEN(  IF(ISTEXT(SOURCE!H305),SOURCE!H305,  SUBSTITUTE(SUBSTITUTE(TEXT(SOURCE!H305,"????0"),"  ","")," ",""))   ))), "")&amp;
       IF(ISTEXT(SOURCE!H305),SOURCE!H305, SUBSTITUTE(SUBSTITUTE(TEXT(SOURCE!H305,"????0"),"  ","")," ",""))   &amp;","&amp; IF(lookups!$J$2-3 &gt;= 0, REPT(" ",lookups!$J$2-3-5), "")&amp;
      SOURCE!I305&amp;
" | "&amp; IF(lookups!$K$2-LEN(SOURCE!I305) &gt;= 0, REPT(" ",lookups!$K$2-LEN(SOURCE!I305)), "")&amp;
      SOURCE!J305&amp;      IF(lookups!$L$2-LEN(SOURCE!J305) &gt;= 0, REPT(" ",lookups!$L$2-LEN(SOURCE!J305)), "")&amp;
" | "&amp; IF(lookups!$K$2-LEN(SOURCE!I305) &gt;= 0, REPT(" ",lookups!$K$2-LEN(SOURCE!I305)), "")&amp;
      SOURCE!K305&amp;      IF(lookups!$L$2-LEN(SOURCE!K305) &gt;= 0, REPT(" ",lookups!$M$2-LEN(SOURCE!K305)), "")&amp;
" | "&amp; SOURCE!L305&amp;      IF(lookups!$O$2-LEN(SOURCE!L305) &gt;= 0, REPT(" ",lookups!$O$2-LEN(SOURCE!L305)), "")&amp;
" | "&amp; SOURCE!M305&amp;      IF(lookups!$P$2-LEN(SOURCE!M305) &gt;= 0, REPT(" ",lookups!$P$2-LEN(SOURCE!M305)), "")&amp;
      "},"&amp;IF(SOURCE!O305&lt;&gt;"",""&amp;SOURCE!O305,"")
 )
)
)</f>
        <v>/*  293 */  { fnCvtLbKg,                    multiply,                    "lb." STD_RIGHT_ARROW "kg",                    "lb." STD_RIGHT_ARROW "kg",                    (0 &lt;&lt; TAM_MAX_BITS) |     0, CAT_NONE | SLS_ENABLED   | US_ENABLED   | EIM_DISABLED | PTP_NONE         },</v>
      </c>
    </row>
    <row r="306" spans="1:1">
      <c r="A306" s="80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IF(lookups!$E$2-LEN(SOURCE!C306) &gt;= 0, REPT(" ",lookups!$E$2-LEN(SOURCE!C306)), "")&amp;
      SOURCE!D306&amp;", "&amp; IF(lookups!$F$2-LEN(SOURCE!D306) &gt;= 0, REPT(" ",lookups!$F$2-LEN(SOURCE!D306)), "")&amp;
      SOURCE!E306&amp;", "&amp; IF(lookups!$G$2-LEN(SOURCE!E306) &gt;=0, REPT(" ",lookups!$G$2-LEN(SOURCE!E306)), "")&amp;
      SOURCE!F306&amp;", "&amp; IF(lookups!$H$2-LEN(SOURCE!F306) &gt;= 0, REPT(" ",lookups!$H$2-LEN(SOURCE!F306)+2), "")&amp;"("&amp;
      SUBSTITUTE(TEXT(SOURCE!G306,"??0"),"  ","")&amp;" &lt;&lt; TAM_MAX_BITS) |"&amp; IF(lookups!$I$2-3 &gt;= 0, REPT(" ",MAX(1,lookups!$I$2-5+4+1-1-LEN(  IF(ISTEXT(SOURCE!H306),SOURCE!H306,  SUBSTITUTE(SUBSTITUTE(TEXT(SOURCE!H306,"????0"),"  ","")," ",""))   ))), "")&amp;
       IF(ISTEXT(SOURCE!H306),SOURCE!H306, SUBSTITUTE(SUBSTITUTE(TEXT(SOURCE!H306,"????0"),"  ","")," ",""))   &amp;","&amp; IF(lookups!$J$2-3 &gt;= 0, REPT(" ",lookups!$J$2-3-5), "")&amp;
      SOURCE!I306&amp;
" | "&amp; IF(lookups!$K$2-LEN(SOURCE!I306) &gt;= 0, REPT(" ",lookups!$K$2-LEN(SOURCE!I306)), "")&amp;
      SOURCE!J306&amp;      IF(lookups!$L$2-LEN(SOURCE!J306) &gt;= 0, REPT(" ",lookups!$L$2-LEN(SOURCE!J306)), "")&amp;
" | "&amp; IF(lookups!$K$2-LEN(SOURCE!I306) &gt;= 0, REPT(" ",lookups!$K$2-LEN(SOURCE!I306)), "")&amp;
      SOURCE!K306&amp;      IF(lookups!$L$2-LEN(SOURCE!K306) &gt;= 0, REPT(" ",lookups!$M$2-LEN(SOURCE!K306)), "")&amp;
" | "&amp; SOURCE!L306&amp;      IF(lookups!$O$2-LEN(SOURCE!L306) &gt;= 0, REPT(" ",lookups!$O$2-LEN(SOURCE!L306)), "")&amp;
" | "&amp; SOURCE!M306&amp;      IF(lookups!$P$2-LEN(SOURCE!M306) &gt;= 0, REPT(" ",lookups!$P$2-LEN(SOURCE!M306)), "")&amp;
      "},"&amp;IF(SOURCE!O306&lt;&gt;"",""&amp;SOURCE!O306,"")
 )
)
)</f>
        <v>/*  294 */  { fnCvtOzG,                     divide,                      "g" STD_RIGHT_ARROW "oz",                      "g" STD_RIGHT_ARROW "oz",                      (0 &lt;&lt; TAM_MAX_BITS) |     0, CAT_NONE | SLS_ENABLED   | US_ENABLED   | EIM_DISABLED | PTP_NONE         },</v>
      </c>
    </row>
    <row r="307" spans="1:1">
      <c r="A307" s="80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IF(lookups!$E$2-LEN(SOURCE!C307) &gt;= 0, REPT(" ",lookups!$E$2-LEN(SOURCE!C307)), "")&amp;
      SOURCE!D307&amp;", "&amp; IF(lookups!$F$2-LEN(SOURCE!D307) &gt;= 0, REPT(" ",lookups!$F$2-LEN(SOURCE!D307)), "")&amp;
      SOURCE!E307&amp;", "&amp; IF(lookups!$G$2-LEN(SOURCE!E307) &gt;=0, REPT(" ",lookups!$G$2-LEN(SOURCE!E307)), "")&amp;
      SOURCE!F307&amp;", "&amp; IF(lookups!$H$2-LEN(SOURCE!F307) &gt;= 0, REPT(" ",lookups!$H$2-LEN(SOURCE!F307)+2), "")&amp;"("&amp;
      SUBSTITUTE(TEXT(SOURCE!G307,"??0"),"  ","")&amp;" &lt;&lt; TAM_MAX_BITS) |"&amp; IF(lookups!$I$2-3 &gt;= 0, REPT(" ",MAX(1,lookups!$I$2-5+4+1-1-LEN(  IF(ISTEXT(SOURCE!H307),SOURCE!H307,  SUBSTITUTE(SUBSTITUTE(TEXT(SOURCE!H307,"????0"),"  ","")," ",""))   ))), "")&amp;
       IF(ISTEXT(SOURCE!H307),SOURCE!H307, SUBSTITUTE(SUBSTITUTE(TEXT(SOURCE!H307,"????0"),"  ","")," ",""))   &amp;","&amp; IF(lookups!$J$2-3 &gt;= 0, REPT(" ",lookups!$J$2-3-5), "")&amp;
      SOURCE!I307&amp;
" | "&amp; IF(lookups!$K$2-LEN(SOURCE!I307) &gt;= 0, REPT(" ",lookups!$K$2-LEN(SOURCE!I307)), "")&amp;
      SOURCE!J307&amp;      IF(lookups!$L$2-LEN(SOURCE!J307) &gt;= 0, REPT(" ",lookups!$L$2-LEN(SOURCE!J307)), "")&amp;
" | "&amp; IF(lookups!$K$2-LEN(SOURCE!I307) &gt;= 0, REPT(" ",lookups!$K$2-LEN(SOURCE!I307)), "")&amp;
      SOURCE!K307&amp;      IF(lookups!$L$2-LEN(SOURCE!K307) &gt;= 0, REPT(" ",lookups!$M$2-LEN(SOURCE!K307)), "")&amp;
" | "&amp; SOURCE!L307&amp;      IF(lookups!$O$2-LEN(SOURCE!L307) &gt;= 0, REPT(" ",lookups!$O$2-LEN(SOURCE!L307)), "")&amp;
" | "&amp; SOURCE!M307&amp;      IF(lookups!$P$2-LEN(SOURCE!M307) &gt;= 0, REPT(" ",lookups!$P$2-LEN(SOURCE!M307)), "")&amp;
      "},"&amp;IF(SOURCE!O307&lt;&gt;"",""&amp;SOURCE!O307,"")
 )
)
)</f>
        <v>/*  295 */  { fnCvtOzG,                     multiply,                    "oz" STD_RIGHT_ARROW "g",                      "oz" STD_RIGHT_ARROW "g",                      (0 &lt;&lt; TAM_MAX_BITS) |     0, CAT_NONE | SLS_ENABLED   | US_ENABLED   | EIM_DISABLED | PTP_NONE         },</v>
      </c>
    </row>
    <row r="308" spans="1:1">
      <c r="A308" s="80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IF(lookups!$E$2-LEN(SOURCE!C308) &gt;= 0, REPT(" ",lookups!$E$2-LEN(SOURCE!C308)), "")&amp;
      SOURCE!D308&amp;", "&amp; IF(lookups!$F$2-LEN(SOURCE!D308) &gt;= 0, REPT(" ",lookups!$F$2-LEN(SOURCE!D308)), "")&amp;
      SOURCE!E308&amp;", "&amp; IF(lookups!$G$2-LEN(SOURCE!E308) &gt;=0, REPT(" ",lookups!$G$2-LEN(SOURCE!E308)), "")&amp;
      SOURCE!F308&amp;", "&amp; IF(lookups!$H$2-LEN(SOURCE!F308) &gt;= 0, REPT(" ",lookups!$H$2-LEN(SOURCE!F308)+2), "")&amp;"("&amp;
      SUBSTITUTE(TEXT(SOURCE!G308,"??0"),"  ","")&amp;" &lt;&lt; TAM_MAX_BITS) |"&amp; IF(lookups!$I$2-3 &gt;= 0, REPT(" ",MAX(1,lookups!$I$2-5+4+1-1-LEN(  IF(ISTEXT(SOURCE!H308),SOURCE!H308,  SUBSTITUTE(SUBSTITUTE(TEXT(SOURCE!H308,"????0"),"  ","")," ",""))   ))), "")&amp;
       IF(ISTEXT(SOURCE!H308),SOURCE!H308, SUBSTITUTE(SUBSTITUTE(TEXT(SOURCE!H308,"????0"),"  ","")," ",""))   &amp;","&amp; IF(lookups!$J$2-3 &gt;= 0, REPT(" ",lookups!$J$2-3-5), "")&amp;
      SOURCE!I308&amp;
" | "&amp; IF(lookups!$K$2-LEN(SOURCE!I308) &gt;= 0, REPT(" ",lookups!$K$2-LEN(SOURCE!I308)), "")&amp;
      SOURCE!J308&amp;      IF(lookups!$L$2-LEN(SOURCE!J308) &gt;= 0, REPT(" ",lookups!$L$2-LEN(SOURCE!J308)), "")&amp;
" | "&amp; IF(lookups!$K$2-LEN(SOURCE!I308) &gt;= 0, REPT(" ",lookups!$K$2-LEN(SOURCE!I308)), "")&amp;
      SOURCE!K308&amp;      IF(lookups!$L$2-LEN(SOURCE!K308) &gt;= 0, REPT(" ",lookups!$M$2-LEN(SOURCE!K308)), "")&amp;
" | "&amp; SOURCE!L308&amp;      IF(lookups!$O$2-LEN(SOURCE!L308) &gt;= 0, REPT(" ",lookups!$O$2-LEN(SOURCE!L308)), "")&amp;
" | "&amp; SOURCE!M308&amp;      IF(lookups!$P$2-LEN(SOURCE!M308) &gt;= 0, REPT(" ",lookups!$P$2-LEN(SOURCE!M308)), "")&amp;
      "},"&amp;IF(SOURCE!O308&lt;&gt;"",""&amp;SOURCE!O308,"")
 )
)
)</f>
        <v>/*  296 */  { fnCvtShortcwtKg,              divide,                      "kg" STD_RIGHT_ARROW "short cwt",              "kg" STD_RIGHT_ARROW,                          (0 &lt;&lt; TAM_MAX_BITS) |     0, CAT_NONE | SLS_ENABLED   | US_ENABLED   | EIM_DISABLED | PTP_NONE         },</v>
      </c>
    </row>
    <row r="309" spans="1:1">
      <c r="A309" s="80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IF(lookups!$E$2-LEN(SOURCE!C309) &gt;= 0, REPT(" ",lookups!$E$2-LEN(SOURCE!C309)), "")&amp;
      SOURCE!D309&amp;", "&amp; IF(lookups!$F$2-LEN(SOURCE!D309) &gt;= 0, REPT(" ",lookups!$F$2-LEN(SOURCE!D309)), "")&amp;
      SOURCE!E309&amp;", "&amp; IF(lookups!$G$2-LEN(SOURCE!E309) &gt;=0, REPT(" ",lookups!$G$2-LEN(SOURCE!E309)), "")&amp;
      SOURCE!F309&amp;", "&amp; IF(lookups!$H$2-LEN(SOURCE!F309) &gt;= 0, REPT(" ",lookups!$H$2-LEN(SOURCE!F309)+2), "")&amp;"("&amp;
      SUBSTITUTE(TEXT(SOURCE!G309,"??0"),"  ","")&amp;" &lt;&lt; TAM_MAX_BITS) |"&amp; IF(lookups!$I$2-3 &gt;= 0, REPT(" ",MAX(1,lookups!$I$2-5+4+1-1-LEN(  IF(ISTEXT(SOURCE!H309),SOURCE!H309,  SUBSTITUTE(SUBSTITUTE(TEXT(SOURCE!H309,"????0"),"  ","")," ",""))   ))), "")&amp;
       IF(ISTEXT(SOURCE!H309),SOURCE!H309, SUBSTITUTE(SUBSTITUTE(TEXT(SOURCE!H309,"????0"),"  ","")," ",""))   &amp;","&amp; IF(lookups!$J$2-3 &gt;= 0, REPT(" ",lookups!$J$2-3-5), "")&amp;
      SOURCE!I309&amp;
" | "&amp; IF(lookups!$K$2-LEN(SOURCE!I309) &gt;= 0, REPT(" ",lookups!$K$2-LEN(SOURCE!I309)), "")&amp;
      SOURCE!J309&amp;      IF(lookups!$L$2-LEN(SOURCE!J309) &gt;= 0, REPT(" ",lookups!$L$2-LEN(SOURCE!J309)), "")&amp;
" | "&amp; IF(lookups!$K$2-LEN(SOURCE!I309) &gt;= 0, REPT(" ",lookups!$K$2-LEN(SOURCE!I309)), "")&amp;
      SOURCE!K309&amp;      IF(lookups!$L$2-LEN(SOURCE!K309) &gt;= 0, REPT(" ",lookups!$M$2-LEN(SOURCE!K309)), "")&amp;
" | "&amp; SOURCE!L309&amp;      IF(lookups!$O$2-LEN(SOURCE!L309) &gt;= 0, REPT(" ",lookups!$O$2-LEN(SOURCE!L309)), "")&amp;
" | "&amp; SOURCE!M309&amp;      IF(lookups!$P$2-LEN(SOURCE!M309) &gt;= 0, REPT(" ",lookups!$P$2-LEN(SOURCE!M309)), "")&amp;
      "},"&amp;IF(SOURCE!O309&lt;&gt;"",""&amp;SOURCE!O309,"")
 )
)
)</f>
        <v>/*  297 */  { itemToBeCoded,                NOPARAM,                     "0297",                                        "0297",                                        (0 &lt;&lt; TAM_MAX_BITS) |     0, CAT_FREE | SLS_ENABLED   | US_UNCHANGED | EIM_DISABLED | PTP_DISABLED     },</v>
      </c>
    </row>
    <row r="310" spans="1:1">
      <c r="A310" s="80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IF(lookups!$E$2-LEN(SOURCE!C310) &gt;= 0, REPT(" ",lookups!$E$2-LEN(SOURCE!C310)), "")&amp;
      SOURCE!D310&amp;", "&amp; IF(lookups!$F$2-LEN(SOURCE!D310) &gt;= 0, REPT(" ",lookups!$F$2-LEN(SOURCE!D310)), "")&amp;
      SOURCE!E310&amp;", "&amp; IF(lookups!$G$2-LEN(SOURCE!E310) &gt;=0, REPT(" ",lookups!$G$2-LEN(SOURCE!E310)), "")&amp;
      SOURCE!F310&amp;", "&amp; IF(lookups!$H$2-LEN(SOURCE!F310) &gt;= 0, REPT(" ",lookups!$H$2-LEN(SOURCE!F310)+2), "")&amp;"("&amp;
      SUBSTITUTE(TEXT(SOURCE!G310,"??0"),"  ","")&amp;" &lt;&lt; TAM_MAX_BITS) |"&amp; IF(lookups!$I$2-3 &gt;= 0, REPT(" ",MAX(1,lookups!$I$2-5+4+1-1-LEN(  IF(ISTEXT(SOURCE!H310),SOURCE!H310,  SUBSTITUTE(SUBSTITUTE(TEXT(SOURCE!H310,"????0"),"  ","")," ",""))   ))), "")&amp;
       IF(ISTEXT(SOURCE!H310),SOURCE!H310, SUBSTITUTE(SUBSTITUTE(TEXT(SOURCE!H310,"????0"),"  ","")," ",""))   &amp;","&amp; IF(lookups!$J$2-3 &gt;= 0, REPT(" ",lookups!$J$2-3-5), "")&amp;
      SOURCE!I310&amp;
" | "&amp; IF(lookups!$K$2-LEN(SOURCE!I310) &gt;= 0, REPT(" ",lookups!$K$2-LEN(SOURCE!I310)), "")&amp;
      SOURCE!J310&amp;      IF(lookups!$L$2-LEN(SOURCE!J310) &gt;= 0, REPT(" ",lookups!$L$2-LEN(SOURCE!J310)), "")&amp;
" | "&amp; IF(lookups!$K$2-LEN(SOURCE!I310) &gt;= 0, REPT(" ",lookups!$K$2-LEN(SOURCE!I310)), "")&amp;
      SOURCE!K310&amp;      IF(lookups!$L$2-LEN(SOURCE!K310) &gt;= 0, REPT(" ",lookups!$M$2-LEN(SOURCE!K310)), "")&amp;
" | "&amp; SOURCE!L310&amp;      IF(lookups!$O$2-LEN(SOURCE!L310) &gt;= 0, REPT(" ",lookups!$O$2-LEN(SOURCE!L310)), "")&amp;
" | "&amp; SOURCE!M310&amp;      IF(lookups!$P$2-LEN(SOURCE!M310) &gt;= 0, REPT(" ",lookups!$P$2-LEN(SOURCE!M310)), "")&amp;
      "},"&amp;IF(SOURCE!O310&lt;&gt;"",""&amp;SOURCE!O310,"")
 )
)
)</f>
        <v>/*  298 */  { fnCvtShortcwtKg,              multiply,                    "short cwt" STD_RIGHT_ARROW "kg",              "short cwt" STD_RIGHT_ARROW,                   (0 &lt;&lt; TAM_MAX_BITS) |     0, CAT_NONE | SLS_ENABLED   | US_ENABLED   | EIM_DISABLED | PTP_NONE         },</v>
      </c>
    </row>
    <row r="311" spans="1:1">
      <c r="A311" s="80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IF(lookups!$E$2-LEN(SOURCE!C311) &gt;= 0, REPT(" ",lookups!$E$2-LEN(SOURCE!C311)), "")&amp;
      SOURCE!D311&amp;", "&amp; IF(lookups!$F$2-LEN(SOURCE!D311) &gt;= 0, REPT(" ",lookups!$F$2-LEN(SOURCE!D311)), "")&amp;
      SOURCE!E311&amp;", "&amp; IF(lookups!$G$2-LEN(SOURCE!E311) &gt;=0, REPT(" ",lookups!$G$2-LEN(SOURCE!E311)), "")&amp;
      SOURCE!F311&amp;", "&amp; IF(lookups!$H$2-LEN(SOURCE!F311) &gt;= 0, REPT(" ",lookups!$H$2-LEN(SOURCE!F311)+2), "")&amp;"("&amp;
      SUBSTITUTE(TEXT(SOURCE!G311,"??0"),"  ","")&amp;" &lt;&lt; TAM_MAX_BITS) |"&amp; IF(lookups!$I$2-3 &gt;= 0, REPT(" ",MAX(1,lookups!$I$2-5+4+1-1-LEN(  IF(ISTEXT(SOURCE!H311),SOURCE!H311,  SUBSTITUTE(SUBSTITUTE(TEXT(SOURCE!H311,"????0"),"  ","")," ",""))   ))), "")&amp;
       IF(ISTEXT(SOURCE!H311),SOURCE!H311, SUBSTITUTE(SUBSTITUTE(TEXT(SOURCE!H311,"????0"),"  ","")," ",""))   &amp;","&amp; IF(lookups!$J$2-3 &gt;= 0, REPT(" ",lookups!$J$2-3-5), "")&amp;
      SOURCE!I311&amp;
" | "&amp; IF(lookups!$K$2-LEN(SOURCE!I311) &gt;= 0, REPT(" ",lookups!$K$2-LEN(SOURCE!I311)), "")&amp;
      SOURCE!J311&amp;      IF(lookups!$L$2-LEN(SOURCE!J311) &gt;= 0, REPT(" ",lookups!$L$2-LEN(SOURCE!J311)), "")&amp;
" | "&amp; IF(lookups!$K$2-LEN(SOURCE!I311) &gt;= 0, REPT(" ",lookups!$K$2-LEN(SOURCE!I311)), "")&amp;
      SOURCE!K311&amp;      IF(lookups!$L$2-LEN(SOURCE!K311) &gt;= 0, REPT(" ",lookups!$M$2-LEN(SOURCE!K311)), "")&amp;
" | "&amp; SOURCE!L311&amp;      IF(lookups!$O$2-LEN(SOURCE!L311) &gt;= 0, REPT(" ",lookups!$O$2-LEN(SOURCE!L311)), "")&amp;
" | "&amp; SOURCE!M311&amp;      IF(lookups!$P$2-LEN(SOURCE!M311) &gt;= 0, REPT(" ",lookups!$P$2-LEN(SOURCE!M311)), "")&amp;
      "},"&amp;IF(SOURCE!O311&lt;&gt;"",""&amp;SOURCE!O311,"")
 )
)
)</f>
        <v>/*  299 */  { itemToBeCoded,                NOPARAM,                     "0299",                                        "0299",                                        (0 &lt;&lt; TAM_MAX_BITS) |     0, CAT_FREE | SLS_ENABLED   | US_UNCHANGED | EIM_DISABLED | PTP_DISABLED     },</v>
      </c>
    </row>
    <row r="312" spans="1:1">
      <c r="A312" s="80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IF(lookups!$E$2-LEN(SOURCE!C312) &gt;= 0, REPT(" ",lookups!$E$2-LEN(SOURCE!C312)), "")&amp;
      SOURCE!D312&amp;", "&amp; IF(lookups!$F$2-LEN(SOURCE!D312) &gt;= 0, REPT(" ",lookups!$F$2-LEN(SOURCE!D312)), "")&amp;
      SOURCE!E312&amp;", "&amp; IF(lookups!$G$2-LEN(SOURCE!E312) &gt;=0, REPT(" ",lookups!$G$2-LEN(SOURCE!E312)), "")&amp;
      SOURCE!F312&amp;", "&amp; IF(lookups!$H$2-LEN(SOURCE!F312) &gt;= 0, REPT(" ",lookups!$H$2-LEN(SOURCE!F312)+2), "")&amp;"("&amp;
      SUBSTITUTE(TEXT(SOURCE!G312,"??0"),"  ","")&amp;" &lt;&lt; TAM_MAX_BITS) |"&amp; IF(lookups!$I$2-3 &gt;= 0, REPT(" ",MAX(1,lookups!$I$2-5+4+1-1-LEN(  IF(ISTEXT(SOURCE!H312),SOURCE!H312,  SUBSTITUTE(SUBSTITUTE(TEXT(SOURCE!H312,"????0"),"  ","")," ",""))   ))), "")&amp;
       IF(ISTEXT(SOURCE!H312),SOURCE!H312, SUBSTITUTE(SUBSTITUTE(TEXT(SOURCE!H312,"????0"),"  ","")," ",""))   &amp;","&amp; IF(lookups!$J$2-3 &gt;= 0, REPT(" ",lookups!$J$2-3-5), "")&amp;
      SOURCE!I312&amp;
" | "&amp; IF(lookups!$K$2-LEN(SOURCE!I312) &gt;= 0, REPT(" ",lookups!$K$2-LEN(SOURCE!I312)), "")&amp;
      SOURCE!J312&amp;      IF(lookups!$L$2-LEN(SOURCE!J312) &gt;= 0, REPT(" ",lookups!$L$2-LEN(SOURCE!J312)), "")&amp;
" | "&amp; IF(lookups!$K$2-LEN(SOURCE!I312) &gt;= 0, REPT(" ",lookups!$K$2-LEN(SOURCE!I312)), "")&amp;
      SOURCE!K312&amp;      IF(lookups!$L$2-LEN(SOURCE!K312) &gt;= 0, REPT(" ",lookups!$M$2-LEN(SOURCE!K312)), "")&amp;
" | "&amp; SOURCE!L312&amp;      IF(lookups!$O$2-LEN(SOURCE!L312) &gt;= 0, REPT(" ",lookups!$O$2-LEN(SOURCE!L312)), "")&amp;
" | "&amp; SOURCE!M312&amp;      IF(lookups!$P$2-LEN(SOURCE!M312) &gt;= 0, REPT(" ",lookups!$P$2-LEN(SOURCE!M312)), "")&amp;
      "},"&amp;IF(SOURCE!O312&lt;&gt;"",""&amp;SOURCE!O312,"")
 )
)
)</f>
        <v>/*  300 */  { fnCvtStoneKg,                 divide,                      "kg" STD_RIGHT_ARROW "stone",                  "kg" STD_RIGHT_ARROW,                          (0 &lt;&lt; TAM_MAX_BITS) |     0, CAT_NONE | SLS_ENABLED   | US_ENABLED   | EIM_DISABLED | PTP_NONE         },</v>
      </c>
    </row>
    <row r="313" spans="1:1">
      <c r="A313" s="80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IF(lookups!$E$2-LEN(SOURCE!C313) &gt;= 0, REPT(" ",lookups!$E$2-LEN(SOURCE!C313)), "")&amp;
      SOURCE!D313&amp;", "&amp; IF(lookups!$F$2-LEN(SOURCE!D313) &gt;= 0, REPT(" ",lookups!$F$2-LEN(SOURCE!D313)), "")&amp;
      SOURCE!E313&amp;", "&amp; IF(lookups!$G$2-LEN(SOURCE!E313) &gt;=0, REPT(" ",lookups!$G$2-LEN(SOURCE!E313)), "")&amp;
      SOURCE!F313&amp;", "&amp; IF(lookups!$H$2-LEN(SOURCE!F313) &gt;= 0, REPT(" ",lookups!$H$2-LEN(SOURCE!F313)+2), "")&amp;"("&amp;
      SUBSTITUTE(TEXT(SOURCE!G313,"??0"),"  ","")&amp;" &lt;&lt; TAM_MAX_BITS) |"&amp; IF(lookups!$I$2-3 &gt;= 0, REPT(" ",MAX(1,lookups!$I$2-5+4+1-1-LEN(  IF(ISTEXT(SOURCE!H313),SOURCE!H313,  SUBSTITUTE(SUBSTITUTE(TEXT(SOURCE!H313,"????0"),"  ","")," ",""))   ))), "")&amp;
       IF(ISTEXT(SOURCE!H313),SOURCE!H313, SUBSTITUTE(SUBSTITUTE(TEXT(SOURCE!H313,"????0"),"  ","")," ",""))   &amp;","&amp; IF(lookups!$J$2-3 &gt;= 0, REPT(" ",lookups!$J$2-3-5), "")&amp;
      SOURCE!I313&amp;
" | "&amp; IF(lookups!$K$2-LEN(SOURCE!I313) &gt;= 0, REPT(" ",lookups!$K$2-LEN(SOURCE!I313)), "")&amp;
      SOURCE!J313&amp;      IF(lookups!$L$2-LEN(SOURCE!J313) &gt;= 0, REPT(" ",lookups!$L$2-LEN(SOURCE!J313)), "")&amp;
" | "&amp; IF(lookups!$K$2-LEN(SOURCE!I313) &gt;= 0, REPT(" ",lookups!$K$2-LEN(SOURCE!I313)), "")&amp;
      SOURCE!K313&amp;      IF(lookups!$L$2-LEN(SOURCE!K313) &gt;= 0, REPT(" ",lookups!$M$2-LEN(SOURCE!K313)), "")&amp;
" | "&amp; SOURCE!L313&amp;      IF(lookups!$O$2-LEN(SOURCE!L313) &gt;= 0, REPT(" ",lookups!$O$2-LEN(SOURCE!L313)), "")&amp;
" | "&amp; SOURCE!M313&amp;      IF(lookups!$P$2-LEN(SOURCE!M313) &gt;= 0, REPT(" ",lookups!$P$2-LEN(SOURCE!M313)), "")&amp;
      "},"&amp;IF(SOURCE!O313&lt;&gt;"",""&amp;SOURCE!O313,"")
 )
)
)</f>
        <v>/*  301 */  { itemToBeCoded,                NOPARAM,                     "0301",                                        "0301",                                        (0 &lt;&lt; TAM_MAX_BITS) |     0, CAT_FREE | SLS_ENABLED   | US_UNCHANGED | EIM_DISABLED | PTP_DISABLED     },</v>
      </c>
    </row>
    <row r="314" spans="1:1">
      <c r="A314" s="80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IF(lookups!$E$2-LEN(SOURCE!C314) &gt;= 0, REPT(" ",lookups!$E$2-LEN(SOURCE!C314)), "")&amp;
      SOURCE!D314&amp;", "&amp; IF(lookups!$F$2-LEN(SOURCE!D314) &gt;= 0, REPT(" ",lookups!$F$2-LEN(SOURCE!D314)), "")&amp;
      SOURCE!E314&amp;", "&amp; IF(lookups!$G$2-LEN(SOURCE!E314) &gt;=0, REPT(" ",lookups!$G$2-LEN(SOURCE!E314)), "")&amp;
      SOURCE!F314&amp;", "&amp; IF(lookups!$H$2-LEN(SOURCE!F314) &gt;= 0, REPT(" ",lookups!$H$2-LEN(SOURCE!F314)+2), "")&amp;"("&amp;
      SUBSTITUTE(TEXT(SOURCE!G314,"??0"),"  ","")&amp;" &lt;&lt; TAM_MAX_BITS) |"&amp; IF(lookups!$I$2-3 &gt;= 0, REPT(" ",MAX(1,lookups!$I$2-5+4+1-1-LEN(  IF(ISTEXT(SOURCE!H314),SOURCE!H314,  SUBSTITUTE(SUBSTITUTE(TEXT(SOURCE!H314,"????0"),"  ","")," ",""))   ))), "")&amp;
       IF(ISTEXT(SOURCE!H314),SOURCE!H314, SUBSTITUTE(SUBSTITUTE(TEXT(SOURCE!H314,"????0"),"  ","")," ",""))   &amp;","&amp; IF(lookups!$J$2-3 &gt;= 0, REPT(" ",lookups!$J$2-3-5), "")&amp;
      SOURCE!I314&amp;
" | "&amp; IF(lookups!$K$2-LEN(SOURCE!I314) &gt;= 0, REPT(" ",lookups!$K$2-LEN(SOURCE!I314)), "")&amp;
      SOURCE!J314&amp;      IF(lookups!$L$2-LEN(SOURCE!J314) &gt;= 0, REPT(" ",lookups!$L$2-LEN(SOURCE!J314)), "")&amp;
" | "&amp; IF(lookups!$K$2-LEN(SOURCE!I314) &gt;= 0, REPT(" ",lookups!$K$2-LEN(SOURCE!I314)), "")&amp;
      SOURCE!K314&amp;      IF(lookups!$L$2-LEN(SOURCE!K314) &gt;= 0, REPT(" ",lookups!$M$2-LEN(SOURCE!K314)), "")&amp;
" | "&amp; SOURCE!L314&amp;      IF(lookups!$O$2-LEN(SOURCE!L314) &gt;= 0, REPT(" ",lookups!$O$2-LEN(SOURCE!L314)), "")&amp;
" | "&amp; SOURCE!M314&amp;      IF(lookups!$P$2-LEN(SOURCE!M314) &gt;= 0, REPT(" ",lookups!$P$2-LEN(SOURCE!M314)), "")&amp;
      "},"&amp;IF(SOURCE!O314&lt;&gt;"",""&amp;SOURCE!O314,"")
 )
)
)</f>
        <v>/*  302 */  { fnCvtStoneKg,                 multiply,                    "stone" STD_RIGHT_ARROW "kg",                  "stone" STD_RIGHT_ARROW,                       (0 &lt;&lt; TAM_MAX_BITS) |     0, CAT_NONE | SLS_ENABLED   | US_ENABLED   | EIM_DISABLED | PTP_NONE         },</v>
      </c>
    </row>
    <row r="315" spans="1:1">
      <c r="A315" s="80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IF(lookups!$E$2-LEN(SOURCE!C315) &gt;= 0, REPT(" ",lookups!$E$2-LEN(SOURCE!C315)), "")&amp;
      SOURCE!D315&amp;", "&amp; IF(lookups!$F$2-LEN(SOURCE!D315) &gt;= 0, REPT(" ",lookups!$F$2-LEN(SOURCE!D315)), "")&amp;
      SOURCE!E315&amp;", "&amp; IF(lookups!$G$2-LEN(SOURCE!E315) &gt;=0, REPT(" ",lookups!$G$2-LEN(SOURCE!E315)), "")&amp;
      SOURCE!F315&amp;", "&amp; IF(lookups!$H$2-LEN(SOURCE!F315) &gt;= 0, REPT(" ",lookups!$H$2-LEN(SOURCE!F315)+2), "")&amp;"("&amp;
      SUBSTITUTE(TEXT(SOURCE!G315,"??0"),"  ","")&amp;" &lt;&lt; TAM_MAX_BITS) |"&amp; IF(lookups!$I$2-3 &gt;= 0, REPT(" ",MAX(1,lookups!$I$2-5+4+1-1-LEN(  IF(ISTEXT(SOURCE!H315),SOURCE!H315,  SUBSTITUTE(SUBSTITUTE(TEXT(SOURCE!H315,"????0"),"  ","")," ",""))   ))), "")&amp;
       IF(ISTEXT(SOURCE!H315),SOURCE!H315, SUBSTITUTE(SUBSTITUTE(TEXT(SOURCE!H315,"????0"),"  ","")," ",""))   &amp;","&amp; IF(lookups!$J$2-3 &gt;= 0, REPT(" ",lookups!$J$2-3-5), "")&amp;
      SOURCE!I315&amp;
" | "&amp; IF(lookups!$K$2-LEN(SOURCE!I315) &gt;= 0, REPT(" ",lookups!$K$2-LEN(SOURCE!I315)), "")&amp;
      SOURCE!J315&amp;      IF(lookups!$L$2-LEN(SOURCE!J315) &gt;= 0, REPT(" ",lookups!$L$2-LEN(SOURCE!J315)), "")&amp;
" | "&amp; IF(lookups!$K$2-LEN(SOURCE!I315) &gt;= 0, REPT(" ",lookups!$K$2-LEN(SOURCE!I315)), "")&amp;
      SOURCE!K315&amp;      IF(lookups!$L$2-LEN(SOURCE!K315) &gt;= 0, REPT(" ",lookups!$M$2-LEN(SOURCE!K315)), "")&amp;
" | "&amp; SOURCE!L315&amp;      IF(lookups!$O$2-LEN(SOURCE!L315) &gt;= 0, REPT(" ",lookups!$O$2-LEN(SOURCE!L315)), "")&amp;
" | "&amp; SOURCE!M315&amp;      IF(lookups!$P$2-LEN(SOURCE!M315) &gt;= 0, REPT(" ",lookups!$P$2-LEN(SOURCE!M315)), "")&amp;
      "},"&amp;IF(SOURCE!O315&lt;&gt;"",""&amp;SOURCE!O315,"")
 )
)
)</f>
        <v>/*  303 */  { itemToBeCoded,                NOPARAM,                     "0303",                                        "0303",                                        (0 &lt;&lt; TAM_MAX_BITS) |     0, CAT_FREE | SLS_ENABLED   | US_UNCHANGED | EIM_DISABLED | PTP_DISABLED     },</v>
      </c>
    </row>
    <row r="316" spans="1:1">
      <c r="A316" s="80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IF(lookups!$E$2-LEN(SOURCE!C316) &gt;= 0, REPT(" ",lookups!$E$2-LEN(SOURCE!C316)), "")&amp;
      SOURCE!D316&amp;", "&amp; IF(lookups!$F$2-LEN(SOURCE!D316) &gt;= 0, REPT(" ",lookups!$F$2-LEN(SOURCE!D316)), "")&amp;
      SOURCE!E316&amp;", "&amp; IF(lookups!$G$2-LEN(SOURCE!E316) &gt;=0, REPT(" ",lookups!$G$2-LEN(SOURCE!E316)), "")&amp;
      SOURCE!F316&amp;", "&amp; IF(lookups!$H$2-LEN(SOURCE!F316) &gt;= 0, REPT(" ",lookups!$H$2-LEN(SOURCE!F316)+2), "")&amp;"("&amp;
      SUBSTITUTE(TEXT(SOURCE!G316,"??0"),"  ","")&amp;" &lt;&lt; TAM_MAX_BITS) |"&amp; IF(lookups!$I$2-3 &gt;= 0, REPT(" ",MAX(1,lookups!$I$2-5+4+1-1-LEN(  IF(ISTEXT(SOURCE!H316),SOURCE!H316,  SUBSTITUTE(SUBSTITUTE(TEXT(SOURCE!H316,"????0"),"  ","")," ",""))   ))), "")&amp;
       IF(ISTEXT(SOURCE!H316),SOURCE!H316, SUBSTITUTE(SUBSTITUTE(TEXT(SOURCE!H316,"????0"),"  ","")," ",""))   &amp;","&amp; IF(lookups!$J$2-3 &gt;= 0, REPT(" ",lookups!$J$2-3-5), "")&amp;
      SOURCE!I316&amp;
" | "&amp; IF(lookups!$K$2-LEN(SOURCE!I316) &gt;= 0, REPT(" ",lookups!$K$2-LEN(SOURCE!I316)), "")&amp;
      SOURCE!J316&amp;      IF(lookups!$L$2-LEN(SOURCE!J316) &gt;= 0, REPT(" ",lookups!$L$2-LEN(SOURCE!J316)), "")&amp;
" | "&amp; IF(lookups!$K$2-LEN(SOURCE!I316) &gt;= 0, REPT(" ",lookups!$K$2-LEN(SOURCE!I316)), "")&amp;
      SOURCE!K316&amp;      IF(lookups!$L$2-LEN(SOURCE!K316) &gt;= 0, REPT(" ",lookups!$M$2-LEN(SOURCE!K316)), "")&amp;
" | "&amp; SOURCE!L316&amp;      IF(lookups!$O$2-LEN(SOURCE!L316) &gt;= 0, REPT(" ",lookups!$O$2-LEN(SOURCE!L316)), "")&amp;
" | "&amp; SOURCE!M316&amp;      IF(lookups!$P$2-LEN(SOURCE!M316) &gt;= 0, REPT(" ",lookups!$P$2-LEN(SOURCE!M316)), "")&amp;
      "},"&amp;IF(SOURCE!O316&lt;&gt;"",""&amp;SOURCE!O316,"")
 )
)
)</f>
        <v>/*  304 */  { fnCvtShorttonKg,              divide,                      "kg" STD_RIGHT_ARROW "short ton",              "kg" STD_RIGHT_ARROW,                          (0 &lt;&lt; TAM_MAX_BITS) |     0, CAT_NONE | SLS_ENABLED   | US_ENABLED   | EIM_DISABLED | PTP_NONE         },</v>
      </c>
    </row>
    <row r="317" spans="1:1">
      <c r="A317" s="80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IF(lookups!$E$2-LEN(SOURCE!C317) &gt;= 0, REPT(" ",lookups!$E$2-LEN(SOURCE!C317)), "")&amp;
      SOURCE!D317&amp;", "&amp; IF(lookups!$F$2-LEN(SOURCE!D317) &gt;= 0, REPT(" ",lookups!$F$2-LEN(SOURCE!D317)), "")&amp;
      SOURCE!E317&amp;", "&amp; IF(lookups!$G$2-LEN(SOURCE!E317) &gt;=0, REPT(" ",lookups!$G$2-LEN(SOURCE!E317)), "")&amp;
      SOURCE!F317&amp;", "&amp; IF(lookups!$H$2-LEN(SOURCE!F317) &gt;= 0, REPT(" ",lookups!$H$2-LEN(SOURCE!F317)+2), "")&amp;"("&amp;
      SUBSTITUTE(TEXT(SOURCE!G317,"??0"),"  ","")&amp;" &lt;&lt; TAM_MAX_BITS) |"&amp; IF(lookups!$I$2-3 &gt;= 0, REPT(" ",MAX(1,lookups!$I$2-5+4+1-1-LEN(  IF(ISTEXT(SOURCE!H317),SOURCE!H317,  SUBSTITUTE(SUBSTITUTE(TEXT(SOURCE!H317,"????0"),"  ","")," ",""))   ))), "")&amp;
       IF(ISTEXT(SOURCE!H317),SOURCE!H317, SUBSTITUTE(SUBSTITUTE(TEXT(SOURCE!H317,"????0"),"  ","")," ",""))   &amp;","&amp; IF(lookups!$J$2-3 &gt;= 0, REPT(" ",lookups!$J$2-3-5), "")&amp;
      SOURCE!I317&amp;
" | "&amp; IF(lookups!$K$2-LEN(SOURCE!I317) &gt;= 0, REPT(" ",lookups!$K$2-LEN(SOURCE!I317)), "")&amp;
      SOURCE!J317&amp;      IF(lookups!$L$2-LEN(SOURCE!J317) &gt;= 0, REPT(" ",lookups!$L$2-LEN(SOURCE!J317)), "")&amp;
" | "&amp; IF(lookups!$K$2-LEN(SOURCE!I317) &gt;= 0, REPT(" ",lookups!$K$2-LEN(SOURCE!I317)), "")&amp;
      SOURCE!K317&amp;      IF(lookups!$L$2-LEN(SOURCE!K317) &gt;= 0, REPT(" ",lookups!$M$2-LEN(SOURCE!K317)), "")&amp;
" | "&amp; SOURCE!L317&amp;      IF(lookups!$O$2-LEN(SOURCE!L317) &gt;= 0, REPT(" ",lookups!$O$2-LEN(SOURCE!L317)), "")&amp;
" | "&amp; SOURCE!M317&amp;      IF(lookups!$P$2-LEN(SOURCE!M317) &gt;= 0, REPT(" ",lookups!$P$2-LEN(SOURCE!M317)), "")&amp;
      "},"&amp;IF(SOURCE!O317&lt;&gt;"",""&amp;SOURCE!O317,"")
 )
)
)</f>
        <v>/*  305 */  { itemToBeCoded,                NOPARAM,                     "0305",                                        "0305",                                        (0 &lt;&lt; TAM_MAX_BITS) |     0, CAT_FREE | SLS_ENABLED   | US_UNCHANGED | EIM_DISABLED | PTP_DISABLED     },</v>
      </c>
    </row>
    <row r="318" spans="1:1">
      <c r="A318" s="80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IF(lookups!$E$2-LEN(SOURCE!C318) &gt;= 0, REPT(" ",lookups!$E$2-LEN(SOURCE!C318)), "")&amp;
      SOURCE!D318&amp;", "&amp; IF(lookups!$F$2-LEN(SOURCE!D318) &gt;= 0, REPT(" ",lookups!$F$2-LEN(SOURCE!D318)), "")&amp;
      SOURCE!E318&amp;", "&amp; IF(lookups!$G$2-LEN(SOURCE!E318) &gt;=0, REPT(" ",lookups!$G$2-LEN(SOURCE!E318)), "")&amp;
      SOURCE!F318&amp;", "&amp; IF(lookups!$H$2-LEN(SOURCE!F318) &gt;= 0, REPT(" ",lookups!$H$2-LEN(SOURCE!F318)+2), "")&amp;"("&amp;
      SUBSTITUTE(TEXT(SOURCE!G318,"??0"),"  ","")&amp;" &lt;&lt; TAM_MAX_BITS) |"&amp; IF(lookups!$I$2-3 &gt;= 0, REPT(" ",MAX(1,lookups!$I$2-5+4+1-1-LEN(  IF(ISTEXT(SOURCE!H318),SOURCE!H318,  SUBSTITUTE(SUBSTITUTE(TEXT(SOURCE!H318,"????0"),"  ","")," ",""))   ))), "")&amp;
       IF(ISTEXT(SOURCE!H318),SOURCE!H318, SUBSTITUTE(SUBSTITUTE(TEXT(SOURCE!H318,"????0"),"  ","")," ",""))   &amp;","&amp; IF(lookups!$J$2-3 &gt;= 0, REPT(" ",lookups!$J$2-3-5), "")&amp;
      SOURCE!I318&amp;
" | "&amp; IF(lookups!$K$2-LEN(SOURCE!I318) &gt;= 0, REPT(" ",lookups!$K$2-LEN(SOURCE!I318)), "")&amp;
      SOURCE!J318&amp;      IF(lookups!$L$2-LEN(SOURCE!J318) &gt;= 0, REPT(" ",lookups!$L$2-LEN(SOURCE!J318)), "")&amp;
" | "&amp; IF(lookups!$K$2-LEN(SOURCE!I318) &gt;= 0, REPT(" ",lookups!$K$2-LEN(SOURCE!I318)), "")&amp;
      SOURCE!K318&amp;      IF(lookups!$L$2-LEN(SOURCE!K318) &gt;= 0, REPT(" ",lookups!$M$2-LEN(SOURCE!K318)), "")&amp;
" | "&amp; SOURCE!L318&amp;      IF(lookups!$O$2-LEN(SOURCE!L318) &gt;= 0, REPT(" ",lookups!$O$2-LEN(SOURCE!L318)), "")&amp;
" | "&amp; SOURCE!M318&amp;      IF(lookups!$P$2-LEN(SOURCE!M318) &gt;= 0, REPT(" ",lookups!$P$2-LEN(SOURCE!M318)), "")&amp;
      "},"&amp;IF(SOURCE!O318&lt;&gt;"",""&amp;SOURCE!O318,"")
 )
)
)</f>
        <v>/*  306 */  { itemToBeCoded,                NOPARAM,                     "0306",                                        "0306",                                        (0 &lt;&lt; TAM_MAX_BITS) |     0, CAT_FREE | SLS_ENABLED   | US_UNCHANGED | EIM_DISABLED | PTP_DISABLED     },</v>
      </c>
    </row>
    <row r="319" spans="1:1">
      <c r="A319" s="80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IF(lookups!$E$2-LEN(SOURCE!C319) &gt;= 0, REPT(" ",lookups!$E$2-LEN(SOURCE!C319)), "")&amp;
      SOURCE!D319&amp;", "&amp; IF(lookups!$F$2-LEN(SOURCE!D319) &gt;= 0, REPT(" ",lookups!$F$2-LEN(SOURCE!D319)), "")&amp;
      SOURCE!E319&amp;", "&amp; IF(lookups!$G$2-LEN(SOURCE!E319) &gt;=0, REPT(" ",lookups!$G$2-LEN(SOURCE!E319)), "")&amp;
      SOURCE!F319&amp;", "&amp; IF(lookups!$H$2-LEN(SOURCE!F319) &gt;= 0, REPT(" ",lookups!$H$2-LEN(SOURCE!F319)+2), "")&amp;"("&amp;
      SUBSTITUTE(TEXT(SOURCE!G319,"??0"),"  ","")&amp;" &lt;&lt; TAM_MAX_BITS) |"&amp; IF(lookups!$I$2-3 &gt;= 0, REPT(" ",MAX(1,lookups!$I$2-5+4+1-1-LEN(  IF(ISTEXT(SOURCE!H319),SOURCE!H319,  SUBSTITUTE(SUBSTITUTE(TEXT(SOURCE!H319,"????0"),"  ","")," ",""))   ))), "")&amp;
       IF(ISTEXT(SOURCE!H319),SOURCE!H319, SUBSTITUTE(SUBSTITUTE(TEXT(SOURCE!H319,"????0"),"  ","")," ",""))   &amp;","&amp; IF(lookups!$J$2-3 &gt;= 0, REPT(" ",lookups!$J$2-3-5), "")&amp;
      SOURCE!I319&amp;
" | "&amp; IF(lookups!$K$2-LEN(SOURCE!I319) &gt;= 0, REPT(" ",lookups!$K$2-LEN(SOURCE!I319)), "")&amp;
      SOURCE!J319&amp;      IF(lookups!$L$2-LEN(SOURCE!J319) &gt;= 0, REPT(" ",lookups!$L$2-LEN(SOURCE!J319)), "")&amp;
" | "&amp; IF(lookups!$K$2-LEN(SOURCE!I319) &gt;= 0, REPT(" ",lookups!$K$2-LEN(SOURCE!I319)), "")&amp;
      SOURCE!K319&amp;      IF(lookups!$L$2-LEN(SOURCE!K319) &gt;= 0, REPT(" ",lookups!$M$2-LEN(SOURCE!K319)), "")&amp;
" | "&amp; SOURCE!L319&amp;      IF(lookups!$O$2-LEN(SOURCE!L319) &gt;= 0, REPT(" ",lookups!$O$2-LEN(SOURCE!L319)), "")&amp;
" | "&amp; SOURCE!M319&amp;      IF(lookups!$P$2-LEN(SOURCE!M319) &gt;= 0, REPT(" ",lookups!$P$2-LEN(SOURCE!M319)), "")&amp;
      "},"&amp;IF(SOURCE!O319&lt;&gt;"",""&amp;SOURCE!O319,"")
 )
)
)</f>
        <v>/*  307 */  { fnCvtShorttonKg,              multiply,                    "short ton" STD_RIGHT_ARROW "kg",              "short ton" STD_RIGHT_ARROW,                   (0 &lt;&lt; TAM_MAX_BITS) |     0, CAT_NONE | SLS_ENABLED   | US_ENABLED   | EIM_DISABLED | PTP_NONE         },</v>
      </c>
    </row>
    <row r="320" spans="1:1">
      <c r="A320" s="80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IF(lookups!$E$2-LEN(SOURCE!C320) &gt;= 0, REPT(" ",lookups!$E$2-LEN(SOURCE!C320)), "")&amp;
      SOURCE!D320&amp;", "&amp; IF(lookups!$F$2-LEN(SOURCE!D320) &gt;= 0, REPT(" ",lookups!$F$2-LEN(SOURCE!D320)), "")&amp;
      SOURCE!E320&amp;", "&amp; IF(lookups!$G$2-LEN(SOURCE!E320) &gt;=0, REPT(" ",lookups!$G$2-LEN(SOURCE!E320)), "")&amp;
      SOURCE!F320&amp;", "&amp; IF(lookups!$H$2-LEN(SOURCE!F320) &gt;= 0, REPT(" ",lookups!$H$2-LEN(SOURCE!F320)+2), "")&amp;"("&amp;
      SUBSTITUTE(TEXT(SOURCE!G320,"??0"),"  ","")&amp;" &lt;&lt; TAM_MAX_BITS) |"&amp; IF(lookups!$I$2-3 &gt;= 0, REPT(" ",MAX(1,lookups!$I$2-5+4+1-1-LEN(  IF(ISTEXT(SOURCE!H320),SOURCE!H320,  SUBSTITUTE(SUBSTITUTE(TEXT(SOURCE!H320,"????0"),"  ","")," ",""))   ))), "")&amp;
       IF(ISTEXT(SOURCE!H320),SOURCE!H320, SUBSTITUTE(SUBSTITUTE(TEXT(SOURCE!H320,"????0"),"  ","")," ",""))   &amp;","&amp; IF(lookups!$J$2-3 &gt;= 0, REPT(" ",lookups!$J$2-3-5), "")&amp;
      SOURCE!I320&amp;
" | "&amp; IF(lookups!$K$2-LEN(SOURCE!I320) &gt;= 0, REPT(" ",lookups!$K$2-LEN(SOURCE!I320)), "")&amp;
      SOURCE!J320&amp;      IF(lookups!$L$2-LEN(SOURCE!J320) &gt;= 0, REPT(" ",lookups!$L$2-LEN(SOURCE!J320)), "")&amp;
" | "&amp; IF(lookups!$K$2-LEN(SOURCE!I320) &gt;= 0, REPT(" ",lookups!$K$2-LEN(SOURCE!I320)), "")&amp;
      SOURCE!K320&amp;      IF(lookups!$L$2-LEN(SOURCE!K320) &gt;= 0, REPT(" ",lookups!$M$2-LEN(SOURCE!K320)), "")&amp;
" | "&amp; SOURCE!L320&amp;      IF(lookups!$O$2-LEN(SOURCE!L320) &gt;= 0, REPT(" ",lookups!$O$2-LEN(SOURCE!L320)), "")&amp;
" | "&amp; SOURCE!M320&amp;      IF(lookups!$P$2-LEN(SOURCE!M320) &gt;= 0, REPT(" ",lookups!$P$2-LEN(SOURCE!M320)), "")&amp;
      "},"&amp;IF(SOURCE!O320&lt;&gt;"",""&amp;SOURCE!O320,"")
 )
)
)</f>
        <v>/*  308 */  { itemToBeCoded,                NOPARAM,                     "0308",                                        "0308",                                        (0 &lt;&lt; TAM_MAX_BITS) |     0, CAT_FREE | SLS_ENABLED   | US_UNCHANGED | EIM_DISABLED | PTP_DISABLED     },</v>
      </c>
    </row>
    <row r="321" spans="1:1">
      <c r="A321" s="80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IF(lookups!$E$2-LEN(SOURCE!C321) &gt;= 0, REPT(" ",lookups!$E$2-LEN(SOURCE!C321)), "")&amp;
      SOURCE!D321&amp;", "&amp; IF(lookups!$F$2-LEN(SOURCE!D321) &gt;= 0, REPT(" ",lookups!$F$2-LEN(SOURCE!D321)), "")&amp;
      SOURCE!E321&amp;", "&amp; IF(lookups!$G$2-LEN(SOURCE!E321) &gt;=0, REPT(" ",lookups!$G$2-LEN(SOURCE!E321)), "")&amp;
      SOURCE!F321&amp;", "&amp; IF(lookups!$H$2-LEN(SOURCE!F321) &gt;= 0, REPT(" ",lookups!$H$2-LEN(SOURCE!F321)+2), "")&amp;"("&amp;
      SUBSTITUTE(TEXT(SOURCE!G321,"??0"),"  ","")&amp;" &lt;&lt; TAM_MAX_BITS) |"&amp; IF(lookups!$I$2-3 &gt;= 0, REPT(" ",MAX(1,lookups!$I$2-5+4+1-1-LEN(  IF(ISTEXT(SOURCE!H321),SOURCE!H321,  SUBSTITUTE(SUBSTITUTE(TEXT(SOURCE!H321,"????0"),"  ","")," ",""))   ))), "")&amp;
       IF(ISTEXT(SOURCE!H321),SOURCE!H321, SUBSTITUTE(SUBSTITUTE(TEXT(SOURCE!H321,"????0"),"  ","")," ",""))   &amp;","&amp; IF(lookups!$J$2-3 &gt;= 0, REPT(" ",lookups!$J$2-3-5), "")&amp;
      SOURCE!I321&amp;
" | "&amp; IF(lookups!$K$2-LEN(SOURCE!I321) &gt;= 0, REPT(" ",lookups!$K$2-LEN(SOURCE!I321)), "")&amp;
      SOURCE!J321&amp;      IF(lookups!$L$2-LEN(SOURCE!J321) &gt;= 0, REPT(" ",lookups!$L$2-LEN(SOURCE!J321)), "")&amp;
" | "&amp; IF(lookups!$K$2-LEN(SOURCE!I321) &gt;= 0, REPT(" ",lookups!$K$2-LEN(SOURCE!I321)), "")&amp;
      SOURCE!K321&amp;      IF(lookups!$L$2-LEN(SOURCE!K321) &gt;= 0, REPT(" ",lookups!$M$2-LEN(SOURCE!K321)), "")&amp;
" | "&amp; SOURCE!L321&amp;      IF(lookups!$O$2-LEN(SOURCE!L321) &gt;= 0, REPT(" ",lookups!$O$2-LEN(SOURCE!L321)), "")&amp;
" | "&amp; SOURCE!M321&amp;      IF(lookups!$P$2-LEN(SOURCE!M321) &gt;= 0, REPT(" ",lookups!$P$2-LEN(SOURCE!M321)), "")&amp;
      "},"&amp;IF(SOURCE!O321&lt;&gt;"",""&amp;SOURCE!O321,"")
 )
)
)</f>
        <v>/*  309 */  { itemToBeCoded,                NOPARAM,                     "0309",                                        "0309",                                        (0 &lt;&lt; TAM_MAX_BITS) |     0, CAT_FREE | SLS_ENABLED   | US_UNCHANGED | EIM_DISABLED | PTP_DISABLED     },</v>
      </c>
    </row>
    <row r="322" spans="1:1">
      <c r="A322" s="80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IF(lookups!$E$2-LEN(SOURCE!C322) &gt;= 0, REPT(" ",lookups!$E$2-LEN(SOURCE!C322)), "")&amp;
      SOURCE!D322&amp;", "&amp; IF(lookups!$F$2-LEN(SOURCE!D322) &gt;= 0, REPT(" ",lookups!$F$2-LEN(SOURCE!D322)), "")&amp;
      SOURCE!E322&amp;", "&amp; IF(lookups!$G$2-LEN(SOURCE!E322) &gt;=0, REPT(" ",lookups!$G$2-LEN(SOURCE!E322)), "")&amp;
      SOURCE!F322&amp;", "&amp; IF(lookups!$H$2-LEN(SOURCE!F322) &gt;= 0, REPT(" ",lookups!$H$2-LEN(SOURCE!F322)+2), "")&amp;"("&amp;
      SUBSTITUTE(TEXT(SOURCE!G322,"??0"),"  ","")&amp;" &lt;&lt; TAM_MAX_BITS) |"&amp; IF(lookups!$I$2-3 &gt;= 0, REPT(" ",MAX(1,lookups!$I$2-5+4+1-1-LEN(  IF(ISTEXT(SOURCE!H322),SOURCE!H322,  SUBSTITUTE(SUBSTITUTE(TEXT(SOURCE!H322,"????0"),"  ","")," ",""))   ))), "")&amp;
       IF(ISTEXT(SOURCE!H322),SOURCE!H322, SUBSTITUTE(SUBSTITUTE(TEXT(SOURCE!H322,"????0"),"  ","")," ",""))   &amp;","&amp; IF(lookups!$J$2-3 &gt;= 0, REPT(" ",lookups!$J$2-3-5), "")&amp;
      SOURCE!I322&amp;
" | "&amp; IF(lookups!$K$2-LEN(SOURCE!I322) &gt;= 0, REPT(" ",lookups!$K$2-LEN(SOURCE!I322)), "")&amp;
      SOURCE!J322&amp;      IF(lookups!$L$2-LEN(SOURCE!J322) &gt;= 0, REPT(" ",lookups!$L$2-LEN(SOURCE!J322)), "")&amp;
" | "&amp; IF(lookups!$K$2-LEN(SOURCE!I322) &gt;= 0, REPT(" ",lookups!$K$2-LEN(SOURCE!I322)), "")&amp;
      SOURCE!K322&amp;      IF(lookups!$L$2-LEN(SOURCE!K322) &gt;= 0, REPT(" ",lookups!$M$2-LEN(SOURCE!K322)), "")&amp;
" | "&amp; SOURCE!L322&amp;      IF(lookups!$O$2-LEN(SOURCE!L322) &gt;= 0, REPT(" ",lookups!$O$2-LEN(SOURCE!L322)), "")&amp;
" | "&amp; SOURCE!M322&amp;      IF(lookups!$P$2-LEN(SOURCE!M322) &gt;= 0, REPT(" ",lookups!$P$2-LEN(SOURCE!M322)), "")&amp;
      "},"&amp;IF(SOURCE!O322&lt;&gt;"",""&amp;SOURCE!O322,"")
 )
)
)</f>
        <v>/*  310 */  { fnCvtTonKg,                   divide,                      "kg" STD_RIGHT_ARROW "ton",                    "kg" STD_RIGHT_ARROW "ton",                    (0 &lt;&lt; TAM_MAX_BITS) |     0, CAT_NONE | SLS_ENABLED   | US_ENABLED   | EIM_DISABLED | PTP_NONE         },</v>
      </c>
    </row>
    <row r="323" spans="1:1">
      <c r="A323" s="80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IF(lookups!$E$2-LEN(SOURCE!C323) &gt;= 0, REPT(" ",lookups!$E$2-LEN(SOURCE!C323)), "")&amp;
      SOURCE!D323&amp;", "&amp; IF(lookups!$F$2-LEN(SOURCE!D323) &gt;= 0, REPT(" ",lookups!$F$2-LEN(SOURCE!D323)), "")&amp;
      SOURCE!E323&amp;", "&amp; IF(lookups!$G$2-LEN(SOURCE!E323) &gt;=0, REPT(" ",lookups!$G$2-LEN(SOURCE!E323)), "")&amp;
      SOURCE!F323&amp;", "&amp; IF(lookups!$H$2-LEN(SOURCE!F323) &gt;= 0, REPT(" ",lookups!$H$2-LEN(SOURCE!F323)+2), "")&amp;"("&amp;
      SUBSTITUTE(TEXT(SOURCE!G323,"??0"),"  ","")&amp;" &lt;&lt; TAM_MAX_BITS) |"&amp; IF(lookups!$I$2-3 &gt;= 0, REPT(" ",MAX(1,lookups!$I$2-5+4+1-1-LEN(  IF(ISTEXT(SOURCE!H323),SOURCE!H323,  SUBSTITUTE(SUBSTITUTE(TEXT(SOURCE!H323,"????0"),"  ","")," ",""))   ))), "")&amp;
       IF(ISTEXT(SOURCE!H323),SOURCE!H323, SUBSTITUTE(SUBSTITUTE(TEXT(SOURCE!H323,"????0"),"  ","")," ",""))   &amp;","&amp; IF(lookups!$J$2-3 &gt;= 0, REPT(" ",lookups!$J$2-3-5), "")&amp;
      SOURCE!I323&amp;
" | "&amp; IF(lookups!$K$2-LEN(SOURCE!I323) &gt;= 0, REPT(" ",lookups!$K$2-LEN(SOURCE!I323)), "")&amp;
      SOURCE!J323&amp;      IF(lookups!$L$2-LEN(SOURCE!J323) &gt;= 0, REPT(" ",lookups!$L$2-LEN(SOURCE!J323)), "")&amp;
" | "&amp; IF(lookups!$K$2-LEN(SOURCE!I323) &gt;= 0, REPT(" ",lookups!$K$2-LEN(SOURCE!I323)), "")&amp;
      SOURCE!K323&amp;      IF(lookups!$L$2-LEN(SOURCE!K323) &gt;= 0, REPT(" ",lookups!$M$2-LEN(SOURCE!K323)), "")&amp;
" | "&amp; SOURCE!L323&amp;      IF(lookups!$O$2-LEN(SOURCE!L323) &gt;= 0, REPT(" ",lookups!$O$2-LEN(SOURCE!L323)), "")&amp;
" | "&amp; SOURCE!M323&amp;      IF(lookups!$P$2-LEN(SOURCE!M323) &gt;= 0, REPT(" ",lookups!$P$2-LEN(SOURCE!M323)), "")&amp;
      "},"&amp;IF(SOURCE!O323&lt;&gt;"",""&amp;SOURCE!O323,"")
 )
)
)</f>
        <v>/*  311 */  { fnCvtLiangKg,                 multiply,                    "kg" STD_RIGHT_ARROW "li" STD_a_BREVE "ng",    "kg" STD_RIGHT_ARROW,                          (0 &lt;&lt; TAM_MAX_BITS) |     0, CAT_NONE | SLS_ENABLED   | US_ENABLED   | EIM_DISABLED | PTP_NONE         },</v>
      </c>
    </row>
    <row r="324" spans="1:1">
      <c r="A324" s="80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IF(lookups!$E$2-LEN(SOURCE!C324) &gt;= 0, REPT(" ",lookups!$E$2-LEN(SOURCE!C324)), "")&amp;
      SOURCE!D324&amp;", "&amp; IF(lookups!$F$2-LEN(SOURCE!D324) &gt;= 0, REPT(" ",lookups!$F$2-LEN(SOURCE!D324)), "")&amp;
      SOURCE!E324&amp;", "&amp; IF(lookups!$G$2-LEN(SOURCE!E324) &gt;=0, REPT(" ",lookups!$G$2-LEN(SOURCE!E324)), "")&amp;
      SOURCE!F324&amp;", "&amp; IF(lookups!$H$2-LEN(SOURCE!F324) &gt;= 0, REPT(" ",lookups!$H$2-LEN(SOURCE!F324)+2), "")&amp;"("&amp;
      SUBSTITUTE(TEXT(SOURCE!G324,"??0"),"  ","")&amp;" &lt;&lt; TAM_MAX_BITS) |"&amp; IF(lookups!$I$2-3 &gt;= 0, REPT(" ",MAX(1,lookups!$I$2-5+4+1-1-LEN(  IF(ISTEXT(SOURCE!H324),SOURCE!H324,  SUBSTITUTE(SUBSTITUTE(TEXT(SOURCE!H324,"????0"),"  ","")," ",""))   ))), "")&amp;
       IF(ISTEXT(SOURCE!H324),SOURCE!H324, SUBSTITUTE(SUBSTITUTE(TEXT(SOURCE!H324,"????0"),"  ","")," ",""))   &amp;","&amp; IF(lookups!$J$2-3 &gt;= 0, REPT(" ",lookups!$J$2-3-5), "")&amp;
      SOURCE!I324&amp;
" | "&amp; IF(lookups!$K$2-LEN(SOURCE!I324) &gt;= 0, REPT(" ",lookups!$K$2-LEN(SOURCE!I324)), "")&amp;
      SOURCE!J324&amp;      IF(lookups!$L$2-LEN(SOURCE!J324) &gt;= 0, REPT(" ",lookups!$L$2-LEN(SOURCE!J324)), "")&amp;
" | "&amp; IF(lookups!$K$2-LEN(SOURCE!I324) &gt;= 0, REPT(" ",lookups!$K$2-LEN(SOURCE!I324)), "")&amp;
      SOURCE!K324&amp;      IF(lookups!$L$2-LEN(SOURCE!K324) &gt;= 0, REPT(" ",lookups!$M$2-LEN(SOURCE!K324)), "")&amp;
" | "&amp; SOURCE!L324&amp;      IF(lookups!$O$2-LEN(SOURCE!L324) &gt;= 0, REPT(" ",lookups!$O$2-LEN(SOURCE!L324)), "")&amp;
" | "&amp; SOURCE!M324&amp;      IF(lookups!$P$2-LEN(SOURCE!M324) &gt;= 0, REPT(" ",lookups!$P$2-LEN(SOURCE!M324)), "")&amp;
      "},"&amp;IF(SOURCE!O324&lt;&gt;"",""&amp;SOURCE!O324,"")
 )
)
)</f>
        <v>/*  312 */  { itemToBeCoded,                NOPARAM,                     "0312",                                        "0312",                                        (0 &lt;&lt; TAM_MAX_BITS) |     0, CAT_FREE | SLS_ENABLED   | US_UNCHANGED | EIM_DISABLED | PTP_DISABLED     },</v>
      </c>
    </row>
    <row r="325" spans="1:1">
      <c r="A325" s="80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IF(lookups!$E$2-LEN(SOURCE!C325) &gt;= 0, REPT(" ",lookups!$E$2-LEN(SOURCE!C325)), "")&amp;
      SOURCE!D325&amp;", "&amp; IF(lookups!$F$2-LEN(SOURCE!D325) &gt;= 0, REPT(" ",lookups!$F$2-LEN(SOURCE!D325)), "")&amp;
      SOURCE!E325&amp;", "&amp; IF(lookups!$G$2-LEN(SOURCE!E325) &gt;=0, REPT(" ",lookups!$G$2-LEN(SOURCE!E325)), "")&amp;
      SOURCE!F325&amp;", "&amp; IF(lookups!$H$2-LEN(SOURCE!F325) &gt;= 0, REPT(" ",lookups!$H$2-LEN(SOURCE!F325)+2), "")&amp;"("&amp;
      SUBSTITUTE(TEXT(SOURCE!G325,"??0"),"  ","")&amp;" &lt;&lt; TAM_MAX_BITS) |"&amp; IF(lookups!$I$2-3 &gt;= 0, REPT(" ",MAX(1,lookups!$I$2-5+4+1-1-LEN(  IF(ISTEXT(SOURCE!H325),SOURCE!H325,  SUBSTITUTE(SUBSTITUTE(TEXT(SOURCE!H325,"????0"),"  ","")," ",""))   ))), "")&amp;
       IF(ISTEXT(SOURCE!H325),SOURCE!H325, SUBSTITUTE(SUBSTITUTE(TEXT(SOURCE!H325,"????0"),"  ","")," ",""))   &amp;","&amp; IF(lookups!$J$2-3 &gt;= 0, REPT(" ",lookups!$J$2-3-5), "")&amp;
      SOURCE!I325&amp;
" | "&amp; IF(lookups!$K$2-LEN(SOURCE!I325) &gt;= 0, REPT(" ",lookups!$K$2-LEN(SOURCE!I325)), "")&amp;
      SOURCE!J325&amp;      IF(lookups!$L$2-LEN(SOURCE!J325) &gt;= 0, REPT(" ",lookups!$L$2-LEN(SOURCE!J325)), "")&amp;
" | "&amp; IF(lookups!$K$2-LEN(SOURCE!I325) &gt;= 0, REPT(" ",lookups!$K$2-LEN(SOURCE!I325)), "")&amp;
      SOURCE!K325&amp;      IF(lookups!$L$2-LEN(SOURCE!K325) &gt;= 0, REPT(" ",lookups!$M$2-LEN(SOURCE!K325)), "")&amp;
" | "&amp; SOURCE!L325&amp;      IF(lookups!$O$2-LEN(SOURCE!L325) &gt;= 0, REPT(" ",lookups!$O$2-LEN(SOURCE!L325)), "")&amp;
" | "&amp; SOURCE!M325&amp;      IF(lookups!$P$2-LEN(SOURCE!M325) &gt;= 0, REPT(" ",lookups!$P$2-LEN(SOURCE!M325)), "")&amp;
      "},"&amp;IF(SOURCE!O325&lt;&gt;"",""&amp;SOURCE!O325,"")
 )
)
)</f>
        <v>/*  313 */  { fnCvtTonKg,                   multiply,                    "ton" STD_RIGHT_ARROW "kg",                    "ton" STD_RIGHT_ARROW "kg",                    (0 &lt;&lt; TAM_MAX_BITS) |     0, CAT_NONE | SLS_ENABLED   | US_ENABLED   | EIM_DISABLED | PTP_NONE         },</v>
      </c>
    </row>
    <row r="326" spans="1:1">
      <c r="A326" s="80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IF(lookups!$E$2-LEN(SOURCE!C326) &gt;= 0, REPT(" ",lookups!$E$2-LEN(SOURCE!C326)), "")&amp;
      SOURCE!D326&amp;", "&amp; IF(lookups!$F$2-LEN(SOURCE!D326) &gt;= 0, REPT(" ",lookups!$F$2-LEN(SOURCE!D326)), "")&amp;
      SOURCE!E326&amp;", "&amp; IF(lookups!$G$2-LEN(SOURCE!E326) &gt;=0, REPT(" ",lookups!$G$2-LEN(SOURCE!E326)), "")&amp;
      SOURCE!F326&amp;", "&amp; IF(lookups!$H$2-LEN(SOURCE!F326) &gt;= 0, REPT(" ",lookups!$H$2-LEN(SOURCE!F326)+2), "")&amp;"("&amp;
      SUBSTITUTE(TEXT(SOURCE!G326,"??0"),"  ","")&amp;" &lt;&lt; TAM_MAX_BITS) |"&amp; IF(lookups!$I$2-3 &gt;= 0, REPT(" ",MAX(1,lookups!$I$2-5+4+1-1-LEN(  IF(ISTEXT(SOURCE!H326),SOURCE!H326,  SUBSTITUTE(SUBSTITUTE(TEXT(SOURCE!H326,"????0"),"  ","")," ",""))   ))), "")&amp;
       IF(ISTEXT(SOURCE!H326),SOURCE!H326, SUBSTITUTE(SUBSTITUTE(TEXT(SOURCE!H326,"????0"),"  ","")," ",""))   &amp;","&amp; IF(lookups!$J$2-3 &gt;= 0, REPT(" ",lookups!$J$2-3-5), "")&amp;
      SOURCE!I326&amp;
" | "&amp; IF(lookups!$K$2-LEN(SOURCE!I326) &gt;= 0, REPT(" ",lookups!$K$2-LEN(SOURCE!I326)), "")&amp;
      SOURCE!J326&amp;      IF(lookups!$L$2-LEN(SOURCE!J326) &gt;= 0, REPT(" ",lookups!$L$2-LEN(SOURCE!J326)), "")&amp;
" | "&amp; IF(lookups!$K$2-LEN(SOURCE!I326) &gt;= 0, REPT(" ",lookups!$K$2-LEN(SOURCE!I326)), "")&amp;
      SOURCE!K326&amp;      IF(lookups!$L$2-LEN(SOURCE!K326) &gt;= 0, REPT(" ",lookups!$M$2-LEN(SOURCE!K326)), "")&amp;
" | "&amp; SOURCE!L326&amp;      IF(lookups!$O$2-LEN(SOURCE!L326) &gt;= 0, REPT(" ",lookups!$O$2-LEN(SOURCE!L326)), "")&amp;
" | "&amp; SOURCE!M326&amp;      IF(lookups!$P$2-LEN(SOURCE!M326) &gt;= 0, REPT(" ",lookups!$P$2-LEN(SOURCE!M326)), "")&amp;
      "},"&amp;IF(SOURCE!O326&lt;&gt;"",""&amp;SOURCE!O326,"")
 )
)
)</f>
        <v>/*  314 */  { fnCvtLiangKg,                 divide,                      "li" STD_a_BREVE "ng" STD_RIGHT_ARROW "kg",    "li" STD_a_BREVE "ng" STD_RIGHT_ARROW,         (0 &lt;&lt; TAM_MAX_BITS) |     0, CAT_NONE | SLS_ENABLED   | US_ENABLED   | EIM_DISABLED | PTP_NONE         },</v>
      </c>
    </row>
    <row r="327" spans="1:1">
      <c r="A327" s="80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IF(lookups!$E$2-LEN(SOURCE!C327) &gt;= 0, REPT(" ",lookups!$E$2-LEN(SOURCE!C327)), "")&amp;
      SOURCE!D327&amp;", "&amp; IF(lookups!$F$2-LEN(SOURCE!D327) &gt;= 0, REPT(" ",lookups!$F$2-LEN(SOURCE!D327)), "")&amp;
      SOURCE!E327&amp;", "&amp; IF(lookups!$G$2-LEN(SOURCE!E327) &gt;=0, REPT(" ",lookups!$G$2-LEN(SOURCE!E327)), "")&amp;
      SOURCE!F327&amp;", "&amp; IF(lookups!$H$2-LEN(SOURCE!F327) &gt;= 0, REPT(" ",lookups!$H$2-LEN(SOURCE!F327)+2), "")&amp;"("&amp;
      SUBSTITUTE(TEXT(SOURCE!G327,"??0"),"  ","")&amp;" &lt;&lt; TAM_MAX_BITS) |"&amp; IF(lookups!$I$2-3 &gt;= 0, REPT(" ",MAX(1,lookups!$I$2-5+4+1-1-LEN(  IF(ISTEXT(SOURCE!H327),SOURCE!H327,  SUBSTITUTE(SUBSTITUTE(TEXT(SOURCE!H327,"????0"),"  ","")," ",""))   ))), "")&amp;
       IF(ISTEXT(SOURCE!H327),SOURCE!H327, SUBSTITUTE(SUBSTITUTE(TEXT(SOURCE!H327,"????0"),"  ","")," ",""))   &amp;","&amp; IF(lookups!$J$2-3 &gt;= 0, REPT(" ",lookups!$J$2-3-5), "")&amp;
      SOURCE!I327&amp;
" | "&amp; IF(lookups!$K$2-LEN(SOURCE!I327) &gt;= 0, REPT(" ",lookups!$K$2-LEN(SOURCE!I327)), "")&amp;
      SOURCE!J327&amp;      IF(lookups!$L$2-LEN(SOURCE!J327) &gt;= 0, REPT(" ",lookups!$L$2-LEN(SOURCE!J327)), "")&amp;
" | "&amp; IF(lookups!$K$2-LEN(SOURCE!I327) &gt;= 0, REPT(" ",lookups!$K$2-LEN(SOURCE!I327)), "")&amp;
      SOURCE!K327&amp;      IF(lookups!$L$2-LEN(SOURCE!K327) &gt;= 0, REPT(" ",lookups!$M$2-LEN(SOURCE!K327)), "")&amp;
" | "&amp; SOURCE!L327&amp;      IF(lookups!$O$2-LEN(SOURCE!L327) &gt;= 0, REPT(" ",lookups!$O$2-LEN(SOURCE!L327)), "")&amp;
" | "&amp; SOURCE!M327&amp;      IF(lookups!$P$2-LEN(SOURCE!M327) &gt;= 0, REPT(" ",lookups!$P$2-LEN(SOURCE!M327)), "")&amp;
      "},"&amp;IF(SOURCE!O327&lt;&gt;"",""&amp;SOURCE!O327,"")
 )
)
)</f>
        <v>/*  315 */  { itemToBeCoded,                NOPARAM,                     "0315",                                        "0315",                                        (0 &lt;&lt; TAM_MAX_BITS) |     0, CAT_FREE | SLS_ENABLED   | US_UNCHANGED | EIM_DISABLED | PTP_DISABLED     },</v>
      </c>
    </row>
    <row r="328" spans="1:1">
      <c r="A328" s="80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IF(lookups!$E$2-LEN(SOURCE!C328) &gt;= 0, REPT(" ",lookups!$E$2-LEN(SOURCE!C328)), "")&amp;
      SOURCE!D328&amp;", "&amp; IF(lookups!$F$2-LEN(SOURCE!D328) &gt;= 0, REPT(" ",lookups!$F$2-LEN(SOURCE!D328)), "")&amp;
      SOURCE!E328&amp;", "&amp; IF(lookups!$G$2-LEN(SOURCE!E328) &gt;=0, REPT(" ",lookups!$G$2-LEN(SOURCE!E328)), "")&amp;
      SOURCE!F328&amp;", "&amp; IF(lookups!$H$2-LEN(SOURCE!F328) &gt;= 0, REPT(" ",lookups!$H$2-LEN(SOURCE!F328)+2), "")&amp;"("&amp;
      SUBSTITUTE(TEXT(SOURCE!G328,"??0"),"  ","")&amp;" &lt;&lt; TAM_MAX_BITS) |"&amp; IF(lookups!$I$2-3 &gt;= 0, REPT(" ",MAX(1,lookups!$I$2-5+4+1-1-LEN(  IF(ISTEXT(SOURCE!H328),SOURCE!H328,  SUBSTITUTE(SUBSTITUTE(TEXT(SOURCE!H328,"????0"),"  ","")," ",""))   ))), "")&amp;
       IF(ISTEXT(SOURCE!H328),SOURCE!H328, SUBSTITUTE(SUBSTITUTE(TEXT(SOURCE!H328,"????0"),"  ","")," ",""))   &amp;","&amp; IF(lookups!$J$2-3 &gt;= 0, REPT(" ",lookups!$J$2-3-5), "")&amp;
      SOURCE!I328&amp;
" | "&amp; IF(lookups!$K$2-LEN(SOURCE!I328) &gt;= 0, REPT(" ",lookups!$K$2-LEN(SOURCE!I328)), "")&amp;
      SOURCE!J328&amp;      IF(lookups!$L$2-LEN(SOURCE!J328) &gt;= 0, REPT(" ",lookups!$L$2-LEN(SOURCE!J328)), "")&amp;
" | "&amp; IF(lookups!$K$2-LEN(SOURCE!I328) &gt;= 0, REPT(" ",lookups!$K$2-LEN(SOURCE!I328)), "")&amp;
      SOURCE!K328&amp;      IF(lookups!$L$2-LEN(SOURCE!K328) &gt;= 0, REPT(" ",lookups!$M$2-LEN(SOURCE!K328)), "")&amp;
" | "&amp; SOURCE!L328&amp;      IF(lookups!$O$2-LEN(SOURCE!L328) &gt;= 0, REPT(" ",lookups!$O$2-LEN(SOURCE!L328)), "")&amp;
" | "&amp; SOURCE!M328&amp;      IF(lookups!$P$2-LEN(SOURCE!M328) &gt;= 0, REPT(" ",lookups!$P$2-LEN(SOURCE!M328)), "")&amp;
      "},"&amp;IF(SOURCE!O328&lt;&gt;"",""&amp;SOURCE!O328,"")
 )
)
)</f>
        <v>/*  316 */  { fnCvtTrozG,                   divide,                      "g" STD_RIGHT_ARROW "tr.oz",                   "g" STD_RIGHT_ARROW,                           (0 &lt;&lt; TAM_MAX_BITS) |     0, CAT_NONE | SLS_ENABLED   | US_ENABLED   | EIM_DISABLED | PTP_NONE         },</v>
      </c>
    </row>
    <row r="329" spans="1:1">
      <c r="A329" s="80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IF(lookups!$E$2-LEN(SOURCE!C329) &gt;= 0, REPT(" ",lookups!$E$2-LEN(SOURCE!C329)), "")&amp;
      SOURCE!D329&amp;", "&amp; IF(lookups!$F$2-LEN(SOURCE!D329) &gt;= 0, REPT(" ",lookups!$F$2-LEN(SOURCE!D329)), "")&amp;
      SOURCE!E329&amp;", "&amp; IF(lookups!$G$2-LEN(SOURCE!E329) &gt;=0, REPT(" ",lookups!$G$2-LEN(SOURCE!E329)), "")&amp;
      SOURCE!F329&amp;", "&amp; IF(lookups!$H$2-LEN(SOURCE!F329) &gt;= 0, REPT(" ",lookups!$H$2-LEN(SOURCE!F329)+2), "")&amp;"("&amp;
      SUBSTITUTE(TEXT(SOURCE!G329,"??0"),"  ","")&amp;" &lt;&lt; TAM_MAX_BITS) |"&amp; IF(lookups!$I$2-3 &gt;= 0, REPT(" ",MAX(1,lookups!$I$2-5+4+1-1-LEN(  IF(ISTEXT(SOURCE!H329),SOURCE!H329,  SUBSTITUTE(SUBSTITUTE(TEXT(SOURCE!H329,"????0"),"  ","")," ",""))   ))), "")&amp;
       IF(ISTEXT(SOURCE!H329),SOURCE!H329, SUBSTITUTE(SUBSTITUTE(TEXT(SOURCE!H329,"????0"),"  ","")," ",""))   &amp;","&amp; IF(lookups!$J$2-3 &gt;= 0, REPT(" ",lookups!$J$2-3-5), "")&amp;
      SOURCE!I329&amp;
" | "&amp; IF(lookups!$K$2-LEN(SOURCE!I329) &gt;= 0, REPT(" ",lookups!$K$2-LEN(SOURCE!I329)), "")&amp;
      SOURCE!J329&amp;      IF(lookups!$L$2-LEN(SOURCE!J329) &gt;= 0, REPT(" ",lookups!$L$2-LEN(SOURCE!J329)), "")&amp;
" | "&amp; IF(lookups!$K$2-LEN(SOURCE!I329) &gt;= 0, REPT(" ",lookups!$K$2-LEN(SOURCE!I329)), "")&amp;
      SOURCE!K329&amp;      IF(lookups!$L$2-LEN(SOURCE!K329) &gt;= 0, REPT(" ",lookups!$M$2-LEN(SOURCE!K329)), "")&amp;
" | "&amp; SOURCE!L329&amp;      IF(lookups!$O$2-LEN(SOURCE!L329) &gt;= 0, REPT(" ",lookups!$O$2-LEN(SOURCE!L329)), "")&amp;
" | "&amp; SOURCE!M329&amp;      IF(lookups!$P$2-LEN(SOURCE!M329) &gt;= 0, REPT(" ",lookups!$P$2-LEN(SOURCE!M329)), "")&amp;
      "},"&amp;IF(SOURCE!O329&lt;&gt;"",""&amp;SOURCE!O329,"")
 )
)
)</f>
        <v>/*  317 */  { itemToBeCoded,                NOPARAM,                     "0317",                                        "0317",                                        (0 &lt;&lt; TAM_MAX_BITS) |     0, CAT_FREE | SLS_ENABLED   | US_UNCHANGED | EIM_DISABLED | PTP_DISABLED     },</v>
      </c>
    </row>
    <row r="330" spans="1:1">
      <c r="A330" s="80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IF(lookups!$E$2-LEN(SOURCE!C330) &gt;= 0, REPT(" ",lookups!$E$2-LEN(SOURCE!C330)), "")&amp;
      SOURCE!D330&amp;", "&amp; IF(lookups!$F$2-LEN(SOURCE!D330) &gt;= 0, REPT(" ",lookups!$F$2-LEN(SOURCE!D330)), "")&amp;
      SOURCE!E330&amp;", "&amp; IF(lookups!$G$2-LEN(SOURCE!E330) &gt;=0, REPT(" ",lookups!$G$2-LEN(SOURCE!E330)), "")&amp;
      SOURCE!F330&amp;", "&amp; IF(lookups!$H$2-LEN(SOURCE!F330) &gt;= 0, REPT(" ",lookups!$H$2-LEN(SOURCE!F330)+2), "")&amp;"("&amp;
      SUBSTITUTE(TEXT(SOURCE!G330,"??0"),"  ","")&amp;" &lt;&lt; TAM_MAX_BITS) |"&amp; IF(lookups!$I$2-3 &gt;= 0, REPT(" ",MAX(1,lookups!$I$2-5+4+1-1-LEN(  IF(ISTEXT(SOURCE!H330),SOURCE!H330,  SUBSTITUTE(SUBSTITUTE(TEXT(SOURCE!H330,"????0"),"  ","")," ",""))   ))), "")&amp;
       IF(ISTEXT(SOURCE!H330),SOURCE!H330, SUBSTITUTE(SUBSTITUTE(TEXT(SOURCE!H330,"????0"),"  ","")," ",""))   &amp;","&amp; IF(lookups!$J$2-3 &gt;= 0, REPT(" ",lookups!$J$2-3-5), "")&amp;
      SOURCE!I330&amp;
" | "&amp; IF(lookups!$K$2-LEN(SOURCE!I330) &gt;= 0, REPT(" ",lookups!$K$2-LEN(SOURCE!I330)), "")&amp;
      SOURCE!J330&amp;      IF(lookups!$L$2-LEN(SOURCE!J330) &gt;= 0, REPT(" ",lookups!$L$2-LEN(SOURCE!J330)), "")&amp;
" | "&amp; IF(lookups!$K$2-LEN(SOURCE!I330) &gt;= 0, REPT(" ",lookups!$K$2-LEN(SOURCE!I330)), "")&amp;
      SOURCE!K330&amp;      IF(lookups!$L$2-LEN(SOURCE!K330) &gt;= 0, REPT(" ",lookups!$M$2-LEN(SOURCE!K330)), "")&amp;
" | "&amp; SOURCE!L330&amp;      IF(lookups!$O$2-LEN(SOURCE!L330) &gt;= 0, REPT(" ",lookups!$O$2-LEN(SOURCE!L330)), "")&amp;
" | "&amp; SOURCE!M330&amp;      IF(lookups!$P$2-LEN(SOURCE!M330) &gt;= 0, REPT(" ",lookups!$P$2-LEN(SOURCE!M330)), "")&amp;
      "},"&amp;IF(SOURCE!O330&lt;&gt;"",""&amp;SOURCE!O330,"")
 )
)
)</f>
        <v>/*  318 */  { fnCvtTrozG,                   multiply,                    "tr.oz" STD_RIGHT_ARROW "g",                   "tr.oz" STD_RIGHT_ARROW,                       (0 &lt;&lt; TAM_MAX_BITS) |     0, CAT_NONE | SLS_ENABLED   | US_ENABLED   | EIM_DISABLED | PTP_NONE         },</v>
      </c>
    </row>
    <row r="331" spans="1:1">
      <c r="A331" s="80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IF(lookups!$E$2-LEN(SOURCE!C331) &gt;= 0, REPT(" ",lookups!$E$2-LEN(SOURCE!C331)), "")&amp;
      SOURCE!D331&amp;", "&amp; IF(lookups!$F$2-LEN(SOURCE!D331) &gt;= 0, REPT(" ",lookups!$F$2-LEN(SOURCE!D331)), "")&amp;
      SOURCE!E331&amp;", "&amp; IF(lookups!$G$2-LEN(SOURCE!E331) &gt;=0, REPT(" ",lookups!$G$2-LEN(SOURCE!E331)), "")&amp;
      SOURCE!F331&amp;", "&amp; IF(lookups!$H$2-LEN(SOURCE!F331) &gt;= 0, REPT(" ",lookups!$H$2-LEN(SOURCE!F331)+2), "")&amp;"("&amp;
      SUBSTITUTE(TEXT(SOURCE!G331,"??0"),"  ","")&amp;" &lt;&lt; TAM_MAX_BITS) |"&amp; IF(lookups!$I$2-3 &gt;= 0, REPT(" ",MAX(1,lookups!$I$2-5+4+1-1-LEN(  IF(ISTEXT(SOURCE!H331),SOURCE!H331,  SUBSTITUTE(SUBSTITUTE(TEXT(SOURCE!H331,"????0"),"  ","")," ",""))   ))), "")&amp;
       IF(ISTEXT(SOURCE!H331),SOURCE!H331, SUBSTITUTE(SUBSTITUTE(TEXT(SOURCE!H331,"????0"),"  ","")," ",""))   &amp;","&amp; IF(lookups!$J$2-3 &gt;= 0, REPT(" ",lookups!$J$2-3-5), "")&amp;
      SOURCE!I331&amp;
" | "&amp; IF(lookups!$K$2-LEN(SOURCE!I331) &gt;= 0, REPT(" ",lookups!$K$2-LEN(SOURCE!I331)), "")&amp;
      SOURCE!J331&amp;      IF(lookups!$L$2-LEN(SOURCE!J331) &gt;= 0, REPT(" ",lookups!$L$2-LEN(SOURCE!J331)), "")&amp;
" | "&amp; IF(lookups!$K$2-LEN(SOURCE!I331) &gt;= 0, REPT(" ",lookups!$K$2-LEN(SOURCE!I331)), "")&amp;
      SOURCE!K331&amp;      IF(lookups!$L$2-LEN(SOURCE!K331) &gt;= 0, REPT(" ",lookups!$M$2-LEN(SOURCE!K331)), "")&amp;
" | "&amp; SOURCE!L331&amp;      IF(lookups!$O$2-LEN(SOURCE!L331) &gt;= 0, REPT(" ",lookups!$O$2-LEN(SOURCE!L331)), "")&amp;
" | "&amp; SOURCE!M331&amp;      IF(lookups!$P$2-LEN(SOURCE!M331) &gt;= 0, REPT(" ",lookups!$P$2-LEN(SOURCE!M331)), "")&amp;
      "},"&amp;IF(SOURCE!O331&lt;&gt;"",""&amp;SOURCE!O331,"")
 )
)
)</f>
        <v>/*  319 */  { itemToBeCoded,                NOPARAM,                     "0319",                                        "0319",                                        (0 &lt;&lt; TAM_MAX_BITS) |     0, CAT_FREE | SLS_ENABLED   | US_UNCHANGED | EIM_DISABLED | PTP_DISABLED     },</v>
      </c>
    </row>
    <row r="332" spans="1:1">
      <c r="A332" s="80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IF(lookups!$E$2-LEN(SOURCE!C332) &gt;= 0, REPT(" ",lookups!$E$2-LEN(SOURCE!C332)), "")&amp;
      SOURCE!D332&amp;", "&amp; IF(lookups!$F$2-LEN(SOURCE!D332) &gt;= 0, REPT(" ",lookups!$F$2-LEN(SOURCE!D332)), "")&amp;
      SOURCE!E332&amp;", "&amp; IF(lookups!$G$2-LEN(SOURCE!E332) &gt;=0, REPT(" ",lookups!$G$2-LEN(SOURCE!E332)), "")&amp;
      SOURCE!F332&amp;", "&amp; IF(lookups!$H$2-LEN(SOURCE!F332) &gt;= 0, REPT(" ",lookups!$H$2-LEN(SOURCE!F332)+2), "")&amp;"("&amp;
      SUBSTITUTE(TEXT(SOURCE!G332,"??0"),"  ","")&amp;" &lt;&lt; TAM_MAX_BITS) |"&amp; IF(lookups!$I$2-3 &gt;= 0, REPT(" ",MAX(1,lookups!$I$2-5+4+1-1-LEN(  IF(ISTEXT(SOURCE!H332),SOURCE!H332,  SUBSTITUTE(SUBSTITUTE(TEXT(SOURCE!H332,"????0"),"  ","")," ",""))   ))), "")&amp;
       IF(ISTEXT(SOURCE!H332),SOURCE!H332, SUBSTITUTE(SUBSTITUTE(TEXT(SOURCE!H332,"????0"),"  ","")," ",""))   &amp;","&amp; IF(lookups!$J$2-3 &gt;= 0, REPT(" ",lookups!$J$2-3-5), "")&amp;
      SOURCE!I332&amp;
" | "&amp; IF(lookups!$K$2-LEN(SOURCE!I332) &gt;= 0, REPT(" ",lookups!$K$2-LEN(SOURCE!I332)), "")&amp;
      SOURCE!J332&amp;      IF(lookups!$L$2-LEN(SOURCE!J332) &gt;= 0, REPT(" ",lookups!$L$2-LEN(SOURCE!J332)), "")&amp;
" | "&amp; IF(lookups!$K$2-LEN(SOURCE!I332) &gt;= 0, REPT(" ",lookups!$K$2-LEN(SOURCE!I332)), "")&amp;
      SOURCE!K332&amp;      IF(lookups!$L$2-LEN(SOURCE!K332) &gt;= 0, REPT(" ",lookups!$M$2-LEN(SOURCE!K332)), "")&amp;
" | "&amp; SOURCE!L332&amp;      IF(lookups!$O$2-LEN(SOURCE!L332) &gt;= 0, REPT(" ",lookups!$O$2-LEN(SOURCE!L332)), "")&amp;
" | "&amp; SOURCE!M332&amp;      IF(lookups!$P$2-LEN(SOURCE!M332) &gt;= 0, REPT(" ",lookups!$P$2-LEN(SOURCE!M332)), "")&amp;
      "},"&amp;IF(SOURCE!O332&lt;&gt;"",""&amp;SOURCE!O332,"")
 )
)
)</f>
        <v>/*  320 */  { fnCvtLbfN,                    multiply,                    "lbf" STD_RIGHT_ARROW "N",                     "lbf" STD_RIGHT_ARROW "N",                     (0 &lt;&lt; TAM_MAX_BITS) |     0, CAT_NONE | SLS_ENABLED   | US_ENABLED   | EIM_DISABLED | PTP_NONE         },</v>
      </c>
    </row>
    <row r="333" spans="1:1">
      <c r="A333" s="80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IF(lookups!$E$2-LEN(SOURCE!C333) &gt;= 0, REPT(" ",lookups!$E$2-LEN(SOURCE!C333)), "")&amp;
      SOURCE!D333&amp;", "&amp; IF(lookups!$F$2-LEN(SOURCE!D333) &gt;= 0, REPT(" ",lookups!$F$2-LEN(SOURCE!D333)), "")&amp;
      SOURCE!E333&amp;", "&amp; IF(lookups!$G$2-LEN(SOURCE!E333) &gt;=0, REPT(" ",lookups!$G$2-LEN(SOURCE!E333)), "")&amp;
      SOURCE!F333&amp;", "&amp; IF(lookups!$H$2-LEN(SOURCE!F333) &gt;= 0, REPT(" ",lookups!$H$2-LEN(SOURCE!F333)+2), "")&amp;"("&amp;
      SUBSTITUTE(TEXT(SOURCE!G333,"??0"),"  ","")&amp;" &lt;&lt; TAM_MAX_BITS) |"&amp; IF(lookups!$I$2-3 &gt;= 0, REPT(" ",MAX(1,lookups!$I$2-5+4+1-1-LEN(  IF(ISTEXT(SOURCE!H333),SOURCE!H333,  SUBSTITUTE(SUBSTITUTE(TEXT(SOURCE!H333,"????0"),"  ","")," ",""))   ))), "")&amp;
       IF(ISTEXT(SOURCE!H333),SOURCE!H333, SUBSTITUTE(SUBSTITUTE(TEXT(SOURCE!H333,"????0"),"  ","")," ",""))   &amp;","&amp; IF(lookups!$J$2-3 &gt;= 0, REPT(" ",lookups!$J$2-3-5), "")&amp;
      SOURCE!I333&amp;
" | "&amp; IF(lookups!$K$2-LEN(SOURCE!I333) &gt;= 0, REPT(" ",lookups!$K$2-LEN(SOURCE!I333)), "")&amp;
      SOURCE!J333&amp;      IF(lookups!$L$2-LEN(SOURCE!J333) &gt;= 0, REPT(" ",lookups!$L$2-LEN(SOURCE!J333)), "")&amp;
" | "&amp; IF(lookups!$K$2-LEN(SOURCE!I333) &gt;= 0, REPT(" ",lookups!$K$2-LEN(SOURCE!I333)), "")&amp;
      SOURCE!K333&amp;      IF(lookups!$L$2-LEN(SOURCE!K333) &gt;= 0, REPT(" ",lookups!$M$2-LEN(SOURCE!K333)), "")&amp;
" | "&amp; SOURCE!L333&amp;      IF(lookups!$O$2-LEN(SOURCE!L333) &gt;= 0, REPT(" ",lookups!$O$2-LEN(SOURCE!L333)), "")&amp;
" | "&amp; SOURCE!M333&amp;      IF(lookups!$P$2-LEN(SOURCE!M333) &gt;= 0, REPT(" ",lookups!$P$2-LEN(SOURCE!M333)), "")&amp;
      "},"&amp;IF(SOURCE!O333&lt;&gt;"",""&amp;SOURCE!O333,"")
 )
)
)</f>
        <v>/*  321 */  { fnCvtLbfN,                    divide,                      "N" STD_RIGHT_ARROW "lbf",                     "N" STD_RIGHT_ARROW "lbf",                     (0 &lt;&lt; TAM_MAX_BITS) |     0, CAT_NONE | SLS_ENABLED   | US_ENABLED   | EIM_DISABLED | PTP_NONE         },</v>
      </c>
    </row>
    <row r="334" spans="1:1">
      <c r="A334" s="80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IF(lookups!$E$2-LEN(SOURCE!C334) &gt;= 0, REPT(" ",lookups!$E$2-LEN(SOURCE!C334)), "")&amp;
      SOURCE!D334&amp;", "&amp; IF(lookups!$F$2-LEN(SOURCE!D334) &gt;= 0, REPT(" ",lookups!$F$2-LEN(SOURCE!D334)), "")&amp;
      SOURCE!E334&amp;", "&amp; IF(lookups!$G$2-LEN(SOURCE!E334) &gt;=0, REPT(" ",lookups!$G$2-LEN(SOURCE!E334)), "")&amp;
      SOURCE!F334&amp;", "&amp; IF(lookups!$H$2-LEN(SOURCE!F334) &gt;= 0, REPT(" ",lookups!$H$2-LEN(SOURCE!F334)+2), "")&amp;"("&amp;
      SUBSTITUTE(TEXT(SOURCE!G334,"??0"),"  ","")&amp;" &lt;&lt; TAM_MAX_BITS) |"&amp; IF(lookups!$I$2-3 &gt;= 0, REPT(" ",MAX(1,lookups!$I$2-5+4+1-1-LEN(  IF(ISTEXT(SOURCE!H334),SOURCE!H334,  SUBSTITUTE(SUBSTITUTE(TEXT(SOURCE!H334,"????0"),"  ","")," ",""))   ))), "")&amp;
       IF(ISTEXT(SOURCE!H334),SOURCE!H334, SUBSTITUTE(SUBSTITUTE(TEXT(SOURCE!H334,"????0"),"  ","")," ",""))   &amp;","&amp; IF(lookups!$J$2-3 &gt;= 0, REPT(" ",lookups!$J$2-3-5), "")&amp;
      SOURCE!I334&amp;
" | "&amp; IF(lookups!$K$2-LEN(SOURCE!I334) &gt;= 0, REPT(" ",lookups!$K$2-LEN(SOURCE!I334)), "")&amp;
      SOURCE!J334&amp;      IF(lookups!$L$2-LEN(SOURCE!J334) &gt;= 0, REPT(" ",lookups!$L$2-LEN(SOURCE!J334)), "")&amp;
" | "&amp; IF(lookups!$K$2-LEN(SOURCE!I334) &gt;= 0, REPT(" ",lookups!$K$2-LEN(SOURCE!I334)), "")&amp;
      SOURCE!K334&amp;      IF(lookups!$L$2-LEN(SOURCE!K334) &gt;= 0, REPT(" ",lookups!$M$2-LEN(SOURCE!K334)), "")&amp;
" | "&amp; SOURCE!L334&amp;      IF(lookups!$O$2-LEN(SOURCE!L334) &gt;= 0, REPT(" ",lookups!$O$2-LEN(SOURCE!L334)), "")&amp;
" | "&amp; SOURCE!M334&amp;      IF(lookups!$P$2-LEN(SOURCE!M334) &gt;= 0, REPT(" ",lookups!$P$2-LEN(SOURCE!M334)), "")&amp;
      "},"&amp;IF(SOURCE!O334&lt;&gt;"",""&amp;SOURCE!O334,"")
 )
)
)</f>
        <v>/*  322 */  { fnCvtLyM,                     multiply,                    "l.y." STD_RIGHT_ARROW "m",                    "l.y." STD_RIGHT_ARROW "m",                    (0 &lt;&lt; TAM_MAX_BITS) |     0, CAT_NONE | SLS_ENABLED   | US_ENABLED   | EIM_DISABLED | PTP_NONE         },</v>
      </c>
    </row>
    <row r="335" spans="1:1">
      <c r="A335" s="80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IF(lookups!$E$2-LEN(SOURCE!C335) &gt;= 0, REPT(" ",lookups!$E$2-LEN(SOURCE!C335)), "")&amp;
      SOURCE!D335&amp;", "&amp; IF(lookups!$F$2-LEN(SOURCE!D335) &gt;= 0, REPT(" ",lookups!$F$2-LEN(SOURCE!D335)), "")&amp;
      SOURCE!E335&amp;", "&amp; IF(lookups!$G$2-LEN(SOURCE!E335) &gt;=0, REPT(" ",lookups!$G$2-LEN(SOURCE!E335)), "")&amp;
      SOURCE!F335&amp;", "&amp; IF(lookups!$H$2-LEN(SOURCE!F335) &gt;= 0, REPT(" ",lookups!$H$2-LEN(SOURCE!F335)+2), "")&amp;"("&amp;
      SUBSTITUTE(TEXT(SOURCE!G335,"??0"),"  ","")&amp;" &lt;&lt; TAM_MAX_BITS) |"&amp; IF(lookups!$I$2-3 &gt;= 0, REPT(" ",MAX(1,lookups!$I$2-5+4+1-1-LEN(  IF(ISTEXT(SOURCE!H335),SOURCE!H335,  SUBSTITUTE(SUBSTITUTE(TEXT(SOURCE!H335,"????0"),"  ","")," ",""))   ))), "")&amp;
       IF(ISTEXT(SOURCE!H335),SOURCE!H335, SUBSTITUTE(SUBSTITUTE(TEXT(SOURCE!H335,"????0"),"  ","")," ",""))   &amp;","&amp; IF(lookups!$J$2-3 &gt;= 0, REPT(" ",lookups!$J$2-3-5), "")&amp;
      SOURCE!I335&amp;
" | "&amp; IF(lookups!$K$2-LEN(SOURCE!I335) &gt;= 0, REPT(" ",lookups!$K$2-LEN(SOURCE!I335)), "")&amp;
      SOURCE!J335&amp;      IF(lookups!$L$2-LEN(SOURCE!J335) &gt;= 0, REPT(" ",lookups!$L$2-LEN(SOURCE!J335)), "")&amp;
" | "&amp; IF(lookups!$K$2-LEN(SOURCE!I335) &gt;= 0, REPT(" ",lookups!$K$2-LEN(SOURCE!I335)), "")&amp;
      SOURCE!K335&amp;      IF(lookups!$L$2-LEN(SOURCE!K335) &gt;= 0, REPT(" ",lookups!$M$2-LEN(SOURCE!K335)), "")&amp;
" | "&amp; SOURCE!L335&amp;      IF(lookups!$O$2-LEN(SOURCE!L335) &gt;= 0, REPT(" ",lookups!$O$2-LEN(SOURCE!L335)), "")&amp;
" | "&amp; SOURCE!M335&amp;      IF(lookups!$P$2-LEN(SOURCE!M335) &gt;= 0, REPT(" ",lookups!$P$2-LEN(SOURCE!M335)), "")&amp;
      "},"&amp;IF(SOURCE!O335&lt;&gt;"",""&amp;SOURCE!O335,"")
 )
)
)</f>
        <v>/*  323 */  { fnCvtLyM,                     divide,                      "m" STD_RIGHT_ARROW "l.y.",                    "m" STD_RIGHT_ARROW "l.y.",                    (0 &lt;&lt; TAM_MAX_BITS) |     0, CAT_NONE | SLS_ENABLED   | US_ENABLED   | EIM_DISABLED | PTP_NONE         },</v>
      </c>
    </row>
    <row r="336" spans="1:1">
      <c r="A336" s="80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IF(lookups!$E$2-LEN(SOURCE!C336) &gt;= 0, REPT(" ",lookups!$E$2-LEN(SOURCE!C336)), "")&amp;
      SOURCE!D336&amp;", "&amp; IF(lookups!$F$2-LEN(SOURCE!D336) &gt;= 0, REPT(" ",lookups!$F$2-LEN(SOURCE!D336)), "")&amp;
      SOURCE!E336&amp;", "&amp; IF(lookups!$G$2-LEN(SOURCE!E336) &gt;=0, REPT(" ",lookups!$G$2-LEN(SOURCE!E336)), "")&amp;
      SOURCE!F336&amp;", "&amp; IF(lookups!$H$2-LEN(SOURCE!F336) &gt;= 0, REPT(" ",lookups!$H$2-LEN(SOURCE!F336)+2), "")&amp;"("&amp;
      SUBSTITUTE(TEXT(SOURCE!G336,"??0"),"  ","")&amp;" &lt;&lt; TAM_MAX_BITS) |"&amp; IF(lookups!$I$2-3 &gt;= 0, REPT(" ",MAX(1,lookups!$I$2-5+4+1-1-LEN(  IF(ISTEXT(SOURCE!H336),SOURCE!H336,  SUBSTITUTE(SUBSTITUTE(TEXT(SOURCE!H336,"????0"),"  ","")," ",""))   ))), "")&amp;
       IF(ISTEXT(SOURCE!H336),SOURCE!H336, SUBSTITUTE(SUBSTITUTE(TEXT(SOURCE!H336,"????0"),"  ","")," ",""))   &amp;","&amp; IF(lookups!$J$2-3 &gt;= 0, REPT(" ",lookups!$J$2-3-5), "")&amp;
      SOURCE!I336&amp;
" | "&amp; IF(lookups!$K$2-LEN(SOURCE!I336) &gt;= 0, REPT(" ",lookups!$K$2-LEN(SOURCE!I336)), "")&amp;
      SOURCE!J336&amp;      IF(lookups!$L$2-LEN(SOURCE!J336) &gt;= 0, REPT(" ",lookups!$L$2-LEN(SOURCE!J336)), "")&amp;
" | "&amp; IF(lookups!$K$2-LEN(SOURCE!I336) &gt;= 0, REPT(" ",lookups!$K$2-LEN(SOURCE!I336)), "")&amp;
      SOURCE!K336&amp;      IF(lookups!$L$2-LEN(SOURCE!K336) &gt;= 0, REPT(" ",lookups!$M$2-LEN(SOURCE!K336)), "")&amp;
" | "&amp; SOURCE!L336&amp;      IF(lookups!$O$2-LEN(SOURCE!L336) &gt;= 0, REPT(" ",lookups!$O$2-LEN(SOURCE!L336)), "")&amp;
" | "&amp; SOURCE!M336&amp;      IF(lookups!$P$2-LEN(SOURCE!M336) &gt;= 0, REPT(" ",lookups!$P$2-LEN(SOURCE!M336)), "")&amp;
      "},"&amp;IF(SOURCE!O336&lt;&gt;"",""&amp;SOURCE!O336,"")
 )
)
)</f>
        <v>/*  324 */  { fnCvtMmhgPa,                  multiply,                    "mm.Hg" STD_RIGHT_ARROW "Pa",                  "mm.Hg" STD_RIGHT_ARROW,                       (0 &lt;&lt; TAM_MAX_BITS) |     0, CAT_NONE | SLS_ENABLED   | US_ENABLED   | EIM_DISABLED | PTP_NONE         },</v>
      </c>
    </row>
    <row r="337" spans="1:1">
      <c r="A337" s="80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IF(lookups!$E$2-LEN(SOURCE!C337) &gt;= 0, REPT(" ",lookups!$E$2-LEN(SOURCE!C337)), "")&amp;
      SOURCE!D337&amp;", "&amp; IF(lookups!$F$2-LEN(SOURCE!D337) &gt;= 0, REPT(" ",lookups!$F$2-LEN(SOURCE!D337)), "")&amp;
      SOURCE!E337&amp;", "&amp; IF(lookups!$G$2-LEN(SOURCE!E337) &gt;=0, REPT(" ",lookups!$G$2-LEN(SOURCE!E337)), "")&amp;
      SOURCE!F337&amp;", "&amp; IF(lookups!$H$2-LEN(SOURCE!F337) &gt;= 0, REPT(" ",lookups!$H$2-LEN(SOURCE!F337)+2), "")&amp;"("&amp;
      SUBSTITUTE(TEXT(SOURCE!G337,"??0"),"  ","")&amp;" &lt;&lt; TAM_MAX_BITS) |"&amp; IF(lookups!$I$2-3 &gt;= 0, REPT(" ",MAX(1,lookups!$I$2-5+4+1-1-LEN(  IF(ISTEXT(SOURCE!H337),SOURCE!H337,  SUBSTITUTE(SUBSTITUTE(TEXT(SOURCE!H337,"????0"),"  ","")," ",""))   ))), "")&amp;
       IF(ISTEXT(SOURCE!H337),SOURCE!H337, SUBSTITUTE(SUBSTITUTE(TEXT(SOURCE!H337,"????0"),"  ","")," ",""))   &amp;","&amp; IF(lookups!$J$2-3 &gt;= 0, REPT(" ",lookups!$J$2-3-5), "")&amp;
      SOURCE!I337&amp;
" | "&amp; IF(lookups!$K$2-LEN(SOURCE!I337) &gt;= 0, REPT(" ",lookups!$K$2-LEN(SOURCE!I337)), "")&amp;
      SOURCE!J337&amp;      IF(lookups!$L$2-LEN(SOURCE!J337) &gt;= 0, REPT(" ",lookups!$L$2-LEN(SOURCE!J337)), "")&amp;
" | "&amp; IF(lookups!$K$2-LEN(SOURCE!I337) &gt;= 0, REPT(" ",lookups!$K$2-LEN(SOURCE!I337)), "")&amp;
      SOURCE!K337&amp;      IF(lookups!$L$2-LEN(SOURCE!K337) &gt;= 0, REPT(" ",lookups!$M$2-LEN(SOURCE!K337)), "")&amp;
" | "&amp; SOURCE!L337&amp;      IF(lookups!$O$2-LEN(SOURCE!L337) &gt;= 0, REPT(" ",lookups!$O$2-LEN(SOURCE!L337)), "")&amp;
" | "&amp; SOURCE!M337&amp;      IF(lookups!$P$2-LEN(SOURCE!M337) &gt;= 0, REPT(" ",lookups!$P$2-LEN(SOURCE!M337)), "")&amp;
      "},"&amp;IF(SOURCE!O337&lt;&gt;"",""&amp;SOURCE!O337,"")
 )
)
)</f>
        <v>/*  325 */  { itemToBeCoded,                NOPARAM,                     "0325",                                        "0325",                                        (0 &lt;&lt; TAM_MAX_BITS) |     0, CAT_FREE | SLS_ENABLED   | US_UNCHANGED | EIM_DISABLED | PTP_DISABLED     },</v>
      </c>
    </row>
    <row r="338" spans="1:1">
      <c r="A338" s="80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IF(lookups!$E$2-LEN(SOURCE!C338) &gt;= 0, REPT(" ",lookups!$E$2-LEN(SOURCE!C338)), "")&amp;
      SOURCE!D338&amp;", "&amp; IF(lookups!$F$2-LEN(SOURCE!D338) &gt;= 0, REPT(" ",lookups!$F$2-LEN(SOURCE!D338)), "")&amp;
      SOURCE!E338&amp;", "&amp; IF(lookups!$G$2-LEN(SOURCE!E338) &gt;=0, REPT(" ",lookups!$G$2-LEN(SOURCE!E338)), "")&amp;
      SOURCE!F338&amp;", "&amp; IF(lookups!$H$2-LEN(SOURCE!F338) &gt;= 0, REPT(" ",lookups!$H$2-LEN(SOURCE!F338)+2), "")&amp;"("&amp;
      SUBSTITUTE(TEXT(SOURCE!G338,"??0"),"  ","")&amp;" &lt;&lt; TAM_MAX_BITS) |"&amp; IF(lookups!$I$2-3 &gt;= 0, REPT(" ",MAX(1,lookups!$I$2-5+4+1-1-LEN(  IF(ISTEXT(SOURCE!H338),SOURCE!H338,  SUBSTITUTE(SUBSTITUTE(TEXT(SOURCE!H338,"????0"),"  ","")," ",""))   ))), "")&amp;
       IF(ISTEXT(SOURCE!H338),SOURCE!H338, SUBSTITUTE(SUBSTITUTE(TEXT(SOURCE!H338,"????0"),"  ","")," ",""))   &amp;","&amp; IF(lookups!$J$2-3 &gt;= 0, REPT(" ",lookups!$J$2-3-5), "")&amp;
      SOURCE!I338&amp;
" | "&amp; IF(lookups!$K$2-LEN(SOURCE!I338) &gt;= 0, REPT(" ",lookups!$K$2-LEN(SOURCE!I338)), "")&amp;
      SOURCE!J338&amp;      IF(lookups!$L$2-LEN(SOURCE!J338) &gt;= 0, REPT(" ",lookups!$L$2-LEN(SOURCE!J338)), "")&amp;
" | "&amp; IF(lookups!$K$2-LEN(SOURCE!I338) &gt;= 0, REPT(" ",lookups!$K$2-LEN(SOURCE!I338)), "")&amp;
      SOURCE!K338&amp;      IF(lookups!$L$2-LEN(SOURCE!K338) &gt;= 0, REPT(" ",lookups!$M$2-LEN(SOURCE!K338)), "")&amp;
" | "&amp; SOURCE!L338&amp;      IF(lookups!$O$2-LEN(SOURCE!L338) &gt;= 0, REPT(" ",lookups!$O$2-LEN(SOURCE!L338)), "")&amp;
" | "&amp; SOURCE!M338&amp;      IF(lookups!$P$2-LEN(SOURCE!M338) &gt;= 0, REPT(" ",lookups!$P$2-LEN(SOURCE!M338)), "")&amp;
      "},"&amp;IF(SOURCE!O338&lt;&gt;"",""&amp;SOURCE!O338,"")
 )
)
)</f>
        <v>/*  326 */  { fnCvtMmhgPa,                  divide,                      "Pa" STD_RIGHT_ARROW "mm.Hg",                  "Pa" STD_RIGHT_ARROW,                          (0 &lt;&lt; TAM_MAX_BITS) |     0, CAT_NONE | SLS_ENABLED   | US_ENABLED   | EIM_DISABLED | PTP_NONE         },</v>
      </c>
    </row>
    <row r="339" spans="1:1">
      <c r="A339" s="80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IF(lookups!$E$2-LEN(SOURCE!C339) &gt;= 0, REPT(" ",lookups!$E$2-LEN(SOURCE!C339)), "")&amp;
      SOURCE!D339&amp;", "&amp; IF(lookups!$F$2-LEN(SOURCE!D339) &gt;= 0, REPT(" ",lookups!$F$2-LEN(SOURCE!D339)), "")&amp;
      SOURCE!E339&amp;", "&amp; IF(lookups!$G$2-LEN(SOURCE!E339) &gt;=0, REPT(" ",lookups!$G$2-LEN(SOURCE!E339)), "")&amp;
      SOURCE!F339&amp;", "&amp; IF(lookups!$H$2-LEN(SOURCE!F339) &gt;= 0, REPT(" ",lookups!$H$2-LEN(SOURCE!F339)+2), "")&amp;"("&amp;
      SUBSTITUTE(TEXT(SOURCE!G339,"??0"),"  ","")&amp;" &lt;&lt; TAM_MAX_BITS) |"&amp; IF(lookups!$I$2-3 &gt;= 0, REPT(" ",MAX(1,lookups!$I$2-5+4+1-1-LEN(  IF(ISTEXT(SOURCE!H339),SOURCE!H339,  SUBSTITUTE(SUBSTITUTE(TEXT(SOURCE!H339,"????0"),"  ","")," ",""))   ))), "")&amp;
       IF(ISTEXT(SOURCE!H339),SOURCE!H339, SUBSTITUTE(SUBSTITUTE(TEXT(SOURCE!H339,"????0"),"  ","")," ",""))   &amp;","&amp; IF(lookups!$J$2-3 &gt;= 0, REPT(" ",lookups!$J$2-3-5), "")&amp;
      SOURCE!I339&amp;
" | "&amp; IF(lookups!$K$2-LEN(SOURCE!I339) &gt;= 0, REPT(" ",lookups!$K$2-LEN(SOURCE!I339)), "")&amp;
      SOURCE!J339&amp;      IF(lookups!$L$2-LEN(SOURCE!J339) &gt;= 0, REPT(" ",lookups!$L$2-LEN(SOURCE!J339)), "")&amp;
" | "&amp; IF(lookups!$K$2-LEN(SOURCE!I339) &gt;= 0, REPT(" ",lookups!$K$2-LEN(SOURCE!I339)), "")&amp;
      SOURCE!K339&amp;      IF(lookups!$L$2-LEN(SOURCE!K339) &gt;= 0, REPT(" ",lookups!$M$2-LEN(SOURCE!K339)), "")&amp;
" | "&amp; SOURCE!L339&amp;      IF(lookups!$O$2-LEN(SOURCE!L339) &gt;= 0, REPT(" ",lookups!$O$2-LEN(SOURCE!L339)), "")&amp;
" | "&amp; SOURCE!M339&amp;      IF(lookups!$P$2-LEN(SOURCE!M339) &gt;= 0, REPT(" ",lookups!$P$2-LEN(SOURCE!M339)), "")&amp;
      "},"&amp;IF(SOURCE!O339&lt;&gt;"",""&amp;SOURCE!O339,"")
 )
)
)</f>
        <v>/*  327 */  { itemToBeCoded,                NOPARAM,                     "0327",                                        "0327",                                        (0 &lt;&lt; TAM_MAX_BITS) |     0, CAT_FREE | SLS_ENABLED   | US_UNCHANGED | EIM_DISABLED | PTP_DISABLED     },</v>
      </c>
    </row>
    <row r="340" spans="1:1">
      <c r="A340" s="80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IF(lookups!$E$2-LEN(SOURCE!C340) &gt;= 0, REPT(" ",lookups!$E$2-LEN(SOURCE!C340)), "")&amp;
      SOURCE!D340&amp;", "&amp; IF(lookups!$F$2-LEN(SOURCE!D340) &gt;= 0, REPT(" ",lookups!$F$2-LEN(SOURCE!D340)), "")&amp;
      SOURCE!E340&amp;", "&amp; IF(lookups!$G$2-LEN(SOURCE!E340) &gt;=0, REPT(" ",lookups!$G$2-LEN(SOURCE!E340)), "")&amp;
      SOURCE!F340&amp;", "&amp; IF(lookups!$H$2-LEN(SOURCE!F340) &gt;= 0, REPT(" ",lookups!$H$2-LEN(SOURCE!F340)+2), "")&amp;"("&amp;
      SUBSTITUTE(TEXT(SOURCE!G340,"??0"),"  ","")&amp;" &lt;&lt; TAM_MAX_BITS) |"&amp; IF(lookups!$I$2-3 &gt;= 0, REPT(" ",MAX(1,lookups!$I$2-5+4+1-1-LEN(  IF(ISTEXT(SOURCE!H340),SOURCE!H340,  SUBSTITUTE(SUBSTITUTE(TEXT(SOURCE!H340,"????0"),"  ","")," ",""))   ))), "")&amp;
       IF(ISTEXT(SOURCE!H340),SOURCE!H340, SUBSTITUTE(SUBSTITUTE(TEXT(SOURCE!H340,"????0"),"  ","")," ",""))   &amp;","&amp; IF(lookups!$J$2-3 &gt;= 0, REPT(" ",lookups!$J$2-3-5), "")&amp;
      SOURCE!I340&amp;
" | "&amp; IF(lookups!$K$2-LEN(SOURCE!I340) &gt;= 0, REPT(" ",lookups!$K$2-LEN(SOURCE!I340)), "")&amp;
      SOURCE!J340&amp;      IF(lookups!$L$2-LEN(SOURCE!J340) &gt;= 0, REPT(" ",lookups!$L$2-LEN(SOURCE!J340)), "")&amp;
" | "&amp; IF(lookups!$K$2-LEN(SOURCE!I340) &gt;= 0, REPT(" ",lookups!$K$2-LEN(SOURCE!I340)), "")&amp;
      SOURCE!K340&amp;      IF(lookups!$L$2-LEN(SOURCE!K340) &gt;= 0, REPT(" ",lookups!$M$2-LEN(SOURCE!K340)), "")&amp;
" | "&amp; SOURCE!L340&amp;      IF(lookups!$O$2-LEN(SOURCE!L340) &gt;= 0, REPT(" ",lookups!$O$2-LEN(SOURCE!L340)), "")&amp;
" | "&amp; SOURCE!M340&amp;      IF(lookups!$P$2-LEN(SOURCE!M340) &gt;= 0, REPT(" ",lookups!$P$2-LEN(SOURCE!M340)), "")&amp;
      "},"&amp;IF(SOURCE!O340&lt;&gt;"",""&amp;SOURCE!O340,"")
 )
)
)</f>
        <v>/*  328 */  { fnCvtMiKm,                    multiply,                    "mi." STD_RIGHT_ARROW "km",                    "mi." STD_RIGHT_ARROW "km",                    (0 &lt;&lt; TAM_MAX_BITS) |     0, CAT_NONE | SLS_ENABLED   | US_ENABLED   | EIM_DISABLED | PTP_NONE         },</v>
      </c>
    </row>
    <row r="341" spans="1:1">
      <c r="A341" s="80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IF(lookups!$E$2-LEN(SOURCE!C341) &gt;= 0, REPT(" ",lookups!$E$2-LEN(SOURCE!C341)), "")&amp;
      SOURCE!D341&amp;", "&amp; IF(lookups!$F$2-LEN(SOURCE!D341) &gt;= 0, REPT(" ",lookups!$F$2-LEN(SOURCE!D341)), "")&amp;
      SOURCE!E341&amp;", "&amp; IF(lookups!$G$2-LEN(SOURCE!E341) &gt;=0, REPT(" ",lookups!$G$2-LEN(SOURCE!E341)), "")&amp;
      SOURCE!F341&amp;", "&amp; IF(lookups!$H$2-LEN(SOURCE!F341) &gt;= 0, REPT(" ",lookups!$H$2-LEN(SOURCE!F341)+2), "")&amp;"("&amp;
      SUBSTITUTE(TEXT(SOURCE!G341,"??0"),"  ","")&amp;" &lt;&lt; TAM_MAX_BITS) |"&amp; IF(lookups!$I$2-3 &gt;= 0, REPT(" ",MAX(1,lookups!$I$2-5+4+1-1-LEN(  IF(ISTEXT(SOURCE!H341),SOURCE!H341,  SUBSTITUTE(SUBSTITUTE(TEXT(SOURCE!H341,"????0"),"  ","")," ",""))   ))), "")&amp;
       IF(ISTEXT(SOURCE!H341),SOURCE!H341, SUBSTITUTE(SUBSTITUTE(TEXT(SOURCE!H341,"????0"),"  ","")," ",""))   &amp;","&amp; IF(lookups!$J$2-3 &gt;= 0, REPT(" ",lookups!$J$2-3-5), "")&amp;
      SOURCE!I341&amp;
" | "&amp; IF(lookups!$K$2-LEN(SOURCE!I341) &gt;= 0, REPT(" ",lookups!$K$2-LEN(SOURCE!I341)), "")&amp;
      SOURCE!J341&amp;      IF(lookups!$L$2-LEN(SOURCE!J341) &gt;= 0, REPT(" ",lookups!$L$2-LEN(SOURCE!J341)), "")&amp;
" | "&amp; IF(lookups!$K$2-LEN(SOURCE!I341) &gt;= 0, REPT(" ",lookups!$K$2-LEN(SOURCE!I341)), "")&amp;
      SOURCE!K341&amp;      IF(lookups!$L$2-LEN(SOURCE!K341) &gt;= 0, REPT(" ",lookups!$M$2-LEN(SOURCE!K341)), "")&amp;
" | "&amp; SOURCE!L341&amp;      IF(lookups!$O$2-LEN(SOURCE!L341) &gt;= 0, REPT(" ",lookups!$O$2-LEN(SOURCE!L341)), "")&amp;
" | "&amp; SOURCE!M341&amp;      IF(lookups!$P$2-LEN(SOURCE!M341) &gt;= 0, REPT(" ",lookups!$P$2-LEN(SOURCE!M341)), "")&amp;
      "},"&amp;IF(SOURCE!O341&lt;&gt;"",""&amp;SOURCE!O341,"")
 )
)
)</f>
        <v>/*  329 */  { fnCvtMiKm,                    divide,                      "km" STD_RIGHT_ARROW "mi.",                    "km" STD_RIGHT_ARROW "mi.",                    (0 &lt;&lt; TAM_MAX_BITS) |     0, CAT_NONE | SLS_ENABLED   | US_ENABLED   | EIM_DISABLED | PTP_NONE         },</v>
      </c>
    </row>
    <row r="342" spans="1:1">
      <c r="A342" s="80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IF(lookups!$E$2-LEN(SOURCE!C342) &gt;= 0, REPT(" ",lookups!$E$2-LEN(SOURCE!C342)), "")&amp;
      SOURCE!D342&amp;", "&amp; IF(lookups!$F$2-LEN(SOURCE!D342) &gt;= 0, REPT(" ",lookups!$F$2-LEN(SOURCE!D342)), "")&amp;
      SOURCE!E342&amp;", "&amp; IF(lookups!$G$2-LEN(SOURCE!E342) &gt;=0, REPT(" ",lookups!$G$2-LEN(SOURCE!E342)), "")&amp;
      SOURCE!F342&amp;", "&amp; IF(lookups!$H$2-LEN(SOURCE!F342) &gt;= 0, REPT(" ",lookups!$H$2-LEN(SOURCE!F342)+2), "")&amp;"("&amp;
      SUBSTITUTE(TEXT(SOURCE!G342,"??0"),"  ","")&amp;" &lt;&lt; TAM_MAX_BITS) |"&amp; IF(lookups!$I$2-3 &gt;= 0, REPT(" ",MAX(1,lookups!$I$2-5+4+1-1-LEN(  IF(ISTEXT(SOURCE!H342),SOURCE!H342,  SUBSTITUTE(SUBSTITUTE(TEXT(SOURCE!H342,"????0"),"  ","")," ",""))   ))), "")&amp;
       IF(ISTEXT(SOURCE!H342),SOURCE!H342, SUBSTITUTE(SUBSTITUTE(TEXT(SOURCE!H342,"????0"),"  ","")," ",""))   &amp;","&amp; IF(lookups!$J$2-3 &gt;= 0, REPT(" ",lookups!$J$2-3-5), "")&amp;
      SOURCE!I342&amp;
" | "&amp; IF(lookups!$K$2-LEN(SOURCE!I342) &gt;= 0, REPT(" ",lookups!$K$2-LEN(SOURCE!I342)), "")&amp;
      SOURCE!J342&amp;      IF(lookups!$L$2-LEN(SOURCE!J342) &gt;= 0, REPT(" ",lookups!$L$2-LEN(SOURCE!J342)), "")&amp;
" | "&amp; IF(lookups!$K$2-LEN(SOURCE!I342) &gt;= 0, REPT(" ",lookups!$K$2-LEN(SOURCE!I342)), "")&amp;
      SOURCE!K342&amp;      IF(lookups!$L$2-LEN(SOURCE!K342) &gt;= 0, REPT(" ",lookups!$M$2-LEN(SOURCE!K342)), "")&amp;
" | "&amp; SOURCE!L342&amp;      IF(lookups!$O$2-LEN(SOURCE!L342) &gt;= 0, REPT(" ",lookups!$O$2-LEN(SOURCE!L342)), "")&amp;
" | "&amp; SOURCE!M342&amp;      IF(lookups!$P$2-LEN(SOURCE!M342) &gt;= 0, REPT(" ",lookups!$P$2-LEN(SOURCE!M342)), "")&amp;
      "},"&amp;IF(SOURCE!O342&lt;&gt;"",""&amp;SOURCE!O342,"")
 )
)
)</f>
        <v>/*  330 */  { fnCvtNmiKm,                   divide,                      "km" STD_RIGHT_ARROW "nmi",                    "km" STD_RIGHT_ARROW "nmi",                    (0 &lt;&lt; TAM_MAX_BITS) |     0, CAT_NONE | SLS_ENABLED   | US_ENABLED   | EIM_DISABLED | PTP_NONE         },</v>
      </c>
    </row>
    <row r="343" spans="1:1">
      <c r="A343" s="80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IF(lookups!$E$2-LEN(SOURCE!C343) &gt;= 0, REPT(" ",lookups!$E$2-LEN(SOURCE!C343)), "")&amp;
      SOURCE!D343&amp;", "&amp; IF(lookups!$F$2-LEN(SOURCE!D343) &gt;= 0, REPT(" ",lookups!$F$2-LEN(SOURCE!D343)), "")&amp;
      SOURCE!E343&amp;", "&amp; IF(lookups!$G$2-LEN(SOURCE!E343) &gt;=0, REPT(" ",lookups!$G$2-LEN(SOURCE!E343)), "")&amp;
      SOURCE!F343&amp;", "&amp; IF(lookups!$H$2-LEN(SOURCE!F343) &gt;= 0, REPT(" ",lookups!$H$2-LEN(SOURCE!F343)+2), "")&amp;"("&amp;
      SUBSTITUTE(TEXT(SOURCE!G343,"??0"),"  ","")&amp;" &lt;&lt; TAM_MAX_BITS) |"&amp; IF(lookups!$I$2-3 &gt;= 0, REPT(" ",MAX(1,lookups!$I$2-5+4+1-1-LEN(  IF(ISTEXT(SOURCE!H343),SOURCE!H343,  SUBSTITUTE(SUBSTITUTE(TEXT(SOURCE!H343,"????0"),"  ","")," ",""))   ))), "")&amp;
       IF(ISTEXT(SOURCE!H343),SOURCE!H343, SUBSTITUTE(SUBSTITUTE(TEXT(SOURCE!H343,"????0"),"  ","")," ",""))   &amp;","&amp; IF(lookups!$J$2-3 &gt;= 0, REPT(" ",lookups!$J$2-3-5), "")&amp;
      SOURCE!I343&amp;
" | "&amp; IF(lookups!$K$2-LEN(SOURCE!I343) &gt;= 0, REPT(" ",lookups!$K$2-LEN(SOURCE!I343)), "")&amp;
      SOURCE!J343&amp;      IF(lookups!$L$2-LEN(SOURCE!J343) &gt;= 0, REPT(" ",lookups!$L$2-LEN(SOURCE!J343)), "")&amp;
" | "&amp; IF(lookups!$K$2-LEN(SOURCE!I343) &gt;= 0, REPT(" ",lookups!$K$2-LEN(SOURCE!I343)), "")&amp;
      SOURCE!K343&amp;      IF(lookups!$L$2-LEN(SOURCE!K343) &gt;= 0, REPT(" ",lookups!$M$2-LEN(SOURCE!K343)), "")&amp;
" | "&amp; SOURCE!L343&amp;      IF(lookups!$O$2-LEN(SOURCE!L343) &gt;= 0, REPT(" ",lookups!$O$2-LEN(SOURCE!L343)), "")&amp;
" | "&amp; SOURCE!M343&amp;      IF(lookups!$P$2-LEN(SOURCE!M343) &gt;= 0, REPT(" ",lookups!$P$2-LEN(SOURCE!M343)), "")&amp;
      "},"&amp;IF(SOURCE!O343&lt;&gt;"",""&amp;SOURCE!O343,"")
 )
)
)</f>
        <v>/*  331 */  { fnCvtNmiKm,                   multiply,                    "nmi" STD_RIGHT_ARROW "km",                    "nmi" STD_RIGHT_ARROW "km",                    (0 &lt;&lt; TAM_MAX_BITS) |     0, CAT_NONE | SLS_ENABLED   | US_ENABLED   | EIM_DISABLED | PTP_NONE         },</v>
      </c>
    </row>
    <row r="344" spans="1:1">
      <c r="A344" s="80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IF(lookups!$E$2-LEN(SOURCE!C344) &gt;= 0, REPT(" ",lookups!$E$2-LEN(SOURCE!C344)), "")&amp;
      SOURCE!D344&amp;", "&amp; IF(lookups!$F$2-LEN(SOURCE!D344) &gt;= 0, REPT(" ",lookups!$F$2-LEN(SOURCE!D344)), "")&amp;
      SOURCE!E344&amp;", "&amp; IF(lookups!$G$2-LEN(SOURCE!E344) &gt;=0, REPT(" ",lookups!$G$2-LEN(SOURCE!E344)), "")&amp;
      SOURCE!F344&amp;", "&amp; IF(lookups!$H$2-LEN(SOURCE!F344) &gt;= 0, REPT(" ",lookups!$H$2-LEN(SOURCE!F344)+2), "")&amp;"("&amp;
      SUBSTITUTE(TEXT(SOURCE!G344,"??0"),"  ","")&amp;" &lt;&lt; TAM_MAX_BITS) |"&amp; IF(lookups!$I$2-3 &gt;= 0, REPT(" ",MAX(1,lookups!$I$2-5+4+1-1-LEN(  IF(ISTEXT(SOURCE!H344),SOURCE!H344,  SUBSTITUTE(SUBSTITUTE(TEXT(SOURCE!H344,"????0"),"  ","")," ",""))   ))), "")&amp;
       IF(ISTEXT(SOURCE!H344),SOURCE!H344, SUBSTITUTE(SUBSTITUTE(TEXT(SOURCE!H344,"????0"),"  ","")," ",""))   &amp;","&amp; IF(lookups!$J$2-3 &gt;= 0, REPT(" ",lookups!$J$2-3-5), "")&amp;
      SOURCE!I344&amp;
" | "&amp; IF(lookups!$K$2-LEN(SOURCE!I344) &gt;= 0, REPT(" ",lookups!$K$2-LEN(SOURCE!I344)), "")&amp;
      SOURCE!J344&amp;      IF(lookups!$L$2-LEN(SOURCE!J344) &gt;= 0, REPT(" ",lookups!$L$2-LEN(SOURCE!J344)), "")&amp;
" | "&amp; IF(lookups!$K$2-LEN(SOURCE!I344) &gt;= 0, REPT(" ",lookups!$K$2-LEN(SOURCE!I344)), "")&amp;
      SOURCE!K344&amp;      IF(lookups!$L$2-LEN(SOURCE!K344) &gt;= 0, REPT(" ",lookups!$M$2-LEN(SOURCE!K344)), "")&amp;
" | "&amp; SOURCE!L344&amp;      IF(lookups!$O$2-LEN(SOURCE!L344) &gt;= 0, REPT(" ",lookups!$O$2-LEN(SOURCE!L344)), "")&amp;
" | "&amp; SOURCE!M344&amp;      IF(lookups!$P$2-LEN(SOURCE!M344) &gt;= 0, REPT(" ",lookups!$P$2-LEN(SOURCE!M344)), "")&amp;
      "},"&amp;IF(SOURCE!O344&lt;&gt;"",""&amp;SOURCE!O344,"")
 )
)
)</f>
        <v>/*  332 */  { fnCvtPcM,                     divide,                      "m" STD_RIGHT_ARROW "pc",                      "m" STD_RIGHT_ARROW "pc",                      (0 &lt;&lt; TAM_MAX_BITS) |     0, CAT_NONE | SLS_ENABLED   | US_ENABLED   | EIM_DISABLED | PTP_NONE         },</v>
      </c>
    </row>
    <row r="345" spans="1:1">
      <c r="A345" s="80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IF(lookups!$E$2-LEN(SOURCE!C345) &gt;= 0, REPT(" ",lookups!$E$2-LEN(SOURCE!C345)), "")&amp;
      SOURCE!D345&amp;", "&amp; IF(lookups!$F$2-LEN(SOURCE!D345) &gt;= 0, REPT(" ",lookups!$F$2-LEN(SOURCE!D345)), "")&amp;
      SOURCE!E345&amp;", "&amp; IF(lookups!$G$2-LEN(SOURCE!E345) &gt;=0, REPT(" ",lookups!$G$2-LEN(SOURCE!E345)), "")&amp;
      SOURCE!F345&amp;", "&amp; IF(lookups!$H$2-LEN(SOURCE!F345) &gt;= 0, REPT(" ",lookups!$H$2-LEN(SOURCE!F345)+2), "")&amp;"("&amp;
      SUBSTITUTE(TEXT(SOURCE!G345,"??0"),"  ","")&amp;" &lt;&lt; TAM_MAX_BITS) |"&amp; IF(lookups!$I$2-3 &gt;= 0, REPT(" ",MAX(1,lookups!$I$2-5+4+1-1-LEN(  IF(ISTEXT(SOURCE!H345),SOURCE!H345,  SUBSTITUTE(SUBSTITUTE(TEXT(SOURCE!H345,"????0"),"  ","")," ",""))   ))), "")&amp;
       IF(ISTEXT(SOURCE!H345),SOURCE!H345, SUBSTITUTE(SUBSTITUTE(TEXT(SOURCE!H345,"????0"),"  ","")," ",""))   &amp;","&amp; IF(lookups!$J$2-3 &gt;= 0, REPT(" ",lookups!$J$2-3-5), "")&amp;
      SOURCE!I345&amp;
" | "&amp; IF(lookups!$K$2-LEN(SOURCE!I345) &gt;= 0, REPT(" ",lookups!$K$2-LEN(SOURCE!I345)), "")&amp;
      SOURCE!J345&amp;      IF(lookups!$L$2-LEN(SOURCE!J345) &gt;= 0, REPT(" ",lookups!$L$2-LEN(SOURCE!J345)), "")&amp;
" | "&amp; IF(lookups!$K$2-LEN(SOURCE!I345) &gt;= 0, REPT(" ",lookups!$K$2-LEN(SOURCE!I345)), "")&amp;
      SOURCE!K345&amp;      IF(lookups!$L$2-LEN(SOURCE!K345) &gt;= 0, REPT(" ",lookups!$M$2-LEN(SOURCE!K345)), "")&amp;
" | "&amp; SOURCE!L345&amp;      IF(lookups!$O$2-LEN(SOURCE!L345) &gt;= 0, REPT(" ",lookups!$O$2-LEN(SOURCE!L345)), "")&amp;
" | "&amp; SOURCE!M345&amp;      IF(lookups!$P$2-LEN(SOURCE!M345) &gt;= 0, REPT(" ",lookups!$P$2-LEN(SOURCE!M345)), "")&amp;
      "},"&amp;IF(SOURCE!O345&lt;&gt;"",""&amp;SOURCE!O345,"")
 )
)
)</f>
        <v>/*  333 */  { fnCvtPcM,                     multiply,                    "pc" STD_RIGHT_ARROW "m",                      "pc" STD_RIGHT_ARROW "m",                      (0 &lt;&lt; TAM_MAX_BITS) |     0, CAT_NONE | SLS_ENABLED   | US_ENABLED   | EIM_DISABLED | PTP_NONE         },</v>
      </c>
    </row>
    <row r="346" spans="1:1">
      <c r="A346" s="80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IF(lookups!$E$2-LEN(SOURCE!C346) &gt;= 0, REPT(" ",lookups!$E$2-LEN(SOURCE!C346)), "")&amp;
      SOURCE!D346&amp;", "&amp; IF(lookups!$F$2-LEN(SOURCE!D346) &gt;= 0, REPT(" ",lookups!$F$2-LEN(SOURCE!D346)), "")&amp;
      SOURCE!E346&amp;", "&amp; IF(lookups!$G$2-LEN(SOURCE!E346) &gt;=0, REPT(" ",lookups!$G$2-LEN(SOURCE!E346)), "")&amp;
      SOURCE!F346&amp;", "&amp; IF(lookups!$H$2-LEN(SOURCE!F346) &gt;= 0, REPT(" ",lookups!$H$2-LEN(SOURCE!F346)+2), "")&amp;"("&amp;
      SUBSTITUTE(TEXT(SOURCE!G346,"??0"),"  ","")&amp;" &lt;&lt; TAM_MAX_BITS) |"&amp; IF(lookups!$I$2-3 &gt;= 0, REPT(" ",MAX(1,lookups!$I$2-5+4+1-1-LEN(  IF(ISTEXT(SOURCE!H346),SOURCE!H346,  SUBSTITUTE(SUBSTITUTE(TEXT(SOURCE!H346,"????0"),"  ","")," ",""))   ))), "")&amp;
       IF(ISTEXT(SOURCE!H346),SOURCE!H346, SUBSTITUTE(SUBSTITUTE(TEXT(SOURCE!H346,"????0"),"  ","")," ",""))   &amp;","&amp; IF(lookups!$J$2-3 &gt;= 0, REPT(" ",lookups!$J$2-3-5), "")&amp;
      SOURCE!I346&amp;
" | "&amp; IF(lookups!$K$2-LEN(SOURCE!I346) &gt;= 0, REPT(" ",lookups!$K$2-LEN(SOURCE!I346)), "")&amp;
      SOURCE!J346&amp;      IF(lookups!$L$2-LEN(SOURCE!J346) &gt;= 0, REPT(" ",lookups!$L$2-LEN(SOURCE!J346)), "")&amp;
" | "&amp; IF(lookups!$K$2-LEN(SOURCE!I346) &gt;= 0, REPT(" ",lookups!$K$2-LEN(SOURCE!I346)), "")&amp;
      SOURCE!K346&amp;      IF(lookups!$L$2-LEN(SOURCE!K346) &gt;= 0, REPT(" ",lookups!$M$2-LEN(SOURCE!K346)), "")&amp;
" | "&amp; SOURCE!L346&amp;      IF(lookups!$O$2-LEN(SOURCE!L346) &gt;= 0, REPT(" ",lookups!$O$2-LEN(SOURCE!L346)), "")&amp;
" | "&amp; SOURCE!M346&amp;      IF(lookups!$P$2-LEN(SOURCE!M346) &gt;= 0, REPT(" ",lookups!$P$2-LEN(SOURCE!M346)), "")&amp;
      "},"&amp;IF(SOURCE!O346&lt;&gt;"",""&amp;SOURCE!O346,"")
 )
)
)</f>
        <v>/*  334 */  { fnCvtPointMm,                 divide,                      "mm" STD_RIGHT_ARROW "point",                  "mm" STD_RIGHT_ARROW,                          (0 &lt;&lt; TAM_MAX_BITS) |     0, CAT_NONE | SLS_ENABLED   | US_ENABLED   | EIM_DISABLED | PTP_NONE         },</v>
      </c>
    </row>
    <row r="347" spans="1:1">
      <c r="A347" s="80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IF(lookups!$E$2-LEN(SOURCE!C347) &gt;= 0, REPT(" ",lookups!$E$2-LEN(SOURCE!C347)), "")&amp;
      SOURCE!D347&amp;", "&amp; IF(lookups!$F$2-LEN(SOURCE!D347) &gt;= 0, REPT(" ",lookups!$F$2-LEN(SOURCE!D347)), "")&amp;
      SOURCE!E347&amp;", "&amp; IF(lookups!$G$2-LEN(SOURCE!E347) &gt;=0, REPT(" ",lookups!$G$2-LEN(SOURCE!E347)), "")&amp;
      SOURCE!F347&amp;", "&amp; IF(lookups!$H$2-LEN(SOURCE!F347) &gt;= 0, REPT(" ",lookups!$H$2-LEN(SOURCE!F347)+2), "")&amp;"("&amp;
      SUBSTITUTE(TEXT(SOURCE!G347,"??0"),"  ","")&amp;" &lt;&lt; TAM_MAX_BITS) |"&amp; IF(lookups!$I$2-3 &gt;= 0, REPT(" ",MAX(1,lookups!$I$2-5+4+1-1-LEN(  IF(ISTEXT(SOURCE!H347),SOURCE!H347,  SUBSTITUTE(SUBSTITUTE(TEXT(SOURCE!H347,"????0"),"  ","")," ",""))   ))), "")&amp;
       IF(ISTEXT(SOURCE!H347),SOURCE!H347, SUBSTITUTE(SUBSTITUTE(TEXT(SOURCE!H347,"????0"),"  ","")," ",""))   &amp;","&amp; IF(lookups!$J$2-3 &gt;= 0, REPT(" ",lookups!$J$2-3-5), "")&amp;
      SOURCE!I347&amp;
" | "&amp; IF(lookups!$K$2-LEN(SOURCE!I347) &gt;= 0, REPT(" ",lookups!$K$2-LEN(SOURCE!I347)), "")&amp;
      SOURCE!J347&amp;      IF(lookups!$L$2-LEN(SOURCE!J347) &gt;= 0, REPT(" ",lookups!$L$2-LEN(SOURCE!J347)), "")&amp;
" | "&amp; IF(lookups!$K$2-LEN(SOURCE!I347) &gt;= 0, REPT(" ",lookups!$K$2-LEN(SOURCE!I347)), "")&amp;
      SOURCE!K347&amp;      IF(lookups!$L$2-LEN(SOURCE!K347) &gt;= 0, REPT(" ",lookups!$M$2-LEN(SOURCE!K347)), "")&amp;
" | "&amp; SOURCE!L347&amp;      IF(lookups!$O$2-LEN(SOURCE!L347) &gt;= 0, REPT(" ",lookups!$O$2-LEN(SOURCE!L347)), "")&amp;
" | "&amp; SOURCE!M347&amp;      IF(lookups!$P$2-LEN(SOURCE!M347) &gt;= 0, REPT(" ",lookups!$P$2-LEN(SOURCE!M347)), "")&amp;
      "},"&amp;IF(SOURCE!O347&lt;&gt;"",""&amp;SOURCE!O347,"")
 )
)
)</f>
        <v>/*  335 */  { itemToBeCoded,                NOPARAM,                     "0335",                                        "0335",                                        (0 &lt;&lt; TAM_MAX_BITS) |     0, CAT_FREE | SLS_ENABLED   | US_UNCHANGED | EIM_DISABLED | PTP_DISABLED     },</v>
      </c>
    </row>
    <row r="348" spans="1:1">
      <c r="A348" s="80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IF(lookups!$E$2-LEN(SOURCE!C348) &gt;= 0, REPT(" ",lookups!$E$2-LEN(SOURCE!C348)), "")&amp;
      SOURCE!D348&amp;", "&amp; IF(lookups!$F$2-LEN(SOURCE!D348) &gt;= 0, REPT(" ",lookups!$F$2-LEN(SOURCE!D348)), "")&amp;
      SOURCE!E348&amp;", "&amp; IF(lookups!$G$2-LEN(SOURCE!E348) &gt;=0, REPT(" ",lookups!$G$2-LEN(SOURCE!E348)), "")&amp;
      SOURCE!F348&amp;", "&amp; IF(lookups!$H$2-LEN(SOURCE!F348) &gt;= 0, REPT(" ",lookups!$H$2-LEN(SOURCE!F348)+2), "")&amp;"("&amp;
      SUBSTITUTE(TEXT(SOURCE!G348,"??0"),"  ","")&amp;" &lt;&lt; TAM_MAX_BITS) |"&amp; IF(lookups!$I$2-3 &gt;= 0, REPT(" ",MAX(1,lookups!$I$2-5+4+1-1-LEN(  IF(ISTEXT(SOURCE!H348),SOURCE!H348,  SUBSTITUTE(SUBSTITUTE(TEXT(SOURCE!H348,"????0"),"  ","")," ",""))   ))), "")&amp;
       IF(ISTEXT(SOURCE!H348),SOURCE!H348, SUBSTITUTE(SUBSTITUTE(TEXT(SOURCE!H348,"????0"),"  ","")," ",""))   &amp;","&amp; IF(lookups!$J$2-3 &gt;= 0, REPT(" ",lookups!$J$2-3-5), "")&amp;
      SOURCE!I348&amp;
" | "&amp; IF(lookups!$K$2-LEN(SOURCE!I348) &gt;= 0, REPT(" ",lookups!$K$2-LEN(SOURCE!I348)), "")&amp;
      SOURCE!J348&amp;      IF(lookups!$L$2-LEN(SOURCE!J348) &gt;= 0, REPT(" ",lookups!$L$2-LEN(SOURCE!J348)), "")&amp;
" | "&amp; IF(lookups!$K$2-LEN(SOURCE!I348) &gt;= 0, REPT(" ",lookups!$K$2-LEN(SOURCE!I348)), "")&amp;
      SOURCE!K348&amp;      IF(lookups!$L$2-LEN(SOURCE!K348) &gt;= 0, REPT(" ",lookups!$M$2-LEN(SOURCE!K348)), "")&amp;
" | "&amp; SOURCE!L348&amp;      IF(lookups!$O$2-LEN(SOURCE!L348) &gt;= 0, REPT(" ",lookups!$O$2-LEN(SOURCE!L348)), "")&amp;
" | "&amp; SOURCE!M348&amp;      IF(lookups!$P$2-LEN(SOURCE!M348) &gt;= 0, REPT(" ",lookups!$P$2-LEN(SOURCE!M348)), "")&amp;
      "},"&amp;IF(SOURCE!O348&lt;&gt;"",""&amp;SOURCE!O348,"")
 )
)
)</f>
        <v>/*  336 */  { fnCvtMileM,                   multiply,                    "mi." STD_RIGHT_ARROW "m",                     "mi." STD_RIGHT_ARROW "m",                     (0 &lt;&lt; TAM_MAX_BITS) |     0, CAT_NONE | SLS_ENABLED   | US_ENABLED   | EIM_DISABLED | PTP_NONE         },</v>
      </c>
    </row>
    <row r="349" spans="1:1">
      <c r="A349" s="80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IF(lookups!$E$2-LEN(SOURCE!C349) &gt;= 0, REPT(" ",lookups!$E$2-LEN(SOURCE!C349)), "")&amp;
      SOURCE!D349&amp;", "&amp; IF(lookups!$F$2-LEN(SOURCE!D349) &gt;= 0, REPT(" ",lookups!$F$2-LEN(SOURCE!D349)), "")&amp;
      SOURCE!E349&amp;", "&amp; IF(lookups!$G$2-LEN(SOURCE!E349) &gt;=0, REPT(" ",lookups!$G$2-LEN(SOURCE!E349)), "")&amp;
      SOURCE!F349&amp;", "&amp; IF(lookups!$H$2-LEN(SOURCE!F349) &gt;= 0, REPT(" ",lookups!$H$2-LEN(SOURCE!F349)+2), "")&amp;"("&amp;
      SUBSTITUTE(TEXT(SOURCE!G349,"??0"),"  ","")&amp;" &lt;&lt; TAM_MAX_BITS) |"&amp; IF(lookups!$I$2-3 &gt;= 0, REPT(" ",MAX(1,lookups!$I$2-5+4+1-1-LEN(  IF(ISTEXT(SOURCE!H349),SOURCE!H349,  SUBSTITUTE(SUBSTITUTE(TEXT(SOURCE!H349,"????0"),"  ","")," ",""))   ))), "")&amp;
       IF(ISTEXT(SOURCE!H349),SOURCE!H349, SUBSTITUTE(SUBSTITUTE(TEXT(SOURCE!H349,"????0"),"  ","")," ",""))   &amp;","&amp; IF(lookups!$J$2-3 &gt;= 0, REPT(" ",lookups!$J$2-3-5), "")&amp;
      SOURCE!I349&amp;
" | "&amp; IF(lookups!$K$2-LEN(SOURCE!I349) &gt;= 0, REPT(" ",lookups!$K$2-LEN(SOURCE!I349)), "")&amp;
      SOURCE!J349&amp;      IF(lookups!$L$2-LEN(SOURCE!J349) &gt;= 0, REPT(" ",lookups!$L$2-LEN(SOURCE!J349)), "")&amp;
" | "&amp; IF(lookups!$K$2-LEN(SOURCE!I349) &gt;= 0, REPT(" ",lookups!$K$2-LEN(SOURCE!I349)), "")&amp;
      SOURCE!K349&amp;      IF(lookups!$L$2-LEN(SOURCE!K349) &gt;= 0, REPT(" ",lookups!$M$2-LEN(SOURCE!K349)), "")&amp;
" | "&amp; SOURCE!L349&amp;      IF(lookups!$O$2-LEN(SOURCE!L349) &gt;= 0, REPT(" ",lookups!$O$2-LEN(SOURCE!L349)), "")&amp;
" | "&amp; SOURCE!M349&amp;      IF(lookups!$P$2-LEN(SOURCE!M349) &gt;= 0, REPT(" ",lookups!$P$2-LEN(SOURCE!M349)), "")&amp;
      "},"&amp;IF(SOURCE!O349&lt;&gt;"",""&amp;SOURCE!O349,"")
 )
)
)</f>
        <v>/*  337 */  { fnCvtPointMm,                 multiply,                    "point" STD_RIGHT_ARROW "mm",                  "point" STD_RIGHT_ARROW,                       (0 &lt;&lt; TAM_MAX_BITS) |     0, CAT_NONE | SLS_ENABLED   | US_ENABLED   | EIM_DISABLED | PTP_NONE         },</v>
      </c>
    </row>
    <row r="350" spans="1:1">
      <c r="A350" s="80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IF(lookups!$E$2-LEN(SOURCE!C350) &gt;= 0, REPT(" ",lookups!$E$2-LEN(SOURCE!C350)), "")&amp;
      SOURCE!D350&amp;", "&amp; IF(lookups!$F$2-LEN(SOURCE!D350) &gt;= 0, REPT(" ",lookups!$F$2-LEN(SOURCE!D350)), "")&amp;
      SOURCE!E350&amp;", "&amp; IF(lookups!$G$2-LEN(SOURCE!E350) &gt;=0, REPT(" ",lookups!$G$2-LEN(SOURCE!E350)), "")&amp;
      SOURCE!F350&amp;", "&amp; IF(lookups!$H$2-LEN(SOURCE!F350) &gt;= 0, REPT(" ",lookups!$H$2-LEN(SOURCE!F350)+2), "")&amp;"("&amp;
      SUBSTITUTE(TEXT(SOURCE!G350,"??0"),"  ","")&amp;" &lt;&lt; TAM_MAX_BITS) |"&amp; IF(lookups!$I$2-3 &gt;= 0, REPT(" ",MAX(1,lookups!$I$2-5+4+1-1-LEN(  IF(ISTEXT(SOURCE!H350),SOURCE!H350,  SUBSTITUTE(SUBSTITUTE(TEXT(SOURCE!H350,"????0"),"  ","")," ",""))   ))), "")&amp;
       IF(ISTEXT(SOURCE!H350),SOURCE!H350, SUBSTITUTE(SUBSTITUTE(TEXT(SOURCE!H350,"????0"),"  ","")," ",""))   &amp;","&amp; IF(lookups!$J$2-3 &gt;= 0, REPT(" ",lookups!$J$2-3-5), "")&amp;
      SOURCE!I350&amp;
" | "&amp; IF(lookups!$K$2-LEN(SOURCE!I350) &gt;= 0, REPT(" ",lookups!$K$2-LEN(SOURCE!I350)), "")&amp;
      SOURCE!J350&amp;      IF(lookups!$L$2-LEN(SOURCE!J350) &gt;= 0, REPT(" ",lookups!$L$2-LEN(SOURCE!J350)), "")&amp;
" | "&amp; IF(lookups!$K$2-LEN(SOURCE!I350) &gt;= 0, REPT(" ",lookups!$K$2-LEN(SOURCE!I350)), "")&amp;
      SOURCE!K350&amp;      IF(lookups!$L$2-LEN(SOURCE!K350) &gt;= 0, REPT(" ",lookups!$M$2-LEN(SOURCE!K350)), "")&amp;
" | "&amp; SOURCE!L350&amp;      IF(lookups!$O$2-LEN(SOURCE!L350) &gt;= 0, REPT(" ",lookups!$O$2-LEN(SOURCE!L350)), "")&amp;
" | "&amp; SOURCE!M350&amp;      IF(lookups!$P$2-LEN(SOURCE!M350) &gt;= 0, REPT(" ",lookups!$P$2-LEN(SOURCE!M350)), "")&amp;
      "},"&amp;IF(SOURCE!O350&lt;&gt;"",""&amp;SOURCE!O350,"")
 )
)
)</f>
        <v>/*  338 */  { itemToBeCoded,                NOPARAM,                     "0338",                                        "0338",                                        (0 &lt;&lt; TAM_MAX_BITS) |     0, CAT_FREE | SLS_ENABLED   | US_UNCHANGED | EIM_DISABLED | PTP_DISABLED     },</v>
      </c>
    </row>
    <row r="351" spans="1:1">
      <c r="A351" s="80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IF(lookups!$E$2-LEN(SOURCE!C351) &gt;= 0, REPT(" ",lookups!$E$2-LEN(SOURCE!C351)), "")&amp;
      SOURCE!D351&amp;", "&amp; IF(lookups!$F$2-LEN(SOURCE!D351) &gt;= 0, REPT(" ",lookups!$F$2-LEN(SOURCE!D351)), "")&amp;
      SOURCE!E351&amp;", "&amp; IF(lookups!$G$2-LEN(SOURCE!E351) &gt;=0, REPT(" ",lookups!$G$2-LEN(SOURCE!E351)), "")&amp;
      SOURCE!F351&amp;", "&amp; IF(lookups!$H$2-LEN(SOURCE!F351) &gt;= 0, REPT(" ",lookups!$H$2-LEN(SOURCE!F351)+2), "")&amp;"("&amp;
      SUBSTITUTE(TEXT(SOURCE!G351,"??0"),"  ","")&amp;" &lt;&lt; TAM_MAX_BITS) |"&amp; IF(lookups!$I$2-3 &gt;= 0, REPT(" ",MAX(1,lookups!$I$2-5+4+1-1-LEN(  IF(ISTEXT(SOURCE!H351),SOURCE!H351,  SUBSTITUTE(SUBSTITUTE(TEXT(SOURCE!H351,"????0"),"  ","")," ",""))   ))), "")&amp;
       IF(ISTEXT(SOURCE!H351),SOURCE!H351, SUBSTITUTE(SUBSTITUTE(TEXT(SOURCE!H351,"????0"),"  ","")," ",""))   &amp;","&amp; IF(lookups!$J$2-3 &gt;= 0, REPT(" ",lookups!$J$2-3-5), "")&amp;
      SOURCE!I351&amp;
" | "&amp; IF(lookups!$K$2-LEN(SOURCE!I351) &gt;= 0, REPT(" ",lookups!$K$2-LEN(SOURCE!I351)), "")&amp;
      SOURCE!J351&amp;      IF(lookups!$L$2-LEN(SOURCE!J351) &gt;= 0, REPT(" ",lookups!$L$2-LEN(SOURCE!J351)), "")&amp;
" | "&amp; IF(lookups!$K$2-LEN(SOURCE!I351) &gt;= 0, REPT(" ",lookups!$K$2-LEN(SOURCE!I351)), "")&amp;
      SOURCE!K351&amp;      IF(lookups!$L$2-LEN(SOURCE!K351) &gt;= 0, REPT(" ",lookups!$M$2-LEN(SOURCE!K351)), "")&amp;
" | "&amp; SOURCE!L351&amp;      IF(lookups!$O$2-LEN(SOURCE!L351) &gt;= 0, REPT(" ",lookups!$O$2-LEN(SOURCE!L351)), "")&amp;
" | "&amp; SOURCE!M351&amp;      IF(lookups!$P$2-LEN(SOURCE!M351) &gt;= 0, REPT(" ",lookups!$P$2-LEN(SOURCE!M351)), "")&amp;
      "},"&amp;IF(SOURCE!O351&lt;&gt;"",""&amp;SOURCE!O351,"")
 )
)
)</f>
        <v>/*  339 */  { fnCvtMileM,                   divide,                      "m" STD_RIGHT_ARROW "mi.",                     "m" STD_RIGHT_ARROW "mi.",                     (0 &lt;&lt; TAM_MAX_BITS) |     0, CAT_NONE | SLS_ENABLED   | US_ENABLED   | EIM_DISABLED | PTP_NONE         },</v>
      </c>
    </row>
    <row r="352" spans="1:1">
      <c r="A352" s="80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IF(lookups!$E$2-LEN(SOURCE!C352) &gt;= 0, REPT(" ",lookups!$E$2-LEN(SOURCE!C352)), "")&amp;
      SOURCE!D352&amp;", "&amp; IF(lookups!$F$2-LEN(SOURCE!D352) &gt;= 0, REPT(" ",lookups!$F$2-LEN(SOURCE!D352)), "")&amp;
      SOURCE!E352&amp;", "&amp; IF(lookups!$G$2-LEN(SOURCE!E352) &gt;=0, REPT(" ",lookups!$G$2-LEN(SOURCE!E352)), "")&amp;
      SOURCE!F352&amp;", "&amp; IF(lookups!$H$2-LEN(SOURCE!F352) &gt;= 0, REPT(" ",lookups!$H$2-LEN(SOURCE!F352)+2), "")&amp;"("&amp;
      SUBSTITUTE(TEXT(SOURCE!G352,"??0"),"  ","")&amp;" &lt;&lt; TAM_MAX_BITS) |"&amp; IF(lookups!$I$2-3 &gt;= 0, REPT(" ",MAX(1,lookups!$I$2-5+4+1-1-LEN(  IF(ISTEXT(SOURCE!H352),SOURCE!H352,  SUBSTITUTE(SUBSTITUTE(TEXT(SOURCE!H352,"????0"),"  ","")," ",""))   ))), "")&amp;
       IF(ISTEXT(SOURCE!H352),SOURCE!H352, SUBSTITUTE(SUBSTITUTE(TEXT(SOURCE!H352,"????0"),"  ","")," ",""))   &amp;","&amp; IF(lookups!$J$2-3 &gt;= 0, REPT(" ",lookups!$J$2-3-5), "")&amp;
      SOURCE!I352&amp;
" | "&amp; IF(lookups!$K$2-LEN(SOURCE!I352) &gt;= 0, REPT(" ",lookups!$K$2-LEN(SOURCE!I352)), "")&amp;
      SOURCE!J352&amp;      IF(lookups!$L$2-LEN(SOURCE!J352) &gt;= 0, REPT(" ",lookups!$L$2-LEN(SOURCE!J352)), "")&amp;
" | "&amp; IF(lookups!$K$2-LEN(SOURCE!I352) &gt;= 0, REPT(" ",lookups!$K$2-LEN(SOURCE!I352)), "")&amp;
      SOURCE!K352&amp;      IF(lookups!$L$2-LEN(SOURCE!K352) &gt;= 0, REPT(" ",lookups!$M$2-LEN(SOURCE!K352)), "")&amp;
" | "&amp; SOURCE!L352&amp;      IF(lookups!$O$2-LEN(SOURCE!L352) &gt;= 0, REPT(" ",lookups!$O$2-LEN(SOURCE!L352)), "")&amp;
" | "&amp; SOURCE!M352&amp;      IF(lookups!$P$2-LEN(SOURCE!M352) &gt;= 0, REPT(" ",lookups!$P$2-LEN(SOURCE!M352)), "")&amp;
      "},"&amp;IF(SOURCE!O352&lt;&gt;"",""&amp;SOURCE!O352,"")
 )
)
)</f>
        <v>/*  340 */  { fnCvtYardM,                   divide,                      "m" STD_RIGHT_ARROW "yd.",                     "m" STD_RIGHT_ARROW "yd.",                     (0 &lt;&lt; TAM_MAX_BITS) |     0, CAT_NONE | SLS_ENABLED   | US_ENABLED   | EIM_DISABLED | PTP_NONE         },</v>
      </c>
    </row>
    <row r="353" spans="1:1">
      <c r="A353" s="80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IF(lookups!$E$2-LEN(SOURCE!C353) &gt;= 0, REPT(" ",lookups!$E$2-LEN(SOURCE!C353)), "")&amp;
      SOURCE!D353&amp;", "&amp; IF(lookups!$F$2-LEN(SOURCE!D353) &gt;= 0, REPT(" ",lookups!$F$2-LEN(SOURCE!D353)), "")&amp;
      SOURCE!E353&amp;", "&amp; IF(lookups!$G$2-LEN(SOURCE!E353) &gt;=0, REPT(" ",lookups!$G$2-LEN(SOURCE!E353)), "")&amp;
      SOURCE!F353&amp;", "&amp; IF(lookups!$H$2-LEN(SOURCE!F353) &gt;= 0, REPT(" ",lookups!$H$2-LEN(SOURCE!F353)+2), "")&amp;"("&amp;
      SUBSTITUTE(TEXT(SOURCE!G353,"??0"),"  ","")&amp;" &lt;&lt; TAM_MAX_BITS) |"&amp; IF(lookups!$I$2-3 &gt;= 0, REPT(" ",MAX(1,lookups!$I$2-5+4+1-1-LEN(  IF(ISTEXT(SOURCE!H353),SOURCE!H353,  SUBSTITUTE(SUBSTITUTE(TEXT(SOURCE!H353,"????0"),"  ","")," ",""))   ))), "")&amp;
       IF(ISTEXT(SOURCE!H353),SOURCE!H353, SUBSTITUTE(SUBSTITUTE(TEXT(SOURCE!H353,"????0"),"  ","")," ",""))   &amp;","&amp; IF(lookups!$J$2-3 &gt;= 0, REPT(" ",lookups!$J$2-3-5), "")&amp;
      SOURCE!I353&amp;
" | "&amp; IF(lookups!$K$2-LEN(SOURCE!I353) &gt;= 0, REPT(" ",lookups!$K$2-LEN(SOURCE!I353)), "")&amp;
      SOURCE!J353&amp;      IF(lookups!$L$2-LEN(SOURCE!J353) &gt;= 0, REPT(" ",lookups!$L$2-LEN(SOURCE!J353)), "")&amp;
" | "&amp; IF(lookups!$K$2-LEN(SOURCE!I353) &gt;= 0, REPT(" ",lookups!$K$2-LEN(SOURCE!I353)), "")&amp;
      SOURCE!K353&amp;      IF(lookups!$L$2-LEN(SOURCE!K353) &gt;= 0, REPT(" ",lookups!$M$2-LEN(SOURCE!K353)), "")&amp;
" | "&amp; SOURCE!L353&amp;      IF(lookups!$O$2-LEN(SOURCE!L353) &gt;= 0, REPT(" ",lookups!$O$2-LEN(SOURCE!L353)), "")&amp;
" | "&amp; SOURCE!M353&amp;      IF(lookups!$P$2-LEN(SOURCE!M353) &gt;= 0, REPT(" ",lookups!$P$2-LEN(SOURCE!M353)), "")&amp;
      "},"&amp;IF(SOURCE!O353&lt;&gt;"",""&amp;SOURCE!O353,"")
 )
)
)</f>
        <v>/*  341 */  { fnCvtYardM,                   multiply,                    "yd." STD_RIGHT_ARROW "m",                     "yd." STD_RIGHT_ARROW "m",                     (0 &lt;&lt; TAM_MAX_BITS) |     0, CAT_NONE | SLS_ENABLED   | US_ENABLED   | EIM_DISABLED | PTP_NONE         },</v>
      </c>
    </row>
    <row r="354" spans="1:1">
      <c r="A354" s="80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IF(lookups!$E$2-LEN(SOURCE!C354) &gt;= 0, REPT(" ",lookups!$E$2-LEN(SOURCE!C354)), "")&amp;
      SOURCE!D354&amp;", "&amp; IF(lookups!$F$2-LEN(SOURCE!D354) &gt;= 0, REPT(" ",lookups!$F$2-LEN(SOURCE!D354)), "")&amp;
      SOURCE!E354&amp;", "&amp; IF(lookups!$G$2-LEN(SOURCE!E354) &gt;=0, REPT(" ",lookups!$G$2-LEN(SOURCE!E354)), "")&amp;
      SOURCE!F354&amp;", "&amp; IF(lookups!$H$2-LEN(SOURCE!F354) &gt;= 0, REPT(" ",lookups!$H$2-LEN(SOURCE!F354)+2), "")&amp;"("&amp;
      SUBSTITUTE(TEXT(SOURCE!G354,"??0"),"  ","")&amp;" &lt;&lt; TAM_MAX_BITS) |"&amp; IF(lookups!$I$2-3 &gt;= 0, REPT(" ",MAX(1,lookups!$I$2-5+4+1-1-LEN(  IF(ISTEXT(SOURCE!H354),SOURCE!H354,  SUBSTITUTE(SUBSTITUTE(TEXT(SOURCE!H354,"????0"),"  ","")," ",""))   ))), "")&amp;
       IF(ISTEXT(SOURCE!H354),SOURCE!H354, SUBSTITUTE(SUBSTITUTE(TEXT(SOURCE!H354,"????0"),"  ","")," ",""))   &amp;","&amp; IF(lookups!$J$2-3 &gt;= 0, REPT(" ",lookups!$J$2-3-5), "")&amp;
      SOURCE!I354&amp;
" | "&amp; IF(lookups!$K$2-LEN(SOURCE!I354) &gt;= 0, REPT(" ",lookups!$K$2-LEN(SOURCE!I354)), "")&amp;
      SOURCE!J354&amp;      IF(lookups!$L$2-LEN(SOURCE!J354) &gt;= 0, REPT(" ",lookups!$L$2-LEN(SOURCE!J354)), "")&amp;
" | "&amp; IF(lookups!$K$2-LEN(SOURCE!I354) &gt;= 0, REPT(" ",lookups!$K$2-LEN(SOURCE!I354)), "")&amp;
      SOURCE!K354&amp;      IF(lookups!$L$2-LEN(SOURCE!K354) &gt;= 0, REPT(" ",lookups!$M$2-LEN(SOURCE!K354)), "")&amp;
" | "&amp; SOURCE!L354&amp;      IF(lookups!$O$2-LEN(SOURCE!L354) &gt;= 0, REPT(" ",lookups!$O$2-LEN(SOURCE!L354)), "")&amp;
" | "&amp; SOURCE!M354&amp;      IF(lookups!$P$2-LEN(SOURCE!M354) &gt;= 0, REPT(" ",lookups!$P$2-LEN(SOURCE!M354)), "")&amp;
      "},"&amp;IF(SOURCE!O354&lt;&gt;"",""&amp;SOURCE!O354,"")
 )
)
)</f>
        <v>/*  342 */  { fnCvtPsiPa,                   multiply,                    "psi" STD_RIGHT_ARROW "Pa",                    "psi" STD_RIGHT_ARROW "Pa",                    (0 &lt;&lt; TAM_MAX_BITS) |     0, CAT_NONE | SLS_ENABLED   | US_ENABLED   | EIM_DISABLED | PTP_NONE         },</v>
      </c>
    </row>
    <row r="355" spans="1:1">
      <c r="A355" s="80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IF(lookups!$E$2-LEN(SOURCE!C355) &gt;= 0, REPT(" ",lookups!$E$2-LEN(SOURCE!C355)), "")&amp;
      SOURCE!D355&amp;", "&amp; IF(lookups!$F$2-LEN(SOURCE!D355) &gt;= 0, REPT(" ",lookups!$F$2-LEN(SOURCE!D355)), "")&amp;
      SOURCE!E355&amp;", "&amp; IF(lookups!$G$2-LEN(SOURCE!E355) &gt;=0, REPT(" ",lookups!$G$2-LEN(SOURCE!E355)), "")&amp;
      SOURCE!F355&amp;", "&amp; IF(lookups!$H$2-LEN(SOURCE!F355) &gt;= 0, REPT(" ",lookups!$H$2-LEN(SOURCE!F355)+2), "")&amp;"("&amp;
      SUBSTITUTE(TEXT(SOURCE!G355,"??0"),"  ","")&amp;" &lt;&lt; TAM_MAX_BITS) |"&amp; IF(lookups!$I$2-3 &gt;= 0, REPT(" ",MAX(1,lookups!$I$2-5+4+1-1-LEN(  IF(ISTEXT(SOURCE!H355),SOURCE!H355,  SUBSTITUTE(SUBSTITUTE(TEXT(SOURCE!H355,"????0"),"  ","")," ",""))   ))), "")&amp;
       IF(ISTEXT(SOURCE!H355),SOURCE!H355, SUBSTITUTE(SUBSTITUTE(TEXT(SOURCE!H355,"????0"),"  ","")," ",""))   &amp;","&amp; IF(lookups!$J$2-3 &gt;= 0, REPT(" ",lookups!$J$2-3-5), "")&amp;
      SOURCE!I355&amp;
" | "&amp; IF(lookups!$K$2-LEN(SOURCE!I355) &gt;= 0, REPT(" ",lookups!$K$2-LEN(SOURCE!I355)), "")&amp;
      SOURCE!J355&amp;      IF(lookups!$L$2-LEN(SOURCE!J355) &gt;= 0, REPT(" ",lookups!$L$2-LEN(SOURCE!J355)), "")&amp;
" | "&amp; IF(lookups!$K$2-LEN(SOURCE!I355) &gt;= 0, REPT(" ",lookups!$K$2-LEN(SOURCE!I355)), "")&amp;
      SOURCE!K355&amp;      IF(lookups!$L$2-LEN(SOURCE!K355) &gt;= 0, REPT(" ",lookups!$M$2-LEN(SOURCE!K355)), "")&amp;
" | "&amp; SOURCE!L355&amp;      IF(lookups!$O$2-LEN(SOURCE!L355) &gt;= 0, REPT(" ",lookups!$O$2-LEN(SOURCE!L355)), "")&amp;
" | "&amp; SOURCE!M355&amp;      IF(lookups!$P$2-LEN(SOURCE!M355) &gt;= 0, REPT(" ",lookups!$P$2-LEN(SOURCE!M355)), "")&amp;
      "},"&amp;IF(SOURCE!O355&lt;&gt;"",""&amp;SOURCE!O355,"")
 )
)
)</f>
        <v>/*  343 */  { fnCvtPsiPa,                   divide,                      "Pa" STD_RIGHT_ARROW "psi",                    "Pa" STD_RIGHT_ARROW "psi",                    (0 &lt;&lt; TAM_MAX_BITS) |     0, CAT_NONE | SLS_ENABLED   | US_ENABLED   | EIM_DISABLED | PTP_NONE         },</v>
      </c>
    </row>
    <row r="356" spans="1:1">
      <c r="A356" s="80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IF(lookups!$E$2-LEN(SOURCE!C356) &gt;= 0, REPT(" ",lookups!$E$2-LEN(SOURCE!C356)), "")&amp;
      SOURCE!D356&amp;", "&amp; IF(lookups!$F$2-LEN(SOURCE!D356) &gt;= 0, REPT(" ",lookups!$F$2-LEN(SOURCE!D356)), "")&amp;
      SOURCE!E356&amp;", "&amp; IF(lookups!$G$2-LEN(SOURCE!E356) &gt;=0, REPT(" ",lookups!$G$2-LEN(SOURCE!E356)), "")&amp;
      SOURCE!F356&amp;", "&amp; IF(lookups!$H$2-LEN(SOURCE!F356) &gt;= 0, REPT(" ",lookups!$H$2-LEN(SOURCE!F356)+2), "")&amp;"("&amp;
      SUBSTITUTE(TEXT(SOURCE!G356,"??0"),"  ","")&amp;" &lt;&lt; TAM_MAX_BITS) |"&amp; IF(lookups!$I$2-3 &gt;= 0, REPT(" ",MAX(1,lookups!$I$2-5+4+1-1-LEN(  IF(ISTEXT(SOURCE!H356),SOURCE!H356,  SUBSTITUTE(SUBSTITUTE(TEXT(SOURCE!H356,"????0"),"  ","")," ",""))   ))), "")&amp;
       IF(ISTEXT(SOURCE!H356),SOURCE!H356, SUBSTITUTE(SUBSTITUTE(TEXT(SOURCE!H356,"????0"),"  ","")," ",""))   &amp;","&amp; IF(lookups!$J$2-3 &gt;= 0, REPT(" ",lookups!$J$2-3-5), "")&amp;
      SOURCE!I356&amp;
" | "&amp; IF(lookups!$K$2-LEN(SOURCE!I356) &gt;= 0, REPT(" ",lookups!$K$2-LEN(SOURCE!I356)), "")&amp;
      SOURCE!J356&amp;      IF(lookups!$L$2-LEN(SOURCE!J356) &gt;= 0, REPT(" ",lookups!$L$2-LEN(SOURCE!J356)), "")&amp;
" | "&amp; IF(lookups!$K$2-LEN(SOURCE!I356) &gt;= 0, REPT(" ",lookups!$K$2-LEN(SOURCE!I356)), "")&amp;
      SOURCE!K356&amp;      IF(lookups!$L$2-LEN(SOURCE!K356) &gt;= 0, REPT(" ",lookups!$M$2-LEN(SOURCE!K356)), "")&amp;
" | "&amp; SOURCE!L356&amp;      IF(lookups!$O$2-LEN(SOURCE!L356) &gt;= 0, REPT(" ",lookups!$O$2-LEN(SOURCE!L356)), "")&amp;
" | "&amp; SOURCE!M356&amp;      IF(lookups!$P$2-LEN(SOURCE!M356) &gt;= 0, REPT(" ",lookups!$P$2-LEN(SOURCE!M356)), "")&amp;
      "},"&amp;IF(SOURCE!O356&lt;&gt;"",""&amp;SOURCE!O356,"")
 )
)
)</f>
        <v>/*  344 */  { fnCvtTorrPa,                  divide,                      "Pa" STD_RIGHT_ARROW "torr",                   "Pa" STD_RIGHT_ARROW,                          (0 &lt;&lt; TAM_MAX_BITS) |     0, CAT_NONE | SLS_ENABLED   | US_ENABLED   | EIM_DISABLED | PTP_NONE         },</v>
      </c>
    </row>
    <row r="357" spans="1:1">
      <c r="A357" s="80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IF(lookups!$E$2-LEN(SOURCE!C357) &gt;= 0, REPT(" ",lookups!$E$2-LEN(SOURCE!C357)), "")&amp;
      SOURCE!D357&amp;", "&amp; IF(lookups!$F$2-LEN(SOURCE!D357) &gt;= 0, REPT(" ",lookups!$F$2-LEN(SOURCE!D357)), "")&amp;
      SOURCE!E357&amp;", "&amp; IF(lookups!$G$2-LEN(SOURCE!E357) &gt;=0, REPT(" ",lookups!$G$2-LEN(SOURCE!E357)), "")&amp;
      SOURCE!F357&amp;", "&amp; IF(lookups!$H$2-LEN(SOURCE!F357) &gt;= 0, REPT(" ",lookups!$H$2-LEN(SOURCE!F357)+2), "")&amp;"("&amp;
      SUBSTITUTE(TEXT(SOURCE!G357,"??0"),"  ","")&amp;" &lt;&lt; TAM_MAX_BITS) |"&amp; IF(lookups!$I$2-3 &gt;= 0, REPT(" ",MAX(1,lookups!$I$2-5+4+1-1-LEN(  IF(ISTEXT(SOURCE!H357),SOURCE!H357,  SUBSTITUTE(SUBSTITUTE(TEXT(SOURCE!H357,"????0"),"  ","")," ",""))   ))), "")&amp;
       IF(ISTEXT(SOURCE!H357),SOURCE!H357, SUBSTITUTE(SUBSTITUTE(TEXT(SOURCE!H357,"????0"),"  ","")," ",""))   &amp;","&amp; IF(lookups!$J$2-3 &gt;= 0, REPT(" ",lookups!$J$2-3-5), "")&amp;
      SOURCE!I357&amp;
" | "&amp; IF(lookups!$K$2-LEN(SOURCE!I357) &gt;= 0, REPT(" ",lookups!$K$2-LEN(SOURCE!I357)), "")&amp;
      SOURCE!J357&amp;      IF(lookups!$L$2-LEN(SOURCE!J357) &gt;= 0, REPT(" ",lookups!$L$2-LEN(SOURCE!J357)), "")&amp;
" | "&amp; IF(lookups!$K$2-LEN(SOURCE!I357) &gt;= 0, REPT(" ",lookups!$K$2-LEN(SOURCE!I357)), "")&amp;
      SOURCE!K357&amp;      IF(lookups!$L$2-LEN(SOURCE!K357) &gt;= 0, REPT(" ",lookups!$M$2-LEN(SOURCE!K357)), "")&amp;
" | "&amp; SOURCE!L357&amp;      IF(lookups!$O$2-LEN(SOURCE!L357) &gt;= 0, REPT(" ",lookups!$O$2-LEN(SOURCE!L357)), "")&amp;
" | "&amp; SOURCE!M357&amp;      IF(lookups!$P$2-LEN(SOURCE!M357) &gt;= 0, REPT(" ",lookups!$P$2-LEN(SOURCE!M357)), "")&amp;
      "},"&amp;IF(SOURCE!O357&lt;&gt;"",""&amp;SOURCE!O357,"")
 )
)
)</f>
        <v>/*  345 */  { itemToBeCoded,                NOPARAM,                     "0345",                                        "0345",                                        (0 &lt;&lt; TAM_MAX_BITS) |     0, CAT_FREE | SLS_ENABLED   | US_UNCHANGED | EIM_DISABLED | PTP_DISABLED     },</v>
      </c>
    </row>
    <row r="358" spans="1:1">
      <c r="A358" s="80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IF(lookups!$E$2-LEN(SOURCE!C358) &gt;= 0, REPT(" ",lookups!$E$2-LEN(SOURCE!C358)), "")&amp;
      SOURCE!D358&amp;", "&amp; IF(lookups!$F$2-LEN(SOURCE!D358) &gt;= 0, REPT(" ",lookups!$F$2-LEN(SOURCE!D358)), "")&amp;
      SOURCE!E358&amp;", "&amp; IF(lookups!$G$2-LEN(SOURCE!E358) &gt;=0, REPT(" ",lookups!$G$2-LEN(SOURCE!E358)), "")&amp;
      SOURCE!F358&amp;", "&amp; IF(lookups!$H$2-LEN(SOURCE!F358) &gt;= 0, REPT(" ",lookups!$H$2-LEN(SOURCE!F358)+2), "")&amp;"("&amp;
      SUBSTITUTE(TEXT(SOURCE!G358,"??0"),"  ","")&amp;" &lt;&lt; TAM_MAX_BITS) |"&amp; IF(lookups!$I$2-3 &gt;= 0, REPT(" ",MAX(1,lookups!$I$2-5+4+1-1-LEN(  IF(ISTEXT(SOURCE!H358),SOURCE!H358,  SUBSTITUTE(SUBSTITUTE(TEXT(SOURCE!H358,"????0"),"  ","")," ",""))   ))), "")&amp;
       IF(ISTEXT(SOURCE!H358),SOURCE!H358, SUBSTITUTE(SUBSTITUTE(TEXT(SOURCE!H358,"????0"),"  ","")," ",""))   &amp;","&amp; IF(lookups!$J$2-3 &gt;= 0, REPT(" ",lookups!$J$2-3-5), "")&amp;
      SOURCE!I358&amp;
" | "&amp; IF(lookups!$K$2-LEN(SOURCE!I358) &gt;= 0, REPT(" ",lookups!$K$2-LEN(SOURCE!I358)), "")&amp;
      SOURCE!J358&amp;      IF(lookups!$L$2-LEN(SOURCE!J358) &gt;= 0, REPT(" ",lookups!$L$2-LEN(SOURCE!J358)), "")&amp;
" | "&amp; IF(lookups!$K$2-LEN(SOURCE!I358) &gt;= 0, REPT(" ",lookups!$K$2-LEN(SOURCE!I358)), "")&amp;
      SOURCE!K358&amp;      IF(lookups!$L$2-LEN(SOURCE!K358) &gt;= 0, REPT(" ",lookups!$M$2-LEN(SOURCE!K358)), "")&amp;
" | "&amp; SOURCE!L358&amp;      IF(lookups!$O$2-LEN(SOURCE!L358) &gt;= 0, REPT(" ",lookups!$O$2-LEN(SOURCE!L358)), "")&amp;
" | "&amp; SOURCE!M358&amp;      IF(lookups!$P$2-LEN(SOURCE!M358) &gt;= 0, REPT(" ",lookups!$P$2-LEN(SOURCE!M358)), "")&amp;
      "},"&amp;IF(SOURCE!O358&lt;&gt;"",""&amp;SOURCE!O358,"")
 )
)
)</f>
        <v>/*  346 */  { fnCvtTorrPa,                  multiply,                    "torr" STD_RIGHT_ARROW "Pa",                   "torr" STD_RIGHT_ARROW,                        (0 &lt;&lt; TAM_MAX_BITS) |     0, CAT_NONE | SLS_ENABLED   | US_ENABLED   | EIM_DISABLED | PTP_NONE         },</v>
      </c>
    </row>
    <row r="359" spans="1:1">
      <c r="A359" s="80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IF(lookups!$E$2-LEN(SOURCE!C359) &gt;= 0, REPT(" ",lookups!$E$2-LEN(SOURCE!C359)), "")&amp;
      SOURCE!D359&amp;", "&amp; IF(lookups!$F$2-LEN(SOURCE!D359) &gt;= 0, REPT(" ",lookups!$F$2-LEN(SOURCE!D359)), "")&amp;
      SOURCE!E359&amp;", "&amp; IF(lookups!$G$2-LEN(SOURCE!E359) &gt;=0, REPT(" ",lookups!$G$2-LEN(SOURCE!E359)), "")&amp;
      SOURCE!F359&amp;", "&amp; IF(lookups!$H$2-LEN(SOURCE!F359) &gt;= 0, REPT(" ",lookups!$H$2-LEN(SOURCE!F359)+2), "")&amp;"("&amp;
      SUBSTITUTE(TEXT(SOURCE!G359,"??0"),"  ","")&amp;" &lt;&lt; TAM_MAX_BITS) |"&amp; IF(lookups!$I$2-3 &gt;= 0, REPT(" ",MAX(1,lookups!$I$2-5+4+1-1-LEN(  IF(ISTEXT(SOURCE!H359),SOURCE!H359,  SUBSTITUTE(SUBSTITUTE(TEXT(SOURCE!H359,"????0"),"  ","")," ",""))   ))), "")&amp;
       IF(ISTEXT(SOURCE!H359),SOURCE!H359, SUBSTITUTE(SUBSTITUTE(TEXT(SOURCE!H359,"????0"),"  ","")," ",""))   &amp;","&amp; IF(lookups!$J$2-3 &gt;= 0, REPT(" ",lookups!$J$2-3-5), "")&amp;
      SOURCE!I359&amp;
" | "&amp; IF(lookups!$K$2-LEN(SOURCE!I359) &gt;= 0, REPT(" ",lookups!$K$2-LEN(SOURCE!I359)), "")&amp;
      SOURCE!J359&amp;      IF(lookups!$L$2-LEN(SOURCE!J359) &gt;= 0, REPT(" ",lookups!$L$2-LEN(SOURCE!J359)), "")&amp;
" | "&amp; IF(lookups!$K$2-LEN(SOURCE!I359) &gt;= 0, REPT(" ",lookups!$K$2-LEN(SOURCE!I359)), "")&amp;
      SOURCE!K359&amp;      IF(lookups!$L$2-LEN(SOURCE!K359) &gt;= 0, REPT(" ",lookups!$M$2-LEN(SOURCE!K359)), "")&amp;
" | "&amp; SOURCE!L359&amp;      IF(lookups!$O$2-LEN(SOURCE!L359) &gt;= 0, REPT(" ",lookups!$O$2-LEN(SOURCE!L359)), "")&amp;
" | "&amp; SOURCE!M359&amp;      IF(lookups!$P$2-LEN(SOURCE!M359) &gt;= 0, REPT(" ",lookups!$P$2-LEN(SOURCE!M359)), "")&amp;
      "},"&amp;IF(SOURCE!O359&lt;&gt;"",""&amp;SOURCE!O359,"")
 )
)
)</f>
        <v>/*  347 */  { itemToBeCoded,                NOPARAM,                     "0347",                                        "0347",                                        (0 &lt;&lt; TAM_MAX_BITS) |     0, CAT_FREE | SLS_ENABLED   | US_UNCHANGED | EIM_DISABLED | PTP_DISABLED     },</v>
      </c>
    </row>
    <row r="360" spans="1:1">
      <c r="A360" s="80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IF(lookups!$E$2-LEN(SOURCE!C360) &gt;= 0, REPT(" ",lookups!$E$2-LEN(SOURCE!C360)), "")&amp;
      SOURCE!D360&amp;", "&amp; IF(lookups!$F$2-LEN(SOURCE!D360) &gt;= 0, REPT(" ",lookups!$F$2-LEN(SOURCE!D360)), "")&amp;
      SOURCE!E360&amp;", "&amp; IF(lookups!$G$2-LEN(SOURCE!E360) &gt;=0, REPT(" ",lookups!$G$2-LEN(SOURCE!E360)), "")&amp;
      SOURCE!F360&amp;", "&amp; IF(lookups!$H$2-LEN(SOURCE!F360) &gt;= 0, REPT(" ",lookups!$H$2-LEN(SOURCE!F360)+2), "")&amp;"("&amp;
      SUBSTITUTE(TEXT(SOURCE!G360,"??0"),"  ","")&amp;" &lt;&lt; TAM_MAX_BITS) |"&amp; IF(lookups!$I$2-3 &gt;= 0, REPT(" ",MAX(1,lookups!$I$2-5+4+1-1-LEN(  IF(ISTEXT(SOURCE!H360),SOURCE!H360,  SUBSTITUTE(SUBSTITUTE(TEXT(SOURCE!H360,"????0"),"  ","")," ",""))   ))), "")&amp;
       IF(ISTEXT(SOURCE!H360),SOURCE!H360, SUBSTITUTE(SUBSTITUTE(TEXT(SOURCE!H360,"????0"),"  ","")," ",""))   &amp;","&amp; IF(lookups!$J$2-3 &gt;= 0, REPT(" ",lookups!$J$2-3-5), "")&amp;
      SOURCE!I360&amp;
" | "&amp; IF(lookups!$K$2-LEN(SOURCE!I360) &gt;= 0, REPT(" ",lookups!$K$2-LEN(SOURCE!I360)), "")&amp;
      SOURCE!J360&amp;      IF(lookups!$L$2-LEN(SOURCE!J360) &gt;= 0, REPT(" ",lookups!$L$2-LEN(SOURCE!J360)), "")&amp;
" | "&amp; IF(lookups!$K$2-LEN(SOURCE!I360) &gt;= 0, REPT(" ",lookups!$K$2-LEN(SOURCE!I360)), "")&amp;
      SOURCE!K360&amp;      IF(lookups!$L$2-LEN(SOURCE!K360) &gt;= 0, REPT(" ",lookups!$M$2-LEN(SOURCE!K360)), "")&amp;
" | "&amp; SOURCE!L360&amp;      IF(lookups!$O$2-LEN(SOURCE!L360) &gt;= 0, REPT(" ",lookups!$O$2-LEN(SOURCE!L360)), "")&amp;
" | "&amp; SOURCE!M360&amp;      IF(lookups!$P$2-LEN(SOURCE!M360) &gt;= 0, REPT(" ",lookups!$P$2-LEN(SOURCE!M360)), "")&amp;
      "},"&amp;IF(SOURCE!O360&lt;&gt;"",""&amp;SOURCE!O360,"")
 )
)
)</f>
        <v>/*  348 */  { fnCvtYearS,                   divide,                      "s" STD_RIGHT_ARROW "year",                    "s" STD_RIGHT_ARROW "year",                    (0 &lt;&lt; TAM_MAX_BITS) |     0, CAT_NONE | SLS_ENABLED   | US_ENABLED   | EIM_DISABLED | PTP_NONE         },</v>
      </c>
    </row>
    <row r="361" spans="1:1">
      <c r="A361" s="80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IF(lookups!$E$2-LEN(SOURCE!C361) &gt;= 0, REPT(" ",lookups!$E$2-LEN(SOURCE!C361)), "")&amp;
      SOURCE!D361&amp;", "&amp; IF(lookups!$F$2-LEN(SOURCE!D361) &gt;= 0, REPT(" ",lookups!$F$2-LEN(SOURCE!D361)), "")&amp;
      SOURCE!E361&amp;", "&amp; IF(lookups!$G$2-LEN(SOURCE!E361) &gt;=0, REPT(" ",lookups!$G$2-LEN(SOURCE!E361)), "")&amp;
      SOURCE!F361&amp;", "&amp; IF(lookups!$H$2-LEN(SOURCE!F361) &gt;= 0, REPT(" ",lookups!$H$2-LEN(SOURCE!F361)+2), "")&amp;"("&amp;
      SUBSTITUTE(TEXT(SOURCE!G361,"??0"),"  ","")&amp;" &lt;&lt; TAM_MAX_BITS) |"&amp; IF(lookups!$I$2-3 &gt;= 0, REPT(" ",MAX(1,lookups!$I$2-5+4+1-1-LEN(  IF(ISTEXT(SOURCE!H361),SOURCE!H361,  SUBSTITUTE(SUBSTITUTE(TEXT(SOURCE!H361,"????0"),"  ","")," ",""))   ))), "")&amp;
       IF(ISTEXT(SOURCE!H361),SOURCE!H361, SUBSTITUTE(SUBSTITUTE(TEXT(SOURCE!H361,"????0"),"  ","")," ",""))   &amp;","&amp; IF(lookups!$J$2-3 &gt;= 0, REPT(" ",lookups!$J$2-3-5), "")&amp;
      SOURCE!I361&amp;
" | "&amp; IF(lookups!$K$2-LEN(SOURCE!I361) &gt;= 0, REPT(" ",lookups!$K$2-LEN(SOURCE!I361)), "")&amp;
      SOURCE!J361&amp;      IF(lookups!$L$2-LEN(SOURCE!J361) &gt;= 0, REPT(" ",lookups!$L$2-LEN(SOURCE!J361)), "")&amp;
" | "&amp; IF(lookups!$K$2-LEN(SOURCE!I361) &gt;= 0, REPT(" ",lookups!$K$2-LEN(SOURCE!I361)), "")&amp;
      SOURCE!K361&amp;      IF(lookups!$L$2-LEN(SOURCE!K361) &gt;= 0, REPT(" ",lookups!$M$2-LEN(SOURCE!K361)), "")&amp;
" | "&amp; SOURCE!L361&amp;      IF(lookups!$O$2-LEN(SOURCE!L361) &gt;= 0, REPT(" ",lookups!$O$2-LEN(SOURCE!L361)), "")&amp;
" | "&amp; SOURCE!M361&amp;      IF(lookups!$P$2-LEN(SOURCE!M361) &gt;= 0, REPT(" ",lookups!$P$2-LEN(SOURCE!M361)), "")&amp;
      "},"&amp;IF(SOURCE!O361&lt;&gt;"",""&amp;SOURCE!O361,"")
 )
)
)</f>
        <v>/*  349 */  { fnCvtYearS,                   multiply,                    "year" STD_RIGHT_ARROW "s",                    "year" STD_RIGHT_ARROW "s",                    (0 &lt;&lt; TAM_MAX_BITS) |     0, CAT_NONE | SLS_ENABLED   | US_ENABLED   | EIM_DISABLED | PTP_NONE         },</v>
      </c>
    </row>
    <row r="362" spans="1:1">
      <c r="A362" s="80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IF(lookups!$E$2-LEN(SOURCE!C362) &gt;= 0, REPT(" ",lookups!$E$2-LEN(SOURCE!C362)), "")&amp;
      SOURCE!D362&amp;", "&amp; IF(lookups!$F$2-LEN(SOURCE!D362) &gt;= 0, REPT(" ",lookups!$F$2-LEN(SOURCE!D362)), "")&amp;
      SOURCE!E362&amp;", "&amp; IF(lookups!$G$2-LEN(SOURCE!E362) &gt;=0, REPT(" ",lookups!$G$2-LEN(SOURCE!E362)), "")&amp;
      SOURCE!F362&amp;", "&amp; IF(lookups!$H$2-LEN(SOURCE!F362) &gt;= 0, REPT(" ",lookups!$H$2-LEN(SOURCE!F362)+2), "")&amp;"("&amp;
      SUBSTITUTE(TEXT(SOURCE!G362,"??0"),"  ","")&amp;" &lt;&lt; TAM_MAX_BITS) |"&amp; IF(lookups!$I$2-3 &gt;= 0, REPT(" ",MAX(1,lookups!$I$2-5+4+1-1-LEN(  IF(ISTEXT(SOURCE!H362),SOURCE!H362,  SUBSTITUTE(SUBSTITUTE(TEXT(SOURCE!H362,"????0"),"  ","")," ",""))   ))), "")&amp;
       IF(ISTEXT(SOURCE!H362),SOURCE!H362, SUBSTITUTE(SUBSTITUTE(TEXT(SOURCE!H362,"????0"),"  ","")," ",""))   &amp;","&amp; IF(lookups!$J$2-3 &gt;= 0, REPT(" ",lookups!$J$2-3-5), "")&amp;
      SOURCE!I362&amp;
" | "&amp; IF(lookups!$K$2-LEN(SOURCE!I362) &gt;= 0, REPT(" ",lookups!$K$2-LEN(SOURCE!I362)), "")&amp;
      SOURCE!J362&amp;      IF(lookups!$L$2-LEN(SOURCE!J362) &gt;= 0, REPT(" ",lookups!$L$2-LEN(SOURCE!J362)), "")&amp;
" | "&amp; IF(lookups!$K$2-LEN(SOURCE!I362) &gt;= 0, REPT(" ",lookups!$K$2-LEN(SOURCE!I362)), "")&amp;
      SOURCE!K362&amp;      IF(lookups!$L$2-LEN(SOURCE!K362) &gt;= 0, REPT(" ",lookups!$M$2-LEN(SOURCE!K362)), "")&amp;
" | "&amp; SOURCE!L362&amp;      IF(lookups!$O$2-LEN(SOURCE!L362) &gt;= 0, REPT(" ",lookups!$O$2-LEN(SOURCE!L362)), "")&amp;
" | "&amp; SOURCE!M362&amp;      IF(lookups!$P$2-LEN(SOURCE!M362) &gt;= 0, REPT(" ",lookups!$P$2-LEN(SOURCE!M362)), "")&amp;
      "},"&amp;IF(SOURCE!O362&lt;&gt;"",""&amp;SOURCE!O362,"")
 )
)
)</f>
        <v>/*  350 */  { fnCvtCaratG,                  multiply,                    "carat" STD_RIGHT_ARROW "g",                   "carat" STD_RIGHT_ARROW,                       (0 &lt;&lt; TAM_MAX_BITS) |     0, CAT_NONE | SLS_ENABLED   | US_ENABLED   | EIM_DISABLED | PTP_NONE         },</v>
      </c>
    </row>
    <row r="363" spans="1:1">
      <c r="A363" s="80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IF(lookups!$E$2-LEN(SOURCE!C363) &gt;= 0, REPT(" ",lookups!$E$2-LEN(SOURCE!C363)), "")&amp;
      SOURCE!D363&amp;", "&amp; IF(lookups!$F$2-LEN(SOURCE!D363) &gt;= 0, REPT(" ",lookups!$F$2-LEN(SOURCE!D363)), "")&amp;
      SOURCE!E363&amp;", "&amp; IF(lookups!$G$2-LEN(SOURCE!E363) &gt;=0, REPT(" ",lookups!$G$2-LEN(SOURCE!E363)), "")&amp;
      SOURCE!F363&amp;", "&amp; IF(lookups!$H$2-LEN(SOURCE!F363) &gt;= 0, REPT(" ",lookups!$H$2-LEN(SOURCE!F363)+2), "")&amp;"("&amp;
      SUBSTITUTE(TEXT(SOURCE!G363,"??0"),"  ","")&amp;" &lt;&lt; TAM_MAX_BITS) |"&amp; IF(lookups!$I$2-3 &gt;= 0, REPT(" ",MAX(1,lookups!$I$2-5+4+1-1-LEN(  IF(ISTEXT(SOURCE!H363),SOURCE!H363,  SUBSTITUTE(SUBSTITUTE(TEXT(SOURCE!H363,"????0"),"  ","")," ",""))   ))), "")&amp;
       IF(ISTEXT(SOURCE!H363),SOURCE!H363, SUBSTITUTE(SUBSTITUTE(TEXT(SOURCE!H363,"????0"),"  ","")," ",""))   &amp;","&amp; IF(lookups!$J$2-3 &gt;= 0, REPT(" ",lookups!$J$2-3-5), "")&amp;
      SOURCE!I363&amp;
" | "&amp; IF(lookups!$K$2-LEN(SOURCE!I363) &gt;= 0, REPT(" ",lookups!$K$2-LEN(SOURCE!I363)), "")&amp;
      SOURCE!J363&amp;      IF(lookups!$L$2-LEN(SOURCE!J363) &gt;= 0, REPT(" ",lookups!$L$2-LEN(SOURCE!J363)), "")&amp;
" | "&amp; IF(lookups!$K$2-LEN(SOURCE!I363) &gt;= 0, REPT(" ",lookups!$K$2-LEN(SOURCE!I363)), "")&amp;
      SOURCE!K363&amp;      IF(lookups!$L$2-LEN(SOURCE!K363) &gt;= 0, REPT(" ",lookups!$M$2-LEN(SOURCE!K363)), "")&amp;
" | "&amp; SOURCE!L363&amp;      IF(lookups!$O$2-LEN(SOURCE!L363) &gt;= 0, REPT(" ",lookups!$O$2-LEN(SOURCE!L363)), "")&amp;
" | "&amp; SOURCE!M363&amp;      IF(lookups!$P$2-LEN(SOURCE!M363) &gt;= 0, REPT(" ",lookups!$P$2-LEN(SOURCE!M363)), "")&amp;
      "},"&amp;IF(SOURCE!O363&lt;&gt;"",""&amp;SOURCE!O363,"")
 )
)
)</f>
        <v>/*  351 */  { itemToBeCoded,                NOPARAM,                     "0351",                                        "0351",                                        (0 &lt;&lt; TAM_MAX_BITS) |     0, CAT_FREE | SLS_ENABLED   | US_UNCHANGED | EIM_DISABLED | PTP_DISABLED     },</v>
      </c>
    </row>
    <row r="364" spans="1:1">
      <c r="A364" s="80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IF(lookups!$E$2-LEN(SOURCE!C364) &gt;= 0, REPT(" ",lookups!$E$2-LEN(SOURCE!C364)), "")&amp;
      SOURCE!D364&amp;", "&amp; IF(lookups!$F$2-LEN(SOURCE!D364) &gt;= 0, REPT(" ",lookups!$F$2-LEN(SOURCE!D364)), "")&amp;
      SOURCE!E364&amp;", "&amp; IF(lookups!$G$2-LEN(SOURCE!E364) &gt;=0, REPT(" ",lookups!$G$2-LEN(SOURCE!E364)), "")&amp;
      SOURCE!F364&amp;", "&amp; IF(lookups!$H$2-LEN(SOURCE!F364) &gt;= 0, REPT(" ",lookups!$H$2-LEN(SOURCE!F364)+2), "")&amp;"("&amp;
      SUBSTITUTE(TEXT(SOURCE!G364,"??0"),"  ","")&amp;" &lt;&lt; TAM_MAX_BITS) |"&amp; IF(lookups!$I$2-3 &gt;= 0, REPT(" ",MAX(1,lookups!$I$2-5+4+1-1-LEN(  IF(ISTEXT(SOURCE!H364),SOURCE!H364,  SUBSTITUTE(SUBSTITUTE(TEXT(SOURCE!H364,"????0"),"  ","")," ",""))   ))), "")&amp;
       IF(ISTEXT(SOURCE!H364),SOURCE!H364, SUBSTITUTE(SUBSTITUTE(TEXT(SOURCE!H364,"????0"),"  ","")," ",""))   &amp;","&amp; IF(lookups!$J$2-3 &gt;= 0, REPT(" ",lookups!$J$2-3-5), "")&amp;
      SOURCE!I364&amp;
" | "&amp; IF(lookups!$K$2-LEN(SOURCE!I364) &gt;= 0, REPT(" ",lookups!$K$2-LEN(SOURCE!I364)), "")&amp;
      SOURCE!J364&amp;      IF(lookups!$L$2-LEN(SOURCE!J364) &gt;= 0, REPT(" ",lookups!$L$2-LEN(SOURCE!J364)), "")&amp;
" | "&amp; IF(lookups!$K$2-LEN(SOURCE!I364) &gt;= 0, REPT(" ",lookups!$K$2-LEN(SOURCE!I364)), "")&amp;
      SOURCE!K364&amp;      IF(lookups!$L$2-LEN(SOURCE!K364) &gt;= 0, REPT(" ",lookups!$M$2-LEN(SOURCE!K364)), "")&amp;
" | "&amp; SOURCE!L364&amp;      IF(lookups!$O$2-LEN(SOURCE!L364) &gt;= 0, REPT(" ",lookups!$O$2-LEN(SOURCE!L364)), "")&amp;
" | "&amp; SOURCE!M364&amp;      IF(lookups!$P$2-LEN(SOURCE!M364) &gt;= 0, REPT(" ",lookups!$P$2-LEN(SOURCE!M364)), "")&amp;
      "},"&amp;IF(SOURCE!O364&lt;&gt;"",""&amp;SOURCE!O364,"")
 )
)
)</f>
        <v>/*  352 */  { fnCvtJinKg,                   divide,                      "j" STD_i_MACRON "n" STD_RIGHT_ARROW "kg",     "j" STD_i_MACRON "n" STD_RIGHT_ARROW "kg",     (0 &lt;&lt; TAM_MAX_BITS) |     0, CAT_NONE | SLS_ENABLED   | US_ENABLED   | EIM_DISABLED | PTP_NONE         },</v>
      </c>
    </row>
    <row r="365" spans="1:1">
      <c r="A365" s="80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IF(lookups!$E$2-LEN(SOURCE!C365) &gt;= 0, REPT(" ",lookups!$E$2-LEN(SOURCE!C365)), "")&amp;
      SOURCE!D365&amp;", "&amp; IF(lookups!$F$2-LEN(SOURCE!D365) &gt;= 0, REPT(" ",lookups!$F$2-LEN(SOURCE!D365)), "")&amp;
      SOURCE!E365&amp;", "&amp; IF(lookups!$G$2-LEN(SOURCE!E365) &gt;=0, REPT(" ",lookups!$G$2-LEN(SOURCE!E365)), "")&amp;
      SOURCE!F365&amp;", "&amp; IF(lookups!$H$2-LEN(SOURCE!F365) &gt;= 0, REPT(" ",lookups!$H$2-LEN(SOURCE!F365)+2), "")&amp;"("&amp;
      SUBSTITUTE(TEXT(SOURCE!G365,"??0"),"  ","")&amp;" &lt;&lt; TAM_MAX_BITS) |"&amp; IF(lookups!$I$2-3 &gt;= 0, REPT(" ",MAX(1,lookups!$I$2-5+4+1-1-LEN(  IF(ISTEXT(SOURCE!H365),SOURCE!H365,  SUBSTITUTE(SUBSTITUTE(TEXT(SOURCE!H365,"????0"),"  ","")," ",""))   ))), "")&amp;
       IF(ISTEXT(SOURCE!H365),SOURCE!H365, SUBSTITUTE(SUBSTITUTE(TEXT(SOURCE!H365,"????0"),"  ","")," ",""))   &amp;","&amp; IF(lookups!$J$2-3 &gt;= 0, REPT(" ",lookups!$J$2-3-5), "")&amp;
      SOURCE!I365&amp;
" | "&amp; IF(lookups!$K$2-LEN(SOURCE!I365) &gt;= 0, REPT(" ",lookups!$K$2-LEN(SOURCE!I365)), "")&amp;
      SOURCE!J365&amp;      IF(lookups!$L$2-LEN(SOURCE!J365) &gt;= 0, REPT(" ",lookups!$L$2-LEN(SOURCE!J365)), "")&amp;
" | "&amp; IF(lookups!$K$2-LEN(SOURCE!I365) &gt;= 0, REPT(" ",lookups!$K$2-LEN(SOURCE!I365)), "")&amp;
      SOURCE!K365&amp;      IF(lookups!$L$2-LEN(SOURCE!K365) &gt;= 0, REPT(" ",lookups!$M$2-LEN(SOURCE!K365)), "")&amp;
" | "&amp; SOURCE!L365&amp;      IF(lookups!$O$2-LEN(SOURCE!L365) &gt;= 0, REPT(" ",lookups!$O$2-LEN(SOURCE!L365)), "")&amp;
" | "&amp; SOURCE!M365&amp;      IF(lookups!$P$2-LEN(SOURCE!M365) &gt;= 0, REPT(" ",lookups!$P$2-LEN(SOURCE!M365)), "")&amp;
      "},"&amp;IF(SOURCE!O365&lt;&gt;"",""&amp;SOURCE!O365,"")
 )
)
)</f>
        <v>/*  353 */  { fnCvtCaratG,                  divide,                      "g" STD_RIGHT_ARROW "carat",                   "g" STD_RIGHT_ARROW,                           (0 &lt;&lt; TAM_MAX_BITS) |     0, CAT_NONE | SLS_ENABLED   | US_ENABLED   | EIM_DISABLED | PTP_NONE         },</v>
      </c>
    </row>
    <row r="366" spans="1:1">
      <c r="A366" s="80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IF(lookups!$E$2-LEN(SOURCE!C366) &gt;= 0, REPT(" ",lookups!$E$2-LEN(SOURCE!C366)), "")&amp;
      SOURCE!D366&amp;", "&amp; IF(lookups!$F$2-LEN(SOURCE!D366) &gt;= 0, REPT(" ",lookups!$F$2-LEN(SOURCE!D366)), "")&amp;
      SOURCE!E366&amp;", "&amp; IF(lookups!$G$2-LEN(SOURCE!E366) &gt;=0, REPT(" ",lookups!$G$2-LEN(SOURCE!E366)), "")&amp;
      SOURCE!F366&amp;", "&amp; IF(lookups!$H$2-LEN(SOURCE!F366) &gt;= 0, REPT(" ",lookups!$H$2-LEN(SOURCE!F366)+2), "")&amp;"("&amp;
      SUBSTITUTE(TEXT(SOURCE!G366,"??0"),"  ","")&amp;" &lt;&lt; TAM_MAX_BITS) |"&amp; IF(lookups!$I$2-3 &gt;= 0, REPT(" ",MAX(1,lookups!$I$2-5+4+1-1-LEN(  IF(ISTEXT(SOURCE!H366),SOURCE!H366,  SUBSTITUTE(SUBSTITUTE(TEXT(SOURCE!H366,"????0"),"  ","")," ",""))   ))), "")&amp;
       IF(ISTEXT(SOURCE!H366),SOURCE!H366, SUBSTITUTE(SUBSTITUTE(TEXT(SOURCE!H366,"????0"),"  ","")," ",""))   &amp;","&amp; IF(lookups!$J$2-3 &gt;= 0, REPT(" ",lookups!$J$2-3-5), "")&amp;
      SOURCE!I366&amp;
" | "&amp; IF(lookups!$K$2-LEN(SOURCE!I366) &gt;= 0, REPT(" ",lookups!$K$2-LEN(SOURCE!I366)), "")&amp;
      SOURCE!J366&amp;      IF(lookups!$L$2-LEN(SOURCE!J366) &gt;= 0, REPT(" ",lookups!$L$2-LEN(SOURCE!J366)), "")&amp;
" | "&amp; IF(lookups!$K$2-LEN(SOURCE!I366) &gt;= 0, REPT(" ",lookups!$K$2-LEN(SOURCE!I366)), "")&amp;
      SOURCE!K366&amp;      IF(lookups!$L$2-LEN(SOURCE!K366) &gt;= 0, REPT(" ",lookups!$M$2-LEN(SOURCE!K366)), "")&amp;
" | "&amp; SOURCE!L366&amp;      IF(lookups!$O$2-LEN(SOURCE!L366) &gt;= 0, REPT(" ",lookups!$O$2-LEN(SOURCE!L366)), "")&amp;
" | "&amp; SOURCE!M366&amp;      IF(lookups!$P$2-LEN(SOURCE!M366) &gt;= 0, REPT(" ",lookups!$P$2-LEN(SOURCE!M366)), "")&amp;
      "},"&amp;IF(SOURCE!O366&lt;&gt;"",""&amp;SOURCE!O366,"")
 )
)
)</f>
        <v>/*  354 */  { itemToBeCoded,                NOPARAM,                     "0354",                                        "0354",                                        (0 &lt;&lt; TAM_MAX_BITS) |     0, CAT_FREE | SLS_ENABLED   | US_UNCHANGED | EIM_DISABLED | PTP_DISABLED     },</v>
      </c>
    </row>
    <row r="367" spans="1:1">
      <c r="A367" s="80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IF(lookups!$E$2-LEN(SOURCE!C367) &gt;= 0, REPT(" ",lookups!$E$2-LEN(SOURCE!C367)), "")&amp;
      SOURCE!D367&amp;", "&amp; IF(lookups!$F$2-LEN(SOURCE!D367) &gt;= 0, REPT(" ",lookups!$F$2-LEN(SOURCE!D367)), "")&amp;
      SOURCE!E367&amp;", "&amp; IF(lookups!$G$2-LEN(SOURCE!E367) &gt;=0, REPT(" ",lookups!$G$2-LEN(SOURCE!E367)), "")&amp;
      SOURCE!F367&amp;", "&amp; IF(lookups!$H$2-LEN(SOURCE!F367) &gt;= 0, REPT(" ",lookups!$H$2-LEN(SOURCE!F367)+2), "")&amp;"("&amp;
      SUBSTITUTE(TEXT(SOURCE!G367,"??0"),"  ","")&amp;" &lt;&lt; TAM_MAX_BITS) |"&amp; IF(lookups!$I$2-3 &gt;= 0, REPT(" ",MAX(1,lookups!$I$2-5+4+1-1-LEN(  IF(ISTEXT(SOURCE!H367),SOURCE!H367,  SUBSTITUTE(SUBSTITUTE(TEXT(SOURCE!H367,"????0"),"  ","")," ",""))   ))), "")&amp;
       IF(ISTEXT(SOURCE!H367),SOURCE!H367, SUBSTITUTE(SUBSTITUTE(TEXT(SOURCE!H367,"????0"),"  ","")," ",""))   &amp;","&amp; IF(lookups!$J$2-3 &gt;= 0, REPT(" ",lookups!$J$2-3-5), "")&amp;
      SOURCE!I367&amp;
" | "&amp; IF(lookups!$K$2-LEN(SOURCE!I367) &gt;= 0, REPT(" ",lookups!$K$2-LEN(SOURCE!I367)), "")&amp;
      SOURCE!J367&amp;      IF(lookups!$L$2-LEN(SOURCE!J367) &gt;= 0, REPT(" ",lookups!$L$2-LEN(SOURCE!J367)), "")&amp;
" | "&amp; IF(lookups!$K$2-LEN(SOURCE!I367) &gt;= 0, REPT(" ",lookups!$K$2-LEN(SOURCE!I367)), "")&amp;
      SOURCE!K367&amp;      IF(lookups!$L$2-LEN(SOURCE!K367) &gt;= 0, REPT(" ",lookups!$M$2-LEN(SOURCE!K367)), "")&amp;
" | "&amp; SOURCE!L367&amp;      IF(lookups!$O$2-LEN(SOURCE!L367) &gt;= 0, REPT(" ",lookups!$O$2-LEN(SOURCE!L367)), "")&amp;
" | "&amp; SOURCE!M367&amp;      IF(lookups!$P$2-LEN(SOURCE!M367) &gt;= 0, REPT(" ",lookups!$P$2-LEN(SOURCE!M367)), "")&amp;
      "},"&amp;IF(SOURCE!O367&lt;&gt;"",""&amp;SOURCE!O367,"")
 )
)
)</f>
        <v>/*  355 */  { fnCvtJinKg,                   multiply,                    "kg" STD_RIGHT_ARROW "j" STD_i_MACRON "n",     "kg" STD_RIGHT_ARROW "j" STD_i_MACRON "n",     (0 &lt;&lt; TAM_MAX_BITS) |     0, CAT_NONE | SLS_ENABLED   | US_ENABLED   | EIM_DISABLED | PTP_NONE         },</v>
      </c>
    </row>
    <row r="368" spans="1:1">
      <c r="A368" s="80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IF(lookups!$E$2-LEN(SOURCE!C368) &gt;= 0, REPT(" ",lookups!$E$2-LEN(SOURCE!C368)), "")&amp;
      SOURCE!D368&amp;", "&amp; IF(lookups!$F$2-LEN(SOURCE!D368) &gt;= 0, REPT(" ",lookups!$F$2-LEN(SOURCE!D368)), "")&amp;
      SOURCE!E368&amp;", "&amp; IF(lookups!$G$2-LEN(SOURCE!E368) &gt;=0, REPT(" ",lookups!$G$2-LEN(SOURCE!E368)), "")&amp;
      SOURCE!F368&amp;", "&amp; IF(lookups!$H$2-LEN(SOURCE!F368) &gt;= 0, REPT(" ",lookups!$H$2-LEN(SOURCE!F368)+2), "")&amp;"("&amp;
      SUBSTITUTE(TEXT(SOURCE!G368,"??0"),"  ","")&amp;" &lt;&lt; TAM_MAX_BITS) |"&amp; IF(lookups!$I$2-3 &gt;= 0, REPT(" ",MAX(1,lookups!$I$2-5+4+1-1-LEN(  IF(ISTEXT(SOURCE!H368),SOURCE!H368,  SUBSTITUTE(SUBSTITUTE(TEXT(SOURCE!H368,"????0"),"  ","")," ",""))   ))), "")&amp;
       IF(ISTEXT(SOURCE!H368),SOURCE!H368, SUBSTITUTE(SUBSTITUTE(TEXT(SOURCE!H368,"????0"),"  ","")," ",""))   &amp;","&amp; IF(lookups!$J$2-3 &gt;= 0, REPT(" ",lookups!$J$2-3-5), "")&amp;
      SOURCE!I368&amp;
" | "&amp; IF(lookups!$K$2-LEN(SOURCE!I368) &gt;= 0, REPT(" ",lookups!$K$2-LEN(SOURCE!I368)), "")&amp;
      SOURCE!J368&amp;      IF(lookups!$L$2-LEN(SOURCE!J368) &gt;= 0, REPT(" ",lookups!$L$2-LEN(SOURCE!J368)), "")&amp;
" | "&amp; IF(lookups!$K$2-LEN(SOURCE!I368) &gt;= 0, REPT(" ",lookups!$K$2-LEN(SOURCE!I368)), "")&amp;
      SOURCE!K368&amp;      IF(lookups!$L$2-LEN(SOURCE!K368) &gt;= 0, REPT(" ",lookups!$M$2-LEN(SOURCE!K368)), "")&amp;
" | "&amp; SOURCE!L368&amp;      IF(lookups!$O$2-LEN(SOURCE!L368) &gt;= 0, REPT(" ",lookups!$O$2-LEN(SOURCE!L368)), "")&amp;
" | "&amp; SOURCE!M368&amp;      IF(lookups!$P$2-LEN(SOURCE!M368) &gt;= 0, REPT(" ",lookups!$P$2-LEN(SOURCE!M368)), "")&amp;
      "},"&amp;IF(SOURCE!O368&lt;&gt;"",""&amp;SOURCE!O368,"")
 )
)
)</f>
        <v>/*  356 */  { fnCvtQuartL,                  multiply,                    "qt." STD_RIGHT_ARROW "l",                     "qt." STD_RIGHT_ARROW "l",                     (0 &lt;&lt; TAM_MAX_BITS) |     0, CAT_NONE | SLS_ENABLED   | US_ENABLED   | EIM_DISABLED | PTP_NONE         },</v>
      </c>
    </row>
    <row r="369" spans="1:1">
      <c r="A369" s="80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IF(lookups!$E$2-LEN(SOURCE!C369) &gt;= 0, REPT(" ",lookups!$E$2-LEN(SOURCE!C369)), "")&amp;
      SOURCE!D369&amp;", "&amp; IF(lookups!$F$2-LEN(SOURCE!D369) &gt;= 0, REPT(" ",lookups!$F$2-LEN(SOURCE!D369)), "")&amp;
      SOURCE!E369&amp;", "&amp; IF(lookups!$G$2-LEN(SOURCE!E369) &gt;=0, REPT(" ",lookups!$G$2-LEN(SOURCE!E369)), "")&amp;
      SOURCE!F369&amp;", "&amp; IF(lookups!$H$2-LEN(SOURCE!F369) &gt;= 0, REPT(" ",lookups!$H$2-LEN(SOURCE!F369)+2), "")&amp;"("&amp;
      SUBSTITUTE(TEXT(SOURCE!G369,"??0"),"  ","")&amp;" &lt;&lt; TAM_MAX_BITS) |"&amp; IF(lookups!$I$2-3 &gt;= 0, REPT(" ",MAX(1,lookups!$I$2-5+4+1-1-LEN(  IF(ISTEXT(SOURCE!H369),SOURCE!H369,  SUBSTITUTE(SUBSTITUTE(TEXT(SOURCE!H369,"????0"),"  ","")," ",""))   ))), "")&amp;
       IF(ISTEXT(SOURCE!H369),SOURCE!H369, SUBSTITUTE(SUBSTITUTE(TEXT(SOURCE!H369,"????0"),"  ","")," ",""))   &amp;","&amp; IF(lookups!$J$2-3 &gt;= 0, REPT(" ",lookups!$J$2-3-5), "")&amp;
      SOURCE!I369&amp;
" | "&amp; IF(lookups!$K$2-LEN(SOURCE!I369) &gt;= 0, REPT(" ",lookups!$K$2-LEN(SOURCE!I369)), "")&amp;
      SOURCE!J369&amp;      IF(lookups!$L$2-LEN(SOURCE!J369) &gt;= 0, REPT(" ",lookups!$L$2-LEN(SOURCE!J369)), "")&amp;
" | "&amp; IF(lookups!$K$2-LEN(SOURCE!I369) &gt;= 0, REPT(" ",lookups!$K$2-LEN(SOURCE!I369)), "")&amp;
      SOURCE!K369&amp;      IF(lookups!$L$2-LEN(SOURCE!K369) &gt;= 0, REPT(" ",lookups!$M$2-LEN(SOURCE!K369)), "")&amp;
" | "&amp; SOURCE!L369&amp;      IF(lookups!$O$2-LEN(SOURCE!L369) &gt;= 0, REPT(" ",lookups!$O$2-LEN(SOURCE!L369)), "")&amp;
" | "&amp; SOURCE!M369&amp;      IF(lookups!$P$2-LEN(SOURCE!M369) &gt;= 0, REPT(" ",lookups!$P$2-LEN(SOURCE!M369)), "")&amp;
      "},"&amp;IF(SOURCE!O369&lt;&gt;"",""&amp;SOURCE!O369,"")
 )
)
)</f>
        <v>/*  357 */  { fnCvtQuartL,                  divide,                      "l" STD_RIGHT_ARROW "qt.",                     "l" STD_RIGHT_ARROW "qt.",                     (0 &lt;&lt; TAM_MAX_BITS) |     0, CAT_NONE | SLS_ENABLED   | US_ENABLED   | EIM_DISABLED | PTP_NONE         },</v>
      </c>
    </row>
    <row r="370" spans="1:1">
      <c r="A370" s="80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IF(lookups!$E$2-LEN(SOURCE!C370) &gt;= 0, REPT(" ",lookups!$E$2-LEN(SOURCE!C370)), "")&amp;
      SOURCE!D370&amp;", "&amp; IF(lookups!$F$2-LEN(SOURCE!D370) &gt;= 0, REPT(" ",lookups!$F$2-LEN(SOURCE!D370)), "")&amp;
      SOURCE!E370&amp;", "&amp; IF(lookups!$G$2-LEN(SOURCE!E370) &gt;=0, REPT(" ",lookups!$G$2-LEN(SOURCE!E370)), "")&amp;
      SOURCE!F370&amp;", "&amp; IF(lookups!$H$2-LEN(SOURCE!F370) &gt;= 0, REPT(" ",lookups!$H$2-LEN(SOURCE!F370)+2), "")&amp;"("&amp;
      SUBSTITUTE(TEXT(SOURCE!G370,"??0"),"  ","")&amp;" &lt;&lt; TAM_MAX_BITS) |"&amp; IF(lookups!$I$2-3 &gt;= 0, REPT(" ",MAX(1,lookups!$I$2-5+4+1-1-LEN(  IF(ISTEXT(SOURCE!H370),SOURCE!H370,  SUBSTITUTE(SUBSTITUTE(TEXT(SOURCE!H370,"????0"),"  ","")," ",""))   ))), "")&amp;
       IF(ISTEXT(SOURCE!H370),SOURCE!H370, SUBSTITUTE(SUBSTITUTE(TEXT(SOURCE!H370,"????0"),"  ","")," ",""))   &amp;","&amp; IF(lookups!$J$2-3 &gt;= 0, REPT(" ",lookups!$J$2-3-5), "")&amp;
      SOURCE!I370&amp;
" | "&amp; IF(lookups!$K$2-LEN(SOURCE!I370) &gt;= 0, REPT(" ",lookups!$K$2-LEN(SOURCE!I370)), "")&amp;
      SOURCE!J370&amp;      IF(lookups!$L$2-LEN(SOURCE!J370) &gt;= 0, REPT(" ",lookups!$L$2-LEN(SOURCE!J370)), "")&amp;
" | "&amp; IF(lookups!$K$2-LEN(SOURCE!I370) &gt;= 0, REPT(" ",lookups!$K$2-LEN(SOURCE!I370)), "")&amp;
      SOURCE!K370&amp;      IF(lookups!$L$2-LEN(SOURCE!K370) &gt;= 0, REPT(" ",lookups!$M$2-LEN(SOURCE!K370)), "")&amp;
" | "&amp; SOURCE!L370&amp;      IF(lookups!$O$2-LEN(SOURCE!L370) &gt;= 0, REPT(" ",lookups!$O$2-LEN(SOURCE!L370)), "")&amp;
" | "&amp; SOURCE!M370&amp;      IF(lookups!$P$2-LEN(SOURCE!M370) &gt;= 0, REPT(" ",lookups!$P$2-LEN(SOURCE!M370)), "")&amp;
      "},"&amp;IF(SOURCE!O370&lt;&gt;"",""&amp;SOURCE!O370,"")
 )
)
)</f>
        <v>/*  358 */  { fnCvtFathomM,                 multiply,                    "fathom" STD_RIGHT_ARROW "m",                  "fathom" STD_RIGHT_ARROW,                      (0 &lt;&lt; TAM_MAX_BITS) |     0, CAT_NONE | SLS_ENABLED   | US_ENABLED   | EIM_DISABLED | PTP_NONE         },</v>
      </c>
    </row>
    <row r="371" spans="1:1">
      <c r="A371" s="80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IF(lookups!$E$2-LEN(SOURCE!C371) &gt;= 0, REPT(" ",lookups!$E$2-LEN(SOURCE!C371)), "")&amp;
      SOURCE!D371&amp;", "&amp; IF(lookups!$F$2-LEN(SOURCE!D371) &gt;= 0, REPT(" ",lookups!$F$2-LEN(SOURCE!D371)), "")&amp;
      SOURCE!E371&amp;", "&amp; IF(lookups!$G$2-LEN(SOURCE!E371) &gt;=0, REPT(" ",lookups!$G$2-LEN(SOURCE!E371)), "")&amp;
      SOURCE!F371&amp;", "&amp; IF(lookups!$H$2-LEN(SOURCE!F371) &gt;= 0, REPT(" ",lookups!$H$2-LEN(SOURCE!F371)+2), "")&amp;"("&amp;
      SUBSTITUTE(TEXT(SOURCE!G371,"??0"),"  ","")&amp;" &lt;&lt; TAM_MAX_BITS) |"&amp; IF(lookups!$I$2-3 &gt;= 0, REPT(" ",MAX(1,lookups!$I$2-5+4+1-1-LEN(  IF(ISTEXT(SOURCE!H371),SOURCE!H371,  SUBSTITUTE(SUBSTITUTE(TEXT(SOURCE!H371,"????0"),"  ","")," ",""))   ))), "")&amp;
       IF(ISTEXT(SOURCE!H371),SOURCE!H371, SUBSTITUTE(SUBSTITUTE(TEXT(SOURCE!H371,"????0"),"  ","")," ",""))   &amp;","&amp; IF(lookups!$J$2-3 &gt;= 0, REPT(" ",lookups!$J$2-3-5), "")&amp;
      SOURCE!I371&amp;
" | "&amp; IF(lookups!$K$2-LEN(SOURCE!I371) &gt;= 0, REPT(" ",lookups!$K$2-LEN(SOURCE!I371)), "")&amp;
      SOURCE!J371&amp;      IF(lookups!$L$2-LEN(SOURCE!J371) &gt;= 0, REPT(" ",lookups!$L$2-LEN(SOURCE!J371)), "")&amp;
" | "&amp; IF(lookups!$K$2-LEN(SOURCE!I371) &gt;= 0, REPT(" ",lookups!$K$2-LEN(SOURCE!I371)), "")&amp;
      SOURCE!K371&amp;      IF(lookups!$L$2-LEN(SOURCE!K371) &gt;= 0, REPT(" ",lookups!$M$2-LEN(SOURCE!K371)), "")&amp;
" | "&amp; SOURCE!L371&amp;      IF(lookups!$O$2-LEN(SOURCE!L371) &gt;= 0, REPT(" ",lookups!$O$2-LEN(SOURCE!L371)), "")&amp;
" | "&amp; SOURCE!M371&amp;      IF(lookups!$P$2-LEN(SOURCE!M371) &gt;= 0, REPT(" ",lookups!$P$2-LEN(SOURCE!M371)), "")&amp;
      "},"&amp;IF(SOURCE!O371&lt;&gt;"",""&amp;SOURCE!O371,"")
 )
)
)</f>
        <v>/*  359 */  { itemToBeCoded,                NOPARAM,                     "0359",                                        "0359",                                        (0 &lt;&lt; TAM_MAX_BITS) |     0, CAT_FREE | SLS_ENABLED   | US_UNCHANGED | EIM_DISABLED | PTP_DISABLED     },</v>
      </c>
    </row>
    <row r="372" spans="1:1">
      <c r="A372" s="80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IF(lookups!$E$2-LEN(SOURCE!C372) &gt;= 0, REPT(" ",lookups!$E$2-LEN(SOURCE!C372)), "")&amp;
      SOURCE!D372&amp;", "&amp; IF(lookups!$F$2-LEN(SOURCE!D372) &gt;= 0, REPT(" ",lookups!$F$2-LEN(SOURCE!D372)), "")&amp;
      SOURCE!E372&amp;", "&amp; IF(lookups!$G$2-LEN(SOURCE!E372) &gt;=0, REPT(" ",lookups!$G$2-LEN(SOURCE!E372)), "")&amp;
      SOURCE!F372&amp;", "&amp; IF(lookups!$H$2-LEN(SOURCE!F372) &gt;= 0, REPT(" ",lookups!$H$2-LEN(SOURCE!F372)+2), "")&amp;"("&amp;
      SUBSTITUTE(TEXT(SOURCE!G372,"??0"),"  ","")&amp;" &lt;&lt; TAM_MAX_BITS) |"&amp; IF(lookups!$I$2-3 &gt;= 0, REPT(" ",MAX(1,lookups!$I$2-5+4+1-1-LEN(  IF(ISTEXT(SOURCE!H372),SOURCE!H372,  SUBSTITUTE(SUBSTITUTE(TEXT(SOURCE!H372,"????0"),"  ","")," ",""))   ))), "")&amp;
       IF(ISTEXT(SOURCE!H372),SOURCE!H372, SUBSTITUTE(SUBSTITUTE(TEXT(SOURCE!H372,"????0"),"  ","")," ",""))   &amp;","&amp; IF(lookups!$J$2-3 &gt;= 0, REPT(" ",lookups!$J$2-3-5), "")&amp;
      SOURCE!I372&amp;
" | "&amp; IF(lookups!$K$2-LEN(SOURCE!I372) &gt;= 0, REPT(" ",lookups!$K$2-LEN(SOURCE!I372)), "")&amp;
      SOURCE!J372&amp;      IF(lookups!$L$2-LEN(SOURCE!J372) &gt;= 0, REPT(" ",lookups!$L$2-LEN(SOURCE!J372)), "")&amp;
" | "&amp; IF(lookups!$K$2-LEN(SOURCE!I372) &gt;= 0, REPT(" ",lookups!$K$2-LEN(SOURCE!I372)), "")&amp;
      SOURCE!K372&amp;      IF(lookups!$L$2-LEN(SOURCE!K372) &gt;= 0, REPT(" ",lookups!$M$2-LEN(SOURCE!K372)), "")&amp;
" | "&amp; SOURCE!L372&amp;      IF(lookups!$O$2-LEN(SOURCE!L372) &gt;= 0, REPT(" ",lookups!$O$2-LEN(SOURCE!L372)), "")&amp;
" | "&amp; SOURCE!M372&amp;      IF(lookups!$P$2-LEN(SOURCE!M372) &gt;= 0, REPT(" ",lookups!$P$2-LEN(SOURCE!M372)), "")&amp;
      "},"&amp;IF(SOURCE!O372&lt;&gt;"",""&amp;SOURCE!O372,"")
 )
)
)</f>
        <v>/*  360 */  { fnCvtNMiM,                    multiply,                    "nmi" STD_RIGHT_ARROW "m",                     "nmi" STD_RIGHT_ARROW "m",                     (0 &lt;&lt; TAM_MAX_BITS) |     0, CAT_NONE | SLS_ENABLED   | US_ENABLED   | EIM_DISABLED | PTP_NONE         },</v>
      </c>
    </row>
    <row r="373" spans="1:1">
      <c r="A373" s="80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IF(lookups!$E$2-LEN(SOURCE!C373) &gt;= 0, REPT(" ",lookups!$E$2-LEN(SOURCE!C373)), "")&amp;
      SOURCE!D373&amp;", "&amp; IF(lookups!$F$2-LEN(SOURCE!D373) &gt;= 0, REPT(" ",lookups!$F$2-LEN(SOURCE!D373)), "")&amp;
      SOURCE!E373&amp;", "&amp; IF(lookups!$G$2-LEN(SOURCE!E373) &gt;=0, REPT(" ",lookups!$G$2-LEN(SOURCE!E373)), "")&amp;
      SOURCE!F373&amp;", "&amp; IF(lookups!$H$2-LEN(SOURCE!F373) &gt;= 0, REPT(" ",lookups!$H$2-LEN(SOURCE!F373)+2), "")&amp;"("&amp;
      SUBSTITUTE(TEXT(SOURCE!G373,"??0"),"  ","")&amp;" &lt;&lt; TAM_MAX_BITS) |"&amp; IF(lookups!$I$2-3 &gt;= 0, REPT(" ",MAX(1,lookups!$I$2-5+4+1-1-LEN(  IF(ISTEXT(SOURCE!H373),SOURCE!H373,  SUBSTITUTE(SUBSTITUTE(TEXT(SOURCE!H373,"????0"),"  ","")," ",""))   ))), "")&amp;
       IF(ISTEXT(SOURCE!H373),SOURCE!H373, SUBSTITUTE(SUBSTITUTE(TEXT(SOURCE!H373,"????0"),"  ","")," ",""))   &amp;","&amp; IF(lookups!$J$2-3 &gt;= 0, REPT(" ",lookups!$J$2-3-5), "")&amp;
      SOURCE!I373&amp;
" | "&amp; IF(lookups!$K$2-LEN(SOURCE!I373) &gt;= 0, REPT(" ",lookups!$K$2-LEN(SOURCE!I373)), "")&amp;
      SOURCE!J373&amp;      IF(lookups!$L$2-LEN(SOURCE!J373) &gt;= 0, REPT(" ",lookups!$L$2-LEN(SOURCE!J373)), "")&amp;
" | "&amp; IF(lookups!$K$2-LEN(SOURCE!I373) &gt;= 0, REPT(" ",lookups!$K$2-LEN(SOURCE!I373)), "")&amp;
      SOURCE!K373&amp;      IF(lookups!$L$2-LEN(SOURCE!K373) &gt;= 0, REPT(" ",lookups!$M$2-LEN(SOURCE!K373)), "")&amp;
" | "&amp; SOURCE!L373&amp;      IF(lookups!$O$2-LEN(SOURCE!L373) &gt;= 0, REPT(" ",lookups!$O$2-LEN(SOURCE!L373)), "")&amp;
" | "&amp; SOURCE!M373&amp;      IF(lookups!$P$2-LEN(SOURCE!M373) &gt;= 0, REPT(" ",lookups!$P$2-LEN(SOURCE!M373)), "")&amp;
      "},"&amp;IF(SOURCE!O373&lt;&gt;"",""&amp;SOURCE!O373,"")
 )
)
)</f>
        <v>/*  361 */  { fnCvtFathomM,                 divide,                      "m" STD_RIGHT_ARROW "fathom",                  "m" STD_RIGHT_ARROW,                           (0 &lt;&lt; TAM_MAX_BITS) |     0, CAT_NONE | SLS_ENABLED   | US_ENABLED   | EIM_DISABLED | PTP_NONE         },</v>
      </c>
    </row>
    <row r="374" spans="1:1">
      <c r="A374" s="80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IF(lookups!$E$2-LEN(SOURCE!C374) &gt;= 0, REPT(" ",lookups!$E$2-LEN(SOURCE!C374)), "")&amp;
      SOURCE!D374&amp;", "&amp; IF(lookups!$F$2-LEN(SOURCE!D374) &gt;= 0, REPT(" ",lookups!$F$2-LEN(SOURCE!D374)), "")&amp;
      SOURCE!E374&amp;", "&amp; IF(lookups!$G$2-LEN(SOURCE!E374) &gt;=0, REPT(" ",lookups!$G$2-LEN(SOURCE!E374)), "")&amp;
      SOURCE!F374&amp;", "&amp; IF(lookups!$H$2-LEN(SOURCE!F374) &gt;= 0, REPT(" ",lookups!$H$2-LEN(SOURCE!F374)+2), "")&amp;"("&amp;
      SUBSTITUTE(TEXT(SOURCE!G374,"??0"),"  ","")&amp;" &lt;&lt; TAM_MAX_BITS) |"&amp; IF(lookups!$I$2-3 &gt;= 0, REPT(" ",MAX(1,lookups!$I$2-5+4+1-1-LEN(  IF(ISTEXT(SOURCE!H374),SOURCE!H374,  SUBSTITUTE(SUBSTITUTE(TEXT(SOURCE!H374,"????0"),"  ","")," ",""))   ))), "")&amp;
       IF(ISTEXT(SOURCE!H374),SOURCE!H374, SUBSTITUTE(SUBSTITUTE(TEXT(SOURCE!H374,"????0"),"  ","")," ",""))   &amp;","&amp; IF(lookups!$J$2-3 &gt;= 0, REPT(" ",lookups!$J$2-3-5), "")&amp;
      SOURCE!I374&amp;
" | "&amp; IF(lookups!$K$2-LEN(SOURCE!I374) &gt;= 0, REPT(" ",lookups!$K$2-LEN(SOURCE!I374)), "")&amp;
      SOURCE!J374&amp;      IF(lookups!$L$2-LEN(SOURCE!J374) &gt;= 0, REPT(" ",lookups!$L$2-LEN(SOURCE!J374)), "")&amp;
" | "&amp; IF(lookups!$K$2-LEN(SOURCE!I374) &gt;= 0, REPT(" ",lookups!$K$2-LEN(SOURCE!I374)), "")&amp;
      SOURCE!K374&amp;      IF(lookups!$L$2-LEN(SOURCE!K374) &gt;= 0, REPT(" ",lookups!$M$2-LEN(SOURCE!K374)), "")&amp;
" | "&amp; SOURCE!L374&amp;      IF(lookups!$O$2-LEN(SOURCE!L374) &gt;= 0, REPT(" ",lookups!$O$2-LEN(SOURCE!L374)), "")&amp;
" | "&amp; SOURCE!M374&amp;      IF(lookups!$P$2-LEN(SOURCE!M374) &gt;= 0, REPT(" ",lookups!$P$2-LEN(SOURCE!M374)), "")&amp;
      "},"&amp;IF(SOURCE!O374&lt;&gt;"",""&amp;SOURCE!O374,"")
 )
)
)</f>
        <v>/*  362 */  { itemToBeCoded,                NOPARAM,                     "0362",                                        "0362",                                        (0 &lt;&lt; TAM_MAX_BITS) |     0, CAT_FREE | SLS_ENABLED   | US_UNCHANGED | EIM_DISABLED | PTP_DISABLED     },</v>
      </c>
    </row>
    <row r="375" spans="1:1">
      <c r="A375" s="80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IF(lookups!$E$2-LEN(SOURCE!C375) &gt;= 0, REPT(" ",lookups!$E$2-LEN(SOURCE!C375)), "")&amp;
      SOURCE!D375&amp;", "&amp; IF(lookups!$F$2-LEN(SOURCE!D375) &gt;= 0, REPT(" ",lookups!$F$2-LEN(SOURCE!D375)), "")&amp;
      SOURCE!E375&amp;", "&amp; IF(lookups!$G$2-LEN(SOURCE!E375) &gt;=0, REPT(" ",lookups!$G$2-LEN(SOURCE!E375)), "")&amp;
      SOURCE!F375&amp;", "&amp; IF(lookups!$H$2-LEN(SOURCE!F375) &gt;= 0, REPT(" ",lookups!$H$2-LEN(SOURCE!F375)+2), "")&amp;"("&amp;
      SUBSTITUTE(TEXT(SOURCE!G375,"??0"),"  ","")&amp;" &lt;&lt; TAM_MAX_BITS) |"&amp; IF(lookups!$I$2-3 &gt;= 0, REPT(" ",MAX(1,lookups!$I$2-5+4+1-1-LEN(  IF(ISTEXT(SOURCE!H375),SOURCE!H375,  SUBSTITUTE(SUBSTITUTE(TEXT(SOURCE!H375,"????0"),"  ","")," ",""))   ))), "")&amp;
       IF(ISTEXT(SOURCE!H375),SOURCE!H375, SUBSTITUTE(SUBSTITUTE(TEXT(SOURCE!H375,"????0"),"  ","")," ",""))   &amp;","&amp; IF(lookups!$J$2-3 &gt;= 0, REPT(" ",lookups!$J$2-3-5), "")&amp;
      SOURCE!I375&amp;
" | "&amp; IF(lookups!$K$2-LEN(SOURCE!I375) &gt;= 0, REPT(" ",lookups!$K$2-LEN(SOURCE!I375)), "")&amp;
      SOURCE!J375&amp;      IF(lookups!$L$2-LEN(SOURCE!J375) &gt;= 0, REPT(" ",lookups!$L$2-LEN(SOURCE!J375)), "")&amp;
" | "&amp; IF(lookups!$K$2-LEN(SOURCE!I375) &gt;= 0, REPT(" ",lookups!$K$2-LEN(SOURCE!I375)), "")&amp;
      SOURCE!K375&amp;      IF(lookups!$L$2-LEN(SOURCE!K375) &gt;= 0, REPT(" ",lookups!$M$2-LEN(SOURCE!K375)), "")&amp;
" | "&amp; SOURCE!L375&amp;      IF(lookups!$O$2-LEN(SOURCE!L375) &gt;= 0, REPT(" ",lookups!$O$2-LEN(SOURCE!L375)), "")&amp;
" | "&amp; SOURCE!M375&amp;      IF(lookups!$P$2-LEN(SOURCE!M375) &gt;= 0, REPT(" ",lookups!$P$2-LEN(SOURCE!M375)), "")&amp;
      "},"&amp;IF(SOURCE!O375&lt;&gt;"",""&amp;SOURCE!O375,"")
 )
)
)</f>
        <v>/*  363 */  { fnCvtNMiM,                    divide,                      "m" STD_RIGHT_ARROW "nmi",                     "m" STD_RIGHT_ARROW "nmi",                     (0 &lt;&lt; TAM_MAX_BITS) |     0, CAT_NONE | SLS_ENABLED   | US_ENABLED   | EIM_DISABLED | PTP_NONE         },</v>
      </c>
    </row>
    <row r="376" spans="1:1">
      <c r="A376" s="80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IF(lookups!$E$2-LEN(SOURCE!C376) &gt;= 0, REPT(" ",lookups!$E$2-LEN(SOURCE!C376)), "")&amp;
      SOURCE!D376&amp;", "&amp; IF(lookups!$F$2-LEN(SOURCE!D376) &gt;= 0, REPT(" ",lookups!$F$2-LEN(SOURCE!D376)), "")&amp;
      SOURCE!E376&amp;", "&amp; IF(lookups!$G$2-LEN(SOURCE!E376) &gt;=0, REPT(" ",lookups!$G$2-LEN(SOURCE!E376)), "")&amp;
      SOURCE!F376&amp;", "&amp; IF(lookups!$H$2-LEN(SOURCE!F376) &gt;= 0, REPT(" ",lookups!$H$2-LEN(SOURCE!F376)+2), "")&amp;"("&amp;
      SUBSTITUTE(TEXT(SOURCE!G376,"??0"),"  ","")&amp;" &lt;&lt; TAM_MAX_BITS) |"&amp; IF(lookups!$I$2-3 &gt;= 0, REPT(" ",MAX(1,lookups!$I$2-5+4+1-1-LEN(  IF(ISTEXT(SOURCE!H376),SOURCE!H376,  SUBSTITUTE(SUBSTITUTE(TEXT(SOURCE!H376,"????0"),"  ","")," ",""))   ))), "")&amp;
       IF(ISTEXT(SOURCE!H376),SOURCE!H376, SUBSTITUTE(SUBSTITUTE(TEXT(SOURCE!H376,"????0"),"  ","")," ",""))   &amp;","&amp; IF(lookups!$J$2-3 &gt;= 0, REPT(" ",lookups!$J$2-3-5), "")&amp;
      SOURCE!I376&amp;
" | "&amp; IF(lookups!$K$2-LEN(SOURCE!I376) &gt;= 0, REPT(" ",lookups!$K$2-LEN(SOURCE!I376)), "")&amp;
      SOURCE!J376&amp;      IF(lookups!$L$2-LEN(SOURCE!J376) &gt;= 0, REPT(" ",lookups!$L$2-LEN(SOURCE!J376)), "")&amp;
" | "&amp; IF(lookups!$K$2-LEN(SOURCE!I376) &gt;= 0, REPT(" ",lookups!$K$2-LEN(SOURCE!I376)), "")&amp;
      SOURCE!K376&amp;      IF(lookups!$L$2-LEN(SOURCE!K376) &gt;= 0, REPT(" ",lookups!$M$2-LEN(SOURCE!K376)), "")&amp;
" | "&amp; SOURCE!L376&amp;      IF(lookups!$O$2-LEN(SOURCE!L376) &gt;= 0, REPT(" ",lookups!$O$2-LEN(SOURCE!L376)), "")&amp;
" | "&amp; SOURCE!M376&amp;      IF(lookups!$P$2-LEN(SOURCE!M376) &gt;= 0, REPT(" ",lookups!$P$2-LEN(SOURCE!M376)), "")&amp;
      "},"&amp;IF(SOURCE!O376&lt;&gt;"",""&amp;SOURCE!O376,"")
 )
)
)</f>
        <v>/*  364 */  { fnCvtBarrelM3,                multiply,                    "barrel" STD_RIGHT_ARROW "m" STD_SUP_3,        "barrel" STD_RIGHT_ARROW,                      (0 &lt;&lt; TAM_MAX_BITS) |     0, CAT_NONE | SLS_ENABLED   | US_ENABLED   | EIM_DISABLED | PTP_NONE         },</v>
      </c>
    </row>
    <row r="377" spans="1:1">
      <c r="A377" s="80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IF(lookups!$E$2-LEN(SOURCE!C377) &gt;= 0, REPT(" ",lookups!$E$2-LEN(SOURCE!C377)), "")&amp;
      SOURCE!D377&amp;", "&amp; IF(lookups!$F$2-LEN(SOURCE!D377) &gt;= 0, REPT(" ",lookups!$F$2-LEN(SOURCE!D377)), "")&amp;
      SOURCE!E377&amp;", "&amp; IF(lookups!$G$2-LEN(SOURCE!E377) &gt;=0, REPT(" ",lookups!$G$2-LEN(SOURCE!E377)), "")&amp;
      SOURCE!F377&amp;", "&amp; IF(lookups!$H$2-LEN(SOURCE!F377) &gt;= 0, REPT(" ",lookups!$H$2-LEN(SOURCE!F377)+2), "")&amp;"("&amp;
      SUBSTITUTE(TEXT(SOURCE!G377,"??0"),"  ","")&amp;" &lt;&lt; TAM_MAX_BITS) |"&amp; IF(lookups!$I$2-3 &gt;= 0, REPT(" ",MAX(1,lookups!$I$2-5+4+1-1-LEN(  IF(ISTEXT(SOURCE!H377),SOURCE!H377,  SUBSTITUTE(SUBSTITUTE(TEXT(SOURCE!H377,"????0"),"  ","")," ",""))   ))), "")&amp;
       IF(ISTEXT(SOURCE!H377),SOURCE!H377, SUBSTITUTE(SUBSTITUTE(TEXT(SOURCE!H377,"????0"),"  ","")," ",""))   &amp;","&amp; IF(lookups!$J$2-3 &gt;= 0, REPT(" ",lookups!$J$2-3-5), "")&amp;
      SOURCE!I377&amp;
" | "&amp; IF(lookups!$K$2-LEN(SOURCE!I377) &gt;= 0, REPT(" ",lookups!$K$2-LEN(SOURCE!I377)), "")&amp;
      SOURCE!J377&amp;      IF(lookups!$L$2-LEN(SOURCE!J377) &gt;= 0, REPT(" ",lookups!$L$2-LEN(SOURCE!J377)), "")&amp;
" | "&amp; IF(lookups!$K$2-LEN(SOURCE!I377) &gt;= 0, REPT(" ",lookups!$K$2-LEN(SOURCE!I377)), "")&amp;
      SOURCE!K377&amp;      IF(lookups!$L$2-LEN(SOURCE!K377) &gt;= 0, REPT(" ",lookups!$M$2-LEN(SOURCE!K377)), "")&amp;
" | "&amp; SOURCE!L377&amp;      IF(lookups!$O$2-LEN(SOURCE!L377) &gt;= 0, REPT(" ",lookups!$O$2-LEN(SOURCE!L377)), "")&amp;
" | "&amp; SOURCE!M377&amp;      IF(lookups!$P$2-LEN(SOURCE!M377) &gt;= 0, REPT(" ",lookups!$P$2-LEN(SOURCE!M377)), "")&amp;
      "},"&amp;IF(SOURCE!O377&lt;&gt;"",""&amp;SOURCE!O377,"")
 )
)
)</f>
        <v>/*  365 */  { itemToBeCoded,                NOPARAM,                     "0365",                                        "0365",                                        (0 &lt;&lt; TAM_MAX_BITS) |     0, CAT_FREE | SLS_ENABLED   | US_UNCHANGED | EIM_DISABLED | PTP_DISABLED     },</v>
      </c>
    </row>
    <row r="378" spans="1:1">
      <c r="A378" s="80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IF(lookups!$E$2-LEN(SOURCE!C378) &gt;= 0, REPT(" ",lookups!$E$2-LEN(SOURCE!C378)), "")&amp;
      SOURCE!D378&amp;", "&amp; IF(lookups!$F$2-LEN(SOURCE!D378) &gt;= 0, REPT(" ",lookups!$F$2-LEN(SOURCE!D378)), "")&amp;
      SOURCE!E378&amp;", "&amp; IF(lookups!$G$2-LEN(SOURCE!E378) &gt;=0, REPT(" ",lookups!$G$2-LEN(SOURCE!E378)), "")&amp;
      SOURCE!F378&amp;", "&amp; IF(lookups!$H$2-LEN(SOURCE!F378) &gt;= 0, REPT(" ",lookups!$H$2-LEN(SOURCE!F378)+2), "")&amp;"("&amp;
      SUBSTITUTE(TEXT(SOURCE!G378,"??0"),"  ","")&amp;" &lt;&lt; TAM_MAX_BITS) |"&amp; IF(lookups!$I$2-3 &gt;= 0, REPT(" ",MAX(1,lookups!$I$2-5+4+1-1-LEN(  IF(ISTEXT(SOURCE!H378),SOURCE!H378,  SUBSTITUTE(SUBSTITUTE(TEXT(SOURCE!H378,"????0"),"  ","")," ",""))   ))), "")&amp;
       IF(ISTEXT(SOURCE!H378),SOURCE!H378, SUBSTITUTE(SUBSTITUTE(TEXT(SOURCE!H378,"????0"),"  ","")," ",""))   &amp;","&amp; IF(lookups!$J$2-3 &gt;= 0, REPT(" ",lookups!$J$2-3-5), "")&amp;
      SOURCE!I378&amp;
" | "&amp; IF(lookups!$K$2-LEN(SOURCE!I378) &gt;= 0, REPT(" ",lookups!$K$2-LEN(SOURCE!I378)), "")&amp;
      SOURCE!J378&amp;      IF(lookups!$L$2-LEN(SOURCE!J378) &gt;= 0, REPT(" ",lookups!$L$2-LEN(SOURCE!J378)), "")&amp;
" | "&amp; IF(lookups!$K$2-LEN(SOURCE!I378) &gt;= 0, REPT(" ",lookups!$K$2-LEN(SOURCE!I378)), "")&amp;
      SOURCE!K378&amp;      IF(lookups!$L$2-LEN(SOURCE!K378) &gt;= 0, REPT(" ",lookups!$M$2-LEN(SOURCE!K378)), "")&amp;
" | "&amp; SOURCE!L378&amp;      IF(lookups!$O$2-LEN(SOURCE!L378) &gt;= 0, REPT(" ",lookups!$O$2-LEN(SOURCE!L378)), "")&amp;
" | "&amp; SOURCE!M378&amp;      IF(lookups!$P$2-LEN(SOURCE!M378) &gt;= 0, REPT(" ",lookups!$P$2-LEN(SOURCE!M378)), "")&amp;
      "},"&amp;IF(SOURCE!O378&lt;&gt;"",""&amp;SOURCE!O378,"")
 )
)
)</f>
        <v>/*  366 */  { fnCvtBarrelM3,                divide,                      "m" STD_SUP_3 STD_RIGHT_ARROW "barrel",        "m" STD_SUP_3 STD_RIGHT_ARROW,                 (0 &lt;&lt; TAM_MAX_BITS) |     0, CAT_NONE | SLS_ENABLED   | US_ENABLED   | EIM_DISABLED | PTP_NONE         },</v>
      </c>
    </row>
    <row r="379" spans="1:1">
      <c r="A379" s="80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IF(lookups!$E$2-LEN(SOURCE!C379) &gt;= 0, REPT(" ",lookups!$E$2-LEN(SOURCE!C379)), "")&amp;
      SOURCE!D379&amp;", "&amp; IF(lookups!$F$2-LEN(SOURCE!D379) &gt;= 0, REPT(" ",lookups!$F$2-LEN(SOURCE!D379)), "")&amp;
      SOURCE!E379&amp;", "&amp; IF(lookups!$G$2-LEN(SOURCE!E379) &gt;=0, REPT(" ",lookups!$G$2-LEN(SOURCE!E379)), "")&amp;
      SOURCE!F379&amp;", "&amp; IF(lookups!$H$2-LEN(SOURCE!F379) &gt;= 0, REPT(" ",lookups!$H$2-LEN(SOURCE!F379)+2), "")&amp;"("&amp;
      SUBSTITUTE(TEXT(SOURCE!G379,"??0"),"  ","")&amp;" &lt;&lt; TAM_MAX_BITS) |"&amp; IF(lookups!$I$2-3 &gt;= 0, REPT(" ",MAX(1,lookups!$I$2-5+4+1-1-LEN(  IF(ISTEXT(SOURCE!H379),SOURCE!H379,  SUBSTITUTE(SUBSTITUTE(TEXT(SOURCE!H379,"????0"),"  ","")," ",""))   ))), "")&amp;
       IF(ISTEXT(SOURCE!H379),SOURCE!H379, SUBSTITUTE(SUBSTITUTE(TEXT(SOURCE!H379,"????0"),"  ","")," ",""))   &amp;","&amp; IF(lookups!$J$2-3 &gt;= 0, REPT(" ",lookups!$J$2-3-5), "")&amp;
      SOURCE!I379&amp;
" | "&amp; IF(lookups!$K$2-LEN(SOURCE!I379) &gt;= 0, REPT(" ",lookups!$K$2-LEN(SOURCE!I379)), "")&amp;
      SOURCE!J379&amp;      IF(lookups!$L$2-LEN(SOURCE!J379) &gt;= 0, REPT(" ",lookups!$L$2-LEN(SOURCE!J379)), "")&amp;
" | "&amp; IF(lookups!$K$2-LEN(SOURCE!I379) &gt;= 0, REPT(" ",lookups!$K$2-LEN(SOURCE!I379)), "")&amp;
      SOURCE!K379&amp;      IF(lookups!$L$2-LEN(SOURCE!K379) &gt;= 0, REPT(" ",lookups!$M$2-LEN(SOURCE!K379)), "")&amp;
" | "&amp; SOURCE!L379&amp;      IF(lookups!$O$2-LEN(SOURCE!L379) &gt;= 0, REPT(" ",lookups!$O$2-LEN(SOURCE!L379)), "")&amp;
" | "&amp; SOURCE!M379&amp;      IF(lookups!$P$2-LEN(SOURCE!M379) &gt;= 0, REPT(" ",lookups!$P$2-LEN(SOURCE!M379)), "")&amp;
      "},"&amp;IF(SOURCE!O379&lt;&gt;"",""&amp;SOURCE!O379,"")
 )
)
)</f>
        <v>/*  367 */  { itemToBeCoded,                NOPARAM,                     "0367",                                        "0367",                                        (0 &lt;&lt; TAM_MAX_BITS) |     0, CAT_FREE | SLS_ENABLED   | US_UNCHANGED | EIM_DISABLED | PTP_DISABLED     },</v>
      </c>
    </row>
    <row r="380" spans="1:1">
      <c r="A380" s="80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IF(lookups!$E$2-LEN(SOURCE!C380) &gt;= 0, REPT(" ",lookups!$E$2-LEN(SOURCE!C380)), "")&amp;
      SOURCE!D380&amp;", "&amp; IF(lookups!$F$2-LEN(SOURCE!D380) &gt;= 0, REPT(" ",lookups!$F$2-LEN(SOURCE!D380)), "")&amp;
      SOURCE!E380&amp;", "&amp; IF(lookups!$G$2-LEN(SOURCE!E380) &gt;=0, REPT(" ",lookups!$G$2-LEN(SOURCE!E380)), "")&amp;
      SOURCE!F380&amp;", "&amp; IF(lookups!$H$2-LEN(SOURCE!F380) &gt;= 0, REPT(" ",lookups!$H$2-LEN(SOURCE!F380)+2), "")&amp;"("&amp;
      SUBSTITUTE(TEXT(SOURCE!G380,"??0"),"  ","")&amp;" &lt;&lt; TAM_MAX_BITS) |"&amp; IF(lookups!$I$2-3 &gt;= 0, REPT(" ",MAX(1,lookups!$I$2-5+4+1-1-LEN(  IF(ISTEXT(SOURCE!H380),SOURCE!H380,  SUBSTITUTE(SUBSTITUTE(TEXT(SOURCE!H380,"????0"),"  ","")," ",""))   ))), "")&amp;
       IF(ISTEXT(SOURCE!H380),SOURCE!H380, SUBSTITUTE(SUBSTITUTE(TEXT(SOURCE!H380,"????0"),"  ","")," ",""))   &amp;","&amp; IF(lookups!$J$2-3 &gt;= 0, REPT(" ",lookups!$J$2-3-5), "")&amp;
      SOURCE!I380&amp;
" | "&amp; IF(lookups!$K$2-LEN(SOURCE!I380) &gt;= 0, REPT(" ",lookups!$K$2-LEN(SOURCE!I380)), "")&amp;
      SOURCE!J380&amp;      IF(lookups!$L$2-LEN(SOURCE!J380) &gt;= 0, REPT(" ",lookups!$L$2-LEN(SOURCE!J380)), "")&amp;
" | "&amp; IF(lookups!$K$2-LEN(SOURCE!I380) &gt;= 0, REPT(" ",lookups!$K$2-LEN(SOURCE!I380)), "")&amp;
      SOURCE!K380&amp;      IF(lookups!$L$2-LEN(SOURCE!K380) &gt;= 0, REPT(" ",lookups!$M$2-LEN(SOURCE!K380)), "")&amp;
" | "&amp; SOURCE!L380&amp;      IF(lookups!$O$2-LEN(SOURCE!L380) &gt;= 0, REPT(" ",lookups!$O$2-LEN(SOURCE!L380)), "")&amp;
" | "&amp; SOURCE!M380&amp;      IF(lookups!$P$2-LEN(SOURCE!M380) &gt;= 0, REPT(" ",lookups!$P$2-LEN(SOURCE!M380)), "")&amp;
      "},"&amp;IF(SOURCE!O380&lt;&gt;"",""&amp;SOURCE!O380,"")
 )
)
)</f>
        <v>/*  368 */  { itemToBeCoded,                NOPARAM,                     "0368",                                        "0368",                                        (0 &lt;&lt; TAM_MAX_BITS) |     0, CAT_FREE | SLS_ENABLED   | US_UNCHANGED | EIM_DISABLED | PTP_DISABLED     },</v>
      </c>
    </row>
    <row r="381" spans="1:1">
      <c r="A381" s="80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IF(lookups!$E$2-LEN(SOURCE!C381) &gt;= 0, REPT(" ",lookups!$E$2-LEN(SOURCE!C381)), "")&amp;
      SOURCE!D381&amp;", "&amp; IF(lookups!$F$2-LEN(SOURCE!D381) &gt;= 0, REPT(" ",lookups!$F$2-LEN(SOURCE!D381)), "")&amp;
      SOURCE!E381&amp;", "&amp; IF(lookups!$G$2-LEN(SOURCE!E381) &gt;=0, REPT(" ",lookups!$G$2-LEN(SOURCE!E381)), "")&amp;
      SOURCE!F381&amp;", "&amp; IF(lookups!$H$2-LEN(SOURCE!F381) &gt;= 0, REPT(" ",lookups!$H$2-LEN(SOURCE!F381)+2), "")&amp;"("&amp;
      SUBSTITUTE(TEXT(SOURCE!G381,"??0"),"  ","")&amp;" &lt;&lt; TAM_MAX_BITS) |"&amp; IF(lookups!$I$2-3 &gt;= 0, REPT(" ",MAX(1,lookups!$I$2-5+4+1-1-LEN(  IF(ISTEXT(SOURCE!H381),SOURCE!H381,  SUBSTITUTE(SUBSTITUTE(TEXT(SOURCE!H381,"????0"),"  ","")," ",""))   ))), "")&amp;
       IF(ISTEXT(SOURCE!H381),SOURCE!H381, SUBSTITUTE(SUBSTITUTE(TEXT(SOURCE!H381,"????0"),"  ","")," ",""))   &amp;","&amp; IF(lookups!$J$2-3 &gt;= 0, REPT(" ",lookups!$J$2-3-5), "")&amp;
      SOURCE!I381&amp;
" | "&amp; IF(lookups!$K$2-LEN(SOURCE!I381) &gt;= 0, REPT(" ",lookups!$K$2-LEN(SOURCE!I381)), "")&amp;
      SOURCE!J381&amp;      IF(lookups!$L$2-LEN(SOURCE!J381) &gt;= 0, REPT(" ",lookups!$L$2-LEN(SOURCE!J381)), "")&amp;
" | "&amp; IF(lookups!$K$2-LEN(SOURCE!I381) &gt;= 0, REPT(" ",lookups!$K$2-LEN(SOURCE!I381)), "")&amp;
      SOURCE!K381&amp;      IF(lookups!$L$2-LEN(SOURCE!K381) &gt;= 0, REPT(" ",lookups!$M$2-LEN(SOURCE!K381)), "")&amp;
" | "&amp; SOURCE!L381&amp;      IF(lookups!$O$2-LEN(SOURCE!L381) &gt;= 0, REPT(" ",lookups!$O$2-LEN(SOURCE!L381)), "")&amp;
" | "&amp; SOURCE!M381&amp;      IF(lookups!$P$2-LEN(SOURCE!M381) &gt;= 0, REPT(" ",lookups!$P$2-LEN(SOURCE!M381)), "")&amp;
      "},"&amp;IF(SOURCE!O381&lt;&gt;"",""&amp;SOURCE!O381,"")
 )
)
)</f>
        <v>/*  369 */  { itemToBeCoded,                NOPARAM,                     "0369",                                        "0369",                                        (0 &lt;&lt; TAM_MAX_BITS) |     0, CAT_FREE | SLS_ENABLED   | US_UNCHANGED | EIM_DISABLED | PTP_DISABLED     },</v>
      </c>
    </row>
    <row r="382" spans="1:1">
      <c r="A382" s="80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IF(lookups!$E$2-LEN(SOURCE!C382) &gt;= 0, REPT(" ",lookups!$E$2-LEN(SOURCE!C382)), "")&amp;
      SOURCE!D382&amp;", "&amp; IF(lookups!$F$2-LEN(SOURCE!D382) &gt;= 0, REPT(" ",lookups!$F$2-LEN(SOURCE!D382)), "")&amp;
      SOURCE!E382&amp;", "&amp; IF(lookups!$G$2-LEN(SOURCE!E382) &gt;=0, REPT(" ",lookups!$G$2-LEN(SOURCE!E382)), "")&amp;
      SOURCE!F382&amp;", "&amp; IF(lookups!$H$2-LEN(SOURCE!F382) &gt;= 0, REPT(" ",lookups!$H$2-LEN(SOURCE!F382)+2), "")&amp;"("&amp;
      SUBSTITUTE(TEXT(SOURCE!G382,"??0"),"  ","")&amp;" &lt;&lt; TAM_MAX_BITS) |"&amp; IF(lookups!$I$2-3 &gt;= 0, REPT(" ",MAX(1,lookups!$I$2-5+4+1-1-LEN(  IF(ISTEXT(SOURCE!H382),SOURCE!H382,  SUBSTITUTE(SUBSTITUTE(TEXT(SOURCE!H382,"????0"),"  ","")," ",""))   ))), "")&amp;
       IF(ISTEXT(SOURCE!H382),SOURCE!H382, SUBSTITUTE(SUBSTITUTE(TEXT(SOURCE!H382,"????0"),"  ","")," ",""))   &amp;","&amp; IF(lookups!$J$2-3 &gt;= 0, REPT(" ",lookups!$J$2-3-5), "")&amp;
      SOURCE!I382&amp;
" | "&amp; IF(lookups!$K$2-LEN(SOURCE!I382) &gt;= 0, REPT(" ",lookups!$K$2-LEN(SOURCE!I382)), "")&amp;
      SOURCE!J382&amp;      IF(lookups!$L$2-LEN(SOURCE!J382) &gt;= 0, REPT(" ",lookups!$L$2-LEN(SOURCE!J382)), "")&amp;
" | "&amp; IF(lookups!$K$2-LEN(SOURCE!I382) &gt;= 0, REPT(" ",lookups!$K$2-LEN(SOURCE!I382)), "")&amp;
      SOURCE!K382&amp;      IF(lookups!$L$2-LEN(SOURCE!K382) &gt;= 0, REPT(" ",lookups!$M$2-LEN(SOURCE!K382)), "")&amp;
" | "&amp; SOURCE!L382&amp;      IF(lookups!$O$2-LEN(SOURCE!L382) &gt;= 0, REPT(" ",lookups!$O$2-LEN(SOURCE!L382)), "")&amp;
" | "&amp; SOURCE!M382&amp;      IF(lookups!$P$2-LEN(SOURCE!M382) &gt;= 0, REPT(" ",lookups!$P$2-LEN(SOURCE!M382)), "")&amp;
      "},"&amp;IF(SOURCE!O382&lt;&gt;"",""&amp;SOURCE!O382,"")
 )
)
)</f>
        <v>/*  370 */  { fnCvtHectareM2,               multiply,                    "ha" STD_RIGHT_ARROW "m" STD_SUP_2,            "ha" STD_RIGHT_ARROW "m" STD_SUP_2,            (0 &lt;&lt; TAM_MAX_BITS) |     0, CAT_NONE | SLS_ENABLED   | US_ENABLED   | EIM_DISABLED | PTP_NONE         },</v>
      </c>
    </row>
    <row r="383" spans="1:1">
      <c r="A383" s="80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IF(lookups!$E$2-LEN(SOURCE!C383) &gt;= 0, REPT(" ",lookups!$E$2-LEN(SOURCE!C383)), "")&amp;
      SOURCE!D383&amp;", "&amp; IF(lookups!$F$2-LEN(SOURCE!D383) &gt;= 0, REPT(" ",lookups!$F$2-LEN(SOURCE!D383)), "")&amp;
      SOURCE!E383&amp;", "&amp; IF(lookups!$G$2-LEN(SOURCE!E383) &gt;=0, REPT(" ",lookups!$G$2-LEN(SOURCE!E383)), "")&amp;
      SOURCE!F383&amp;", "&amp; IF(lookups!$H$2-LEN(SOURCE!F383) &gt;= 0, REPT(" ",lookups!$H$2-LEN(SOURCE!F383)+2), "")&amp;"("&amp;
      SUBSTITUTE(TEXT(SOURCE!G383,"??0"),"  ","")&amp;" &lt;&lt; TAM_MAX_BITS) |"&amp; IF(lookups!$I$2-3 &gt;= 0, REPT(" ",MAX(1,lookups!$I$2-5+4+1-1-LEN(  IF(ISTEXT(SOURCE!H383),SOURCE!H383,  SUBSTITUTE(SUBSTITUTE(TEXT(SOURCE!H383,"????0"),"  ","")," ",""))   ))), "")&amp;
       IF(ISTEXT(SOURCE!H383),SOURCE!H383, SUBSTITUTE(SUBSTITUTE(TEXT(SOURCE!H383,"????0"),"  ","")," ",""))   &amp;","&amp; IF(lookups!$J$2-3 &gt;= 0, REPT(" ",lookups!$J$2-3-5), "")&amp;
      SOURCE!I383&amp;
" | "&amp; IF(lookups!$K$2-LEN(SOURCE!I383) &gt;= 0, REPT(" ",lookups!$K$2-LEN(SOURCE!I383)), "")&amp;
      SOURCE!J383&amp;      IF(lookups!$L$2-LEN(SOURCE!J383) &gt;= 0, REPT(" ",lookups!$L$2-LEN(SOURCE!J383)), "")&amp;
" | "&amp; IF(lookups!$K$2-LEN(SOURCE!I383) &gt;= 0, REPT(" ",lookups!$K$2-LEN(SOURCE!I383)), "")&amp;
      SOURCE!K383&amp;      IF(lookups!$L$2-LEN(SOURCE!K383) &gt;= 0, REPT(" ",lookups!$M$2-LEN(SOURCE!K383)), "")&amp;
" | "&amp; SOURCE!L383&amp;      IF(lookups!$O$2-LEN(SOURCE!L383) &gt;= 0, REPT(" ",lookups!$O$2-LEN(SOURCE!L383)), "")&amp;
" | "&amp; SOURCE!M383&amp;      IF(lookups!$P$2-LEN(SOURCE!M383) &gt;= 0, REPT(" ",lookups!$P$2-LEN(SOURCE!M383)), "")&amp;
      "},"&amp;IF(SOURCE!O383&lt;&gt;"",""&amp;SOURCE!O383,"")
 )
)
)</f>
        <v>/*  371 */  { fnCvtHectareM2,               divide,                      "m" STD_SUP_2 STD_RIGHT_ARROW "ha",            "m" STD_SUP_2 STD_RIGHT_ARROW "ha",            (0 &lt;&lt; TAM_MAX_BITS) |     0, CAT_NONE | SLS_ENABLED   | US_ENABLED   | EIM_DISABLED | PTP_NONE         },</v>
      </c>
    </row>
    <row r="384" spans="1:1">
      <c r="A384" s="80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IF(lookups!$E$2-LEN(SOURCE!C384) &gt;= 0, REPT(" ",lookups!$E$2-LEN(SOURCE!C384)), "")&amp;
      SOURCE!D384&amp;", "&amp; IF(lookups!$F$2-LEN(SOURCE!D384) &gt;= 0, REPT(" ",lookups!$F$2-LEN(SOURCE!D384)), "")&amp;
      SOURCE!E384&amp;", "&amp; IF(lookups!$G$2-LEN(SOURCE!E384) &gt;=0, REPT(" ",lookups!$G$2-LEN(SOURCE!E384)), "")&amp;
      SOURCE!F384&amp;", "&amp; IF(lookups!$H$2-LEN(SOURCE!F384) &gt;= 0, REPT(" ",lookups!$H$2-LEN(SOURCE!F384)+2), "")&amp;"("&amp;
      SUBSTITUTE(TEXT(SOURCE!G384,"??0"),"  ","")&amp;" &lt;&lt; TAM_MAX_BITS) |"&amp; IF(lookups!$I$2-3 &gt;= 0, REPT(" ",MAX(1,lookups!$I$2-5+4+1-1-LEN(  IF(ISTEXT(SOURCE!H384),SOURCE!H384,  SUBSTITUTE(SUBSTITUTE(TEXT(SOURCE!H384,"????0"),"  ","")," ",""))   ))), "")&amp;
       IF(ISTEXT(SOURCE!H384),SOURCE!H384, SUBSTITUTE(SUBSTITUTE(TEXT(SOURCE!H384,"????0"),"  ","")," ",""))   &amp;","&amp; IF(lookups!$J$2-3 &gt;= 0, REPT(" ",lookups!$J$2-3-5), "")&amp;
      SOURCE!I384&amp;
" | "&amp; IF(lookups!$K$2-LEN(SOURCE!I384) &gt;= 0, REPT(" ",lookups!$K$2-LEN(SOURCE!I384)), "")&amp;
      SOURCE!J384&amp;      IF(lookups!$L$2-LEN(SOURCE!J384) &gt;= 0, REPT(" ",lookups!$L$2-LEN(SOURCE!J384)), "")&amp;
" | "&amp; IF(lookups!$K$2-LEN(SOURCE!I384) &gt;= 0, REPT(" ",lookups!$K$2-LEN(SOURCE!I384)), "")&amp;
      SOURCE!K384&amp;      IF(lookups!$L$2-LEN(SOURCE!K384) &gt;= 0, REPT(" ",lookups!$M$2-LEN(SOURCE!K384)), "")&amp;
" | "&amp; SOURCE!L384&amp;      IF(lookups!$O$2-LEN(SOURCE!L384) &gt;= 0, REPT(" ",lookups!$O$2-LEN(SOURCE!L384)), "")&amp;
" | "&amp; SOURCE!M384&amp;      IF(lookups!$P$2-LEN(SOURCE!M384) &gt;= 0, REPT(" ",lookups!$P$2-LEN(SOURCE!M384)), "")&amp;
      "},"&amp;IF(SOURCE!O384&lt;&gt;"",""&amp;SOURCE!O384,"")
 )
)
)</f>
        <v>/*  372 */  { fnCvtMuM2,                    divide,                      "m" STD_u_BREVE STD_RIGHT_ARROW "m" STD_SUP_2, "m" STD_u_BREVE STD_RIGHT_ARROW "m" STD_SUP_2, (0 &lt;&lt; TAM_MAX_BITS) |     0, CAT_NONE | SLS_ENABLED   | US_ENABLED   | EIM_DISABLED | PTP_NONE         },</v>
      </c>
    </row>
    <row r="385" spans="1:1">
      <c r="A385" s="80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IF(lookups!$E$2-LEN(SOURCE!C385) &gt;= 0, REPT(" ",lookups!$E$2-LEN(SOURCE!C385)), "")&amp;
      SOURCE!D385&amp;", "&amp; IF(lookups!$F$2-LEN(SOURCE!D385) &gt;= 0, REPT(" ",lookups!$F$2-LEN(SOURCE!D385)), "")&amp;
      SOURCE!E385&amp;", "&amp; IF(lookups!$G$2-LEN(SOURCE!E385) &gt;=0, REPT(" ",lookups!$G$2-LEN(SOURCE!E385)), "")&amp;
      SOURCE!F385&amp;", "&amp; IF(lookups!$H$2-LEN(SOURCE!F385) &gt;= 0, REPT(" ",lookups!$H$2-LEN(SOURCE!F385)+2), "")&amp;"("&amp;
      SUBSTITUTE(TEXT(SOURCE!G385,"??0"),"  ","")&amp;" &lt;&lt; TAM_MAX_BITS) |"&amp; IF(lookups!$I$2-3 &gt;= 0, REPT(" ",MAX(1,lookups!$I$2-5+4+1-1-LEN(  IF(ISTEXT(SOURCE!H385),SOURCE!H385,  SUBSTITUTE(SUBSTITUTE(TEXT(SOURCE!H385,"????0"),"  ","")," ",""))   ))), "")&amp;
       IF(ISTEXT(SOURCE!H385),SOURCE!H385, SUBSTITUTE(SUBSTITUTE(TEXT(SOURCE!H385,"????0"),"  ","")," ",""))   &amp;","&amp; IF(lookups!$J$2-3 &gt;= 0, REPT(" ",lookups!$J$2-3-5), "")&amp;
      SOURCE!I385&amp;
" | "&amp; IF(lookups!$K$2-LEN(SOURCE!I385) &gt;= 0, REPT(" ",lookups!$K$2-LEN(SOURCE!I385)), "")&amp;
      SOURCE!J385&amp;      IF(lookups!$L$2-LEN(SOURCE!J385) &gt;= 0, REPT(" ",lookups!$L$2-LEN(SOURCE!J385)), "")&amp;
" | "&amp; IF(lookups!$K$2-LEN(SOURCE!I385) &gt;= 0, REPT(" ",lookups!$K$2-LEN(SOURCE!I385)), "")&amp;
      SOURCE!K385&amp;      IF(lookups!$L$2-LEN(SOURCE!K385) &gt;= 0, REPT(" ",lookups!$M$2-LEN(SOURCE!K385)), "")&amp;
" | "&amp; SOURCE!L385&amp;      IF(lookups!$O$2-LEN(SOURCE!L385) &gt;= 0, REPT(" ",lookups!$O$2-LEN(SOURCE!L385)), "")&amp;
" | "&amp; SOURCE!M385&amp;      IF(lookups!$P$2-LEN(SOURCE!M385) &gt;= 0, REPT(" ",lookups!$P$2-LEN(SOURCE!M385)), "")&amp;
      "},"&amp;IF(SOURCE!O385&lt;&gt;"",""&amp;SOURCE!O385,"")
 )
)
)</f>
        <v>/*  373 */  { fnCvtMuM2,                    multiply,                    "m" STD_SUP_2 STD_RIGHT_ARROW "m" STD_u_BREVE, "m" STD_SUP_2 STD_RIGHT_ARROW "m" STD_u_BREVE, (0 &lt;&lt; TAM_MAX_BITS) |     0, CAT_NONE | SLS_ENABLED   | US_ENABLED   | EIM_DISABLED | PTP_NONE         },</v>
      </c>
    </row>
    <row r="386" spans="1:1">
      <c r="A386" s="80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IF(lookups!$E$2-LEN(SOURCE!C386) &gt;= 0, REPT(" ",lookups!$E$2-LEN(SOURCE!C386)), "")&amp;
      SOURCE!D386&amp;", "&amp; IF(lookups!$F$2-LEN(SOURCE!D386) &gt;= 0, REPT(" ",lookups!$F$2-LEN(SOURCE!D386)), "")&amp;
      SOURCE!E386&amp;", "&amp; IF(lookups!$G$2-LEN(SOURCE!E386) &gt;=0, REPT(" ",lookups!$G$2-LEN(SOURCE!E386)), "")&amp;
      SOURCE!F386&amp;", "&amp; IF(lookups!$H$2-LEN(SOURCE!F386) &gt;= 0, REPT(" ",lookups!$H$2-LEN(SOURCE!F386)+2), "")&amp;"("&amp;
      SUBSTITUTE(TEXT(SOURCE!G386,"??0"),"  ","")&amp;" &lt;&lt; TAM_MAX_BITS) |"&amp; IF(lookups!$I$2-3 &gt;= 0, REPT(" ",MAX(1,lookups!$I$2-5+4+1-1-LEN(  IF(ISTEXT(SOURCE!H386),SOURCE!H386,  SUBSTITUTE(SUBSTITUTE(TEXT(SOURCE!H386,"????0"),"  ","")," ",""))   ))), "")&amp;
       IF(ISTEXT(SOURCE!H386),SOURCE!H386, SUBSTITUTE(SUBSTITUTE(TEXT(SOURCE!H386,"????0"),"  ","")," ",""))   &amp;","&amp; IF(lookups!$J$2-3 &gt;= 0, REPT(" ",lookups!$J$2-3-5), "")&amp;
      SOURCE!I386&amp;
" | "&amp; IF(lookups!$K$2-LEN(SOURCE!I386) &gt;= 0, REPT(" ",lookups!$K$2-LEN(SOURCE!I386)), "")&amp;
      SOURCE!J386&amp;      IF(lookups!$L$2-LEN(SOURCE!J386) &gt;= 0, REPT(" ",lookups!$L$2-LEN(SOURCE!J386)), "")&amp;
" | "&amp; IF(lookups!$K$2-LEN(SOURCE!I386) &gt;= 0, REPT(" ",lookups!$K$2-LEN(SOURCE!I386)), "")&amp;
      SOURCE!K386&amp;      IF(lookups!$L$2-LEN(SOURCE!K386) &gt;= 0, REPT(" ",lookups!$M$2-LEN(SOURCE!K386)), "")&amp;
" | "&amp; SOURCE!L386&amp;      IF(lookups!$O$2-LEN(SOURCE!L386) &gt;= 0, REPT(" ",lookups!$O$2-LEN(SOURCE!L386)), "")&amp;
" | "&amp; SOURCE!M386&amp;      IF(lookups!$P$2-LEN(SOURCE!M386) &gt;= 0, REPT(" ",lookups!$P$2-LEN(SOURCE!M386)), "")&amp;
      "},"&amp;IF(SOURCE!O386&lt;&gt;"",""&amp;SOURCE!O386,"")
 )
)
)</f>
        <v>/*  374 */  { fnCvtLiM,                     multiply,                    "l" STD_i_BREVE STD_RIGHT_ARROW "m",           "l" STD_i_BREVE STD_RIGHT_ARROW "m",           (0 &lt;&lt; TAM_MAX_BITS) |     0, CAT_NONE | SLS_ENABLED   | US_ENABLED   | EIM_DISABLED | PTP_NONE         },</v>
      </c>
    </row>
    <row r="387" spans="1:1">
      <c r="A387" s="80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IF(lookups!$E$2-LEN(SOURCE!C387) &gt;= 0, REPT(" ",lookups!$E$2-LEN(SOURCE!C387)), "")&amp;
      SOURCE!D387&amp;", "&amp; IF(lookups!$F$2-LEN(SOURCE!D387) &gt;= 0, REPT(" ",lookups!$F$2-LEN(SOURCE!D387)), "")&amp;
      SOURCE!E387&amp;", "&amp; IF(lookups!$G$2-LEN(SOURCE!E387) &gt;=0, REPT(" ",lookups!$G$2-LEN(SOURCE!E387)), "")&amp;
      SOURCE!F387&amp;", "&amp; IF(lookups!$H$2-LEN(SOURCE!F387) &gt;= 0, REPT(" ",lookups!$H$2-LEN(SOURCE!F387)+2), "")&amp;"("&amp;
      SUBSTITUTE(TEXT(SOURCE!G387,"??0"),"  ","")&amp;" &lt;&lt; TAM_MAX_BITS) |"&amp; IF(lookups!$I$2-3 &gt;= 0, REPT(" ",MAX(1,lookups!$I$2-5+4+1-1-LEN(  IF(ISTEXT(SOURCE!H387),SOURCE!H387,  SUBSTITUTE(SUBSTITUTE(TEXT(SOURCE!H387,"????0"),"  ","")," ",""))   ))), "")&amp;
       IF(ISTEXT(SOURCE!H387),SOURCE!H387, SUBSTITUTE(SUBSTITUTE(TEXT(SOURCE!H387,"????0"),"  ","")," ",""))   &amp;","&amp; IF(lookups!$J$2-3 &gt;= 0, REPT(" ",lookups!$J$2-3-5), "")&amp;
      SOURCE!I387&amp;
" | "&amp; IF(lookups!$K$2-LEN(SOURCE!I387) &gt;= 0, REPT(" ",lookups!$K$2-LEN(SOURCE!I387)), "")&amp;
      SOURCE!J387&amp;      IF(lookups!$L$2-LEN(SOURCE!J387) &gt;= 0, REPT(" ",lookups!$L$2-LEN(SOURCE!J387)), "")&amp;
" | "&amp; IF(lookups!$K$2-LEN(SOURCE!I387) &gt;= 0, REPT(" ",lookups!$K$2-LEN(SOURCE!I387)), "")&amp;
      SOURCE!K387&amp;      IF(lookups!$L$2-LEN(SOURCE!K387) &gt;= 0, REPT(" ",lookups!$M$2-LEN(SOURCE!K387)), "")&amp;
" | "&amp; SOURCE!L387&amp;      IF(lookups!$O$2-LEN(SOURCE!L387) &gt;= 0, REPT(" ",lookups!$O$2-LEN(SOURCE!L387)), "")&amp;
" | "&amp; SOURCE!M387&amp;      IF(lookups!$P$2-LEN(SOURCE!M387) &gt;= 0, REPT(" ",lookups!$P$2-LEN(SOURCE!M387)), "")&amp;
      "},"&amp;IF(SOURCE!O387&lt;&gt;"",""&amp;SOURCE!O387,"")
 )
)
)</f>
        <v>/*  375 */  { fnCvtLiM,                     divide,                      "m" STD_RIGHT_ARROW "l" STD_i_BREVE,           "m" STD_RIGHT_ARROW "l" STD_i_BREVE,           (0 &lt;&lt; TAM_MAX_BITS) |     0, CAT_NONE | SLS_ENABLED   | US_ENABLED   | EIM_DISABLED | PTP_NONE         },</v>
      </c>
    </row>
    <row r="388" spans="1:1">
      <c r="A388" s="80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IF(lookups!$E$2-LEN(SOURCE!C388) &gt;= 0, REPT(" ",lookups!$E$2-LEN(SOURCE!C388)), "")&amp;
      SOURCE!D388&amp;", "&amp; IF(lookups!$F$2-LEN(SOURCE!D388) &gt;= 0, REPT(" ",lookups!$F$2-LEN(SOURCE!D388)), "")&amp;
      SOURCE!E388&amp;", "&amp; IF(lookups!$G$2-LEN(SOURCE!E388) &gt;=0, REPT(" ",lookups!$G$2-LEN(SOURCE!E388)), "")&amp;
      SOURCE!F388&amp;", "&amp; IF(lookups!$H$2-LEN(SOURCE!F388) &gt;= 0, REPT(" ",lookups!$H$2-LEN(SOURCE!F388)+2), "")&amp;"("&amp;
      SUBSTITUTE(TEXT(SOURCE!G388,"??0"),"  ","")&amp;" &lt;&lt; TAM_MAX_BITS) |"&amp; IF(lookups!$I$2-3 &gt;= 0, REPT(" ",MAX(1,lookups!$I$2-5+4+1-1-LEN(  IF(ISTEXT(SOURCE!H388),SOURCE!H388,  SUBSTITUTE(SUBSTITUTE(TEXT(SOURCE!H388,"????0"),"  ","")," ",""))   ))), "")&amp;
       IF(ISTEXT(SOURCE!H388),SOURCE!H388, SUBSTITUTE(SUBSTITUTE(TEXT(SOURCE!H388,"????0"),"  ","")," ",""))   &amp;","&amp; IF(lookups!$J$2-3 &gt;= 0, REPT(" ",lookups!$J$2-3-5), "")&amp;
      SOURCE!I388&amp;
" | "&amp; IF(lookups!$K$2-LEN(SOURCE!I388) &gt;= 0, REPT(" ",lookups!$K$2-LEN(SOURCE!I388)), "")&amp;
      SOURCE!J388&amp;      IF(lookups!$L$2-LEN(SOURCE!J388) &gt;= 0, REPT(" ",lookups!$L$2-LEN(SOURCE!J388)), "")&amp;
" | "&amp; IF(lookups!$K$2-LEN(SOURCE!I388) &gt;= 0, REPT(" ",lookups!$K$2-LEN(SOURCE!I388)), "")&amp;
      SOURCE!K388&amp;      IF(lookups!$L$2-LEN(SOURCE!K388) &gt;= 0, REPT(" ",lookups!$M$2-LEN(SOURCE!K388)), "")&amp;
" | "&amp; SOURCE!L388&amp;      IF(lookups!$O$2-LEN(SOURCE!L388) &gt;= 0, REPT(" ",lookups!$O$2-LEN(SOURCE!L388)), "")&amp;
" | "&amp; SOURCE!M388&amp;      IF(lookups!$P$2-LEN(SOURCE!M388) &gt;= 0, REPT(" ",lookups!$P$2-LEN(SOURCE!M388)), "")&amp;
      "},"&amp;IF(SOURCE!O388&lt;&gt;"",""&amp;SOURCE!O388,"")
 )
)
)</f>
        <v>/*  376 */  { fnCvtChiM,                    divide,                      "ch" STD_i_BREVE STD_RIGHT_ARROW "m",          "ch" STD_i_BREVE STD_RIGHT_ARROW "m",          (0 &lt;&lt; TAM_MAX_BITS) |     0, CAT_NONE | SLS_ENABLED   | US_ENABLED   | EIM_DISABLED | PTP_NONE         },</v>
      </c>
    </row>
    <row r="389" spans="1:1">
      <c r="A389" s="80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IF(lookups!$E$2-LEN(SOURCE!C389) &gt;= 0, REPT(" ",lookups!$E$2-LEN(SOURCE!C389)), "")&amp;
      SOURCE!D389&amp;", "&amp; IF(lookups!$F$2-LEN(SOURCE!D389) &gt;= 0, REPT(" ",lookups!$F$2-LEN(SOURCE!D389)), "")&amp;
      SOURCE!E389&amp;", "&amp; IF(lookups!$G$2-LEN(SOURCE!E389) &gt;=0, REPT(" ",lookups!$G$2-LEN(SOURCE!E389)), "")&amp;
      SOURCE!F389&amp;", "&amp; IF(lookups!$H$2-LEN(SOURCE!F389) &gt;= 0, REPT(" ",lookups!$H$2-LEN(SOURCE!F389)+2), "")&amp;"("&amp;
      SUBSTITUTE(TEXT(SOURCE!G389,"??0"),"  ","")&amp;" &lt;&lt; TAM_MAX_BITS) |"&amp; IF(lookups!$I$2-3 &gt;= 0, REPT(" ",MAX(1,lookups!$I$2-5+4+1-1-LEN(  IF(ISTEXT(SOURCE!H389),SOURCE!H389,  SUBSTITUTE(SUBSTITUTE(TEXT(SOURCE!H389,"????0"),"  ","")," ",""))   ))), "")&amp;
       IF(ISTEXT(SOURCE!H389),SOURCE!H389, SUBSTITUTE(SUBSTITUTE(TEXT(SOURCE!H389,"????0"),"  ","")," ",""))   &amp;","&amp; IF(lookups!$J$2-3 &gt;= 0, REPT(" ",lookups!$J$2-3-5), "")&amp;
      SOURCE!I389&amp;
" | "&amp; IF(lookups!$K$2-LEN(SOURCE!I389) &gt;= 0, REPT(" ",lookups!$K$2-LEN(SOURCE!I389)), "")&amp;
      SOURCE!J389&amp;      IF(lookups!$L$2-LEN(SOURCE!J389) &gt;= 0, REPT(" ",lookups!$L$2-LEN(SOURCE!J389)), "")&amp;
" | "&amp; IF(lookups!$K$2-LEN(SOURCE!I389) &gt;= 0, REPT(" ",lookups!$K$2-LEN(SOURCE!I389)), "")&amp;
      SOURCE!K389&amp;      IF(lookups!$L$2-LEN(SOURCE!K389) &gt;= 0, REPT(" ",lookups!$M$2-LEN(SOURCE!K389)), "")&amp;
" | "&amp; SOURCE!L389&amp;      IF(lookups!$O$2-LEN(SOURCE!L389) &gt;= 0, REPT(" ",lookups!$O$2-LEN(SOURCE!L389)), "")&amp;
" | "&amp; SOURCE!M389&amp;      IF(lookups!$P$2-LEN(SOURCE!M389) &gt;= 0, REPT(" ",lookups!$P$2-LEN(SOURCE!M389)), "")&amp;
      "},"&amp;IF(SOURCE!O389&lt;&gt;"",""&amp;SOURCE!O389,"")
 )
)
)</f>
        <v>/*  377 */  { fnCvtChiM,                    multiply,                    "m" STD_RIGHT_ARROW "ch" STD_i_BREVE,          "m" STD_RIGHT_ARROW "ch" STD_i_BREVE,          (0 &lt;&lt; TAM_MAX_BITS) |     0, CAT_NONE | SLS_ENABLED   | US_ENABLED   | EIM_DISABLED | PTP_NONE         },</v>
      </c>
    </row>
    <row r="390" spans="1:1">
      <c r="A390" s="80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IF(lookups!$E$2-LEN(SOURCE!C390) &gt;= 0, REPT(" ",lookups!$E$2-LEN(SOURCE!C390)), "")&amp;
      SOURCE!D390&amp;", "&amp; IF(lookups!$F$2-LEN(SOURCE!D390) &gt;= 0, REPT(" ",lookups!$F$2-LEN(SOURCE!D390)), "")&amp;
      SOURCE!E390&amp;", "&amp; IF(lookups!$G$2-LEN(SOURCE!E390) &gt;=0, REPT(" ",lookups!$G$2-LEN(SOURCE!E390)), "")&amp;
      SOURCE!F390&amp;", "&amp; IF(lookups!$H$2-LEN(SOURCE!F390) &gt;= 0, REPT(" ",lookups!$H$2-LEN(SOURCE!F390)+2), "")&amp;"("&amp;
      SUBSTITUTE(TEXT(SOURCE!G390,"??0"),"  ","")&amp;" &lt;&lt; TAM_MAX_BITS) |"&amp; IF(lookups!$I$2-3 &gt;= 0, REPT(" ",MAX(1,lookups!$I$2-5+4+1-1-LEN(  IF(ISTEXT(SOURCE!H390),SOURCE!H390,  SUBSTITUTE(SUBSTITUTE(TEXT(SOURCE!H390,"????0"),"  ","")," ",""))   ))), "")&amp;
       IF(ISTEXT(SOURCE!H390),SOURCE!H390, SUBSTITUTE(SUBSTITUTE(TEXT(SOURCE!H390,"????0"),"  ","")," ",""))   &amp;","&amp; IF(lookups!$J$2-3 &gt;= 0, REPT(" ",lookups!$J$2-3-5), "")&amp;
      SOURCE!I390&amp;
" | "&amp; IF(lookups!$K$2-LEN(SOURCE!I390) &gt;= 0, REPT(" ",lookups!$K$2-LEN(SOURCE!I390)), "")&amp;
      SOURCE!J390&amp;      IF(lookups!$L$2-LEN(SOURCE!J390) &gt;= 0, REPT(" ",lookups!$L$2-LEN(SOURCE!J390)), "")&amp;
" | "&amp; IF(lookups!$K$2-LEN(SOURCE!I390) &gt;= 0, REPT(" ",lookups!$K$2-LEN(SOURCE!I390)), "")&amp;
      SOURCE!K390&amp;      IF(lookups!$L$2-LEN(SOURCE!K390) &gt;= 0, REPT(" ",lookups!$M$2-LEN(SOURCE!K390)), "")&amp;
" | "&amp; SOURCE!L390&amp;      IF(lookups!$O$2-LEN(SOURCE!L390) &gt;= 0, REPT(" ",lookups!$O$2-LEN(SOURCE!L390)), "")&amp;
" | "&amp; SOURCE!M390&amp;      IF(lookups!$P$2-LEN(SOURCE!M390) &gt;= 0, REPT(" ",lookups!$P$2-LEN(SOURCE!M390)), "")&amp;
      "},"&amp;IF(SOURCE!O390&lt;&gt;"",""&amp;SOURCE!O390,"")
 )
)
)</f>
        <v>/*  378 */  { fnCvtYinM,                    divide,                      "y" STD_i_BREVE "n" STD_RIGHT_ARROW "m",       "y" STD_i_BREVE "n" STD_RIGHT_ARROW "m",       (0 &lt;&lt; TAM_MAX_BITS) |     0, CAT_NONE | SLS_ENABLED   | US_ENABLED   | EIM_DISABLED | PTP_NONE         },</v>
      </c>
    </row>
    <row r="391" spans="1:1">
      <c r="A391" s="80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IF(lookups!$E$2-LEN(SOURCE!C391) &gt;= 0, REPT(" ",lookups!$E$2-LEN(SOURCE!C391)), "")&amp;
      SOURCE!D391&amp;", "&amp; IF(lookups!$F$2-LEN(SOURCE!D391) &gt;= 0, REPT(" ",lookups!$F$2-LEN(SOURCE!D391)), "")&amp;
      SOURCE!E391&amp;", "&amp; IF(lookups!$G$2-LEN(SOURCE!E391) &gt;=0, REPT(" ",lookups!$G$2-LEN(SOURCE!E391)), "")&amp;
      SOURCE!F391&amp;", "&amp; IF(lookups!$H$2-LEN(SOURCE!F391) &gt;= 0, REPT(" ",lookups!$H$2-LEN(SOURCE!F391)+2), "")&amp;"("&amp;
      SUBSTITUTE(TEXT(SOURCE!G391,"??0"),"  ","")&amp;" &lt;&lt; TAM_MAX_BITS) |"&amp; IF(lookups!$I$2-3 &gt;= 0, REPT(" ",MAX(1,lookups!$I$2-5+4+1-1-LEN(  IF(ISTEXT(SOURCE!H391),SOURCE!H391,  SUBSTITUTE(SUBSTITUTE(TEXT(SOURCE!H391,"????0"),"  ","")," ",""))   ))), "")&amp;
       IF(ISTEXT(SOURCE!H391),SOURCE!H391, SUBSTITUTE(SUBSTITUTE(TEXT(SOURCE!H391,"????0"),"  ","")," ",""))   &amp;","&amp; IF(lookups!$J$2-3 &gt;= 0, REPT(" ",lookups!$J$2-3-5), "")&amp;
      SOURCE!I391&amp;
" | "&amp; IF(lookups!$K$2-LEN(SOURCE!I391) &gt;= 0, REPT(" ",lookups!$K$2-LEN(SOURCE!I391)), "")&amp;
      SOURCE!J391&amp;      IF(lookups!$L$2-LEN(SOURCE!J391) &gt;= 0, REPT(" ",lookups!$L$2-LEN(SOURCE!J391)), "")&amp;
" | "&amp; IF(lookups!$K$2-LEN(SOURCE!I391) &gt;= 0, REPT(" ",lookups!$K$2-LEN(SOURCE!I391)), "")&amp;
      SOURCE!K391&amp;      IF(lookups!$L$2-LEN(SOURCE!K391) &gt;= 0, REPT(" ",lookups!$M$2-LEN(SOURCE!K391)), "")&amp;
" | "&amp; SOURCE!L391&amp;      IF(lookups!$O$2-LEN(SOURCE!L391) &gt;= 0, REPT(" ",lookups!$O$2-LEN(SOURCE!L391)), "")&amp;
" | "&amp; SOURCE!M391&amp;      IF(lookups!$P$2-LEN(SOURCE!M391) &gt;= 0, REPT(" ",lookups!$P$2-LEN(SOURCE!M391)), "")&amp;
      "},"&amp;IF(SOURCE!O391&lt;&gt;"",""&amp;SOURCE!O391,"")
 )
)
)</f>
        <v>/*  379 */  { fnCvtYinM,                    multiply,                    "m" STD_RIGHT_ARROW "y" STD_i_BREVE "n",       "m" STD_RIGHT_ARROW "y" STD_i_BREVE "n",       (0 &lt;&lt; TAM_MAX_BITS) |     0, CAT_NONE | SLS_ENABLED   | US_ENABLED   | EIM_DISABLED | PTP_NONE         },</v>
      </c>
    </row>
    <row r="392" spans="1:1">
      <c r="A392" s="80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IF(lookups!$E$2-LEN(SOURCE!C392) &gt;= 0, REPT(" ",lookups!$E$2-LEN(SOURCE!C392)), "")&amp;
      SOURCE!D392&amp;", "&amp; IF(lookups!$F$2-LEN(SOURCE!D392) &gt;= 0, REPT(" ",lookups!$F$2-LEN(SOURCE!D392)), "")&amp;
      SOURCE!E392&amp;", "&amp; IF(lookups!$G$2-LEN(SOURCE!E392) &gt;=0, REPT(" ",lookups!$G$2-LEN(SOURCE!E392)), "")&amp;
      SOURCE!F392&amp;", "&amp; IF(lookups!$H$2-LEN(SOURCE!F392) &gt;= 0, REPT(" ",lookups!$H$2-LEN(SOURCE!F392)+2), "")&amp;"("&amp;
      SUBSTITUTE(TEXT(SOURCE!G392,"??0"),"  ","")&amp;" &lt;&lt; TAM_MAX_BITS) |"&amp; IF(lookups!$I$2-3 &gt;= 0, REPT(" ",MAX(1,lookups!$I$2-5+4+1-1-LEN(  IF(ISTEXT(SOURCE!H392),SOURCE!H392,  SUBSTITUTE(SUBSTITUTE(TEXT(SOURCE!H392,"????0"),"  ","")," ",""))   ))), "")&amp;
       IF(ISTEXT(SOURCE!H392),SOURCE!H392, SUBSTITUTE(SUBSTITUTE(TEXT(SOURCE!H392,"????0"),"  ","")," ",""))   &amp;","&amp; IF(lookups!$J$2-3 &gt;= 0, REPT(" ",lookups!$J$2-3-5), "")&amp;
      SOURCE!I392&amp;
" | "&amp; IF(lookups!$K$2-LEN(SOURCE!I392) &gt;= 0, REPT(" ",lookups!$K$2-LEN(SOURCE!I392)), "")&amp;
      SOURCE!J392&amp;      IF(lookups!$L$2-LEN(SOURCE!J392) &gt;= 0, REPT(" ",lookups!$L$2-LEN(SOURCE!J392)), "")&amp;
" | "&amp; IF(lookups!$K$2-LEN(SOURCE!I392) &gt;= 0, REPT(" ",lookups!$K$2-LEN(SOURCE!I392)), "")&amp;
      SOURCE!K392&amp;      IF(lookups!$L$2-LEN(SOURCE!K392) &gt;= 0, REPT(" ",lookups!$M$2-LEN(SOURCE!K392)), "")&amp;
" | "&amp; SOURCE!L392&amp;      IF(lookups!$O$2-LEN(SOURCE!L392) &gt;= 0, REPT(" ",lookups!$O$2-LEN(SOURCE!L392)), "")&amp;
" | "&amp; SOURCE!M392&amp;      IF(lookups!$P$2-LEN(SOURCE!M392) &gt;= 0, REPT(" ",lookups!$P$2-LEN(SOURCE!M392)), "")&amp;
      "},"&amp;IF(SOURCE!O392&lt;&gt;"",""&amp;SOURCE!O392,"")
 )
)
)</f>
        <v>/*  380 */  { fnCvtCunM,                    divide,                      "c" STD_u_GRAVE "n" STD_RIGHT_ARROW "m",       "c" STD_u_GRAVE "n" STD_RIGHT_ARROW "m",       (0 &lt;&lt; TAM_MAX_BITS) |     0, CAT_NONE | SLS_ENABLED   | US_ENABLED   | EIM_DISABLED | PTP_NONE         },</v>
      </c>
    </row>
    <row r="393" spans="1:1">
      <c r="A393" s="80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IF(lookups!$E$2-LEN(SOURCE!C393) &gt;= 0, REPT(" ",lookups!$E$2-LEN(SOURCE!C393)), "")&amp;
      SOURCE!D393&amp;", "&amp; IF(lookups!$F$2-LEN(SOURCE!D393) &gt;= 0, REPT(" ",lookups!$F$2-LEN(SOURCE!D393)), "")&amp;
      SOURCE!E393&amp;", "&amp; IF(lookups!$G$2-LEN(SOURCE!E393) &gt;=0, REPT(" ",lookups!$G$2-LEN(SOURCE!E393)), "")&amp;
      SOURCE!F393&amp;", "&amp; IF(lookups!$H$2-LEN(SOURCE!F393) &gt;= 0, REPT(" ",lookups!$H$2-LEN(SOURCE!F393)+2), "")&amp;"("&amp;
      SUBSTITUTE(TEXT(SOURCE!G393,"??0"),"  ","")&amp;" &lt;&lt; TAM_MAX_BITS) |"&amp; IF(lookups!$I$2-3 &gt;= 0, REPT(" ",MAX(1,lookups!$I$2-5+4+1-1-LEN(  IF(ISTEXT(SOURCE!H393),SOURCE!H393,  SUBSTITUTE(SUBSTITUTE(TEXT(SOURCE!H393,"????0"),"  ","")," ",""))   ))), "")&amp;
       IF(ISTEXT(SOURCE!H393),SOURCE!H393, SUBSTITUTE(SUBSTITUTE(TEXT(SOURCE!H393,"????0"),"  ","")," ",""))   &amp;","&amp; IF(lookups!$J$2-3 &gt;= 0, REPT(" ",lookups!$J$2-3-5), "")&amp;
      SOURCE!I393&amp;
" | "&amp; IF(lookups!$K$2-LEN(SOURCE!I393) &gt;= 0, REPT(" ",lookups!$K$2-LEN(SOURCE!I393)), "")&amp;
      SOURCE!J393&amp;      IF(lookups!$L$2-LEN(SOURCE!J393) &gt;= 0, REPT(" ",lookups!$L$2-LEN(SOURCE!J393)), "")&amp;
" | "&amp; IF(lookups!$K$2-LEN(SOURCE!I393) &gt;= 0, REPT(" ",lookups!$K$2-LEN(SOURCE!I393)), "")&amp;
      SOURCE!K393&amp;      IF(lookups!$L$2-LEN(SOURCE!K393) &gt;= 0, REPT(" ",lookups!$M$2-LEN(SOURCE!K393)), "")&amp;
" | "&amp; SOURCE!L393&amp;      IF(lookups!$O$2-LEN(SOURCE!L393) &gt;= 0, REPT(" ",lookups!$O$2-LEN(SOURCE!L393)), "")&amp;
" | "&amp; SOURCE!M393&amp;      IF(lookups!$P$2-LEN(SOURCE!M393) &gt;= 0, REPT(" ",lookups!$P$2-LEN(SOURCE!M393)), "")&amp;
      "},"&amp;IF(SOURCE!O393&lt;&gt;"",""&amp;SOURCE!O393,"")
 )
)
)</f>
        <v>/*  381 */  { fnCvtCunM,                    multiply,                    "m" STD_RIGHT_ARROW "c" STD_u_GRAVE "n",       "m" STD_RIGHT_ARROW "c" STD_u_GRAVE "n",       (0 &lt;&lt; TAM_MAX_BITS) |     0, CAT_NONE | SLS_ENABLED   | US_ENABLED   | EIM_DISABLED | PTP_NONE         },</v>
      </c>
    </row>
    <row r="394" spans="1:1">
      <c r="A394" s="80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IF(lookups!$E$2-LEN(SOURCE!C394) &gt;= 0, REPT(" ",lookups!$E$2-LEN(SOURCE!C394)), "")&amp;
      SOURCE!D394&amp;", "&amp; IF(lookups!$F$2-LEN(SOURCE!D394) &gt;= 0, REPT(" ",lookups!$F$2-LEN(SOURCE!D394)), "")&amp;
      SOURCE!E394&amp;", "&amp; IF(lookups!$G$2-LEN(SOURCE!E394) &gt;=0, REPT(" ",lookups!$G$2-LEN(SOURCE!E394)), "")&amp;
      SOURCE!F394&amp;", "&amp; IF(lookups!$H$2-LEN(SOURCE!F394) &gt;= 0, REPT(" ",lookups!$H$2-LEN(SOURCE!F394)+2), "")&amp;"("&amp;
      SUBSTITUTE(TEXT(SOURCE!G394,"??0"),"  ","")&amp;" &lt;&lt; TAM_MAX_BITS) |"&amp; IF(lookups!$I$2-3 &gt;= 0, REPT(" ",MAX(1,lookups!$I$2-5+4+1-1-LEN(  IF(ISTEXT(SOURCE!H394),SOURCE!H394,  SUBSTITUTE(SUBSTITUTE(TEXT(SOURCE!H394,"????0"),"  ","")," ",""))   ))), "")&amp;
       IF(ISTEXT(SOURCE!H394),SOURCE!H394, SUBSTITUTE(SUBSTITUTE(TEXT(SOURCE!H394,"????0"),"  ","")," ",""))   &amp;","&amp; IF(lookups!$J$2-3 &gt;= 0, REPT(" ",lookups!$J$2-3-5), "")&amp;
      SOURCE!I394&amp;
" | "&amp; IF(lookups!$K$2-LEN(SOURCE!I394) &gt;= 0, REPT(" ",lookups!$K$2-LEN(SOURCE!I394)), "")&amp;
      SOURCE!J394&amp;      IF(lookups!$L$2-LEN(SOURCE!J394) &gt;= 0, REPT(" ",lookups!$L$2-LEN(SOURCE!J394)), "")&amp;
" | "&amp; IF(lookups!$K$2-LEN(SOURCE!I394) &gt;= 0, REPT(" ",lookups!$K$2-LEN(SOURCE!I394)), "")&amp;
      SOURCE!K394&amp;      IF(lookups!$L$2-LEN(SOURCE!K394) &gt;= 0, REPT(" ",lookups!$M$2-LEN(SOURCE!K394)), "")&amp;
" | "&amp; SOURCE!L394&amp;      IF(lookups!$O$2-LEN(SOURCE!L394) &gt;= 0, REPT(" ",lookups!$O$2-LEN(SOURCE!L394)), "")&amp;
" | "&amp; SOURCE!M394&amp;      IF(lookups!$P$2-LEN(SOURCE!M394) &gt;= 0, REPT(" ",lookups!$P$2-LEN(SOURCE!M394)), "")&amp;
      "},"&amp;IF(SOURCE!O394&lt;&gt;"",""&amp;SOURCE!O394,"")
 )
)
)</f>
        <v>/*  382 */  { fnCvtZhangM,                  divide,                      "zh" STD_a_GRAVE "ng" STD_RIGHT_ARROW "m",     "zh" STD_a_GRAVE "ng" STD_RIGHT_ARROW,         (0 &lt;&lt; TAM_MAX_BITS) |     0, CAT_NONE | SLS_ENABLED   | US_ENABLED   | EIM_DISABLED | PTP_NONE         },</v>
      </c>
    </row>
    <row r="395" spans="1:1">
      <c r="A395" s="80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IF(lookups!$E$2-LEN(SOURCE!C395) &gt;= 0, REPT(" ",lookups!$E$2-LEN(SOURCE!C395)), "")&amp;
      SOURCE!D395&amp;", "&amp; IF(lookups!$F$2-LEN(SOURCE!D395) &gt;= 0, REPT(" ",lookups!$F$2-LEN(SOURCE!D395)), "")&amp;
      SOURCE!E395&amp;", "&amp; IF(lookups!$G$2-LEN(SOURCE!E395) &gt;=0, REPT(" ",lookups!$G$2-LEN(SOURCE!E395)), "")&amp;
      SOURCE!F395&amp;", "&amp; IF(lookups!$H$2-LEN(SOURCE!F395) &gt;= 0, REPT(" ",lookups!$H$2-LEN(SOURCE!F395)+2), "")&amp;"("&amp;
      SUBSTITUTE(TEXT(SOURCE!G395,"??0"),"  ","")&amp;" &lt;&lt; TAM_MAX_BITS) |"&amp; IF(lookups!$I$2-3 &gt;= 0, REPT(" ",MAX(1,lookups!$I$2-5+4+1-1-LEN(  IF(ISTEXT(SOURCE!H395),SOURCE!H395,  SUBSTITUTE(SUBSTITUTE(TEXT(SOURCE!H395,"????0"),"  ","")," ",""))   ))), "")&amp;
       IF(ISTEXT(SOURCE!H395),SOURCE!H395, SUBSTITUTE(SUBSTITUTE(TEXT(SOURCE!H395,"????0"),"  ","")," ",""))   &amp;","&amp; IF(lookups!$J$2-3 &gt;= 0, REPT(" ",lookups!$J$2-3-5), "")&amp;
      SOURCE!I395&amp;
" | "&amp; IF(lookups!$K$2-LEN(SOURCE!I395) &gt;= 0, REPT(" ",lookups!$K$2-LEN(SOURCE!I395)), "")&amp;
      SOURCE!J395&amp;      IF(lookups!$L$2-LEN(SOURCE!J395) &gt;= 0, REPT(" ",lookups!$L$2-LEN(SOURCE!J395)), "")&amp;
" | "&amp; IF(lookups!$K$2-LEN(SOURCE!I395) &gt;= 0, REPT(" ",lookups!$K$2-LEN(SOURCE!I395)), "")&amp;
      SOURCE!K395&amp;      IF(lookups!$L$2-LEN(SOURCE!K395) &gt;= 0, REPT(" ",lookups!$M$2-LEN(SOURCE!K395)), "")&amp;
" | "&amp; SOURCE!L395&amp;      IF(lookups!$O$2-LEN(SOURCE!L395) &gt;= 0, REPT(" ",lookups!$O$2-LEN(SOURCE!L395)), "")&amp;
" | "&amp; SOURCE!M395&amp;      IF(lookups!$P$2-LEN(SOURCE!M395) &gt;= 0, REPT(" ",lookups!$P$2-LEN(SOURCE!M395)), "")&amp;
      "},"&amp;IF(SOURCE!O395&lt;&gt;"",""&amp;SOURCE!O395,"")
 )
)
)</f>
        <v>/*  383 */  { itemToBeCoded,                NOPARAM,                     "0383",                                        "0383",                                        (0 &lt;&lt; TAM_MAX_BITS) |     0, CAT_FREE | SLS_ENABLED   | US_UNCHANGED | EIM_DISABLED | PTP_DISABLED     },</v>
      </c>
    </row>
    <row r="396" spans="1:1">
      <c r="A396" s="80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IF(lookups!$E$2-LEN(SOURCE!C396) &gt;= 0, REPT(" ",lookups!$E$2-LEN(SOURCE!C396)), "")&amp;
      SOURCE!D396&amp;", "&amp; IF(lookups!$F$2-LEN(SOURCE!D396) &gt;= 0, REPT(" ",lookups!$F$2-LEN(SOURCE!D396)), "")&amp;
      SOURCE!E396&amp;", "&amp; IF(lookups!$G$2-LEN(SOURCE!E396) &gt;=0, REPT(" ",lookups!$G$2-LEN(SOURCE!E396)), "")&amp;
      SOURCE!F396&amp;", "&amp; IF(lookups!$H$2-LEN(SOURCE!F396) &gt;= 0, REPT(" ",lookups!$H$2-LEN(SOURCE!F396)+2), "")&amp;"("&amp;
      SUBSTITUTE(TEXT(SOURCE!G396,"??0"),"  ","")&amp;" &lt;&lt; TAM_MAX_BITS) |"&amp; IF(lookups!$I$2-3 &gt;= 0, REPT(" ",MAX(1,lookups!$I$2-5+4+1-1-LEN(  IF(ISTEXT(SOURCE!H396),SOURCE!H396,  SUBSTITUTE(SUBSTITUTE(TEXT(SOURCE!H396,"????0"),"  ","")," ",""))   ))), "")&amp;
       IF(ISTEXT(SOURCE!H396),SOURCE!H396, SUBSTITUTE(SUBSTITUTE(TEXT(SOURCE!H396,"????0"),"  ","")," ",""))   &amp;","&amp; IF(lookups!$J$2-3 &gt;= 0, REPT(" ",lookups!$J$2-3-5), "")&amp;
      SOURCE!I396&amp;
" | "&amp; IF(lookups!$K$2-LEN(SOURCE!I396) &gt;= 0, REPT(" ",lookups!$K$2-LEN(SOURCE!I396)), "")&amp;
      SOURCE!J396&amp;      IF(lookups!$L$2-LEN(SOURCE!J396) &gt;= 0, REPT(" ",lookups!$L$2-LEN(SOURCE!J396)), "")&amp;
" | "&amp; IF(lookups!$K$2-LEN(SOURCE!I396) &gt;= 0, REPT(" ",lookups!$K$2-LEN(SOURCE!I396)), "")&amp;
      SOURCE!K396&amp;      IF(lookups!$L$2-LEN(SOURCE!K396) &gt;= 0, REPT(" ",lookups!$M$2-LEN(SOURCE!K396)), "")&amp;
" | "&amp; SOURCE!L396&amp;      IF(lookups!$O$2-LEN(SOURCE!L396) &gt;= 0, REPT(" ",lookups!$O$2-LEN(SOURCE!L396)), "")&amp;
" | "&amp; SOURCE!M396&amp;      IF(lookups!$P$2-LEN(SOURCE!M396) &gt;= 0, REPT(" ",lookups!$P$2-LEN(SOURCE!M396)), "")&amp;
      "},"&amp;IF(SOURCE!O396&lt;&gt;"",""&amp;SOURCE!O396,"")
 )
)
)</f>
        <v>/*  384 */  { fnCvtZhangM,                  multiply,                    "m" STD_RIGHT_ARROW "zh" STD_a_GRAVE "ng",     "m" STD_RIGHT_ARROW,                           (0 &lt;&lt; TAM_MAX_BITS) |     0, CAT_NONE | SLS_ENABLED   | US_ENABLED   | EIM_DISABLED | PTP_NONE         },</v>
      </c>
    </row>
    <row r="397" spans="1:1">
      <c r="A397" s="80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IF(lookups!$E$2-LEN(SOURCE!C397) &gt;= 0, REPT(" ",lookups!$E$2-LEN(SOURCE!C397)), "")&amp;
      SOURCE!D397&amp;", "&amp; IF(lookups!$F$2-LEN(SOURCE!D397) &gt;= 0, REPT(" ",lookups!$F$2-LEN(SOURCE!D397)), "")&amp;
      SOURCE!E397&amp;", "&amp; IF(lookups!$G$2-LEN(SOURCE!E397) &gt;=0, REPT(" ",lookups!$G$2-LEN(SOURCE!E397)), "")&amp;
      SOURCE!F397&amp;", "&amp; IF(lookups!$H$2-LEN(SOURCE!F397) &gt;= 0, REPT(" ",lookups!$H$2-LEN(SOURCE!F397)+2), "")&amp;"("&amp;
      SUBSTITUTE(TEXT(SOURCE!G397,"??0"),"  ","")&amp;" &lt;&lt; TAM_MAX_BITS) |"&amp; IF(lookups!$I$2-3 &gt;= 0, REPT(" ",MAX(1,lookups!$I$2-5+4+1-1-LEN(  IF(ISTEXT(SOURCE!H397),SOURCE!H397,  SUBSTITUTE(SUBSTITUTE(TEXT(SOURCE!H397,"????0"),"  ","")," ",""))   ))), "")&amp;
       IF(ISTEXT(SOURCE!H397),SOURCE!H397, SUBSTITUTE(SUBSTITUTE(TEXT(SOURCE!H397,"????0"),"  ","")," ",""))   &amp;","&amp; IF(lookups!$J$2-3 &gt;= 0, REPT(" ",lookups!$J$2-3-5), "")&amp;
      SOURCE!I397&amp;
" | "&amp; IF(lookups!$K$2-LEN(SOURCE!I397) &gt;= 0, REPT(" ",lookups!$K$2-LEN(SOURCE!I397)), "")&amp;
      SOURCE!J397&amp;      IF(lookups!$L$2-LEN(SOURCE!J397) &gt;= 0, REPT(" ",lookups!$L$2-LEN(SOURCE!J397)), "")&amp;
" | "&amp; IF(lookups!$K$2-LEN(SOURCE!I397) &gt;= 0, REPT(" ",lookups!$K$2-LEN(SOURCE!I397)), "")&amp;
      SOURCE!K397&amp;      IF(lookups!$L$2-LEN(SOURCE!K397) &gt;= 0, REPT(" ",lookups!$M$2-LEN(SOURCE!K397)), "")&amp;
" | "&amp; SOURCE!L397&amp;      IF(lookups!$O$2-LEN(SOURCE!L397) &gt;= 0, REPT(" ",lookups!$O$2-LEN(SOURCE!L397)), "")&amp;
" | "&amp; SOURCE!M397&amp;      IF(lookups!$P$2-LEN(SOURCE!M397) &gt;= 0, REPT(" ",lookups!$P$2-LEN(SOURCE!M397)), "")&amp;
      "},"&amp;IF(SOURCE!O397&lt;&gt;"",""&amp;SOURCE!O397,"")
 )
)
)</f>
        <v>/*  385 */  { itemToBeCoded,                NOPARAM,                     "0385",                                        "0385",                                        (0 &lt;&lt; TAM_MAX_BITS) |     0, CAT_FREE | SLS_ENABLED   | US_UNCHANGED | EIM_DISABLED | PTP_DISABLED     },</v>
      </c>
    </row>
    <row r="398" spans="1:1">
      <c r="A398" s="80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IF(lookups!$E$2-LEN(SOURCE!C398) &gt;= 0, REPT(" ",lookups!$E$2-LEN(SOURCE!C398)), "")&amp;
      SOURCE!D398&amp;", "&amp; IF(lookups!$F$2-LEN(SOURCE!D398) &gt;= 0, REPT(" ",lookups!$F$2-LEN(SOURCE!D398)), "")&amp;
      SOURCE!E398&amp;", "&amp; IF(lookups!$G$2-LEN(SOURCE!E398) &gt;=0, REPT(" ",lookups!$G$2-LEN(SOURCE!E398)), "")&amp;
      SOURCE!F398&amp;", "&amp; IF(lookups!$H$2-LEN(SOURCE!F398) &gt;= 0, REPT(" ",lookups!$H$2-LEN(SOURCE!F398)+2), "")&amp;"("&amp;
      SUBSTITUTE(TEXT(SOURCE!G398,"??0"),"  ","")&amp;" &lt;&lt; TAM_MAX_BITS) |"&amp; IF(lookups!$I$2-3 &gt;= 0, REPT(" ",MAX(1,lookups!$I$2-5+4+1-1-LEN(  IF(ISTEXT(SOURCE!H398),SOURCE!H398,  SUBSTITUTE(SUBSTITUTE(TEXT(SOURCE!H398,"????0"),"  ","")," ",""))   ))), "")&amp;
       IF(ISTEXT(SOURCE!H398),SOURCE!H398, SUBSTITUTE(SUBSTITUTE(TEXT(SOURCE!H398,"????0"),"  ","")," ",""))   &amp;","&amp; IF(lookups!$J$2-3 &gt;= 0, REPT(" ",lookups!$J$2-3-5), "")&amp;
      SOURCE!I398&amp;
" | "&amp; IF(lookups!$K$2-LEN(SOURCE!I398) &gt;= 0, REPT(" ",lookups!$K$2-LEN(SOURCE!I398)), "")&amp;
      SOURCE!J398&amp;      IF(lookups!$L$2-LEN(SOURCE!J398) &gt;= 0, REPT(" ",lookups!$L$2-LEN(SOURCE!J398)), "")&amp;
" | "&amp; IF(lookups!$K$2-LEN(SOURCE!I398) &gt;= 0, REPT(" ",lookups!$K$2-LEN(SOURCE!I398)), "")&amp;
      SOURCE!K398&amp;      IF(lookups!$L$2-LEN(SOURCE!K398) &gt;= 0, REPT(" ",lookups!$M$2-LEN(SOURCE!K398)), "")&amp;
" | "&amp; SOURCE!L398&amp;      IF(lookups!$O$2-LEN(SOURCE!L398) &gt;= 0, REPT(" ",lookups!$O$2-LEN(SOURCE!L398)), "")&amp;
" | "&amp; SOURCE!M398&amp;      IF(lookups!$P$2-LEN(SOURCE!M398) &gt;= 0, REPT(" ",lookups!$P$2-LEN(SOURCE!M398)), "")&amp;
      "},"&amp;IF(SOURCE!O398&lt;&gt;"",""&amp;SOURCE!O398,"")
 )
)
)</f>
        <v>/*  386 */  { fnCvtFenM,                    divide,                      "f" STD_e_MACRON "n" STD_RIGHT_ARROW "m",      "f" STD_e_MACRON "n" STD_RIGHT_ARROW "m",      (0 &lt;&lt; TAM_MAX_BITS) |     0, CAT_NONE | SLS_ENABLED   | US_ENABLED   | EIM_DISABLED | PTP_NONE         },</v>
      </c>
    </row>
    <row r="399" spans="1:1">
      <c r="A399" s="80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IF(lookups!$E$2-LEN(SOURCE!C399) &gt;= 0, REPT(" ",lookups!$E$2-LEN(SOURCE!C399)), "")&amp;
      SOURCE!D399&amp;", "&amp; IF(lookups!$F$2-LEN(SOURCE!D399) &gt;= 0, REPT(" ",lookups!$F$2-LEN(SOURCE!D399)), "")&amp;
      SOURCE!E399&amp;", "&amp; IF(lookups!$G$2-LEN(SOURCE!E399) &gt;=0, REPT(" ",lookups!$G$2-LEN(SOURCE!E399)), "")&amp;
      SOURCE!F399&amp;", "&amp; IF(lookups!$H$2-LEN(SOURCE!F399) &gt;= 0, REPT(" ",lookups!$H$2-LEN(SOURCE!F399)+2), "")&amp;"("&amp;
      SUBSTITUTE(TEXT(SOURCE!G399,"??0"),"  ","")&amp;" &lt;&lt; TAM_MAX_BITS) |"&amp; IF(lookups!$I$2-3 &gt;= 0, REPT(" ",MAX(1,lookups!$I$2-5+4+1-1-LEN(  IF(ISTEXT(SOURCE!H399),SOURCE!H399,  SUBSTITUTE(SUBSTITUTE(TEXT(SOURCE!H399,"????0"),"  ","")," ",""))   ))), "")&amp;
       IF(ISTEXT(SOURCE!H399),SOURCE!H399, SUBSTITUTE(SUBSTITUTE(TEXT(SOURCE!H399,"????0"),"  ","")," ",""))   &amp;","&amp; IF(lookups!$J$2-3 &gt;= 0, REPT(" ",lookups!$J$2-3-5), "")&amp;
      SOURCE!I399&amp;
" | "&amp; IF(lookups!$K$2-LEN(SOURCE!I399) &gt;= 0, REPT(" ",lookups!$K$2-LEN(SOURCE!I399)), "")&amp;
      SOURCE!J399&amp;      IF(lookups!$L$2-LEN(SOURCE!J399) &gt;= 0, REPT(" ",lookups!$L$2-LEN(SOURCE!J399)), "")&amp;
" | "&amp; IF(lookups!$K$2-LEN(SOURCE!I399) &gt;= 0, REPT(" ",lookups!$K$2-LEN(SOURCE!I399)), "")&amp;
      SOURCE!K399&amp;      IF(lookups!$L$2-LEN(SOURCE!K399) &gt;= 0, REPT(" ",lookups!$M$2-LEN(SOURCE!K399)), "")&amp;
" | "&amp; SOURCE!L399&amp;      IF(lookups!$O$2-LEN(SOURCE!L399) &gt;= 0, REPT(" ",lookups!$O$2-LEN(SOURCE!L399)), "")&amp;
" | "&amp; SOURCE!M399&amp;      IF(lookups!$P$2-LEN(SOURCE!M399) &gt;= 0, REPT(" ",lookups!$P$2-LEN(SOURCE!M399)), "")&amp;
      "},"&amp;IF(SOURCE!O399&lt;&gt;"",""&amp;SOURCE!O399,"")
 )
)
)</f>
        <v>/*  387 */  { fnCvtFenM,                    multiply,                    "m" STD_RIGHT_ARROW "f" STD_e_MACRON "n",      "m" STD_RIGHT_ARROW "f" STD_e_MACRON "n",      (0 &lt;&lt; TAM_MAX_BITS) |     0, CAT_NONE | SLS_ENABLED   | US_ENABLED   | EIM_DISABLED | PTP_NONE         },</v>
      </c>
    </row>
    <row r="400" spans="1:1">
      <c r="A400" s="80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IF(lookups!$E$2-LEN(SOURCE!C400) &gt;= 0, REPT(" ",lookups!$E$2-LEN(SOURCE!C400)), "")&amp;
      SOURCE!D400&amp;", "&amp; IF(lookups!$F$2-LEN(SOURCE!D400) &gt;= 0, REPT(" ",lookups!$F$2-LEN(SOURCE!D400)), "")&amp;
      SOURCE!E400&amp;", "&amp; IF(lookups!$G$2-LEN(SOURCE!E400) &gt;=0, REPT(" ",lookups!$G$2-LEN(SOURCE!E400)), "")&amp;
      SOURCE!F400&amp;", "&amp; IF(lookups!$H$2-LEN(SOURCE!F400) &gt;= 0, REPT(" ",lookups!$H$2-LEN(SOURCE!F400)+2), "")&amp;"("&amp;
      SUBSTITUTE(TEXT(SOURCE!G400,"??0"),"  ","")&amp;" &lt;&lt; TAM_MAX_BITS) |"&amp; IF(lookups!$I$2-3 &gt;= 0, REPT(" ",MAX(1,lookups!$I$2-5+4+1-1-LEN(  IF(ISTEXT(SOURCE!H400),SOURCE!H400,  SUBSTITUTE(SUBSTITUTE(TEXT(SOURCE!H400,"????0"),"  ","")," ",""))   ))), "")&amp;
       IF(ISTEXT(SOURCE!H400),SOURCE!H400, SUBSTITUTE(SUBSTITUTE(TEXT(SOURCE!H400,"????0"),"  ","")," ",""))   &amp;","&amp; IF(lookups!$J$2-3 &gt;= 0, REPT(" ",lookups!$J$2-3-5), "")&amp;
      SOURCE!I400&amp;
" | "&amp; IF(lookups!$K$2-LEN(SOURCE!I400) &gt;= 0, REPT(" ",lookups!$K$2-LEN(SOURCE!I400)), "")&amp;
      SOURCE!J400&amp;      IF(lookups!$L$2-LEN(SOURCE!J400) &gt;= 0, REPT(" ",lookups!$L$2-LEN(SOURCE!J400)), "")&amp;
" | "&amp; IF(lookups!$K$2-LEN(SOURCE!I400) &gt;= 0, REPT(" ",lookups!$K$2-LEN(SOURCE!I400)), "")&amp;
      SOURCE!K400&amp;      IF(lookups!$L$2-LEN(SOURCE!K400) &gt;= 0, REPT(" ",lookups!$M$2-LEN(SOURCE!K400)), "")&amp;
" | "&amp; SOURCE!L400&amp;      IF(lookups!$O$2-LEN(SOURCE!L400) &gt;= 0, REPT(" ",lookups!$O$2-LEN(SOURCE!L400)), "")&amp;
" | "&amp; SOURCE!M400&amp;      IF(lookups!$P$2-LEN(SOURCE!M400) &gt;= 0, REPT(" ",lookups!$P$2-LEN(SOURCE!M400)), "")&amp;
      "},"&amp;IF(SOURCE!O400&lt;&gt;"",""&amp;SOURCE!O400,"")
 )
)
)</f>
        <v>/*  388 */  { fnCvtMi2Km2,                  multiply,                    "mi" STD_SUP_2 STD_RIGHT_ARROW "km" STD_SUP_2, "mi" STD_SUP_2 STD_RIGHT_ARROW "km" STD_SUP_2, (0 &lt;&lt; TAM_MAX_BITS) |     0, CAT_NONE | SLS_ENABLED   | US_ENABLED   | EIM_DISABLED | PTP_NONE         },</v>
      </c>
    </row>
    <row r="401" spans="1:1">
      <c r="A401" s="80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IF(lookups!$E$2-LEN(SOURCE!C401) &gt;= 0, REPT(" ",lookups!$E$2-LEN(SOURCE!C401)), "")&amp;
      SOURCE!D401&amp;", "&amp; IF(lookups!$F$2-LEN(SOURCE!D401) &gt;= 0, REPT(" ",lookups!$F$2-LEN(SOURCE!D401)), "")&amp;
      SOURCE!E401&amp;", "&amp; IF(lookups!$G$2-LEN(SOURCE!E401) &gt;=0, REPT(" ",lookups!$G$2-LEN(SOURCE!E401)), "")&amp;
      SOURCE!F401&amp;", "&amp; IF(lookups!$H$2-LEN(SOURCE!F401) &gt;= 0, REPT(" ",lookups!$H$2-LEN(SOURCE!F401)+2), "")&amp;"("&amp;
      SUBSTITUTE(TEXT(SOURCE!G401,"??0"),"  ","")&amp;" &lt;&lt; TAM_MAX_BITS) |"&amp; IF(lookups!$I$2-3 &gt;= 0, REPT(" ",MAX(1,lookups!$I$2-5+4+1-1-LEN(  IF(ISTEXT(SOURCE!H401),SOURCE!H401,  SUBSTITUTE(SUBSTITUTE(TEXT(SOURCE!H401,"????0"),"  ","")," ",""))   ))), "")&amp;
       IF(ISTEXT(SOURCE!H401),SOURCE!H401, SUBSTITUTE(SUBSTITUTE(TEXT(SOURCE!H401,"????0"),"  ","")," ",""))   &amp;","&amp; IF(lookups!$J$2-3 &gt;= 0, REPT(" ",lookups!$J$2-3-5), "")&amp;
      SOURCE!I401&amp;
" | "&amp; IF(lookups!$K$2-LEN(SOURCE!I401) &gt;= 0, REPT(" ",lookups!$K$2-LEN(SOURCE!I401)), "")&amp;
      SOURCE!J401&amp;      IF(lookups!$L$2-LEN(SOURCE!J401) &gt;= 0, REPT(" ",lookups!$L$2-LEN(SOURCE!J401)), "")&amp;
" | "&amp; IF(lookups!$K$2-LEN(SOURCE!I401) &gt;= 0, REPT(" ",lookups!$K$2-LEN(SOURCE!I401)), "")&amp;
      SOURCE!K401&amp;      IF(lookups!$L$2-LEN(SOURCE!K401) &gt;= 0, REPT(" ",lookups!$M$2-LEN(SOURCE!K401)), "")&amp;
" | "&amp; SOURCE!L401&amp;      IF(lookups!$O$2-LEN(SOURCE!L401) &gt;= 0, REPT(" ",lookups!$O$2-LEN(SOURCE!L401)), "")&amp;
" | "&amp; SOURCE!M401&amp;      IF(lookups!$P$2-LEN(SOURCE!M401) &gt;= 0, REPT(" ",lookups!$P$2-LEN(SOURCE!M401)), "")&amp;
      "},"&amp;IF(SOURCE!O401&lt;&gt;"",""&amp;SOURCE!O401,"")
 )
)
)</f>
        <v>/*  389 */  { fnCvtMi2Km2,                  divide,                      "km" STD_SUP_2 STD_RIGHT_ARROW "mi" STD_SUP_2, "km" STD_SUP_2 STD_RIGHT_ARROW "mi" STD_SUP_2, (0 &lt;&lt; TAM_MAX_BITS) |     0, CAT_NONE | SLS_ENABLED   | US_ENABLED   | EIM_DISABLED | PTP_NONE         },</v>
      </c>
    </row>
    <row r="402" spans="1:1">
      <c r="A402" s="80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IF(lookups!$E$2-LEN(SOURCE!C402) &gt;= 0, REPT(" ",lookups!$E$2-LEN(SOURCE!C402)), "")&amp;
      SOURCE!D402&amp;", "&amp; IF(lookups!$F$2-LEN(SOURCE!D402) &gt;= 0, REPT(" ",lookups!$F$2-LEN(SOURCE!D402)), "")&amp;
      SOURCE!E402&amp;", "&amp; IF(lookups!$G$2-LEN(SOURCE!E402) &gt;=0, REPT(" ",lookups!$G$2-LEN(SOURCE!E402)), "")&amp;
      SOURCE!F402&amp;", "&amp; IF(lookups!$H$2-LEN(SOURCE!F402) &gt;= 0, REPT(" ",lookups!$H$2-LEN(SOURCE!F402)+2), "")&amp;"("&amp;
      SUBSTITUTE(TEXT(SOURCE!G402,"??0"),"  ","")&amp;" &lt;&lt; TAM_MAX_BITS) |"&amp; IF(lookups!$I$2-3 &gt;= 0, REPT(" ",MAX(1,lookups!$I$2-5+4+1-1-LEN(  IF(ISTEXT(SOURCE!H402),SOURCE!H402,  SUBSTITUTE(SUBSTITUTE(TEXT(SOURCE!H402,"????0"),"  ","")," ",""))   ))), "")&amp;
       IF(ISTEXT(SOURCE!H402),SOURCE!H402, SUBSTITUTE(SUBSTITUTE(TEXT(SOURCE!H402,"????0"),"  ","")," ",""))   &amp;","&amp; IF(lookups!$J$2-3 &gt;= 0, REPT(" ",lookups!$J$2-3-5), "")&amp;
      SOURCE!I402&amp;
" | "&amp; IF(lookups!$K$2-LEN(SOURCE!I402) &gt;= 0, REPT(" ",lookups!$K$2-LEN(SOURCE!I402)), "")&amp;
      SOURCE!J402&amp;      IF(lookups!$L$2-LEN(SOURCE!J402) &gt;= 0, REPT(" ",lookups!$L$2-LEN(SOURCE!J402)), "")&amp;
" | "&amp; IF(lookups!$K$2-LEN(SOURCE!I402) &gt;= 0, REPT(" ",lookups!$K$2-LEN(SOURCE!I402)), "")&amp;
      SOURCE!K402&amp;      IF(lookups!$L$2-LEN(SOURCE!K402) &gt;= 0, REPT(" ",lookups!$M$2-LEN(SOURCE!K402)), "")&amp;
" | "&amp; SOURCE!L402&amp;      IF(lookups!$O$2-LEN(SOURCE!L402) &gt;= 0, REPT(" ",lookups!$O$2-LEN(SOURCE!L402)), "")&amp;
" | "&amp; SOURCE!M402&amp;      IF(lookups!$P$2-LEN(SOURCE!M402) &gt;= 0, REPT(" ",lookups!$P$2-LEN(SOURCE!M402)), "")&amp;
      "},"&amp;IF(SOURCE!O402&lt;&gt;"",""&amp;SOURCE!O402,"")
 )
)
)</f>
        <v>/*  390 */  { fnCvtNmi2Km2,                 multiply,                    "nmi" STD_SUP_2 STD_RIGHT_ARROW "km" STD_SUP_2, "nmi" STD_SUP_2 STD_RIGHT_ARROW "km" STD_SUP_2, (0 &lt;&lt; TAM_MAX_BITS) |     0, CAT_NONE | SLS_ENABLED   | US_ENABLED   | EIM_DISABLED | PTP_NONE         },</v>
      </c>
    </row>
    <row r="403" spans="1:1">
      <c r="A403" s="80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IF(lookups!$E$2-LEN(SOURCE!C403) &gt;= 0, REPT(" ",lookups!$E$2-LEN(SOURCE!C403)), "")&amp;
      SOURCE!D403&amp;", "&amp; IF(lookups!$F$2-LEN(SOURCE!D403) &gt;= 0, REPT(" ",lookups!$F$2-LEN(SOURCE!D403)), "")&amp;
      SOURCE!E403&amp;", "&amp; IF(lookups!$G$2-LEN(SOURCE!E403) &gt;=0, REPT(" ",lookups!$G$2-LEN(SOURCE!E403)), "")&amp;
      SOURCE!F403&amp;", "&amp; IF(lookups!$H$2-LEN(SOURCE!F403) &gt;= 0, REPT(" ",lookups!$H$2-LEN(SOURCE!F403)+2), "")&amp;"("&amp;
      SUBSTITUTE(TEXT(SOURCE!G403,"??0"),"  ","")&amp;" &lt;&lt; TAM_MAX_BITS) |"&amp; IF(lookups!$I$2-3 &gt;= 0, REPT(" ",MAX(1,lookups!$I$2-5+4+1-1-LEN(  IF(ISTEXT(SOURCE!H403),SOURCE!H403,  SUBSTITUTE(SUBSTITUTE(TEXT(SOURCE!H403,"????0"),"  ","")," ",""))   ))), "")&amp;
       IF(ISTEXT(SOURCE!H403),SOURCE!H403, SUBSTITUTE(SUBSTITUTE(TEXT(SOURCE!H403,"????0"),"  ","")," ",""))   &amp;","&amp; IF(lookups!$J$2-3 &gt;= 0, REPT(" ",lookups!$J$2-3-5), "")&amp;
      SOURCE!I403&amp;
" | "&amp; IF(lookups!$K$2-LEN(SOURCE!I403) &gt;= 0, REPT(" ",lookups!$K$2-LEN(SOURCE!I403)), "")&amp;
      SOURCE!J403&amp;      IF(lookups!$L$2-LEN(SOURCE!J403) &gt;= 0, REPT(" ",lookups!$L$2-LEN(SOURCE!J403)), "")&amp;
" | "&amp; IF(lookups!$K$2-LEN(SOURCE!I403) &gt;= 0, REPT(" ",lookups!$K$2-LEN(SOURCE!I403)), "")&amp;
      SOURCE!K403&amp;      IF(lookups!$L$2-LEN(SOURCE!K403) &gt;= 0, REPT(" ",lookups!$M$2-LEN(SOURCE!K403)), "")&amp;
" | "&amp; SOURCE!L403&amp;      IF(lookups!$O$2-LEN(SOURCE!L403) &gt;= 0, REPT(" ",lookups!$O$2-LEN(SOURCE!L403)), "")&amp;
" | "&amp; SOURCE!M403&amp;      IF(lookups!$P$2-LEN(SOURCE!M403) &gt;= 0, REPT(" ",lookups!$P$2-LEN(SOURCE!M403)), "")&amp;
      "},"&amp;IF(SOURCE!O403&lt;&gt;"",""&amp;SOURCE!O403,"")
 )
)
)</f>
        <v>/*  391 */  { fnCvtNmi2Km2,                 divide,                      "km" STD_SUP_2 STD_RIGHT_ARROW "nmi" STD_SUP_2, "km" STD_SUP_2 STD_RIGHT_ARROW "nmi" STD_SUP_2, (0 &lt;&lt; TAM_MAX_BITS) |     0, CAT_NONE | SLS_ENABLED   | US_ENABLED   | EIM_DISABLED | PTP_NONE         },</v>
      </c>
    </row>
    <row r="404" spans="1:1">
      <c r="A404" s="80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IF(lookups!$E$2-LEN(SOURCE!C404) &gt;= 0, REPT(" ",lookups!$E$2-LEN(SOURCE!C404)), "")&amp;
      SOURCE!D404&amp;", "&amp; IF(lookups!$F$2-LEN(SOURCE!D404) &gt;= 0, REPT(" ",lookups!$F$2-LEN(SOURCE!D404)), "")&amp;
      SOURCE!E404&amp;", "&amp; IF(lookups!$G$2-LEN(SOURCE!E404) &gt;=0, REPT(" ",lookups!$G$2-LEN(SOURCE!E404)), "")&amp;
      SOURCE!F404&amp;", "&amp; IF(lookups!$H$2-LEN(SOURCE!F404) &gt;= 0, REPT(" ",lookups!$H$2-LEN(SOURCE!F404)+2), "")&amp;"("&amp;
      SUBSTITUTE(TEXT(SOURCE!G404,"??0"),"  ","")&amp;" &lt;&lt; TAM_MAX_BITS) |"&amp; IF(lookups!$I$2-3 &gt;= 0, REPT(" ",MAX(1,lookups!$I$2-5+4+1-1-LEN(  IF(ISTEXT(SOURCE!H404),SOURCE!H404,  SUBSTITUTE(SUBSTITUTE(TEXT(SOURCE!H404,"????0"),"  ","")," ",""))   ))), "")&amp;
       IF(ISTEXT(SOURCE!H404),SOURCE!H404, SUBSTITUTE(SUBSTITUTE(TEXT(SOURCE!H404,"????0"),"  ","")," ",""))   &amp;","&amp; IF(lookups!$J$2-3 &gt;= 0, REPT(" ",lookups!$J$2-3-5), "")&amp;
      SOURCE!I404&amp;
" | "&amp; IF(lookups!$K$2-LEN(SOURCE!I404) &gt;= 0, REPT(" ",lookups!$K$2-LEN(SOURCE!I404)), "")&amp;
      SOURCE!J404&amp;      IF(lookups!$L$2-LEN(SOURCE!J404) &gt;= 0, REPT(" ",lookups!$L$2-LEN(SOURCE!J404)), "")&amp;
" | "&amp; IF(lookups!$K$2-LEN(SOURCE!I404) &gt;= 0, REPT(" ",lookups!$K$2-LEN(SOURCE!I404)), "")&amp;
      SOURCE!K404&amp;      IF(lookups!$L$2-LEN(SOURCE!K404) &gt;= 0, REPT(" ",lookups!$M$2-LEN(SOURCE!K404)), "")&amp;
" | "&amp; SOURCE!L404&amp;      IF(lookups!$O$2-LEN(SOURCE!L404) &gt;= 0, REPT(" ",lookups!$O$2-LEN(SOURCE!L404)), "")&amp;
" | "&amp; SOURCE!M404&amp;      IF(lookups!$P$2-LEN(SOURCE!M404) &gt;= 0, REPT(" ",lookups!$P$2-LEN(SOURCE!M404)), "")&amp;
      "},"&amp;IF(SOURCE!O404&lt;&gt;"",""&amp;SOURCE!O404,"")
 )
)
)</f>
        <v>/*  392 */  { itemToBeCoded,                NOPARAM,                     "0392",                                        "0392",                                        (0 &lt;&lt; TAM_MAX_BITS) |     0, CAT_FREE | SLS_ENABLED   | US_UNCHANGED | EIM_DISABLED | PTP_DISABLED     },</v>
      </c>
    </row>
    <row r="405" spans="1:1">
      <c r="A405" s="80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IF(lookups!$E$2-LEN(SOURCE!C405) &gt;= 0, REPT(" ",lookups!$E$2-LEN(SOURCE!C405)), "")&amp;
      SOURCE!D405&amp;", "&amp; IF(lookups!$F$2-LEN(SOURCE!D405) &gt;= 0, REPT(" ",lookups!$F$2-LEN(SOURCE!D405)), "")&amp;
      SOURCE!E405&amp;", "&amp; IF(lookups!$G$2-LEN(SOURCE!E405) &gt;=0, REPT(" ",lookups!$G$2-LEN(SOURCE!E405)), "")&amp;
      SOURCE!F405&amp;", "&amp; IF(lookups!$H$2-LEN(SOURCE!F405) &gt;= 0, REPT(" ",lookups!$H$2-LEN(SOURCE!F405)+2), "")&amp;"("&amp;
      SUBSTITUTE(TEXT(SOURCE!G405,"??0"),"  ","")&amp;" &lt;&lt; TAM_MAX_BITS) |"&amp; IF(lookups!$I$2-3 &gt;= 0, REPT(" ",MAX(1,lookups!$I$2-5+4+1-1-LEN(  IF(ISTEXT(SOURCE!H405),SOURCE!H405,  SUBSTITUTE(SUBSTITUTE(TEXT(SOURCE!H405,"????0"),"  ","")," ",""))   ))), "")&amp;
       IF(ISTEXT(SOURCE!H405),SOURCE!H405, SUBSTITUTE(SUBSTITUTE(TEXT(SOURCE!H405,"????0"),"  ","")," ",""))   &amp;","&amp; IF(lookups!$J$2-3 &gt;= 0, REPT(" ",lookups!$J$2-3-5), "")&amp;
      SOURCE!I405&amp;
" | "&amp; IF(lookups!$K$2-LEN(SOURCE!I405) &gt;= 0, REPT(" ",lookups!$K$2-LEN(SOURCE!I405)), "")&amp;
      SOURCE!J405&amp;      IF(lookups!$L$2-LEN(SOURCE!J405) &gt;= 0, REPT(" ",lookups!$L$2-LEN(SOURCE!J405)), "")&amp;
" | "&amp; IF(lookups!$K$2-LEN(SOURCE!I405) &gt;= 0, REPT(" ",lookups!$K$2-LEN(SOURCE!I405)), "")&amp;
      SOURCE!K405&amp;      IF(lookups!$L$2-LEN(SOURCE!K405) &gt;= 0, REPT(" ",lookups!$M$2-LEN(SOURCE!K405)), "")&amp;
" | "&amp; SOURCE!L405&amp;      IF(lookups!$O$2-LEN(SOURCE!L405) &gt;= 0, REPT(" ",lookups!$O$2-LEN(SOURCE!L405)), "")&amp;
" | "&amp; SOURCE!M405&amp;      IF(lookups!$P$2-LEN(SOURCE!M405) &gt;= 0, REPT(" ",lookups!$P$2-LEN(SOURCE!M405)), "")&amp;
      "},"&amp;IF(SOURCE!O405&lt;&gt;"",""&amp;SOURCE!O405,"")
 )
)
)</f>
        <v>/*  393 */  { itemToBeCoded,                NOPARAM,                     "0393",                                        "0393",                                        (0 &lt;&lt; TAM_MAX_BITS) |     0, CAT_FREE | SLS_ENABLED   | US_UNCHANGED | EIM_DISABLED | PTP_DISABLED     },</v>
      </c>
    </row>
    <row r="406" spans="1:1">
      <c r="A406" s="80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IF(lookups!$E$2-LEN(SOURCE!C406) &gt;= 0, REPT(" ",lookups!$E$2-LEN(SOURCE!C406)), "")&amp;
      SOURCE!D406&amp;", "&amp; IF(lookups!$F$2-LEN(SOURCE!D406) &gt;= 0, REPT(" ",lookups!$F$2-LEN(SOURCE!D406)), "")&amp;
      SOURCE!E406&amp;", "&amp; IF(lookups!$G$2-LEN(SOURCE!E406) &gt;=0, REPT(" ",lookups!$G$2-LEN(SOURCE!E406)), "")&amp;
      SOURCE!F406&amp;", "&amp; IF(lookups!$H$2-LEN(SOURCE!F406) &gt;= 0, REPT(" ",lookups!$H$2-LEN(SOURCE!F406)+2), "")&amp;"("&amp;
      SUBSTITUTE(TEXT(SOURCE!G406,"??0"),"  ","")&amp;" &lt;&lt; TAM_MAX_BITS) |"&amp; IF(lookups!$I$2-3 &gt;= 0, REPT(" ",MAX(1,lookups!$I$2-5+4+1-1-LEN(  IF(ISTEXT(SOURCE!H406),SOURCE!H406,  SUBSTITUTE(SUBSTITUTE(TEXT(SOURCE!H406,"????0"),"  ","")," ",""))   ))), "")&amp;
       IF(ISTEXT(SOURCE!H406),SOURCE!H406, SUBSTITUTE(SUBSTITUTE(TEXT(SOURCE!H406,"????0"),"  ","")," ",""))   &amp;","&amp; IF(lookups!$J$2-3 &gt;= 0, REPT(" ",lookups!$J$2-3-5), "")&amp;
      SOURCE!I406&amp;
" | "&amp; IF(lookups!$K$2-LEN(SOURCE!I406) &gt;= 0, REPT(" ",lookups!$K$2-LEN(SOURCE!I406)), "")&amp;
      SOURCE!J406&amp;      IF(lookups!$L$2-LEN(SOURCE!J406) &gt;= 0, REPT(" ",lookups!$L$2-LEN(SOURCE!J406)), "")&amp;
" | "&amp; IF(lookups!$K$2-LEN(SOURCE!I406) &gt;= 0, REPT(" ",lookups!$K$2-LEN(SOURCE!I406)), "")&amp;
      SOURCE!K406&amp;      IF(lookups!$L$2-LEN(SOURCE!K406) &gt;= 0, REPT(" ",lookups!$M$2-LEN(SOURCE!K406)), "")&amp;
" | "&amp; SOURCE!L406&amp;      IF(lookups!$O$2-LEN(SOURCE!L406) &gt;= 0, REPT(" ",lookups!$O$2-LEN(SOURCE!L406)), "")&amp;
" | "&amp; SOURCE!M406&amp;      IF(lookups!$P$2-LEN(SOURCE!M406) &gt;= 0, REPT(" ",lookups!$P$2-LEN(SOURCE!M406)), "")&amp;
      "},"&amp;IF(SOURCE!O406&lt;&gt;"",""&amp;SOURCE!O406,"")
 )
)
)</f>
        <v>/*  394 */  { itemToBeCoded,                NOPARAM,                     "0394",                                        "0394",                                        (0 &lt;&lt; TAM_MAX_BITS) |     0, CAT_FREE | SLS_ENABLED   | US_UNCHANGED | EIM_DISABLED | PTP_DISABLED     },</v>
      </c>
    </row>
    <row r="407" spans="1:1">
      <c r="A407" s="80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IF(lookups!$E$2-LEN(SOURCE!C407) &gt;= 0, REPT(" ",lookups!$E$2-LEN(SOURCE!C407)), "")&amp;
      SOURCE!D407&amp;", "&amp; IF(lookups!$F$2-LEN(SOURCE!D407) &gt;= 0, REPT(" ",lookups!$F$2-LEN(SOURCE!D407)), "")&amp;
      SOURCE!E407&amp;", "&amp; IF(lookups!$G$2-LEN(SOURCE!E407) &gt;=0, REPT(" ",lookups!$G$2-LEN(SOURCE!E407)), "")&amp;
      SOURCE!F407&amp;", "&amp; IF(lookups!$H$2-LEN(SOURCE!F407) &gt;= 0, REPT(" ",lookups!$H$2-LEN(SOURCE!F407)+2), "")&amp;"("&amp;
      SUBSTITUTE(TEXT(SOURCE!G407,"??0"),"  ","")&amp;" &lt;&lt; TAM_MAX_BITS) |"&amp; IF(lookups!$I$2-3 &gt;= 0, REPT(" ",MAX(1,lookups!$I$2-5+4+1-1-LEN(  IF(ISTEXT(SOURCE!H407),SOURCE!H407,  SUBSTITUTE(SUBSTITUTE(TEXT(SOURCE!H407,"????0"),"  ","")," ",""))   ))), "")&amp;
       IF(ISTEXT(SOURCE!H407),SOURCE!H407, SUBSTITUTE(SUBSTITUTE(TEXT(SOURCE!H407,"????0"),"  ","")," ",""))   &amp;","&amp; IF(lookups!$J$2-3 &gt;= 0, REPT(" ",lookups!$J$2-3-5), "")&amp;
      SOURCE!I407&amp;
" | "&amp; IF(lookups!$K$2-LEN(SOURCE!I407) &gt;= 0, REPT(" ",lookups!$K$2-LEN(SOURCE!I407)), "")&amp;
      SOURCE!J407&amp;      IF(lookups!$L$2-LEN(SOURCE!J407) &gt;= 0, REPT(" ",lookups!$L$2-LEN(SOURCE!J407)), "")&amp;
" | "&amp; IF(lookups!$K$2-LEN(SOURCE!I407) &gt;= 0, REPT(" ",lookups!$K$2-LEN(SOURCE!I407)), "")&amp;
      SOURCE!K407&amp;      IF(lookups!$L$2-LEN(SOURCE!K407) &gt;= 0, REPT(" ",lookups!$M$2-LEN(SOURCE!K407)), "")&amp;
" | "&amp; SOURCE!L407&amp;      IF(lookups!$O$2-LEN(SOURCE!L407) &gt;= 0, REPT(" ",lookups!$O$2-LEN(SOURCE!L407)), "")&amp;
" | "&amp; SOURCE!M407&amp;      IF(lookups!$P$2-LEN(SOURCE!M407) &gt;= 0, REPT(" ",lookups!$P$2-LEN(SOURCE!M407)), "")&amp;
      "},"&amp;IF(SOURCE!O407&lt;&gt;"",""&amp;SOURCE!O407,"")
 )
)
)</f>
        <v>/*  395 */  { itemToBeCoded,                NOPARAM,                     "0395",                                        "0395",                                        (0 &lt;&lt; TAM_MAX_BITS) |     0, CAT_FREE | SLS_ENABLED   | US_UNCHANGED | EIM_DISABLED | PTP_DISABLED     },</v>
      </c>
    </row>
    <row r="408" spans="1:1">
      <c r="A408" s="80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IF(lookups!$E$2-LEN(SOURCE!C408) &gt;= 0, REPT(" ",lookups!$E$2-LEN(SOURCE!C408)), "")&amp;
      SOURCE!D408&amp;", "&amp; IF(lookups!$F$2-LEN(SOURCE!D408) &gt;= 0, REPT(" ",lookups!$F$2-LEN(SOURCE!D408)), "")&amp;
      SOURCE!E408&amp;", "&amp; IF(lookups!$G$2-LEN(SOURCE!E408) &gt;=0, REPT(" ",lookups!$G$2-LEN(SOURCE!E408)), "")&amp;
      SOURCE!F408&amp;", "&amp; IF(lookups!$H$2-LEN(SOURCE!F408) &gt;= 0, REPT(" ",lookups!$H$2-LEN(SOURCE!F408)+2), "")&amp;"("&amp;
      SUBSTITUTE(TEXT(SOURCE!G408,"??0"),"  ","")&amp;" &lt;&lt; TAM_MAX_BITS) |"&amp; IF(lookups!$I$2-3 &gt;= 0, REPT(" ",MAX(1,lookups!$I$2-5+4+1-1-LEN(  IF(ISTEXT(SOURCE!H408),SOURCE!H408,  SUBSTITUTE(SUBSTITUTE(TEXT(SOURCE!H408,"????0"),"  ","")," ",""))   ))), "")&amp;
       IF(ISTEXT(SOURCE!H408),SOURCE!H408, SUBSTITUTE(SUBSTITUTE(TEXT(SOURCE!H408,"????0"),"  ","")," ",""))   &amp;","&amp; IF(lookups!$J$2-3 &gt;= 0, REPT(" ",lookups!$J$2-3-5), "")&amp;
      SOURCE!I408&amp;
" | "&amp; IF(lookups!$K$2-LEN(SOURCE!I408) &gt;= 0, REPT(" ",lookups!$K$2-LEN(SOURCE!I408)), "")&amp;
      SOURCE!J408&amp;      IF(lookups!$L$2-LEN(SOURCE!J408) &gt;= 0, REPT(" ",lookups!$L$2-LEN(SOURCE!J408)), "")&amp;
" | "&amp; IF(lookups!$K$2-LEN(SOURCE!I408) &gt;= 0, REPT(" ",lookups!$K$2-LEN(SOURCE!I408)), "")&amp;
      SOURCE!K408&amp;      IF(lookups!$L$2-LEN(SOURCE!K408) &gt;= 0, REPT(" ",lookups!$M$2-LEN(SOURCE!K408)), "")&amp;
" | "&amp; SOURCE!L408&amp;      IF(lookups!$O$2-LEN(SOURCE!L408) &gt;= 0, REPT(" ",lookups!$O$2-LEN(SOURCE!L408)), "")&amp;
" | "&amp; SOURCE!M408&amp;      IF(lookups!$P$2-LEN(SOURCE!M408) &gt;= 0, REPT(" ",lookups!$P$2-LEN(SOURCE!M408)), "")&amp;
      "},"&amp;IF(SOURCE!O408&lt;&gt;"",""&amp;SOURCE!O408,"")
 )
)
)</f>
        <v/>
      </c>
    </row>
    <row r="409" spans="1:1">
      <c r="A409" s="80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IF(lookups!$E$2-LEN(SOURCE!C409) &gt;= 0, REPT(" ",lookups!$E$2-LEN(SOURCE!C409)), "")&amp;
      SOURCE!D409&amp;", "&amp; IF(lookups!$F$2-LEN(SOURCE!D409) &gt;= 0, REPT(" ",lookups!$F$2-LEN(SOURCE!D409)), "")&amp;
      SOURCE!E409&amp;", "&amp; IF(lookups!$G$2-LEN(SOURCE!E409) &gt;=0, REPT(" ",lookups!$G$2-LEN(SOURCE!E409)), "")&amp;
      SOURCE!F409&amp;", "&amp; IF(lookups!$H$2-LEN(SOURCE!F409) &gt;= 0, REPT(" ",lookups!$H$2-LEN(SOURCE!F409)+2), "")&amp;"("&amp;
      SUBSTITUTE(TEXT(SOURCE!G409,"??0"),"  ","")&amp;" &lt;&lt; TAM_MAX_BITS) |"&amp; IF(lookups!$I$2-3 &gt;= 0, REPT(" ",MAX(1,lookups!$I$2-5+4+1-1-LEN(  IF(ISTEXT(SOURCE!H409),SOURCE!H409,  SUBSTITUTE(SUBSTITUTE(TEXT(SOURCE!H409,"????0"),"  ","")," ",""))   ))), "")&amp;
       IF(ISTEXT(SOURCE!H409),SOURCE!H409, SUBSTITUTE(SUBSTITUTE(TEXT(SOURCE!H409,"????0"),"  ","")," ",""))   &amp;","&amp; IF(lookups!$J$2-3 &gt;= 0, REPT(" ",lookups!$J$2-3-5), "")&amp;
      SOURCE!I409&amp;
" | "&amp; IF(lookups!$K$2-LEN(SOURCE!I409) &gt;= 0, REPT(" ",lookups!$K$2-LEN(SOURCE!I409)), "")&amp;
      SOURCE!J409&amp;      IF(lookups!$L$2-LEN(SOURCE!J409) &gt;= 0, REPT(" ",lookups!$L$2-LEN(SOURCE!J409)), "")&amp;
" | "&amp; IF(lookups!$K$2-LEN(SOURCE!I409) &gt;= 0, REPT(" ",lookups!$K$2-LEN(SOURCE!I409)), "")&amp;
      SOURCE!K409&amp;      IF(lookups!$L$2-LEN(SOURCE!K409) &gt;= 0, REPT(" ",lookups!$M$2-LEN(SOURCE!K409)), "")&amp;
" | "&amp; SOURCE!L409&amp;      IF(lookups!$O$2-LEN(SOURCE!L409) &gt;= 0, REPT(" ",lookups!$O$2-LEN(SOURCE!L409)), "")&amp;
" | "&amp; SOURCE!M409&amp;      IF(lookups!$P$2-LEN(SOURCE!M409) &gt;= 0, REPT(" ",lookups!$P$2-LEN(SOURCE!M409)), "")&amp;
      "},"&amp;IF(SOURCE!O409&lt;&gt;"",""&amp;SOURCE!O409,"")
 )
)
)</f>
        <v/>
      </c>
    </row>
    <row r="410" spans="1:1">
      <c r="A410" s="80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IF(lookups!$E$2-LEN(SOURCE!C410) &gt;= 0, REPT(" ",lookups!$E$2-LEN(SOURCE!C410)), "")&amp;
      SOURCE!D410&amp;", "&amp; IF(lookups!$F$2-LEN(SOURCE!D410) &gt;= 0, REPT(" ",lookups!$F$2-LEN(SOURCE!D410)), "")&amp;
      SOURCE!E410&amp;", "&amp; IF(lookups!$G$2-LEN(SOURCE!E410) &gt;=0, REPT(" ",lookups!$G$2-LEN(SOURCE!E410)), "")&amp;
      SOURCE!F410&amp;", "&amp; IF(lookups!$H$2-LEN(SOURCE!F410) &gt;= 0, REPT(" ",lookups!$H$2-LEN(SOURCE!F410)+2), "")&amp;"("&amp;
      SUBSTITUTE(TEXT(SOURCE!G410,"??0"),"  ","")&amp;" &lt;&lt; TAM_MAX_BITS) |"&amp; IF(lookups!$I$2-3 &gt;= 0, REPT(" ",MAX(1,lookups!$I$2-5+4+1-1-LEN(  IF(ISTEXT(SOURCE!H410),SOURCE!H410,  SUBSTITUTE(SUBSTITUTE(TEXT(SOURCE!H410,"????0"),"  ","")," ",""))   ))), "")&amp;
       IF(ISTEXT(SOURCE!H410),SOURCE!H410, SUBSTITUTE(SUBSTITUTE(TEXT(SOURCE!H410,"????0"),"  ","")," ",""))   &amp;","&amp; IF(lookups!$J$2-3 &gt;= 0, REPT(" ",lookups!$J$2-3-5), "")&amp;
      SOURCE!I410&amp;
" | "&amp; IF(lookups!$K$2-LEN(SOURCE!I410) &gt;= 0, REPT(" ",lookups!$K$2-LEN(SOURCE!I410)), "")&amp;
      SOURCE!J410&amp;      IF(lookups!$L$2-LEN(SOURCE!J410) &gt;= 0, REPT(" ",lookups!$L$2-LEN(SOURCE!J410)), "")&amp;
" | "&amp; IF(lookups!$K$2-LEN(SOURCE!I410) &gt;= 0, REPT(" ",lookups!$K$2-LEN(SOURCE!I410)), "")&amp;
      SOURCE!K410&amp;      IF(lookups!$L$2-LEN(SOURCE!K410) &gt;= 0, REPT(" ",lookups!$M$2-LEN(SOURCE!K410)), "")&amp;
" | "&amp; SOURCE!L410&amp;      IF(lookups!$O$2-LEN(SOURCE!L410) &gt;= 0, REPT(" ",lookups!$O$2-LEN(SOURCE!L410)), "")&amp;
" | "&amp; SOURCE!M410&amp;      IF(lookups!$P$2-LEN(SOURCE!M410) &gt;= 0, REPT(" ",lookups!$P$2-LEN(SOURCE!M410)), "")&amp;
      "},"&amp;IF(SOURCE!O410&lt;&gt;"",""&amp;SOURCE!O410,"")
 )
)
)</f>
        <v>// Flag, bit, rotation, and logical OPs</v>
      </c>
    </row>
    <row r="411" spans="1:1">
      <c r="A411" s="80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IF(lookups!$E$2-LEN(SOURCE!C411) &gt;= 0, REPT(" ",lookups!$E$2-LEN(SOURCE!C411)), "")&amp;
      SOURCE!D411&amp;", "&amp; IF(lookups!$F$2-LEN(SOURCE!D411) &gt;= 0, REPT(" ",lookups!$F$2-LEN(SOURCE!D411)), "")&amp;
      SOURCE!E411&amp;", "&amp; IF(lookups!$G$2-LEN(SOURCE!E411) &gt;=0, REPT(" ",lookups!$G$2-LEN(SOURCE!E411)), "")&amp;
      SOURCE!F411&amp;", "&amp; IF(lookups!$H$2-LEN(SOURCE!F411) &gt;= 0, REPT(" ",lookups!$H$2-LEN(SOURCE!F411)+2), "")&amp;"("&amp;
      SUBSTITUTE(TEXT(SOURCE!G411,"??0"),"  ","")&amp;" &lt;&lt; TAM_MAX_BITS) |"&amp; IF(lookups!$I$2-3 &gt;= 0, REPT(" ",MAX(1,lookups!$I$2-5+4+1-1-LEN(  IF(ISTEXT(SOURCE!H411),SOURCE!H411,  SUBSTITUTE(SUBSTITUTE(TEXT(SOURCE!H411,"????0"),"  ","")," ",""))   ))), "")&amp;
       IF(ISTEXT(SOURCE!H411),SOURCE!H411, SUBSTITUTE(SUBSTITUTE(TEXT(SOURCE!H411,"????0"),"  ","")," ",""))   &amp;","&amp; IF(lookups!$J$2-3 &gt;= 0, REPT(" ",lookups!$J$2-3-5), "")&amp;
      SOURCE!I411&amp;
" | "&amp; IF(lookups!$K$2-LEN(SOURCE!I411) &gt;= 0, REPT(" ",lookups!$K$2-LEN(SOURCE!I411)), "")&amp;
      SOURCE!J411&amp;      IF(lookups!$L$2-LEN(SOURCE!J411) &gt;= 0, REPT(" ",lookups!$L$2-LEN(SOURCE!J411)), "")&amp;
" | "&amp; IF(lookups!$K$2-LEN(SOURCE!I411) &gt;= 0, REPT(" ",lookups!$K$2-LEN(SOURCE!I411)), "")&amp;
      SOURCE!K411&amp;      IF(lookups!$L$2-LEN(SOURCE!K411) &gt;= 0, REPT(" ",lookups!$M$2-LEN(SOURCE!K411)), "")&amp;
" | "&amp; SOURCE!L411&amp;      IF(lookups!$O$2-LEN(SOURCE!L411) &gt;= 0, REPT(" ",lookups!$O$2-LEN(SOURCE!L411)), "")&amp;
" | "&amp; SOURCE!M411&amp;      IF(lookups!$P$2-LEN(SOURCE!M411) &gt;= 0, REPT(" ",lookups!$P$2-LEN(SOURCE!M411)), "")&amp;
      "},"&amp;IF(SOURCE!O411&lt;&gt;"",""&amp;SOURCE!O411,"")
 )
)
)</f>
        <v>/*  396 */  { fnIsFlagClearClear,           TM_FLAGW,                    "FC?C",                                        "FC?C",                                        (0 &lt;&lt; TAM_MAX_BITS) |    99, CAT_FNCT | SLS_ENABLED   | US_ENABLED   | EIM_DISABLED | PTP_FLAG         },</v>
      </c>
    </row>
    <row r="412" spans="1:1">
      <c r="A412" s="80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IF(lookups!$E$2-LEN(SOURCE!C412) &gt;= 0, REPT(" ",lookups!$E$2-LEN(SOURCE!C412)), "")&amp;
      SOURCE!D412&amp;", "&amp; IF(lookups!$F$2-LEN(SOURCE!D412) &gt;= 0, REPT(" ",lookups!$F$2-LEN(SOURCE!D412)), "")&amp;
      SOURCE!E412&amp;", "&amp; IF(lookups!$G$2-LEN(SOURCE!E412) &gt;=0, REPT(" ",lookups!$G$2-LEN(SOURCE!E412)), "")&amp;
      SOURCE!F412&amp;", "&amp; IF(lookups!$H$2-LEN(SOURCE!F412) &gt;= 0, REPT(" ",lookups!$H$2-LEN(SOURCE!F412)+2), "")&amp;"("&amp;
      SUBSTITUTE(TEXT(SOURCE!G412,"??0"),"  ","")&amp;" &lt;&lt; TAM_MAX_BITS) |"&amp; IF(lookups!$I$2-3 &gt;= 0, REPT(" ",MAX(1,lookups!$I$2-5+4+1-1-LEN(  IF(ISTEXT(SOURCE!H412),SOURCE!H412,  SUBSTITUTE(SUBSTITUTE(TEXT(SOURCE!H412,"????0"),"  ","")," ",""))   ))), "")&amp;
       IF(ISTEXT(SOURCE!H412),SOURCE!H412, SUBSTITUTE(SUBSTITUTE(TEXT(SOURCE!H412,"????0"),"  ","")," ",""))   &amp;","&amp; IF(lookups!$J$2-3 &gt;= 0, REPT(" ",lookups!$J$2-3-5), "")&amp;
      SOURCE!I412&amp;
" | "&amp; IF(lookups!$K$2-LEN(SOURCE!I412) &gt;= 0, REPT(" ",lookups!$K$2-LEN(SOURCE!I412)), "")&amp;
      SOURCE!J412&amp;      IF(lookups!$L$2-LEN(SOURCE!J412) &gt;= 0, REPT(" ",lookups!$L$2-LEN(SOURCE!J412)), "")&amp;
" | "&amp; IF(lookups!$K$2-LEN(SOURCE!I412) &gt;= 0, REPT(" ",lookups!$K$2-LEN(SOURCE!I412)), "")&amp;
      SOURCE!K412&amp;      IF(lookups!$L$2-LEN(SOURCE!K412) &gt;= 0, REPT(" ",lookups!$M$2-LEN(SOURCE!K412)), "")&amp;
" | "&amp; SOURCE!L412&amp;      IF(lookups!$O$2-LEN(SOURCE!L412) &gt;= 0, REPT(" ",lookups!$O$2-LEN(SOURCE!L412)), "")&amp;
" | "&amp; SOURCE!M412&amp;      IF(lookups!$P$2-LEN(SOURCE!M412) &gt;= 0, REPT(" ",lookups!$P$2-LEN(SOURCE!M412)), "")&amp;
      "},"&amp;IF(SOURCE!O412&lt;&gt;"",""&amp;SOURCE!O412,"")
 )
)
)</f>
        <v>/*  397 */  { fnIsFlagClearSet,             TM_FLAGW,                    "FC?S",                                        "FC?S",                                        (0 &lt;&lt; TAM_MAX_BITS) |    99, CAT_FNCT | SLS_ENABLED   | US_ENABLED   | EIM_DISABLED | PTP_FLAG         },</v>
      </c>
    </row>
    <row r="413" spans="1:1">
      <c r="A413" s="80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IF(lookups!$E$2-LEN(SOURCE!C413) &gt;= 0, REPT(" ",lookups!$E$2-LEN(SOURCE!C413)), "")&amp;
      SOURCE!D413&amp;", "&amp; IF(lookups!$F$2-LEN(SOURCE!D413) &gt;= 0, REPT(" ",lookups!$F$2-LEN(SOURCE!D413)), "")&amp;
      SOURCE!E413&amp;", "&amp; IF(lookups!$G$2-LEN(SOURCE!E413) &gt;=0, REPT(" ",lookups!$G$2-LEN(SOURCE!E413)), "")&amp;
      SOURCE!F413&amp;", "&amp; IF(lookups!$H$2-LEN(SOURCE!F413) &gt;= 0, REPT(" ",lookups!$H$2-LEN(SOURCE!F413)+2), "")&amp;"("&amp;
      SUBSTITUTE(TEXT(SOURCE!G413,"??0"),"  ","")&amp;" &lt;&lt; TAM_MAX_BITS) |"&amp; IF(lookups!$I$2-3 &gt;= 0, REPT(" ",MAX(1,lookups!$I$2-5+4+1-1-LEN(  IF(ISTEXT(SOURCE!H413),SOURCE!H413,  SUBSTITUTE(SUBSTITUTE(TEXT(SOURCE!H413,"????0"),"  ","")," ",""))   ))), "")&amp;
       IF(ISTEXT(SOURCE!H413),SOURCE!H413, SUBSTITUTE(SUBSTITUTE(TEXT(SOURCE!H413,"????0"),"  ","")," ",""))   &amp;","&amp; IF(lookups!$J$2-3 &gt;= 0, REPT(" ",lookups!$J$2-3-5), "")&amp;
      SOURCE!I413&amp;
" | "&amp; IF(lookups!$K$2-LEN(SOURCE!I413) &gt;= 0, REPT(" ",lookups!$K$2-LEN(SOURCE!I413)), "")&amp;
      SOURCE!J413&amp;      IF(lookups!$L$2-LEN(SOURCE!J413) &gt;= 0, REPT(" ",lookups!$L$2-LEN(SOURCE!J413)), "")&amp;
" | "&amp; IF(lookups!$K$2-LEN(SOURCE!I413) &gt;= 0, REPT(" ",lookups!$K$2-LEN(SOURCE!I413)), "")&amp;
      SOURCE!K413&amp;      IF(lookups!$L$2-LEN(SOURCE!K413) &gt;= 0, REPT(" ",lookups!$M$2-LEN(SOURCE!K413)), "")&amp;
" | "&amp; SOURCE!L413&amp;      IF(lookups!$O$2-LEN(SOURCE!L413) &gt;= 0, REPT(" ",lookups!$O$2-LEN(SOURCE!L413)), "")&amp;
" | "&amp; SOURCE!M413&amp;      IF(lookups!$P$2-LEN(SOURCE!M413) &gt;= 0, REPT(" ",lookups!$P$2-LEN(SOURCE!M413)), "")&amp;
      "},"&amp;IF(SOURCE!O413&lt;&gt;"",""&amp;SOURCE!O413,"")
 )
)
)</f>
        <v>/*  398 */  { fnIsFlagClearFlip,            TM_FLAGW,                    "FC?F",                                        "FC?F",                                        (0 &lt;&lt; TAM_MAX_BITS) |    99, CAT_FNCT | SLS_ENABLED   | US_ENABLED   | EIM_DISABLED | PTP_FLAG         },</v>
      </c>
    </row>
    <row r="414" spans="1:1">
      <c r="A414" s="80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IF(lookups!$E$2-LEN(SOURCE!C414) &gt;= 0, REPT(" ",lookups!$E$2-LEN(SOURCE!C414)), "")&amp;
      SOURCE!D414&amp;", "&amp; IF(lookups!$F$2-LEN(SOURCE!D414) &gt;= 0, REPT(" ",lookups!$F$2-LEN(SOURCE!D414)), "")&amp;
      SOURCE!E414&amp;", "&amp; IF(lookups!$G$2-LEN(SOURCE!E414) &gt;=0, REPT(" ",lookups!$G$2-LEN(SOURCE!E414)), "")&amp;
      SOURCE!F414&amp;", "&amp; IF(lookups!$H$2-LEN(SOURCE!F414) &gt;= 0, REPT(" ",lookups!$H$2-LEN(SOURCE!F414)+2), "")&amp;"("&amp;
      SUBSTITUTE(TEXT(SOURCE!G414,"??0"),"  ","")&amp;" &lt;&lt; TAM_MAX_BITS) |"&amp; IF(lookups!$I$2-3 &gt;= 0, REPT(" ",MAX(1,lookups!$I$2-5+4+1-1-LEN(  IF(ISTEXT(SOURCE!H414),SOURCE!H414,  SUBSTITUTE(SUBSTITUTE(TEXT(SOURCE!H414,"????0"),"  ","")," ",""))   ))), "")&amp;
       IF(ISTEXT(SOURCE!H414),SOURCE!H414, SUBSTITUTE(SUBSTITUTE(TEXT(SOURCE!H414,"????0"),"  ","")," ",""))   &amp;","&amp; IF(lookups!$J$2-3 &gt;= 0, REPT(" ",lookups!$J$2-3-5), "")&amp;
      SOURCE!I414&amp;
" | "&amp; IF(lookups!$K$2-LEN(SOURCE!I414) &gt;= 0, REPT(" ",lookups!$K$2-LEN(SOURCE!I414)), "")&amp;
      SOURCE!J414&amp;      IF(lookups!$L$2-LEN(SOURCE!J414) &gt;= 0, REPT(" ",lookups!$L$2-LEN(SOURCE!J414)), "")&amp;
" | "&amp; IF(lookups!$K$2-LEN(SOURCE!I414) &gt;= 0, REPT(" ",lookups!$K$2-LEN(SOURCE!I414)), "")&amp;
      SOURCE!K414&amp;      IF(lookups!$L$2-LEN(SOURCE!K414) &gt;= 0, REPT(" ",lookups!$M$2-LEN(SOURCE!K414)), "")&amp;
" | "&amp; SOURCE!L414&amp;      IF(lookups!$O$2-LEN(SOURCE!L414) &gt;= 0, REPT(" ",lookups!$O$2-LEN(SOURCE!L414)), "")&amp;
" | "&amp; SOURCE!M414&amp;      IF(lookups!$P$2-LEN(SOURCE!M414) &gt;= 0, REPT(" ",lookups!$P$2-LEN(SOURCE!M414)), "")&amp;
      "},"&amp;IF(SOURCE!O414&lt;&gt;"",""&amp;SOURCE!O414,"")
 )
)
)</f>
        <v>/*  399 */  { fnIsFlagSetClear,             TM_FLAGW,                    "FS?C",                                        "FS?C",                                        (0 &lt;&lt; TAM_MAX_BITS) |    99, CAT_FNCT | SLS_ENABLED   | US_ENABLED   | EIM_DISABLED | PTP_FLAG         },</v>
      </c>
    </row>
    <row r="415" spans="1:1">
      <c r="A415" s="80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IF(lookups!$E$2-LEN(SOURCE!C415) &gt;= 0, REPT(" ",lookups!$E$2-LEN(SOURCE!C415)), "")&amp;
      SOURCE!D415&amp;", "&amp; IF(lookups!$F$2-LEN(SOURCE!D415) &gt;= 0, REPT(" ",lookups!$F$2-LEN(SOURCE!D415)), "")&amp;
      SOURCE!E415&amp;", "&amp; IF(lookups!$G$2-LEN(SOURCE!E415) &gt;=0, REPT(" ",lookups!$G$2-LEN(SOURCE!E415)), "")&amp;
      SOURCE!F415&amp;", "&amp; IF(lookups!$H$2-LEN(SOURCE!F415) &gt;= 0, REPT(" ",lookups!$H$2-LEN(SOURCE!F415)+2), "")&amp;"("&amp;
      SUBSTITUTE(TEXT(SOURCE!G415,"??0"),"  ","")&amp;" &lt;&lt; TAM_MAX_BITS) |"&amp; IF(lookups!$I$2-3 &gt;= 0, REPT(" ",MAX(1,lookups!$I$2-5+4+1-1-LEN(  IF(ISTEXT(SOURCE!H415),SOURCE!H415,  SUBSTITUTE(SUBSTITUTE(TEXT(SOURCE!H415,"????0"),"  ","")," ",""))   ))), "")&amp;
       IF(ISTEXT(SOURCE!H415),SOURCE!H415, SUBSTITUTE(SUBSTITUTE(TEXT(SOURCE!H415,"????0"),"  ","")," ",""))   &amp;","&amp; IF(lookups!$J$2-3 &gt;= 0, REPT(" ",lookups!$J$2-3-5), "")&amp;
      SOURCE!I415&amp;
" | "&amp; IF(lookups!$K$2-LEN(SOURCE!I415) &gt;= 0, REPT(" ",lookups!$K$2-LEN(SOURCE!I415)), "")&amp;
      SOURCE!J415&amp;      IF(lookups!$L$2-LEN(SOURCE!J415) &gt;= 0, REPT(" ",lookups!$L$2-LEN(SOURCE!J415)), "")&amp;
" | "&amp; IF(lookups!$K$2-LEN(SOURCE!I415) &gt;= 0, REPT(" ",lookups!$K$2-LEN(SOURCE!I415)), "")&amp;
      SOURCE!K415&amp;      IF(lookups!$L$2-LEN(SOURCE!K415) &gt;= 0, REPT(" ",lookups!$M$2-LEN(SOURCE!K415)), "")&amp;
" | "&amp; SOURCE!L415&amp;      IF(lookups!$O$2-LEN(SOURCE!L415) &gt;= 0, REPT(" ",lookups!$O$2-LEN(SOURCE!L415)), "")&amp;
" | "&amp; SOURCE!M415&amp;      IF(lookups!$P$2-LEN(SOURCE!M415) &gt;= 0, REPT(" ",lookups!$P$2-LEN(SOURCE!M415)), "")&amp;
      "},"&amp;IF(SOURCE!O415&lt;&gt;"",""&amp;SOURCE!O415,"")
 )
)
)</f>
        <v>/*  400 */  { fnIsFlagSetSet,               TM_FLAGW,                    "FS?S",                                        "FS?S",                                        (0 &lt;&lt; TAM_MAX_BITS) |    99, CAT_FNCT | SLS_ENABLED   | US_ENABLED   | EIM_DISABLED | PTP_FLAG         },</v>
      </c>
    </row>
    <row r="416" spans="1:1">
      <c r="A416" s="80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IF(lookups!$E$2-LEN(SOURCE!C416) &gt;= 0, REPT(" ",lookups!$E$2-LEN(SOURCE!C416)), "")&amp;
      SOURCE!D416&amp;", "&amp; IF(lookups!$F$2-LEN(SOURCE!D416) &gt;= 0, REPT(" ",lookups!$F$2-LEN(SOURCE!D416)), "")&amp;
      SOURCE!E416&amp;", "&amp; IF(lookups!$G$2-LEN(SOURCE!E416) &gt;=0, REPT(" ",lookups!$G$2-LEN(SOURCE!E416)), "")&amp;
      SOURCE!F416&amp;", "&amp; IF(lookups!$H$2-LEN(SOURCE!F416) &gt;= 0, REPT(" ",lookups!$H$2-LEN(SOURCE!F416)+2), "")&amp;"("&amp;
      SUBSTITUTE(TEXT(SOURCE!G416,"??0"),"  ","")&amp;" &lt;&lt; TAM_MAX_BITS) |"&amp; IF(lookups!$I$2-3 &gt;= 0, REPT(" ",MAX(1,lookups!$I$2-5+4+1-1-LEN(  IF(ISTEXT(SOURCE!H416),SOURCE!H416,  SUBSTITUTE(SUBSTITUTE(TEXT(SOURCE!H416,"????0"),"  ","")," ",""))   ))), "")&amp;
       IF(ISTEXT(SOURCE!H416),SOURCE!H416, SUBSTITUTE(SUBSTITUTE(TEXT(SOURCE!H416,"????0"),"  ","")," ",""))   &amp;","&amp; IF(lookups!$J$2-3 &gt;= 0, REPT(" ",lookups!$J$2-3-5), "")&amp;
      SOURCE!I416&amp;
" | "&amp; IF(lookups!$K$2-LEN(SOURCE!I416) &gt;= 0, REPT(" ",lookups!$K$2-LEN(SOURCE!I416)), "")&amp;
      SOURCE!J416&amp;      IF(lookups!$L$2-LEN(SOURCE!J416) &gt;= 0, REPT(" ",lookups!$L$2-LEN(SOURCE!J416)), "")&amp;
" | "&amp; IF(lookups!$K$2-LEN(SOURCE!I416) &gt;= 0, REPT(" ",lookups!$K$2-LEN(SOURCE!I416)), "")&amp;
      SOURCE!K416&amp;      IF(lookups!$L$2-LEN(SOURCE!K416) &gt;= 0, REPT(" ",lookups!$M$2-LEN(SOURCE!K416)), "")&amp;
" | "&amp; SOURCE!L416&amp;      IF(lookups!$O$2-LEN(SOURCE!L416) &gt;= 0, REPT(" ",lookups!$O$2-LEN(SOURCE!L416)), "")&amp;
" | "&amp; SOURCE!M416&amp;      IF(lookups!$P$2-LEN(SOURCE!M416) &gt;= 0, REPT(" ",lookups!$P$2-LEN(SOURCE!M416)), "")&amp;
      "},"&amp;IF(SOURCE!O416&lt;&gt;"",""&amp;SOURCE!O416,"")
 )
)
)</f>
        <v>/*  401 */  { fnIsFlagSetFlip,              TM_FLAGW,                    "FS?F",                                        "FS?F",                                        (0 &lt;&lt; TAM_MAX_BITS) |    99, CAT_FNCT | SLS_ENABLED   | US_ENABLED   | EIM_DISABLED | PTP_FLAG         },</v>
      </c>
    </row>
    <row r="417" spans="1:1">
      <c r="A417" s="80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IF(lookups!$E$2-LEN(SOURCE!C417) &gt;= 0, REPT(" ",lookups!$E$2-LEN(SOURCE!C417)), "")&amp;
      SOURCE!D417&amp;", "&amp; IF(lookups!$F$2-LEN(SOURCE!D417) &gt;= 0, REPT(" ",lookups!$F$2-LEN(SOURCE!D417)), "")&amp;
      SOURCE!E417&amp;", "&amp; IF(lookups!$G$2-LEN(SOURCE!E417) &gt;=0, REPT(" ",lookups!$G$2-LEN(SOURCE!E417)), "")&amp;
      SOURCE!F417&amp;", "&amp; IF(lookups!$H$2-LEN(SOURCE!F417) &gt;= 0, REPT(" ",lookups!$H$2-LEN(SOURCE!F417)+2), "")&amp;"("&amp;
      SUBSTITUTE(TEXT(SOURCE!G417,"??0"),"  ","")&amp;" &lt;&lt; TAM_MAX_BITS) |"&amp; IF(lookups!$I$2-3 &gt;= 0, REPT(" ",MAX(1,lookups!$I$2-5+4+1-1-LEN(  IF(ISTEXT(SOURCE!H417),SOURCE!H417,  SUBSTITUTE(SUBSTITUTE(TEXT(SOURCE!H417,"????0"),"  ","")," ",""))   ))), "")&amp;
       IF(ISTEXT(SOURCE!H417),SOURCE!H417, SUBSTITUTE(SUBSTITUTE(TEXT(SOURCE!H417,"????0"),"  ","")," ",""))   &amp;","&amp; IF(lookups!$J$2-3 &gt;= 0, REPT(" ",lookups!$J$2-3-5), "")&amp;
      SOURCE!I417&amp;
" | "&amp; IF(lookups!$K$2-LEN(SOURCE!I417) &gt;= 0, REPT(" ",lookups!$K$2-LEN(SOURCE!I417)), "")&amp;
      SOURCE!J417&amp;      IF(lookups!$L$2-LEN(SOURCE!J417) &gt;= 0, REPT(" ",lookups!$L$2-LEN(SOURCE!J417)), "")&amp;
" | "&amp; IF(lookups!$K$2-LEN(SOURCE!I417) &gt;= 0, REPT(" ",lookups!$K$2-LEN(SOURCE!I417)), "")&amp;
      SOURCE!K417&amp;      IF(lookups!$L$2-LEN(SOURCE!K417) &gt;= 0, REPT(" ",lookups!$M$2-LEN(SOURCE!K417)), "")&amp;
" | "&amp; SOURCE!L417&amp;      IF(lookups!$O$2-LEN(SOURCE!L417) &gt;= 0, REPT(" ",lookups!$O$2-LEN(SOURCE!L417)), "")&amp;
" | "&amp; SOURCE!M417&amp;      IF(lookups!$P$2-LEN(SOURCE!M417) &gt;= 0, REPT(" ",lookups!$P$2-LEN(SOURCE!M417)), "")&amp;
      "},"&amp;IF(SOURCE!O417&lt;&gt;"",""&amp;SOURCE!O417,"")
 )
)
)</f>
        <v>/*  402 */  { fnLogicalNand,                NOPARAM,                     "NAND",                                        "NAND",                                        (0 &lt;&lt; TAM_MAX_BITS) |     0, CAT_FNCT | SLS_ENABLED   | US_ENABLED   | EIM_DISABLED | PTP_NONE         },</v>
      </c>
    </row>
    <row r="418" spans="1:1">
      <c r="A418" s="80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IF(lookups!$E$2-LEN(SOURCE!C418) &gt;= 0, REPT(" ",lookups!$E$2-LEN(SOURCE!C418)), "")&amp;
      SOURCE!D418&amp;", "&amp; IF(lookups!$F$2-LEN(SOURCE!D418) &gt;= 0, REPT(" ",lookups!$F$2-LEN(SOURCE!D418)), "")&amp;
      SOURCE!E418&amp;", "&amp; IF(lookups!$G$2-LEN(SOURCE!E418) &gt;=0, REPT(" ",lookups!$G$2-LEN(SOURCE!E418)), "")&amp;
      SOURCE!F418&amp;", "&amp; IF(lookups!$H$2-LEN(SOURCE!F418) &gt;= 0, REPT(" ",lookups!$H$2-LEN(SOURCE!F418)+2), "")&amp;"("&amp;
      SUBSTITUTE(TEXT(SOURCE!G418,"??0"),"  ","")&amp;" &lt;&lt; TAM_MAX_BITS) |"&amp; IF(lookups!$I$2-3 &gt;= 0, REPT(" ",MAX(1,lookups!$I$2-5+4+1-1-LEN(  IF(ISTEXT(SOURCE!H418),SOURCE!H418,  SUBSTITUTE(SUBSTITUTE(TEXT(SOURCE!H418,"????0"),"  ","")," ",""))   ))), "")&amp;
       IF(ISTEXT(SOURCE!H418),SOURCE!H418, SUBSTITUTE(SUBSTITUTE(TEXT(SOURCE!H418,"????0"),"  ","")," ",""))   &amp;","&amp; IF(lookups!$J$2-3 &gt;= 0, REPT(" ",lookups!$J$2-3-5), "")&amp;
      SOURCE!I418&amp;
" | "&amp; IF(lookups!$K$2-LEN(SOURCE!I418) &gt;= 0, REPT(" ",lookups!$K$2-LEN(SOURCE!I418)), "")&amp;
      SOURCE!J418&amp;      IF(lookups!$L$2-LEN(SOURCE!J418) &gt;= 0, REPT(" ",lookups!$L$2-LEN(SOURCE!J418)), "")&amp;
" | "&amp; IF(lookups!$K$2-LEN(SOURCE!I418) &gt;= 0, REPT(" ",lookups!$K$2-LEN(SOURCE!I418)), "")&amp;
      SOURCE!K418&amp;      IF(lookups!$L$2-LEN(SOURCE!K418) &gt;= 0, REPT(" ",lookups!$M$2-LEN(SOURCE!K418)), "")&amp;
" | "&amp; SOURCE!L418&amp;      IF(lookups!$O$2-LEN(SOURCE!L418) &gt;= 0, REPT(" ",lookups!$O$2-LEN(SOURCE!L418)), "")&amp;
" | "&amp; SOURCE!M418&amp;      IF(lookups!$P$2-LEN(SOURCE!M418) &gt;= 0, REPT(" ",lookups!$P$2-LEN(SOURCE!M418)), "")&amp;
      "},"&amp;IF(SOURCE!O418&lt;&gt;"",""&amp;SOURCE!O418,"")
 )
)
)</f>
        <v>/*  403 */  { fnLogicalNor,                 NOPARAM,                     "NOR",                                         "NOR",                                         (0 &lt;&lt; TAM_MAX_BITS) |     0, CAT_FNCT | SLS_ENABLED   | US_ENABLED   | EIM_DISABLED | PTP_NONE         },</v>
      </c>
    </row>
    <row r="419" spans="1:1">
      <c r="A419" s="80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IF(lookups!$E$2-LEN(SOURCE!C419) &gt;= 0, REPT(" ",lookups!$E$2-LEN(SOURCE!C419)), "")&amp;
      SOURCE!D419&amp;", "&amp; IF(lookups!$F$2-LEN(SOURCE!D419) &gt;= 0, REPT(" ",lookups!$F$2-LEN(SOURCE!D419)), "")&amp;
      SOURCE!E419&amp;", "&amp; IF(lookups!$G$2-LEN(SOURCE!E419) &gt;=0, REPT(" ",lookups!$G$2-LEN(SOURCE!E419)), "")&amp;
      SOURCE!F419&amp;", "&amp; IF(lookups!$H$2-LEN(SOURCE!F419) &gt;= 0, REPT(" ",lookups!$H$2-LEN(SOURCE!F419)+2), "")&amp;"("&amp;
      SUBSTITUTE(TEXT(SOURCE!G419,"??0"),"  ","")&amp;" &lt;&lt; TAM_MAX_BITS) |"&amp; IF(lookups!$I$2-3 &gt;= 0, REPT(" ",MAX(1,lookups!$I$2-5+4+1-1-LEN(  IF(ISTEXT(SOURCE!H419),SOURCE!H419,  SUBSTITUTE(SUBSTITUTE(TEXT(SOURCE!H419,"????0"),"  ","")," ",""))   ))), "")&amp;
       IF(ISTEXT(SOURCE!H419),SOURCE!H419, SUBSTITUTE(SUBSTITUTE(TEXT(SOURCE!H419,"????0"),"  ","")," ",""))   &amp;","&amp; IF(lookups!$J$2-3 &gt;= 0, REPT(" ",lookups!$J$2-3-5), "")&amp;
      SOURCE!I419&amp;
" | "&amp; IF(lookups!$K$2-LEN(SOURCE!I419) &gt;= 0, REPT(" ",lookups!$K$2-LEN(SOURCE!I419)), "")&amp;
      SOURCE!J419&amp;      IF(lookups!$L$2-LEN(SOURCE!J419) &gt;= 0, REPT(" ",lookups!$L$2-LEN(SOURCE!J419)), "")&amp;
" | "&amp; IF(lookups!$K$2-LEN(SOURCE!I419) &gt;= 0, REPT(" ",lookups!$K$2-LEN(SOURCE!I419)), "")&amp;
      SOURCE!K419&amp;      IF(lookups!$L$2-LEN(SOURCE!K419) &gt;= 0, REPT(" ",lookups!$M$2-LEN(SOURCE!K419)), "")&amp;
" | "&amp; SOURCE!L419&amp;      IF(lookups!$O$2-LEN(SOURCE!L419) &gt;= 0, REPT(" ",lookups!$O$2-LEN(SOURCE!L419)), "")&amp;
" | "&amp; SOURCE!M419&amp;      IF(lookups!$P$2-LEN(SOURCE!M419) &gt;= 0, REPT(" ",lookups!$P$2-LEN(SOURCE!M419)), "")&amp;
      "},"&amp;IF(SOURCE!O419&lt;&gt;"",""&amp;SOURCE!O419,"")
 )
)
)</f>
        <v>/*  404 */  { fnLogicalXnor,                NOPARAM,                     "XNOR",                                        "XNOR",                                        (0 &lt;&lt; TAM_MAX_BITS) |     0, CAT_FNCT | SLS_ENABLED   | US_ENABLED   | EIM_DISABLED | PTP_NONE         },</v>
      </c>
    </row>
    <row r="420" spans="1:1">
      <c r="A420" s="80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IF(lookups!$E$2-LEN(SOURCE!C420) &gt;= 0, REPT(" ",lookups!$E$2-LEN(SOURCE!C420)), "")&amp;
      SOURCE!D420&amp;", "&amp; IF(lookups!$F$2-LEN(SOURCE!D420) &gt;= 0, REPT(" ",lookups!$F$2-LEN(SOURCE!D420)), "")&amp;
      SOURCE!E420&amp;", "&amp; IF(lookups!$G$2-LEN(SOURCE!E420) &gt;=0, REPT(" ",lookups!$G$2-LEN(SOURCE!E420)), "")&amp;
      SOURCE!F420&amp;", "&amp; IF(lookups!$H$2-LEN(SOURCE!F420) &gt;= 0, REPT(" ",lookups!$H$2-LEN(SOURCE!F420)+2), "")&amp;"("&amp;
      SUBSTITUTE(TEXT(SOURCE!G420,"??0"),"  ","")&amp;" &lt;&lt; TAM_MAX_BITS) |"&amp; IF(lookups!$I$2-3 &gt;= 0, REPT(" ",MAX(1,lookups!$I$2-5+4+1-1-LEN(  IF(ISTEXT(SOURCE!H420),SOURCE!H420,  SUBSTITUTE(SUBSTITUTE(TEXT(SOURCE!H420,"????0"),"  ","")," ",""))   ))), "")&amp;
       IF(ISTEXT(SOURCE!H420),SOURCE!H420, SUBSTITUTE(SUBSTITUTE(TEXT(SOURCE!H420,"????0"),"  ","")," ",""))   &amp;","&amp; IF(lookups!$J$2-3 &gt;= 0, REPT(" ",lookups!$J$2-3-5), "")&amp;
      SOURCE!I420&amp;
" | "&amp; IF(lookups!$K$2-LEN(SOURCE!I420) &gt;= 0, REPT(" ",lookups!$K$2-LEN(SOURCE!I420)), "")&amp;
      SOURCE!J420&amp;      IF(lookups!$L$2-LEN(SOURCE!J420) &gt;= 0, REPT(" ",lookups!$L$2-LEN(SOURCE!J420)), "")&amp;
" | "&amp; IF(lookups!$K$2-LEN(SOURCE!I420) &gt;= 0, REPT(" ",lookups!$K$2-LEN(SOURCE!I420)), "")&amp;
      SOURCE!K420&amp;      IF(lookups!$L$2-LEN(SOURCE!K420) &gt;= 0, REPT(" ",lookups!$M$2-LEN(SOURCE!K420)), "")&amp;
" | "&amp; SOURCE!L420&amp;      IF(lookups!$O$2-LEN(SOURCE!L420) &gt;= 0, REPT(" ",lookups!$O$2-LEN(SOURCE!L420)), "")&amp;
" | "&amp; SOURCE!M420&amp;      IF(lookups!$P$2-LEN(SOURCE!M420) &gt;= 0, REPT(" ",lookups!$P$2-LEN(SOURCE!M420)), "")&amp;
      "},"&amp;IF(SOURCE!O420&lt;&gt;"",""&amp;SOURCE!O420,"")
 )
)
)</f>
        <v>/*  405 */  { fnBs,                         TM_VALUE,                    "BS?",                                         "BS?",                                         (0 &lt;&lt; TAM_MAX_BITS) |    63, CAT_FNCT | SLS_ENABLED   | US_ENABLED   | EIM_DISABLED | PTP_NUMBER_8     },</v>
      </c>
    </row>
    <row r="421" spans="1:1">
      <c r="A421" s="80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IF(lookups!$E$2-LEN(SOURCE!C421) &gt;= 0, REPT(" ",lookups!$E$2-LEN(SOURCE!C421)), "")&amp;
      SOURCE!D421&amp;", "&amp; IF(lookups!$F$2-LEN(SOURCE!D421) &gt;= 0, REPT(" ",lookups!$F$2-LEN(SOURCE!D421)), "")&amp;
      SOURCE!E421&amp;", "&amp; IF(lookups!$G$2-LEN(SOURCE!E421) &gt;=0, REPT(" ",lookups!$G$2-LEN(SOURCE!E421)), "")&amp;
      SOURCE!F421&amp;", "&amp; IF(lookups!$H$2-LEN(SOURCE!F421) &gt;= 0, REPT(" ",lookups!$H$2-LEN(SOURCE!F421)+2), "")&amp;"("&amp;
      SUBSTITUTE(TEXT(SOURCE!G421,"??0"),"  ","")&amp;" &lt;&lt; TAM_MAX_BITS) |"&amp; IF(lookups!$I$2-3 &gt;= 0, REPT(" ",MAX(1,lookups!$I$2-5+4+1-1-LEN(  IF(ISTEXT(SOURCE!H421),SOURCE!H421,  SUBSTITUTE(SUBSTITUTE(TEXT(SOURCE!H421,"????0"),"  ","")," ",""))   ))), "")&amp;
       IF(ISTEXT(SOURCE!H421),SOURCE!H421, SUBSTITUTE(SUBSTITUTE(TEXT(SOURCE!H421,"????0"),"  ","")," ",""))   &amp;","&amp; IF(lookups!$J$2-3 &gt;= 0, REPT(" ",lookups!$J$2-3-5), "")&amp;
      SOURCE!I421&amp;
" | "&amp; IF(lookups!$K$2-LEN(SOURCE!I421) &gt;= 0, REPT(" ",lookups!$K$2-LEN(SOURCE!I421)), "")&amp;
      SOURCE!J421&amp;      IF(lookups!$L$2-LEN(SOURCE!J421) &gt;= 0, REPT(" ",lookups!$L$2-LEN(SOURCE!J421)), "")&amp;
" | "&amp; IF(lookups!$K$2-LEN(SOURCE!I421) &gt;= 0, REPT(" ",lookups!$K$2-LEN(SOURCE!I421)), "")&amp;
      SOURCE!K421&amp;      IF(lookups!$L$2-LEN(SOURCE!K421) &gt;= 0, REPT(" ",lookups!$M$2-LEN(SOURCE!K421)), "")&amp;
" | "&amp; SOURCE!L421&amp;      IF(lookups!$O$2-LEN(SOURCE!L421) &gt;= 0, REPT(" ",lookups!$O$2-LEN(SOURCE!L421)), "")&amp;
" | "&amp; SOURCE!M421&amp;      IF(lookups!$P$2-LEN(SOURCE!M421) &gt;= 0, REPT(" ",lookups!$P$2-LEN(SOURCE!M421)), "")&amp;
      "},"&amp;IF(SOURCE!O421&lt;&gt;"",""&amp;SOURCE!O421,"")
 )
)
)</f>
        <v>/*  406 */  { fnBc,                         TM_VALUE,                    "BC?",                                         "BC?",                                         (0 &lt;&lt; TAM_MAX_BITS) |    63, CAT_FNCT | SLS_ENABLED   | US_ENABLED   | EIM_DISABLED | PTP_NUMBER_8     },</v>
      </c>
    </row>
    <row r="422" spans="1:1">
      <c r="A422" s="80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IF(lookups!$E$2-LEN(SOURCE!C422) &gt;= 0, REPT(" ",lookups!$E$2-LEN(SOURCE!C422)), "")&amp;
      SOURCE!D422&amp;", "&amp; IF(lookups!$F$2-LEN(SOURCE!D422) &gt;= 0, REPT(" ",lookups!$F$2-LEN(SOURCE!D422)), "")&amp;
      SOURCE!E422&amp;", "&amp; IF(lookups!$G$2-LEN(SOURCE!E422) &gt;=0, REPT(" ",lookups!$G$2-LEN(SOURCE!E422)), "")&amp;
      SOURCE!F422&amp;", "&amp; IF(lookups!$H$2-LEN(SOURCE!F422) &gt;= 0, REPT(" ",lookups!$H$2-LEN(SOURCE!F422)+2), "")&amp;"("&amp;
      SUBSTITUTE(TEXT(SOURCE!G422,"??0"),"  ","")&amp;" &lt;&lt; TAM_MAX_BITS) |"&amp; IF(lookups!$I$2-3 &gt;= 0, REPT(" ",MAX(1,lookups!$I$2-5+4+1-1-LEN(  IF(ISTEXT(SOURCE!H422),SOURCE!H422,  SUBSTITUTE(SUBSTITUTE(TEXT(SOURCE!H422,"????0"),"  ","")," ",""))   ))), "")&amp;
       IF(ISTEXT(SOURCE!H422),SOURCE!H422, SUBSTITUTE(SUBSTITUTE(TEXT(SOURCE!H422,"????0"),"  ","")," ",""))   &amp;","&amp; IF(lookups!$J$2-3 &gt;= 0, REPT(" ",lookups!$J$2-3-5), "")&amp;
      SOURCE!I422&amp;
" | "&amp; IF(lookups!$K$2-LEN(SOURCE!I422) &gt;= 0, REPT(" ",lookups!$K$2-LEN(SOURCE!I422)), "")&amp;
      SOURCE!J422&amp;      IF(lookups!$L$2-LEN(SOURCE!J422) &gt;= 0, REPT(" ",lookups!$L$2-LEN(SOURCE!J422)), "")&amp;
" | "&amp; IF(lookups!$K$2-LEN(SOURCE!I422) &gt;= 0, REPT(" ",lookups!$K$2-LEN(SOURCE!I422)), "")&amp;
      SOURCE!K422&amp;      IF(lookups!$L$2-LEN(SOURCE!K422) &gt;= 0, REPT(" ",lookups!$M$2-LEN(SOURCE!K422)), "")&amp;
" | "&amp; SOURCE!L422&amp;      IF(lookups!$O$2-LEN(SOURCE!L422) &gt;= 0, REPT(" ",lookups!$O$2-LEN(SOURCE!L422)), "")&amp;
" | "&amp; SOURCE!M422&amp;      IF(lookups!$P$2-LEN(SOURCE!M422) &gt;= 0, REPT(" ",lookups!$P$2-LEN(SOURCE!M422)), "")&amp;
      "},"&amp;IF(SOURCE!O422&lt;&gt;"",""&amp;SOURCE!O422,"")
 )
)
)</f>
        <v>/*  407 */  { fnCb,                         TM_VALUE,                    "CB",                                          "CB",                                          (0 &lt;&lt; TAM_MAX_BITS) |    63, CAT_FNCT | SLS_ENABLED   | US_ENABLED   | EIM_DISABLED | PTP_NUMBER_8     },</v>
      </c>
    </row>
    <row r="423" spans="1:1">
      <c r="A423" s="80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IF(lookups!$E$2-LEN(SOURCE!C423) &gt;= 0, REPT(" ",lookups!$E$2-LEN(SOURCE!C423)), "")&amp;
      SOURCE!D423&amp;", "&amp; IF(lookups!$F$2-LEN(SOURCE!D423) &gt;= 0, REPT(" ",lookups!$F$2-LEN(SOURCE!D423)), "")&amp;
      SOURCE!E423&amp;", "&amp; IF(lookups!$G$2-LEN(SOURCE!E423) &gt;=0, REPT(" ",lookups!$G$2-LEN(SOURCE!E423)), "")&amp;
      SOURCE!F423&amp;", "&amp; IF(lookups!$H$2-LEN(SOURCE!F423) &gt;= 0, REPT(" ",lookups!$H$2-LEN(SOURCE!F423)+2), "")&amp;"("&amp;
      SUBSTITUTE(TEXT(SOURCE!G423,"??0"),"  ","")&amp;" &lt;&lt; TAM_MAX_BITS) |"&amp; IF(lookups!$I$2-3 &gt;= 0, REPT(" ",MAX(1,lookups!$I$2-5+4+1-1-LEN(  IF(ISTEXT(SOURCE!H423),SOURCE!H423,  SUBSTITUTE(SUBSTITUTE(TEXT(SOURCE!H423,"????0"),"  ","")," ",""))   ))), "")&amp;
       IF(ISTEXT(SOURCE!H423),SOURCE!H423, SUBSTITUTE(SUBSTITUTE(TEXT(SOURCE!H423,"????0"),"  ","")," ",""))   &amp;","&amp; IF(lookups!$J$2-3 &gt;= 0, REPT(" ",lookups!$J$2-3-5), "")&amp;
      SOURCE!I423&amp;
" | "&amp; IF(lookups!$K$2-LEN(SOURCE!I423) &gt;= 0, REPT(" ",lookups!$K$2-LEN(SOURCE!I423)), "")&amp;
      SOURCE!J423&amp;      IF(lookups!$L$2-LEN(SOURCE!J423) &gt;= 0, REPT(" ",lookups!$L$2-LEN(SOURCE!J423)), "")&amp;
" | "&amp; IF(lookups!$K$2-LEN(SOURCE!I423) &gt;= 0, REPT(" ",lookups!$K$2-LEN(SOURCE!I423)), "")&amp;
      SOURCE!K423&amp;      IF(lookups!$L$2-LEN(SOURCE!K423) &gt;= 0, REPT(" ",lookups!$M$2-LEN(SOURCE!K423)), "")&amp;
" | "&amp; SOURCE!L423&amp;      IF(lookups!$O$2-LEN(SOURCE!L423) &gt;= 0, REPT(" ",lookups!$O$2-LEN(SOURCE!L423)), "")&amp;
" | "&amp; SOURCE!M423&amp;      IF(lookups!$P$2-LEN(SOURCE!M423) &gt;= 0, REPT(" ",lookups!$P$2-LEN(SOURCE!M423)), "")&amp;
      "},"&amp;IF(SOURCE!O423&lt;&gt;"",""&amp;SOURCE!O423,"")
 )
)
)</f>
        <v>/*  408 */  { fnSb,                         TM_VALUE,                    "SB",                                          "SB",                                          (0 &lt;&lt; TAM_MAX_BITS) |    63, CAT_FNCT | SLS_ENABLED   | US_ENABLED   | EIM_DISABLED | PTP_NUMBER_8     },</v>
      </c>
    </row>
    <row r="424" spans="1:1">
      <c r="A424" s="80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IF(lookups!$E$2-LEN(SOURCE!C424) &gt;= 0, REPT(" ",lookups!$E$2-LEN(SOURCE!C424)), "")&amp;
      SOURCE!D424&amp;", "&amp; IF(lookups!$F$2-LEN(SOURCE!D424) &gt;= 0, REPT(" ",lookups!$F$2-LEN(SOURCE!D424)), "")&amp;
      SOURCE!E424&amp;", "&amp; IF(lookups!$G$2-LEN(SOURCE!E424) &gt;=0, REPT(" ",lookups!$G$2-LEN(SOURCE!E424)), "")&amp;
      SOURCE!F424&amp;", "&amp; IF(lookups!$H$2-LEN(SOURCE!F424) &gt;= 0, REPT(" ",lookups!$H$2-LEN(SOURCE!F424)+2), "")&amp;"("&amp;
      SUBSTITUTE(TEXT(SOURCE!G424,"??0"),"  ","")&amp;" &lt;&lt; TAM_MAX_BITS) |"&amp; IF(lookups!$I$2-3 &gt;= 0, REPT(" ",MAX(1,lookups!$I$2-5+4+1-1-LEN(  IF(ISTEXT(SOURCE!H424),SOURCE!H424,  SUBSTITUTE(SUBSTITUTE(TEXT(SOURCE!H424,"????0"),"  ","")," ",""))   ))), "")&amp;
       IF(ISTEXT(SOURCE!H424),SOURCE!H424, SUBSTITUTE(SUBSTITUTE(TEXT(SOURCE!H424,"????0"),"  ","")," ",""))   &amp;","&amp; IF(lookups!$J$2-3 &gt;= 0, REPT(" ",lookups!$J$2-3-5), "")&amp;
      SOURCE!I424&amp;
" | "&amp; IF(lookups!$K$2-LEN(SOURCE!I424) &gt;= 0, REPT(" ",lookups!$K$2-LEN(SOURCE!I424)), "")&amp;
      SOURCE!J424&amp;      IF(lookups!$L$2-LEN(SOURCE!J424) &gt;= 0, REPT(" ",lookups!$L$2-LEN(SOURCE!J424)), "")&amp;
" | "&amp; IF(lookups!$K$2-LEN(SOURCE!I424) &gt;= 0, REPT(" ",lookups!$K$2-LEN(SOURCE!I424)), "")&amp;
      SOURCE!K424&amp;      IF(lookups!$L$2-LEN(SOURCE!K424) &gt;= 0, REPT(" ",lookups!$M$2-LEN(SOURCE!K424)), "")&amp;
" | "&amp; SOURCE!L424&amp;      IF(lookups!$O$2-LEN(SOURCE!L424) &gt;= 0, REPT(" ",lookups!$O$2-LEN(SOURCE!L424)), "")&amp;
" | "&amp; SOURCE!M424&amp;      IF(lookups!$P$2-LEN(SOURCE!M424) &gt;= 0, REPT(" ",lookups!$P$2-LEN(SOURCE!M424)), "")&amp;
      "},"&amp;IF(SOURCE!O424&lt;&gt;"",""&amp;SOURCE!O424,"")
 )
)
)</f>
        <v>/*  409 */  { fnFb,                         TM_VALUE,                    "FB",                                          "FB",                                          (0 &lt;&lt; TAM_MAX_BITS) |    63, CAT_FNCT | SLS_ENABLED   | US_ENABLED   | EIM_DISABLED | PTP_NUMBER_8     },</v>
      </c>
    </row>
    <row r="425" spans="1:1">
      <c r="A425" s="80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IF(lookups!$E$2-LEN(SOURCE!C425) &gt;= 0, REPT(" ",lookups!$E$2-LEN(SOURCE!C425)), "")&amp;
      SOURCE!D425&amp;", "&amp; IF(lookups!$F$2-LEN(SOURCE!D425) &gt;= 0, REPT(" ",lookups!$F$2-LEN(SOURCE!D425)), "")&amp;
      SOURCE!E425&amp;", "&amp; IF(lookups!$G$2-LEN(SOURCE!E425) &gt;=0, REPT(" ",lookups!$G$2-LEN(SOURCE!E425)), "")&amp;
      SOURCE!F425&amp;", "&amp; IF(lookups!$H$2-LEN(SOURCE!F425) &gt;= 0, REPT(" ",lookups!$H$2-LEN(SOURCE!F425)+2), "")&amp;"("&amp;
      SUBSTITUTE(TEXT(SOURCE!G425,"??0"),"  ","")&amp;" &lt;&lt; TAM_MAX_BITS) |"&amp; IF(lookups!$I$2-3 &gt;= 0, REPT(" ",MAX(1,lookups!$I$2-5+4+1-1-LEN(  IF(ISTEXT(SOURCE!H425),SOURCE!H425,  SUBSTITUTE(SUBSTITUTE(TEXT(SOURCE!H425,"????0"),"  ","")," ",""))   ))), "")&amp;
       IF(ISTEXT(SOURCE!H425),SOURCE!H425, SUBSTITUTE(SUBSTITUTE(TEXT(SOURCE!H425,"????0"),"  ","")," ",""))   &amp;","&amp; IF(lookups!$J$2-3 &gt;= 0, REPT(" ",lookups!$J$2-3-5), "")&amp;
      SOURCE!I425&amp;
" | "&amp; IF(lookups!$K$2-LEN(SOURCE!I425) &gt;= 0, REPT(" ",lookups!$K$2-LEN(SOURCE!I425)), "")&amp;
      SOURCE!J425&amp;      IF(lookups!$L$2-LEN(SOURCE!J425) &gt;= 0, REPT(" ",lookups!$L$2-LEN(SOURCE!J425)), "")&amp;
" | "&amp; IF(lookups!$K$2-LEN(SOURCE!I425) &gt;= 0, REPT(" ",lookups!$K$2-LEN(SOURCE!I425)), "")&amp;
      SOURCE!K425&amp;      IF(lookups!$L$2-LEN(SOURCE!K425) &gt;= 0, REPT(" ",lookups!$M$2-LEN(SOURCE!K425)), "")&amp;
" | "&amp; SOURCE!L425&amp;      IF(lookups!$O$2-LEN(SOURCE!L425) &gt;= 0, REPT(" ",lookups!$O$2-LEN(SOURCE!L425)), "")&amp;
" | "&amp; SOURCE!M425&amp;      IF(lookups!$P$2-LEN(SOURCE!M425) &gt;= 0, REPT(" ",lookups!$P$2-LEN(SOURCE!M425)), "")&amp;
      "},"&amp;IF(SOURCE!O425&lt;&gt;"",""&amp;SOURCE!O425,"")
 )
)
)</f>
        <v>/*  410 */  { fnRl,                         TM_VALUE,                    "RL",                                          "RL",                                          (0 &lt;&lt; TAM_MAX_BITS) |    63, CAT_FNCT | SLS_ENABLED   | US_ENABLED   | EIM_DISABLED | PTP_NUMBER_8     },</v>
      </c>
    </row>
    <row r="426" spans="1:1">
      <c r="A426" s="80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IF(lookups!$E$2-LEN(SOURCE!C426) &gt;= 0, REPT(" ",lookups!$E$2-LEN(SOURCE!C426)), "")&amp;
      SOURCE!D426&amp;", "&amp; IF(lookups!$F$2-LEN(SOURCE!D426) &gt;= 0, REPT(" ",lookups!$F$2-LEN(SOURCE!D426)), "")&amp;
      SOURCE!E426&amp;", "&amp; IF(lookups!$G$2-LEN(SOURCE!E426) &gt;=0, REPT(" ",lookups!$G$2-LEN(SOURCE!E426)), "")&amp;
      SOURCE!F426&amp;", "&amp; IF(lookups!$H$2-LEN(SOURCE!F426) &gt;= 0, REPT(" ",lookups!$H$2-LEN(SOURCE!F426)+2), "")&amp;"("&amp;
      SUBSTITUTE(TEXT(SOURCE!G426,"??0"),"  ","")&amp;" &lt;&lt; TAM_MAX_BITS) |"&amp; IF(lookups!$I$2-3 &gt;= 0, REPT(" ",MAX(1,lookups!$I$2-5+4+1-1-LEN(  IF(ISTEXT(SOURCE!H426),SOURCE!H426,  SUBSTITUTE(SUBSTITUTE(TEXT(SOURCE!H426,"????0"),"  ","")," ",""))   ))), "")&amp;
       IF(ISTEXT(SOURCE!H426),SOURCE!H426, SUBSTITUTE(SUBSTITUTE(TEXT(SOURCE!H426,"????0"),"  ","")," ",""))   &amp;","&amp; IF(lookups!$J$2-3 &gt;= 0, REPT(" ",lookups!$J$2-3-5), "")&amp;
      SOURCE!I426&amp;
" | "&amp; IF(lookups!$K$2-LEN(SOURCE!I426) &gt;= 0, REPT(" ",lookups!$K$2-LEN(SOURCE!I426)), "")&amp;
      SOURCE!J426&amp;      IF(lookups!$L$2-LEN(SOURCE!J426) &gt;= 0, REPT(" ",lookups!$L$2-LEN(SOURCE!J426)), "")&amp;
" | "&amp; IF(lookups!$K$2-LEN(SOURCE!I426) &gt;= 0, REPT(" ",lookups!$K$2-LEN(SOURCE!I426)), "")&amp;
      SOURCE!K426&amp;      IF(lookups!$L$2-LEN(SOURCE!K426) &gt;= 0, REPT(" ",lookups!$M$2-LEN(SOURCE!K426)), "")&amp;
" | "&amp; SOURCE!L426&amp;      IF(lookups!$O$2-LEN(SOURCE!L426) &gt;= 0, REPT(" ",lookups!$O$2-LEN(SOURCE!L426)), "")&amp;
" | "&amp; SOURCE!M426&amp;      IF(lookups!$P$2-LEN(SOURCE!M426) &gt;= 0, REPT(" ",lookups!$P$2-LEN(SOURCE!M426)), "")&amp;
      "},"&amp;IF(SOURCE!O426&lt;&gt;"",""&amp;SOURCE!O426,"")
 )
)
)</f>
        <v>/*  411 */  { fnRlc,                        TM_VALUE,                    "RLC",                                         "RLC",                                         (0 &lt;&lt; TAM_MAX_BITS) |    63, CAT_FNCT | SLS_ENABLED   | US_ENABLED   | EIM_DISABLED | PTP_NUMBER_8     },</v>
      </c>
    </row>
    <row r="427" spans="1:1">
      <c r="A427" s="80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IF(lookups!$E$2-LEN(SOURCE!C427) &gt;= 0, REPT(" ",lookups!$E$2-LEN(SOURCE!C427)), "")&amp;
      SOURCE!D427&amp;", "&amp; IF(lookups!$F$2-LEN(SOURCE!D427) &gt;= 0, REPT(" ",lookups!$F$2-LEN(SOURCE!D427)), "")&amp;
      SOURCE!E427&amp;", "&amp; IF(lookups!$G$2-LEN(SOURCE!E427) &gt;=0, REPT(" ",lookups!$G$2-LEN(SOURCE!E427)), "")&amp;
      SOURCE!F427&amp;", "&amp; IF(lookups!$H$2-LEN(SOURCE!F427) &gt;= 0, REPT(" ",lookups!$H$2-LEN(SOURCE!F427)+2), "")&amp;"("&amp;
      SUBSTITUTE(TEXT(SOURCE!G427,"??0"),"  ","")&amp;" &lt;&lt; TAM_MAX_BITS) |"&amp; IF(lookups!$I$2-3 &gt;= 0, REPT(" ",MAX(1,lookups!$I$2-5+4+1-1-LEN(  IF(ISTEXT(SOURCE!H427),SOURCE!H427,  SUBSTITUTE(SUBSTITUTE(TEXT(SOURCE!H427,"????0"),"  ","")," ",""))   ))), "")&amp;
       IF(ISTEXT(SOURCE!H427),SOURCE!H427, SUBSTITUTE(SUBSTITUTE(TEXT(SOURCE!H427,"????0"),"  ","")," ",""))   &amp;","&amp; IF(lookups!$J$2-3 &gt;= 0, REPT(" ",lookups!$J$2-3-5), "")&amp;
      SOURCE!I427&amp;
" | "&amp; IF(lookups!$K$2-LEN(SOURCE!I427) &gt;= 0, REPT(" ",lookups!$K$2-LEN(SOURCE!I427)), "")&amp;
      SOURCE!J427&amp;      IF(lookups!$L$2-LEN(SOURCE!J427) &gt;= 0, REPT(" ",lookups!$L$2-LEN(SOURCE!J427)), "")&amp;
" | "&amp; IF(lookups!$K$2-LEN(SOURCE!I427) &gt;= 0, REPT(" ",lookups!$K$2-LEN(SOURCE!I427)), "")&amp;
      SOURCE!K427&amp;      IF(lookups!$L$2-LEN(SOURCE!K427) &gt;= 0, REPT(" ",lookups!$M$2-LEN(SOURCE!K427)), "")&amp;
" | "&amp; SOURCE!L427&amp;      IF(lookups!$O$2-LEN(SOURCE!L427) &gt;= 0, REPT(" ",lookups!$O$2-LEN(SOURCE!L427)), "")&amp;
" | "&amp; SOURCE!M427&amp;      IF(lookups!$P$2-LEN(SOURCE!M427) &gt;= 0, REPT(" ",lookups!$P$2-LEN(SOURCE!M427)), "")&amp;
      "},"&amp;IF(SOURCE!O427&lt;&gt;"",""&amp;SOURCE!O427,"")
 )
)
)</f>
        <v>/*  412 */  { fnRr,                         TM_VALUE,                    "RR",                                          "RR",                                          (0 &lt;&lt; TAM_MAX_BITS) |    63, CAT_FNCT | SLS_ENABLED   | US_ENABLED   | EIM_DISABLED | PTP_NUMBER_8     },</v>
      </c>
    </row>
    <row r="428" spans="1:1">
      <c r="A428" s="80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IF(lookups!$E$2-LEN(SOURCE!C428) &gt;= 0, REPT(" ",lookups!$E$2-LEN(SOURCE!C428)), "")&amp;
      SOURCE!D428&amp;", "&amp; IF(lookups!$F$2-LEN(SOURCE!D428) &gt;= 0, REPT(" ",lookups!$F$2-LEN(SOURCE!D428)), "")&amp;
      SOURCE!E428&amp;", "&amp; IF(lookups!$G$2-LEN(SOURCE!E428) &gt;=0, REPT(" ",lookups!$G$2-LEN(SOURCE!E428)), "")&amp;
      SOURCE!F428&amp;", "&amp; IF(lookups!$H$2-LEN(SOURCE!F428) &gt;= 0, REPT(" ",lookups!$H$2-LEN(SOURCE!F428)+2), "")&amp;"("&amp;
      SUBSTITUTE(TEXT(SOURCE!G428,"??0"),"  ","")&amp;" &lt;&lt; TAM_MAX_BITS) |"&amp; IF(lookups!$I$2-3 &gt;= 0, REPT(" ",MAX(1,lookups!$I$2-5+4+1-1-LEN(  IF(ISTEXT(SOURCE!H428),SOURCE!H428,  SUBSTITUTE(SUBSTITUTE(TEXT(SOURCE!H428,"????0"),"  ","")," ",""))   ))), "")&amp;
       IF(ISTEXT(SOURCE!H428),SOURCE!H428, SUBSTITUTE(SUBSTITUTE(TEXT(SOURCE!H428,"????0"),"  ","")," ",""))   &amp;","&amp; IF(lookups!$J$2-3 &gt;= 0, REPT(" ",lookups!$J$2-3-5), "")&amp;
      SOURCE!I428&amp;
" | "&amp; IF(lookups!$K$2-LEN(SOURCE!I428) &gt;= 0, REPT(" ",lookups!$K$2-LEN(SOURCE!I428)), "")&amp;
      SOURCE!J428&amp;      IF(lookups!$L$2-LEN(SOURCE!J428) &gt;= 0, REPT(" ",lookups!$L$2-LEN(SOURCE!J428)), "")&amp;
" | "&amp; IF(lookups!$K$2-LEN(SOURCE!I428) &gt;= 0, REPT(" ",lookups!$K$2-LEN(SOURCE!I428)), "")&amp;
      SOURCE!K428&amp;      IF(lookups!$L$2-LEN(SOURCE!K428) &gt;= 0, REPT(" ",lookups!$M$2-LEN(SOURCE!K428)), "")&amp;
" | "&amp; SOURCE!L428&amp;      IF(lookups!$O$2-LEN(SOURCE!L428) &gt;= 0, REPT(" ",lookups!$O$2-LEN(SOURCE!L428)), "")&amp;
" | "&amp; SOURCE!M428&amp;      IF(lookups!$P$2-LEN(SOURCE!M428) &gt;= 0, REPT(" ",lookups!$P$2-LEN(SOURCE!M428)), "")&amp;
      "},"&amp;IF(SOURCE!O428&lt;&gt;"",""&amp;SOURCE!O428,"")
 )
)
)</f>
        <v>/*  413 */  { fnRrc,                        TM_VALUE,                    "RRC",                                         "RRC",                                         (0 &lt;&lt; TAM_MAX_BITS) |    63, CAT_FNCT | SLS_ENABLED   | US_ENABLED   | EIM_DISABLED | PTP_NUMBER_8     },</v>
      </c>
    </row>
    <row r="429" spans="1:1">
      <c r="A429" s="80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IF(lookups!$E$2-LEN(SOURCE!C429) &gt;= 0, REPT(" ",lookups!$E$2-LEN(SOURCE!C429)), "")&amp;
      SOURCE!D429&amp;", "&amp; IF(lookups!$F$2-LEN(SOURCE!D429) &gt;= 0, REPT(" ",lookups!$F$2-LEN(SOURCE!D429)), "")&amp;
      SOURCE!E429&amp;", "&amp; IF(lookups!$G$2-LEN(SOURCE!E429) &gt;=0, REPT(" ",lookups!$G$2-LEN(SOURCE!E429)), "")&amp;
      SOURCE!F429&amp;", "&amp; IF(lookups!$H$2-LEN(SOURCE!F429) &gt;= 0, REPT(" ",lookups!$H$2-LEN(SOURCE!F429)+2), "")&amp;"("&amp;
      SUBSTITUTE(TEXT(SOURCE!G429,"??0"),"  ","")&amp;" &lt;&lt; TAM_MAX_BITS) |"&amp; IF(lookups!$I$2-3 &gt;= 0, REPT(" ",MAX(1,lookups!$I$2-5+4+1-1-LEN(  IF(ISTEXT(SOURCE!H429),SOURCE!H429,  SUBSTITUTE(SUBSTITUTE(TEXT(SOURCE!H429,"????0"),"  ","")," ",""))   ))), "")&amp;
       IF(ISTEXT(SOURCE!H429),SOURCE!H429, SUBSTITUTE(SUBSTITUTE(TEXT(SOURCE!H429,"????0"),"  ","")," ",""))   &amp;","&amp; IF(lookups!$J$2-3 &gt;= 0, REPT(" ",lookups!$J$2-3-5), "")&amp;
      SOURCE!I429&amp;
" | "&amp; IF(lookups!$K$2-LEN(SOURCE!I429) &gt;= 0, REPT(" ",lookups!$K$2-LEN(SOURCE!I429)), "")&amp;
      SOURCE!J429&amp;      IF(lookups!$L$2-LEN(SOURCE!J429) &gt;= 0, REPT(" ",lookups!$L$2-LEN(SOURCE!J429)), "")&amp;
" | "&amp; IF(lookups!$K$2-LEN(SOURCE!I429) &gt;= 0, REPT(" ",lookups!$K$2-LEN(SOURCE!I429)), "")&amp;
      SOURCE!K429&amp;      IF(lookups!$L$2-LEN(SOURCE!K429) &gt;= 0, REPT(" ",lookups!$M$2-LEN(SOURCE!K429)), "")&amp;
" | "&amp; SOURCE!L429&amp;      IF(lookups!$O$2-LEN(SOURCE!L429) &gt;= 0, REPT(" ",lookups!$O$2-LEN(SOURCE!L429)), "")&amp;
" | "&amp; SOURCE!M429&amp;      IF(lookups!$P$2-LEN(SOURCE!M429) &gt;= 0, REPT(" ",lookups!$P$2-LEN(SOURCE!M429)), "")&amp;
      "},"&amp;IF(SOURCE!O429&lt;&gt;"",""&amp;SOURCE!O429,"")
 )
)
)</f>
        <v>/*  414 */  { fnSl,                         TM_VALUE,                    "SL",                                          "SL",                                          (0 &lt;&lt; TAM_MAX_BITS) |    63, CAT_FNCT | SLS_ENABLED   | US_ENABLED   | EIM_DISABLED | PTP_NUMBER_8     },</v>
      </c>
    </row>
    <row r="430" spans="1:1">
      <c r="A430" s="80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IF(lookups!$E$2-LEN(SOURCE!C430) &gt;= 0, REPT(" ",lookups!$E$2-LEN(SOURCE!C430)), "")&amp;
      SOURCE!D430&amp;", "&amp; IF(lookups!$F$2-LEN(SOURCE!D430) &gt;= 0, REPT(" ",lookups!$F$2-LEN(SOURCE!D430)), "")&amp;
      SOURCE!E430&amp;", "&amp; IF(lookups!$G$2-LEN(SOURCE!E430) &gt;=0, REPT(" ",lookups!$G$2-LEN(SOURCE!E430)), "")&amp;
      SOURCE!F430&amp;", "&amp; IF(lookups!$H$2-LEN(SOURCE!F430) &gt;= 0, REPT(" ",lookups!$H$2-LEN(SOURCE!F430)+2), "")&amp;"("&amp;
      SUBSTITUTE(TEXT(SOURCE!G430,"??0"),"  ","")&amp;" &lt;&lt; TAM_MAX_BITS) |"&amp; IF(lookups!$I$2-3 &gt;= 0, REPT(" ",MAX(1,lookups!$I$2-5+4+1-1-LEN(  IF(ISTEXT(SOURCE!H430),SOURCE!H430,  SUBSTITUTE(SUBSTITUTE(TEXT(SOURCE!H430,"????0"),"  ","")," ",""))   ))), "")&amp;
       IF(ISTEXT(SOURCE!H430),SOURCE!H430, SUBSTITUTE(SUBSTITUTE(TEXT(SOURCE!H430,"????0"),"  ","")," ",""))   &amp;","&amp; IF(lookups!$J$2-3 &gt;= 0, REPT(" ",lookups!$J$2-3-5), "")&amp;
      SOURCE!I430&amp;
" | "&amp; IF(lookups!$K$2-LEN(SOURCE!I430) &gt;= 0, REPT(" ",lookups!$K$2-LEN(SOURCE!I430)), "")&amp;
      SOURCE!J430&amp;      IF(lookups!$L$2-LEN(SOURCE!J430) &gt;= 0, REPT(" ",lookups!$L$2-LEN(SOURCE!J430)), "")&amp;
" | "&amp; IF(lookups!$K$2-LEN(SOURCE!I430) &gt;= 0, REPT(" ",lookups!$K$2-LEN(SOURCE!I430)), "")&amp;
      SOURCE!K430&amp;      IF(lookups!$L$2-LEN(SOURCE!K430) &gt;= 0, REPT(" ",lookups!$M$2-LEN(SOURCE!K430)), "")&amp;
" | "&amp; SOURCE!L430&amp;      IF(lookups!$O$2-LEN(SOURCE!L430) &gt;= 0, REPT(" ",lookups!$O$2-LEN(SOURCE!L430)), "")&amp;
" | "&amp; SOURCE!M430&amp;      IF(lookups!$P$2-LEN(SOURCE!M430) &gt;= 0, REPT(" ",lookups!$P$2-LEN(SOURCE!M430)), "")&amp;
      "},"&amp;IF(SOURCE!O430&lt;&gt;"",""&amp;SOURCE!O430,"")
 )
)
)</f>
        <v>/*  415 */  { fnSr,                         TM_VALUE,                    "SR",                                          "SR",                                          (0 &lt;&lt; TAM_MAX_BITS) |    63, CAT_FNCT | SLS_ENABLED   | US_ENABLED   | EIM_DISABLED | PTP_NUMBER_8     },</v>
      </c>
    </row>
    <row r="431" spans="1:1">
      <c r="A431" s="80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IF(lookups!$E$2-LEN(SOURCE!C431) &gt;= 0, REPT(" ",lookups!$E$2-LEN(SOURCE!C431)), "")&amp;
      SOURCE!D431&amp;", "&amp; IF(lookups!$F$2-LEN(SOURCE!D431) &gt;= 0, REPT(" ",lookups!$F$2-LEN(SOURCE!D431)), "")&amp;
      SOURCE!E431&amp;", "&amp; IF(lookups!$G$2-LEN(SOURCE!E431) &gt;=0, REPT(" ",lookups!$G$2-LEN(SOURCE!E431)), "")&amp;
      SOURCE!F431&amp;", "&amp; IF(lookups!$H$2-LEN(SOURCE!F431) &gt;= 0, REPT(" ",lookups!$H$2-LEN(SOURCE!F431)+2), "")&amp;"("&amp;
      SUBSTITUTE(TEXT(SOURCE!G431,"??0"),"  ","")&amp;" &lt;&lt; TAM_MAX_BITS) |"&amp; IF(lookups!$I$2-3 &gt;= 0, REPT(" ",MAX(1,lookups!$I$2-5+4+1-1-LEN(  IF(ISTEXT(SOURCE!H431),SOURCE!H431,  SUBSTITUTE(SUBSTITUTE(TEXT(SOURCE!H431,"????0"),"  ","")," ",""))   ))), "")&amp;
       IF(ISTEXT(SOURCE!H431),SOURCE!H431, SUBSTITUTE(SUBSTITUTE(TEXT(SOURCE!H431,"????0"),"  ","")," ",""))   &amp;","&amp; IF(lookups!$J$2-3 &gt;= 0, REPT(" ",lookups!$J$2-3-5), "")&amp;
      SOURCE!I431&amp;
" | "&amp; IF(lookups!$K$2-LEN(SOURCE!I431) &gt;= 0, REPT(" ",lookups!$K$2-LEN(SOURCE!I431)), "")&amp;
      SOURCE!J431&amp;      IF(lookups!$L$2-LEN(SOURCE!J431) &gt;= 0, REPT(" ",lookups!$L$2-LEN(SOURCE!J431)), "")&amp;
" | "&amp; IF(lookups!$K$2-LEN(SOURCE!I431) &gt;= 0, REPT(" ",lookups!$K$2-LEN(SOURCE!I431)), "")&amp;
      SOURCE!K431&amp;      IF(lookups!$L$2-LEN(SOURCE!K431) &gt;= 0, REPT(" ",lookups!$M$2-LEN(SOURCE!K431)), "")&amp;
" | "&amp; SOURCE!L431&amp;      IF(lookups!$O$2-LEN(SOURCE!L431) &gt;= 0, REPT(" ",lookups!$O$2-LEN(SOURCE!L431)), "")&amp;
" | "&amp; SOURCE!M431&amp;      IF(lookups!$P$2-LEN(SOURCE!M431) &gt;= 0, REPT(" ",lookups!$P$2-LEN(SOURCE!M431)), "")&amp;
      "},"&amp;IF(SOURCE!O431&lt;&gt;"",""&amp;SOURCE!O431,"")
 )
)
)</f>
        <v>/*  416 */  { fnAsr,                        TM_VALUE,                    "ASR",                                         "ASR",                                         (0 &lt;&lt; TAM_MAX_BITS) |    63, CAT_FNCT | SLS_ENABLED   | US_ENABLED   | EIM_DISABLED | PTP_NUMBER_8     },</v>
      </c>
    </row>
    <row r="432" spans="1:1">
      <c r="A432" s="80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IF(lookups!$E$2-LEN(SOURCE!C432) &gt;= 0, REPT(" ",lookups!$E$2-LEN(SOURCE!C432)), "")&amp;
      SOURCE!D432&amp;", "&amp; IF(lookups!$F$2-LEN(SOURCE!D432) &gt;= 0, REPT(" ",lookups!$F$2-LEN(SOURCE!D432)), "")&amp;
      SOURCE!E432&amp;", "&amp; IF(lookups!$G$2-LEN(SOURCE!E432) &gt;=0, REPT(" ",lookups!$G$2-LEN(SOURCE!E432)), "")&amp;
      SOURCE!F432&amp;", "&amp; IF(lookups!$H$2-LEN(SOURCE!F432) &gt;= 0, REPT(" ",lookups!$H$2-LEN(SOURCE!F432)+2), "")&amp;"("&amp;
      SUBSTITUTE(TEXT(SOURCE!G432,"??0"),"  ","")&amp;" &lt;&lt; TAM_MAX_BITS) |"&amp; IF(lookups!$I$2-3 &gt;= 0, REPT(" ",MAX(1,lookups!$I$2-5+4+1-1-LEN(  IF(ISTEXT(SOURCE!H432),SOURCE!H432,  SUBSTITUTE(SUBSTITUTE(TEXT(SOURCE!H432,"????0"),"  ","")," ",""))   ))), "")&amp;
       IF(ISTEXT(SOURCE!H432),SOURCE!H432, SUBSTITUTE(SUBSTITUTE(TEXT(SOURCE!H432,"????0"),"  ","")," ",""))   &amp;","&amp; IF(lookups!$J$2-3 &gt;= 0, REPT(" ",lookups!$J$2-3-5), "")&amp;
      SOURCE!I432&amp;
" | "&amp; IF(lookups!$K$2-LEN(SOURCE!I432) &gt;= 0, REPT(" ",lookups!$K$2-LEN(SOURCE!I432)), "")&amp;
      SOURCE!J432&amp;      IF(lookups!$L$2-LEN(SOURCE!J432) &gt;= 0, REPT(" ",lookups!$L$2-LEN(SOURCE!J432)), "")&amp;
" | "&amp; IF(lookups!$K$2-LEN(SOURCE!I432) &gt;= 0, REPT(" ",lookups!$K$2-LEN(SOURCE!I432)), "")&amp;
      SOURCE!K432&amp;      IF(lookups!$L$2-LEN(SOURCE!K432) &gt;= 0, REPT(" ",lookups!$M$2-LEN(SOURCE!K432)), "")&amp;
" | "&amp; SOURCE!L432&amp;      IF(lookups!$O$2-LEN(SOURCE!L432) &gt;= 0, REPT(" ",lookups!$O$2-LEN(SOURCE!L432)), "")&amp;
" | "&amp; SOURCE!M432&amp;      IF(lookups!$P$2-LEN(SOURCE!M432) &gt;= 0, REPT(" ",lookups!$P$2-LEN(SOURCE!M432)), "")&amp;
      "},"&amp;IF(SOURCE!O432&lt;&gt;"",""&amp;SOURCE!O432,"")
 )
)
)</f>
        <v>/*  417 */  { fnLj,                         NOPARAM,                     "LJ",                                          "LJ",                                          (0 &lt;&lt; TAM_MAX_BITS) |     0, CAT_FNCT | SLS_ENABLED   | US_ENABLED   | EIM_DISABLED | PTP_NONE         },</v>
      </c>
    </row>
    <row r="433" spans="1:1">
      <c r="A433" s="80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IF(lookups!$E$2-LEN(SOURCE!C433) &gt;= 0, REPT(" ",lookups!$E$2-LEN(SOURCE!C433)), "")&amp;
      SOURCE!D433&amp;", "&amp; IF(lookups!$F$2-LEN(SOURCE!D433) &gt;= 0, REPT(" ",lookups!$F$2-LEN(SOURCE!D433)), "")&amp;
      SOURCE!E433&amp;", "&amp; IF(lookups!$G$2-LEN(SOURCE!E433) &gt;=0, REPT(" ",lookups!$G$2-LEN(SOURCE!E433)), "")&amp;
      SOURCE!F433&amp;", "&amp; IF(lookups!$H$2-LEN(SOURCE!F433) &gt;= 0, REPT(" ",lookups!$H$2-LEN(SOURCE!F433)+2), "")&amp;"("&amp;
      SUBSTITUTE(TEXT(SOURCE!G433,"??0"),"  ","")&amp;" &lt;&lt; TAM_MAX_BITS) |"&amp; IF(lookups!$I$2-3 &gt;= 0, REPT(" ",MAX(1,lookups!$I$2-5+4+1-1-LEN(  IF(ISTEXT(SOURCE!H433),SOURCE!H433,  SUBSTITUTE(SUBSTITUTE(TEXT(SOURCE!H433,"????0"),"  ","")," ",""))   ))), "")&amp;
       IF(ISTEXT(SOURCE!H433),SOURCE!H433, SUBSTITUTE(SUBSTITUTE(TEXT(SOURCE!H433,"????0"),"  ","")," ",""))   &amp;","&amp; IF(lookups!$J$2-3 &gt;= 0, REPT(" ",lookups!$J$2-3-5), "")&amp;
      SOURCE!I433&amp;
" | "&amp; IF(lookups!$K$2-LEN(SOURCE!I433) &gt;= 0, REPT(" ",lookups!$K$2-LEN(SOURCE!I433)), "")&amp;
      SOURCE!J433&amp;      IF(lookups!$L$2-LEN(SOURCE!J433) &gt;= 0, REPT(" ",lookups!$L$2-LEN(SOURCE!J433)), "")&amp;
" | "&amp; IF(lookups!$K$2-LEN(SOURCE!I433) &gt;= 0, REPT(" ",lookups!$K$2-LEN(SOURCE!I433)), "")&amp;
      SOURCE!K433&amp;      IF(lookups!$L$2-LEN(SOURCE!K433) &gt;= 0, REPT(" ",lookups!$M$2-LEN(SOURCE!K433)), "")&amp;
" | "&amp; SOURCE!L433&amp;      IF(lookups!$O$2-LEN(SOURCE!L433) &gt;= 0, REPT(" ",lookups!$O$2-LEN(SOURCE!L433)), "")&amp;
" | "&amp; SOURCE!M433&amp;      IF(lookups!$P$2-LEN(SOURCE!M433) &gt;= 0, REPT(" ",lookups!$P$2-LEN(SOURCE!M433)), "")&amp;
      "},"&amp;IF(SOURCE!O433&lt;&gt;"",""&amp;SOURCE!O433,"")
 )
)
)</f>
        <v>/*  418 */  { fnRj,                         NOPARAM,                     "RJ",                                          "RJ",                                          (0 &lt;&lt; TAM_MAX_BITS) |     0, CAT_FNCT | SLS_ENABLED   | US_ENABLED   | EIM_DISABLED | PTP_NONE         },</v>
      </c>
    </row>
    <row r="434" spans="1:1">
      <c r="A434" s="80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IF(lookups!$E$2-LEN(SOURCE!C434) &gt;= 0, REPT(" ",lookups!$E$2-LEN(SOURCE!C434)), "")&amp;
      SOURCE!D434&amp;", "&amp; IF(lookups!$F$2-LEN(SOURCE!D434) &gt;= 0, REPT(" ",lookups!$F$2-LEN(SOURCE!D434)), "")&amp;
      SOURCE!E434&amp;", "&amp; IF(lookups!$G$2-LEN(SOURCE!E434) &gt;=0, REPT(" ",lookups!$G$2-LEN(SOURCE!E434)), "")&amp;
      SOURCE!F434&amp;", "&amp; IF(lookups!$H$2-LEN(SOURCE!F434) &gt;= 0, REPT(" ",lookups!$H$2-LEN(SOURCE!F434)+2), "")&amp;"("&amp;
      SUBSTITUTE(TEXT(SOURCE!G434,"??0"),"  ","")&amp;" &lt;&lt; TAM_MAX_BITS) |"&amp; IF(lookups!$I$2-3 &gt;= 0, REPT(" ",MAX(1,lookups!$I$2-5+4+1-1-LEN(  IF(ISTEXT(SOURCE!H434),SOURCE!H434,  SUBSTITUTE(SUBSTITUTE(TEXT(SOURCE!H434,"????0"),"  ","")," ",""))   ))), "")&amp;
       IF(ISTEXT(SOURCE!H434),SOURCE!H434, SUBSTITUTE(SUBSTITUTE(TEXT(SOURCE!H434,"????0"),"  ","")," ",""))   &amp;","&amp; IF(lookups!$J$2-3 &gt;= 0, REPT(" ",lookups!$J$2-3-5), "")&amp;
      SOURCE!I434&amp;
" | "&amp; IF(lookups!$K$2-LEN(SOURCE!I434) &gt;= 0, REPT(" ",lookups!$K$2-LEN(SOURCE!I434)), "")&amp;
      SOURCE!J434&amp;      IF(lookups!$L$2-LEN(SOURCE!J434) &gt;= 0, REPT(" ",lookups!$L$2-LEN(SOURCE!J434)), "")&amp;
" | "&amp; IF(lookups!$K$2-LEN(SOURCE!I434) &gt;= 0, REPT(" ",lookups!$K$2-LEN(SOURCE!I434)), "")&amp;
      SOURCE!K434&amp;      IF(lookups!$L$2-LEN(SOURCE!K434) &gt;= 0, REPT(" ",lookups!$M$2-LEN(SOURCE!K434)), "")&amp;
" | "&amp; SOURCE!L434&amp;      IF(lookups!$O$2-LEN(SOURCE!L434) &gt;= 0, REPT(" ",lookups!$O$2-LEN(SOURCE!L434)), "")&amp;
" | "&amp; SOURCE!M434&amp;      IF(lookups!$P$2-LEN(SOURCE!M434) &gt;= 0, REPT(" ",lookups!$P$2-LEN(SOURCE!M434)), "")&amp;
      "},"&amp;IF(SOURCE!O434&lt;&gt;"",""&amp;SOURCE!O434,"")
 )
)
)</f>
        <v>/*  419 */  { fnMaskl,                      TM_VALUE,                    "MASKL",                                       "MASKL",                                       (0 &lt;&lt; TAM_MAX_BITS) |    64, CAT_FNCT | SLS_ENABLED   | US_ENABLED   | EIM_DISABLED | PTP_NUMBER_8     },</v>
      </c>
    </row>
    <row r="435" spans="1:1">
      <c r="A435" s="80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IF(lookups!$E$2-LEN(SOURCE!C435) &gt;= 0, REPT(" ",lookups!$E$2-LEN(SOURCE!C435)), "")&amp;
      SOURCE!D435&amp;", "&amp; IF(lookups!$F$2-LEN(SOURCE!D435) &gt;= 0, REPT(" ",lookups!$F$2-LEN(SOURCE!D435)), "")&amp;
      SOURCE!E435&amp;", "&amp; IF(lookups!$G$2-LEN(SOURCE!E435) &gt;=0, REPT(" ",lookups!$G$2-LEN(SOURCE!E435)), "")&amp;
      SOURCE!F435&amp;", "&amp; IF(lookups!$H$2-LEN(SOURCE!F435) &gt;= 0, REPT(" ",lookups!$H$2-LEN(SOURCE!F435)+2), "")&amp;"("&amp;
      SUBSTITUTE(TEXT(SOURCE!G435,"??0"),"  ","")&amp;" &lt;&lt; TAM_MAX_BITS) |"&amp; IF(lookups!$I$2-3 &gt;= 0, REPT(" ",MAX(1,lookups!$I$2-5+4+1-1-LEN(  IF(ISTEXT(SOURCE!H435),SOURCE!H435,  SUBSTITUTE(SUBSTITUTE(TEXT(SOURCE!H435,"????0"),"  ","")," ",""))   ))), "")&amp;
       IF(ISTEXT(SOURCE!H435),SOURCE!H435, SUBSTITUTE(SUBSTITUTE(TEXT(SOURCE!H435,"????0"),"  ","")," ",""))   &amp;","&amp; IF(lookups!$J$2-3 &gt;= 0, REPT(" ",lookups!$J$2-3-5), "")&amp;
      SOURCE!I435&amp;
" | "&amp; IF(lookups!$K$2-LEN(SOURCE!I435) &gt;= 0, REPT(" ",lookups!$K$2-LEN(SOURCE!I435)), "")&amp;
      SOURCE!J435&amp;      IF(lookups!$L$2-LEN(SOURCE!J435) &gt;= 0, REPT(" ",lookups!$L$2-LEN(SOURCE!J435)), "")&amp;
" | "&amp; IF(lookups!$K$2-LEN(SOURCE!I435) &gt;= 0, REPT(" ",lookups!$K$2-LEN(SOURCE!I435)), "")&amp;
      SOURCE!K435&amp;      IF(lookups!$L$2-LEN(SOURCE!K435) &gt;= 0, REPT(" ",lookups!$M$2-LEN(SOURCE!K435)), "")&amp;
" | "&amp; SOURCE!L435&amp;      IF(lookups!$O$2-LEN(SOURCE!L435) &gt;= 0, REPT(" ",lookups!$O$2-LEN(SOURCE!L435)), "")&amp;
" | "&amp; SOURCE!M435&amp;      IF(lookups!$P$2-LEN(SOURCE!M435) &gt;= 0, REPT(" ",lookups!$P$2-LEN(SOURCE!M435)), "")&amp;
      "},"&amp;IF(SOURCE!O435&lt;&gt;"",""&amp;SOURCE!O435,"")
 )
)
)</f>
        <v>/*  420 */  { fnMaskr,                      TM_VALUE,                    "MASKR",                                       "MASKR",                                       (0 &lt;&lt; TAM_MAX_BITS) |    64, CAT_FNCT | SLS_ENABLED   | US_ENABLED   | EIM_DISABLED | PTP_NUMBER_8     },</v>
      </c>
    </row>
    <row r="436" spans="1:1">
      <c r="A436" s="80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IF(lookups!$E$2-LEN(SOURCE!C436) &gt;= 0, REPT(" ",lookups!$E$2-LEN(SOURCE!C436)), "")&amp;
      SOURCE!D436&amp;", "&amp; IF(lookups!$F$2-LEN(SOURCE!D436) &gt;= 0, REPT(" ",lookups!$F$2-LEN(SOURCE!D436)), "")&amp;
      SOURCE!E436&amp;", "&amp; IF(lookups!$G$2-LEN(SOURCE!E436) &gt;=0, REPT(" ",lookups!$G$2-LEN(SOURCE!E436)), "")&amp;
      SOURCE!F436&amp;", "&amp; IF(lookups!$H$2-LEN(SOURCE!F436) &gt;= 0, REPT(" ",lookups!$H$2-LEN(SOURCE!F436)+2), "")&amp;"("&amp;
      SUBSTITUTE(TEXT(SOURCE!G436,"??0"),"  ","")&amp;" &lt;&lt; TAM_MAX_BITS) |"&amp; IF(lookups!$I$2-3 &gt;= 0, REPT(" ",MAX(1,lookups!$I$2-5+4+1-1-LEN(  IF(ISTEXT(SOURCE!H436),SOURCE!H436,  SUBSTITUTE(SUBSTITUTE(TEXT(SOURCE!H436,"????0"),"  ","")," ",""))   ))), "")&amp;
       IF(ISTEXT(SOURCE!H436),SOURCE!H436, SUBSTITUTE(SUBSTITUTE(TEXT(SOURCE!H436,"????0"),"  ","")," ",""))   &amp;","&amp; IF(lookups!$J$2-3 &gt;= 0, REPT(" ",lookups!$J$2-3-5), "")&amp;
      SOURCE!I436&amp;
" | "&amp; IF(lookups!$K$2-LEN(SOURCE!I436) &gt;= 0, REPT(" ",lookups!$K$2-LEN(SOURCE!I436)), "")&amp;
      SOURCE!J436&amp;      IF(lookups!$L$2-LEN(SOURCE!J436) &gt;= 0, REPT(" ",lookups!$L$2-LEN(SOURCE!J436)), "")&amp;
" | "&amp; IF(lookups!$K$2-LEN(SOURCE!I436) &gt;= 0, REPT(" ",lookups!$K$2-LEN(SOURCE!I436)), "")&amp;
      SOURCE!K436&amp;      IF(lookups!$L$2-LEN(SOURCE!K436) &gt;= 0, REPT(" ",lookups!$M$2-LEN(SOURCE!K436)), "")&amp;
" | "&amp; SOURCE!L436&amp;      IF(lookups!$O$2-LEN(SOURCE!L436) &gt;= 0, REPT(" ",lookups!$O$2-LEN(SOURCE!L436)), "")&amp;
" | "&amp; SOURCE!M436&amp;      IF(lookups!$P$2-LEN(SOURCE!M436) &gt;= 0, REPT(" ",lookups!$P$2-LEN(SOURCE!M436)), "")&amp;
      "},"&amp;IF(SOURCE!O436&lt;&gt;"",""&amp;SOURCE!O436,"")
 )
)
)</f>
        <v>/*  421 */  { fnMirror,                     NOPARAM,                     "MIRROR",                                      "MIRROR",                                      (0 &lt;&lt; TAM_MAX_BITS) |     0, CAT_FNCT | SLS_ENABLED   | US_ENABLED   | EIM_DISABLED | PTP_NONE         },</v>
      </c>
    </row>
    <row r="437" spans="1:1">
      <c r="A437" s="80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IF(lookups!$E$2-LEN(SOURCE!C437) &gt;= 0, REPT(" ",lookups!$E$2-LEN(SOURCE!C437)), "")&amp;
      SOURCE!D437&amp;", "&amp; IF(lookups!$F$2-LEN(SOURCE!D437) &gt;= 0, REPT(" ",lookups!$F$2-LEN(SOURCE!D437)), "")&amp;
      SOURCE!E437&amp;", "&amp; IF(lookups!$G$2-LEN(SOURCE!E437) &gt;=0, REPT(" ",lookups!$G$2-LEN(SOURCE!E437)), "")&amp;
      SOURCE!F437&amp;", "&amp; IF(lookups!$H$2-LEN(SOURCE!F437) &gt;= 0, REPT(" ",lookups!$H$2-LEN(SOURCE!F437)+2), "")&amp;"("&amp;
      SUBSTITUTE(TEXT(SOURCE!G437,"??0"),"  ","")&amp;" &lt;&lt; TAM_MAX_BITS) |"&amp; IF(lookups!$I$2-3 &gt;= 0, REPT(" ",MAX(1,lookups!$I$2-5+4+1-1-LEN(  IF(ISTEXT(SOURCE!H437),SOURCE!H437,  SUBSTITUTE(SUBSTITUTE(TEXT(SOURCE!H437,"????0"),"  ","")," ",""))   ))), "")&amp;
       IF(ISTEXT(SOURCE!H437),SOURCE!H437, SUBSTITUTE(SUBSTITUTE(TEXT(SOURCE!H437,"????0"),"  ","")," ",""))   &amp;","&amp; IF(lookups!$J$2-3 &gt;= 0, REPT(" ",lookups!$J$2-3-5), "")&amp;
      SOURCE!I437&amp;
" | "&amp; IF(lookups!$K$2-LEN(SOURCE!I437) &gt;= 0, REPT(" ",lookups!$K$2-LEN(SOURCE!I437)), "")&amp;
      SOURCE!J437&amp;      IF(lookups!$L$2-LEN(SOURCE!J437) &gt;= 0, REPT(" ",lookups!$L$2-LEN(SOURCE!J437)), "")&amp;
" | "&amp; IF(lookups!$K$2-LEN(SOURCE!I437) &gt;= 0, REPT(" ",lookups!$K$2-LEN(SOURCE!I437)), "")&amp;
      SOURCE!K437&amp;      IF(lookups!$L$2-LEN(SOURCE!K437) &gt;= 0, REPT(" ",lookups!$M$2-LEN(SOURCE!K437)), "")&amp;
" | "&amp; SOURCE!L437&amp;      IF(lookups!$O$2-LEN(SOURCE!L437) &gt;= 0, REPT(" ",lookups!$O$2-LEN(SOURCE!L437)), "")&amp;
" | "&amp; SOURCE!M437&amp;      IF(lookups!$P$2-LEN(SOURCE!M437) &gt;= 0, REPT(" ",lookups!$P$2-LEN(SOURCE!M437)), "")&amp;
      "},"&amp;IF(SOURCE!O437&lt;&gt;"",""&amp;SOURCE!O437,"")
 )
)
)</f>
        <v>/*  422 */  { fnCountBits,                  NOPARAM,                     "#B",                                          "#B",                                          (0 &lt;&lt; TAM_MAX_BITS) |     0, CAT_FNCT | SLS_ENABLED   | US_ENABLED   | EIM_DISABLED | PTP_NONE         },</v>
      </c>
    </row>
    <row r="438" spans="1:1">
      <c r="A438" s="80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IF(lookups!$E$2-LEN(SOURCE!C438) &gt;= 0, REPT(" ",lookups!$E$2-LEN(SOURCE!C438)), "")&amp;
      SOURCE!D438&amp;", "&amp; IF(lookups!$F$2-LEN(SOURCE!D438) &gt;= 0, REPT(" ",lookups!$F$2-LEN(SOURCE!D438)), "")&amp;
      SOURCE!E438&amp;", "&amp; IF(lookups!$G$2-LEN(SOURCE!E438) &gt;=0, REPT(" ",lookups!$G$2-LEN(SOURCE!E438)), "")&amp;
      SOURCE!F438&amp;", "&amp; IF(lookups!$H$2-LEN(SOURCE!F438) &gt;= 0, REPT(" ",lookups!$H$2-LEN(SOURCE!F438)+2), "")&amp;"("&amp;
      SUBSTITUTE(TEXT(SOURCE!G438,"??0"),"  ","")&amp;" &lt;&lt; TAM_MAX_BITS) |"&amp; IF(lookups!$I$2-3 &gt;= 0, REPT(" ",MAX(1,lookups!$I$2-5+4+1-1-LEN(  IF(ISTEXT(SOURCE!H438),SOURCE!H438,  SUBSTITUTE(SUBSTITUTE(TEXT(SOURCE!H438,"????0"),"  ","")," ",""))   ))), "")&amp;
       IF(ISTEXT(SOURCE!H438),SOURCE!H438, SUBSTITUTE(SUBSTITUTE(TEXT(SOURCE!H438,"????0"),"  ","")," ",""))   &amp;","&amp; IF(lookups!$J$2-3 &gt;= 0, REPT(" ",lookups!$J$2-3-5), "")&amp;
      SOURCE!I438&amp;
" | "&amp; IF(lookups!$K$2-LEN(SOURCE!I438) &gt;= 0, REPT(" ",lookups!$K$2-LEN(SOURCE!I438)), "")&amp;
      SOURCE!J438&amp;      IF(lookups!$L$2-LEN(SOURCE!J438) &gt;= 0, REPT(" ",lookups!$L$2-LEN(SOURCE!J438)), "")&amp;
" | "&amp; IF(lookups!$K$2-LEN(SOURCE!I438) &gt;= 0, REPT(" ",lookups!$K$2-LEN(SOURCE!I438)), "")&amp;
      SOURCE!K438&amp;      IF(lookups!$L$2-LEN(SOURCE!K438) &gt;= 0, REPT(" ",lookups!$M$2-LEN(SOURCE!K438)), "")&amp;
" | "&amp; SOURCE!L438&amp;      IF(lookups!$O$2-LEN(SOURCE!L438) &gt;= 0, REPT(" ",lookups!$O$2-LEN(SOURCE!L438)), "")&amp;
" | "&amp; SOURCE!M438&amp;      IF(lookups!$P$2-LEN(SOURCE!M438) &gt;= 0, REPT(" ",lookups!$P$2-LEN(SOURCE!M438)), "")&amp;
      "},"&amp;IF(SOURCE!O438&lt;&gt;"",""&amp;SOURCE!O438,"")
 )
)
)</f>
        <v>/*  423 */  { fnSdl,                        TM_VALUE,                    "SDL",                                         "SDL",                                         (0 &lt;&lt; TAM_MAX_BITS) |    99, CAT_FNCT | SLS_ENABLED   | US_ENABLED   | EIM_DISABLED | PTP_NUMBER_8     },</v>
      </c>
    </row>
    <row r="439" spans="1:1">
      <c r="A439" s="80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IF(lookups!$E$2-LEN(SOURCE!C439) &gt;= 0, REPT(" ",lookups!$E$2-LEN(SOURCE!C439)), "")&amp;
      SOURCE!D439&amp;", "&amp; IF(lookups!$F$2-LEN(SOURCE!D439) &gt;= 0, REPT(" ",lookups!$F$2-LEN(SOURCE!D439)), "")&amp;
      SOURCE!E439&amp;", "&amp; IF(lookups!$G$2-LEN(SOURCE!E439) &gt;=0, REPT(" ",lookups!$G$2-LEN(SOURCE!E439)), "")&amp;
      SOURCE!F439&amp;", "&amp; IF(lookups!$H$2-LEN(SOURCE!F439) &gt;= 0, REPT(" ",lookups!$H$2-LEN(SOURCE!F439)+2), "")&amp;"("&amp;
      SUBSTITUTE(TEXT(SOURCE!G439,"??0"),"  ","")&amp;" &lt;&lt; TAM_MAX_BITS) |"&amp; IF(lookups!$I$2-3 &gt;= 0, REPT(" ",MAX(1,lookups!$I$2-5+4+1-1-LEN(  IF(ISTEXT(SOURCE!H439),SOURCE!H439,  SUBSTITUTE(SUBSTITUTE(TEXT(SOURCE!H439,"????0"),"  ","")," ",""))   ))), "")&amp;
       IF(ISTEXT(SOURCE!H439),SOURCE!H439, SUBSTITUTE(SUBSTITUTE(TEXT(SOURCE!H439,"????0"),"  ","")," ",""))   &amp;","&amp; IF(lookups!$J$2-3 &gt;= 0, REPT(" ",lookups!$J$2-3-5), "")&amp;
      SOURCE!I439&amp;
" | "&amp; IF(lookups!$K$2-LEN(SOURCE!I439) &gt;= 0, REPT(" ",lookups!$K$2-LEN(SOURCE!I439)), "")&amp;
      SOURCE!J439&amp;      IF(lookups!$L$2-LEN(SOURCE!J439) &gt;= 0, REPT(" ",lookups!$L$2-LEN(SOURCE!J439)), "")&amp;
" | "&amp; IF(lookups!$K$2-LEN(SOURCE!I439) &gt;= 0, REPT(" ",lookups!$K$2-LEN(SOURCE!I439)), "")&amp;
      SOURCE!K439&amp;      IF(lookups!$L$2-LEN(SOURCE!K439) &gt;= 0, REPT(" ",lookups!$M$2-LEN(SOURCE!K439)), "")&amp;
" | "&amp; SOURCE!L439&amp;      IF(lookups!$O$2-LEN(SOURCE!L439) &gt;= 0, REPT(" ",lookups!$O$2-LEN(SOURCE!L439)), "")&amp;
" | "&amp; SOURCE!M439&amp;      IF(lookups!$P$2-LEN(SOURCE!M439) &gt;= 0, REPT(" ",lookups!$P$2-LEN(SOURCE!M439)), "")&amp;
      "},"&amp;IF(SOURCE!O439&lt;&gt;"",""&amp;SOURCE!O439,"")
 )
)
)</f>
        <v>/*  424 */  { fnSdr,                        TM_VALUE,                    "SDR",                                         "SDR",                                         (0 &lt;&lt; TAM_MAX_BITS) |    99, CAT_FNCT | SLS_ENABLED   | US_ENABLED   | EIM_DISABLED | PTP_NUMBER_8     },</v>
      </c>
    </row>
    <row r="440" spans="1:1">
      <c r="A440" s="80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IF(lookups!$E$2-LEN(SOURCE!C440) &gt;= 0, REPT(" ",lookups!$E$2-LEN(SOURCE!C440)), "")&amp;
      SOURCE!D440&amp;", "&amp; IF(lookups!$F$2-LEN(SOURCE!D440) &gt;= 0, REPT(" ",lookups!$F$2-LEN(SOURCE!D440)), "")&amp;
      SOURCE!E440&amp;", "&amp; IF(lookups!$G$2-LEN(SOURCE!E440) &gt;=0, REPT(" ",lookups!$G$2-LEN(SOURCE!E440)), "")&amp;
      SOURCE!F440&amp;", "&amp; IF(lookups!$H$2-LEN(SOURCE!F440) &gt;= 0, REPT(" ",lookups!$H$2-LEN(SOURCE!F440)+2), "")&amp;"("&amp;
      SUBSTITUTE(TEXT(SOURCE!G440,"??0"),"  ","")&amp;" &lt;&lt; TAM_MAX_BITS) |"&amp; IF(lookups!$I$2-3 &gt;= 0, REPT(" ",MAX(1,lookups!$I$2-5+4+1-1-LEN(  IF(ISTEXT(SOURCE!H440),SOURCE!H440,  SUBSTITUTE(SUBSTITUTE(TEXT(SOURCE!H440,"????0"),"  ","")," ",""))   ))), "")&amp;
       IF(ISTEXT(SOURCE!H440),SOURCE!H440, SUBSTITUTE(SUBSTITUTE(TEXT(SOURCE!H440,"????0"),"  ","")," ",""))   &amp;","&amp; IF(lookups!$J$2-3 &gt;= 0, REPT(" ",lookups!$J$2-3-5), "")&amp;
      SOURCE!I440&amp;
" | "&amp; IF(lookups!$K$2-LEN(SOURCE!I440) &gt;= 0, REPT(" ",lookups!$K$2-LEN(SOURCE!I440)), "")&amp;
      SOURCE!J440&amp;      IF(lookups!$L$2-LEN(SOURCE!J440) &gt;= 0, REPT(" ",lookups!$L$2-LEN(SOURCE!J440)), "")&amp;
" | "&amp; IF(lookups!$K$2-LEN(SOURCE!I440) &gt;= 0, REPT(" ",lookups!$K$2-LEN(SOURCE!I440)), "")&amp;
      SOURCE!K440&amp;      IF(lookups!$L$2-LEN(SOURCE!K440) &gt;= 0, REPT(" ",lookups!$M$2-LEN(SOURCE!K440)), "")&amp;
" | "&amp; SOURCE!L440&amp;      IF(lookups!$O$2-LEN(SOURCE!L440) &gt;= 0, REPT(" ",lookups!$O$2-LEN(SOURCE!L440)), "")&amp;
" | "&amp; SOURCE!M440&amp;      IF(lookups!$P$2-LEN(SOURCE!M440) &gt;= 0, REPT(" ",lookups!$P$2-LEN(SOURCE!M440)), "")&amp;
      "},"&amp;IF(SOURCE!O440&lt;&gt;"",""&amp;SOURCE!O440,"")
 )
)
)</f>
        <v>/*  425 */  { itemToBeCoded,                NOPARAM,                     "0425",                                        "0425",                                        (0 &lt;&lt; TAM_MAX_BITS) |     0, CAT_FREE | SLS_ENABLED   | US_UNCHANGED | EIM_DISABLED | PTP_DISABLED     },</v>
      </c>
    </row>
    <row r="441" spans="1:1">
      <c r="A441" s="80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IF(lookups!$E$2-LEN(SOURCE!C441) &gt;= 0, REPT(" ",lookups!$E$2-LEN(SOURCE!C441)), "")&amp;
      SOURCE!D441&amp;", "&amp; IF(lookups!$F$2-LEN(SOURCE!D441) &gt;= 0, REPT(" ",lookups!$F$2-LEN(SOURCE!D441)), "")&amp;
      SOURCE!E441&amp;", "&amp; IF(lookups!$G$2-LEN(SOURCE!E441) &gt;=0, REPT(" ",lookups!$G$2-LEN(SOURCE!E441)), "")&amp;
      SOURCE!F441&amp;", "&amp; IF(lookups!$H$2-LEN(SOURCE!F441) &gt;= 0, REPT(" ",lookups!$H$2-LEN(SOURCE!F441)+2), "")&amp;"("&amp;
      SUBSTITUTE(TEXT(SOURCE!G441,"??0"),"  ","")&amp;" &lt;&lt; TAM_MAX_BITS) |"&amp; IF(lookups!$I$2-3 &gt;= 0, REPT(" ",MAX(1,lookups!$I$2-5+4+1-1-LEN(  IF(ISTEXT(SOURCE!H441),SOURCE!H441,  SUBSTITUTE(SUBSTITUTE(TEXT(SOURCE!H441,"????0"),"  ","")," ",""))   ))), "")&amp;
       IF(ISTEXT(SOURCE!H441),SOURCE!H441, SUBSTITUTE(SUBSTITUTE(TEXT(SOURCE!H441,"????0"),"  ","")," ",""))   &amp;","&amp; IF(lookups!$J$2-3 &gt;= 0, REPT(" ",lookups!$J$2-3-5), "")&amp;
      SOURCE!I441&amp;
" | "&amp; IF(lookups!$K$2-LEN(SOURCE!I441) &gt;= 0, REPT(" ",lookups!$K$2-LEN(SOURCE!I441)), "")&amp;
      SOURCE!J441&amp;      IF(lookups!$L$2-LEN(SOURCE!J441) &gt;= 0, REPT(" ",lookups!$L$2-LEN(SOURCE!J441)), "")&amp;
" | "&amp; IF(lookups!$K$2-LEN(SOURCE!I441) &gt;= 0, REPT(" ",lookups!$K$2-LEN(SOURCE!I441)), "")&amp;
      SOURCE!K441&amp;      IF(lookups!$L$2-LEN(SOURCE!K441) &gt;= 0, REPT(" ",lookups!$M$2-LEN(SOURCE!K441)), "")&amp;
" | "&amp; SOURCE!L441&amp;      IF(lookups!$O$2-LEN(SOURCE!L441) &gt;= 0, REPT(" ",lookups!$O$2-LEN(SOURCE!L441)), "")&amp;
" | "&amp; SOURCE!M441&amp;      IF(lookups!$P$2-LEN(SOURCE!M441) &gt;= 0, REPT(" ",lookups!$P$2-LEN(SOURCE!M441)), "")&amp;
      "},"&amp;IF(SOURCE!O441&lt;&gt;"",""&amp;SOURCE!O441,"")
 )
)
)</f>
        <v>/*  426 */  { itemToBeCoded,                NOPARAM,                     "0426",                                        "0426",                                        (0 &lt;&lt; TAM_MAX_BITS) |     0, CAT_FREE | SLS_ENABLED   | US_UNCHANGED | EIM_DISABLED | PTP_DISABLED     },</v>
      </c>
    </row>
    <row r="442" spans="1:1">
      <c r="A442" s="80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IF(lookups!$E$2-LEN(SOURCE!C442) &gt;= 0, REPT(" ",lookups!$E$2-LEN(SOURCE!C442)), "")&amp;
      SOURCE!D442&amp;", "&amp; IF(lookups!$F$2-LEN(SOURCE!D442) &gt;= 0, REPT(" ",lookups!$F$2-LEN(SOURCE!D442)), "")&amp;
      SOURCE!E442&amp;", "&amp; IF(lookups!$G$2-LEN(SOURCE!E442) &gt;=0, REPT(" ",lookups!$G$2-LEN(SOURCE!E442)), "")&amp;
      SOURCE!F442&amp;", "&amp; IF(lookups!$H$2-LEN(SOURCE!F442) &gt;= 0, REPT(" ",lookups!$H$2-LEN(SOURCE!F442)+2), "")&amp;"("&amp;
      SUBSTITUTE(TEXT(SOURCE!G442,"??0"),"  ","")&amp;" &lt;&lt; TAM_MAX_BITS) |"&amp; IF(lookups!$I$2-3 &gt;= 0, REPT(" ",MAX(1,lookups!$I$2-5+4+1-1-LEN(  IF(ISTEXT(SOURCE!H442),SOURCE!H442,  SUBSTITUTE(SUBSTITUTE(TEXT(SOURCE!H442,"????0"),"  ","")," ",""))   ))), "")&amp;
       IF(ISTEXT(SOURCE!H442),SOURCE!H442, SUBSTITUTE(SUBSTITUTE(TEXT(SOURCE!H442,"????0"),"  ","")," ",""))   &amp;","&amp; IF(lookups!$J$2-3 &gt;= 0, REPT(" ",lookups!$J$2-3-5), "")&amp;
      SOURCE!I442&amp;
" | "&amp; IF(lookups!$K$2-LEN(SOURCE!I442) &gt;= 0, REPT(" ",lookups!$K$2-LEN(SOURCE!I442)), "")&amp;
      SOURCE!J442&amp;      IF(lookups!$L$2-LEN(SOURCE!J442) &gt;= 0, REPT(" ",lookups!$L$2-LEN(SOURCE!J442)), "")&amp;
" | "&amp; IF(lookups!$K$2-LEN(SOURCE!I442) &gt;= 0, REPT(" ",lookups!$K$2-LEN(SOURCE!I442)), "")&amp;
      SOURCE!K442&amp;      IF(lookups!$L$2-LEN(SOURCE!K442) &gt;= 0, REPT(" ",lookups!$M$2-LEN(SOURCE!K442)), "")&amp;
" | "&amp; SOURCE!L442&amp;      IF(lookups!$O$2-LEN(SOURCE!L442) &gt;= 0, REPT(" ",lookups!$O$2-LEN(SOURCE!L442)), "")&amp;
" | "&amp; SOURCE!M442&amp;      IF(lookups!$P$2-LEN(SOURCE!M442) &gt;= 0, REPT(" ",lookups!$P$2-LEN(SOURCE!M442)), "")&amp;
      "},"&amp;IF(SOURCE!O442&lt;&gt;"",""&amp;SOURCE!O442,"")
 )
)
)</f>
        <v>/*  427 */  { itemToBeCoded,                NOPARAM,                     "0427",                                        "0427",                                        (0 &lt;&lt; TAM_MAX_BITS) |     0, CAT_FREE | SLS_ENABLED   | US_UNCHANGED | EIM_DISABLED | PTP_DISABLED     },</v>
      </c>
    </row>
    <row r="443" spans="1:1">
      <c r="A443" s="80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IF(lookups!$E$2-LEN(SOURCE!C443) &gt;= 0, REPT(" ",lookups!$E$2-LEN(SOURCE!C443)), "")&amp;
      SOURCE!D443&amp;", "&amp; IF(lookups!$F$2-LEN(SOURCE!D443) &gt;= 0, REPT(" ",lookups!$F$2-LEN(SOURCE!D443)), "")&amp;
      SOURCE!E443&amp;", "&amp; IF(lookups!$G$2-LEN(SOURCE!E443) &gt;=0, REPT(" ",lookups!$G$2-LEN(SOURCE!E443)), "")&amp;
      SOURCE!F443&amp;", "&amp; IF(lookups!$H$2-LEN(SOURCE!F443) &gt;= 0, REPT(" ",lookups!$H$2-LEN(SOURCE!F443)+2), "")&amp;"("&amp;
      SUBSTITUTE(TEXT(SOURCE!G443,"??0"),"  ","")&amp;" &lt;&lt; TAM_MAX_BITS) |"&amp; IF(lookups!$I$2-3 &gt;= 0, REPT(" ",MAX(1,lookups!$I$2-5+4+1-1-LEN(  IF(ISTEXT(SOURCE!H443),SOURCE!H443,  SUBSTITUTE(SUBSTITUTE(TEXT(SOURCE!H443,"????0"),"  ","")," ",""))   ))), "")&amp;
       IF(ISTEXT(SOURCE!H443),SOURCE!H443, SUBSTITUTE(SUBSTITUTE(TEXT(SOURCE!H443,"????0"),"  ","")," ",""))   &amp;","&amp; IF(lookups!$J$2-3 &gt;= 0, REPT(" ",lookups!$J$2-3-5), "")&amp;
      SOURCE!I443&amp;
" | "&amp; IF(lookups!$K$2-LEN(SOURCE!I443) &gt;= 0, REPT(" ",lookups!$K$2-LEN(SOURCE!I443)), "")&amp;
      SOURCE!J443&amp;      IF(lookups!$L$2-LEN(SOURCE!J443) &gt;= 0, REPT(" ",lookups!$L$2-LEN(SOURCE!J443)), "")&amp;
" | "&amp; IF(lookups!$K$2-LEN(SOURCE!I443) &gt;= 0, REPT(" ",lookups!$K$2-LEN(SOURCE!I443)), "")&amp;
      SOURCE!K443&amp;      IF(lookups!$L$2-LEN(SOURCE!K443) &gt;= 0, REPT(" ",lookups!$M$2-LEN(SOURCE!K443)), "")&amp;
" | "&amp; SOURCE!L443&amp;      IF(lookups!$O$2-LEN(SOURCE!L443) &gt;= 0, REPT(" ",lookups!$O$2-LEN(SOURCE!L443)), "")&amp;
" | "&amp; SOURCE!M443&amp;      IF(lookups!$P$2-LEN(SOURCE!M443) &gt;= 0, REPT(" ",lookups!$P$2-LEN(SOURCE!M443)), "")&amp;
      "},"&amp;IF(SOURCE!O443&lt;&gt;"",""&amp;SOURCE!O443,"")
 )
)
)</f>
        <v>/*  428 */  { itemToBeCoded,                NOPARAM,                     "0428",                                        "0428",                                        (0 &lt;&lt; TAM_MAX_BITS) |     0, CAT_FREE | SLS_ENABLED   | US_UNCHANGED | EIM_DISABLED | PTP_DISABLED     },</v>
      </c>
    </row>
    <row r="444" spans="1:1">
      <c r="A444" s="80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IF(lookups!$E$2-LEN(SOURCE!C444) &gt;= 0, REPT(" ",lookups!$E$2-LEN(SOURCE!C444)), "")&amp;
      SOURCE!D444&amp;", "&amp; IF(lookups!$F$2-LEN(SOURCE!D444) &gt;= 0, REPT(" ",lookups!$F$2-LEN(SOURCE!D444)), "")&amp;
      SOURCE!E444&amp;", "&amp; IF(lookups!$G$2-LEN(SOURCE!E444) &gt;=0, REPT(" ",lookups!$G$2-LEN(SOURCE!E444)), "")&amp;
      SOURCE!F444&amp;", "&amp; IF(lookups!$H$2-LEN(SOURCE!F444) &gt;= 0, REPT(" ",lookups!$H$2-LEN(SOURCE!F444)+2), "")&amp;"("&amp;
      SUBSTITUTE(TEXT(SOURCE!G444,"??0"),"  ","")&amp;" &lt;&lt; TAM_MAX_BITS) |"&amp; IF(lookups!$I$2-3 &gt;= 0, REPT(" ",MAX(1,lookups!$I$2-5+4+1-1-LEN(  IF(ISTEXT(SOURCE!H444),SOURCE!H444,  SUBSTITUTE(SUBSTITUTE(TEXT(SOURCE!H444,"????0"),"  ","")," ",""))   ))), "")&amp;
       IF(ISTEXT(SOURCE!H444),SOURCE!H444, SUBSTITUTE(SUBSTITUTE(TEXT(SOURCE!H444,"????0"),"  ","")," ",""))   &amp;","&amp; IF(lookups!$J$2-3 &gt;= 0, REPT(" ",lookups!$J$2-3-5), "")&amp;
      SOURCE!I444&amp;
" | "&amp; IF(lookups!$K$2-LEN(SOURCE!I444) &gt;= 0, REPT(" ",lookups!$K$2-LEN(SOURCE!I444)), "")&amp;
      SOURCE!J444&amp;      IF(lookups!$L$2-LEN(SOURCE!J444) &gt;= 0, REPT(" ",lookups!$L$2-LEN(SOURCE!J444)), "")&amp;
" | "&amp; IF(lookups!$K$2-LEN(SOURCE!I444) &gt;= 0, REPT(" ",lookups!$K$2-LEN(SOURCE!I444)), "")&amp;
      SOURCE!K444&amp;      IF(lookups!$L$2-LEN(SOURCE!K444) &gt;= 0, REPT(" ",lookups!$M$2-LEN(SOURCE!K444)), "")&amp;
" | "&amp; SOURCE!L444&amp;      IF(lookups!$O$2-LEN(SOURCE!L444) &gt;= 0, REPT(" ",lookups!$O$2-LEN(SOURCE!L444)), "")&amp;
" | "&amp; SOURCE!M444&amp;      IF(lookups!$P$2-LEN(SOURCE!M444) &gt;= 0, REPT(" ",lookups!$P$2-LEN(SOURCE!M444)), "")&amp;
      "},"&amp;IF(SOURCE!O444&lt;&gt;"",""&amp;SOURCE!O444,"")
 )
)
)</f>
        <v>/*  429 */  { itemToBeCoded,                NOPARAM,                     "0429",                                        "0429",                                        (0 &lt;&lt; TAM_MAX_BITS) |     0, CAT_FREE | SLS_ENABLED   | US_UNCHANGED | EIM_DISABLED | PTP_DISABLED     },</v>
      </c>
    </row>
    <row r="445" spans="1:1">
      <c r="A445" s="80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IF(lookups!$E$2-LEN(SOURCE!C445) &gt;= 0, REPT(" ",lookups!$E$2-LEN(SOURCE!C445)), "")&amp;
      SOURCE!D445&amp;", "&amp; IF(lookups!$F$2-LEN(SOURCE!D445) &gt;= 0, REPT(" ",lookups!$F$2-LEN(SOURCE!D445)), "")&amp;
      SOURCE!E445&amp;", "&amp; IF(lookups!$G$2-LEN(SOURCE!E445) &gt;=0, REPT(" ",lookups!$G$2-LEN(SOURCE!E445)), "")&amp;
      SOURCE!F445&amp;", "&amp; IF(lookups!$H$2-LEN(SOURCE!F445) &gt;= 0, REPT(" ",lookups!$H$2-LEN(SOURCE!F445)+2), "")&amp;"("&amp;
      SUBSTITUTE(TEXT(SOURCE!G445,"??0"),"  ","")&amp;" &lt;&lt; TAM_MAX_BITS) |"&amp; IF(lookups!$I$2-3 &gt;= 0, REPT(" ",MAX(1,lookups!$I$2-5+4+1-1-LEN(  IF(ISTEXT(SOURCE!H445),SOURCE!H445,  SUBSTITUTE(SUBSTITUTE(TEXT(SOURCE!H445,"????0"),"  ","")," ",""))   ))), "")&amp;
       IF(ISTEXT(SOURCE!H445),SOURCE!H445, SUBSTITUTE(SUBSTITUTE(TEXT(SOURCE!H445,"????0"),"  ","")," ",""))   &amp;","&amp; IF(lookups!$J$2-3 &gt;= 0, REPT(" ",lookups!$J$2-3-5), "")&amp;
      SOURCE!I445&amp;
" | "&amp; IF(lookups!$K$2-LEN(SOURCE!I445) &gt;= 0, REPT(" ",lookups!$K$2-LEN(SOURCE!I445)), "")&amp;
      SOURCE!J445&amp;      IF(lookups!$L$2-LEN(SOURCE!J445) &gt;= 0, REPT(" ",lookups!$L$2-LEN(SOURCE!J445)), "")&amp;
" | "&amp; IF(lookups!$K$2-LEN(SOURCE!I445) &gt;= 0, REPT(" ",lookups!$K$2-LEN(SOURCE!I445)), "")&amp;
      SOURCE!K445&amp;      IF(lookups!$L$2-LEN(SOURCE!K445) &gt;= 0, REPT(" ",lookups!$M$2-LEN(SOURCE!K445)), "")&amp;
" | "&amp; SOURCE!L445&amp;      IF(lookups!$O$2-LEN(SOURCE!L445) &gt;= 0, REPT(" ",lookups!$O$2-LEN(SOURCE!L445)), "")&amp;
" | "&amp; SOURCE!M445&amp;      IF(lookups!$P$2-LEN(SOURCE!M445) &gt;= 0, REPT(" ",lookups!$P$2-LEN(SOURCE!M445)), "")&amp;
      "},"&amp;IF(SOURCE!O445&lt;&gt;"",""&amp;SOURCE!O445,"")
 )
)
)</f>
        <v>/*  430 */  { itemToBeCoded,                NOPARAM,                     "0430",                                        "0430",                                        (0 &lt;&lt; TAM_MAX_BITS) |     0, CAT_FREE | SLS_ENABLED   | US_UNCHANGED | EIM_DISABLED | PTP_DISABLED     },</v>
      </c>
    </row>
    <row r="446" spans="1:1">
      <c r="A446" s="80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IF(lookups!$E$2-LEN(SOURCE!C446) &gt;= 0, REPT(" ",lookups!$E$2-LEN(SOURCE!C446)), "")&amp;
      SOURCE!D446&amp;", "&amp; IF(lookups!$F$2-LEN(SOURCE!D446) &gt;= 0, REPT(" ",lookups!$F$2-LEN(SOURCE!D446)), "")&amp;
      SOURCE!E446&amp;", "&amp; IF(lookups!$G$2-LEN(SOURCE!E446) &gt;=0, REPT(" ",lookups!$G$2-LEN(SOURCE!E446)), "")&amp;
      SOURCE!F446&amp;", "&amp; IF(lookups!$H$2-LEN(SOURCE!F446) &gt;= 0, REPT(" ",lookups!$H$2-LEN(SOURCE!F446)+2), "")&amp;"("&amp;
      SUBSTITUTE(TEXT(SOURCE!G446,"??0"),"  ","")&amp;" &lt;&lt; TAM_MAX_BITS) |"&amp; IF(lookups!$I$2-3 &gt;= 0, REPT(" ",MAX(1,lookups!$I$2-5+4+1-1-LEN(  IF(ISTEXT(SOURCE!H446),SOURCE!H446,  SUBSTITUTE(SUBSTITUTE(TEXT(SOURCE!H446,"????0"),"  ","")," ",""))   ))), "")&amp;
       IF(ISTEXT(SOURCE!H446),SOURCE!H446, SUBSTITUTE(SUBSTITUTE(TEXT(SOURCE!H446,"????0"),"  ","")," ",""))   &amp;","&amp; IF(lookups!$J$2-3 &gt;= 0, REPT(" ",lookups!$J$2-3-5), "")&amp;
      SOURCE!I446&amp;
" | "&amp; IF(lookups!$K$2-LEN(SOURCE!I446) &gt;= 0, REPT(" ",lookups!$K$2-LEN(SOURCE!I446)), "")&amp;
      SOURCE!J446&amp;      IF(lookups!$L$2-LEN(SOURCE!J446) &gt;= 0, REPT(" ",lookups!$L$2-LEN(SOURCE!J446)), "")&amp;
" | "&amp; IF(lookups!$K$2-LEN(SOURCE!I446) &gt;= 0, REPT(" ",lookups!$K$2-LEN(SOURCE!I446)), "")&amp;
      SOURCE!K446&amp;      IF(lookups!$L$2-LEN(SOURCE!K446) &gt;= 0, REPT(" ",lookups!$M$2-LEN(SOURCE!K446)), "")&amp;
" | "&amp; SOURCE!L446&amp;      IF(lookups!$O$2-LEN(SOURCE!L446) &gt;= 0, REPT(" ",lookups!$O$2-LEN(SOURCE!L446)), "")&amp;
" | "&amp; SOURCE!M446&amp;      IF(lookups!$P$2-LEN(SOURCE!M446) &gt;= 0, REPT(" ",lookups!$P$2-LEN(SOURCE!M446)), "")&amp;
      "},"&amp;IF(SOURCE!O446&lt;&gt;"",""&amp;SOURCE!O446,"")
 )
)
)</f>
        <v>/*  431 */  { itemToBeCoded,                NOPARAM,                     "0431",                                        "0431",                                        (0 &lt;&lt; TAM_MAX_BITS) |     0, CAT_FREE | SLS_ENABLED   | US_UNCHANGED | EIM_DISABLED | PTP_DISABLED     },</v>
      </c>
    </row>
    <row r="447" spans="1:1">
      <c r="A447" s="80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IF(lookups!$E$2-LEN(SOURCE!C447) &gt;= 0, REPT(" ",lookups!$E$2-LEN(SOURCE!C447)), "")&amp;
      SOURCE!D447&amp;", "&amp; IF(lookups!$F$2-LEN(SOURCE!D447) &gt;= 0, REPT(" ",lookups!$F$2-LEN(SOURCE!D447)), "")&amp;
      SOURCE!E447&amp;", "&amp; IF(lookups!$G$2-LEN(SOURCE!E447) &gt;=0, REPT(" ",lookups!$G$2-LEN(SOURCE!E447)), "")&amp;
      SOURCE!F447&amp;", "&amp; IF(lookups!$H$2-LEN(SOURCE!F447) &gt;= 0, REPT(" ",lookups!$H$2-LEN(SOURCE!F447)+2), "")&amp;"("&amp;
      SUBSTITUTE(TEXT(SOURCE!G447,"??0"),"  ","")&amp;" &lt;&lt; TAM_MAX_BITS) |"&amp; IF(lookups!$I$2-3 &gt;= 0, REPT(" ",MAX(1,lookups!$I$2-5+4+1-1-LEN(  IF(ISTEXT(SOURCE!H447),SOURCE!H447,  SUBSTITUTE(SUBSTITUTE(TEXT(SOURCE!H447,"????0"),"  ","")," ",""))   ))), "")&amp;
       IF(ISTEXT(SOURCE!H447),SOURCE!H447, SUBSTITUTE(SUBSTITUTE(TEXT(SOURCE!H447,"????0"),"  ","")," ",""))   &amp;","&amp; IF(lookups!$J$2-3 &gt;= 0, REPT(" ",lookups!$J$2-3-5), "")&amp;
      SOURCE!I447&amp;
" | "&amp; IF(lookups!$K$2-LEN(SOURCE!I447) &gt;= 0, REPT(" ",lookups!$K$2-LEN(SOURCE!I447)), "")&amp;
      SOURCE!J447&amp;      IF(lookups!$L$2-LEN(SOURCE!J447) &gt;= 0, REPT(" ",lookups!$L$2-LEN(SOURCE!J447)), "")&amp;
" | "&amp; IF(lookups!$K$2-LEN(SOURCE!I447) &gt;= 0, REPT(" ",lookups!$K$2-LEN(SOURCE!I447)), "")&amp;
      SOURCE!K447&amp;      IF(lookups!$L$2-LEN(SOURCE!K447) &gt;= 0, REPT(" ",lookups!$M$2-LEN(SOURCE!K447)), "")&amp;
" | "&amp; SOURCE!L447&amp;      IF(lookups!$O$2-LEN(SOURCE!L447) &gt;= 0, REPT(" ",lookups!$O$2-LEN(SOURCE!L447)), "")&amp;
" | "&amp; SOURCE!M447&amp;      IF(lookups!$P$2-LEN(SOURCE!M447) &gt;= 0, REPT(" ",lookups!$P$2-LEN(SOURCE!M447)), "")&amp;
      "},"&amp;IF(SOURCE!O447&lt;&gt;"",""&amp;SOURCE!O447,"")
 )
)
)</f>
        <v>/*  432 */  { itemToBeCoded,                NOPARAM,                     "0432",                                        "0432",                                        (0 &lt;&lt; TAM_MAX_BITS) |     0, CAT_FREE | SLS_ENABLED   | US_UNCHANGED | EIM_DISABLED | PTP_DISABLED     },</v>
      </c>
    </row>
    <row r="448" spans="1:1">
      <c r="A448" s="80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IF(lookups!$E$2-LEN(SOURCE!C448) &gt;= 0, REPT(" ",lookups!$E$2-LEN(SOURCE!C448)), "")&amp;
      SOURCE!D448&amp;", "&amp; IF(lookups!$F$2-LEN(SOURCE!D448) &gt;= 0, REPT(" ",lookups!$F$2-LEN(SOURCE!D448)), "")&amp;
      SOURCE!E448&amp;", "&amp; IF(lookups!$G$2-LEN(SOURCE!E448) &gt;=0, REPT(" ",lookups!$G$2-LEN(SOURCE!E448)), "")&amp;
      SOURCE!F448&amp;", "&amp; IF(lookups!$H$2-LEN(SOURCE!F448) &gt;= 0, REPT(" ",lookups!$H$2-LEN(SOURCE!F448)+2), "")&amp;"("&amp;
      SUBSTITUTE(TEXT(SOURCE!G448,"??0"),"  ","")&amp;" &lt;&lt; TAM_MAX_BITS) |"&amp; IF(lookups!$I$2-3 &gt;= 0, REPT(" ",MAX(1,lookups!$I$2-5+4+1-1-LEN(  IF(ISTEXT(SOURCE!H448),SOURCE!H448,  SUBSTITUTE(SUBSTITUTE(TEXT(SOURCE!H448,"????0"),"  ","")," ",""))   ))), "")&amp;
       IF(ISTEXT(SOURCE!H448),SOURCE!H448, SUBSTITUTE(SUBSTITUTE(TEXT(SOURCE!H448,"????0"),"  ","")," ",""))   &amp;","&amp; IF(lookups!$J$2-3 &gt;= 0, REPT(" ",lookups!$J$2-3-5), "")&amp;
      SOURCE!I448&amp;
" | "&amp; IF(lookups!$K$2-LEN(SOURCE!I448) &gt;= 0, REPT(" ",lookups!$K$2-LEN(SOURCE!I448)), "")&amp;
      SOURCE!J448&amp;      IF(lookups!$L$2-LEN(SOURCE!J448) &gt;= 0, REPT(" ",lookups!$L$2-LEN(SOURCE!J448)), "")&amp;
" | "&amp; IF(lookups!$K$2-LEN(SOURCE!I448) &gt;= 0, REPT(" ",lookups!$K$2-LEN(SOURCE!I448)), "")&amp;
      SOURCE!K448&amp;      IF(lookups!$L$2-LEN(SOURCE!K448) &gt;= 0, REPT(" ",lookups!$M$2-LEN(SOURCE!K448)), "")&amp;
" | "&amp; SOURCE!L448&amp;      IF(lookups!$O$2-LEN(SOURCE!L448) &gt;= 0, REPT(" ",lookups!$O$2-LEN(SOURCE!L448)), "")&amp;
" | "&amp; SOURCE!M448&amp;      IF(lookups!$P$2-LEN(SOURCE!M448) &gt;= 0, REPT(" ",lookups!$P$2-LEN(SOURCE!M448)), "")&amp;
      "},"&amp;IF(SOURCE!O448&lt;&gt;"",""&amp;SOURCE!O448,"")
 )
)
)</f>
        <v/>
      </c>
    </row>
    <row r="449" spans="1:1">
      <c r="A449" s="80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IF(lookups!$E$2-LEN(SOURCE!C449) &gt;= 0, REPT(" ",lookups!$E$2-LEN(SOURCE!C449)), "")&amp;
      SOURCE!D449&amp;", "&amp; IF(lookups!$F$2-LEN(SOURCE!D449) &gt;= 0, REPT(" ",lookups!$F$2-LEN(SOURCE!D449)), "")&amp;
      SOURCE!E449&amp;", "&amp; IF(lookups!$G$2-LEN(SOURCE!E449) &gt;=0, REPT(" ",lookups!$G$2-LEN(SOURCE!E449)), "")&amp;
      SOURCE!F449&amp;", "&amp; IF(lookups!$H$2-LEN(SOURCE!F449) &gt;= 0, REPT(" ",lookups!$H$2-LEN(SOURCE!F449)+2), "")&amp;"("&amp;
      SUBSTITUTE(TEXT(SOURCE!G449,"??0"),"  ","")&amp;" &lt;&lt; TAM_MAX_BITS) |"&amp; IF(lookups!$I$2-3 &gt;= 0, REPT(" ",MAX(1,lookups!$I$2-5+4+1-1-LEN(  IF(ISTEXT(SOURCE!H449),SOURCE!H449,  SUBSTITUTE(SUBSTITUTE(TEXT(SOURCE!H449,"????0"),"  ","")," ",""))   ))), "")&amp;
       IF(ISTEXT(SOURCE!H449),SOURCE!H449, SUBSTITUTE(SUBSTITUTE(TEXT(SOURCE!H449,"????0"),"  ","")," ",""))   &amp;","&amp; IF(lookups!$J$2-3 &gt;= 0, REPT(" ",lookups!$J$2-3-5), "")&amp;
      SOURCE!I449&amp;
" | "&amp; IF(lookups!$K$2-LEN(SOURCE!I449) &gt;= 0, REPT(" ",lookups!$K$2-LEN(SOURCE!I449)), "")&amp;
      SOURCE!J449&amp;      IF(lookups!$L$2-LEN(SOURCE!J449) &gt;= 0, REPT(" ",lookups!$L$2-LEN(SOURCE!J449)), "")&amp;
" | "&amp; IF(lookups!$K$2-LEN(SOURCE!I449) &gt;= 0, REPT(" ",lookups!$K$2-LEN(SOURCE!I449)), "")&amp;
      SOURCE!K449&amp;      IF(lookups!$L$2-LEN(SOURCE!K449) &gt;= 0, REPT(" ",lookups!$M$2-LEN(SOURCE!K449)), "")&amp;
" | "&amp; SOURCE!L449&amp;      IF(lookups!$O$2-LEN(SOURCE!L449) &gt;= 0, REPT(" ",lookups!$O$2-LEN(SOURCE!L449)), "")&amp;
" | "&amp; SOURCE!M449&amp;      IF(lookups!$P$2-LEN(SOURCE!M449) &gt;= 0, REPT(" ",lookups!$P$2-LEN(SOURCE!M449)), "")&amp;
      "},"&amp;IF(SOURCE!O449&lt;&gt;"",""&amp;SOURCE!O449,"")
 )
)
)</f>
        <v/>
      </c>
    </row>
    <row r="450" spans="1:1">
      <c r="A450" s="80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IF(lookups!$E$2-LEN(SOURCE!C450) &gt;= 0, REPT(" ",lookups!$E$2-LEN(SOURCE!C450)), "")&amp;
      SOURCE!D450&amp;", "&amp; IF(lookups!$F$2-LEN(SOURCE!D450) &gt;= 0, REPT(" ",lookups!$F$2-LEN(SOURCE!D450)), "")&amp;
      SOURCE!E450&amp;", "&amp; IF(lookups!$G$2-LEN(SOURCE!E450) &gt;=0, REPT(" ",lookups!$G$2-LEN(SOURCE!E450)), "")&amp;
      SOURCE!F450&amp;", "&amp; IF(lookups!$H$2-LEN(SOURCE!F450) &gt;= 0, REPT(" ",lookups!$H$2-LEN(SOURCE!F450)+2), "")&amp;"("&amp;
      SUBSTITUTE(TEXT(SOURCE!G450,"??0"),"  ","")&amp;" &lt;&lt; TAM_MAX_BITS) |"&amp; IF(lookups!$I$2-3 &gt;= 0, REPT(" ",MAX(1,lookups!$I$2-5+4+1-1-LEN(  IF(ISTEXT(SOURCE!H450),SOURCE!H450,  SUBSTITUTE(SUBSTITUTE(TEXT(SOURCE!H450,"????0"),"  ","")," ",""))   ))), "")&amp;
       IF(ISTEXT(SOURCE!H450),SOURCE!H450, SUBSTITUTE(SUBSTITUTE(TEXT(SOURCE!H450,"????0"),"  ","")," ",""))   &amp;","&amp; IF(lookups!$J$2-3 &gt;= 0, REPT(" ",lookups!$J$2-3-5), "")&amp;
      SOURCE!I450&amp;
" | "&amp; IF(lookups!$K$2-LEN(SOURCE!I450) &gt;= 0, REPT(" ",lookups!$K$2-LEN(SOURCE!I450)), "")&amp;
      SOURCE!J450&amp;      IF(lookups!$L$2-LEN(SOURCE!J450) &gt;= 0, REPT(" ",lookups!$L$2-LEN(SOURCE!J450)), "")&amp;
" | "&amp; IF(lookups!$K$2-LEN(SOURCE!I450) &gt;= 0, REPT(" ",lookups!$K$2-LEN(SOURCE!I450)), "")&amp;
      SOURCE!K450&amp;      IF(lookups!$L$2-LEN(SOURCE!K450) &gt;= 0, REPT(" ",lookups!$M$2-LEN(SOURCE!K450)), "")&amp;
" | "&amp; SOURCE!L450&amp;      IF(lookups!$O$2-LEN(SOURCE!L450) &gt;= 0, REPT(" ",lookups!$O$2-LEN(SOURCE!L450)), "")&amp;
" | "&amp; SOURCE!M450&amp;      IF(lookups!$P$2-LEN(SOURCE!M450) &gt;= 0, REPT(" ",lookups!$P$2-LEN(SOURCE!M450)), "")&amp;
      "},"&amp;IF(SOURCE!O450&lt;&gt;"",""&amp;SOURCE!O450,"")
 )
)
)</f>
        <v>// Statistical sums</v>
      </c>
    </row>
    <row r="451" spans="1:1">
      <c r="A451" s="80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IF(lookups!$E$2-LEN(SOURCE!C451) &gt;= 0, REPT(" ",lookups!$E$2-LEN(SOURCE!C451)), "")&amp;
      SOURCE!D451&amp;", "&amp; IF(lookups!$F$2-LEN(SOURCE!D451) &gt;= 0, REPT(" ",lookups!$F$2-LEN(SOURCE!D451)), "")&amp;
      SOURCE!E451&amp;", "&amp; IF(lookups!$G$2-LEN(SOURCE!E451) &gt;=0, REPT(" ",lookups!$G$2-LEN(SOURCE!E451)), "")&amp;
      SOURCE!F451&amp;", "&amp; IF(lookups!$H$2-LEN(SOURCE!F451) &gt;= 0, REPT(" ",lookups!$H$2-LEN(SOURCE!F451)+2), "")&amp;"("&amp;
      SUBSTITUTE(TEXT(SOURCE!G451,"??0"),"  ","")&amp;" &lt;&lt; TAM_MAX_BITS) |"&amp; IF(lookups!$I$2-3 &gt;= 0, REPT(" ",MAX(1,lookups!$I$2-5+4+1-1-LEN(  IF(ISTEXT(SOURCE!H451),SOURCE!H451,  SUBSTITUTE(SUBSTITUTE(TEXT(SOURCE!H451,"????0"),"  ","")," ",""))   ))), "")&amp;
       IF(ISTEXT(SOURCE!H451),SOURCE!H451, SUBSTITUTE(SUBSTITUTE(TEXT(SOURCE!H451,"????0"),"  ","")," ",""))   &amp;","&amp; IF(lookups!$J$2-3 &gt;= 0, REPT(" ",lookups!$J$2-3-5), "")&amp;
      SOURCE!I451&amp;
" | "&amp; IF(lookups!$K$2-LEN(SOURCE!I451) &gt;= 0, REPT(" ",lookups!$K$2-LEN(SOURCE!I451)), "")&amp;
      SOURCE!J451&amp;      IF(lookups!$L$2-LEN(SOURCE!J451) &gt;= 0, REPT(" ",lookups!$L$2-LEN(SOURCE!J451)), "")&amp;
" | "&amp; IF(lookups!$K$2-LEN(SOURCE!I451) &gt;= 0, REPT(" ",lookups!$K$2-LEN(SOURCE!I451)), "")&amp;
      SOURCE!K451&amp;      IF(lookups!$L$2-LEN(SOURCE!K451) &gt;= 0, REPT(" ",lookups!$M$2-LEN(SOURCE!K451)), "")&amp;
" | "&amp; SOURCE!L451&amp;      IF(lookups!$O$2-LEN(SOURCE!L451) &gt;= 0, REPT(" ",lookups!$O$2-LEN(SOURCE!L451)), "")&amp;
" | "&amp; SOURCE!M451&amp;      IF(lookups!$P$2-LEN(SOURCE!M451) &gt;= 0, REPT(" ",lookups!$P$2-LEN(SOURCE!M451)), "")&amp;
      "},"&amp;IF(SOURCE!O451&lt;&gt;"",""&amp;SOURCE!O451,"")
 )
)
)</f>
        <v>/*  433 */  { fnSigma,                      1,                           STD_SIGMA "+",                                 STD_SIGMA "+",                                 (0 &lt;&lt; TAM_MAX_BITS) |     0, CAT_FNCT | SLS_DISABLED  | US_ENABLED   | EIM_DISABLED | PTP_NONE         },</v>
      </c>
    </row>
    <row r="452" spans="1:1">
      <c r="A452" s="80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IF(lookups!$E$2-LEN(SOURCE!C452) &gt;= 0, REPT(" ",lookups!$E$2-LEN(SOURCE!C452)), "")&amp;
      SOURCE!D452&amp;", "&amp; IF(lookups!$F$2-LEN(SOURCE!D452) &gt;= 0, REPT(" ",lookups!$F$2-LEN(SOURCE!D452)), "")&amp;
      SOURCE!E452&amp;", "&amp; IF(lookups!$G$2-LEN(SOURCE!E452) &gt;=0, REPT(" ",lookups!$G$2-LEN(SOURCE!E452)), "")&amp;
      SOURCE!F452&amp;", "&amp; IF(lookups!$H$2-LEN(SOURCE!F452) &gt;= 0, REPT(" ",lookups!$H$2-LEN(SOURCE!F452)+2), "")&amp;"("&amp;
      SUBSTITUTE(TEXT(SOURCE!G452,"??0"),"  ","")&amp;" &lt;&lt; TAM_MAX_BITS) |"&amp; IF(lookups!$I$2-3 &gt;= 0, REPT(" ",MAX(1,lookups!$I$2-5+4+1-1-LEN(  IF(ISTEXT(SOURCE!H452),SOURCE!H452,  SUBSTITUTE(SUBSTITUTE(TEXT(SOURCE!H452,"????0"),"  ","")," ",""))   ))), "")&amp;
       IF(ISTEXT(SOURCE!H452),SOURCE!H452, SUBSTITUTE(SUBSTITUTE(TEXT(SOURCE!H452,"????0"),"  ","")," ",""))   &amp;","&amp; IF(lookups!$J$2-3 &gt;= 0, REPT(" ",lookups!$J$2-3-5), "")&amp;
      SOURCE!I452&amp;
" | "&amp; IF(lookups!$K$2-LEN(SOURCE!I452) &gt;= 0, REPT(" ",lookups!$K$2-LEN(SOURCE!I452)), "")&amp;
      SOURCE!J452&amp;      IF(lookups!$L$2-LEN(SOURCE!J452) &gt;= 0, REPT(" ",lookups!$L$2-LEN(SOURCE!J452)), "")&amp;
" | "&amp; IF(lookups!$K$2-LEN(SOURCE!I452) &gt;= 0, REPT(" ",lookups!$K$2-LEN(SOURCE!I452)), "")&amp;
      SOURCE!K452&amp;      IF(lookups!$L$2-LEN(SOURCE!K452) &gt;= 0, REPT(" ",lookups!$M$2-LEN(SOURCE!K452)), "")&amp;
" | "&amp; SOURCE!L452&amp;      IF(lookups!$O$2-LEN(SOURCE!L452) &gt;= 0, REPT(" ",lookups!$O$2-LEN(SOURCE!L452)), "")&amp;
" | "&amp; SOURCE!M452&amp;      IF(lookups!$P$2-LEN(SOURCE!M452) &gt;= 0, REPT(" ",lookups!$P$2-LEN(SOURCE!M452)), "")&amp;
      "},"&amp;IF(SOURCE!O452&lt;&gt;"",""&amp;SOURCE!O452,"")
 )
)
)</f>
        <v>/*  434 */  { fnSigma,                      2,                           STD_SIGMA "-",                                 STD_SIGMA "-",                                 (0 &lt;&lt; TAM_MAX_BITS) |     0, CAT_FNCT | SLS_DISABLED  | US_ENABLED   | EIM_DISABLED | PTP_NONE         },</v>
      </c>
    </row>
    <row r="453" spans="1:1">
      <c r="A453" s="80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IF(lookups!$E$2-LEN(SOURCE!C453) &gt;= 0, REPT(" ",lookups!$E$2-LEN(SOURCE!C453)), "")&amp;
      SOURCE!D453&amp;", "&amp; IF(lookups!$F$2-LEN(SOURCE!D453) &gt;= 0, REPT(" ",lookups!$F$2-LEN(SOURCE!D453)), "")&amp;
      SOURCE!E453&amp;", "&amp; IF(lookups!$G$2-LEN(SOURCE!E453) &gt;=0, REPT(" ",lookups!$G$2-LEN(SOURCE!E453)), "")&amp;
      SOURCE!F453&amp;", "&amp; IF(lookups!$H$2-LEN(SOURCE!F453) &gt;= 0, REPT(" ",lookups!$H$2-LEN(SOURCE!F453)+2), "")&amp;"("&amp;
      SUBSTITUTE(TEXT(SOURCE!G453,"??0"),"  ","")&amp;" &lt;&lt; TAM_MAX_BITS) |"&amp; IF(lookups!$I$2-3 &gt;= 0, REPT(" ",MAX(1,lookups!$I$2-5+4+1-1-LEN(  IF(ISTEXT(SOURCE!H453),SOURCE!H453,  SUBSTITUTE(SUBSTITUTE(TEXT(SOURCE!H453,"????0"),"  ","")," ",""))   ))), "")&amp;
       IF(ISTEXT(SOURCE!H453),SOURCE!H453, SUBSTITUTE(SUBSTITUTE(TEXT(SOURCE!H453,"????0"),"  ","")," ",""))   &amp;","&amp; IF(lookups!$J$2-3 &gt;= 0, REPT(" ",lookups!$J$2-3-5), "")&amp;
      SOURCE!I453&amp;
" | "&amp; IF(lookups!$K$2-LEN(SOURCE!I453) &gt;= 0, REPT(" ",lookups!$K$2-LEN(SOURCE!I453)), "")&amp;
      SOURCE!J453&amp;      IF(lookups!$L$2-LEN(SOURCE!J453) &gt;= 0, REPT(" ",lookups!$L$2-LEN(SOURCE!J453)), "")&amp;
" | "&amp; IF(lookups!$K$2-LEN(SOURCE!I453) &gt;= 0, REPT(" ",lookups!$K$2-LEN(SOURCE!I453)), "")&amp;
      SOURCE!K453&amp;      IF(lookups!$L$2-LEN(SOURCE!K453) &gt;= 0, REPT(" ",lookups!$M$2-LEN(SOURCE!K453)), "")&amp;
" | "&amp; SOURCE!L453&amp;      IF(lookups!$O$2-LEN(SOURCE!L453) &gt;= 0, REPT(" ",lookups!$O$2-LEN(SOURCE!L453)), "")&amp;
" | "&amp; SOURCE!M453&amp;      IF(lookups!$P$2-LEN(SOURCE!M453) &gt;= 0, REPT(" ",lookups!$P$2-LEN(SOURCE!M453)), "")&amp;
      "},"&amp;IF(SOURCE!O453&lt;&gt;"",""&amp;SOURCE!O453,"")
 )
)
)</f>
        <v>/*  435 */  { fnStatSum,                    0,                           "n" STD_SIGMA,                                 "n",                                           (0 &lt;&lt; TAM_MAX_BITS) |     0, CAT_FNCT | SLS_ENABLED   | US_ENABLED   | EIM_DISABLED | PTP_NONE         },</v>
      </c>
    </row>
    <row r="454" spans="1:1">
      <c r="A454" s="80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IF(lookups!$E$2-LEN(SOURCE!C454) &gt;= 0, REPT(" ",lookups!$E$2-LEN(SOURCE!C454)), "")&amp;
      SOURCE!D454&amp;", "&amp; IF(lookups!$F$2-LEN(SOURCE!D454) &gt;= 0, REPT(" ",lookups!$F$2-LEN(SOURCE!D454)), "")&amp;
      SOURCE!E454&amp;", "&amp; IF(lookups!$G$2-LEN(SOURCE!E454) &gt;=0, REPT(" ",lookups!$G$2-LEN(SOURCE!E454)), "")&amp;
      SOURCE!F454&amp;", "&amp; IF(lookups!$H$2-LEN(SOURCE!F454) &gt;= 0, REPT(" ",lookups!$H$2-LEN(SOURCE!F454)+2), "")&amp;"("&amp;
      SUBSTITUTE(TEXT(SOURCE!G454,"??0"),"  ","")&amp;" &lt;&lt; TAM_MAX_BITS) |"&amp; IF(lookups!$I$2-3 &gt;= 0, REPT(" ",MAX(1,lookups!$I$2-5+4+1-1-LEN(  IF(ISTEXT(SOURCE!H454),SOURCE!H454,  SUBSTITUTE(SUBSTITUTE(TEXT(SOURCE!H454,"????0"),"  ","")," ",""))   ))), "")&amp;
       IF(ISTEXT(SOURCE!H454),SOURCE!H454, SUBSTITUTE(SUBSTITUTE(TEXT(SOURCE!H454,"????0"),"  ","")," ",""))   &amp;","&amp; IF(lookups!$J$2-3 &gt;= 0, REPT(" ",lookups!$J$2-3-5), "")&amp;
      SOURCE!I454&amp;
" | "&amp; IF(lookups!$K$2-LEN(SOURCE!I454) &gt;= 0, REPT(" ",lookups!$K$2-LEN(SOURCE!I454)), "")&amp;
      SOURCE!J454&amp;      IF(lookups!$L$2-LEN(SOURCE!J454) &gt;= 0, REPT(" ",lookups!$L$2-LEN(SOURCE!J454)), "")&amp;
" | "&amp; IF(lookups!$K$2-LEN(SOURCE!I454) &gt;= 0, REPT(" ",lookups!$K$2-LEN(SOURCE!I454)), "")&amp;
      SOURCE!K454&amp;      IF(lookups!$L$2-LEN(SOURCE!K454) &gt;= 0, REPT(" ",lookups!$M$2-LEN(SOURCE!K454)), "")&amp;
" | "&amp; SOURCE!L454&amp;      IF(lookups!$O$2-LEN(SOURCE!L454) &gt;= 0, REPT(" ",lookups!$O$2-LEN(SOURCE!L454)), "")&amp;
" | "&amp; SOURCE!M454&amp;      IF(lookups!$P$2-LEN(SOURCE!M454) &gt;= 0, REPT(" ",lookups!$P$2-LEN(SOURCE!M454)), "")&amp;
      "},"&amp;IF(SOURCE!O454&lt;&gt;"",""&amp;SOURCE!O454,"")
 )
)
)</f>
        <v>/*  436 */  { fnStatSum,                    SUM_X,                       STD_SIGMA "x",                                 STD_SIGMA "x",                                 (0 &lt;&lt; TAM_MAX_BITS) |     0, CAT_FNCT | SLS_ENABLED   | US_ENABLED   | EIM_DISABLED | PTP_NONE         },</v>
      </c>
    </row>
    <row r="455" spans="1:1">
      <c r="A455" s="80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IF(lookups!$E$2-LEN(SOURCE!C455) &gt;= 0, REPT(" ",lookups!$E$2-LEN(SOURCE!C455)), "")&amp;
      SOURCE!D455&amp;", "&amp; IF(lookups!$F$2-LEN(SOURCE!D455) &gt;= 0, REPT(" ",lookups!$F$2-LEN(SOURCE!D455)), "")&amp;
      SOURCE!E455&amp;", "&amp; IF(lookups!$G$2-LEN(SOURCE!E455) &gt;=0, REPT(" ",lookups!$G$2-LEN(SOURCE!E455)), "")&amp;
      SOURCE!F455&amp;", "&amp; IF(lookups!$H$2-LEN(SOURCE!F455) &gt;= 0, REPT(" ",lookups!$H$2-LEN(SOURCE!F455)+2), "")&amp;"("&amp;
      SUBSTITUTE(TEXT(SOURCE!G455,"??0"),"  ","")&amp;" &lt;&lt; TAM_MAX_BITS) |"&amp; IF(lookups!$I$2-3 &gt;= 0, REPT(" ",MAX(1,lookups!$I$2-5+4+1-1-LEN(  IF(ISTEXT(SOURCE!H455),SOURCE!H455,  SUBSTITUTE(SUBSTITUTE(TEXT(SOURCE!H455,"????0"),"  ","")," ",""))   ))), "")&amp;
       IF(ISTEXT(SOURCE!H455),SOURCE!H455, SUBSTITUTE(SUBSTITUTE(TEXT(SOURCE!H455,"????0"),"  ","")," ",""))   &amp;","&amp; IF(lookups!$J$2-3 &gt;= 0, REPT(" ",lookups!$J$2-3-5), "")&amp;
      SOURCE!I455&amp;
" | "&amp; IF(lookups!$K$2-LEN(SOURCE!I455) &gt;= 0, REPT(" ",lookups!$K$2-LEN(SOURCE!I455)), "")&amp;
      SOURCE!J455&amp;      IF(lookups!$L$2-LEN(SOURCE!J455) &gt;= 0, REPT(" ",lookups!$L$2-LEN(SOURCE!J455)), "")&amp;
" | "&amp; IF(lookups!$K$2-LEN(SOURCE!I455) &gt;= 0, REPT(" ",lookups!$K$2-LEN(SOURCE!I455)), "")&amp;
      SOURCE!K455&amp;      IF(lookups!$L$2-LEN(SOURCE!K455) &gt;= 0, REPT(" ",lookups!$M$2-LEN(SOURCE!K455)), "")&amp;
" | "&amp; SOURCE!L455&amp;      IF(lookups!$O$2-LEN(SOURCE!L455) &gt;= 0, REPT(" ",lookups!$O$2-LEN(SOURCE!L455)), "")&amp;
" | "&amp; SOURCE!M455&amp;      IF(lookups!$P$2-LEN(SOURCE!M455) &gt;= 0, REPT(" ",lookups!$P$2-LEN(SOURCE!M455)), "")&amp;
      "},"&amp;IF(SOURCE!O455&lt;&gt;"",""&amp;SOURCE!O455,"")
 )
)
)</f>
        <v>/*  437 */  { fnStatSum,                    SUM_Y,                       STD_SIGMA "y",                                 STD_SIGMA "y",                                 (0 &lt;&lt; TAM_MAX_BITS) |     0, CAT_FNCT | SLS_ENABLED   | US_ENABLED   | EIM_DISABLED | PTP_NONE         },</v>
      </c>
    </row>
    <row r="456" spans="1:1">
      <c r="A456" s="80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IF(lookups!$E$2-LEN(SOURCE!C456) &gt;= 0, REPT(" ",lookups!$E$2-LEN(SOURCE!C456)), "")&amp;
      SOURCE!D456&amp;", "&amp; IF(lookups!$F$2-LEN(SOURCE!D456) &gt;= 0, REPT(" ",lookups!$F$2-LEN(SOURCE!D456)), "")&amp;
      SOURCE!E456&amp;", "&amp; IF(lookups!$G$2-LEN(SOURCE!E456) &gt;=0, REPT(" ",lookups!$G$2-LEN(SOURCE!E456)), "")&amp;
      SOURCE!F456&amp;", "&amp; IF(lookups!$H$2-LEN(SOURCE!F456) &gt;= 0, REPT(" ",lookups!$H$2-LEN(SOURCE!F456)+2), "")&amp;"("&amp;
      SUBSTITUTE(TEXT(SOURCE!G456,"??0"),"  ","")&amp;" &lt;&lt; TAM_MAX_BITS) |"&amp; IF(lookups!$I$2-3 &gt;= 0, REPT(" ",MAX(1,lookups!$I$2-5+4+1-1-LEN(  IF(ISTEXT(SOURCE!H456),SOURCE!H456,  SUBSTITUTE(SUBSTITUTE(TEXT(SOURCE!H456,"????0"),"  ","")," ",""))   ))), "")&amp;
       IF(ISTEXT(SOURCE!H456),SOURCE!H456, SUBSTITUTE(SUBSTITUTE(TEXT(SOURCE!H456,"????0"),"  ","")," ",""))   &amp;","&amp; IF(lookups!$J$2-3 &gt;= 0, REPT(" ",lookups!$J$2-3-5), "")&amp;
      SOURCE!I456&amp;
" | "&amp; IF(lookups!$K$2-LEN(SOURCE!I456) &gt;= 0, REPT(" ",lookups!$K$2-LEN(SOURCE!I456)), "")&amp;
      SOURCE!J456&amp;      IF(lookups!$L$2-LEN(SOURCE!J456) &gt;= 0, REPT(" ",lookups!$L$2-LEN(SOURCE!J456)), "")&amp;
" | "&amp; IF(lookups!$K$2-LEN(SOURCE!I456) &gt;= 0, REPT(" ",lookups!$K$2-LEN(SOURCE!I456)), "")&amp;
      SOURCE!K456&amp;      IF(lookups!$L$2-LEN(SOURCE!K456) &gt;= 0, REPT(" ",lookups!$M$2-LEN(SOURCE!K456)), "")&amp;
" | "&amp; SOURCE!L456&amp;      IF(lookups!$O$2-LEN(SOURCE!L456) &gt;= 0, REPT(" ",lookups!$O$2-LEN(SOURCE!L456)), "")&amp;
" | "&amp; SOURCE!M456&amp;      IF(lookups!$P$2-LEN(SOURCE!M456) &gt;= 0, REPT(" ",lookups!$P$2-LEN(SOURCE!M456)), "")&amp;
      "},"&amp;IF(SOURCE!O456&lt;&gt;"",""&amp;SOURCE!O456,"")
 )
)
)</f>
        <v>/*  438 */  { fnStatSum,                    SUM_X2,                      STD_SIGMA "x" STD_SUP_2,                       STD_SIGMA "x" STD_SUP_2,                       (0 &lt;&lt; TAM_MAX_BITS) |     0, CAT_FNCT | SLS_ENABLED   | US_ENABLED   | EIM_DISABLED | PTP_NONE         },</v>
      </c>
    </row>
    <row r="457" spans="1:1">
      <c r="A457" s="80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IF(lookups!$E$2-LEN(SOURCE!C457) &gt;= 0, REPT(" ",lookups!$E$2-LEN(SOURCE!C457)), "")&amp;
      SOURCE!D457&amp;", "&amp; IF(lookups!$F$2-LEN(SOURCE!D457) &gt;= 0, REPT(" ",lookups!$F$2-LEN(SOURCE!D457)), "")&amp;
      SOURCE!E457&amp;", "&amp; IF(lookups!$G$2-LEN(SOURCE!E457) &gt;=0, REPT(" ",lookups!$G$2-LEN(SOURCE!E457)), "")&amp;
      SOURCE!F457&amp;", "&amp; IF(lookups!$H$2-LEN(SOURCE!F457) &gt;= 0, REPT(" ",lookups!$H$2-LEN(SOURCE!F457)+2), "")&amp;"("&amp;
      SUBSTITUTE(TEXT(SOURCE!G457,"??0"),"  ","")&amp;" &lt;&lt; TAM_MAX_BITS) |"&amp; IF(lookups!$I$2-3 &gt;= 0, REPT(" ",MAX(1,lookups!$I$2-5+4+1-1-LEN(  IF(ISTEXT(SOURCE!H457),SOURCE!H457,  SUBSTITUTE(SUBSTITUTE(TEXT(SOURCE!H457,"????0"),"  ","")," ",""))   ))), "")&amp;
       IF(ISTEXT(SOURCE!H457),SOURCE!H457, SUBSTITUTE(SUBSTITUTE(TEXT(SOURCE!H457,"????0"),"  ","")," ",""))   &amp;","&amp; IF(lookups!$J$2-3 &gt;= 0, REPT(" ",lookups!$J$2-3-5), "")&amp;
      SOURCE!I457&amp;
" | "&amp; IF(lookups!$K$2-LEN(SOURCE!I457) &gt;= 0, REPT(" ",lookups!$K$2-LEN(SOURCE!I457)), "")&amp;
      SOURCE!J457&amp;      IF(lookups!$L$2-LEN(SOURCE!J457) &gt;= 0, REPT(" ",lookups!$L$2-LEN(SOURCE!J457)), "")&amp;
" | "&amp; IF(lookups!$K$2-LEN(SOURCE!I457) &gt;= 0, REPT(" ",lookups!$K$2-LEN(SOURCE!I457)), "")&amp;
      SOURCE!K457&amp;      IF(lookups!$L$2-LEN(SOURCE!K457) &gt;= 0, REPT(" ",lookups!$M$2-LEN(SOURCE!K457)), "")&amp;
" | "&amp; SOURCE!L457&amp;      IF(lookups!$O$2-LEN(SOURCE!L457) &gt;= 0, REPT(" ",lookups!$O$2-LEN(SOURCE!L457)), "")&amp;
" | "&amp; SOURCE!M457&amp;      IF(lookups!$P$2-LEN(SOURCE!M457) &gt;= 0, REPT(" ",lookups!$P$2-LEN(SOURCE!M457)), "")&amp;
      "},"&amp;IF(SOURCE!O457&lt;&gt;"",""&amp;SOURCE!O457,"")
 )
)
)</f>
        <v>/*  439 */  { fnStatSum,                    SUM_X2Y,                     STD_SIGMA "x" STD_SUP_2 "y",                   STD_SIGMA "x" STD_SUP_2 "y",                   (0 &lt;&lt; TAM_MAX_BITS) |     0, CAT_FNCT | SLS_ENABLED   | US_ENABLED   | EIM_DISABLED | PTP_NONE         },</v>
      </c>
    </row>
    <row r="458" spans="1:1">
      <c r="A458" s="80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IF(lookups!$E$2-LEN(SOURCE!C458) &gt;= 0, REPT(" ",lookups!$E$2-LEN(SOURCE!C458)), "")&amp;
      SOURCE!D458&amp;", "&amp; IF(lookups!$F$2-LEN(SOURCE!D458) &gt;= 0, REPT(" ",lookups!$F$2-LEN(SOURCE!D458)), "")&amp;
      SOURCE!E458&amp;", "&amp; IF(lookups!$G$2-LEN(SOURCE!E458) &gt;=0, REPT(" ",lookups!$G$2-LEN(SOURCE!E458)), "")&amp;
      SOURCE!F458&amp;", "&amp; IF(lookups!$H$2-LEN(SOURCE!F458) &gt;= 0, REPT(" ",lookups!$H$2-LEN(SOURCE!F458)+2), "")&amp;"("&amp;
      SUBSTITUTE(TEXT(SOURCE!G458,"??0"),"  ","")&amp;" &lt;&lt; TAM_MAX_BITS) |"&amp; IF(lookups!$I$2-3 &gt;= 0, REPT(" ",MAX(1,lookups!$I$2-5+4+1-1-LEN(  IF(ISTEXT(SOURCE!H458),SOURCE!H458,  SUBSTITUTE(SUBSTITUTE(TEXT(SOURCE!H458,"????0"),"  ","")," ",""))   ))), "")&amp;
       IF(ISTEXT(SOURCE!H458),SOURCE!H458, SUBSTITUTE(SUBSTITUTE(TEXT(SOURCE!H458,"????0"),"  ","")," ",""))   &amp;","&amp; IF(lookups!$J$2-3 &gt;= 0, REPT(" ",lookups!$J$2-3-5), "")&amp;
      SOURCE!I458&amp;
" | "&amp; IF(lookups!$K$2-LEN(SOURCE!I458) &gt;= 0, REPT(" ",lookups!$K$2-LEN(SOURCE!I458)), "")&amp;
      SOURCE!J458&amp;      IF(lookups!$L$2-LEN(SOURCE!J458) &gt;= 0, REPT(" ",lookups!$L$2-LEN(SOURCE!J458)), "")&amp;
" | "&amp; IF(lookups!$K$2-LEN(SOURCE!I458) &gt;= 0, REPT(" ",lookups!$K$2-LEN(SOURCE!I458)), "")&amp;
      SOURCE!K458&amp;      IF(lookups!$L$2-LEN(SOURCE!K458) &gt;= 0, REPT(" ",lookups!$M$2-LEN(SOURCE!K458)), "")&amp;
" | "&amp; SOURCE!L458&amp;      IF(lookups!$O$2-LEN(SOURCE!L458) &gt;= 0, REPT(" ",lookups!$O$2-LEN(SOURCE!L458)), "")&amp;
" | "&amp; SOURCE!M458&amp;      IF(lookups!$P$2-LEN(SOURCE!M458) &gt;= 0, REPT(" ",lookups!$P$2-LEN(SOURCE!M458)), "")&amp;
      "},"&amp;IF(SOURCE!O458&lt;&gt;"",""&amp;SOURCE!O458,"")
 )
)
)</f>
        <v>/*  440 */  { fnStatSum,                    SUM_Y2,                      STD_SIGMA "y" STD_SUP_2,                       STD_SIGMA "y" STD_SUP_2,                       (0 &lt;&lt; TAM_MAX_BITS) |     0, CAT_FNCT | SLS_ENABLED   | US_ENABLED   | EIM_DISABLED | PTP_NONE         },</v>
      </c>
    </row>
    <row r="459" spans="1:1">
      <c r="A459" s="80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IF(lookups!$E$2-LEN(SOURCE!C459) &gt;= 0, REPT(" ",lookups!$E$2-LEN(SOURCE!C459)), "")&amp;
      SOURCE!D459&amp;", "&amp; IF(lookups!$F$2-LEN(SOURCE!D459) &gt;= 0, REPT(" ",lookups!$F$2-LEN(SOURCE!D459)), "")&amp;
      SOURCE!E459&amp;", "&amp; IF(lookups!$G$2-LEN(SOURCE!E459) &gt;=0, REPT(" ",lookups!$G$2-LEN(SOURCE!E459)), "")&amp;
      SOURCE!F459&amp;", "&amp; IF(lookups!$H$2-LEN(SOURCE!F459) &gt;= 0, REPT(" ",lookups!$H$2-LEN(SOURCE!F459)+2), "")&amp;"("&amp;
      SUBSTITUTE(TEXT(SOURCE!G459,"??0"),"  ","")&amp;" &lt;&lt; TAM_MAX_BITS) |"&amp; IF(lookups!$I$2-3 &gt;= 0, REPT(" ",MAX(1,lookups!$I$2-5+4+1-1-LEN(  IF(ISTEXT(SOURCE!H459),SOURCE!H459,  SUBSTITUTE(SUBSTITUTE(TEXT(SOURCE!H459,"????0"),"  ","")," ",""))   ))), "")&amp;
       IF(ISTEXT(SOURCE!H459),SOURCE!H459, SUBSTITUTE(SUBSTITUTE(TEXT(SOURCE!H459,"????0"),"  ","")," ",""))   &amp;","&amp; IF(lookups!$J$2-3 &gt;= 0, REPT(" ",lookups!$J$2-3-5), "")&amp;
      SOURCE!I459&amp;
" | "&amp; IF(lookups!$K$2-LEN(SOURCE!I459) &gt;= 0, REPT(" ",lookups!$K$2-LEN(SOURCE!I459)), "")&amp;
      SOURCE!J459&amp;      IF(lookups!$L$2-LEN(SOURCE!J459) &gt;= 0, REPT(" ",lookups!$L$2-LEN(SOURCE!J459)), "")&amp;
" | "&amp; IF(lookups!$K$2-LEN(SOURCE!I459) &gt;= 0, REPT(" ",lookups!$K$2-LEN(SOURCE!I459)), "")&amp;
      SOURCE!K459&amp;      IF(lookups!$L$2-LEN(SOURCE!K459) &gt;= 0, REPT(" ",lookups!$M$2-LEN(SOURCE!K459)), "")&amp;
" | "&amp; SOURCE!L459&amp;      IF(lookups!$O$2-LEN(SOURCE!L459) &gt;= 0, REPT(" ",lookups!$O$2-LEN(SOURCE!L459)), "")&amp;
" | "&amp; SOURCE!M459&amp;      IF(lookups!$P$2-LEN(SOURCE!M459) &gt;= 0, REPT(" ",lookups!$P$2-LEN(SOURCE!M459)), "")&amp;
      "},"&amp;IF(SOURCE!O459&lt;&gt;"",""&amp;SOURCE!O459,"")
 )
)
)</f>
        <v>/*  441 */  { fnStatSum,                    SUM_XY,                      STD_SIGMA "xy",                                STD_SIGMA "xy",                                (0 &lt;&lt; TAM_MAX_BITS) |     0, CAT_FNCT | SLS_ENABLED   | US_ENABLED   | EIM_DISABLED | PTP_NONE         },</v>
      </c>
    </row>
    <row r="460" spans="1:1">
      <c r="A460" s="80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IF(lookups!$E$2-LEN(SOURCE!C460) &gt;= 0, REPT(" ",lookups!$E$2-LEN(SOURCE!C460)), "")&amp;
      SOURCE!D460&amp;", "&amp; IF(lookups!$F$2-LEN(SOURCE!D460) &gt;= 0, REPT(" ",lookups!$F$2-LEN(SOURCE!D460)), "")&amp;
      SOURCE!E460&amp;", "&amp; IF(lookups!$G$2-LEN(SOURCE!E460) &gt;=0, REPT(" ",lookups!$G$2-LEN(SOURCE!E460)), "")&amp;
      SOURCE!F460&amp;", "&amp; IF(lookups!$H$2-LEN(SOURCE!F460) &gt;= 0, REPT(" ",lookups!$H$2-LEN(SOURCE!F460)+2), "")&amp;"("&amp;
      SUBSTITUTE(TEXT(SOURCE!G460,"??0"),"  ","")&amp;" &lt;&lt; TAM_MAX_BITS) |"&amp; IF(lookups!$I$2-3 &gt;= 0, REPT(" ",MAX(1,lookups!$I$2-5+4+1-1-LEN(  IF(ISTEXT(SOURCE!H460),SOURCE!H460,  SUBSTITUTE(SUBSTITUTE(TEXT(SOURCE!H460,"????0"),"  ","")," ",""))   ))), "")&amp;
       IF(ISTEXT(SOURCE!H460),SOURCE!H460, SUBSTITUTE(SUBSTITUTE(TEXT(SOURCE!H460,"????0"),"  ","")," ",""))   &amp;","&amp; IF(lookups!$J$2-3 &gt;= 0, REPT(" ",lookups!$J$2-3-5), "")&amp;
      SOURCE!I460&amp;
" | "&amp; IF(lookups!$K$2-LEN(SOURCE!I460) &gt;= 0, REPT(" ",lookups!$K$2-LEN(SOURCE!I460)), "")&amp;
      SOURCE!J460&amp;      IF(lookups!$L$2-LEN(SOURCE!J460) &gt;= 0, REPT(" ",lookups!$L$2-LEN(SOURCE!J460)), "")&amp;
" | "&amp; IF(lookups!$K$2-LEN(SOURCE!I460) &gt;= 0, REPT(" ",lookups!$K$2-LEN(SOURCE!I460)), "")&amp;
      SOURCE!K460&amp;      IF(lookups!$L$2-LEN(SOURCE!K460) &gt;= 0, REPT(" ",lookups!$M$2-LEN(SOURCE!K460)), "")&amp;
" | "&amp; SOURCE!L460&amp;      IF(lookups!$O$2-LEN(SOURCE!L460) &gt;= 0, REPT(" ",lookups!$O$2-LEN(SOURCE!L460)), "")&amp;
" | "&amp; SOURCE!M460&amp;      IF(lookups!$P$2-LEN(SOURCE!M460) &gt;= 0, REPT(" ",lookups!$P$2-LEN(SOURCE!M460)), "")&amp;
      "},"&amp;IF(SOURCE!O460&lt;&gt;"",""&amp;SOURCE!O460,"")
 )
)
)</f>
        <v>/*  442 */  { fnStatSum,                    SUM_lnXlnY,                  STD_SIGMA "lnx" STD_DOT STD_SPACE_6_PER_EM "lny", STD_SIGMA "lnx" STD_DOT STD_SPACE_6_PER_EM "lny", (0 &lt;&lt; TAM_MAX_BITS) |     0, CAT_FNCT | SLS_ENABLED   | US_ENABLED   | EIM_DISABLED | PTP_NONE         },</v>
      </c>
    </row>
    <row r="461" spans="1:1">
      <c r="A461" s="80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IF(lookups!$E$2-LEN(SOURCE!C461) &gt;= 0, REPT(" ",lookups!$E$2-LEN(SOURCE!C461)), "")&amp;
      SOURCE!D461&amp;", "&amp; IF(lookups!$F$2-LEN(SOURCE!D461) &gt;= 0, REPT(" ",lookups!$F$2-LEN(SOURCE!D461)), "")&amp;
      SOURCE!E461&amp;", "&amp; IF(lookups!$G$2-LEN(SOURCE!E461) &gt;=0, REPT(" ",lookups!$G$2-LEN(SOURCE!E461)), "")&amp;
      SOURCE!F461&amp;", "&amp; IF(lookups!$H$2-LEN(SOURCE!F461) &gt;= 0, REPT(" ",lookups!$H$2-LEN(SOURCE!F461)+2), "")&amp;"("&amp;
      SUBSTITUTE(TEXT(SOURCE!G461,"??0"),"  ","")&amp;" &lt;&lt; TAM_MAX_BITS) |"&amp; IF(lookups!$I$2-3 &gt;= 0, REPT(" ",MAX(1,lookups!$I$2-5+4+1-1-LEN(  IF(ISTEXT(SOURCE!H461),SOURCE!H461,  SUBSTITUTE(SUBSTITUTE(TEXT(SOURCE!H461,"????0"),"  ","")," ",""))   ))), "")&amp;
       IF(ISTEXT(SOURCE!H461),SOURCE!H461, SUBSTITUTE(SUBSTITUTE(TEXT(SOURCE!H461,"????0"),"  ","")," ",""))   &amp;","&amp; IF(lookups!$J$2-3 &gt;= 0, REPT(" ",lookups!$J$2-3-5), "")&amp;
      SOURCE!I461&amp;
" | "&amp; IF(lookups!$K$2-LEN(SOURCE!I461) &gt;= 0, REPT(" ",lookups!$K$2-LEN(SOURCE!I461)), "")&amp;
      SOURCE!J461&amp;      IF(lookups!$L$2-LEN(SOURCE!J461) &gt;= 0, REPT(" ",lookups!$L$2-LEN(SOURCE!J461)), "")&amp;
" | "&amp; IF(lookups!$K$2-LEN(SOURCE!I461) &gt;= 0, REPT(" ",lookups!$K$2-LEN(SOURCE!I461)), "")&amp;
      SOURCE!K461&amp;      IF(lookups!$L$2-LEN(SOURCE!K461) &gt;= 0, REPT(" ",lookups!$M$2-LEN(SOURCE!K461)), "")&amp;
" | "&amp; SOURCE!L461&amp;      IF(lookups!$O$2-LEN(SOURCE!L461) &gt;= 0, REPT(" ",lookups!$O$2-LEN(SOURCE!L461)), "")&amp;
" | "&amp; SOURCE!M461&amp;      IF(lookups!$P$2-LEN(SOURCE!M461) &gt;= 0, REPT(" ",lookups!$P$2-LEN(SOURCE!M461)), "")&amp;
      "},"&amp;IF(SOURCE!O461&lt;&gt;"",""&amp;SOURCE!O461,"")
 )
)
)</f>
        <v>/*  443 */  { fnStatSum,                    SUM_lnX,                     STD_SIGMA "lnx",                               STD_SIGMA "lnx",                               (0 &lt;&lt; TAM_MAX_BITS) |     0, CAT_FNCT | SLS_ENABLED   | US_ENABLED   | EIM_DISABLED | PTP_NONE         },</v>
      </c>
    </row>
    <row r="462" spans="1:1">
      <c r="A462" s="80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IF(lookups!$E$2-LEN(SOURCE!C462) &gt;= 0, REPT(" ",lookups!$E$2-LEN(SOURCE!C462)), "")&amp;
      SOURCE!D462&amp;", "&amp; IF(lookups!$F$2-LEN(SOURCE!D462) &gt;= 0, REPT(" ",lookups!$F$2-LEN(SOURCE!D462)), "")&amp;
      SOURCE!E462&amp;", "&amp; IF(lookups!$G$2-LEN(SOURCE!E462) &gt;=0, REPT(" ",lookups!$G$2-LEN(SOURCE!E462)), "")&amp;
      SOURCE!F462&amp;", "&amp; IF(lookups!$H$2-LEN(SOURCE!F462) &gt;= 0, REPT(" ",lookups!$H$2-LEN(SOURCE!F462)+2), "")&amp;"("&amp;
      SUBSTITUTE(TEXT(SOURCE!G462,"??0"),"  ","")&amp;" &lt;&lt; TAM_MAX_BITS) |"&amp; IF(lookups!$I$2-3 &gt;= 0, REPT(" ",MAX(1,lookups!$I$2-5+4+1-1-LEN(  IF(ISTEXT(SOURCE!H462),SOURCE!H462,  SUBSTITUTE(SUBSTITUTE(TEXT(SOURCE!H462,"????0"),"  ","")," ",""))   ))), "")&amp;
       IF(ISTEXT(SOURCE!H462),SOURCE!H462, SUBSTITUTE(SUBSTITUTE(TEXT(SOURCE!H462,"????0"),"  ","")," ",""))   &amp;","&amp; IF(lookups!$J$2-3 &gt;= 0, REPT(" ",lookups!$J$2-3-5), "")&amp;
      SOURCE!I462&amp;
" | "&amp; IF(lookups!$K$2-LEN(SOURCE!I462) &gt;= 0, REPT(" ",lookups!$K$2-LEN(SOURCE!I462)), "")&amp;
      SOURCE!J462&amp;      IF(lookups!$L$2-LEN(SOURCE!J462) &gt;= 0, REPT(" ",lookups!$L$2-LEN(SOURCE!J462)), "")&amp;
" | "&amp; IF(lookups!$K$2-LEN(SOURCE!I462) &gt;= 0, REPT(" ",lookups!$K$2-LEN(SOURCE!I462)), "")&amp;
      SOURCE!K462&amp;      IF(lookups!$L$2-LEN(SOURCE!K462) &gt;= 0, REPT(" ",lookups!$M$2-LEN(SOURCE!K462)), "")&amp;
" | "&amp; SOURCE!L462&amp;      IF(lookups!$O$2-LEN(SOURCE!L462) &gt;= 0, REPT(" ",lookups!$O$2-LEN(SOURCE!L462)), "")&amp;
" | "&amp; SOURCE!M462&amp;      IF(lookups!$P$2-LEN(SOURCE!M462) &gt;= 0, REPT(" ",lookups!$P$2-LEN(SOURCE!M462)), "")&amp;
      "},"&amp;IF(SOURCE!O462&lt;&gt;"",""&amp;SOURCE!O462,"")
 )
)
)</f>
        <v>/*  444 */  { fnStatSum,                    SUM_ln2X,                    STD_SIGMA "ln" STD_SUP_2 "x",                  STD_SIGMA "ln" STD_SUP_2 "x",                  (0 &lt;&lt; TAM_MAX_BITS) |     0, CAT_FNCT | SLS_ENABLED   | US_ENABLED   | EIM_DISABLED | PTP_NONE         },</v>
      </c>
    </row>
    <row r="463" spans="1:1">
      <c r="A463" s="80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IF(lookups!$E$2-LEN(SOURCE!C463) &gt;= 0, REPT(" ",lookups!$E$2-LEN(SOURCE!C463)), "")&amp;
      SOURCE!D463&amp;", "&amp; IF(lookups!$F$2-LEN(SOURCE!D463) &gt;= 0, REPT(" ",lookups!$F$2-LEN(SOURCE!D463)), "")&amp;
      SOURCE!E463&amp;", "&amp; IF(lookups!$G$2-LEN(SOURCE!E463) &gt;=0, REPT(" ",lookups!$G$2-LEN(SOURCE!E463)), "")&amp;
      SOURCE!F463&amp;", "&amp; IF(lookups!$H$2-LEN(SOURCE!F463) &gt;= 0, REPT(" ",lookups!$H$2-LEN(SOURCE!F463)+2), "")&amp;"("&amp;
      SUBSTITUTE(TEXT(SOURCE!G463,"??0"),"  ","")&amp;" &lt;&lt; TAM_MAX_BITS) |"&amp; IF(lookups!$I$2-3 &gt;= 0, REPT(" ",MAX(1,lookups!$I$2-5+4+1-1-LEN(  IF(ISTEXT(SOURCE!H463),SOURCE!H463,  SUBSTITUTE(SUBSTITUTE(TEXT(SOURCE!H463,"????0"),"  ","")," ",""))   ))), "")&amp;
       IF(ISTEXT(SOURCE!H463),SOURCE!H463, SUBSTITUTE(SUBSTITUTE(TEXT(SOURCE!H463,"????0"),"  ","")," ",""))   &amp;","&amp; IF(lookups!$J$2-3 &gt;= 0, REPT(" ",lookups!$J$2-3-5), "")&amp;
      SOURCE!I463&amp;
" | "&amp; IF(lookups!$K$2-LEN(SOURCE!I463) &gt;= 0, REPT(" ",lookups!$K$2-LEN(SOURCE!I463)), "")&amp;
      SOURCE!J463&amp;      IF(lookups!$L$2-LEN(SOURCE!J463) &gt;= 0, REPT(" ",lookups!$L$2-LEN(SOURCE!J463)), "")&amp;
" | "&amp; IF(lookups!$K$2-LEN(SOURCE!I463) &gt;= 0, REPT(" ",lookups!$K$2-LEN(SOURCE!I463)), "")&amp;
      SOURCE!K463&amp;      IF(lookups!$L$2-LEN(SOURCE!K463) &gt;= 0, REPT(" ",lookups!$M$2-LEN(SOURCE!K463)), "")&amp;
" | "&amp; SOURCE!L463&amp;      IF(lookups!$O$2-LEN(SOURCE!L463) &gt;= 0, REPT(" ",lookups!$O$2-LEN(SOURCE!L463)), "")&amp;
" | "&amp; SOURCE!M463&amp;      IF(lookups!$P$2-LEN(SOURCE!M463) &gt;= 0, REPT(" ",lookups!$P$2-LEN(SOURCE!M463)), "")&amp;
      "},"&amp;IF(SOURCE!O463&lt;&gt;"",""&amp;SOURCE!O463,"")
 )
)
)</f>
        <v>/*  445 */  { fnStatSum,                    SUM_YlnX,                    STD_SIGMA "y" STD_DOT STD_SPACE_6_PER_EM "lnx", STD_SIGMA "y" STD_DOT STD_SPACE_6_PER_EM "lnx", (0 &lt;&lt; TAM_MAX_BITS) |     0, CAT_FNCT | SLS_ENABLED   | US_ENABLED   | EIM_DISABLED | PTP_NONE         },</v>
      </c>
    </row>
    <row r="464" spans="1:1">
      <c r="A464" s="80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IF(lookups!$E$2-LEN(SOURCE!C464) &gt;= 0, REPT(" ",lookups!$E$2-LEN(SOURCE!C464)), "")&amp;
      SOURCE!D464&amp;", "&amp; IF(lookups!$F$2-LEN(SOURCE!D464) &gt;= 0, REPT(" ",lookups!$F$2-LEN(SOURCE!D464)), "")&amp;
      SOURCE!E464&amp;", "&amp; IF(lookups!$G$2-LEN(SOURCE!E464) &gt;=0, REPT(" ",lookups!$G$2-LEN(SOURCE!E464)), "")&amp;
      SOURCE!F464&amp;", "&amp; IF(lookups!$H$2-LEN(SOURCE!F464) &gt;= 0, REPT(" ",lookups!$H$2-LEN(SOURCE!F464)+2), "")&amp;"("&amp;
      SUBSTITUTE(TEXT(SOURCE!G464,"??0"),"  ","")&amp;" &lt;&lt; TAM_MAX_BITS) |"&amp; IF(lookups!$I$2-3 &gt;= 0, REPT(" ",MAX(1,lookups!$I$2-5+4+1-1-LEN(  IF(ISTEXT(SOURCE!H464),SOURCE!H464,  SUBSTITUTE(SUBSTITUTE(TEXT(SOURCE!H464,"????0"),"  ","")," ",""))   ))), "")&amp;
       IF(ISTEXT(SOURCE!H464),SOURCE!H464, SUBSTITUTE(SUBSTITUTE(TEXT(SOURCE!H464,"????0"),"  ","")," ",""))   &amp;","&amp; IF(lookups!$J$2-3 &gt;= 0, REPT(" ",lookups!$J$2-3-5), "")&amp;
      SOURCE!I464&amp;
" | "&amp; IF(lookups!$K$2-LEN(SOURCE!I464) &gt;= 0, REPT(" ",lookups!$K$2-LEN(SOURCE!I464)), "")&amp;
      SOURCE!J464&amp;      IF(lookups!$L$2-LEN(SOURCE!J464) &gt;= 0, REPT(" ",lookups!$L$2-LEN(SOURCE!J464)), "")&amp;
" | "&amp; IF(lookups!$K$2-LEN(SOURCE!I464) &gt;= 0, REPT(" ",lookups!$K$2-LEN(SOURCE!I464)), "")&amp;
      SOURCE!K464&amp;      IF(lookups!$L$2-LEN(SOURCE!K464) &gt;= 0, REPT(" ",lookups!$M$2-LEN(SOURCE!K464)), "")&amp;
" | "&amp; SOURCE!L464&amp;      IF(lookups!$O$2-LEN(SOURCE!L464) &gt;= 0, REPT(" ",lookups!$O$2-LEN(SOURCE!L464)), "")&amp;
" | "&amp; SOURCE!M464&amp;      IF(lookups!$P$2-LEN(SOURCE!M464) &gt;= 0, REPT(" ",lookups!$P$2-LEN(SOURCE!M464)), "")&amp;
      "},"&amp;IF(SOURCE!O464&lt;&gt;"",""&amp;SOURCE!O464,"")
 )
)
)</f>
        <v>/*  446 */  { fnStatSum,                    SUM_lnY,                     STD_SIGMA "lny",                               STD_SIGMA "lny",                               (0 &lt;&lt; TAM_MAX_BITS) |     0, CAT_FNCT | SLS_ENABLED   | US_ENABLED   | EIM_DISABLED | PTP_NONE         },</v>
      </c>
    </row>
    <row r="465" spans="1:1">
      <c r="A465" s="80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IF(lookups!$E$2-LEN(SOURCE!C465) &gt;= 0, REPT(" ",lookups!$E$2-LEN(SOURCE!C465)), "")&amp;
      SOURCE!D465&amp;", "&amp; IF(lookups!$F$2-LEN(SOURCE!D465) &gt;= 0, REPT(" ",lookups!$F$2-LEN(SOURCE!D465)), "")&amp;
      SOURCE!E465&amp;", "&amp; IF(lookups!$G$2-LEN(SOURCE!E465) &gt;=0, REPT(" ",lookups!$G$2-LEN(SOURCE!E465)), "")&amp;
      SOURCE!F465&amp;", "&amp; IF(lookups!$H$2-LEN(SOURCE!F465) &gt;= 0, REPT(" ",lookups!$H$2-LEN(SOURCE!F465)+2), "")&amp;"("&amp;
      SUBSTITUTE(TEXT(SOURCE!G465,"??0"),"  ","")&amp;" &lt;&lt; TAM_MAX_BITS) |"&amp; IF(lookups!$I$2-3 &gt;= 0, REPT(" ",MAX(1,lookups!$I$2-5+4+1-1-LEN(  IF(ISTEXT(SOURCE!H465),SOURCE!H465,  SUBSTITUTE(SUBSTITUTE(TEXT(SOURCE!H465,"????0"),"  ","")," ",""))   ))), "")&amp;
       IF(ISTEXT(SOURCE!H465),SOURCE!H465, SUBSTITUTE(SUBSTITUTE(TEXT(SOURCE!H465,"????0"),"  ","")," ",""))   &amp;","&amp; IF(lookups!$J$2-3 &gt;= 0, REPT(" ",lookups!$J$2-3-5), "")&amp;
      SOURCE!I465&amp;
" | "&amp; IF(lookups!$K$2-LEN(SOURCE!I465) &gt;= 0, REPT(" ",lookups!$K$2-LEN(SOURCE!I465)), "")&amp;
      SOURCE!J465&amp;      IF(lookups!$L$2-LEN(SOURCE!J465) &gt;= 0, REPT(" ",lookups!$L$2-LEN(SOURCE!J465)), "")&amp;
" | "&amp; IF(lookups!$K$2-LEN(SOURCE!I465) &gt;= 0, REPT(" ",lookups!$K$2-LEN(SOURCE!I465)), "")&amp;
      SOURCE!K465&amp;      IF(lookups!$L$2-LEN(SOURCE!K465) &gt;= 0, REPT(" ",lookups!$M$2-LEN(SOURCE!K465)), "")&amp;
" | "&amp; SOURCE!L465&amp;      IF(lookups!$O$2-LEN(SOURCE!L465) &gt;= 0, REPT(" ",lookups!$O$2-LEN(SOURCE!L465)), "")&amp;
" | "&amp; SOURCE!M465&amp;      IF(lookups!$P$2-LEN(SOURCE!M465) &gt;= 0, REPT(" ",lookups!$P$2-LEN(SOURCE!M465)), "")&amp;
      "},"&amp;IF(SOURCE!O465&lt;&gt;"",""&amp;SOURCE!O465,"")
 )
)
)</f>
        <v>/*  447 */  { fnStatSum,                    SUM_ln2Y,                    STD_SIGMA "ln" STD_SUP_2 "y",                  STD_SIGMA "ln" STD_SUP_2 "y",                  (0 &lt;&lt; TAM_MAX_BITS) |     0, CAT_FNCT | SLS_ENABLED   | US_ENABLED   | EIM_DISABLED | PTP_NONE         },</v>
      </c>
    </row>
    <row r="466" spans="1:1">
      <c r="A466" s="80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IF(lookups!$E$2-LEN(SOURCE!C466) &gt;= 0, REPT(" ",lookups!$E$2-LEN(SOURCE!C466)), "")&amp;
      SOURCE!D466&amp;", "&amp; IF(lookups!$F$2-LEN(SOURCE!D466) &gt;= 0, REPT(" ",lookups!$F$2-LEN(SOURCE!D466)), "")&amp;
      SOURCE!E466&amp;", "&amp; IF(lookups!$G$2-LEN(SOURCE!E466) &gt;=0, REPT(" ",lookups!$G$2-LEN(SOURCE!E466)), "")&amp;
      SOURCE!F466&amp;", "&amp; IF(lookups!$H$2-LEN(SOURCE!F466) &gt;= 0, REPT(" ",lookups!$H$2-LEN(SOURCE!F466)+2), "")&amp;"("&amp;
      SUBSTITUTE(TEXT(SOURCE!G466,"??0"),"  ","")&amp;" &lt;&lt; TAM_MAX_BITS) |"&amp; IF(lookups!$I$2-3 &gt;= 0, REPT(" ",MAX(1,lookups!$I$2-5+4+1-1-LEN(  IF(ISTEXT(SOURCE!H466),SOURCE!H466,  SUBSTITUTE(SUBSTITUTE(TEXT(SOURCE!H466,"????0"),"  ","")," ",""))   ))), "")&amp;
       IF(ISTEXT(SOURCE!H466),SOURCE!H466, SUBSTITUTE(SUBSTITUTE(TEXT(SOURCE!H466,"????0"),"  ","")," ",""))   &amp;","&amp; IF(lookups!$J$2-3 &gt;= 0, REPT(" ",lookups!$J$2-3-5), "")&amp;
      SOURCE!I466&amp;
" | "&amp; IF(lookups!$K$2-LEN(SOURCE!I466) &gt;= 0, REPT(" ",lookups!$K$2-LEN(SOURCE!I466)), "")&amp;
      SOURCE!J466&amp;      IF(lookups!$L$2-LEN(SOURCE!J466) &gt;= 0, REPT(" ",lookups!$L$2-LEN(SOURCE!J466)), "")&amp;
" | "&amp; IF(lookups!$K$2-LEN(SOURCE!I466) &gt;= 0, REPT(" ",lookups!$K$2-LEN(SOURCE!I466)), "")&amp;
      SOURCE!K466&amp;      IF(lookups!$L$2-LEN(SOURCE!K466) &gt;= 0, REPT(" ",lookups!$M$2-LEN(SOURCE!K466)), "")&amp;
" | "&amp; SOURCE!L466&amp;      IF(lookups!$O$2-LEN(SOURCE!L466) &gt;= 0, REPT(" ",lookups!$O$2-LEN(SOURCE!L466)), "")&amp;
" | "&amp; SOURCE!M466&amp;      IF(lookups!$P$2-LEN(SOURCE!M466) &gt;= 0, REPT(" ",lookups!$P$2-LEN(SOURCE!M466)), "")&amp;
      "},"&amp;IF(SOURCE!O466&lt;&gt;"",""&amp;SOURCE!O466,"")
 )
)
)</f>
        <v>/*  448 */  { fnStatSum,                    SUM_XlnY,                    STD_SIGMA "x" STD_DOT STD_SPACE_6_PER_EM "lny", STD_SIGMA "x" STD_DOT STD_SPACE_6_PER_EM "lny", (0 &lt;&lt; TAM_MAX_BITS) |     0, CAT_FNCT | SLS_ENABLED   | US_ENABLED   | EIM_DISABLED | PTP_NONE         },</v>
      </c>
    </row>
    <row r="467" spans="1:1">
      <c r="A467" s="80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IF(lookups!$E$2-LEN(SOURCE!C467) &gt;= 0, REPT(" ",lookups!$E$2-LEN(SOURCE!C467)), "")&amp;
      SOURCE!D467&amp;", "&amp; IF(lookups!$F$2-LEN(SOURCE!D467) &gt;= 0, REPT(" ",lookups!$F$2-LEN(SOURCE!D467)), "")&amp;
      SOURCE!E467&amp;", "&amp; IF(lookups!$G$2-LEN(SOURCE!E467) &gt;=0, REPT(" ",lookups!$G$2-LEN(SOURCE!E467)), "")&amp;
      SOURCE!F467&amp;", "&amp; IF(lookups!$H$2-LEN(SOURCE!F467) &gt;= 0, REPT(" ",lookups!$H$2-LEN(SOURCE!F467)+2), "")&amp;"("&amp;
      SUBSTITUTE(TEXT(SOURCE!G467,"??0"),"  ","")&amp;" &lt;&lt; TAM_MAX_BITS) |"&amp; IF(lookups!$I$2-3 &gt;= 0, REPT(" ",MAX(1,lookups!$I$2-5+4+1-1-LEN(  IF(ISTEXT(SOURCE!H467),SOURCE!H467,  SUBSTITUTE(SUBSTITUTE(TEXT(SOURCE!H467,"????0"),"  ","")," ",""))   ))), "")&amp;
       IF(ISTEXT(SOURCE!H467),SOURCE!H467, SUBSTITUTE(SUBSTITUTE(TEXT(SOURCE!H467,"????0"),"  ","")," ",""))   &amp;","&amp; IF(lookups!$J$2-3 &gt;= 0, REPT(" ",lookups!$J$2-3-5), "")&amp;
      SOURCE!I467&amp;
" | "&amp; IF(lookups!$K$2-LEN(SOURCE!I467) &gt;= 0, REPT(" ",lookups!$K$2-LEN(SOURCE!I467)), "")&amp;
      SOURCE!J467&amp;      IF(lookups!$L$2-LEN(SOURCE!J467) &gt;= 0, REPT(" ",lookups!$L$2-LEN(SOURCE!J467)), "")&amp;
" | "&amp; IF(lookups!$K$2-LEN(SOURCE!I467) &gt;= 0, REPT(" ",lookups!$K$2-LEN(SOURCE!I467)), "")&amp;
      SOURCE!K467&amp;      IF(lookups!$L$2-LEN(SOURCE!K467) &gt;= 0, REPT(" ",lookups!$M$2-LEN(SOURCE!K467)), "")&amp;
" | "&amp; SOURCE!L467&amp;      IF(lookups!$O$2-LEN(SOURCE!L467) &gt;= 0, REPT(" ",lookups!$O$2-LEN(SOURCE!L467)), "")&amp;
" | "&amp; SOURCE!M467&amp;      IF(lookups!$P$2-LEN(SOURCE!M467) &gt;= 0, REPT(" ",lookups!$P$2-LEN(SOURCE!M467)), "")&amp;
      "},"&amp;IF(SOURCE!O467&lt;&gt;"",""&amp;SOURCE!O467,"")
 )
)
)</f>
        <v>/*  449 */  { fnStatSum,                    SUM_X2lnY,                   STD_SIGMA "x" STD_SUP_2 STD_DOT STD_SPACE_6_PER_EM "lny", STD_SIGMA "x" STD_SUP_2 STD_DOT STD_SPACE_6_PER_EM "lny", (0 &lt;&lt; TAM_MAX_BITS) |     0, CAT_FNCT | SLS_ENABLED   | US_ENABLED   | EIM_DISABLED | PTP_NONE         },</v>
      </c>
    </row>
    <row r="468" spans="1:1">
      <c r="A468" s="80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IF(lookups!$E$2-LEN(SOURCE!C468) &gt;= 0, REPT(" ",lookups!$E$2-LEN(SOURCE!C468)), "")&amp;
      SOURCE!D468&amp;", "&amp; IF(lookups!$F$2-LEN(SOURCE!D468) &gt;= 0, REPT(" ",lookups!$F$2-LEN(SOURCE!D468)), "")&amp;
      SOURCE!E468&amp;", "&amp; IF(lookups!$G$2-LEN(SOURCE!E468) &gt;=0, REPT(" ",lookups!$G$2-LEN(SOURCE!E468)), "")&amp;
      SOURCE!F468&amp;", "&amp; IF(lookups!$H$2-LEN(SOURCE!F468) &gt;= 0, REPT(" ",lookups!$H$2-LEN(SOURCE!F468)+2), "")&amp;"("&amp;
      SUBSTITUTE(TEXT(SOURCE!G468,"??0"),"  ","")&amp;" &lt;&lt; TAM_MAX_BITS) |"&amp; IF(lookups!$I$2-3 &gt;= 0, REPT(" ",MAX(1,lookups!$I$2-5+4+1-1-LEN(  IF(ISTEXT(SOURCE!H468),SOURCE!H468,  SUBSTITUTE(SUBSTITUTE(TEXT(SOURCE!H468,"????0"),"  ","")," ",""))   ))), "")&amp;
       IF(ISTEXT(SOURCE!H468),SOURCE!H468, SUBSTITUTE(SUBSTITUTE(TEXT(SOURCE!H468,"????0"),"  ","")," ",""))   &amp;","&amp; IF(lookups!$J$2-3 &gt;= 0, REPT(" ",lookups!$J$2-3-5), "")&amp;
      SOURCE!I468&amp;
" | "&amp; IF(lookups!$K$2-LEN(SOURCE!I468) &gt;= 0, REPT(" ",lookups!$K$2-LEN(SOURCE!I468)), "")&amp;
      SOURCE!J468&amp;      IF(lookups!$L$2-LEN(SOURCE!J468) &gt;= 0, REPT(" ",lookups!$L$2-LEN(SOURCE!J468)), "")&amp;
" | "&amp; IF(lookups!$K$2-LEN(SOURCE!I468) &gt;= 0, REPT(" ",lookups!$K$2-LEN(SOURCE!I468)), "")&amp;
      SOURCE!K468&amp;      IF(lookups!$L$2-LEN(SOURCE!K468) &gt;= 0, REPT(" ",lookups!$M$2-LEN(SOURCE!K468)), "")&amp;
" | "&amp; SOURCE!L468&amp;      IF(lookups!$O$2-LEN(SOURCE!L468) &gt;= 0, REPT(" ",lookups!$O$2-LEN(SOURCE!L468)), "")&amp;
" | "&amp; SOURCE!M468&amp;      IF(lookups!$P$2-LEN(SOURCE!M468) &gt;= 0, REPT(" ",lookups!$P$2-LEN(SOURCE!M468)), "")&amp;
      "},"&amp;IF(SOURCE!O468&lt;&gt;"",""&amp;SOURCE!O468,"")
 )
)
)</f>
        <v>/*  450 */  { fnStatSum,                    SUM_lnYonX,                  STD_SIGMA "x" STD_SUP_MINUS STD_SUP_1 STD_DOT STD_SPACE_6_PER_EM "lny", STD_SIGMA "x" STD_SUP_MINUS STD_SUP_1 STD_DOT STD_SPACE_6_PER_EM "lny", (0 &lt;&lt; TAM_MAX_BITS) |     0, CAT_FNCT | SLS_ENABLED   | US_ENABLED   | EIM_DISABLED | PTP_NONE         },</v>
      </c>
    </row>
    <row r="469" spans="1:1">
      <c r="A469" s="80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IF(lookups!$E$2-LEN(SOURCE!C469) &gt;= 0, REPT(" ",lookups!$E$2-LEN(SOURCE!C469)), "")&amp;
      SOURCE!D469&amp;", "&amp; IF(lookups!$F$2-LEN(SOURCE!D469) &gt;= 0, REPT(" ",lookups!$F$2-LEN(SOURCE!D469)), "")&amp;
      SOURCE!E469&amp;", "&amp; IF(lookups!$G$2-LEN(SOURCE!E469) &gt;=0, REPT(" ",lookups!$G$2-LEN(SOURCE!E469)), "")&amp;
      SOURCE!F469&amp;", "&amp; IF(lookups!$H$2-LEN(SOURCE!F469) &gt;= 0, REPT(" ",lookups!$H$2-LEN(SOURCE!F469)+2), "")&amp;"("&amp;
      SUBSTITUTE(TEXT(SOURCE!G469,"??0"),"  ","")&amp;" &lt;&lt; TAM_MAX_BITS) |"&amp; IF(lookups!$I$2-3 &gt;= 0, REPT(" ",MAX(1,lookups!$I$2-5+4+1-1-LEN(  IF(ISTEXT(SOURCE!H469),SOURCE!H469,  SUBSTITUTE(SUBSTITUTE(TEXT(SOURCE!H469,"????0"),"  ","")," ",""))   ))), "")&amp;
       IF(ISTEXT(SOURCE!H469),SOURCE!H469, SUBSTITUTE(SUBSTITUTE(TEXT(SOURCE!H469,"????0"),"  ","")," ",""))   &amp;","&amp; IF(lookups!$J$2-3 &gt;= 0, REPT(" ",lookups!$J$2-3-5), "")&amp;
      SOURCE!I469&amp;
" | "&amp; IF(lookups!$K$2-LEN(SOURCE!I469) &gt;= 0, REPT(" ",lookups!$K$2-LEN(SOURCE!I469)), "")&amp;
      SOURCE!J469&amp;      IF(lookups!$L$2-LEN(SOURCE!J469) &gt;= 0, REPT(" ",lookups!$L$2-LEN(SOURCE!J469)), "")&amp;
" | "&amp; IF(lookups!$K$2-LEN(SOURCE!I469) &gt;= 0, REPT(" ",lookups!$K$2-LEN(SOURCE!I469)), "")&amp;
      SOURCE!K469&amp;      IF(lookups!$L$2-LEN(SOURCE!K469) &gt;= 0, REPT(" ",lookups!$M$2-LEN(SOURCE!K469)), "")&amp;
" | "&amp; SOURCE!L469&amp;      IF(lookups!$O$2-LEN(SOURCE!L469) &gt;= 0, REPT(" ",lookups!$O$2-LEN(SOURCE!L469)), "")&amp;
" | "&amp; SOURCE!M469&amp;      IF(lookups!$P$2-LEN(SOURCE!M469) &gt;= 0, REPT(" ",lookups!$P$2-LEN(SOURCE!M469)), "")&amp;
      "},"&amp;IF(SOURCE!O469&lt;&gt;"",""&amp;SOURCE!O469,"")
 )
)
)</f>
        <v>/*  451 */  { fnStatSum,                    SUM_X2onY,                   STD_SIGMA "x" STD_SUP_2 "y" STD_SUP_MINUS STD_SUP_1, STD_SIGMA "x" STD_SUP_2 "y" STD_SUP_MINUS STD_SUP_1, (0 &lt;&lt; TAM_MAX_BITS) |     0, CAT_FNCT | SLS_ENABLED   | US_ENABLED   | EIM_DISABLED | PTP_NONE         },</v>
      </c>
    </row>
    <row r="470" spans="1:1">
      <c r="A470" s="80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IF(lookups!$E$2-LEN(SOURCE!C470) &gt;= 0, REPT(" ",lookups!$E$2-LEN(SOURCE!C470)), "")&amp;
      SOURCE!D470&amp;", "&amp; IF(lookups!$F$2-LEN(SOURCE!D470) &gt;= 0, REPT(" ",lookups!$F$2-LEN(SOURCE!D470)), "")&amp;
      SOURCE!E470&amp;", "&amp; IF(lookups!$G$2-LEN(SOURCE!E470) &gt;=0, REPT(" ",lookups!$G$2-LEN(SOURCE!E470)), "")&amp;
      SOURCE!F470&amp;", "&amp; IF(lookups!$H$2-LEN(SOURCE!F470) &gt;= 0, REPT(" ",lookups!$H$2-LEN(SOURCE!F470)+2), "")&amp;"("&amp;
      SUBSTITUTE(TEXT(SOURCE!G470,"??0"),"  ","")&amp;" &lt;&lt; TAM_MAX_BITS) |"&amp; IF(lookups!$I$2-3 &gt;= 0, REPT(" ",MAX(1,lookups!$I$2-5+4+1-1-LEN(  IF(ISTEXT(SOURCE!H470),SOURCE!H470,  SUBSTITUTE(SUBSTITUTE(TEXT(SOURCE!H470,"????0"),"  ","")," ",""))   ))), "")&amp;
       IF(ISTEXT(SOURCE!H470),SOURCE!H470, SUBSTITUTE(SUBSTITUTE(TEXT(SOURCE!H470,"????0"),"  ","")," ",""))   &amp;","&amp; IF(lookups!$J$2-3 &gt;= 0, REPT(" ",lookups!$J$2-3-5), "")&amp;
      SOURCE!I470&amp;
" | "&amp; IF(lookups!$K$2-LEN(SOURCE!I470) &gt;= 0, REPT(" ",lookups!$K$2-LEN(SOURCE!I470)), "")&amp;
      SOURCE!J470&amp;      IF(lookups!$L$2-LEN(SOURCE!J470) &gt;= 0, REPT(" ",lookups!$L$2-LEN(SOURCE!J470)), "")&amp;
" | "&amp; IF(lookups!$K$2-LEN(SOURCE!I470) &gt;= 0, REPT(" ",lookups!$K$2-LEN(SOURCE!I470)), "")&amp;
      SOURCE!K470&amp;      IF(lookups!$L$2-LEN(SOURCE!K470) &gt;= 0, REPT(" ",lookups!$M$2-LEN(SOURCE!K470)), "")&amp;
" | "&amp; SOURCE!L470&amp;      IF(lookups!$O$2-LEN(SOURCE!L470) &gt;= 0, REPT(" ",lookups!$O$2-LEN(SOURCE!L470)), "")&amp;
" | "&amp; SOURCE!M470&amp;      IF(lookups!$P$2-LEN(SOURCE!M470) &gt;= 0, REPT(" ",lookups!$P$2-LEN(SOURCE!M470)), "")&amp;
      "},"&amp;IF(SOURCE!O470&lt;&gt;"",""&amp;SOURCE!O470,"")
 )
)
)</f>
        <v>/*  452 */  { fnStatSum,                    SUM_1onX,                    STD_SIGMA "x" STD_SUP_MINUS STD_SUP_1,         STD_SIGMA "x" STD_SUP_MINUS STD_SUP_1,         (0 &lt;&lt; TAM_MAX_BITS) |     0, CAT_FNCT | SLS_ENABLED   | US_ENABLED   | EIM_DISABLED | PTP_NONE         },</v>
      </c>
    </row>
    <row r="471" spans="1:1">
      <c r="A471" s="80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IF(lookups!$E$2-LEN(SOURCE!C471) &gt;= 0, REPT(" ",lookups!$E$2-LEN(SOURCE!C471)), "")&amp;
      SOURCE!D471&amp;", "&amp; IF(lookups!$F$2-LEN(SOURCE!D471) &gt;= 0, REPT(" ",lookups!$F$2-LEN(SOURCE!D471)), "")&amp;
      SOURCE!E471&amp;", "&amp; IF(lookups!$G$2-LEN(SOURCE!E471) &gt;=0, REPT(" ",lookups!$G$2-LEN(SOURCE!E471)), "")&amp;
      SOURCE!F471&amp;", "&amp; IF(lookups!$H$2-LEN(SOURCE!F471) &gt;= 0, REPT(" ",lookups!$H$2-LEN(SOURCE!F471)+2), "")&amp;"("&amp;
      SUBSTITUTE(TEXT(SOURCE!G471,"??0"),"  ","")&amp;" &lt;&lt; TAM_MAX_BITS) |"&amp; IF(lookups!$I$2-3 &gt;= 0, REPT(" ",MAX(1,lookups!$I$2-5+4+1-1-LEN(  IF(ISTEXT(SOURCE!H471),SOURCE!H471,  SUBSTITUTE(SUBSTITUTE(TEXT(SOURCE!H471,"????0"),"  ","")," ",""))   ))), "")&amp;
       IF(ISTEXT(SOURCE!H471),SOURCE!H471, SUBSTITUTE(SUBSTITUTE(TEXT(SOURCE!H471,"????0"),"  ","")," ",""))   &amp;","&amp; IF(lookups!$J$2-3 &gt;= 0, REPT(" ",lookups!$J$2-3-5), "")&amp;
      SOURCE!I471&amp;
" | "&amp; IF(lookups!$K$2-LEN(SOURCE!I471) &gt;= 0, REPT(" ",lookups!$K$2-LEN(SOURCE!I471)), "")&amp;
      SOURCE!J471&amp;      IF(lookups!$L$2-LEN(SOURCE!J471) &gt;= 0, REPT(" ",lookups!$L$2-LEN(SOURCE!J471)), "")&amp;
" | "&amp; IF(lookups!$K$2-LEN(SOURCE!I471) &gt;= 0, REPT(" ",lookups!$K$2-LEN(SOURCE!I471)), "")&amp;
      SOURCE!K471&amp;      IF(lookups!$L$2-LEN(SOURCE!K471) &gt;= 0, REPT(" ",lookups!$M$2-LEN(SOURCE!K471)), "")&amp;
" | "&amp; SOURCE!L471&amp;      IF(lookups!$O$2-LEN(SOURCE!L471) &gt;= 0, REPT(" ",lookups!$O$2-LEN(SOURCE!L471)), "")&amp;
" | "&amp; SOURCE!M471&amp;      IF(lookups!$P$2-LEN(SOURCE!M471) &gt;= 0, REPT(" ",lookups!$P$2-LEN(SOURCE!M471)), "")&amp;
      "},"&amp;IF(SOURCE!O471&lt;&gt;"",""&amp;SOURCE!O471,"")
 )
)
)</f>
        <v>/*  453 */  { fnStatSum,                    SUM_1onX2,                   STD_SIGMA "x" STD_SUP_MINUS STD_SUP_2,         STD_SIGMA "x" STD_SUP_MINUS STD_SUP_2,         (0 &lt;&lt; TAM_MAX_BITS) |     0, CAT_FNCT | SLS_ENABLED   | US_ENABLED   | EIM_DISABLED | PTP_NONE         },</v>
      </c>
    </row>
    <row r="472" spans="1:1">
      <c r="A472" s="80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IF(lookups!$E$2-LEN(SOURCE!C472) &gt;= 0, REPT(" ",lookups!$E$2-LEN(SOURCE!C472)), "")&amp;
      SOURCE!D472&amp;", "&amp; IF(lookups!$F$2-LEN(SOURCE!D472) &gt;= 0, REPT(" ",lookups!$F$2-LEN(SOURCE!D472)), "")&amp;
      SOURCE!E472&amp;", "&amp; IF(lookups!$G$2-LEN(SOURCE!E472) &gt;=0, REPT(" ",lookups!$G$2-LEN(SOURCE!E472)), "")&amp;
      SOURCE!F472&amp;", "&amp; IF(lookups!$H$2-LEN(SOURCE!F472) &gt;= 0, REPT(" ",lookups!$H$2-LEN(SOURCE!F472)+2), "")&amp;"("&amp;
      SUBSTITUTE(TEXT(SOURCE!G472,"??0"),"  ","")&amp;" &lt;&lt; TAM_MAX_BITS) |"&amp; IF(lookups!$I$2-3 &gt;= 0, REPT(" ",MAX(1,lookups!$I$2-5+4+1-1-LEN(  IF(ISTEXT(SOURCE!H472),SOURCE!H472,  SUBSTITUTE(SUBSTITUTE(TEXT(SOURCE!H472,"????0"),"  ","")," ",""))   ))), "")&amp;
       IF(ISTEXT(SOURCE!H472),SOURCE!H472, SUBSTITUTE(SUBSTITUTE(TEXT(SOURCE!H472,"????0"),"  ","")," ",""))   &amp;","&amp; IF(lookups!$J$2-3 &gt;= 0, REPT(" ",lookups!$J$2-3-5), "")&amp;
      SOURCE!I472&amp;
" | "&amp; IF(lookups!$K$2-LEN(SOURCE!I472) &gt;= 0, REPT(" ",lookups!$K$2-LEN(SOURCE!I472)), "")&amp;
      SOURCE!J472&amp;      IF(lookups!$L$2-LEN(SOURCE!J472) &gt;= 0, REPT(" ",lookups!$L$2-LEN(SOURCE!J472)), "")&amp;
" | "&amp; IF(lookups!$K$2-LEN(SOURCE!I472) &gt;= 0, REPT(" ",lookups!$K$2-LEN(SOURCE!I472)), "")&amp;
      SOURCE!K472&amp;      IF(lookups!$L$2-LEN(SOURCE!K472) &gt;= 0, REPT(" ",lookups!$M$2-LEN(SOURCE!K472)), "")&amp;
" | "&amp; SOURCE!L472&amp;      IF(lookups!$O$2-LEN(SOURCE!L472) &gt;= 0, REPT(" ",lookups!$O$2-LEN(SOURCE!L472)), "")&amp;
" | "&amp; SOURCE!M472&amp;      IF(lookups!$P$2-LEN(SOURCE!M472) &gt;= 0, REPT(" ",lookups!$P$2-LEN(SOURCE!M472)), "")&amp;
      "},"&amp;IF(SOURCE!O472&lt;&gt;"",""&amp;SOURCE!O472,"")
 )
)
)</f>
        <v>/*  454 */  { fnStatSum,                    SUM_XonY,                    STD_SIGMA "xy" STD_SUP_MINUS STD_SUP_1,        STD_SIGMA "xy" STD_SUP_MINUS STD_SUP_1,        (0 &lt;&lt; TAM_MAX_BITS) |     0, CAT_FNCT | SLS_ENABLED   | US_ENABLED   | EIM_DISABLED | PTP_NONE         },</v>
      </c>
    </row>
    <row r="473" spans="1:1">
      <c r="A473" s="80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IF(lookups!$E$2-LEN(SOURCE!C473) &gt;= 0, REPT(" ",lookups!$E$2-LEN(SOURCE!C473)), "")&amp;
      SOURCE!D473&amp;", "&amp; IF(lookups!$F$2-LEN(SOURCE!D473) &gt;= 0, REPT(" ",lookups!$F$2-LEN(SOURCE!D473)), "")&amp;
      SOURCE!E473&amp;", "&amp; IF(lookups!$G$2-LEN(SOURCE!E473) &gt;=0, REPT(" ",lookups!$G$2-LEN(SOURCE!E473)), "")&amp;
      SOURCE!F473&amp;", "&amp; IF(lookups!$H$2-LEN(SOURCE!F473) &gt;= 0, REPT(" ",lookups!$H$2-LEN(SOURCE!F473)+2), "")&amp;"("&amp;
      SUBSTITUTE(TEXT(SOURCE!G473,"??0"),"  ","")&amp;" &lt;&lt; TAM_MAX_BITS) |"&amp; IF(lookups!$I$2-3 &gt;= 0, REPT(" ",MAX(1,lookups!$I$2-5+4+1-1-LEN(  IF(ISTEXT(SOURCE!H473),SOURCE!H473,  SUBSTITUTE(SUBSTITUTE(TEXT(SOURCE!H473,"????0"),"  ","")," ",""))   ))), "")&amp;
       IF(ISTEXT(SOURCE!H473),SOURCE!H473, SUBSTITUTE(SUBSTITUTE(TEXT(SOURCE!H473,"????0"),"  ","")," ",""))   &amp;","&amp; IF(lookups!$J$2-3 &gt;= 0, REPT(" ",lookups!$J$2-3-5), "")&amp;
      SOURCE!I473&amp;
" | "&amp; IF(lookups!$K$2-LEN(SOURCE!I473) &gt;= 0, REPT(" ",lookups!$K$2-LEN(SOURCE!I473)), "")&amp;
      SOURCE!J473&amp;      IF(lookups!$L$2-LEN(SOURCE!J473) &gt;= 0, REPT(" ",lookups!$L$2-LEN(SOURCE!J473)), "")&amp;
" | "&amp; IF(lookups!$K$2-LEN(SOURCE!I473) &gt;= 0, REPT(" ",lookups!$K$2-LEN(SOURCE!I473)), "")&amp;
      SOURCE!K473&amp;      IF(lookups!$L$2-LEN(SOURCE!K473) &gt;= 0, REPT(" ",lookups!$M$2-LEN(SOURCE!K473)), "")&amp;
" | "&amp; SOURCE!L473&amp;      IF(lookups!$O$2-LEN(SOURCE!L473) &gt;= 0, REPT(" ",lookups!$O$2-LEN(SOURCE!L473)), "")&amp;
" | "&amp; SOURCE!M473&amp;      IF(lookups!$P$2-LEN(SOURCE!M473) &gt;= 0, REPT(" ",lookups!$P$2-LEN(SOURCE!M473)), "")&amp;
      "},"&amp;IF(SOURCE!O473&lt;&gt;"",""&amp;SOURCE!O473,"")
 )
)
)</f>
        <v>/*  455 */  { fnStatSum,                    SUM_1onY,                    STD_SIGMA "y" STD_SUP_MINUS STD_SUP_1,         STD_SIGMA "y" STD_SUP_MINUS STD_SUP_1,         (0 &lt;&lt; TAM_MAX_BITS) |     0, CAT_FNCT | SLS_ENABLED   | US_ENABLED   | EIM_DISABLED | PTP_NONE         },</v>
      </c>
    </row>
    <row r="474" spans="1:1">
      <c r="A474" s="80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IF(lookups!$E$2-LEN(SOURCE!C474) &gt;= 0, REPT(" ",lookups!$E$2-LEN(SOURCE!C474)), "")&amp;
      SOURCE!D474&amp;", "&amp; IF(lookups!$F$2-LEN(SOURCE!D474) &gt;= 0, REPT(" ",lookups!$F$2-LEN(SOURCE!D474)), "")&amp;
      SOURCE!E474&amp;", "&amp; IF(lookups!$G$2-LEN(SOURCE!E474) &gt;=0, REPT(" ",lookups!$G$2-LEN(SOURCE!E474)), "")&amp;
      SOURCE!F474&amp;", "&amp; IF(lookups!$H$2-LEN(SOURCE!F474) &gt;= 0, REPT(" ",lookups!$H$2-LEN(SOURCE!F474)+2), "")&amp;"("&amp;
      SUBSTITUTE(TEXT(SOURCE!G474,"??0"),"  ","")&amp;" &lt;&lt; TAM_MAX_BITS) |"&amp; IF(lookups!$I$2-3 &gt;= 0, REPT(" ",MAX(1,lookups!$I$2-5+4+1-1-LEN(  IF(ISTEXT(SOURCE!H474),SOURCE!H474,  SUBSTITUTE(SUBSTITUTE(TEXT(SOURCE!H474,"????0"),"  ","")," ",""))   ))), "")&amp;
       IF(ISTEXT(SOURCE!H474),SOURCE!H474, SUBSTITUTE(SUBSTITUTE(TEXT(SOURCE!H474,"????0"),"  ","")," ",""))   &amp;","&amp; IF(lookups!$J$2-3 &gt;= 0, REPT(" ",lookups!$J$2-3-5), "")&amp;
      SOURCE!I474&amp;
" | "&amp; IF(lookups!$K$2-LEN(SOURCE!I474) &gt;= 0, REPT(" ",lookups!$K$2-LEN(SOURCE!I474)), "")&amp;
      SOURCE!J474&amp;      IF(lookups!$L$2-LEN(SOURCE!J474) &gt;= 0, REPT(" ",lookups!$L$2-LEN(SOURCE!J474)), "")&amp;
" | "&amp; IF(lookups!$K$2-LEN(SOURCE!I474) &gt;= 0, REPT(" ",lookups!$K$2-LEN(SOURCE!I474)), "")&amp;
      SOURCE!K474&amp;      IF(lookups!$L$2-LEN(SOURCE!K474) &gt;= 0, REPT(" ",lookups!$M$2-LEN(SOURCE!K474)), "")&amp;
" | "&amp; SOURCE!L474&amp;      IF(lookups!$O$2-LEN(SOURCE!L474) &gt;= 0, REPT(" ",lookups!$O$2-LEN(SOURCE!L474)), "")&amp;
" | "&amp; SOURCE!M474&amp;      IF(lookups!$P$2-LEN(SOURCE!M474) &gt;= 0, REPT(" ",lookups!$P$2-LEN(SOURCE!M474)), "")&amp;
      "},"&amp;IF(SOURCE!O474&lt;&gt;"",""&amp;SOURCE!O474,"")
 )
)
)</f>
        <v>/*  456 */  { fnStatSum,                    SUM_1onY2,                   STD_SIGMA "y" STD_SUP_MINUS STD_SUP_2,         STD_SIGMA "y" STD_SUP_MINUS STD_SUP_2,         (0 &lt;&lt; TAM_MAX_BITS) |     0, CAT_FNCT | SLS_ENABLED   | US_ENABLED   | EIM_DISABLED | PTP_NONE         },</v>
      </c>
    </row>
    <row r="475" spans="1:1">
      <c r="A475" s="80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IF(lookups!$E$2-LEN(SOURCE!C475) &gt;= 0, REPT(" ",lookups!$E$2-LEN(SOURCE!C475)), "")&amp;
      SOURCE!D475&amp;", "&amp; IF(lookups!$F$2-LEN(SOURCE!D475) &gt;= 0, REPT(" ",lookups!$F$2-LEN(SOURCE!D475)), "")&amp;
      SOURCE!E475&amp;", "&amp; IF(lookups!$G$2-LEN(SOURCE!E475) &gt;=0, REPT(" ",lookups!$G$2-LEN(SOURCE!E475)), "")&amp;
      SOURCE!F475&amp;", "&amp; IF(lookups!$H$2-LEN(SOURCE!F475) &gt;= 0, REPT(" ",lookups!$H$2-LEN(SOURCE!F475)+2), "")&amp;"("&amp;
      SUBSTITUTE(TEXT(SOURCE!G475,"??0"),"  ","")&amp;" &lt;&lt; TAM_MAX_BITS) |"&amp; IF(lookups!$I$2-3 &gt;= 0, REPT(" ",MAX(1,lookups!$I$2-5+4+1-1-LEN(  IF(ISTEXT(SOURCE!H475),SOURCE!H475,  SUBSTITUTE(SUBSTITUTE(TEXT(SOURCE!H475,"????0"),"  ","")," ",""))   ))), "")&amp;
       IF(ISTEXT(SOURCE!H475),SOURCE!H475, SUBSTITUTE(SUBSTITUTE(TEXT(SOURCE!H475,"????0"),"  ","")," ",""))   &amp;","&amp; IF(lookups!$J$2-3 &gt;= 0, REPT(" ",lookups!$J$2-3-5), "")&amp;
      SOURCE!I475&amp;
" | "&amp; IF(lookups!$K$2-LEN(SOURCE!I475) &gt;= 0, REPT(" ",lookups!$K$2-LEN(SOURCE!I475)), "")&amp;
      SOURCE!J475&amp;      IF(lookups!$L$2-LEN(SOURCE!J475) &gt;= 0, REPT(" ",lookups!$L$2-LEN(SOURCE!J475)), "")&amp;
" | "&amp; IF(lookups!$K$2-LEN(SOURCE!I475) &gt;= 0, REPT(" ",lookups!$K$2-LEN(SOURCE!I475)), "")&amp;
      SOURCE!K475&amp;      IF(lookups!$L$2-LEN(SOURCE!K475) &gt;= 0, REPT(" ",lookups!$M$2-LEN(SOURCE!K475)), "")&amp;
" | "&amp; SOURCE!L475&amp;      IF(lookups!$O$2-LEN(SOURCE!L475) &gt;= 0, REPT(" ",lookups!$O$2-LEN(SOURCE!L475)), "")&amp;
" | "&amp; SOURCE!M475&amp;      IF(lookups!$P$2-LEN(SOURCE!M475) &gt;= 0, REPT(" ",lookups!$P$2-LEN(SOURCE!M475)), "")&amp;
      "},"&amp;IF(SOURCE!O475&lt;&gt;"",""&amp;SOURCE!O475,"")
 )
)
)</f>
        <v>/*  457 */  { fnStatSum,                    SUM_X3,                      STD_SIGMA "x" STD_SUP_3,                       STD_SIGMA "x" STD_SUP_3,                       (0 &lt;&lt; TAM_MAX_BITS) |     0, CAT_FNCT | SLS_ENABLED   | US_ENABLED   | EIM_DISABLED | PTP_NONE         },</v>
      </c>
    </row>
    <row r="476" spans="1:1">
      <c r="A476" s="80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IF(lookups!$E$2-LEN(SOURCE!C476) &gt;= 0, REPT(" ",lookups!$E$2-LEN(SOURCE!C476)), "")&amp;
      SOURCE!D476&amp;", "&amp; IF(lookups!$F$2-LEN(SOURCE!D476) &gt;= 0, REPT(" ",lookups!$F$2-LEN(SOURCE!D476)), "")&amp;
      SOURCE!E476&amp;", "&amp; IF(lookups!$G$2-LEN(SOURCE!E476) &gt;=0, REPT(" ",lookups!$G$2-LEN(SOURCE!E476)), "")&amp;
      SOURCE!F476&amp;", "&amp; IF(lookups!$H$2-LEN(SOURCE!F476) &gt;= 0, REPT(" ",lookups!$H$2-LEN(SOURCE!F476)+2), "")&amp;"("&amp;
      SUBSTITUTE(TEXT(SOURCE!G476,"??0"),"  ","")&amp;" &lt;&lt; TAM_MAX_BITS) |"&amp; IF(lookups!$I$2-3 &gt;= 0, REPT(" ",MAX(1,lookups!$I$2-5+4+1-1-LEN(  IF(ISTEXT(SOURCE!H476),SOURCE!H476,  SUBSTITUTE(SUBSTITUTE(TEXT(SOURCE!H476,"????0"),"  ","")," ",""))   ))), "")&amp;
       IF(ISTEXT(SOURCE!H476),SOURCE!H476, SUBSTITUTE(SUBSTITUTE(TEXT(SOURCE!H476,"????0"),"  ","")," ",""))   &amp;","&amp; IF(lookups!$J$2-3 &gt;= 0, REPT(" ",lookups!$J$2-3-5), "")&amp;
      SOURCE!I476&amp;
" | "&amp; IF(lookups!$K$2-LEN(SOURCE!I476) &gt;= 0, REPT(" ",lookups!$K$2-LEN(SOURCE!I476)), "")&amp;
      SOURCE!J476&amp;      IF(lookups!$L$2-LEN(SOURCE!J476) &gt;= 0, REPT(" ",lookups!$L$2-LEN(SOURCE!J476)), "")&amp;
" | "&amp; IF(lookups!$K$2-LEN(SOURCE!I476) &gt;= 0, REPT(" ",lookups!$K$2-LEN(SOURCE!I476)), "")&amp;
      SOURCE!K476&amp;      IF(lookups!$L$2-LEN(SOURCE!K476) &gt;= 0, REPT(" ",lookups!$M$2-LEN(SOURCE!K476)), "")&amp;
" | "&amp; SOURCE!L476&amp;      IF(lookups!$O$2-LEN(SOURCE!L476) &gt;= 0, REPT(" ",lookups!$O$2-LEN(SOURCE!L476)), "")&amp;
" | "&amp; SOURCE!M476&amp;      IF(lookups!$P$2-LEN(SOURCE!M476) &gt;= 0, REPT(" ",lookups!$P$2-LEN(SOURCE!M476)), "")&amp;
      "},"&amp;IF(SOURCE!O476&lt;&gt;"",""&amp;SOURCE!O476,"")
 )
)
)</f>
        <v>/*  458 */  { fnStatSum,                    SUM_X4,                      STD_SIGMA "x" STD_SUP_4,                       STD_SIGMA "x" STD_SUP_4,                       (0 &lt;&lt; TAM_MAX_BITS) |     0, CAT_FNCT | SLS_ENABLED   | US_ENABLED   | EIM_DISABLED | PTP_NONE         },</v>
      </c>
    </row>
    <row r="477" spans="1:1">
      <c r="A477" s="80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IF(lookups!$E$2-LEN(SOURCE!C477) &gt;= 0, REPT(" ",lookups!$E$2-LEN(SOURCE!C477)), "")&amp;
      SOURCE!D477&amp;", "&amp; IF(lookups!$F$2-LEN(SOURCE!D477) &gt;= 0, REPT(" ",lookups!$F$2-LEN(SOURCE!D477)), "")&amp;
      SOURCE!E477&amp;", "&amp; IF(lookups!$G$2-LEN(SOURCE!E477) &gt;=0, REPT(" ",lookups!$G$2-LEN(SOURCE!E477)), "")&amp;
      SOURCE!F477&amp;", "&amp; IF(lookups!$H$2-LEN(SOURCE!F477) &gt;= 0, REPT(" ",lookups!$H$2-LEN(SOURCE!F477)+2), "")&amp;"("&amp;
      SUBSTITUTE(TEXT(SOURCE!G477,"??0"),"  ","")&amp;" &lt;&lt; TAM_MAX_BITS) |"&amp; IF(lookups!$I$2-3 &gt;= 0, REPT(" ",MAX(1,lookups!$I$2-5+4+1-1-LEN(  IF(ISTEXT(SOURCE!H477),SOURCE!H477,  SUBSTITUTE(SUBSTITUTE(TEXT(SOURCE!H477,"????0"),"  ","")," ",""))   ))), "")&amp;
       IF(ISTEXT(SOURCE!H477),SOURCE!H477, SUBSTITUTE(SUBSTITUTE(TEXT(SOURCE!H477,"????0"),"  ","")," ",""))   &amp;","&amp; IF(lookups!$J$2-3 &gt;= 0, REPT(" ",lookups!$J$2-3-5), "")&amp;
      SOURCE!I477&amp;
" | "&amp; IF(lookups!$K$2-LEN(SOURCE!I477) &gt;= 0, REPT(" ",lookups!$K$2-LEN(SOURCE!I477)), "")&amp;
      SOURCE!J477&amp;      IF(lookups!$L$2-LEN(SOURCE!J477) &gt;= 0, REPT(" ",lookups!$L$2-LEN(SOURCE!J477)), "")&amp;
" | "&amp; IF(lookups!$K$2-LEN(SOURCE!I477) &gt;= 0, REPT(" ",lookups!$K$2-LEN(SOURCE!I477)), "")&amp;
      SOURCE!K477&amp;      IF(lookups!$L$2-LEN(SOURCE!K477) &gt;= 0, REPT(" ",lookups!$M$2-LEN(SOURCE!K477)), "")&amp;
" | "&amp; SOURCE!L477&amp;      IF(lookups!$O$2-LEN(SOURCE!L477) &gt;= 0, REPT(" ",lookups!$O$2-LEN(SOURCE!L477)), "")&amp;
" | "&amp; SOURCE!M477&amp;      IF(lookups!$P$2-LEN(SOURCE!M477) &gt;= 0, REPT(" ",lookups!$P$2-LEN(SOURCE!M477)), "")&amp;
      "},"&amp;IF(SOURCE!O477&lt;&gt;"",""&amp;SOURCE!O477,"")
 )
)
)</f>
        <v>/*  459 */  { itemToBeCoded,                NOPARAM,                     "0459",                                        "0459",                                        (0 &lt;&lt; TAM_MAX_BITS) |     0, CAT_FREE | SLS_ENABLED   | US_UNCHANGED | EIM_DISABLED | PTP_DISABLED     },</v>
      </c>
    </row>
    <row r="478" spans="1:1">
      <c r="A478" s="80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IF(lookups!$E$2-LEN(SOURCE!C478) &gt;= 0, REPT(" ",lookups!$E$2-LEN(SOURCE!C478)), "")&amp;
      SOURCE!D478&amp;", "&amp; IF(lookups!$F$2-LEN(SOURCE!D478) &gt;= 0, REPT(" ",lookups!$F$2-LEN(SOURCE!D478)), "")&amp;
      SOURCE!E478&amp;", "&amp; IF(lookups!$G$2-LEN(SOURCE!E478) &gt;=0, REPT(" ",lookups!$G$2-LEN(SOURCE!E478)), "")&amp;
      SOURCE!F478&amp;", "&amp; IF(lookups!$H$2-LEN(SOURCE!F478) &gt;= 0, REPT(" ",lookups!$H$2-LEN(SOURCE!F478)+2), "")&amp;"("&amp;
      SUBSTITUTE(TEXT(SOURCE!G478,"??0"),"  ","")&amp;" &lt;&lt; TAM_MAX_BITS) |"&amp; IF(lookups!$I$2-3 &gt;= 0, REPT(" ",MAX(1,lookups!$I$2-5+4+1-1-LEN(  IF(ISTEXT(SOURCE!H478),SOURCE!H478,  SUBSTITUTE(SUBSTITUTE(TEXT(SOURCE!H478,"????0"),"  ","")," ",""))   ))), "")&amp;
       IF(ISTEXT(SOURCE!H478),SOURCE!H478, SUBSTITUTE(SUBSTITUTE(TEXT(SOURCE!H478,"????0"),"  ","")," ",""))   &amp;","&amp; IF(lookups!$J$2-3 &gt;= 0, REPT(" ",lookups!$J$2-3-5), "")&amp;
      SOURCE!I478&amp;
" | "&amp; IF(lookups!$K$2-LEN(SOURCE!I478) &gt;= 0, REPT(" ",lookups!$K$2-LEN(SOURCE!I478)), "")&amp;
      SOURCE!J478&amp;      IF(lookups!$L$2-LEN(SOURCE!J478) &gt;= 0, REPT(" ",lookups!$L$2-LEN(SOURCE!J478)), "")&amp;
" | "&amp; IF(lookups!$K$2-LEN(SOURCE!I478) &gt;= 0, REPT(" ",lookups!$K$2-LEN(SOURCE!I478)), "")&amp;
      SOURCE!K478&amp;      IF(lookups!$L$2-LEN(SOURCE!K478) &gt;= 0, REPT(" ",lookups!$M$2-LEN(SOURCE!K478)), "")&amp;
" | "&amp; SOURCE!L478&amp;      IF(lookups!$O$2-LEN(SOURCE!L478) &gt;= 0, REPT(" ",lookups!$O$2-LEN(SOURCE!L478)), "")&amp;
" | "&amp; SOURCE!M478&amp;      IF(lookups!$P$2-LEN(SOURCE!M478) &gt;= 0, REPT(" ",lookups!$P$2-LEN(SOURCE!M478)), "")&amp;
      "},"&amp;IF(SOURCE!O478&lt;&gt;"",""&amp;SOURCE!O478,"")
 )
)
)</f>
        <v>/*  460 */  { itemToBeCoded,                NOPARAM,                     "0460",                                        "0460",                                        (0 &lt;&lt; TAM_MAX_BITS) |     0, CAT_FREE | SLS_ENABLED   | US_UNCHANGED | EIM_DISABLED | PTP_DISABLED     },</v>
      </c>
    </row>
    <row r="479" spans="1:1">
      <c r="A479" s="80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IF(lookups!$E$2-LEN(SOURCE!C479) &gt;= 0, REPT(" ",lookups!$E$2-LEN(SOURCE!C479)), "")&amp;
      SOURCE!D479&amp;", "&amp; IF(lookups!$F$2-LEN(SOURCE!D479) &gt;= 0, REPT(" ",lookups!$F$2-LEN(SOURCE!D479)), "")&amp;
      SOURCE!E479&amp;", "&amp; IF(lookups!$G$2-LEN(SOURCE!E479) &gt;=0, REPT(" ",lookups!$G$2-LEN(SOURCE!E479)), "")&amp;
      SOURCE!F479&amp;", "&amp; IF(lookups!$H$2-LEN(SOURCE!F479) &gt;= 0, REPT(" ",lookups!$H$2-LEN(SOURCE!F479)+2), "")&amp;"("&amp;
      SUBSTITUTE(TEXT(SOURCE!G479,"??0"),"  ","")&amp;" &lt;&lt; TAM_MAX_BITS) |"&amp; IF(lookups!$I$2-3 &gt;= 0, REPT(" ",MAX(1,lookups!$I$2-5+4+1-1-LEN(  IF(ISTEXT(SOURCE!H479),SOURCE!H479,  SUBSTITUTE(SUBSTITUTE(TEXT(SOURCE!H479,"????0"),"  ","")," ",""))   ))), "")&amp;
       IF(ISTEXT(SOURCE!H479),SOURCE!H479, SUBSTITUTE(SUBSTITUTE(TEXT(SOURCE!H479,"????0"),"  ","")," ",""))   &amp;","&amp; IF(lookups!$J$2-3 &gt;= 0, REPT(" ",lookups!$J$2-3-5), "")&amp;
      SOURCE!I479&amp;
" | "&amp; IF(lookups!$K$2-LEN(SOURCE!I479) &gt;= 0, REPT(" ",lookups!$K$2-LEN(SOURCE!I479)), "")&amp;
      SOURCE!J479&amp;      IF(lookups!$L$2-LEN(SOURCE!J479) &gt;= 0, REPT(" ",lookups!$L$2-LEN(SOURCE!J479)), "")&amp;
" | "&amp; IF(lookups!$K$2-LEN(SOURCE!I479) &gt;= 0, REPT(" ",lookups!$K$2-LEN(SOURCE!I479)), "")&amp;
      SOURCE!K479&amp;      IF(lookups!$L$2-LEN(SOURCE!K479) &gt;= 0, REPT(" ",lookups!$M$2-LEN(SOURCE!K479)), "")&amp;
" | "&amp; SOURCE!L479&amp;      IF(lookups!$O$2-LEN(SOURCE!L479) &gt;= 0, REPT(" ",lookups!$O$2-LEN(SOURCE!L479)), "")&amp;
" | "&amp; SOURCE!M479&amp;      IF(lookups!$P$2-LEN(SOURCE!M479) &gt;= 0, REPT(" ",lookups!$P$2-LEN(SOURCE!M479)), "")&amp;
      "},"&amp;IF(SOURCE!O479&lt;&gt;"",""&amp;SOURCE!O479,"")
 )
)
)</f>
        <v>/*  461 */  { itemToBeCoded,                NOPARAM,                     "0461",                                        "0461",                                        (0 &lt;&lt; TAM_MAX_BITS) |     0, CAT_FREE | SLS_ENABLED   | US_UNCHANGED | EIM_DISABLED | PTP_DISABLED     },</v>
      </c>
    </row>
    <row r="480" spans="1:1">
      <c r="A480" s="80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IF(lookups!$E$2-LEN(SOURCE!C480) &gt;= 0, REPT(" ",lookups!$E$2-LEN(SOURCE!C480)), "")&amp;
      SOURCE!D480&amp;", "&amp; IF(lookups!$F$2-LEN(SOURCE!D480) &gt;= 0, REPT(" ",lookups!$F$2-LEN(SOURCE!D480)), "")&amp;
      SOURCE!E480&amp;", "&amp; IF(lookups!$G$2-LEN(SOURCE!E480) &gt;=0, REPT(" ",lookups!$G$2-LEN(SOURCE!E480)), "")&amp;
      SOURCE!F480&amp;", "&amp; IF(lookups!$H$2-LEN(SOURCE!F480) &gt;= 0, REPT(" ",lookups!$H$2-LEN(SOURCE!F480)+2), "")&amp;"("&amp;
      SUBSTITUTE(TEXT(SOURCE!G480,"??0"),"  ","")&amp;" &lt;&lt; TAM_MAX_BITS) |"&amp; IF(lookups!$I$2-3 &gt;= 0, REPT(" ",MAX(1,lookups!$I$2-5+4+1-1-LEN(  IF(ISTEXT(SOURCE!H480),SOURCE!H480,  SUBSTITUTE(SUBSTITUTE(TEXT(SOURCE!H480,"????0"),"  ","")," ",""))   ))), "")&amp;
       IF(ISTEXT(SOURCE!H480),SOURCE!H480, SUBSTITUTE(SUBSTITUTE(TEXT(SOURCE!H480,"????0"),"  ","")," ",""))   &amp;","&amp; IF(lookups!$J$2-3 &gt;= 0, REPT(" ",lookups!$J$2-3-5), "")&amp;
      SOURCE!I480&amp;
" | "&amp; IF(lookups!$K$2-LEN(SOURCE!I480) &gt;= 0, REPT(" ",lookups!$K$2-LEN(SOURCE!I480)), "")&amp;
      SOURCE!J480&amp;      IF(lookups!$L$2-LEN(SOURCE!J480) &gt;= 0, REPT(" ",lookups!$L$2-LEN(SOURCE!J480)), "")&amp;
" | "&amp; IF(lookups!$K$2-LEN(SOURCE!I480) &gt;= 0, REPT(" ",lookups!$K$2-LEN(SOURCE!I480)), "")&amp;
      SOURCE!K480&amp;      IF(lookups!$L$2-LEN(SOURCE!K480) &gt;= 0, REPT(" ",lookups!$M$2-LEN(SOURCE!K480)), "")&amp;
" | "&amp; SOURCE!L480&amp;      IF(lookups!$O$2-LEN(SOURCE!L480) &gt;= 0, REPT(" ",lookups!$O$2-LEN(SOURCE!L480)), "")&amp;
" | "&amp; SOURCE!M480&amp;      IF(lookups!$P$2-LEN(SOURCE!M480) &gt;= 0, REPT(" ",lookups!$P$2-LEN(SOURCE!M480)), "")&amp;
      "},"&amp;IF(SOURCE!O480&lt;&gt;"",""&amp;SOURCE!O480,"")
 )
)
)</f>
        <v>/*  462 */  { itemToBeCoded,                NOPARAM,                     "0462",                                        "0462",                                        (0 &lt;&lt; TAM_MAX_BITS) |     0, CAT_FREE | SLS_ENABLED   | US_UNCHANGED | EIM_DISABLED | PTP_DISABLED     },</v>
      </c>
    </row>
    <row r="481" spans="1:1">
      <c r="A481" s="80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IF(lookups!$E$2-LEN(SOURCE!C481) &gt;= 0, REPT(" ",lookups!$E$2-LEN(SOURCE!C481)), "")&amp;
      SOURCE!D481&amp;", "&amp; IF(lookups!$F$2-LEN(SOURCE!D481) &gt;= 0, REPT(" ",lookups!$F$2-LEN(SOURCE!D481)), "")&amp;
      SOURCE!E481&amp;", "&amp; IF(lookups!$G$2-LEN(SOURCE!E481) &gt;=0, REPT(" ",lookups!$G$2-LEN(SOURCE!E481)), "")&amp;
      SOURCE!F481&amp;", "&amp; IF(lookups!$H$2-LEN(SOURCE!F481) &gt;= 0, REPT(" ",lookups!$H$2-LEN(SOURCE!F481)+2), "")&amp;"("&amp;
      SUBSTITUTE(TEXT(SOURCE!G481,"??0"),"  ","")&amp;" &lt;&lt; TAM_MAX_BITS) |"&amp; IF(lookups!$I$2-3 &gt;= 0, REPT(" ",MAX(1,lookups!$I$2-5+4+1-1-LEN(  IF(ISTEXT(SOURCE!H481),SOURCE!H481,  SUBSTITUTE(SUBSTITUTE(TEXT(SOURCE!H481,"????0"),"  ","")," ",""))   ))), "")&amp;
       IF(ISTEXT(SOURCE!H481),SOURCE!H481, SUBSTITUTE(SUBSTITUTE(TEXT(SOURCE!H481,"????0"),"  ","")," ",""))   &amp;","&amp; IF(lookups!$J$2-3 &gt;= 0, REPT(" ",lookups!$J$2-3-5), "")&amp;
      SOURCE!I481&amp;
" | "&amp; IF(lookups!$K$2-LEN(SOURCE!I481) &gt;= 0, REPT(" ",lookups!$K$2-LEN(SOURCE!I481)), "")&amp;
      SOURCE!J481&amp;      IF(lookups!$L$2-LEN(SOURCE!J481) &gt;= 0, REPT(" ",lookups!$L$2-LEN(SOURCE!J481)), "")&amp;
" | "&amp; IF(lookups!$K$2-LEN(SOURCE!I481) &gt;= 0, REPT(" ",lookups!$K$2-LEN(SOURCE!I481)), "")&amp;
      SOURCE!K481&amp;      IF(lookups!$L$2-LEN(SOURCE!K481) &gt;= 0, REPT(" ",lookups!$M$2-LEN(SOURCE!K481)), "")&amp;
" | "&amp; SOURCE!L481&amp;      IF(lookups!$O$2-LEN(SOURCE!L481) &gt;= 0, REPT(" ",lookups!$O$2-LEN(SOURCE!L481)), "")&amp;
" | "&amp; SOURCE!M481&amp;      IF(lookups!$P$2-LEN(SOURCE!M481) &gt;= 0, REPT(" ",lookups!$P$2-LEN(SOURCE!M481)), "")&amp;
      "},"&amp;IF(SOURCE!O481&lt;&gt;"",""&amp;SOURCE!O481,"")
 )
)
)</f>
        <v/>
      </c>
    </row>
    <row r="482" spans="1:1">
      <c r="A482" s="80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IF(lookups!$E$2-LEN(SOURCE!C482) &gt;= 0, REPT(" ",lookups!$E$2-LEN(SOURCE!C482)), "")&amp;
      SOURCE!D482&amp;", "&amp; IF(lookups!$F$2-LEN(SOURCE!D482) &gt;= 0, REPT(" ",lookups!$F$2-LEN(SOURCE!D482)), "")&amp;
      SOURCE!E482&amp;", "&amp; IF(lookups!$G$2-LEN(SOURCE!E482) &gt;=0, REPT(" ",lookups!$G$2-LEN(SOURCE!E482)), "")&amp;
      SOURCE!F482&amp;", "&amp; IF(lookups!$H$2-LEN(SOURCE!F482) &gt;= 0, REPT(" ",lookups!$H$2-LEN(SOURCE!F482)+2), "")&amp;"("&amp;
      SUBSTITUTE(TEXT(SOURCE!G482,"??0"),"  ","")&amp;" &lt;&lt; TAM_MAX_BITS) |"&amp; IF(lookups!$I$2-3 &gt;= 0, REPT(" ",MAX(1,lookups!$I$2-5+4+1-1-LEN(  IF(ISTEXT(SOURCE!H482),SOURCE!H482,  SUBSTITUTE(SUBSTITUTE(TEXT(SOURCE!H482,"????0"),"  ","")," ",""))   ))), "")&amp;
       IF(ISTEXT(SOURCE!H482),SOURCE!H482, SUBSTITUTE(SUBSTITUTE(TEXT(SOURCE!H482,"????0"),"  ","")," ",""))   &amp;","&amp; IF(lookups!$J$2-3 &gt;= 0, REPT(" ",lookups!$J$2-3-5), "")&amp;
      SOURCE!I482&amp;
" | "&amp; IF(lookups!$K$2-LEN(SOURCE!I482) &gt;= 0, REPT(" ",lookups!$K$2-LEN(SOURCE!I482)), "")&amp;
      SOURCE!J482&amp;      IF(lookups!$L$2-LEN(SOURCE!J482) &gt;= 0, REPT(" ",lookups!$L$2-LEN(SOURCE!J482)), "")&amp;
" | "&amp; IF(lookups!$K$2-LEN(SOURCE!I482) &gt;= 0, REPT(" ",lookups!$K$2-LEN(SOURCE!I482)), "")&amp;
      SOURCE!K482&amp;      IF(lookups!$L$2-LEN(SOURCE!K482) &gt;= 0, REPT(" ",lookups!$M$2-LEN(SOURCE!K482)), "")&amp;
" | "&amp; SOURCE!L482&amp;      IF(lookups!$O$2-LEN(SOURCE!L482) &gt;= 0, REPT(" ",lookups!$O$2-LEN(SOURCE!L482)), "")&amp;
" | "&amp; SOURCE!M482&amp;      IF(lookups!$P$2-LEN(SOURCE!M482) &gt;= 0, REPT(" ",lookups!$P$2-LEN(SOURCE!M482)), "")&amp;
      "},"&amp;IF(SOURCE!O482&lt;&gt;"",""&amp;SOURCE!O482,"")
 )
)
)</f>
        <v/>
      </c>
    </row>
    <row r="483" spans="1:1">
      <c r="A483" s="80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IF(lookups!$E$2-LEN(SOURCE!C483) &gt;= 0, REPT(" ",lookups!$E$2-LEN(SOURCE!C483)), "")&amp;
      SOURCE!D483&amp;", "&amp; IF(lookups!$F$2-LEN(SOURCE!D483) &gt;= 0, REPT(" ",lookups!$F$2-LEN(SOURCE!D483)), "")&amp;
      SOURCE!E483&amp;", "&amp; IF(lookups!$G$2-LEN(SOURCE!E483) &gt;=0, REPT(" ",lookups!$G$2-LEN(SOURCE!E483)), "")&amp;
      SOURCE!F483&amp;", "&amp; IF(lookups!$H$2-LEN(SOURCE!F483) &gt;= 0, REPT(" ",lookups!$H$2-LEN(SOURCE!F483)+2), "")&amp;"("&amp;
      SUBSTITUTE(TEXT(SOURCE!G483,"??0"),"  ","")&amp;" &lt;&lt; TAM_MAX_BITS) |"&amp; IF(lookups!$I$2-3 &gt;= 0, REPT(" ",MAX(1,lookups!$I$2-5+4+1-1-LEN(  IF(ISTEXT(SOURCE!H483),SOURCE!H483,  SUBSTITUTE(SUBSTITUTE(TEXT(SOURCE!H483,"????0"),"  ","")," ",""))   ))), "")&amp;
       IF(ISTEXT(SOURCE!H483),SOURCE!H483, SUBSTITUTE(SUBSTITUTE(TEXT(SOURCE!H483,"????0"),"  ","")," ",""))   &amp;","&amp; IF(lookups!$J$2-3 &gt;= 0, REPT(" ",lookups!$J$2-3-5), "")&amp;
      SOURCE!I483&amp;
" | "&amp; IF(lookups!$K$2-LEN(SOURCE!I483) &gt;= 0, REPT(" ",lookups!$K$2-LEN(SOURCE!I483)), "")&amp;
      SOURCE!J483&amp;      IF(lookups!$L$2-LEN(SOURCE!J483) &gt;= 0, REPT(" ",lookups!$L$2-LEN(SOURCE!J483)), "")&amp;
" | "&amp; IF(lookups!$K$2-LEN(SOURCE!I483) &gt;= 0, REPT(" ",lookups!$K$2-LEN(SOURCE!I483)), "")&amp;
      SOURCE!K483&amp;      IF(lookups!$L$2-LEN(SOURCE!K483) &gt;= 0, REPT(" ",lookups!$M$2-LEN(SOURCE!K483)), "")&amp;
" | "&amp; SOURCE!L483&amp;      IF(lookups!$O$2-LEN(SOURCE!L483) &gt;= 0, REPT(" ",lookups!$O$2-LEN(SOURCE!L483)), "")&amp;
" | "&amp; SOURCE!M483&amp;      IF(lookups!$P$2-LEN(SOURCE!M483) &gt;= 0, REPT(" ",lookups!$P$2-LEN(SOURCE!M483)), "")&amp;
      "},"&amp;IF(SOURCE!O483&lt;&gt;"",""&amp;SOURCE!O483,"")
 )
)
)</f>
        <v>// System flags</v>
      </c>
    </row>
    <row r="484" spans="1:1">
      <c r="A484" s="80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IF(lookups!$E$2-LEN(SOURCE!C484) &gt;= 0, REPT(" ",lookups!$E$2-LEN(SOURCE!C484)), "")&amp;
      SOURCE!D484&amp;", "&amp; IF(lookups!$F$2-LEN(SOURCE!D484) &gt;= 0, REPT(" ",lookups!$F$2-LEN(SOURCE!D484)), "")&amp;
      SOURCE!E484&amp;", "&amp; IF(lookups!$G$2-LEN(SOURCE!E484) &gt;=0, REPT(" ",lookups!$G$2-LEN(SOURCE!E484)), "")&amp;
      SOURCE!F484&amp;", "&amp; IF(lookups!$H$2-LEN(SOURCE!F484) &gt;= 0, REPT(" ",lookups!$H$2-LEN(SOURCE!F484)+2), "")&amp;"("&amp;
      SUBSTITUTE(TEXT(SOURCE!G484,"??0"),"  ","")&amp;" &lt;&lt; TAM_MAX_BITS) |"&amp; IF(lookups!$I$2-3 &gt;= 0, REPT(" ",MAX(1,lookups!$I$2-5+4+1-1-LEN(  IF(ISTEXT(SOURCE!H484),SOURCE!H484,  SUBSTITUTE(SUBSTITUTE(TEXT(SOURCE!H484,"????0"),"  ","")," ",""))   ))), "")&amp;
       IF(ISTEXT(SOURCE!H484),SOURCE!H484, SUBSTITUTE(SUBSTITUTE(TEXT(SOURCE!H484,"????0"),"  ","")," ",""))   &amp;","&amp; IF(lookups!$J$2-3 &gt;= 0, REPT(" ",lookups!$J$2-3-5), "")&amp;
      SOURCE!I484&amp;
" | "&amp; IF(lookups!$K$2-LEN(SOURCE!I484) &gt;= 0, REPT(" ",lookups!$K$2-LEN(SOURCE!I484)), "")&amp;
      SOURCE!J484&amp;      IF(lookups!$L$2-LEN(SOURCE!J484) &gt;= 0, REPT(" ",lookups!$L$2-LEN(SOURCE!J484)), "")&amp;
" | "&amp; IF(lookups!$K$2-LEN(SOURCE!I484) &gt;= 0, REPT(" ",lookups!$K$2-LEN(SOURCE!I484)), "")&amp;
      SOURCE!K484&amp;      IF(lookups!$L$2-LEN(SOURCE!K484) &gt;= 0, REPT(" ",lookups!$M$2-LEN(SOURCE!K484)), "")&amp;
" | "&amp; SOURCE!L484&amp;      IF(lookups!$O$2-LEN(SOURCE!L484) &gt;= 0, REPT(" ",lookups!$O$2-LEN(SOURCE!L484)), "")&amp;
" | "&amp; SOURCE!M484&amp;      IF(lookups!$P$2-LEN(SOURCE!M484) &gt;= 0, REPT(" ",lookups!$P$2-LEN(SOURCE!M484)), "")&amp;
      "},"&amp;IF(SOURCE!O484&lt;&gt;"",""&amp;SOURCE!O484,"")
 )
)
)</f>
        <v>/*  463 */  { fnGetSystemFlag,              FLAG_TDM24,                  "TDM24",                                       "TDM24",                                       (0 &lt;&lt; TAM_MAX_BITS) |     0, CAT_SYFL | SLS_ENABLED   | US_UNCHANGED | EIM_DISABLED | PTP_DISABLED     }, // The system flags,</v>
      </c>
    </row>
    <row r="485" spans="1:1">
      <c r="A485" s="80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IF(lookups!$E$2-LEN(SOURCE!C485) &gt;= 0, REPT(" ",lookups!$E$2-LEN(SOURCE!C485)), "")&amp;
      SOURCE!D485&amp;", "&amp; IF(lookups!$F$2-LEN(SOURCE!D485) &gt;= 0, REPT(" ",lookups!$F$2-LEN(SOURCE!D485)), "")&amp;
      SOURCE!E485&amp;", "&amp; IF(lookups!$G$2-LEN(SOURCE!E485) &gt;=0, REPT(" ",lookups!$G$2-LEN(SOURCE!E485)), "")&amp;
      SOURCE!F485&amp;", "&amp; IF(lookups!$H$2-LEN(SOURCE!F485) &gt;= 0, REPT(" ",lookups!$H$2-LEN(SOURCE!F485)+2), "")&amp;"("&amp;
      SUBSTITUTE(TEXT(SOURCE!G485,"??0"),"  ","")&amp;" &lt;&lt; TAM_MAX_BITS) |"&amp; IF(lookups!$I$2-3 &gt;= 0, REPT(" ",MAX(1,lookups!$I$2-5+4+1-1-LEN(  IF(ISTEXT(SOURCE!H485),SOURCE!H485,  SUBSTITUTE(SUBSTITUTE(TEXT(SOURCE!H485,"????0"),"  ","")," ",""))   ))), "")&amp;
       IF(ISTEXT(SOURCE!H485),SOURCE!H485, SUBSTITUTE(SUBSTITUTE(TEXT(SOURCE!H485,"????0"),"  ","")," ",""))   &amp;","&amp; IF(lookups!$J$2-3 &gt;= 0, REPT(" ",lookups!$J$2-3-5), "")&amp;
      SOURCE!I485&amp;
" | "&amp; IF(lookups!$K$2-LEN(SOURCE!I485) &gt;= 0, REPT(" ",lookups!$K$2-LEN(SOURCE!I485)), "")&amp;
      SOURCE!J485&amp;      IF(lookups!$L$2-LEN(SOURCE!J485) &gt;= 0, REPT(" ",lookups!$L$2-LEN(SOURCE!J485)), "")&amp;
" | "&amp; IF(lookups!$K$2-LEN(SOURCE!I485) &gt;= 0, REPT(" ",lookups!$K$2-LEN(SOURCE!I485)), "")&amp;
      SOURCE!K485&amp;      IF(lookups!$L$2-LEN(SOURCE!K485) &gt;= 0, REPT(" ",lookups!$M$2-LEN(SOURCE!K485)), "")&amp;
" | "&amp; SOURCE!L485&amp;      IF(lookups!$O$2-LEN(SOURCE!L485) &gt;= 0, REPT(" ",lookups!$O$2-LEN(SOURCE!L485)), "")&amp;
" | "&amp; SOURCE!M485&amp;      IF(lookups!$P$2-LEN(SOURCE!M485) &gt;= 0, REPT(" ",lookups!$P$2-LEN(SOURCE!M485)), "")&amp;
      "},"&amp;IF(SOURCE!O485&lt;&gt;"",""&amp;SOURCE!O485,"")
 )
)
)</f>
        <v>/*  464 */  { fnGetSystemFlag,              FLAG_YMD,                    "YMD",                                         "YMD",                                         (0 &lt;&lt; TAM_MAX_BITS) |     0, CAT_SYFL | SLS_ENABLED   | US_UNCHANGED | EIM_DISABLED | PTP_DISABLED     }, // items from 453 to 493,</v>
      </c>
    </row>
    <row r="486" spans="1:1">
      <c r="A486" s="80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IF(lookups!$E$2-LEN(SOURCE!C486) &gt;= 0, REPT(" ",lookups!$E$2-LEN(SOURCE!C486)), "")&amp;
      SOURCE!D486&amp;", "&amp; IF(lookups!$F$2-LEN(SOURCE!D486) &gt;= 0, REPT(" ",lookups!$F$2-LEN(SOURCE!D486)), "")&amp;
      SOURCE!E486&amp;", "&amp; IF(lookups!$G$2-LEN(SOURCE!E486) &gt;=0, REPT(" ",lookups!$G$2-LEN(SOURCE!E486)), "")&amp;
      SOURCE!F486&amp;", "&amp; IF(lookups!$H$2-LEN(SOURCE!F486) &gt;= 0, REPT(" ",lookups!$H$2-LEN(SOURCE!F486)+2), "")&amp;"("&amp;
      SUBSTITUTE(TEXT(SOURCE!G486,"??0"),"  ","")&amp;" &lt;&lt; TAM_MAX_BITS) |"&amp; IF(lookups!$I$2-3 &gt;= 0, REPT(" ",MAX(1,lookups!$I$2-5+4+1-1-LEN(  IF(ISTEXT(SOURCE!H486),SOURCE!H486,  SUBSTITUTE(SUBSTITUTE(TEXT(SOURCE!H486,"????0"),"  ","")," ",""))   ))), "")&amp;
       IF(ISTEXT(SOURCE!H486),SOURCE!H486, SUBSTITUTE(SUBSTITUTE(TEXT(SOURCE!H486,"????0"),"  ","")," ",""))   &amp;","&amp; IF(lookups!$J$2-3 &gt;= 0, REPT(" ",lookups!$J$2-3-5), "")&amp;
      SOURCE!I486&amp;
" | "&amp; IF(lookups!$K$2-LEN(SOURCE!I486) &gt;= 0, REPT(" ",lookups!$K$2-LEN(SOURCE!I486)), "")&amp;
      SOURCE!J486&amp;      IF(lookups!$L$2-LEN(SOURCE!J486) &gt;= 0, REPT(" ",lookups!$L$2-LEN(SOURCE!J486)), "")&amp;
" | "&amp; IF(lookups!$K$2-LEN(SOURCE!I486) &gt;= 0, REPT(" ",lookups!$K$2-LEN(SOURCE!I486)), "")&amp;
      SOURCE!K486&amp;      IF(lookups!$L$2-LEN(SOURCE!K486) &gt;= 0, REPT(" ",lookups!$M$2-LEN(SOURCE!K486)), "")&amp;
" | "&amp; SOURCE!L486&amp;      IF(lookups!$O$2-LEN(SOURCE!L486) &gt;= 0, REPT(" ",lookups!$O$2-LEN(SOURCE!L486)), "")&amp;
" | "&amp; SOURCE!M486&amp;      IF(lookups!$P$2-LEN(SOURCE!M486) &gt;= 0, REPT(" ",lookups!$P$2-LEN(SOURCE!M486)), "")&amp;
      "},"&amp;IF(SOURCE!O486&lt;&gt;"",""&amp;SOURCE!O486,"")
 )
)
)</f>
        <v>/*  465 */  { fnGetSystemFlag,              FLAG_DMY,                    "DMY",                                         "DMY",                                         (0 &lt;&lt; TAM_MAX_BITS) |     0, CAT_SYFL | SLS_ENABLED   | US_UNCHANGED | EIM_DISABLED | PTP_DISABLED     }, // MUST be in the same</v>
      </c>
    </row>
    <row r="487" spans="1:1">
      <c r="A487" s="80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IF(lookups!$E$2-LEN(SOURCE!C487) &gt;= 0, REPT(" ",lookups!$E$2-LEN(SOURCE!C487)), "")&amp;
      SOURCE!D487&amp;", "&amp; IF(lookups!$F$2-LEN(SOURCE!D487) &gt;= 0, REPT(" ",lookups!$F$2-LEN(SOURCE!D487)), "")&amp;
      SOURCE!E487&amp;", "&amp; IF(lookups!$G$2-LEN(SOURCE!E487) &gt;=0, REPT(" ",lookups!$G$2-LEN(SOURCE!E487)), "")&amp;
      SOURCE!F487&amp;", "&amp; IF(lookups!$H$2-LEN(SOURCE!F487) &gt;= 0, REPT(" ",lookups!$H$2-LEN(SOURCE!F487)+2), "")&amp;"("&amp;
      SUBSTITUTE(TEXT(SOURCE!G487,"??0"),"  ","")&amp;" &lt;&lt; TAM_MAX_BITS) |"&amp; IF(lookups!$I$2-3 &gt;= 0, REPT(" ",MAX(1,lookups!$I$2-5+4+1-1-LEN(  IF(ISTEXT(SOURCE!H487),SOURCE!H487,  SUBSTITUTE(SUBSTITUTE(TEXT(SOURCE!H487,"????0"),"  ","")," ",""))   ))), "")&amp;
       IF(ISTEXT(SOURCE!H487),SOURCE!H487, SUBSTITUTE(SUBSTITUTE(TEXT(SOURCE!H487,"????0"),"  ","")," ",""))   &amp;","&amp; IF(lookups!$J$2-3 &gt;= 0, REPT(" ",lookups!$J$2-3-5), "")&amp;
      SOURCE!I487&amp;
" | "&amp; IF(lookups!$K$2-LEN(SOURCE!I487) &gt;= 0, REPT(" ",lookups!$K$2-LEN(SOURCE!I487)), "")&amp;
      SOURCE!J487&amp;      IF(lookups!$L$2-LEN(SOURCE!J487) &gt;= 0, REPT(" ",lookups!$L$2-LEN(SOURCE!J487)), "")&amp;
" | "&amp; IF(lookups!$K$2-LEN(SOURCE!I487) &gt;= 0, REPT(" ",lookups!$K$2-LEN(SOURCE!I487)), "")&amp;
      SOURCE!K487&amp;      IF(lookups!$L$2-LEN(SOURCE!K487) &gt;= 0, REPT(" ",lookups!$M$2-LEN(SOURCE!K487)), "")&amp;
" | "&amp; SOURCE!L487&amp;      IF(lookups!$O$2-LEN(SOURCE!L487) &gt;= 0, REPT(" ",lookups!$O$2-LEN(SOURCE!L487)), "")&amp;
" | "&amp; SOURCE!M487&amp;      IF(lookups!$P$2-LEN(SOURCE!M487) &gt;= 0, REPT(" ",lookups!$P$2-LEN(SOURCE!M487)), "")&amp;
      "},"&amp;IF(SOURCE!O487&lt;&gt;"",""&amp;SOURCE!O487,"")
 )
)
)</f>
        <v>/*  466 */  { fnGetSystemFlag,              FLAG_MDY,                    "MDY",                                         "MDY",                                         (0 &lt;&lt; TAM_MAX_BITS) |     0, CAT_SYFL | SLS_ENABLED   | US_UNCHANGED | EIM_DISABLED | PTP_DISABLED     }, // order as the flag</v>
      </c>
    </row>
    <row r="488" spans="1:1">
      <c r="A488" s="80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IF(lookups!$E$2-LEN(SOURCE!C488) &gt;= 0, REPT(" ",lookups!$E$2-LEN(SOURCE!C488)), "")&amp;
      SOURCE!D488&amp;", "&amp; IF(lookups!$F$2-LEN(SOURCE!D488) &gt;= 0, REPT(" ",lookups!$F$2-LEN(SOURCE!D488)), "")&amp;
      SOURCE!E488&amp;", "&amp; IF(lookups!$G$2-LEN(SOURCE!E488) &gt;=0, REPT(" ",lookups!$G$2-LEN(SOURCE!E488)), "")&amp;
      SOURCE!F488&amp;", "&amp; IF(lookups!$H$2-LEN(SOURCE!F488) &gt;= 0, REPT(" ",lookups!$H$2-LEN(SOURCE!F488)+2), "")&amp;"("&amp;
      SUBSTITUTE(TEXT(SOURCE!G488,"??0"),"  ","")&amp;" &lt;&lt; TAM_MAX_BITS) |"&amp; IF(lookups!$I$2-3 &gt;= 0, REPT(" ",MAX(1,lookups!$I$2-5+4+1-1-LEN(  IF(ISTEXT(SOURCE!H488),SOURCE!H488,  SUBSTITUTE(SUBSTITUTE(TEXT(SOURCE!H488,"????0"),"  ","")," ",""))   ))), "")&amp;
       IF(ISTEXT(SOURCE!H488),SOURCE!H488, SUBSTITUTE(SUBSTITUTE(TEXT(SOURCE!H488,"????0"),"  ","")," ",""))   &amp;","&amp; IF(lookups!$J$2-3 &gt;= 0, REPT(" ",lookups!$J$2-3-5), "")&amp;
      SOURCE!I488&amp;
" | "&amp; IF(lookups!$K$2-LEN(SOURCE!I488) &gt;= 0, REPT(" ",lookups!$K$2-LEN(SOURCE!I488)), "")&amp;
      SOURCE!J488&amp;      IF(lookups!$L$2-LEN(SOURCE!J488) &gt;= 0, REPT(" ",lookups!$L$2-LEN(SOURCE!J488)), "")&amp;
" | "&amp; IF(lookups!$K$2-LEN(SOURCE!I488) &gt;= 0, REPT(" ",lookups!$K$2-LEN(SOURCE!I488)), "")&amp;
      SOURCE!K488&amp;      IF(lookups!$L$2-LEN(SOURCE!K488) &gt;= 0, REPT(" ",lookups!$M$2-LEN(SOURCE!K488)), "")&amp;
" | "&amp; SOURCE!L488&amp;      IF(lookups!$O$2-LEN(SOURCE!L488) &gt;= 0, REPT(" ",lookups!$O$2-LEN(SOURCE!L488)), "")&amp;
" | "&amp; SOURCE!M488&amp;      IF(lookups!$P$2-LEN(SOURCE!M488) &gt;= 0, REPT(" ",lookups!$P$2-LEN(SOURCE!M488)), "")&amp;
      "},"&amp;IF(SOURCE!O488&lt;&gt;"",""&amp;SOURCE!O488,"")
 )
)
)</f>
        <v>/*  467 */  { fnGetSystemFlag,              FLAG_CPXRES,                 "CPXRES",                                      "CPXRES",                                      (0 &lt;&lt; TAM_MAX_BITS) |     0, CAT_SYFL | SLS_ENABLED   | US_UNCHANGED | EIM_DISABLED | PTP_DISABLED     }, // number (8 LSB) defined</v>
      </c>
    </row>
    <row r="489" spans="1:1">
      <c r="A489" s="80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IF(lookups!$E$2-LEN(SOURCE!C489) &gt;= 0, REPT(" ",lookups!$E$2-LEN(SOURCE!C489)), "")&amp;
      SOURCE!D489&amp;", "&amp; IF(lookups!$F$2-LEN(SOURCE!D489) &gt;= 0, REPT(" ",lookups!$F$2-LEN(SOURCE!D489)), "")&amp;
      SOURCE!E489&amp;", "&amp; IF(lookups!$G$2-LEN(SOURCE!E489) &gt;=0, REPT(" ",lookups!$G$2-LEN(SOURCE!E489)), "")&amp;
      SOURCE!F489&amp;", "&amp; IF(lookups!$H$2-LEN(SOURCE!F489) &gt;= 0, REPT(" ",lookups!$H$2-LEN(SOURCE!F489)+2), "")&amp;"("&amp;
      SUBSTITUTE(TEXT(SOURCE!G489,"??0"),"  ","")&amp;" &lt;&lt; TAM_MAX_BITS) |"&amp; IF(lookups!$I$2-3 &gt;= 0, REPT(" ",MAX(1,lookups!$I$2-5+4+1-1-LEN(  IF(ISTEXT(SOURCE!H489),SOURCE!H489,  SUBSTITUTE(SUBSTITUTE(TEXT(SOURCE!H489,"????0"),"  ","")," ",""))   ))), "")&amp;
       IF(ISTEXT(SOURCE!H489),SOURCE!H489, SUBSTITUTE(SUBSTITUTE(TEXT(SOURCE!H489,"????0"),"  ","")," ",""))   &amp;","&amp; IF(lookups!$J$2-3 &gt;= 0, REPT(" ",lookups!$J$2-3-5), "")&amp;
      SOURCE!I489&amp;
" | "&amp; IF(lookups!$K$2-LEN(SOURCE!I489) &gt;= 0, REPT(" ",lookups!$K$2-LEN(SOURCE!I489)), "")&amp;
      SOURCE!J489&amp;      IF(lookups!$L$2-LEN(SOURCE!J489) &gt;= 0, REPT(" ",lookups!$L$2-LEN(SOURCE!J489)), "")&amp;
" | "&amp; IF(lookups!$K$2-LEN(SOURCE!I489) &gt;= 0, REPT(" ",lookups!$K$2-LEN(SOURCE!I489)), "")&amp;
      SOURCE!K489&amp;      IF(lookups!$L$2-LEN(SOURCE!K489) &gt;= 0, REPT(" ",lookups!$M$2-LEN(SOURCE!K489)), "")&amp;
" | "&amp; SOURCE!L489&amp;      IF(lookups!$O$2-LEN(SOURCE!L489) &gt;= 0, REPT(" ",lookups!$O$2-LEN(SOURCE!L489)), "")&amp;
" | "&amp; SOURCE!M489&amp;      IF(lookups!$P$2-LEN(SOURCE!M489) &gt;= 0, REPT(" ",lookups!$P$2-LEN(SOURCE!M489)), "")&amp;
      "},"&amp;IF(SOURCE!O489&lt;&gt;"",""&amp;SOURCE!O489,"")
 )
)
)</f>
        <v>/*  468 */  { fnGetSystemFlag,              FLAG_CPXj,                   "CPX" STD_op_j,                                "CPX" STD_op_j,                                (0 &lt;&lt; TAM_MAX_BITS) |     0, CAT_SYFL | SLS_ENABLED   | US_UNCHANGED | EIM_DISABLED | PTP_DISABLED     }, // in defines.h</v>
      </c>
    </row>
    <row r="490" spans="1:1">
      <c r="A490" s="80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IF(lookups!$E$2-LEN(SOURCE!C490) &gt;= 0, REPT(" ",lookups!$E$2-LEN(SOURCE!C490)), "")&amp;
      SOURCE!D490&amp;", "&amp; IF(lookups!$F$2-LEN(SOURCE!D490) &gt;= 0, REPT(" ",lookups!$F$2-LEN(SOURCE!D490)), "")&amp;
      SOURCE!E490&amp;", "&amp; IF(lookups!$G$2-LEN(SOURCE!E490) &gt;=0, REPT(" ",lookups!$G$2-LEN(SOURCE!E490)), "")&amp;
      SOURCE!F490&amp;", "&amp; IF(lookups!$H$2-LEN(SOURCE!F490) &gt;= 0, REPT(" ",lookups!$H$2-LEN(SOURCE!F490)+2), "")&amp;"("&amp;
      SUBSTITUTE(TEXT(SOURCE!G490,"??0"),"  ","")&amp;" &lt;&lt; TAM_MAX_BITS) |"&amp; IF(lookups!$I$2-3 &gt;= 0, REPT(" ",MAX(1,lookups!$I$2-5+4+1-1-LEN(  IF(ISTEXT(SOURCE!H490),SOURCE!H490,  SUBSTITUTE(SUBSTITUTE(TEXT(SOURCE!H490,"????0"),"  ","")," ",""))   ))), "")&amp;
       IF(ISTEXT(SOURCE!H490),SOURCE!H490, SUBSTITUTE(SUBSTITUTE(TEXT(SOURCE!H490,"????0"),"  ","")," ",""))   &amp;","&amp; IF(lookups!$J$2-3 &gt;= 0, REPT(" ",lookups!$J$2-3-5), "")&amp;
      SOURCE!I490&amp;
" | "&amp; IF(lookups!$K$2-LEN(SOURCE!I490) &gt;= 0, REPT(" ",lookups!$K$2-LEN(SOURCE!I490)), "")&amp;
      SOURCE!J490&amp;      IF(lookups!$L$2-LEN(SOURCE!J490) &gt;= 0, REPT(" ",lookups!$L$2-LEN(SOURCE!J490)), "")&amp;
" | "&amp; IF(lookups!$K$2-LEN(SOURCE!I490) &gt;= 0, REPT(" ",lookups!$K$2-LEN(SOURCE!I490)), "")&amp;
      SOURCE!K490&amp;      IF(lookups!$L$2-LEN(SOURCE!K490) &gt;= 0, REPT(" ",lookups!$M$2-LEN(SOURCE!K490)), "")&amp;
" | "&amp; SOURCE!L490&amp;      IF(lookups!$O$2-LEN(SOURCE!L490) &gt;= 0, REPT(" ",lookups!$O$2-LEN(SOURCE!L490)), "")&amp;
" | "&amp; SOURCE!M490&amp;      IF(lookups!$P$2-LEN(SOURCE!M490) &gt;= 0, REPT(" ",lookups!$P$2-LEN(SOURCE!M490)), "")&amp;
      "},"&amp;IF(SOURCE!O490&lt;&gt;"",""&amp;SOURCE!O490,"")
 )
)
)</f>
        <v>/*  469 */  { fnGetSystemFlag,              FLAG_POLAR,                  "POLAR",                                       "POLAR",                                       (0 &lt;&lt; TAM_MAX_BITS) |     0, CAT_SYFL | SLS_ENABLED   | US_UNCHANGED | EIM_DISABLED | PTP_DISABLED     },</v>
      </c>
    </row>
    <row r="491" spans="1:1">
      <c r="A491" s="80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IF(lookups!$E$2-LEN(SOURCE!C491) &gt;= 0, REPT(" ",lookups!$E$2-LEN(SOURCE!C491)), "")&amp;
      SOURCE!D491&amp;", "&amp; IF(lookups!$F$2-LEN(SOURCE!D491) &gt;= 0, REPT(" ",lookups!$F$2-LEN(SOURCE!D491)), "")&amp;
      SOURCE!E491&amp;", "&amp; IF(lookups!$G$2-LEN(SOURCE!E491) &gt;=0, REPT(" ",lookups!$G$2-LEN(SOURCE!E491)), "")&amp;
      SOURCE!F491&amp;", "&amp; IF(lookups!$H$2-LEN(SOURCE!F491) &gt;= 0, REPT(" ",lookups!$H$2-LEN(SOURCE!F491)+2), "")&amp;"("&amp;
      SUBSTITUTE(TEXT(SOURCE!G491,"??0"),"  ","")&amp;" &lt;&lt; TAM_MAX_BITS) |"&amp; IF(lookups!$I$2-3 &gt;= 0, REPT(" ",MAX(1,lookups!$I$2-5+4+1-1-LEN(  IF(ISTEXT(SOURCE!H491),SOURCE!H491,  SUBSTITUTE(SUBSTITUTE(TEXT(SOURCE!H491,"????0"),"  ","")," ",""))   ))), "")&amp;
       IF(ISTEXT(SOURCE!H491),SOURCE!H491, SUBSTITUTE(SUBSTITUTE(TEXT(SOURCE!H491,"????0"),"  ","")," ",""))   &amp;","&amp; IF(lookups!$J$2-3 &gt;= 0, REPT(" ",lookups!$J$2-3-5), "")&amp;
      SOURCE!I491&amp;
" | "&amp; IF(lookups!$K$2-LEN(SOURCE!I491) &gt;= 0, REPT(" ",lookups!$K$2-LEN(SOURCE!I491)), "")&amp;
      SOURCE!J491&amp;      IF(lookups!$L$2-LEN(SOURCE!J491) &gt;= 0, REPT(" ",lookups!$L$2-LEN(SOURCE!J491)), "")&amp;
" | "&amp; IF(lookups!$K$2-LEN(SOURCE!I491) &gt;= 0, REPT(" ",lookups!$K$2-LEN(SOURCE!I491)), "")&amp;
      SOURCE!K491&amp;      IF(lookups!$L$2-LEN(SOURCE!K491) &gt;= 0, REPT(" ",lookups!$M$2-LEN(SOURCE!K491)), "")&amp;
" | "&amp; SOURCE!L491&amp;      IF(lookups!$O$2-LEN(SOURCE!L491) &gt;= 0, REPT(" ",lookups!$O$2-LEN(SOURCE!L491)), "")&amp;
" | "&amp; SOURCE!M491&amp;      IF(lookups!$P$2-LEN(SOURCE!M491) &gt;= 0, REPT(" ",lookups!$P$2-LEN(SOURCE!M491)), "")&amp;
      "},"&amp;IF(SOURCE!O491&lt;&gt;"",""&amp;SOURCE!O491,"")
 )
)
)</f>
        <v>/*  470 */  { fnGetSystemFlag,              FLAG_FRACT,                  "FRACT",                                       "FRACT",                                       (0 &lt;&lt; TAM_MAX_BITS) |     0, CAT_SYFL | SLS_ENABLED   | US_UNCHANGED | EIM_DISABLED | PTP_DISABLED     }, // And TDM24 MUST be</v>
      </c>
    </row>
    <row r="492" spans="1:1">
      <c r="A492" s="80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IF(lookups!$E$2-LEN(SOURCE!C492) &gt;= 0, REPT(" ",lookups!$E$2-LEN(SOURCE!C492)), "")&amp;
      SOURCE!D492&amp;", "&amp; IF(lookups!$F$2-LEN(SOURCE!D492) &gt;= 0, REPT(" ",lookups!$F$2-LEN(SOURCE!D492)), "")&amp;
      SOURCE!E492&amp;", "&amp; IF(lookups!$G$2-LEN(SOURCE!E492) &gt;=0, REPT(" ",lookups!$G$2-LEN(SOURCE!E492)), "")&amp;
      SOURCE!F492&amp;", "&amp; IF(lookups!$H$2-LEN(SOURCE!F492) &gt;= 0, REPT(" ",lookups!$H$2-LEN(SOURCE!F492)+2), "")&amp;"("&amp;
      SUBSTITUTE(TEXT(SOURCE!G492,"??0"),"  ","")&amp;" &lt;&lt; TAM_MAX_BITS) |"&amp; IF(lookups!$I$2-3 &gt;= 0, REPT(" ",MAX(1,lookups!$I$2-5+4+1-1-LEN(  IF(ISTEXT(SOURCE!H492),SOURCE!H492,  SUBSTITUTE(SUBSTITUTE(TEXT(SOURCE!H492,"????0"),"  ","")," ",""))   ))), "")&amp;
       IF(ISTEXT(SOURCE!H492),SOURCE!H492, SUBSTITUTE(SUBSTITUTE(TEXT(SOURCE!H492,"????0"),"  ","")," ",""))   &amp;","&amp; IF(lookups!$J$2-3 &gt;= 0, REPT(" ",lookups!$J$2-3-5), "")&amp;
      SOURCE!I492&amp;
" | "&amp; IF(lookups!$K$2-LEN(SOURCE!I492) &gt;= 0, REPT(" ",lookups!$K$2-LEN(SOURCE!I492)), "")&amp;
      SOURCE!J492&amp;      IF(lookups!$L$2-LEN(SOURCE!J492) &gt;= 0, REPT(" ",lookups!$L$2-LEN(SOURCE!J492)), "")&amp;
" | "&amp; IF(lookups!$K$2-LEN(SOURCE!I492) &gt;= 0, REPT(" ",lookups!$K$2-LEN(SOURCE!I492)), "")&amp;
      SOURCE!K492&amp;      IF(lookups!$L$2-LEN(SOURCE!K492) &gt;= 0, REPT(" ",lookups!$M$2-LEN(SOURCE!K492)), "")&amp;
" | "&amp; SOURCE!L492&amp;      IF(lookups!$O$2-LEN(SOURCE!L492) &gt;= 0, REPT(" ",lookups!$O$2-LEN(SOURCE!L492)), "")&amp;
" | "&amp; SOURCE!M492&amp;      IF(lookups!$P$2-LEN(SOURCE!M492) &gt;= 0, REPT(" ",lookups!$P$2-LEN(SOURCE!M492)), "")&amp;
      "},"&amp;IF(SOURCE!O492&lt;&gt;"",""&amp;SOURCE!O492,"")
 )
)
)</f>
        <v>/*  471 */  { fnGetSystemFlag,              FLAG_PROPFR,                 "PROPFR",                                      "PROPFR",                                      (0 &lt;&lt; TAM_MAX_BITS) |     0, CAT_SYFL | SLS_ENABLED   | US_UNCHANGED | EIM_DISABLED | PTP_DISABLED     }, // the first.</v>
      </c>
    </row>
    <row r="493" spans="1:1">
      <c r="A493" s="80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IF(lookups!$E$2-LEN(SOURCE!C493) &gt;= 0, REPT(" ",lookups!$E$2-LEN(SOURCE!C493)), "")&amp;
      SOURCE!D493&amp;", "&amp; IF(lookups!$F$2-LEN(SOURCE!D493) &gt;= 0, REPT(" ",lookups!$F$2-LEN(SOURCE!D493)), "")&amp;
      SOURCE!E493&amp;", "&amp; IF(lookups!$G$2-LEN(SOURCE!E493) &gt;=0, REPT(" ",lookups!$G$2-LEN(SOURCE!E493)), "")&amp;
      SOURCE!F493&amp;", "&amp; IF(lookups!$H$2-LEN(SOURCE!F493) &gt;= 0, REPT(" ",lookups!$H$2-LEN(SOURCE!F493)+2), "")&amp;"("&amp;
      SUBSTITUTE(TEXT(SOURCE!G493,"??0"),"  ","")&amp;" &lt;&lt; TAM_MAX_BITS) |"&amp; IF(lookups!$I$2-3 &gt;= 0, REPT(" ",MAX(1,lookups!$I$2-5+4+1-1-LEN(  IF(ISTEXT(SOURCE!H493),SOURCE!H493,  SUBSTITUTE(SUBSTITUTE(TEXT(SOURCE!H493,"????0"),"  ","")," ",""))   ))), "")&amp;
       IF(ISTEXT(SOURCE!H493),SOURCE!H493, SUBSTITUTE(SUBSTITUTE(TEXT(SOURCE!H493,"????0"),"  ","")," ",""))   &amp;","&amp; IF(lookups!$J$2-3 &gt;= 0, REPT(" ",lookups!$J$2-3-5), "")&amp;
      SOURCE!I493&amp;
" | "&amp; IF(lookups!$K$2-LEN(SOURCE!I493) &gt;= 0, REPT(" ",lookups!$K$2-LEN(SOURCE!I493)), "")&amp;
      SOURCE!J493&amp;      IF(lookups!$L$2-LEN(SOURCE!J493) &gt;= 0, REPT(" ",lookups!$L$2-LEN(SOURCE!J493)), "")&amp;
" | "&amp; IF(lookups!$K$2-LEN(SOURCE!I493) &gt;= 0, REPT(" ",lookups!$K$2-LEN(SOURCE!I493)), "")&amp;
      SOURCE!K493&amp;      IF(lookups!$L$2-LEN(SOURCE!K493) &gt;= 0, REPT(" ",lookups!$M$2-LEN(SOURCE!K493)), "")&amp;
" | "&amp; SOURCE!L493&amp;      IF(lookups!$O$2-LEN(SOURCE!L493) &gt;= 0, REPT(" ",lookups!$O$2-LEN(SOURCE!L493)), "")&amp;
" | "&amp; SOURCE!M493&amp;      IF(lookups!$P$2-LEN(SOURCE!M493) &gt;= 0, REPT(" ",lookups!$P$2-LEN(SOURCE!M493)), "")&amp;
      "},"&amp;IF(SOURCE!O493&lt;&gt;"",""&amp;SOURCE!O493,"")
 )
)
)</f>
        <v>/*  472 */  { fnGetSystemFlag,              FLAG_DENANY,                 "DENANY",                                      "DENANY",                                      (0 &lt;&lt; TAM_MAX_BITS) |     0, CAT_SYFL | SLS_ENABLED   | US_UNCHANGED | EIM_DISABLED | PTP_DISABLED     },</v>
      </c>
    </row>
    <row r="494" spans="1:1">
      <c r="A494" s="80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IF(lookups!$E$2-LEN(SOURCE!C494) &gt;= 0, REPT(" ",lookups!$E$2-LEN(SOURCE!C494)), "")&amp;
      SOURCE!D494&amp;", "&amp; IF(lookups!$F$2-LEN(SOURCE!D494) &gt;= 0, REPT(" ",lookups!$F$2-LEN(SOURCE!D494)), "")&amp;
      SOURCE!E494&amp;", "&amp; IF(lookups!$G$2-LEN(SOURCE!E494) &gt;=0, REPT(" ",lookups!$G$2-LEN(SOURCE!E494)), "")&amp;
      SOURCE!F494&amp;", "&amp; IF(lookups!$H$2-LEN(SOURCE!F494) &gt;= 0, REPT(" ",lookups!$H$2-LEN(SOURCE!F494)+2), "")&amp;"("&amp;
      SUBSTITUTE(TEXT(SOURCE!G494,"??0"),"  ","")&amp;" &lt;&lt; TAM_MAX_BITS) |"&amp; IF(lookups!$I$2-3 &gt;= 0, REPT(" ",MAX(1,lookups!$I$2-5+4+1-1-LEN(  IF(ISTEXT(SOURCE!H494),SOURCE!H494,  SUBSTITUTE(SUBSTITUTE(TEXT(SOURCE!H494,"????0"),"  ","")," ",""))   ))), "")&amp;
       IF(ISTEXT(SOURCE!H494),SOURCE!H494, SUBSTITUTE(SUBSTITUTE(TEXT(SOURCE!H494,"????0"),"  ","")," ",""))   &amp;","&amp; IF(lookups!$J$2-3 &gt;= 0, REPT(" ",lookups!$J$2-3-5), "")&amp;
      SOURCE!I494&amp;
" | "&amp; IF(lookups!$K$2-LEN(SOURCE!I494) &gt;= 0, REPT(" ",lookups!$K$2-LEN(SOURCE!I494)), "")&amp;
      SOURCE!J494&amp;      IF(lookups!$L$2-LEN(SOURCE!J494) &gt;= 0, REPT(" ",lookups!$L$2-LEN(SOURCE!J494)), "")&amp;
" | "&amp; IF(lookups!$K$2-LEN(SOURCE!I494) &gt;= 0, REPT(" ",lookups!$K$2-LEN(SOURCE!I494)), "")&amp;
      SOURCE!K494&amp;      IF(lookups!$L$2-LEN(SOURCE!K494) &gt;= 0, REPT(" ",lookups!$M$2-LEN(SOURCE!K494)), "")&amp;
" | "&amp; SOURCE!L494&amp;      IF(lookups!$O$2-LEN(SOURCE!L494) &gt;= 0, REPT(" ",lookups!$O$2-LEN(SOURCE!L494)), "")&amp;
" | "&amp; SOURCE!M494&amp;      IF(lookups!$P$2-LEN(SOURCE!M494) &gt;= 0, REPT(" ",lookups!$P$2-LEN(SOURCE!M494)), "")&amp;
      "},"&amp;IF(SOURCE!O494&lt;&gt;"",""&amp;SOURCE!O494,"")
 )
)
)</f>
        <v>/*  473 */  { fnGetSystemFlag,              FLAG_DENFIX,                 "DENFIX",                                      "DENFIX",                                      (0 &lt;&lt; TAM_MAX_BITS) |     0, CAT_SYFL | SLS_ENABLED   | US_UNCHANGED | EIM_DISABLED | PTP_DISABLED     },</v>
      </c>
    </row>
    <row r="495" spans="1:1">
      <c r="A495" s="80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IF(lookups!$E$2-LEN(SOURCE!C495) &gt;= 0, REPT(" ",lookups!$E$2-LEN(SOURCE!C495)), "")&amp;
      SOURCE!D495&amp;", "&amp; IF(lookups!$F$2-LEN(SOURCE!D495) &gt;= 0, REPT(" ",lookups!$F$2-LEN(SOURCE!D495)), "")&amp;
      SOURCE!E495&amp;", "&amp; IF(lookups!$G$2-LEN(SOURCE!E495) &gt;=0, REPT(" ",lookups!$G$2-LEN(SOURCE!E495)), "")&amp;
      SOURCE!F495&amp;", "&amp; IF(lookups!$H$2-LEN(SOURCE!F495) &gt;= 0, REPT(" ",lookups!$H$2-LEN(SOURCE!F495)+2), "")&amp;"("&amp;
      SUBSTITUTE(TEXT(SOURCE!G495,"??0"),"  ","")&amp;" &lt;&lt; TAM_MAX_BITS) |"&amp; IF(lookups!$I$2-3 &gt;= 0, REPT(" ",MAX(1,lookups!$I$2-5+4+1-1-LEN(  IF(ISTEXT(SOURCE!H495),SOURCE!H495,  SUBSTITUTE(SUBSTITUTE(TEXT(SOURCE!H495,"????0"),"  ","")," ",""))   ))), "")&amp;
       IF(ISTEXT(SOURCE!H495),SOURCE!H495, SUBSTITUTE(SUBSTITUTE(TEXT(SOURCE!H495,"????0"),"  ","")," ",""))   &amp;","&amp; IF(lookups!$J$2-3 &gt;= 0, REPT(" ",lookups!$J$2-3-5), "")&amp;
      SOURCE!I495&amp;
" | "&amp; IF(lookups!$K$2-LEN(SOURCE!I495) &gt;= 0, REPT(" ",lookups!$K$2-LEN(SOURCE!I495)), "")&amp;
      SOURCE!J495&amp;      IF(lookups!$L$2-LEN(SOURCE!J495) &gt;= 0, REPT(" ",lookups!$L$2-LEN(SOURCE!J495)), "")&amp;
" | "&amp; IF(lookups!$K$2-LEN(SOURCE!I495) &gt;= 0, REPT(" ",lookups!$K$2-LEN(SOURCE!I495)), "")&amp;
      SOURCE!K495&amp;      IF(lookups!$L$2-LEN(SOURCE!K495) &gt;= 0, REPT(" ",lookups!$M$2-LEN(SOURCE!K495)), "")&amp;
" | "&amp; SOURCE!L495&amp;      IF(lookups!$O$2-LEN(SOURCE!L495) &gt;= 0, REPT(" ",lookups!$O$2-LEN(SOURCE!L495)), "")&amp;
" | "&amp; SOURCE!M495&amp;      IF(lookups!$P$2-LEN(SOURCE!M495) &gt;= 0, REPT(" ",lookups!$P$2-LEN(SOURCE!M495)), "")&amp;
      "},"&amp;IF(SOURCE!O495&lt;&gt;"",""&amp;SOURCE!O495,"")
 )
)
)</f>
        <v>/*  474 */  { fnGetSystemFlag,              FLAG_CARRY,                  "CARRY",                                       "CARRY",                                       (0 &lt;&lt; TAM_MAX_BITS) |     0, CAT_SYFL | SLS_ENABLED   | US_UNCHANGED | EIM_DISABLED | PTP_DISABLED     },</v>
      </c>
    </row>
    <row r="496" spans="1:1">
      <c r="A496" s="80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IF(lookups!$E$2-LEN(SOURCE!C496) &gt;= 0, REPT(" ",lookups!$E$2-LEN(SOURCE!C496)), "")&amp;
      SOURCE!D496&amp;", "&amp; IF(lookups!$F$2-LEN(SOURCE!D496) &gt;= 0, REPT(" ",lookups!$F$2-LEN(SOURCE!D496)), "")&amp;
      SOURCE!E496&amp;", "&amp; IF(lookups!$G$2-LEN(SOURCE!E496) &gt;=0, REPT(" ",lookups!$G$2-LEN(SOURCE!E496)), "")&amp;
      SOURCE!F496&amp;", "&amp; IF(lookups!$H$2-LEN(SOURCE!F496) &gt;= 0, REPT(" ",lookups!$H$2-LEN(SOURCE!F496)+2), "")&amp;"("&amp;
      SUBSTITUTE(TEXT(SOURCE!G496,"??0"),"  ","")&amp;" &lt;&lt; TAM_MAX_BITS) |"&amp; IF(lookups!$I$2-3 &gt;= 0, REPT(" ",MAX(1,lookups!$I$2-5+4+1-1-LEN(  IF(ISTEXT(SOURCE!H496),SOURCE!H496,  SUBSTITUTE(SUBSTITUTE(TEXT(SOURCE!H496,"????0"),"  ","")," ",""))   ))), "")&amp;
       IF(ISTEXT(SOURCE!H496),SOURCE!H496, SUBSTITUTE(SUBSTITUTE(TEXT(SOURCE!H496,"????0"),"  ","")," ",""))   &amp;","&amp; IF(lookups!$J$2-3 &gt;= 0, REPT(" ",lookups!$J$2-3-5), "")&amp;
      SOURCE!I496&amp;
" | "&amp; IF(lookups!$K$2-LEN(SOURCE!I496) &gt;= 0, REPT(" ",lookups!$K$2-LEN(SOURCE!I496)), "")&amp;
      SOURCE!J496&amp;      IF(lookups!$L$2-LEN(SOURCE!J496) &gt;= 0, REPT(" ",lookups!$L$2-LEN(SOURCE!J496)), "")&amp;
" | "&amp; IF(lookups!$K$2-LEN(SOURCE!I496) &gt;= 0, REPT(" ",lookups!$K$2-LEN(SOURCE!I496)), "")&amp;
      SOURCE!K496&amp;      IF(lookups!$L$2-LEN(SOURCE!K496) &gt;= 0, REPT(" ",lookups!$M$2-LEN(SOURCE!K496)), "")&amp;
" | "&amp; SOURCE!L496&amp;      IF(lookups!$O$2-LEN(SOURCE!L496) &gt;= 0, REPT(" ",lookups!$O$2-LEN(SOURCE!L496)), "")&amp;
" | "&amp; SOURCE!M496&amp;      IF(lookups!$P$2-LEN(SOURCE!M496) &gt;= 0, REPT(" ",lookups!$P$2-LEN(SOURCE!M496)), "")&amp;
      "},"&amp;IF(SOURCE!O496&lt;&gt;"",""&amp;SOURCE!O496,"")
 )
)
)</f>
        <v>/*  475 */  { fnGetSystemFlag,              FLAG_OVERFLOW,               "OVERFL",                                      "OVERFL",                                      (0 &lt;&lt; TAM_MAX_BITS) |     0, CAT_SYFL | SLS_ENABLED   | US_UNCHANGED | EIM_DISABLED | PTP_DISABLED     },</v>
      </c>
    </row>
    <row r="497" spans="1:1">
      <c r="A497" s="80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IF(lookups!$E$2-LEN(SOURCE!C497) &gt;= 0, REPT(" ",lookups!$E$2-LEN(SOURCE!C497)), "")&amp;
      SOURCE!D497&amp;", "&amp; IF(lookups!$F$2-LEN(SOURCE!D497) &gt;= 0, REPT(" ",lookups!$F$2-LEN(SOURCE!D497)), "")&amp;
      SOURCE!E497&amp;", "&amp; IF(lookups!$G$2-LEN(SOURCE!E497) &gt;=0, REPT(" ",lookups!$G$2-LEN(SOURCE!E497)), "")&amp;
      SOURCE!F497&amp;", "&amp; IF(lookups!$H$2-LEN(SOURCE!F497) &gt;= 0, REPT(" ",lookups!$H$2-LEN(SOURCE!F497)+2), "")&amp;"("&amp;
      SUBSTITUTE(TEXT(SOURCE!G497,"??0"),"  ","")&amp;" &lt;&lt; TAM_MAX_BITS) |"&amp; IF(lookups!$I$2-3 &gt;= 0, REPT(" ",MAX(1,lookups!$I$2-5+4+1-1-LEN(  IF(ISTEXT(SOURCE!H497),SOURCE!H497,  SUBSTITUTE(SUBSTITUTE(TEXT(SOURCE!H497,"????0"),"  ","")," ",""))   ))), "")&amp;
       IF(ISTEXT(SOURCE!H497),SOURCE!H497, SUBSTITUTE(SUBSTITUTE(TEXT(SOURCE!H497,"????0"),"  ","")," ",""))   &amp;","&amp; IF(lookups!$J$2-3 &gt;= 0, REPT(" ",lookups!$J$2-3-5), "")&amp;
      SOURCE!I497&amp;
" | "&amp; IF(lookups!$K$2-LEN(SOURCE!I497) &gt;= 0, REPT(" ",lookups!$K$2-LEN(SOURCE!I497)), "")&amp;
      SOURCE!J497&amp;      IF(lookups!$L$2-LEN(SOURCE!J497) &gt;= 0, REPT(" ",lookups!$L$2-LEN(SOURCE!J497)), "")&amp;
" | "&amp; IF(lookups!$K$2-LEN(SOURCE!I497) &gt;= 0, REPT(" ",lookups!$K$2-LEN(SOURCE!I497)), "")&amp;
      SOURCE!K497&amp;      IF(lookups!$L$2-LEN(SOURCE!K497) &gt;= 0, REPT(" ",lookups!$M$2-LEN(SOURCE!K497)), "")&amp;
" | "&amp; SOURCE!L497&amp;      IF(lookups!$O$2-LEN(SOURCE!L497) &gt;= 0, REPT(" ",lookups!$O$2-LEN(SOURCE!L497)), "")&amp;
" | "&amp; SOURCE!M497&amp;      IF(lookups!$P$2-LEN(SOURCE!M497) &gt;= 0, REPT(" ",lookups!$P$2-LEN(SOURCE!M497)), "")&amp;
      "},"&amp;IF(SOURCE!O497&lt;&gt;"",""&amp;SOURCE!O497,"")
 )
)
)</f>
        <v>/*  476 */  { fnGetSystemFlag,              FLAG_LEAD0,                  "LEAD.0",                                      "LEAD.0",                                      (0 &lt;&lt; TAM_MAX_BITS) |     0, CAT_SYFL | SLS_ENABLED   | US_UNCHANGED | EIM_DISABLED | PTP_DISABLED     },</v>
      </c>
    </row>
    <row r="498" spans="1:1">
      <c r="A498" s="80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IF(lookups!$E$2-LEN(SOURCE!C498) &gt;= 0, REPT(" ",lookups!$E$2-LEN(SOURCE!C498)), "")&amp;
      SOURCE!D498&amp;", "&amp; IF(lookups!$F$2-LEN(SOURCE!D498) &gt;= 0, REPT(" ",lookups!$F$2-LEN(SOURCE!D498)), "")&amp;
      SOURCE!E498&amp;", "&amp; IF(lookups!$G$2-LEN(SOURCE!E498) &gt;=0, REPT(" ",lookups!$G$2-LEN(SOURCE!E498)), "")&amp;
      SOURCE!F498&amp;", "&amp; IF(lookups!$H$2-LEN(SOURCE!F498) &gt;= 0, REPT(" ",lookups!$H$2-LEN(SOURCE!F498)+2), "")&amp;"("&amp;
      SUBSTITUTE(TEXT(SOURCE!G498,"??0"),"  ","")&amp;" &lt;&lt; TAM_MAX_BITS) |"&amp; IF(lookups!$I$2-3 &gt;= 0, REPT(" ",MAX(1,lookups!$I$2-5+4+1-1-LEN(  IF(ISTEXT(SOURCE!H498),SOURCE!H498,  SUBSTITUTE(SUBSTITUTE(TEXT(SOURCE!H498,"????0"),"  ","")," ",""))   ))), "")&amp;
       IF(ISTEXT(SOURCE!H498),SOURCE!H498, SUBSTITUTE(SUBSTITUTE(TEXT(SOURCE!H498,"????0"),"  ","")," ",""))   &amp;","&amp; IF(lookups!$J$2-3 &gt;= 0, REPT(" ",lookups!$J$2-3-5), "")&amp;
      SOURCE!I498&amp;
" | "&amp; IF(lookups!$K$2-LEN(SOURCE!I498) &gt;= 0, REPT(" ",lookups!$K$2-LEN(SOURCE!I498)), "")&amp;
      SOURCE!J498&amp;      IF(lookups!$L$2-LEN(SOURCE!J498) &gt;= 0, REPT(" ",lookups!$L$2-LEN(SOURCE!J498)), "")&amp;
" | "&amp; IF(lookups!$K$2-LEN(SOURCE!I498) &gt;= 0, REPT(" ",lookups!$K$2-LEN(SOURCE!I498)), "")&amp;
      SOURCE!K498&amp;      IF(lookups!$L$2-LEN(SOURCE!K498) &gt;= 0, REPT(" ",lookups!$M$2-LEN(SOURCE!K498)), "")&amp;
" | "&amp; SOURCE!L498&amp;      IF(lookups!$O$2-LEN(SOURCE!L498) &gt;= 0, REPT(" ",lookups!$O$2-LEN(SOURCE!L498)), "")&amp;
" | "&amp; SOURCE!M498&amp;      IF(lookups!$P$2-LEN(SOURCE!M498) &gt;= 0, REPT(" ",lookups!$P$2-LEN(SOURCE!M498)), "")&amp;
      "},"&amp;IF(SOURCE!O498&lt;&gt;"",""&amp;SOURCE!O498,"")
 )
)
)</f>
        <v>/*  477 */  { fnGetSystemFlag,              FLAG_ALPHA,                  "ALPHA",                                       "ALPHA",                                       (0 &lt;&lt; TAM_MAX_BITS) |     0, CAT_SYFL | SLS_ENABLED   | US_UNCHANGED | EIM_DISABLED | PTP_DISABLED     },</v>
      </c>
    </row>
    <row r="499" spans="1:1">
      <c r="A499" s="80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IF(lookups!$E$2-LEN(SOURCE!C499) &gt;= 0, REPT(" ",lookups!$E$2-LEN(SOURCE!C499)), "")&amp;
      SOURCE!D499&amp;", "&amp; IF(lookups!$F$2-LEN(SOURCE!D499) &gt;= 0, REPT(" ",lookups!$F$2-LEN(SOURCE!D499)), "")&amp;
      SOURCE!E499&amp;", "&amp; IF(lookups!$G$2-LEN(SOURCE!E499) &gt;=0, REPT(" ",lookups!$G$2-LEN(SOURCE!E499)), "")&amp;
      SOURCE!F499&amp;", "&amp; IF(lookups!$H$2-LEN(SOURCE!F499) &gt;= 0, REPT(" ",lookups!$H$2-LEN(SOURCE!F499)+2), "")&amp;"("&amp;
      SUBSTITUTE(TEXT(SOURCE!G499,"??0"),"  ","")&amp;" &lt;&lt; TAM_MAX_BITS) |"&amp; IF(lookups!$I$2-3 &gt;= 0, REPT(" ",MAX(1,lookups!$I$2-5+4+1-1-LEN(  IF(ISTEXT(SOURCE!H499),SOURCE!H499,  SUBSTITUTE(SUBSTITUTE(TEXT(SOURCE!H499,"????0"),"  ","")," ",""))   ))), "")&amp;
       IF(ISTEXT(SOURCE!H499),SOURCE!H499, SUBSTITUTE(SUBSTITUTE(TEXT(SOURCE!H499,"????0"),"  ","")," ",""))   &amp;","&amp; IF(lookups!$J$2-3 &gt;= 0, REPT(" ",lookups!$J$2-3-5), "")&amp;
      SOURCE!I499&amp;
" | "&amp; IF(lookups!$K$2-LEN(SOURCE!I499) &gt;= 0, REPT(" ",lookups!$K$2-LEN(SOURCE!I499)), "")&amp;
      SOURCE!J499&amp;      IF(lookups!$L$2-LEN(SOURCE!J499) &gt;= 0, REPT(" ",lookups!$L$2-LEN(SOURCE!J499)), "")&amp;
" | "&amp; IF(lookups!$K$2-LEN(SOURCE!I499) &gt;= 0, REPT(" ",lookups!$K$2-LEN(SOURCE!I499)), "")&amp;
      SOURCE!K499&amp;      IF(lookups!$L$2-LEN(SOURCE!K499) &gt;= 0, REPT(" ",lookups!$M$2-LEN(SOURCE!K499)), "")&amp;
" | "&amp; SOURCE!L499&amp;      IF(lookups!$O$2-LEN(SOURCE!L499) &gt;= 0, REPT(" ",lookups!$O$2-LEN(SOURCE!L499)), "")&amp;
" | "&amp; SOURCE!M499&amp;      IF(lookups!$P$2-LEN(SOURCE!M499) &gt;= 0, REPT(" ",lookups!$P$2-LEN(SOURCE!M499)), "")&amp;
      "},"&amp;IF(SOURCE!O499&lt;&gt;"",""&amp;SOURCE!O499,"")
 )
)
)</f>
        <v>/*  478 */  { fnGetSystemFlag,              FLAG_alphaCAP,               STD_alpha "CAP",                               STD_alpha "CAP",                               (0 &lt;&lt; TAM_MAX_BITS) |     0, CAT_SYFL | SLS_ENABLED   | US_UNCHANGED | EIM_DISABLED | PTP_DISABLED     },</v>
      </c>
    </row>
    <row r="500" spans="1:1">
      <c r="A500" s="80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IF(lookups!$E$2-LEN(SOURCE!C500) &gt;= 0, REPT(" ",lookups!$E$2-LEN(SOURCE!C500)), "")&amp;
      SOURCE!D500&amp;", "&amp; IF(lookups!$F$2-LEN(SOURCE!D500) &gt;= 0, REPT(" ",lookups!$F$2-LEN(SOURCE!D500)), "")&amp;
      SOURCE!E500&amp;", "&amp; IF(lookups!$G$2-LEN(SOURCE!E500) &gt;=0, REPT(" ",lookups!$G$2-LEN(SOURCE!E500)), "")&amp;
      SOURCE!F500&amp;", "&amp; IF(lookups!$H$2-LEN(SOURCE!F500) &gt;= 0, REPT(" ",lookups!$H$2-LEN(SOURCE!F500)+2), "")&amp;"("&amp;
      SUBSTITUTE(TEXT(SOURCE!G500,"??0"),"  ","")&amp;" &lt;&lt; TAM_MAX_BITS) |"&amp; IF(lookups!$I$2-3 &gt;= 0, REPT(" ",MAX(1,lookups!$I$2-5+4+1-1-LEN(  IF(ISTEXT(SOURCE!H500),SOURCE!H500,  SUBSTITUTE(SUBSTITUTE(TEXT(SOURCE!H500,"????0"),"  ","")," ",""))   ))), "")&amp;
       IF(ISTEXT(SOURCE!H500),SOURCE!H500, SUBSTITUTE(SUBSTITUTE(TEXT(SOURCE!H500,"????0"),"  ","")," ",""))   &amp;","&amp; IF(lookups!$J$2-3 &gt;= 0, REPT(" ",lookups!$J$2-3-5), "")&amp;
      SOURCE!I500&amp;
" | "&amp; IF(lookups!$K$2-LEN(SOURCE!I500) &gt;= 0, REPT(" ",lookups!$K$2-LEN(SOURCE!I500)), "")&amp;
      SOURCE!J500&amp;      IF(lookups!$L$2-LEN(SOURCE!J500) &gt;= 0, REPT(" ",lookups!$L$2-LEN(SOURCE!J500)), "")&amp;
" | "&amp; IF(lookups!$K$2-LEN(SOURCE!I500) &gt;= 0, REPT(" ",lookups!$K$2-LEN(SOURCE!I500)), "")&amp;
      SOURCE!K500&amp;      IF(lookups!$L$2-LEN(SOURCE!K500) &gt;= 0, REPT(" ",lookups!$M$2-LEN(SOURCE!K500)), "")&amp;
" | "&amp; SOURCE!L500&amp;      IF(lookups!$O$2-LEN(SOURCE!L500) &gt;= 0, REPT(" ",lookups!$O$2-LEN(SOURCE!L500)), "")&amp;
" | "&amp; SOURCE!M500&amp;      IF(lookups!$P$2-LEN(SOURCE!M500) &gt;= 0, REPT(" ",lookups!$P$2-LEN(SOURCE!M500)), "")&amp;
      "},"&amp;IF(SOURCE!O500&lt;&gt;"",""&amp;SOURCE!O500,"")
 )
)
)</f>
        <v>/*  479 */  { fnGetSystemFlag,              FLAG_RUNTIM,                 "RUNTIM",                                      "RUNTIM",                                      (0 &lt;&lt; TAM_MAX_BITS) |     0, CAT_SYFL | SLS_ENABLED   | US_UNCHANGED | EIM_DISABLED | PTP_DISABLED     },</v>
      </c>
    </row>
    <row r="501" spans="1:1">
      <c r="A501" s="80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IF(lookups!$E$2-LEN(SOURCE!C501) &gt;= 0, REPT(" ",lookups!$E$2-LEN(SOURCE!C501)), "")&amp;
      SOURCE!D501&amp;", "&amp; IF(lookups!$F$2-LEN(SOURCE!D501) &gt;= 0, REPT(" ",lookups!$F$2-LEN(SOURCE!D501)), "")&amp;
      SOURCE!E501&amp;", "&amp; IF(lookups!$G$2-LEN(SOURCE!E501) &gt;=0, REPT(" ",lookups!$G$2-LEN(SOURCE!E501)), "")&amp;
      SOURCE!F501&amp;", "&amp; IF(lookups!$H$2-LEN(SOURCE!F501) &gt;= 0, REPT(" ",lookups!$H$2-LEN(SOURCE!F501)+2), "")&amp;"("&amp;
      SUBSTITUTE(TEXT(SOURCE!G501,"??0"),"  ","")&amp;" &lt;&lt; TAM_MAX_BITS) |"&amp; IF(lookups!$I$2-3 &gt;= 0, REPT(" ",MAX(1,lookups!$I$2-5+4+1-1-LEN(  IF(ISTEXT(SOURCE!H501),SOURCE!H501,  SUBSTITUTE(SUBSTITUTE(TEXT(SOURCE!H501,"????0"),"  ","")," ",""))   ))), "")&amp;
       IF(ISTEXT(SOURCE!H501),SOURCE!H501, SUBSTITUTE(SUBSTITUTE(TEXT(SOURCE!H501,"????0"),"  ","")," ",""))   &amp;","&amp; IF(lookups!$J$2-3 &gt;= 0, REPT(" ",lookups!$J$2-3-5), "")&amp;
      SOURCE!I501&amp;
" | "&amp; IF(lookups!$K$2-LEN(SOURCE!I501) &gt;= 0, REPT(" ",lookups!$K$2-LEN(SOURCE!I501)), "")&amp;
      SOURCE!J501&amp;      IF(lookups!$L$2-LEN(SOURCE!J501) &gt;= 0, REPT(" ",lookups!$L$2-LEN(SOURCE!J501)), "")&amp;
" | "&amp; IF(lookups!$K$2-LEN(SOURCE!I501) &gt;= 0, REPT(" ",lookups!$K$2-LEN(SOURCE!I501)), "")&amp;
      SOURCE!K501&amp;      IF(lookups!$L$2-LEN(SOURCE!K501) &gt;= 0, REPT(" ",lookups!$M$2-LEN(SOURCE!K501)), "")&amp;
" | "&amp; SOURCE!L501&amp;      IF(lookups!$O$2-LEN(SOURCE!L501) &gt;= 0, REPT(" ",lookups!$O$2-LEN(SOURCE!L501)), "")&amp;
" | "&amp; SOURCE!M501&amp;      IF(lookups!$P$2-LEN(SOURCE!M501) &gt;= 0, REPT(" ",lookups!$P$2-LEN(SOURCE!M501)), "")&amp;
      "},"&amp;IF(SOURCE!O501&lt;&gt;"",""&amp;SOURCE!O501,"")
 )
)
)</f>
        <v>/*  480 */  { fnGetSystemFlag,              FLAG_RUNIO,                  "RUNIO",                                       "RUNIO",                                       (0 &lt;&lt; TAM_MAX_BITS) |     0, CAT_SYFL | SLS_ENABLED   | US_UNCHANGED | EIM_DISABLED | PTP_DISABLED     },</v>
      </c>
    </row>
    <row r="502" spans="1:1">
      <c r="A502" s="80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IF(lookups!$E$2-LEN(SOURCE!C502) &gt;= 0, REPT(" ",lookups!$E$2-LEN(SOURCE!C502)), "")&amp;
      SOURCE!D502&amp;", "&amp; IF(lookups!$F$2-LEN(SOURCE!D502) &gt;= 0, REPT(" ",lookups!$F$2-LEN(SOURCE!D502)), "")&amp;
      SOURCE!E502&amp;", "&amp; IF(lookups!$G$2-LEN(SOURCE!E502) &gt;=0, REPT(" ",lookups!$G$2-LEN(SOURCE!E502)), "")&amp;
      SOURCE!F502&amp;", "&amp; IF(lookups!$H$2-LEN(SOURCE!F502) &gt;= 0, REPT(" ",lookups!$H$2-LEN(SOURCE!F502)+2), "")&amp;"("&amp;
      SUBSTITUTE(TEXT(SOURCE!G502,"??0"),"  ","")&amp;" &lt;&lt; TAM_MAX_BITS) |"&amp; IF(lookups!$I$2-3 &gt;= 0, REPT(" ",MAX(1,lookups!$I$2-5+4+1-1-LEN(  IF(ISTEXT(SOURCE!H502),SOURCE!H502,  SUBSTITUTE(SUBSTITUTE(TEXT(SOURCE!H502,"????0"),"  ","")," ",""))   ))), "")&amp;
       IF(ISTEXT(SOURCE!H502),SOURCE!H502, SUBSTITUTE(SUBSTITUTE(TEXT(SOURCE!H502,"????0"),"  ","")," ",""))   &amp;","&amp; IF(lookups!$J$2-3 &gt;= 0, REPT(" ",lookups!$J$2-3-5), "")&amp;
      SOURCE!I502&amp;
" | "&amp; IF(lookups!$K$2-LEN(SOURCE!I502) &gt;= 0, REPT(" ",lookups!$K$2-LEN(SOURCE!I502)), "")&amp;
      SOURCE!J502&amp;      IF(lookups!$L$2-LEN(SOURCE!J502) &gt;= 0, REPT(" ",lookups!$L$2-LEN(SOURCE!J502)), "")&amp;
" | "&amp; IF(lookups!$K$2-LEN(SOURCE!I502) &gt;= 0, REPT(" ",lookups!$K$2-LEN(SOURCE!I502)), "")&amp;
      SOURCE!K502&amp;      IF(lookups!$L$2-LEN(SOURCE!K502) &gt;= 0, REPT(" ",lookups!$M$2-LEN(SOURCE!K502)), "")&amp;
" | "&amp; SOURCE!L502&amp;      IF(lookups!$O$2-LEN(SOURCE!L502) &gt;= 0, REPT(" ",lookups!$O$2-LEN(SOURCE!L502)), "")&amp;
" | "&amp; SOURCE!M502&amp;      IF(lookups!$P$2-LEN(SOURCE!M502) &gt;= 0, REPT(" ",lookups!$P$2-LEN(SOURCE!M502)), "")&amp;
      "},"&amp;IF(SOURCE!O502&lt;&gt;"",""&amp;SOURCE!O502,"")
 )
)
)</f>
        <v>/*  481 */  { fnGetSystemFlag,              FLAG_PRINTS,                 "PRINTS",                                      "PRINTS",                                      (0 &lt;&lt; TAM_MAX_BITS) |     0, CAT_SYFL | SLS_ENABLED   | US_UNCHANGED | EIM_DISABLED | PTP_DISABLED     },</v>
      </c>
    </row>
    <row r="503" spans="1:1">
      <c r="A503" s="80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IF(lookups!$E$2-LEN(SOURCE!C503) &gt;= 0, REPT(" ",lookups!$E$2-LEN(SOURCE!C503)), "")&amp;
      SOURCE!D503&amp;", "&amp; IF(lookups!$F$2-LEN(SOURCE!D503) &gt;= 0, REPT(" ",lookups!$F$2-LEN(SOURCE!D503)), "")&amp;
      SOURCE!E503&amp;", "&amp; IF(lookups!$G$2-LEN(SOURCE!E503) &gt;=0, REPT(" ",lookups!$G$2-LEN(SOURCE!E503)), "")&amp;
      SOURCE!F503&amp;", "&amp; IF(lookups!$H$2-LEN(SOURCE!F503) &gt;= 0, REPT(" ",lookups!$H$2-LEN(SOURCE!F503)+2), "")&amp;"("&amp;
      SUBSTITUTE(TEXT(SOURCE!G503,"??0"),"  ","")&amp;" &lt;&lt; TAM_MAX_BITS) |"&amp; IF(lookups!$I$2-3 &gt;= 0, REPT(" ",MAX(1,lookups!$I$2-5+4+1-1-LEN(  IF(ISTEXT(SOURCE!H503),SOURCE!H503,  SUBSTITUTE(SUBSTITUTE(TEXT(SOURCE!H503,"????0"),"  ","")," ",""))   ))), "")&amp;
       IF(ISTEXT(SOURCE!H503),SOURCE!H503, SUBSTITUTE(SUBSTITUTE(TEXT(SOURCE!H503,"????0"),"  ","")," ",""))   &amp;","&amp; IF(lookups!$J$2-3 &gt;= 0, REPT(" ",lookups!$J$2-3-5), "")&amp;
      SOURCE!I503&amp;
" | "&amp; IF(lookups!$K$2-LEN(SOURCE!I503) &gt;= 0, REPT(" ",lookups!$K$2-LEN(SOURCE!I503)), "")&amp;
      SOURCE!J503&amp;      IF(lookups!$L$2-LEN(SOURCE!J503) &gt;= 0, REPT(" ",lookups!$L$2-LEN(SOURCE!J503)), "")&amp;
" | "&amp; IF(lookups!$K$2-LEN(SOURCE!I503) &gt;= 0, REPT(" ",lookups!$K$2-LEN(SOURCE!I503)), "")&amp;
      SOURCE!K503&amp;      IF(lookups!$L$2-LEN(SOURCE!K503) &gt;= 0, REPT(" ",lookups!$M$2-LEN(SOURCE!K503)), "")&amp;
" | "&amp; SOURCE!L503&amp;      IF(lookups!$O$2-LEN(SOURCE!L503) &gt;= 0, REPT(" ",lookups!$O$2-LEN(SOURCE!L503)), "")&amp;
" | "&amp; SOURCE!M503&amp;      IF(lookups!$P$2-LEN(SOURCE!M503) &gt;= 0, REPT(" ",lookups!$P$2-LEN(SOURCE!M503)), "")&amp;
      "},"&amp;IF(SOURCE!O503&lt;&gt;"",""&amp;SOURCE!O503,"")
 )
)
)</f>
        <v>/*  482 */  { fnGetSystemFlag,              FLAG_TRACE,                  "TRACE",                                       "TRACE",                                       (0 &lt;&lt; TAM_MAX_BITS) |     0, CAT_SYFL | SLS_ENABLED   | US_UNCHANGED | EIM_DISABLED | PTP_DISABLED     },</v>
      </c>
    </row>
    <row r="504" spans="1:1">
      <c r="A504" s="80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IF(lookups!$E$2-LEN(SOURCE!C504) &gt;= 0, REPT(" ",lookups!$E$2-LEN(SOURCE!C504)), "")&amp;
      SOURCE!D504&amp;", "&amp; IF(lookups!$F$2-LEN(SOURCE!D504) &gt;= 0, REPT(" ",lookups!$F$2-LEN(SOURCE!D504)), "")&amp;
      SOURCE!E504&amp;", "&amp; IF(lookups!$G$2-LEN(SOURCE!E504) &gt;=0, REPT(" ",lookups!$G$2-LEN(SOURCE!E504)), "")&amp;
      SOURCE!F504&amp;", "&amp; IF(lookups!$H$2-LEN(SOURCE!F504) &gt;= 0, REPT(" ",lookups!$H$2-LEN(SOURCE!F504)+2), "")&amp;"("&amp;
      SUBSTITUTE(TEXT(SOURCE!G504,"??0"),"  ","")&amp;" &lt;&lt; TAM_MAX_BITS) |"&amp; IF(lookups!$I$2-3 &gt;= 0, REPT(" ",MAX(1,lookups!$I$2-5+4+1-1-LEN(  IF(ISTEXT(SOURCE!H504),SOURCE!H504,  SUBSTITUTE(SUBSTITUTE(TEXT(SOURCE!H504,"????0"),"  ","")," ",""))   ))), "")&amp;
       IF(ISTEXT(SOURCE!H504),SOURCE!H504, SUBSTITUTE(SUBSTITUTE(TEXT(SOURCE!H504,"????0"),"  ","")," ",""))   &amp;","&amp; IF(lookups!$J$2-3 &gt;= 0, REPT(" ",lookups!$J$2-3-5), "")&amp;
      SOURCE!I504&amp;
" | "&amp; IF(lookups!$K$2-LEN(SOURCE!I504) &gt;= 0, REPT(" ",lookups!$K$2-LEN(SOURCE!I504)), "")&amp;
      SOURCE!J504&amp;      IF(lookups!$L$2-LEN(SOURCE!J504) &gt;= 0, REPT(" ",lookups!$L$2-LEN(SOURCE!J504)), "")&amp;
" | "&amp; IF(lookups!$K$2-LEN(SOURCE!I504) &gt;= 0, REPT(" ",lookups!$K$2-LEN(SOURCE!I504)), "")&amp;
      SOURCE!K504&amp;      IF(lookups!$L$2-LEN(SOURCE!K504) &gt;= 0, REPT(" ",lookups!$M$2-LEN(SOURCE!K504)), "")&amp;
" | "&amp; SOURCE!L504&amp;      IF(lookups!$O$2-LEN(SOURCE!L504) &gt;= 0, REPT(" ",lookups!$O$2-LEN(SOURCE!L504)), "")&amp;
" | "&amp; SOURCE!M504&amp;      IF(lookups!$P$2-LEN(SOURCE!M504) &gt;= 0, REPT(" ",lookups!$P$2-LEN(SOURCE!M504)), "")&amp;
      "},"&amp;IF(SOURCE!O504&lt;&gt;"",""&amp;SOURCE!O504,"")
 )
)
)</f>
        <v>/*  483 */  { fnGetSystemFlag,              FLAG_USER,                   "USER",                                        "USER",                                        (0 &lt;&lt; TAM_MAX_BITS) |     0, CAT_SYFL | SLS_ENABLED   | US_UNCHANGED | EIM_DISABLED | PTP_DISABLED     },</v>
      </c>
    </row>
    <row r="505" spans="1:1">
      <c r="A505" s="80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IF(lookups!$E$2-LEN(SOURCE!C505) &gt;= 0, REPT(" ",lookups!$E$2-LEN(SOURCE!C505)), "")&amp;
      SOURCE!D505&amp;", "&amp; IF(lookups!$F$2-LEN(SOURCE!D505) &gt;= 0, REPT(" ",lookups!$F$2-LEN(SOURCE!D505)), "")&amp;
      SOURCE!E505&amp;", "&amp; IF(lookups!$G$2-LEN(SOURCE!E505) &gt;=0, REPT(" ",lookups!$G$2-LEN(SOURCE!E505)), "")&amp;
      SOURCE!F505&amp;", "&amp; IF(lookups!$H$2-LEN(SOURCE!F505) &gt;= 0, REPT(" ",lookups!$H$2-LEN(SOURCE!F505)+2), "")&amp;"("&amp;
      SUBSTITUTE(TEXT(SOURCE!G505,"??0"),"  ","")&amp;" &lt;&lt; TAM_MAX_BITS) |"&amp; IF(lookups!$I$2-3 &gt;= 0, REPT(" ",MAX(1,lookups!$I$2-5+4+1-1-LEN(  IF(ISTEXT(SOURCE!H505),SOURCE!H505,  SUBSTITUTE(SUBSTITUTE(TEXT(SOURCE!H505,"????0"),"  ","")," ",""))   ))), "")&amp;
       IF(ISTEXT(SOURCE!H505),SOURCE!H505, SUBSTITUTE(SUBSTITUTE(TEXT(SOURCE!H505,"????0"),"  ","")," ",""))   &amp;","&amp; IF(lookups!$J$2-3 &gt;= 0, REPT(" ",lookups!$J$2-3-5), "")&amp;
      SOURCE!I505&amp;
" | "&amp; IF(lookups!$K$2-LEN(SOURCE!I505) &gt;= 0, REPT(" ",lookups!$K$2-LEN(SOURCE!I505)), "")&amp;
      SOURCE!J505&amp;      IF(lookups!$L$2-LEN(SOURCE!J505) &gt;= 0, REPT(" ",lookups!$L$2-LEN(SOURCE!J505)), "")&amp;
" | "&amp; IF(lookups!$K$2-LEN(SOURCE!I505) &gt;= 0, REPT(" ",lookups!$K$2-LEN(SOURCE!I505)), "")&amp;
      SOURCE!K505&amp;      IF(lookups!$L$2-LEN(SOURCE!K505) &gt;= 0, REPT(" ",lookups!$M$2-LEN(SOURCE!K505)), "")&amp;
" | "&amp; SOURCE!L505&amp;      IF(lookups!$O$2-LEN(SOURCE!L505) &gt;= 0, REPT(" ",lookups!$O$2-LEN(SOURCE!L505)), "")&amp;
" | "&amp; SOURCE!M505&amp;      IF(lookups!$P$2-LEN(SOURCE!M505) &gt;= 0, REPT(" ",lookups!$P$2-LEN(SOURCE!M505)), "")&amp;
      "},"&amp;IF(SOURCE!O505&lt;&gt;"",""&amp;SOURCE!O505,"")
 )
)
)</f>
        <v>/*  484 */  { fnGetSystemFlag,              FLAG_LOWBAT,                 "LOWBAT",                                      "LOWBAT",                                      (0 &lt;&lt; TAM_MAX_BITS) |     0, CAT_SYFL | SLS_ENABLED   | US_UNCHANGED | EIM_DISABLED | PTP_DISABLED     },</v>
      </c>
    </row>
    <row r="506" spans="1:1">
      <c r="A506" s="80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IF(lookups!$E$2-LEN(SOURCE!C506) &gt;= 0, REPT(" ",lookups!$E$2-LEN(SOURCE!C506)), "")&amp;
      SOURCE!D506&amp;", "&amp; IF(lookups!$F$2-LEN(SOURCE!D506) &gt;= 0, REPT(" ",lookups!$F$2-LEN(SOURCE!D506)), "")&amp;
      SOURCE!E506&amp;", "&amp; IF(lookups!$G$2-LEN(SOURCE!E506) &gt;=0, REPT(" ",lookups!$G$2-LEN(SOURCE!E506)), "")&amp;
      SOURCE!F506&amp;", "&amp; IF(lookups!$H$2-LEN(SOURCE!F506) &gt;= 0, REPT(" ",lookups!$H$2-LEN(SOURCE!F506)+2), "")&amp;"("&amp;
      SUBSTITUTE(TEXT(SOURCE!G506,"??0"),"  ","")&amp;" &lt;&lt; TAM_MAX_BITS) |"&amp; IF(lookups!$I$2-3 &gt;= 0, REPT(" ",MAX(1,lookups!$I$2-5+4+1-1-LEN(  IF(ISTEXT(SOURCE!H506),SOURCE!H506,  SUBSTITUTE(SUBSTITUTE(TEXT(SOURCE!H506,"????0"),"  ","")," ",""))   ))), "")&amp;
       IF(ISTEXT(SOURCE!H506),SOURCE!H506, SUBSTITUTE(SUBSTITUTE(TEXT(SOURCE!H506,"????0"),"  ","")," ",""))   &amp;","&amp; IF(lookups!$J$2-3 &gt;= 0, REPT(" ",lookups!$J$2-3-5), "")&amp;
      SOURCE!I506&amp;
" | "&amp; IF(lookups!$K$2-LEN(SOURCE!I506) &gt;= 0, REPT(" ",lookups!$K$2-LEN(SOURCE!I506)), "")&amp;
      SOURCE!J506&amp;      IF(lookups!$L$2-LEN(SOURCE!J506) &gt;= 0, REPT(" ",lookups!$L$2-LEN(SOURCE!J506)), "")&amp;
" | "&amp; IF(lookups!$K$2-LEN(SOURCE!I506) &gt;= 0, REPT(" ",lookups!$K$2-LEN(SOURCE!I506)), "")&amp;
      SOURCE!K506&amp;      IF(lookups!$L$2-LEN(SOURCE!K506) &gt;= 0, REPT(" ",lookups!$M$2-LEN(SOURCE!K506)), "")&amp;
" | "&amp; SOURCE!L506&amp;      IF(lookups!$O$2-LEN(SOURCE!L506) &gt;= 0, REPT(" ",lookups!$O$2-LEN(SOURCE!L506)), "")&amp;
" | "&amp; SOURCE!M506&amp;      IF(lookups!$P$2-LEN(SOURCE!M506) &gt;= 0, REPT(" ",lookups!$P$2-LEN(SOURCE!M506)), "")&amp;
      "},"&amp;IF(SOURCE!O506&lt;&gt;"",""&amp;SOURCE!O506,"")
 )
)
)</f>
        <v>/*  485 */  { fnGetSystemFlag,              FLAG_SLOW,                   "SLOW",                                        "SLOW",                                        (0 &lt;&lt; TAM_MAX_BITS) |     0, CAT_SYFL | SLS_ENABLED   | US_UNCHANGED | EIM_DISABLED | PTP_DISABLED     },</v>
      </c>
    </row>
    <row r="507" spans="1:1">
      <c r="A507" s="80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IF(lookups!$E$2-LEN(SOURCE!C507) &gt;= 0, REPT(" ",lookups!$E$2-LEN(SOURCE!C507)), "")&amp;
      SOURCE!D507&amp;", "&amp; IF(lookups!$F$2-LEN(SOURCE!D507) &gt;= 0, REPT(" ",lookups!$F$2-LEN(SOURCE!D507)), "")&amp;
      SOURCE!E507&amp;", "&amp; IF(lookups!$G$2-LEN(SOURCE!E507) &gt;=0, REPT(" ",lookups!$G$2-LEN(SOURCE!E507)), "")&amp;
      SOURCE!F507&amp;", "&amp; IF(lookups!$H$2-LEN(SOURCE!F507) &gt;= 0, REPT(" ",lookups!$H$2-LEN(SOURCE!F507)+2), "")&amp;"("&amp;
      SUBSTITUTE(TEXT(SOURCE!G507,"??0"),"  ","")&amp;" &lt;&lt; TAM_MAX_BITS) |"&amp; IF(lookups!$I$2-3 &gt;= 0, REPT(" ",MAX(1,lookups!$I$2-5+4+1-1-LEN(  IF(ISTEXT(SOURCE!H507),SOURCE!H507,  SUBSTITUTE(SUBSTITUTE(TEXT(SOURCE!H507,"????0"),"  ","")," ",""))   ))), "")&amp;
       IF(ISTEXT(SOURCE!H507),SOURCE!H507, SUBSTITUTE(SUBSTITUTE(TEXT(SOURCE!H507,"????0"),"  ","")," ",""))   &amp;","&amp; IF(lookups!$J$2-3 &gt;= 0, REPT(" ",lookups!$J$2-3-5), "")&amp;
      SOURCE!I507&amp;
" | "&amp; IF(lookups!$K$2-LEN(SOURCE!I507) &gt;= 0, REPT(" ",lookups!$K$2-LEN(SOURCE!I507)), "")&amp;
      SOURCE!J507&amp;      IF(lookups!$L$2-LEN(SOURCE!J507) &gt;= 0, REPT(" ",lookups!$L$2-LEN(SOURCE!J507)), "")&amp;
" | "&amp; IF(lookups!$K$2-LEN(SOURCE!I507) &gt;= 0, REPT(" ",lookups!$K$2-LEN(SOURCE!I507)), "")&amp;
      SOURCE!K507&amp;      IF(lookups!$L$2-LEN(SOURCE!K507) &gt;= 0, REPT(" ",lookups!$M$2-LEN(SOURCE!K507)), "")&amp;
" | "&amp; SOURCE!L507&amp;      IF(lookups!$O$2-LEN(SOURCE!L507) &gt;= 0, REPT(" ",lookups!$O$2-LEN(SOURCE!L507)), "")&amp;
" | "&amp; SOURCE!M507&amp;      IF(lookups!$P$2-LEN(SOURCE!M507) &gt;= 0, REPT(" ",lookups!$P$2-LEN(SOURCE!M507)), "")&amp;
      "},"&amp;IF(SOURCE!O507&lt;&gt;"",""&amp;SOURCE!O507,"")
 )
)
)</f>
        <v>/*  486 */  { fnGetSystemFlag,              FLAG_SPCRES,                 "SPCRES",                                      "SPCRES",                                      (0 &lt;&lt; TAM_MAX_BITS) |     0, CAT_SYFL | SLS_ENABLED   | US_UNCHANGED | EIM_DISABLED | PTP_DISABLED     },</v>
      </c>
    </row>
    <row r="508" spans="1:1">
      <c r="A508" s="80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IF(lookups!$E$2-LEN(SOURCE!C508) &gt;= 0, REPT(" ",lookups!$E$2-LEN(SOURCE!C508)), "")&amp;
      SOURCE!D508&amp;", "&amp; IF(lookups!$F$2-LEN(SOURCE!D508) &gt;= 0, REPT(" ",lookups!$F$2-LEN(SOURCE!D508)), "")&amp;
      SOURCE!E508&amp;", "&amp; IF(lookups!$G$2-LEN(SOURCE!E508) &gt;=0, REPT(" ",lookups!$G$2-LEN(SOURCE!E508)), "")&amp;
      SOURCE!F508&amp;", "&amp; IF(lookups!$H$2-LEN(SOURCE!F508) &gt;= 0, REPT(" ",lookups!$H$2-LEN(SOURCE!F508)+2), "")&amp;"("&amp;
      SUBSTITUTE(TEXT(SOURCE!G508,"??0"),"  ","")&amp;" &lt;&lt; TAM_MAX_BITS) |"&amp; IF(lookups!$I$2-3 &gt;= 0, REPT(" ",MAX(1,lookups!$I$2-5+4+1-1-LEN(  IF(ISTEXT(SOURCE!H508),SOURCE!H508,  SUBSTITUTE(SUBSTITUTE(TEXT(SOURCE!H508,"????0"),"  ","")," ",""))   ))), "")&amp;
       IF(ISTEXT(SOURCE!H508),SOURCE!H508, SUBSTITUTE(SUBSTITUTE(TEXT(SOURCE!H508,"????0"),"  ","")," ",""))   &amp;","&amp; IF(lookups!$J$2-3 &gt;= 0, REPT(" ",lookups!$J$2-3-5), "")&amp;
      SOURCE!I508&amp;
" | "&amp; IF(lookups!$K$2-LEN(SOURCE!I508) &gt;= 0, REPT(" ",lookups!$K$2-LEN(SOURCE!I508)), "")&amp;
      SOURCE!J508&amp;      IF(lookups!$L$2-LEN(SOURCE!J508) &gt;= 0, REPT(" ",lookups!$L$2-LEN(SOURCE!J508)), "")&amp;
" | "&amp; IF(lookups!$K$2-LEN(SOURCE!I508) &gt;= 0, REPT(" ",lookups!$K$2-LEN(SOURCE!I508)), "")&amp;
      SOURCE!K508&amp;      IF(lookups!$L$2-LEN(SOURCE!K508) &gt;= 0, REPT(" ",lookups!$M$2-LEN(SOURCE!K508)), "")&amp;
" | "&amp; SOURCE!L508&amp;      IF(lookups!$O$2-LEN(SOURCE!L508) &gt;= 0, REPT(" ",lookups!$O$2-LEN(SOURCE!L508)), "")&amp;
" | "&amp; SOURCE!M508&amp;      IF(lookups!$P$2-LEN(SOURCE!M508) &gt;= 0, REPT(" ",lookups!$P$2-LEN(SOURCE!M508)), "")&amp;
      "},"&amp;IF(SOURCE!O508&lt;&gt;"",""&amp;SOURCE!O508,"")
 )
)
)</f>
        <v>/*  487 */  { fnGetSystemFlag,              FLAG_SSIZE8,                 "SSIZE8",                                      "SSIZE8",                                      (0 &lt;&lt; TAM_MAX_BITS) |     0, CAT_SYFL | SLS_ENABLED   | US_UNCHANGED | EIM_DISABLED | PTP_DISABLED     },</v>
      </c>
    </row>
    <row r="509" spans="1:1">
      <c r="A509" s="80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IF(lookups!$E$2-LEN(SOURCE!C509) &gt;= 0, REPT(" ",lookups!$E$2-LEN(SOURCE!C509)), "")&amp;
      SOURCE!D509&amp;", "&amp; IF(lookups!$F$2-LEN(SOURCE!D509) &gt;= 0, REPT(" ",lookups!$F$2-LEN(SOURCE!D509)), "")&amp;
      SOURCE!E509&amp;", "&amp; IF(lookups!$G$2-LEN(SOURCE!E509) &gt;=0, REPT(" ",lookups!$G$2-LEN(SOURCE!E509)), "")&amp;
      SOURCE!F509&amp;", "&amp; IF(lookups!$H$2-LEN(SOURCE!F509) &gt;= 0, REPT(" ",lookups!$H$2-LEN(SOURCE!F509)+2), "")&amp;"("&amp;
      SUBSTITUTE(TEXT(SOURCE!G509,"??0"),"  ","")&amp;" &lt;&lt; TAM_MAX_BITS) |"&amp; IF(lookups!$I$2-3 &gt;= 0, REPT(" ",MAX(1,lookups!$I$2-5+4+1-1-LEN(  IF(ISTEXT(SOURCE!H509),SOURCE!H509,  SUBSTITUTE(SUBSTITUTE(TEXT(SOURCE!H509,"????0"),"  ","")," ",""))   ))), "")&amp;
       IF(ISTEXT(SOURCE!H509),SOURCE!H509, SUBSTITUTE(SUBSTITUTE(TEXT(SOURCE!H509,"????0"),"  ","")," ",""))   &amp;","&amp; IF(lookups!$J$2-3 &gt;= 0, REPT(" ",lookups!$J$2-3-5), "")&amp;
      SOURCE!I509&amp;
" | "&amp; IF(lookups!$K$2-LEN(SOURCE!I509) &gt;= 0, REPT(" ",lookups!$K$2-LEN(SOURCE!I509)), "")&amp;
      SOURCE!J509&amp;      IF(lookups!$L$2-LEN(SOURCE!J509) &gt;= 0, REPT(" ",lookups!$L$2-LEN(SOURCE!J509)), "")&amp;
" | "&amp; IF(lookups!$K$2-LEN(SOURCE!I509) &gt;= 0, REPT(" ",lookups!$K$2-LEN(SOURCE!I509)), "")&amp;
      SOURCE!K509&amp;      IF(lookups!$L$2-LEN(SOURCE!K509) &gt;= 0, REPT(" ",lookups!$M$2-LEN(SOURCE!K509)), "")&amp;
" | "&amp; SOURCE!L509&amp;      IF(lookups!$O$2-LEN(SOURCE!L509) &gt;= 0, REPT(" ",lookups!$O$2-LEN(SOURCE!L509)), "")&amp;
" | "&amp; SOURCE!M509&amp;      IF(lookups!$P$2-LEN(SOURCE!M509) &gt;= 0, REPT(" ",lookups!$P$2-LEN(SOURCE!M509)), "")&amp;
      "},"&amp;IF(SOURCE!O509&lt;&gt;"",""&amp;SOURCE!O509,"")
 )
)
)</f>
        <v>/*  488 */  { fnGetSystemFlag,              FLAG_QUIET,                  "QUIET",                                       "QUIET",                                       (0 &lt;&lt; TAM_MAX_BITS) |     0, CAT_SYFL | SLS_ENABLED   | US_UNCHANGED | EIM_DISABLED | PTP_DISABLED     },</v>
      </c>
    </row>
    <row r="510" spans="1:1">
      <c r="A510" s="80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IF(lookups!$E$2-LEN(SOURCE!C510) &gt;= 0, REPT(" ",lookups!$E$2-LEN(SOURCE!C510)), "")&amp;
      SOURCE!D510&amp;", "&amp; IF(lookups!$F$2-LEN(SOURCE!D510) &gt;= 0, REPT(" ",lookups!$F$2-LEN(SOURCE!D510)), "")&amp;
      SOURCE!E510&amp;", "&amp; IF(lookups!$G$2-LEN(SOURCE!E510) &gt;=0, REPT(" ",lookups!$G$2-LEN(SOURCE!E510)), "")&amp;
      SOURCE!F510&amp;", "&amp; IF(lookups!$H$2-LEN(SOURCE!F510) &gt;= 0, REPT(" ",lookups!$H$2-LEN(SOURCE!F510)+2), "")&amp;"("&amp;
      SUBSTITUTE(TEXT(SOURCE!G510,"??0"),"  ","")&amp;" &lt;&lt; TAM_MAX_BITS) |"&amp; IF(lookups!$I$2-3 &gt;= 0, REPT(" ",MAX(1,lookups!$I$2-5+4+1-1-LEN(  IF(ISTEXT(SOURCE!H510),SOURCE!H510,  SUBSTITUTE(SUBSTITUTE(TEXT(SOURCE!H510,"????0"),"  ","")," ",""))   ))), "")&amp;
       IF(ISTEXT(SOURCE!H510),SOURCE!H510, SUBSTITUTE(SUBSTITUTE(TEXT(SOURCE!H510,"????0"),"  ","")," ",""))   &amp;","&amp; IF(lookups!$J$2-3 &gt;= 0, REPT(" ",lookups!$J$2-3-5), "")&amp;
      SOURCE!I510&amp;
" | "&amp; IF(lookups!$K$2-LEN(SOURCE!I510) &gt;= 0, REPT(" ",lookups!$K$2-LEN(SOURCE!I510)), "")&amp;
      SOURCE!J510&amp;      IF(lookups!$L$2-LEN(SOURCE!J510) &gt;= 0, REPT(" ",lookups!$L$2-LEN(SOURCE!J510)), "")&amp;
" | "&amp; IF(lookups!$K$2-LEN(SOURCE!I510) &gt;= 0, REPT(" ",lookups!$K$2-LEN(SOURCE!I510)), "")&amp;
      SOURCE!K510&amp;      IF(lookups!$L$2-LEN(SOURCE!K510) &gt;= 0, REPT(" ",lookups!$M$2-LEN(SOURCE!K510)), "")&amp;
" | "&amp; SOURCE!L510&amp;      IF(lookups!$O$2-LEN(SOURCE!L510) &gt;= 0, REPT(" ",lookups!$O$2-LEN(SOURCE!L510)), "")&amp;
" | "&amp; SOURCE!M510&amp;      IF(lookups!$P$2-LEN(SOURCE!M510) &gt;= 0, REPT(" ",lookups!$P$2-LEN(SOURCE!M510)), "")&amp;
      "},"&amp;IF(SOURCE!O510&lt;&gt;"",""&amp;SOURCE!O510,"")
 )
)
)</f>
        <v>/*  489 */  { itemToBeCoded,                NOPARAM,                     "0489",                                        "0489",                                        (0 &lt;&lt; TAM_MAX_BITS) |     0, CAT_FREE | SLS_ENABLED   | US_UNCHANGED | EIM_DISABLED | PTP_DISABLED     },</v>
      </c>
    </row>
    <row r="511" spans="1:1">
      <c r="A511" s="80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IF(lookups!$E$2-LEN(SOURCE!C511) &gt;= 0, REPT(" ",lookups!$E$2-LEN(SOURCE!C511)), "")&amp;
      SOURCE!D511&amp;", "&amp; IF(lookups!$F$2-LEN(SOURCE!D511) &gt;= 0, REPT(" ",lookups!$F$2-LEN(SOURCE!D511)), "")&amp;
      SOURCE!E511&amp;", "&amp; IF(lookups!$G$2-LEN(SOURCE!E511) &gt;=0, REPT(" ",lookups!$G$2-LEN(SOURCE!E511)), "")&amp;
      SOURCE!F511&amp;", "&amp; IF(lookups!$H$2-LEN(SOURCE!F511) &gt;= 0, REPT(" ",lookups!$H$2-LEN(SOURCE!F511)+2), "")&amp;"("&amp;
      SUBSTITUTE(TEXT(SOURCE!G511,"??0"),"  ","")&amp;" &lt;&lt; TAM_MAX_BITS) |"&amp; IF(lookups!$I$2-3 &gt;= 0, REPT(" ",MAX(1,lookups!$I$2-5+4+1-1-LEN(  IF(ISTEXT(SOURCE!H511),SOURCE!H511,  SUBSTITUTE(SUBSTITUTE(TEXT(SOURCE!H511,"????0"),"  ","")," ",""))   ))), "")&amp;
       IF(ISTEXT(SOURCE!H511),SOURCE!H511, SUBSTITUTE(SUBSTITUTE(TEXT(SOURCE!H511,"????0"),"  ","")," ",""))   &amp;","&amp; IF(lookups!$J$2-3 &gt;= 0, REPT(" ",lookups!$J$2-3-5), "")&amp;
      SOURCE!I511&amp;
" | "&amp; IF(lookups!$K$2-LEN(SOURCE!I511) &gt;= 0, REPT(" ",lookups!$K$2-LEN(SOURCE!I511)), "")&amp;
      SOURCE!J511&amp;      IF(lookups!$L$2-LEN(SOURCE!J511) &gt;= 0, REPT(" ",lookups!$L$2-LEN(SOURCE!J511)), "")&amp;
" | "&amp; IF(lookups!$K$2-LEN(SOURCE!I511) &gt;= 0, REPT(" ",lookups!$K$2-LEN(SOURCE!I511)), "")&amp;
      SOURCE!K511&amp;      IF(lookups!$L$2-LEN(SOURCE!K511) &gt;= 0, REPT(" ",lookups!$M$2-LEN(SOURCE!K511)), "")&amp;
" | "&amp; SOURCE!L511&amp;      IF(lookups!$O$2-LEN(SOURCE!L511) &gt;= 0, REPT(" ",lookups!$O$2-LEN(SOURCE!L511)), "")&amp;
" | "&amp; SOURCE!M511&amp;      IF(lookups!$P$2-LEN(SOURCE!M511) &gt;= 0, REPT(" ",lookups!$P$2-LEN(SOURCE!M511)), "")&amp;
      "},"&amp;IF(SOURCE!O511&lt;&gt;"",""&amp;SOURCE!O511,"")
 )
)
)</f>
        <v>/*  490 */  { fnGetSystemFlag,              FLAG_MULTx,                  "MULT" STD_CROSS,                              "MULT" STD_CROSS,                              (0 &lt;&lt; TAM_MAX_BITS) |     0, CAT_SYFL | SLS_ENABLED   | US_UNCHANGED | EIM_DISABLED | PTP_DISABLED     },</v>
      </c>
    </row>
    <row r="512" spans="1:1">
      <c r="A512" s="80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IF(lookups!$E$2-LEN(SOURCE!C512) &gt;= 0, REPT(" ",lookups!$E$2-LEN(SOURCE!C512)), "")&amp;
      SOURCE!D512&amp;", "&amp; IF(lookups!$F$2-LEN(SOURCE!D512) &gt;= 0, REPT(" ",lookups!$F$2-LEN(SOURCE!D512)), "")&amp;
      SOURCE!E512&amp;", "&amp; IF(lookups!$G$2-LEN(SOURCE!E512) &gt;=0, REPT(" ",lookups!$G$2-LEN(SOURCE!E512)), "")&amp;
      SOURCE!F512&amp;", "&amp; IF(lookups!$H$2-LEN(SOURCE!F512) &gt;= 0, REPT(" ",lookups!$H$2-LEN(SOURCE!F512)+2), "")&amp;"("&amp;
      SUBSTITUTE(TEXT(SOURCE!G512,"??0"),"  ","")&amp;" &lt;&lt; TAM_MAX_BITS) |"&amp; IF(lookups!$I$2-3 &gt;= 0, REPT(" ",MAX(1,lookups!$I$2-5+4+1-1-LEN(  IF(ISTEXT(SOURCE!H512),SOURCE!H512,  SUBSTITUTE(SUBSTITUTE(TEXT(SOURCE!H512,"????0"),"  ","")," ",""))   ))), "")&amp;
       IF(ISTEXT(SOURCE!H512),SOURCE!H512, SUBSTITUTE(SUBSTITUTE(TEXT(SOURCE!H512,"????0"),"  ","")," ",""))   &amp;","&amp; IF(lookups!$J$2-3 &gt;= 0, REPT(" ",lookups!$J$2-3-5), "")&amp;
      SOURCE!I512&amp;
" | "&amp; IF(lookups!$K$2-LEN(SOURCE!I512) &gt;= 0, REPT(" ",lookups!$K$2-LEN(SOURCE!I512)), "")&amp;
      SOURCE!J512&amp;      IF(lookups!$L$2-LEN(SOURCE!J512) &gt;= 0, REPT(" ",lookups!$L$2-LEN(SOURCE!J512)), "")&amp;
" | "&amp; IF(lookups!$K$2-LEN(SOURCE!I512) &gt;= 0, REPT(" ",lookups!$K$2-LEN(SOURCE!I512)), "")&amp;
      SOURCE!K512&amp;      IF(lookups!$L$2-LEN(SOURCE!K512) &gt;= 0, REPT(" ",lookups!$M$2-LEN(SOURCE!K512)), "")&amp;
" | "&amp; SOURCE!L512&amp;      IF(lookups!$O$2-LEN(SOURCE!L512) &gt;= 0, REPT(" ",lookups!$O$2-LEN(SOURCE!L512)), "")&amp;
" | "&amp; SOURCE!M512&amp;      IF(lookups!$P$2-LEN(SOURCE!M512) &gt;= 0, REPT(" ",lookups!$P$2-LEN(SOURCE!M512)), "")&amp;
      "},"&amp;IF(SOURCE!O512&lt;&gt;"",""&amp;SOURCE!O512,"")
 )
)
)</f>
        <v>/*  491 */  { fnGetSystemFlag,              FLAG_ALLENG,                 "ALLENG",                                      "ALLENG",                                      (0 &lt;&lt; TAM_MAX_BITS) |     0, CAT_SYFL | SLS_ENABLED   | US_UNCHANGED | EIM_DISABLED | PTP_DISABLED     },</v>
      </c>
    </row>
    <row r="513" spans="1:1">
      <c r="A513" s="80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IF(lookups!$E$2-LEN(SOURCE!C513) &gt;= 0, REPT(" ",lookups!$E$2-LEN(SOURCE!C513)), "")&amp;
      SOURCE!D513&amp;", "&amp; IF(lookups!$F$2-LEN(SOURCE!D513) &gt;= 0, REPT(" ",lookups!$F$2-LEN(SOURCE!D513)), "")&amp;
      SOURCE!E513&amp;", "&amp; IF(lookups!$G$2-LEN(SOURCE!E513) &gt;=0, REPT(" ",lookups!$G$2-LEN(SOURCE!E513)), "")&amp;
      SOURCE!F513&amp;", "&amp; IF(lookups!$H$2-LEN(SOURCE!F513) &gt;= 0, REPT(" ",lookups!$H$2-LEN(SOURCE!F513)+2), "")&amp;"("&amp;
      SUBSTITUTE(TEXT(SOURCE!G513,"??0"),"  ","")&amp;" &lt;&lt; TAM_MAX_BITS) |"&amp; IF(lookups!$I$2-3 &gt;= 0, REPT(" ",MAX(1,lookups!$I$2-5+4+1-1-LEN(  IF(ISTEXT(SOURCE!H513),SOURCE!H513,  SUBSTITUTE(SUBSTITUTE(TEXT(SOURCE!H513,"????0"),"  ","")," ",""))   ))), "")&amp;
       IF(ISTEXT(SOURCE!H513),SOURCE!H513, SUBSTITUTE(SUBSTITUTE(TEXT(SOURCE!H513,"????0"),"  ","")," ",""))   &amp;","&amp; IF(lookups!$J$2-3 &gt;= 0, REPT(" ",lookups!$J$2-3-5), "")&amp;
      SOURCE!I513&amp;
" | "&amp; IF(lookups!$K$2-LEN(SOURCE!I513) &gt;= 0, REPT(" ",lookups!$K$2-LEN(SOURCE!I513)), "")&amp;
      SOURCE!J513&amp;      IF(lookups!$L$2-LEN(SOURCE!J513) &gt;= 0, REPT(" ",lookups!$L$2-LEN(SOURCE!J513)), "")&amp;
" | "&amp; IF(lookups!$K$2-LEN(SOURCE!I513) &gt;= 0, REPT(" ",lookups!$K$2-LEN(SOURCE!I513)), "")&amp;
      SOURCE!K513&amp;      IF(lookups!$L$2-LEN(SOURCE!K513) &gt;= 0, REPT(" ",lookups!$M$2-LEN(SOURCE!K513)), "")&amp;
" | "&amp; SOURCE!L513&amp;      IF(lookups!$O$2-LEN(SOURCE!L513) &gt;= 0, REPT(" ",lookups!$O$2-LEN(SOURCE!L513)), "")&amp;
" | "&amp; SOURCE!M513&amp;      IF(lookups!$P$2-LEN(SOURCE!M513) &gt;= 0, REPT(" ",lookups!$P$2-LEN(SOURCE!M513)), "")&amp;
      "},"&amp;IF(SOURCE!O513&lt;&gt;"",""&amp;SOURCE!O513,"")
 )
)
)</f>
        <v>/*  492 */  { fnGetSystemFlag,              FLAG_GROW,                   "GROW",                                        "GROW",                                        (0 &lt;&lt; TAM_MAX_BITS) |     0, CAT_SYFL | SLS_ENABLED   | US_UNCHANGED | EIM_DISABLED | PTP_DISABLED     },</v>
      </c>
    </row>
    <row r="514" spans="1:1">
      <c r="A514" s="80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IF(lookups!$E$2-LEN(SOURCE!C514) &gt;= 0, REPT(" ",lookups!$E$2-LEN(SOURCE!C514)), "")&amp;
      SOURCE!D514&amp;", "&amp; IF(lookups!$F$2-LEN(SOURCE!D514) &gt;= 0, REPT(" ",lookups!$F$2-LEN(SOURCE!D514)), "")&amp;
      SOURCE!E514&amp;", "&amp; IF(lookups!$G$2-LEN(SOURCE!E514) &gt;=0, REPT(" ",lookups!$G$2-LEN(SOURCE!E514)), "")&amp;
      SOURCE!F514&amp;", "&amp; IF(lookups!$H$2-LEN(SOURCE!F514) &gt;= 0, REPT(" ",lookups!$H$2-LEN(SOURCE!F514)+2), "")&amp;"("&amp;
      SUBSTITUTE(TEXT(SOURCE!G514,"??0"),"  ","")&amp;" &lt;&lt; TAM_MAX_BITS) |"&amp; IF(lookups!$I$2-3 &gt;= 0, REPT(" ",MAX(1,lookups!$I$2-5+4+1-1-LEN(  IF(ISTEXT(SOURCE!H514),SOURCE!H514,  SUBSTITUTE(SUBSTITUTE(TEXT(SOURCE!H514,"????0"),"  ","")," ",""))   ))), "")&amp;
       IF(ISTEXT(SOURCE!H514),SOURCE!H514, SUBSTITUTE(SUBSTITUTE(TEXT(SOURCE!H514,"????0"),"  ","")," ",""))   &amp;","&amp; IF(lookups!$J$2-3 &gt;= 0, REPT(" ",lookups!$J$2-3-5), "")&amp;
      SOURCE!I514&amp;
" | "&amp; IF(lookups!$K$2-LEN(SOURCE!I514) &gt;= 0, REPT(" ",lookups!$K$2-LEN(SOURCE!I514)), "")&amp;
      SOURCE!J514&amp;      IF(lookups!$L$2-LEN(SOURCE!J514) &gt;= 0, REPT(" ",lookups!$L$2-LEN(SOURCE!J514)), "")&amp;
" | "&amp; IF(lookups!$K$2-LEN(SOURCE!I514) &gt;= 0, REPT(" ",lookups!$K$2-LEN(SOURCE!I514)), "")&amp;
      SOURCE!K514&amp;      IF(lookups!$L$2-LEN(SOURCE!K514) &gt;= 0, REPT(" ",lookups!$M$2-LEN(SOURCE!K514)), "")&amp;
" | "&amp; SOURCE!L514&amp;      IF(lookups!$O$2-LEN(SOURCE!L514) &gt;= 0, REPT(" ",lookups!$O$2-LEN(SOURCE!L514)), "")&amp;
" | "&amp; SOURCE!M514&amp;      IF(lookups!$P$2-LEN(SOURCE!M514) &gt;= 0, REPT(" ",lookups!$P$2-LEN(SOURCE!M514)), "")&amp;
      "},"&amp;IF(SOURCE!O514&lt;&gt;"",""&amp;SOURCE!O514,"")
 )
)
)</f>
        <v>/*  493 */  { fnGetSystemFlag,              FLAG_AUTOFF,                 "AUTOFF",                                      "AUTOFF",                                      (0 &lt;&lt; TAM_MAX_BITS) |     0, CAT_SYFL | SLS_ENABLED   | US_UNCHANGED | EIM_DISABLED | PTP_DISABLED     },</v>
      </c>
    </row>
    <row r="515" spans="1:1">
      <c r="A515" s="80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IF(lookups!$E$2-LEN(SOURCE!C515) &gt;= 0, REPT(" ",lookups!$E$2-LEN(SOURCE!C515)), "")&amp;
      SOURCE!D515&amp;", "&amp; IF(lookups!$F$2-LEN(SOURCE!D515) &gt;= 0, REPT(" ",lookups!$F$2-LEN(SOURCE!D515)), "")&amp;
      SOURCE!E515&amp;", "&amp; IF(lookups!$G$2-LEN(SOURCE!E515) &gt;=0, REPT(" ",lookups!$G$2-LEN(SOURCE!E515)), "")&amp;
      SOURCE!F515&amp;", "&amp; IF(lookups!$H$2-LEN(SOURCE!F515) &gt;= 0, REPT(" ",lookups!$H$2-LEN(SOURCE!F515)+2), "")&amp;"("&amp;
      SUBSTITUTE(TEXT(SOURCE!G515,"??0"),"  ","")&amp;" &lt;&lt; TAM_MAX_BITS) |"&amp; IF(lookups!$I$2-3 &gt;= 0, REPT(" ",MAX(1,lookups!$I$2-5+4+1-1-LEN(  IF(ISTEXT(SOURCE!H515),SOURCE!H515,  SUBSTITUTE(SUBSTITUTE(TEXT(SOURCE!H515,"????0"),"  ","")," ",""))   ))), "")&amp;
       IF(ISTEXT(SOURCE!H515),SOURCE!H515, SUBSTITUTE(SUBSTITUTE(TEXT(SOURCE!H515,"????0"),"  ","")," ",""))   &amp;","&amp; IF(lookups!$J$2-3 &gt;= 0, REPT(" ",lookups!$J$2-3-5), "")&amp;
      SOURCE!I515&amp;
" | "&amp; IF(lookups!$K$2-LEN(SOURCE!I515) &gt;= 0, REPT(" ",lookups!$K$2-LEN(SOURCE!I515)), "")&amp;
      SOURCE!J515&amp;      IF(lookups!$L$2-LEN(SOURCE!J515) &gt;= 0, REPT(" ",lookups!$L$2-LEN(SOURCE!J515)), "")&amp;
" | "&amp; IF(lookups!$K$2-LEN(SOURCE!I515) &gt;= 0, REPT(" ",lookups!$K$2-LEN(SOURCE!I515)), "")&amp;
      SOURCE!K515&amp;      IF(lookups!$L$2-LEN(SOURCE!K515) &gt;= 0, REPT(" ",lookups!$M$2-LEN(SOURCE!K515)), "")&amp;
" | "&amp; SOURCE!L515&amp;      IF(lookups!$O$2-LEN(SOURCE!L515) &gt;= 0, REPT(" ",lookups!$O$2-LEN(SOURCE!L515)), "")&amp;
" | "&amp; SOURCE!M515&amp;      IF(lookups!$P$2-LEN(SOURCE!M515) &gt;= 0, REPT(" ",lookups!$P$2-LEN(SOURCE!M515)), "")&amp;
      "},"&amp;IF(SOURCE!O515&lt;&gt;"",""&amp;SOURCE!O515,"")
 )
)
)</f>
        <v>/*  494 */  { fnGetSystemFlag,              FLAG_AUTXEQ,                 "AUTXEQ",                                      "AUTXEQ",                                      (0 &lt;&lt; TAM_MAX_BITS) |     0, CAT_SYFL | SLS_ENABLED   | US_UNCHANGED | EIM_DISABLED | PTP_DISABLED     },</v>
      </c>
    </row>
    <row r="516" spans="1:1">
      <c r="A516" s="80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IF(lookups!$E$2-LEN(SOURCE!C516) &gt;= 0, REPT(" ",lookups!$E$2-LEN(SOURCE!C516)), "")&amp;
      SOURCE!D516&amp;", "&amp; IF(lookups!$F$2-LEN(SOURCE!D516) &gt;= 0, REPT(" ",lookups!$F$2-LEN(SOURCE!D516)), "")&amp;
      SOURCE!E516&amp;", "&amp; IF(lookups!$G$2-LEN(SOURCE!E516) &gt;=0, REPT(" ",lookups!$G$2-LEN(SOURCE!E516)), "")&amp;
      SOURCE!F516&amp;", "&amp; IF(lookups!$H$2-LEN(SOURCE!F516) &gt;= 0, REPT(" ",lookups!$H$2-LEN(SOURCE!F516)+2), "")&amp;"("&amp;
      SUBSTITUTE(TEXT(SOURCE!G516,"??0"),"  ","")&amp;" &lt;&lt; TAM_MAX_BITS) |"&amp; IF(lookups!$I$2-3 &gt;= 0, REPT(" ",MAX(1,lookups!$I$2-5+4+1-1-LEN(  IF(ISTEXT(SOURCE!H516),SOURCE!H516,  SUBSTITUTE(SUBSTITUTE(TEXT(SOURCE!H516,"????0"),"  ","")," ",""))   ))), "")&amp;
       IF(ISTEXT(SOURCE!H516),SOURCE!H516, SUBSTITUTE(SUBSTITUTE(TEXT(SOURCE!H516,"????0"),"  ","")," ",""))   &amp;","&amp; IF(lookups!$J$2-3 &gt;= 0, REPT(" ",lookups!$J$2-3-5), "")&amp;
      SOURCE!I516&amp;
" | "&amp; IF(lookups!$K$2-LEN(SOURCE!I516) &gt;= 0, REPT(" ",lookups!$K$2-LEN(SOURCE!I516)), "")&amp;
      SOURCE!J516&amp;      IF(lookups!$L$2-LEN(SOURCE!J516) &gt;= 0, REPT(" ",lookups!$L$2-LEN(SOURCE!J516)), "")&amp;
" | "&amp; IF(lookups!$K$2-LEN(SOURCE!I516) &gt;= 0, REPT(" ",lookups!$K$2-LEN(SOURCE!I516)), "")&amp;
      SOURCE!K516&amp;      IF(lookups!$L$2-LEN(SOURCE!K516) &gt;= 0, REPT(" ",lookups!$M$2-LEN(SOURCE!K516)), "")&amp;
" | "&amp; SOURCE!L516&amp;      IF(lookups!$O$2-LEN(SOURCE!L516) &gt;= 0, REPT(" ",lookups!$O$2-LEN(SOURCE!L516)), "")&amp;
" | "&amp; SOURCE!M516&amp;      IF(lookups!$P$2-LEN(SOURCE!M516) &gt;= 0, REPT(" ",lookups!$P$2-LEN(SOURCE!M516)), "")&amp;
      "},"&amp;IF(SOURCE!O516&lt;&gt;"",""&amp;SOURCE!O516,"")
 )
)
)</f>
        <v>/*  495 */  { fnGetSystemFlag,              FLAG_PRTACT,                 "PRTACT",                                      "PRTACT",                                      (0 &lt;&lt; TAM_MAX_BITS) |     0, CAT_SYFL | SLS_ENABLED   | US_UNCHANGED | EIM_DISABLED | PTP_DISABLED     },</v>
      </c>
    </row>
    <row r="517" spans="1:1">
      <c r="A517" s="80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IF(lookups!$E$2-LEN(SOURCE!C517) &gt;= 0, REPT(" ",lookups!$E$2-LEN(SOURCE!C517)), "")&amp;
      SOURCE!D517&amp;", "&amp; IF(lookups!$F$2-LEN(SOURCE!D517) &gt;= 0, REPT(" ",lookups!$F$2-LEN(SOURCE!D517)), "")&amp;
      SOURCE!E517&amp;", "&amp; IF(lookups!$G$2-LEN(SOURCE!E517) &gt;=0, REPT(" ",lookups!$G$2-LEN(SOURCE!E517)), "")&amp;
      SOURCE!F517&amp;", "&amp; IF(lookups!$H$2-LEN(SOURCE!F517) &gt;= 0, REPT(" ",lookups!$H$2-LEN(SOURCE!F517)+2), "")&amp;"("&amp;
      SUBSTITUTE(TEXT(SOURCE!G517,"??0"),"  ","")&amp;" &lt;&lt; TAM_MAX_BITS) |"&amp; IF(lookups!$I$2-3 &gt;= 0, REPT(" ",MAX(1,lookups!$I$2-5+4+1-1-LEN(  IF(ISTEXT(SOURCE!H517),SOURCE!H517,  SUBSTITUTE(SUBSTITUTE(TEXT(SOURCE!H517,"????0"),"  ","")," ",""))   ))), "")&amp;
       IF(ISTEXT(SOURCE!H517),SOURCE!H517, SUBSTITUTE(SUBSTITUTE(TEXT(SOURCE!H517,"????0"),"  ","")," ",""))   &amp;","&amp; IF(lookups!$J$2-3 &gt;= 0, REPT(" ",lookups!$J$2-3-5), "")&amp;
      SOURCE!I517&amp;
" | "&amp; IF(lookups!$K$2-LEN(SOURCE!I517) &gt;= 0, REPT(" ",lookups!$K$2-LEN(SOURCE!I517)), "")&amp;
      SOURCE!J517&amp;      IF(lookups!$L$2-LEN(SOURCE!J517) &gt;= 0, REPT(" ",lookups!$L$2-LEN(SOURCE!J517)), "")&amp;
" | "&amp; IF(lookups!$K$2-LEN(SOURCE!I517) &gt;= 0, REPT(" ",lookups!$K$2-LEN(SOURCE!I517)), "")&amp;
      SOURCE!K517&amp;      IF(lookups!$L$2-LEN(SOURCE!K517) &gt;= 0, REPT(" ",lookups!$M$2-LEN(SOURCE!K517)), "")&amp;
" | "&amp; SOURCE!L517&amp;      IF(lookups!$O$2-LEN(SOURCE!L517) &gt;= 0, REPT(" ",lookups!$O$2-LEN(SOURCE!L517)), "")&amp;
" | "&amp; SOURCE!M517&amp;      IF(lookups!$P$2-LEN(SOURCE!M517) &gt;= 0, REPT(" ",lookups!$P$2-LEN(SOURCE!M517)), "")&amp;
      "},"&amp;IF(SOURCE!O517&lt;&gt;"",""&amp;SOURCE!O517,"")
 )
)
)</f>
        <v>/*  496 */  { fnGetSystemFlag,              FLAG_NUMIN,                  "NUM.IN",                                      "NUM.IN",                                      (0 &lt;&lt; TAM_MAX_BITS) |     0, CAT_SYFL | SLS_ENABLED   | US_UNCHANGED | EIM_DISABLED | PTP_DISABLED     },</v>
      </c>
    </row>
    <row r="518" spans="1:1">
      <c r="A518" s="80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IF(lookups!$E$2-LEN(SOURCE!C518) &gt;= 0, REPT(" ",lookups!$E$2-LEN(SOURCE!C518)), "")&amp;
      SOURCE!D518&amp;", "&amp; IF(lookups!$F$2-LEN(SOURCE!D518) &gt;= 0, REPT(" ",lookups!$F$2-LEN(SOURCE!D518)), "")&amp;
      SOURCE!E518&amp;", "&amp; IF(lookups!$G$2-LEN(SOURCE!E518) &gt;=0, REPT(" ",lookups!$G$2-LEN(SOURCE!E518)), "")&amp;
      SOURCE!F518&amp;", "&amp; IF(lookups!$H$2-LEN(SOURCE!F518) &gt;= 0, REPT(" ",lookups!$H$2-LEN(SOURCE!F518)+2), "")&amp;"("&amp;
      SUBSTITUTE(TEXT(SOURCE!G518,"??0"),"  ","")&amp;" &lt;&lt; TAM_MAX_BITS) |"&amp; IF(lookups!$I$2-3 &gt;= 0, REPT(" ",MAX(1,lookups!$I$2-5+4+1-1-LEN(  IF(ISTEXT(SOURCE!H518),SOURCE!H518,  SUBSTITUTE(SUBSTITUTE(TEXT(SOURCE!H518,"????0"),"  ","")," ",""))   ))), "")&amp;
       IF(ISTEXT(SOURCE!H518),SOURCE!H518, SUBSTITUTE(SUBSTITUTE(TEXT(SOURCE!H518,"????0"),"  ","")," ",""))   &amp;","&amp; IF(lookups!$J$2-3 &gt;= 0, REPT(" ",lookups!$J$2-3-5), "")&amp;
      SOURCE!I518&amp;
" | "&amp; IF(lookups!$K$2-LEN(SOURCE!I518) &gt;= 0, REPT(" ",lookups!$K$2-LEN(SOURCE!I518)), "")&amp;
      SOURCE!J518&amp;      IF(lookups!$L$2-LEN(SOURCE!J518) &gt;= 0, REPT(" ",lookups!$L$2-LEN(SOURCE!J518)), "")&amp;
" | "&amp; IF(lookups!$K$2-LEN(SOURCE!I518) &gt;= 0, REPT(" ",lookups!$K$2-LEN(SOURCE!I518)), "")&amp;
      SOURCE!K518&amp;      IF(lookups!$L$2-LEN(SOURCE!K518) &gt;= 0, REPT(" ",lookups!$M$2-LEN(SOURCE!K518)), "")&amp;
" | "&amp; SOURCE!L518&amp;      IF(lookups!$O$2-LEN(SOURCE!L518) &gt;= 0, REPT(" ",lookups!$O$2-LEN(SOURCE!L518)), "")&amp;
" | "&amp; SOURCE!M518&amp;      IF(lookups!$P$2-LEN(SOURCE!M518) &gt;= 0, REPT(" ",lookups!$P$2-LEN(SOURCE!M518)), "")&amp;
      "},"&amp;IF(SOURCE!O518&lt;&gt;"",""&amp;SOURCE!O518,"")
 )
)
)</f>
        <v>/*  497 */  { fnGetSystemFlag,              FLAG_ALPIN,                  "ALP.IN",                                      "ALP.IN",                                      (0 &lt;&lt; TAM_MAX_BITS) |     0, CAT_SYFL | SLS_ENABLED   | US_UNCHANGED | EIM_DISABLED | PTP_DISABLED     },</v>
      </c>
    </row>
    <row r="519" spans="1:1">
      <c r="A519" s="80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IF(lookups!$E$2-LEN(SOURCE!C519) &gt;= 0, REPT(" ",lookups!$E$2-LEN(SOURCE!C519)), "")&amp;
      SOURCE!D519&amp;", "&amp; IF(lookups!$F$2-LEN(SOURCE!D519) &gt;= 0, REPT(" ",lookups!$F$2-LEN(SOURCE!D519)), "")&amp;
      SOURCE!E519&amp;", "&amp; IF(lookups!$G$2-LEN(SOURCE!E519) &gt;=0, REPT(" ",lookups!$G$2-LEN(SOURCE!E519)), "")&amp;
      SOURCE!F519&amp;", "&amp; IF(lookups!$H$2-LEN(SOURCE!F519) &gt;= 0, REPT(" ",lookups!$H$2-LEN(SOURCE!F519)+2), "")&amp;"("&amp;
      SUBSTITUTE(TEXT(SOURCE!G519,"??0"),"  ","")&amp;" &lt;&lt; TAM_MAX_BITS) |"&amp; IF(lookups!$I$2-3 &gt;= 0, REPT(" ",MAX(1,lookups!$I$2-5+4+1-1-LEN(  IF(ISTEXT(SOURCE!H519),SOURCE!H519,  SUBSTITUTE(SUBSTITUTE(TEXT(SOURCE!H519,"????0"),"  ","")," ",""))   ))), "")&amp;
       IF(ISTEXT(SOURCE!H519),SOURCE!H519, SUBSTITUTE(SUBSTITUTE(TEXT(SOURCE!H519,"????0"),"  ","")," ",""))   &amp;","&amp; IF(lookups!$J$2-3 &gt;= 0, REPT(" ",lookups!$J$2-3-5), "")&amp;
      SOURCE!I519&amp;
" | "&amp; IF(lookups!$K$2-LEN(SOURCE!I519) &gt;= 0, REPT(" ",lookups!$K$2-LEN(SOURCE!I519)), "")&amp;
      SOURCE!J519&amp;      IF(lookups!$L$2-LEN(SOURCE!J519) &gt;= 0, REPT(" ",lookups!$L$2-LEN(SOURCE!J519)), "")&amp;
" | "&amp; IF(lookups!$K$2-LEN(SOURCE!I519) &gt;= 0, REPT(" ",lookups!$K$2-LEN(SOURCE!I519)), "")&amp;
      SOURCE!K519&amp;      IF(lookups!$L$2-LEN(SOURCE!K519) &gt;= 0, REPT(" ",lookups!$M$2-LEN(SOURCE!K519)), "")&amp;
" | "&amp; SOURCE!L519&amp;      IF(lookups!$O$2-LEN(SOURCE!L519) &gt;= 0, REPT(" ",lookups!$O$2-LEN(SOURCE!L519)), "")&amp;
" | "&amp; SOURCE!M519&amp;      IF(lookups!$P$2-LEN(SOURCE!M519) &gt;= 0, REPT(" ",lookups!$P$2-LEN(SOURCE!M519)), "")&amp;
      "},"&amp;IF(SOURCE!O519&lt;&gt;"",""&amp;SOURCE!O519,"")
 )
)
)</f>
        <v>/*  498 */  { fnGetSystemFlag,              FLAG_ASLIFT,                 "ASLIFT",                                      "ASLIFT",                                      (0 &lt;&lt; TAM_MAX_BITS) |     0, CAT_SYFL | SLS_ENABLED   | US_UNCHANGED | EIM_DISABLED | PTP_DISABLED     },</v>
      </c>
    </row>
    <row r="520" spans="1:1">
      <c r="A520" s="80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IF(lookups!$E$2-LEN(SOURCE!C520) &gt;= 0, REPT(" ",lookups!$E$2-LEN(SOURCE!C520)), "")&amp;
      SOURCE!D520&amp;", "&amp; IF(lookups!$F$2-LEN(SOURCE!D520) &gt;= 0, REPT(" ",lookups!$F$2-LEN(SOURCE!D520)), "")&amp;
      SOURCE!E520&amp;", "&amp; IF(lookups!$G$2-LEN(SOURCE!E520) &gt;=0, REPT(" ",lookups!$G$2-LEN(SOURCE!E520)), "")&amp;
      SOURCE!F520&amp;", "&amp; IF(lookups!$H$2-LEN(SOURCE!F520) &gt;= 0, REPT(" ",lookups!$H$2-LEN(SOURCE!F520)+2), "")&amp;"("&amp;
      SUBSTITUTE(TEXT(SOURCE!G520,"??0"),"  ","")&amp;" &lt;&lt; TAM_MAX_BITS) |"&amp; IF(lookups!$I$2-3 &gt;= 0, REPT(" ",MAX(1,lookups!$I$2-5+4+1-1-LEN(  IF(ISTEXT(SOURCE!H520),SOURCE!H520,  SUBSTITUTE(SUBSTITUTE(TEXT(SOURCE!H520,"????0"),"  ","")," ",""))   ))), "")&amp;
       IF(ISTEXT(SOURCE!H520),SOURCE!H520, SUBSTITUTE(SUBSTITUTE(TEXT(SOURCE!H520,"????0"),"  ","")," ",""))   &amp;","&amp; IF(lookups!$J$2-3 &gt;= 0, REPT(" ",lookups!$J$2-3-5), "")&amp;
      SOURCE!I520&amp;
" | "&amp; IF(lookups!$K$2-LEN(SOURCE!I520) &gt;= 0, REPT(" ",lookups!$K$2-LEN(SOURCE!I520)), "")&amp;
      SOURCE!J520&amp;      IF(lookups!$L$2-LEN(SOURCE!J520) &gt;= 0, REPT(" ",lookups!$L$2-LEN(SOURCE!J520)), "")&amp;
" | "&amp; IF(lookups!$K$2-LEN(SOURCE!I520) &gt;= 0, REPT(" ",lookups!$K$2-LEN(SOURCE!I520)), "")&amp;
      SOURCE!K520&amp;      IF(lookups!$L$2-LEN(SOURCE!K520) &gt;= 0, REPT(" ",lookups!$M$2-LEN(SOURCE!K520)), "")&amp;
" | "&amp; SOURCE!L520&amp;      IF(lookups!$O$2-LEN(SOURCE!L520) &gt;= 0, REPT(" ",lookups!$O$2-LEN(SOURCE!L520)), "")&amp;
" | "&amp; SOURCE!M520&amp;      IF(lookups!$P$2-LEN(SOURCE!M520) &gt;= 0, REPT(" ",lookups!$P$2-LEN(SOURCE!M520)), "")&amp;
      "},"&amp;IF(SOURCE!O520&lt;&gt;"",""&amp;SOURCE!O520,"")
 )
)
)</f>
        <v>/*  499 */  { fnGetSystemFlag,              FLAG_IGN1ER,                 "IGN1ER",                                      "IGN1ER",                                      (0 &lt;&lt; TAM_MAX_BITS) |     0, CAT_SYFL | SLS_ENABLED   | US_UNCHANGED | EIM_DISABLED | PTP_DISABLED     },</v>
      </c>
    </row>
    <row r="521" spans="1:1">
      <c r="A521" s="80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IF(lookups!$E$2-LEN(SOURCE!C521) &gt;= 0, REPT(" ",lookups!$E$2-LEN(SOURCE!C521)), "")&amp;
      SOURCE!D521&amp;", "&amp; IF(lookups!$F$2-LEN(SOURCE!D521) &gt;= 0, REPT(" ",lookups!$F$2-LEN(SOURCE!D521)), "")&amp;
      SOURCE!E521&amp;", "&amp; IF(lookups!$G$2-LEN(SOURCE!E521) &gt;=0, REPT(" ",lookups!$G$2-LEN(SOURCE!E521)), "")&amp;
      SOURCE!F521&amp;", "&amp; IF(lookups!$H$2-LEN(SOURCE!F521) &gt;= 0, REPT(" ",lookups!$H$2-LEN(SOURCE!F521)+2), "")&amp;"("&amp;
      SUBSTITUTE(TEXT(SOURCE!G521,"??0"),"  ","")&amp;" &lt;&lt; TAM_MAX_BITS) |"&amp; IF(lookups!$I$2-3 &gt;= 0, REPT(" ",MAX(1,lookups!$I$2-5+4+1-1-LEN(  IF(ISTEXT(SOURCE!H521),SOURCE!H521,  SUBSTITUTE(SUBSTITUTE(TEXT(SOURCE!H521,"????0"),"  ","")," ",""))   ))), "")&amp;
       IF(ISTEXT(SOURCE!H521),SOURCE!H521, SUBSTITUTE(SUBSTITUTE(TEXT(SOURCE!H521,"????0"),"  ","")," ",""))   &amp;","&amp; IF(lookups!$J$2-3 &gt;= 0, REPT(" ",lookups!$J$2-3-5), "")&amp;
      SOURCE!I521&amp;
" | "&amp; IF(lookups!$K$2-LEN(SOURCE!I521) &gt;= 0, REPT(" ",lookups!$K$2-LEN(SOURCE!I521)), "")&amp;
      SOURCE!J521&amp;      IF(lookups!$L$2-LEN(SOURCE!J521) &gt;= 0, REPT(" ",lookups!$L$2-LEN(SOURCE!J521)), "")&amp;
" | "&amp; IF(lookups!$K$2-LEN(SOURCE!I521) &gt;= 0, REPT(" ",lookups!$K$2-LEN(SOURCE!I521)), "")&amp;
      SOURCE!K521&amp;      IF(lookups!$L$2-LEN(SOURCE!K521) &gt;= 0, REPT(" ",lookups!$M$2-LEN(SOURCE!K521)), "")&amp;
" | "&amp; SOURCE!L521&amp;      IF(lookups!$O$2-LEN(SOURCE!L521) &gt;= 0, REPT(" ",lookups!$O$2-LEN(SOURCE!L521)), "")&amp;
" | "&amp; SOURCE!M521&amp;      IF(lookups!$P$2-LEN(SOURCE!M521) &gt;= 0, REPT(" ",lookups!$P$2-LEN(SOURCE!M521)), "")&amp;
      "},"&amp;IF(SOURCE!O521&lt;&gt;"",""&amp;SOURCE!O521,"")
 )
)
)</f>
        <v>/*  500 */  { fnGetSystemFlag,              FLAG_INTING,                 "INTING",                                      "INTING",                                      (0 &lt;&lt; TAM_MAX_BITS) |     0, CAT_SYFL | SLS_ENABLED   | US_UNCHANGED | EIM_DISABLED | PTP_DISABLED     },</v>
      </c>
    </row>
    <row r="522" spans="1:1">
      <c r="A522" s="80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IF(lookups!$E$2-LEN(SOURCE!C522) &gt;= 0, REPT(" ",lookups!$E$2-LEN(SOURCE!C522)), "")&amp;
      SOURCE!D522&amp;", "&amp; IF(lookups!$F$2-LEN(SOURCE!D522) &gt;= 0, REPT(" ",lookups!$F$2-LEN(SOURCE!D522)), "")&amp;
      SOURCE!E522&amp;", "&amp; IF(lookups!$G$2-LEN(SOURCE!E522) &gt;=0, REPT(" ",lookups!$G$2-LEN(SOURCE!E522)), "")&amp;
      SOURCE!F522&amp;", "&amp; IF(lookups!$H$2-LEN(SOURCE!F522) &gt;= 0, REPT(" ",lookups!$H$2-LEN(SOURCE!F522)+2), "")&amp;"("&amp;
      SUBSTITUTE(TEXT(SOURCE!G522,"??0"),"  ","")&amp;" &lt;&lt; TAM_MAX_BITS) |"&amp; IF(lookups!$I$2-3 &gt;= 0, REPT(" ",MAX(1,lookups!$I$2-5+4+1-1-LEN(  IF(ISTEXT(SOURCE!H522),SOURCE!H522,  SUBSTITUTE(SUBSTITUTE(TEXT(SOURCE!H522,"????0"),"  ","")," ",""))   ))), "")&amp;
       IF(ISTEXT(SOURCE!H522),SOURCE!H522, SUBSTITUTE(SUBSTITUTE(TEXT(SOURCE!H522,"????0"),"  ","")," ",""))   &amp;","&amp; IF(lookups!$J$2-3 &gt;= 0, REPT(" ",lookups!$J$2-3-5), "")&amp;
      SOURCE!I522&amp;
" | "&amp; IF(lookups!$K$2-LEN(SOURCE!I522) &gt;= 0, REPT(" ",lookups!$K$2-LEN(SOURCE!I522)), "")&amp;
      SOURCE!J522&amp;      IF(lookups!$L$2-LEN(SOURCE!J522) &gt;= 0, REPT(" ",lookups!$L$2-LEN(SOURCE!J522)), "")&amp;
" | "&amp; IF(lookups!$K$2-LEN(SOURCE!I522) &gt;= 0, REPT(" ",lookups!$K$2-LEN(SOURCE!I522)), "")&amp;
      SOURCE!K522&amp;      IF(lookups!$L$2-LEN(SOURCE!K522) &gt;= 0, REPT(" ",lookups!$M$2-LEN(SOURCE!K522)), "")&amp;
" | "&amp; SOURCE!L522&amp;      IF(lookups!$O$2-LEN(SOURCE!L522) &gt;= 0, REPT(" ",lookups!$O$2-LEN(SOURCE!L522)), "")&amp;
" | "&amp; SOURCE!M522&amp;      IF(lookups!$P$2-LEN(SOURCE!M522) &gt;= 0, REPT(" ",lookups!$P$2-LEN(SOURCE!M522)), "")&amp;
      "},"&amp;IF(SOURCE!O522&lt;&gt;"",""&amp;SOURCE!O522,"")
 )
)
)</f>
        <v>/*  501 */  { fnGetSystemFlag,              FLAG_SOLVING,                "SOLVING",                                     "SOLVING",                                     (0 &lt;&lt; TAM_MAX_BITS) |     0, CAT_SYFL | SLS_ENABLED   | US_UNCHANGED | EIM_DISABLED | PTP_DISABLED     },</v>
      </c>
    </row>
    <row r="523" spans="1:1">
      <c r="A523" s="80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IF(lookups!$E$2-LEN(SOURCE!C523) &gt;= 0, REPT(" ",lookups!$E$2-LEN(SOURCE!C523)), "")&amp;
      SOURCE!D523&amp;", "&amp; IF(lookups!$F$2-LEN(SOURCE!D523) &gt;= 0, REPT(" ",lookups!$F$2-LEN(SOURCE!D523)), "")&amp;
      SOURCE!E523&amp;", "&amp; IF(lookups!$G$2-LEN(SOURCE!E523) &gt;=0, REPT(" ",lookups!$G$2-LEN(SOURCE!E523)), "")&amp;
      SOURCE!F523&amp;", "&amp; IF(lookups!$H$2-LEN(SOURCE!F523) &gt;= 0, REPT(" ",lookups!$H$2-LEN(SOURCE!F523)+2), "")&amp;"("&amp;
      SUBSTITUTE(TEXT(SOURCE!G523,"??0"),"  ","")&amp;" &lt;&lt; TAM_MAX_BITS) |"&amp; IF(lookups!$I$2-3 &gt;= 0, REPT(" ",MAX(1,lookups!$I$2-5+4+1-1-LEN(  IF(ISTEXT(SOURCE!H523),SOURCE!H523,  SUBSTITUTE(SUBSTITUTE(TEXT(SOURCE!H523,"????0"),"  ","")," ",""))   ))), "")&amp;
       IF(ISTEXT(SOURCE!H523),SOURCE!H523, SUBSTITUTE(SUBSTITUTE(TEXT(SOURCE!H523,"????0"),"  ","")," ",""))   &amp;","&amp; IF(lookups!$J$2-3 &gt;= 0, REPT(" ",lookups!$J$2-3-5), "")&amp;
      SOURCE!I523&amp;
" | "&amp; IF(lookups!$K$2-LEN(SOURCE!I523) &gt;= 0, REPT(" ",lookups!$K$2-LEN(SOURCE!I523)), "")&amp;
      SOURCE!J523&amp;      IF(lookups!$L$2-LEN(SOURCE!J523) &gt;= 0, REPT(" ",lookups!$L$2-LEN(SOURCE!J523)), "")&amp;
" | "&amp; IF(lookups!$K$2-LEN(SOURCE!I523) &gt;= 0, REPT(" ",lookups!$K$2-LEN(SOURCE!I523)), "")&amp;
      SOURCE!K523&amp;      IF(lookups!$L$2-LEN(SOURCE!K523) &gt;= 0, REPT(" ",lookups!$M$2-LEN(SOURCE!K523)), "")&amp;
" | "&amp; SOURCE!L523&amp;      IF(lookups!$O$2-LEN(SOURCE!L523) &gt;= 0, REPT(" ",lookups!$O$2-LEN(SOURCE!L523)), "")&amp;
" | "&amp; SOURCE!M523&amp;      IF(lookups!$P$2-LEN(SOURCE!M523) &gt;= 0, REPT(" ",lookups!$P$2-LEN(SOURCE!M523)), "")&amp;
      "},"&amp;IF(SOURCE!O523&lt;&gt;"",""&amp;SOURCE!O523,"")
 )
)
)</f>
        <v>/*  502 */  { fnGetSystemFlag,              FLAG_VMDISP,                 "VMDISP",                                      "VMDISP",                                      (0 &lt;&lt; TAM_MAX_BITS) |     0, CAT_SYFL | SLS_ENABLED   | US_UNCHANGED | EIM_DISABLED | PTP_DISABLED     },</v>
      </c>
    </row>
    <row r="524" spans="1:1">
      <c r="A524" s="80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IF(lookups!$E$2-LEN(SOURCE!C524) &gt;= 0, REPT(" ",lookups!$E$2-LEN(SOURCE!C524)), "")&amp;
      SOURCE!D524&amp;", "&amp; IF(lookups!$F$2-LEN(SOURCE!D524) &gt;= 0, REPT(" ",lookups!$F$2-LEN(SOURCE!D524)), "")&amp;
      SOURCE!E524&amp;", "&amp; IF(lookups!$G$2-LEN(SOURCE!E524) &gt;=0, REPT(" ",lookups!$G$2-LEN(SOURCE!E524)), "")&amp;
      SOURCE!F524&amp;", "&amp; IF(lookups!$H$2-LEN(SOURCE!F524) &gt;= 0, REPT(" ",lookups!$H$2-LEN(SOURCE!F524)+2), "")&amp;"("&amp;
      SUBSTITUTE(TEXT(SOURCE!G524,"??0"),"  ","")&amp;" &lt;&lt; TAM_MAX_BITS) |"&amp; IF(lookups!$I$2-3 &gt;= 0, REPT(" ",MAX(1,lookups!$I$2-5+4+1-1-LEN(  IF(ISTEXT(SOURCE!H524),SOURCE!H524,  SUBSTITUTE(SUBSTITUTE(TEXT(SOURCE!H524,"????0"),"  ","")," ",""))   ))), "")&amp;
       IF(ISTEXT(SOURCE!H524),SOURCE!H524, SUBSTITUTE(SUBSTITUTE(TEXT(SOURCE!H524,"????0"),"  ","")," ",""))   &amp;","&amp; IF(lookups!$J$2-3 &gt;= 0, REPT(" ",lookups!$J$2-3-5), "")&amp;
      SOURCE!I524&amp;
" | "&amp; IF(lookups!$K$2-LEN(SOURCE!I524) &gt;= 0, REPT(" ",lookups!$K$2-LEN(SOURCE!I524)), "")&amp;
      SOURCE!J524&amp;      IF(lookups!$L$2-LEN(SOURCE!J524) &gt;= 0, REPT(" ",lookups!$L$2-LEN(SOURCE!J524)), "")&amp;
" | "&amp; IF(lookups!$K$2-LEN(SOURCE!I524) &gt;= 0, REPT(" ",lookups!$K$2-LEN(SOURCE!I524)), "")&amp;
      SOURCE!K524&amp;      IF(lookups!$L$2-LEN(SOURCE!K524) &gt;= 0, REPT(" ",lookups!$M$2-LEN(SOURCE!K524)), "")&amp;
" | "&amp; SOURCE!L524&amp;      IF(lookups!$O$2-LEN(SOURCE!L524) &gt;= 0, REPT(" ",lookups!$O$2-LEN(SOURCE!L524)), "")&amp;
" | "&amp; SOURCE!M524&amp;      IF(lookups!$P$2-LEN(SOURCE!M524) &gt;= 0, REPT(" ",lookups!$P$2-LEN(SOURCE!M524)), "")&amp;
      "},"&amp;IF(SOURCE!O524&lt;&gt;"",""&amp;SOURCE!O524,"")
 )
)
)</f>
        <v>/*  503 */  { fnGetSystemFlag,              FLAG_USB,                    "USB",                                         "USB",                                         (0 &lt;&lt; TAM_MAX_BITS) |     0, CAT_SYFL | SLS_ENABLED   | US_UNCHANGED | EIM_DISABLED | PTP_DISABLED     },</v>
      </c>
    </row>
    <row r="525" spans="1:1">
      <c r="A525" s="80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IF(lookups!$E$2-LEN(SOURCE!C525) &gt;= 0, REPT(" ",lookups!$E$2-LEN(SOURCE!C525)), "")&amp;
      SOURCE!D525&amp;", "&amp; IF(lookups!$F$2-LEN(SOURCE!D525) &gt;= 0, REPT(" ",lookups!$F$2-LEN(SOURCE!D525)), "")&amp;
      SOURCE!E525&amp;", "&amp; IF(lookups!$G$2-LEN(SOURCE!E525) &gt;=0, REPT(" ",lookups!$G$2-LEN(SOURCE!E525)), "")&amp;
      SOURCE!F525&amp;", "&amp; IF(lookups!$H$2-LEN(SOURCE!F525) &gt;= 0, REPT(" ",lookups!$H$2-LEN(SOURCE!F525)+2), "")&amp;"("&amp;
      SUBSTITUTE(TEXT(SOURCE!G525,"??0"),"  ","")&amp;" &lt;&lt; TAM_MAX_BITS) |"&amp; IF(lookups!$I$2-3 &gt;= 0, REPT(" ",MAX(1,lookups!$I$2-5+4+1-1-LEN(  IF(ISTEXT(SOURCE!H525),SOURCE!H525,  SUBSTITUTE(SUBSTITUTE(TEXT(SOURCE!H525,"????0"),"  ","")," ",""))   ))), "")&amp;
       IF(ISTEXT(SOURCE!H525),SOURCE!H525, SUBSTITUTE(SUBSTITUTE(TEXT(SOURCE!H525,"????0"),"  ","")," ",""))   &amp;","&amp; IF(lookups!$J$2-3 &gt;= 0, REPT(" ",lookups!$J$2-3-5), "")&amp;
      SOURCE!I525&amp;
" | "&amp; IF(lookups!$K$2-LEN(SOURCE!I525) &gt;= 0, REPT(" ",lookups!$K$2-LEN(SOURCE!I525)), "")&amp;
      SOURCE!J525&amp;      IF(lookups!$L$2-LEN(SOURCE!J525) &gt;= 0, REPT(" ",lookups!$L$2-LEN(SOURCE!J525)), "")&amp;
" | "&amp; IF(lookups!$K$2-LEN(SOURCE!I525) &gt;= 0, REPT(" ",lookups!$K$2-LEN(SOURCE!I525)), "")&amp;
      SOURCE!K525&amp;      IF(lookups!$L$2-LEN(SOURCE!K525) &gt;= 0, REPT(" ",lookups!$M$2-LEN(SOURCE!K525)), "")&amp;
" | "&amp; SOURCE!L525&amp;      IF(lookups!$O$2-LEN(SOURCE!L525) &gt;= 0, REPT(" ",lookups!$O$2-LEN(SOURCE!L525)), "")&amp;
" | "&amp; SOURCE!M525&amp;      IF(lookups!$P$2-LEN(SOURCE!M525) &gt;= 0, REPT(" ",lookups!$P$2-LEN(SOURCE!M525)), "")&amp;
      "},"&amp;IF(SOURCE!O525&lt;&gt;"",""&amp;SOURCE!O525,"")
 )
)
)</f>
        <v>/*  504 */  { fnGetSystemFlag,              FLAG_ENDPMT,                 "ENDPMT",                                      "ENDPMT",                                      (0 &lt;&lt; TAM_MAX_BITS) |     0, CAT_SYFL | SLS_ENABLED   | US_UNCHANGED | EIM_DISABLED | PTP_DISABLED     },</v>
      </c>
    </row>
    <row r="526" spans="1:1">
      <c r="A526" s="80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IF(lookups!$E$2-LEN(SOURCE!C526) &gt;= 0, REPT(" ",lookups!$E$2-LEN(SOURCE!C526)), "")&amp;
      SOURCE!D526&amp;", "&amp; IF(lookups!$F$2-LEN(SOURCE!D526) &gt;= 0, REPT(" ",lookups!$F$2-LEN(SOURCE!D526)), "")&amp;
      SOURCE!E526&amp;", "&amp; IF(lookups!$G$2-LEN(SOURCE!E526) &gt;=0, REPT(" ",lookups!$G$2-LEN(SOURCE!E526)), "")&amp;
      SOURCE!F526&amp;", "&amp; IF(lookups!$H$2-LEN(SOURCE!F526) &gt;= 0, REPT(" ",lookups!$H$2-LEN(SOURCE!F526)+2), "")&amp;"("&amp;
      SUBSTITUTE(TEXT(SOURCE!G526,"??0"),"  ","")&amp;" &lt;&lt; TAM_MAX_BITS) |"&amp; IF(lookups!$I$2-3 &gt;= 0, REPT(" ",MAX(1,lookups!$I$2-5+4+1-1-LEN(  IF(ISTEXT(SOURCE!H526),SOURCE!H526,  SUBSTITUTE(SUBSTITUTE(TEXT(SOURCE!H526,"????0"),"  ","")," ",""))   ))), "")&amp;
       IF(ISTEXT(SOURCE!H526),SOURCE!H526, SUBSTITUTE(SUBSTITUTE(TEXT(SOURCE!H526,"????0"),"  ","")," ",""))   &amp;","&amp; IF(lookups!$J$2-3 &gt;= 0, REPT(" ",lookups!$J$2-3-5), "")&amp;
      SOURCE!I526&amp;
" | "&amp; IF(lookups!$K$2-LEN(SOURCE!I526) &gt;= 0, REPT(" ",lookups!$K$2-LEN(SOURCE!I526)), "")&amp;
      SOURCE!J526&amp;      IF(lookups!$L$2-LEN(SOURCE!J526) &gt;= 0, REPT(" ",lookups!$L$2-LEN(SOURCE!J526)), "")&amp;
" | "&amp; IF(lookups!$K$2-LEN(SOURCE!I526) &gt;= 0, REPT(" ",lookups!$K$2-LEN(SOURCE!I526)), "")&amp;
      SOURCE!K526&amp;      IF(lookups!$L$2-LEN(SOURCE!K526) &gt;= 0, REPT(" ",lookups!$M$2-LEN(SOURCE!K526)), "")&amp;
" | "&amp; SOURCE!L526&amp;      IF(lookups!$O$2-LEN(SOURCE!L526) &gt;= 0, REPT(" ",lookups!$O$2-LEN(SOURCE!L526)), "")&amp;
" | "&amp; SOURCE!M526&amp;      IF(lookups!$P$2-LEN(SOURCE!M526) &gt;= 0, REPT(" ",lookups!$P$2-LEN(SOURCE!M526)), "")&amp;
      "},"&amp;IF(SOURCE!O526&lt;&gt;"",""&amp;SOURCE!O526,"")
 )
)
)</f>
        <v>/*  505 */  { fnGetSystemFlag,              FLAG_FRCSRN,                 "FRCSRN",                                      "FRCSRN",                                      (0 &lt;&lt; TAM_MAX_BITS) |     0, CAT_SYFL | SLS_ENABLED   | US_UNCHANGED | EIM_DISABLED | PTP_DISABLED     },</v>
      </c>
    </row>
    <row r="527" spans="1:1">
      <c r="A527" s="80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IF(lookups!$E$2-LEN(SOURCE!C527) &gt;= 0, REPT(" ",lookups!$E$2-LEN(SOURCE!C527)), "")&amp;
      SOURCE!D527&amp;", "&amp; IF(lookups!$F$2-LEN(SOURCE!D527) &gt;= 0, REPT(" ",lookups!$F$2-LEN(SOURCE!D527)), "")&amp;
      SOURCE!E527&amp;", "&amp; IF(lookups!$G$2-LEN(SOURCE!E527) &gt;=0, REPT(" ",lookups!$G$2-LEN(SOURCE!E527)), "")&amp;
      SOURCE!F527&amp;", "&amp; IF(lookups!$H$2-LEN(SOURCE!F527) &gt;= 0, REPT(" ",lookups!$H$2-LEN(SOURCE!F527)+2), "")&amp;"("&amp;
      SUBSTITUTE(TEXT(SOURCE!G527,"??0"),"  ","")&amp;" &lt;&lt; TAM_MAX_BITS) |"&amp; IF(lookups!$I$2-3 &gt;= 0, REPT(" ",MAX(1,lookups!$I$2-5+4+1-1-LEN(  IF(ISTEXT(SOURCE!H527),SOURCE!H527,  SUBSTITUTE(SUBSTITUTE(TEXT(SOURCE!H527,"????0"),"  ","")," ",""))   ))), "")&amp;
       IF(ISTEXT(SOURCE!H527),SOURCE!H527, SUBSTITUTE(SUBSTITUTE(TEXT(SOURCE!H527,"????0"),"  ","")," ",""))   &amp;","&amp; IF(lookups!$J$2-3 &gt;= 0, REPT(" ",lookups!$J$2-3-5), "")&amp;
      SOURCE!I527&amp;
" | "&amp; IF(lookups!$K$2-LEN(SOURCE!I527) &gt;= 0, REPT(" ",lookups!$K$2-LEN(SOURCE!I527)), "")&amp;
      SOURCE!J527&amp;      IF(lookups!$L$2-LEN(SOURCE!J527) &gt;= 0, REPT(" ",lookups!$L$2-LEN(SOURCE!J527)), "")&amp;
" | "&amp; IF(lookups!$K$2-LEN(SOURCE!I527) &gt;= 0, REPT(" ",lookups!$K$2-LEN(SOURCE!I527)), "")&amp;
      SOURCE!K527&amp;      IF(lookups!$L$2-LEN(SOURCE!K527) &gt;= 0, REPT(" ",lookups!$M$2-LEN(SOURCE!K527)), "")&amp;
" | "&amp; SOURCE!L527&amp;      IF(lookups!$O$2-LEN(SOURCE!L527) &gt;= 0, REPT(" ",lookups!$O$2-LEN(SOURCE!L527)), "")&amp;
" | "&amp; SOURCE!M527&amp;      IF(lookups!$P$2-LEN(SOURCE!M527) &gt;= 0, REPT(" ",lookups!$P$2-LEN(SOURCE!M527)), "")&amp;
      "},"&amp;IF(SOURCE!O527&lt;&gt;"",""&amp;SOURCE!O527,"")
 )
)
)</f>
        <v>/*  506 */  { fnGetSystemFlag,              FLAG_HPRP,                   "RP" STD_SUB_H STD_SUB_P,                      "RP" STD_SUB_H STD_SUB_P,                      (0 &lt;&lt; TAM_MAX_BITS) |     0, CAT_SYFL | SLS_ENABLED   | US_UNCHANGED | EIM_DISABLED | PTP_DISABLED     },</v>
      </c>
    </row>
    <row r="528" spans="1:1">
      <c r="A528" s="80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IF(lookups!$E$2-LEN(SOURCE!C528) &gt;= 0, REPT(" ",lookups!$E$2-LEN(SOURCE!C528)), "")&amp;
      SOURCE!D528&amp;", "&amp; IF(lookups!$F$2-LEN(SOURCE!D528) &gt;= 0, REPT(" ",lookups!$F$2-LEN(SOURCE!D528)), "")&amp;
      SOURCE!E528&amp;", "&amp; IF(lookups!$G$2-LEN(SOURCE!E528) &gt;=0, REPT(" ",lookups!$G$2-LEN(SOURCE!E528)), "")&amp;
      SOURCE!F528&amp;", "&amp; IF(lookups!$H$2-LEN(SOURCE!F528) &gt;= 0, REPT(" ",lookups!$H$2-LEN(SOURCE!F528)+2), "")&amp;"("&amp;
      SUBSTITUTE(TEXT(SOURCE!G528,"??0"),"  ","")&amp;" &lt;&lt; TAM_MAX_BITS) |"&amp; IF(lookups!$I$2-3 &gt;= 0, REPT(" ",MAX(1,lookups!$I$2-5+4+1-1-LEN(  IF(ISTEXT(SOURCE!H528),SOURCE!H528,  SUBSTITUTE(SUBSTITUTE(TEXT(SOURCE!H528,"????0"),"  ","")," ",""))   ))), "")&amp;
       IF(ISTEXT(SOURCE!H528),SOURCE!H528, SUBSTITUTE(SUBSTITUTE(TEXT(SOURCE!H528,"????0"),"  ","")," ",""))   &amp;","&amp; IF(lookups!$J$2-3 &gt;= 0, REPT(" ",lookups!$J$2-3-5), "")&amp;
      SOURCE!I528&amp;
" | "&amp; IF(lookups!$K$2-LEN(SOURCE!I528) &gt;= 0, REPT(" ",lookups!$K$2-LEN(SOURCE!I528)), "")&amp;
      SOURCE!J528&amp;      IF(lookups!$L$2-LEN(SOURCE!J528) &gt;= 0, REPT(" ",lookups!$L$2-LEN(SOURCE!J528)), "")&amp;
" | "&amp; IF(lookups!$K$2-LEN(SOURCE!I528) &gt;= 0, REPT(" ",lookups!$K$2-LEN(SOURCE!I528)), "")&amp;
      SOURCE!K528&amp;      IF(lookups!$L$2-LEN(SOURCE!K528) &gt;= 0, REPT(" ",lookups!$M$2-LEN(SOURCE!K528)), "")&amp;
" | "&amp; SOURCE!L528&amp;      IF(lookups!$O$2-LEN(SOURCE!L528) &gt;= 0, REPT(" ",lookups!$O$2-LEN(SOURCE!L528)), "")&amp;
" | "&amp; SOURCE!M528&amp;      IF(lookups!$P$2-LEN(SOURCE!M528) &gt;= 0, REPT(" ",lookups!$P$2-LEN(SOURCE!M528)), "")&amp;
      "},"&amp;IF(SOURCE!O528&lt;&gt;"",""&amp;SOURCE!O528,"")
 )
)
)</f>
        <v>/*  507 */  { fnGetSystemFlag,              FLAG_SBdate,                 "SBdate",                                      "SBdate",                                      (0 &lt;&lt; TAM_MAX_BITS) |     0, CAT_SYFL | SLS_ENABLED   | US_UNCHANGED | EIM_DISABLED | PTP_DISABLED     },</v>
      </c>
    </row>
    <row r="529" spans="1:1">
      <c r="A529" s="80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IF(lookups!$E$2-LEN(SOURCE!C529) &gt;= 0, REPT(" ",lookups!$E$2-LEN(SOURCE!C529)), "")&amp;
      SOURCE!D529&amp;", "&amp; IF(lookups!$F$2-LEN(SOURCE!D529) &gt;= 0, REPT(" ",lookups!$F$2-LEN(SOURCE!D529)), "")&amp;
      SOURCE!E529&amp;", "&amp; IF(lookups!$G$2-LEN(SOURCE!E529) &gt;=0, REPT(" ",lookups!$G$2-LEN(SOURCE!E529)), "")&amp;
      SOURCE!F529&amp;", "&amp; IF(lookups!$H$2-LEN(SOURCE!F529) &gt;= 0, REPT(" ",lookups!$H$2-LEN(SOURCE!F529)+2), "")&amp;"("&amp;
      SUBSTITUTE(TEXT(SOURCE!G529,"??0"),"  ","")&amp;" &lt;&lt; TAM_MAX_BITS) |"&amp; IF(lookups!$I$2-3 &gt;= 0, REPT(" ",MAX(1,lookups!$I$2-5+4+1-1-LEN(  IF(ISTEXT(SOURCE!H529),SOURCE!H529,  SUBSTITUTE(SUBSTITUTE(TEXT(SOURCE!H529,"????0"),"  ","")," ",""))   ))), "")&amp;
       IF(ISTEXT(SOURCE!H529),SOURCE!H529, SUBSTITUTE(SUBSTITUTE(TEXT(SOURCE!H529,"????0"),"  ","")," ",""))   &amp;","&amp; IF(lookups!$J$2-3 &gt;= 0, REPT(" ",lookups!$J$2-3-5), "")&amp;
      SOURCE!I529&amp;
" | "&amp; IF(lookups!$K$2-LEN(SOURCE!I529) &gt;= 0, REPT(" ",lookups!$K$2-LEN(SOURCE!I529)), "")&amp;
      SOURCE!J529&amp;      IF(lookups!$L$2-LEN(SOURCE!J529) &gt;= 0, REPT(" ",lookups!$L$2-LEN(SOURCE!J529)), "")&amp;
" | "&amp; IF(lookups!$K$2-LEN(SOURCE!I529) &gt;= 0, REPT(" ",lookups!$K$2-LEN(SOURCE!I529)), "")&amp;
      SOURCE!K529&amp;      IF(lookups!$L$2-LEN(SOURCE!K529) &gt;= 0, REPT(" ",lookups!$M$2-LEN(SOURCE!K529)), "")&amp;
" | "&amp; SOURCE!L529&amp;      IF(lookups!$O$2-LEN(SOURCE!L529) &gt;= 0, REPT(" ",lookups!$O$2-LEN(SOURCE!L529)), "")&amp;
" | "&amp; SOURCE!M529&amp;      IF(lookups!$P$2-LEN(SOURCE!M529) &gt;= 0, REPT(" ",lookups!$P$2-LEN(SOURCE!M529)), "")&amp;
      "},"&amp;IF(SOURCE!O529&lt;&gt;"",""&amp;SOURCE!O529,"")
 )
)
)</f>
        <v>/*  508 */  { fnGetSystemFlag,              FLAG_SBtime,                 "SBtime",                                      "SBtime",                                      (0 &lt;&lt; TAM_MAX_BITS) |     0, CAT_SYFL | SLS_ENABLED   | US_UNCHANGED | EIM_DISABLED | PTP_DISABLED     },</v>
      </c>
    </row>
    <row r="530" spans="1:1">
      <c r="A530" s="80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IF(lookups!$E$2-LEN(SOURCE!C530) &gt;= 0, REPT(" ",lookups!$E$2-LEN(SOURCE!C530)), "")&amp;
      SOURCE!D530&amp;", "&amp; IF(lookups!$F$2-LEN(SOURCE!D530) &gt;= 0, REPT(" ",lookups!$F$2-LEN(SOURCE!D530)), "")&amp;
      SOURCE!E530&amp;", "&amp; IF(lookups!$G$2-LEN(SOURCE!E530) &gt;=0, REPT(" ",lookups!$G$2-LEN(SOURCE!E530)), "")&amp;
      SOURCE!F530&amp;", "&amp; IF(lookups!$H$2-LEN(SOURCE!F530) &gt;= 0, REPT(" ",lookups!$H$2-LEN(SOURCE!F530)+2), "")&amp;"("&amp;
      SUBSTITUTE(TEXT(SOURCE!G530,"??0"),"  ","")&amp;" &lt;&lt; TAM_MAX_BITS) |"&amp; IF(lookups!$I$2-3 &gt;= 0, REPT(" ",MAX(1,lookups!$I$2-5+4+1-1-LEN(  IF(ISTEXT(SOURCE!H530),SOURCE!H530,  SUBSTITUTE(SUBSTITUTE(TEXT(SOURCE!H530,"????0"),"  ","")," ",""))   ))), "")&amp;
       IF(ISTEXT(SOURCE!H530),SOURCE!H530, SUBSTITUTE(SUBSTITUTE(TEXT(SOURCE!H530,"????0"),"  ","")," ",""))   &amp;","&amp; IF(lookups!$J$2-3 &gt;= 0, REPT(" ",lookups!$J$2-3-5), "")&amp;
      SOURCE!I530&amp;
" | "&amp; IF(lookups!$K$2-LEN(SOURCE!I530) &gt;= 0, REPT(" ",lookups!$K$2-LEN(SOURCE!I530)), "")&amp;
      SOURCE!J530&amp;      IF(lookups!$L$2-LEN(SOURCE!J530) &gt;= 0, REPT(" ",lookups!$L$2-LEN(SOURCE!J530)), "")&amp;
" | "&amp; IF(lookups!$K$2-LEN(SOURCE!I530) &gt;= 0, REPT(" ",lookups!$K$2-LEN(SOURCE!I530)), "")&amp;
      SOURCE!K530&amp;      IF(lookups!$L$2-LEN(SOURCE!K530) &gt;= 0, REPT(" ",lookups!$M$2-LEN(SOURCE!K530)), "")&amp;
" | "&amp; SOURCE!L530&amp;      IF(lookups!$O$2-LEN(SOURCE!L530) &gt;= 0, REPT(" ",lookups!$O$2-LEN(SOURCE!L530)), "")&amp;
" | "&amp; SOURCE!M530&amp;      IF(lookups!$P$2-LEN(SOURCE!M530) &gt;= 0, REPT(" ",lookups!$P$2-LEN(SOURCE!M530)), "")&amp;
      "},"&amp;IF(SOURCE!O530&lt;&gt;"",""&amp;SOURCE!O530,"")
 )
)
)</f>
        <v>/*  509 */  { fnGetSystemFlag,              FLAG_SBcr,                   "SBcr",                                        "SBcr",                                        (0 &lt;&lt; TAM_MAX_BITS) |     0, CAT_SYFL | SLS_ENABLED   | US_UNCHANGED | EIM_DISABLED | PTP_DISABLED     },</v>
      </c>
    </row>
    <row r="531" spans="1:1">
      <c r="A531" s="80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IF(lookups!$E$2-LEN(SOURCE!C531) &gt;= 0, REPT(" ",lookups!$E$2-LEN(SOURCE!C531)), "")&amp;
      SOURCE!D531&amp;", "&amp; IF(lookups!$F$2-LEN(SOURCE!D531) &gt;= 0, REPT(" ",lookups!$F$2-LEN(SOURCE!D531)), "")&amp;
      SOURCE!E531&amp;", "&amp; IF(lookups!$G$2-LEN(SOURCE!E531) &gt;=0, REPT(" ",lookups!$G$2-LEN(SOURCE!E531)), "")&amp;
      SOURCE!F531&amp;", "&amp; IF(lookups!$H$2-LEN(SOURCE!F531) &gt;= 0, REPT(" ",lookups!$H$2-LEN(SOURCE!F531)+2), "")&amp;"("&amp;
      SUBSTITUTE(TEXT(SOURCE!G531,"??0"),"  ","")&amp;" &lt;&lt; TAM_MAX_BITS) |"&amp; IF(lookups!$I$2-3 &gt;= 0, REPT(" ",MAX(1,lookups!$I$2-5+4+1-1-LEN(  IF(ISTEXT(SOURCE!H531),SOURCE!H531,  SUBSTITUTE(SUBSTITUTE(TEXT(SOURCE!H531,"????0"),"  ","")," ",""))   ))), "")&amp;
       IF(ISTEXT(SOURCE!H531),SOURCE!H531, SUBSTITUTE(SUBSTITUTE(TEXT(SOURCE!H531,"????0"),"  ","")," ",""))   &amp;","&amp; IF(lookups!$J$2-3 &gt;= 0, REPT(" ",lookups!$J$2-3-5), "")&amp;
      SOURCE!I531&amp;
" | "&amp; IF(lookups!$K$2-LEN(SOURCE!I531) &gt;= 0, REPT(" ",lookups!$K$2-LEN(SOURCE!I531)), "")&amp;
      SOURCE!J531&amp;      IF(lookups!$L$2-LEN(SOURCE!J531) &gt;= 0, REPT(" ",lookups!$L$2-LEN(SOURCE!J531)), "")&amp;
" | "&amp; IF(lookups!$K$2-LEN(SOURCE!I531) &gt;= 0, REPT(" ",lookups!$K$2-LEN(SOURCE!I531)), "")&amp;
      SOURCE!K531&amp;      IF(lookups!$L$2-LEN(SOURCE!K531) &gt;= 0, REPT(" ",lookups!$M$2-LEN(SOURCE!K531)), "")&amp;
" | "&amp; SOURCE!L531&amp;      IF(lookups!$O$2-LEN(SOURCE!L531) &gt;= 0, REPT(" ",lookups!$O$2-LEN(SOURCE!L531)), "")&amp;
" | "&amp; SOURCE!M531&amp;      IF(lookups!$P$2-LEN(SOURCE!M531) &gt;= 0, REPT(" ",lookups!$P$2-LEN(SOURCE!M531)), "")&amp;
      "},"&amp;IF(SOURCE!O531&lt;&gt;"",""&amp;SOURCE!O531,"")
 )
)
)</f>
        <v>/*  510 */  { fnGetSystemFlag,              FLAG_SBcpx,                  "SBcpx",                                       "SBcpx",                                       (0 &lt;&lt; TAM_MAX_BITS) |     0, CAT_SYFL | SLS_ENABLED   | US_UNCHANGED | EIM_DISABLED | PTP_DISABLED     },</v>
      </c>
    </row>
    <row r="532" spans="1:1">
      <c r="A532" s="80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IF(lookups!$E$2-LEN(SOURCE!C532) &gt;= 0, REPT(" ",lookups!$E$2-LEN(SOURCE!C532)), "")&amp;
      SOURCE!D532&amp;", "&amp; IF(lookups!$F$2-LEN(SOURCE!D532) &gt;= 0, REPT(" ",lookups!$F$2-LEN(SOURCE!D532)), "")&amp;
      SOURCE!E532&amp;", "&amp; IF(lookups!$G$2-LEN(SOURCE!E532) &gt;=0, REPT(" ",lookups!$G$2-LEN(SOURCE!E532)), "")&amp;
      SOURCE!F532&amp;", "&amp; IF(lookups!$H$2-LEN(SOURCE!F532) &gt;= 0, REPT(" ",lookups!$H$2-LEN(SOURCE!F532)+2), "")&amp;"("&amp;
      SUBSTITUTE(TEXT(SOURCE!G532,"??0"),"  ","")&amp;" &lt;&lt; TAM_MAX_BITS) |"&amp; IF(lookups!$I$2-3 &gt;= 0, REPT(" ",MAX(1,lookups!$I$2-5+4+1-1-LEN(  IF(ISTEXT(SOURCE!H532),SOURCE!H532,  SUBSTITUTE(SUBSTITUTE(TEXT(SOURCE!H532,"????0"),"  ","")," ",""))   ))), "")&amp;
       IF(ISTEXT(SOURCE!H532),SOURCE!H532, SUBSTITUTE(SUBSTITUTE(TEXT(SOURCE!H532,"????0"),"  ","")," ",""))   &amp;","&amp; IF(lookups!$J$2-3 &gt;= 0, REPT(" ",lookups!$J$2-3-5), "")&amp;
      SOURCE!I532&amp;
" | "&amp; IF(lookups!$K$2-LEN(SOURCE!I532) &gt;= 0, REPT(" ",lookups!$K$2-LEN(SOURCE!I532)), "")&amp;
      SOURCE!J532&amp;      IF(lookups!$L$2-LEN(SOURCE!J532) &gt;= 0, REPT(" ",lookups!$L$2-LEN(SOURCE!J532)), "")&amp;
" | "&amp; IF(lookups!$K$2-LEN(SOURCE!I532) &gt;= 0, REPT(" ",lookups!$K$2-LEN(SOURCE!I532)), "")&amp;
      SOURCE!K532&amp;      IF(lookups!$L$2-LEN(SOURCE!K532) &gt;= 0, REPT(" ",lookups!$M$2-LEN(SOURCE!K532)), "")&amp;
" | "&amp; SOURCE!L532&amp;      IF(lookups!$O$2-LEN(SOURCE!L532) &gt;= 0, REPT(" ",lookups!$O$2-LEN(SOURCE!L532)), "")&amp;
" | "&amp; SOURCE!M532&amp;      IF(lookups!$P$2-LEN(SOURCE!M532) &gt;= 0, REPT(" ",lookups!$P$2-LEN(SOURCE!M532)), "")&amp;
      "},"&amp;IF(SOURCE!O532&lt;&gt;"",""&amp;SOURCE!O532,"")
 )
)
)</f>
        <v>/*  511 */  { fnGetSystemFlag,              FLAG_SBang,                  "SBang",                                       "SBang",                                       (0 &lt;&lt; TAM_MAX_BITS) |     0, CAT_SYFL | SLS_ENABLED   | US_UNCHANGED | EIM_DISABLED | PTP_DISABLED     },</v>
      </c>
    </row>
    <row r="533" spans="1:1">
      <c r="A533" s="80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IF(lookups!$E$2-LEN(SOURCE!C533) &gt;= 0, REPT(" ",lookups!$E$2-LEN(SOURCE!C533)), "")&amp;
      SOURCE!D533&amp;", "&amp; IF(lookups!$F$2-LEN(SOURCE!D533) &gt;= 0, REPT(" ",lookups!$F$2-LEN(SOURCE!D533)), "")&amp;
      SOURCE!E533&amp;", "&amp; IF(lookups!$G$2-LEN(SOURCE!E533) &gt;=0, REPT(" ",lookups!$G$2-LEN(SOURCE!E533)), "")&amp;
      SOURCE!F533&amp;", "&amp; IF(lookups!$H$2-LEN(SOURCE!F533) &gt;= 0, REPT(" ",lookups!$H$2-LEN(SOURCE!F533)+2), "")&amp;"("&amp;
      SUBSTITUTE(TEXT(SOURCE!G533,"??0"),"  ","")&amp;" &lt;&lt; TAM_MAX_BITS) |"&amp; IF(lookups!$I$2-3 &gt;= 0, REPT(" ",MAX(1,lookups!$I$2-5+4+1-1-LEN(  IF(ISTEXT(SOURCE!H533),SOURCE!H533,  SUBSTITUTE(SUBSTITUTE(TEXT(SOURCE!H533,"????0"),"  ","")," ",""))   ))), "")&amp;
       IF(ISTEXT(SOURCE!H533),SOURCE!H533, SUBSTITUTE(SUBSTITUTE(TEXT(SOURCE!H533,"????0"),"  ","")," ",""))   &amp;","&amp; IF(lookups!$J$2-3 &gt;= 0, REPT(" ",lookups!$J$2-3-5), "")&amp;
      SOURCE!I533&amp;
" | "&amp; IF(lookups!$K$2-LEN(SOURCE!I533) &gt;= 0, REPT(" ",lookups!$K$2-LEN(SOURCE!I533)), "")&amp;
      SOURCE!J533&amp;      IF(lookups!$L$2-LEN(SOURCE!J533) &gt;= 0, REPT(" ",lookups!$L$2-LEN(SOURCE!J533)), "")&amp;
" | "&amp; IF(lookups!$K$2-LEN(SOURCE!I533) &gt;= 0, REPT(" ",lookups!$K$2-LEN(SOURCE!I533)), "")&amp;
      SOURCE!K533&amp;      IF(lookups!$L$2-LEN(SOURCE!K533) &gt;= 0, REPT(" ",lookups!$M$2-LEN(SOURCE!K533)), "")&amp;
" | "&amp; SOURCE!L533&amp;      IF(lookups!$O$2-LEN(SOURCE!L533) &gt;= 0, REPT(" ",lookups!$O$2-LEN(SOURCE!L533)), "")&amp;
" | "&amp; SOURCE!M533&amp;      IF(lookups!$P$2-LEN(SOURCE!M533) &gt;= 0, REPT(" ",lookups!$P$2-LEN(SOURCE!M533)), "")&amp;
      "},"&amp;IF(SOURCE!O533&lt;&gt;"",""&amp;SOURCE!O533,"")
 )
)
)</f>
        <v>/*  512 */  { fnGetSystemFlag,              FLAG_SBfrac,                 "SBfrac",                                      "SBfrac",                                      (0 &lt;&lt; TAM_MAX_BITS) |     0, CAT_SYFL | SLS_ENABLED   | US_UNCHANGED | EIM_DISABLED | PTP_DISABLED     },</v>
      </c>
    </row>
    <row r="534" spans="1:1">
      <c r="A534" s="80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IF(lookups!$E$2-LEN(SOURCE!C534) &gt;= 0, REPT(" ",lookups!$E$2-LEN(SOURCE!C534)), "")&amp;
      SOURCE!D534&amp;", "&amp; IF(lookups!$F$2-LEN(SOURCE!D534) &gt;= 0, REPT(" ",lookups!$F$2-LEN(SOURCE!D534)), "")&amp;
      SOURCE!E534&amp;", "&amp; IF(lookups!$G$2-LEN(SOURCE!E534) &gt;=0, REPT(" ",lookups!$G$2-LEN(SOURCE!E534)), "")&amp;
      SOURCE!F534&amp;", "&amp; IF(lookups!$H$2-LEN(SOURCE!F534) &gt;= 0, REPT(" ",lookups!$H$2-LEN(SOURCE!F534)+2), "")&amp;"("&amp;
      SUBSTITUTE(TEXT(SOURCE!G534,"??0"),"  ","")&amp;" &lt;&lt; TAM_MAX_BITS) |"&amp; IF(lookups!$I$2-3 &gt;= 0, REPT(" ",MAX(1,lookups!$I$2-5+4+1-1-LEN(  IF(ISTEXT(SOURCE!H534),SOURCE!H534,  SUBSTITUTE(SUBSTITUTE(TEXT(SOURCE!H534,"????0"),"  ","")," ",""))   ))), "")&amp;
       IF(ISTEXT(SOURCE!H534),SOURCE!H534, SUBSTITUTE(SUBSTITUTE(TEXT(SOURCE!H534,"????0"),"  ","")," ",""))   &amp;","&amp; IF(lookups!$J$2-3 &gt;= 0, REPT(" ",lookups!$J$2-3-5), "")&amp;
      SOURCE!I534&amp;
" | "&amp; IF(lookups!$K$2-LEN(SOURCE!I534) &gt;= 0, REPT(" ",lookups!$K$2-LEN(SOURCE!I534)), "")&amp;
      SOURCE!J534&amp;      IF(lookups!$L$2-LEN(SOURCE!J534) &gt;= 0, REPT(" ",lookups!$L$2-LEN(SOURCE!J534)), "")&amp;
" | "&amp; IF(lookups!$K$2-LEN(SOURCE!I534) &gt;= 0, REPT(" ",lookups!$K$2-LEN(SOURCE!I534)), "")&amp;
      SOURCE!K534&amp;      IF(lookups!$L$2-LEN(SOURCE!K534) &gt;= 0, REPT(" ",lookups!$M$2-LEN(SOURCE!K534)), "")&amp;
" | "&amp; SOURCE!L534&amp;      IF(lookups!$O$2-LEN(SOURCE!L534) &gt;= 0, REPT(" ",lookups!$O$2-LEN(SOURCE!L534)), "")&amp;
" | "&amp; SOURCE!M534&amp;      IF(lookups!$P$2-LEN(SOURCE!M534) &gt;= 0, REPT(" ",lookups!$P$2-LEN(SOURCE!M534)), "")&amp;
      "},"&amp;IF(SOURCE!O534&lt;&gt;"",""&amp;SOURCE!O534,"")
 )
)
)</f>
        <v>/*  513 */  { fnGetSystemFlag,              FLAG_SBint,                  "SBint",                                       "SBint",                                       (0 &lt;&lt; TAM_MAX_BITS) |     0, CAT_SYFL | SLS_ENABLED   | US_UNCHANGED | EIM_DISABLED | PTP_DISABLED     },</v>
      </c>
    </row>
    <row r="535" spans="1:1">
      <c r="A535" s="80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IF(lookups!$E$2-LEN(SOURCE!C535) &gt;= 0, REPT(" ",lookups!$E$2-LEN(SOURCE!C535)), "")&amp;
      SOURCE!D535&amp;", "&amp; IF(lookups!$F$2-LEN(SOURCE!D535) &gt;= 0, REPT(" ",lookups!$F$2-LEN(SOURCE!D535)), "")&amp;
      SOURCE!E535&amp;", "&amp; IF(lookups!$G$2-LEN(SOURCE!E535) &gt;=0, REPT(" ",lookups!$G$2-LEN(SOURCE!E535)), "")&amp;
      SOURCE!F535&amp;", "&amp; IF(lookups!$H$2-LEN(SOURCE!F535) &gt;= 0, REPT(" ",lookups!$H$2-LEN(SOURCE!F535)+2), "")&amp;"("&amp;
      SUBSTITUTE(TEXT(SOURCE!G535,"??0"),"  ","")&amp;" &lt;&lt; TAM_MAX_BITS) |"&amp; IF(lookups!$I$2-3 &gt;= 0, REPT(" ",MAX(1,lookups!$I$2-5+4+1-1-LEN(  IF(ISTEXT(SOURCE!H535),SOURCE!H535,  SUBSTITUTE(SUBSTITUTE(TEXT(SOURCE!H535,"????0"),"  ","")," ",""))   ))), "")&amp;
       IF(ISTEXT(SOURCE!H535),SOURCE!H535, SUBSTITUTE(SUBSTITUTE(TEXT(SOURCE!H535,"????0"),"  ","")," ",""))   &amp;","&amp; IF(lookups!$J$2-3 &gt;= 0, REPT(" ",lookups!$J$2-3-5), "")&amp;
      SOURCE!I535&amp;
" | "&amp; IF(lookups!$K$2-LEN(SOURCE!I535) &gt;= 0, REPT(" ",lookups!$K$2-LEN(SOURCE!I535)), "")&amp;
      SOURCE!J535&amp;      IF(lookups!$L$2-LEN(SOURCE!J535) &gt;= 0, REPT(" ",lookups!$L$2-LEN(SOURCE!J535)), "")&amp;
" | "&amp; IF(lookups!$K$2-LEN(SOURCE!I535) &gt;= 0, REPT(" ",lookups!$K$2-LEN(SOURCE!I535)), "")&amp;
      SOURCE!K535&amp;      IF(lookups!$L$2-LEN(SOURCE!K535) &gt;= 0, REPT(" ",lookups!$M$2-LEN(SOURCE!K535)), "")&amp;
" | "&amp; SOURCE!L535&amp;      IF(lookups!$O$2-LEN(SOURCE!L535) &gt;= 0, REPT(" ",lookups!$O$2-LEN(SOURCE!L535)), "")&amp;
" | "&amp; SOURCE!M535&amp;      IF(lookups!$P$2-LEN(SOURCE!M535) &gt;= 0, REPT(" ",lookups!$P$2-LEN(SOURCE!M535)), "")&amp;
      "},"&amp;IF(SOURCE!O535&lt;&gt;"",""&amp;SOURCE!O535,"")
 )
)
)</f>
        <v>/*  514 */  { fnGetSystemFlag,              FLAG_SBmx,                   "SBmx",                                        "SBmx",                                        (0 &lt;&lt; TAM_MAX_BITS) |     0, CAT_SYFL | SLS_ENABLED   | US_UNCHANGED | EIM_DISABLED | PTP_DISABLED     },</v>
      </c>
    </row>
    <row r="536" spans="1:1">
      <c r="A536" s="80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IF(lookups!$E$2-LEN(SOURCE!C536) &gt;= 0, REPT(" ",lookups!$E$2-LEN(SOURCE!C536)), "")&amp;
      SOURCE!D536&amp;", "&amp; IF(lookups!$F$2-LEN(SOURCE!D536) &gt;= 0, REPT(" ",lookups!$F$2-LEN(SOURCE!D536)), "")&amp;
      SOURCE!E536&amp;", "&amp; IF(lookups!$G$2-LEN(SOURCE!E536) &gt;=0, REPT(" ",lookups!$G$2-LEN(SOURCE!E536)), "")&amp;
      SOURCE!F536&amp;", "&amp; IF(lookups!$H$2-LEN(SOURCE!F536) &gt;= 0, REPT(" ",lookups!$H$2-LEN(SOURCE!F536)+2), "")&amp;"("&amp;
      SUBSTITUTE(TEXT(SOURCE!G536,"??0"),"  ","")&amp;" &lt;&lt; TAM_MAX_BITS) |"&amp; IF(lookups!$I$2-3 &gt;= 0, REPT(" ",MAX(1,lookups!$I$2-5+4+1-1-LEN(  IF(ISTEXT(SOURCE!H536),SOURCE!H536,  SUBSTITUTE(SUBSTITUTE(TEXT(SOURCE!H536,"????0"),"  ","")," ",""))   ))), "")&amp;
       IF(ISTEXT(SOURCE!H536),SOURCE!H536, SUBSTITUTE(SUBSTITUTE(TEXT(SOURCE!H536,"????0"),"  ","")," ",""))   &amp;","&amp; IF(lookups!$J$2-3 &gt;= 0, REPT(" ",lookups!$J$2-3-5), "")&amp;
      SOURCE!I536&amp;
" | "&amp; IF(lookups!$K$2-LEN(SOURCE!I536) &gt;= 0, REPT(" ",lookups!$K$2-LEN(SOURCE!I536)), "")&amp;
      SOURCE!J536&amp;      IF(lookups!$L$2-LEN(SOURCE!J536) &gt;= 0, REPT(" ",lookups!$L$2-LEN(SOURCE!J536)), "")&amp;
" | "&amp; IF(lookups!$K$2-LEN(SOURCE!I536) &gt;= 0, REPT(" ",lookups!$K$2-LEN(SOURCE!I536)), "")&amp;
      SOURCE!K536&amp;      IF(lookups!$L$2-LEN(SOURCE!K536) &gt;= 0, REPT(" ",lookups!$M$2-LEN(SOURCE!K536)), "")&amp;
" | "&amp; SOURCE!L536&amp;      IF(lookups!$O$2-LEN(SOURCE!L536) &gt;= 0, REPT(" ",lookups!$O$2-LEN(SOURCE!L536)), "")&amp;
" | "&amp; SOURCE!M536&amp;      IF(lookups!$P$2-LEN(SOURCE!M536) &gt;= 0, REPT(" ",lookups!$P$2-LEN(SOURCE!M536)), "")&amp;
      "},"&amp;IF(SOURCE!O536&lt;&gt;"",""&amp;SOURCE!O536,"")
 )
)
)</f>
        <v>/*  515 */  { fnGetSystemFlag,              FLAG_SBtvm,                  "SBtvm",                                       "SBtvm",                                       (0 &lt;&lt; TAM_MAX_BITS) |     0, CAT_SYFL | SLS_ENABLED   | US_UNCHANGED | EIM_DISABLED | PTP_DISABLED     },</v>
      </c>
    </row>
    <row r="537" spans="1:1">
      <c r="A537" s="80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IF(lookups!$E$2-LEN(SOURCE!C537) &gt;= 0, REPT(" ",lookups!$E$2-LEN(SOURCE!C537)), "")&amp;
      SOURCE!D537&amp;", "&amp; IF(lookups!$F$2-LEN(SOURCE!D537) &gt;= 0, REPT(" ",lookups!$F$2-LEN(SOURCE!D537)), "")&amp;
      SOURCE!E537&amp;", "&amp; IF(lookups!$G$2-LEN(SOURCE!E537) &gt;=0, REPT(" ",lookups!$G$2-LEN(SOURCE!E537)), "")&amp;
      SOURCE!F537&amp;", "&amp; IF(lookups!$H$2-LEN(SOURCE!F537) &gt;= 0, REPT(" ",lookups!$H$2-LEN(SOURCE!F537)+2), "")&amp;"("&amp;
      SUBSTITUTE(TEXT(SOURCE!G537,"??0"),"  ","")&amp;" &lt;&lt; TAM_MAX_BITS) |"&amp; IF(lookups!$I$2-3 &gt;= 0, REPT(" ",MAX(1,lookups!$I$2-5+4+1-1-LEN(  IF(ISTEXT(SOURCE!H537),SOURCE!H537,  SUBSTITUTE(SUBSTITUTE(TEXT(SOURCE!H537,"????0"),"  ","")," ",""))   ))), "")&amp;
       IF(ISTEXT(SOURCE!H537),SOURCE!H537, SUBSTITUTE(SUBSTITUTE(TEXT(SOURCE!H537,"????0"),"  ","")," ",""))   &amp;","&amp; IF(lookups!$J$2-3 &gt;= 0, REPT(" ",lookups!$J$2-3-5), "")&amp;
      SOURCE!I537&amp;
" | "&amp; IF(lookups!$K$2-LEN(SOURCE!I537) &gt;= 0, REPT(" ",lookups!$K$2-LEN(SOURCE!I537)), "")&amp;
      SOURCE!J537&amp;      IF(lookups!$L$2-LEN(SOURCE!J537) &gt;= 0, REPT(" ",lookups!$L$2-LEN(SOURCE!J537)), "")&amp;
" | "&amp; IF(lookups!$K$2-LEN(SOURCE!I537) &gt;= 0, REPT(" ",lookups!$K$2-LEN(SOURCE!I537)), "")&amp;
      SOURCE!K537&amp;      IF(lookups!$L$2-LEN(SOURCE!K537) &gt;= 0, REPT(" ",lookups!$M$2-LEN(SOURCE!K537)), "")&amp;
" | "&amp; SOURCE!L537&amp;      IF(lookups!$O$2-LEN(SOURCE!L537) &gt;= 0, REPT(" ",lookups!$O$2-LEN(SOURCE!L537)), "")&amp;
" | "&amp; SOURCE!M537&amp;      IF(lookups!$P$2-LEN(SOURCE!M537) &gt;= 0, REPT(" ",lookups!$P$2-LEN(SOURCE!M537)), "")&amp;
      "},"&amp;IF(SOURCE!O537&lt;&gt;"",""&amp;SOURCE!O537,"")
 )
)
)</f>
        <v>/*  516 */  { fnGetSystemFlag,              FLAG_SBoc,                   "SBoc",                                        "SBoc",                                        (0 &lt;&lt; TAM_MAX_BITS) |     0, CAT_SYFL | SLS_ENABLED   | US_UNCHANGED | EIM_DISABLED | PTP_DISABLED     },</v>
      </c>
    </row>
    <row r="538" spans="1:1">
      <c r="A538" s="80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IF(lookups!$E$2-LEN(SOURCE!C538) &gt;= 0, REPT(" ",lookups!$E$2-LEN(SOURCE!C538)), "")&amp;
      SOURCE!D538&amp;", "&amp; IF(lookups!$F$2-LEN(SOURCE!D538) &gt;= 0, REPT(" ",lookups!$F$2-LEN(SOURCE!D538)), "")&amp;
      SOURCE!E538&amp;", "&amp; IF(lookups!$G$2-LEN(SOURCE!E538) &gt;=0, REPT(" ",lookups!$G$2-LEN(SOURCE!E538)), "")&amp;
      SOURCE!F538&amp;", "&amp; IF(lookups!$H$2-LEN(SOURCE!F538) &gt;= 0, REPT(" ",lookups!$H$2-LEN(SOURCE!F538)+2), "")&amp;"("&amp;
      SUBSTITUTE(TEXT(SOURCE!G538,"??0"),"  ","")&amp;" &lt;&lt; TAM_MAX_BITS) |"&amp; IF(lookups!$I$2-3 &gt;= 0, REPT(" ",MAX(1,lookups!$I$2-5+4+1-1-LEN(  IF(ISTEXT(SOURCE!H538),SOURCE!H538,  SUBSTITUTE(SUBSTITUTE(TEXT(SOURCE!H538,"????0"),"  ","")," ",""))   ))), "")&amp;
       IF(ISTEXT(SOURCE!H538),SOURCE!H538, SUBSTITUTE(SUBSTITUTE(TEXT(SOURCE!H538,"????0"),"  ","")," ",""))   &amp;","&amp; IF(lookups!$J$2-3 &gt;= 0, REPT(" ",lookups!$J$2-3-5), "")&amp;
      SOURCE!I538&amp;
" | "&amp; IF(lookups!$K$2-LEN(SOURCE!I538) &gt;= 0, REPT(" ",lookups!$K$2-LEN(SOURCE!I538)), "")&amp;
      SOURCE!J538&amp;      IF(lookups!$L$2-LEN(SOURCE!J538) &gt;= 0, REPT(" ",lookups!$L$2-LEN(SOURCE!J538)), "")&amp;
" | "&amp; IF(lookups!$K$2-LEN(SOURCE!I538) &gt;= 0, REPT(" ",lookups!$K$2-LEN(SOURCE!I538)), "")&amp;
      SOURCE!K538&amp;      IF(lookups!$L$2-LEN(SOURCE!K538) &gt;= 0, REPT(" ",lookups!$M$2-LEN(SOURCE!K538)), "")&amp;
" | "&amp; SOURCE!L538&amp;      IF(lookups!$O$2-LEN(SOURCE!L538) &gt;= 0, REPT(" ",lookups!$O$2-LEN(SOURCE!L538)), "")&amp;
" | "&amp; SOURCE!M538&amp;      IF(lookups!$P$2-LEN(SOURCE!M538) &gt;= 0, REPT(" ",lookups!$P$2-LEN(SOURCE!M538)), "")&amp;
      "},"&amp;IF(SOURCE!O538&lt;&gt;"",""&amp;SOURCE!O538,"")
 )
)
)</f>
        <v>/*  517 */  { fnGetSystemFlag,              FLAG_SBss,                   "SBss",                                        "SBss",                                        (0 &lt;&lt; TAM_MAX_BITS) |     0, CAT_SYFL | SLS_ENABLED   | US_UNCHANGED | EIM_DISABLED | PTP_DISABLED     },</v>
      </c>
    </row>
    <row r="539" spans="1:1">
      <c r="A539" s="80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IF(lookups!$E$2-LEN(SOURCE!C539) &gt;= 0, REPT(" ",lookups!$E$2-LEN(SOURCE!C539)), "")&amp;
      SOURCE!D539&amp;", "&amp; IF(lookups!$F$2-LEN(SOURCE!D539) &gt;= 0, REPT(" ",lookups!$F$2-LEN(SOURCE!D539)), "")&amp;
      SOURCE!E539&amp;", "&amp; IF(lookups!$G$2-LEN(SOURCE!E539) &gt;=0, REPT(" ",lookups!$G$2-LEN(SOURCE!E539)), "")&amp;
      SOURCE!F539&amp;", "&amp; IF(lookups!$H$2-LEN(SOURCE!F539) &gt;= 0, REPT(" ",lookups!$H$2-LEN(SOURCE!F539)+2), "")&amp;"("&amp;
      SUBSTITUTE(TEXT(SOURCE!G539,"??0"),"  ","")&amp;" &lt;&lt; TAM_MAX_BITS) |"&amp; IF(lookups!$I$2-3 &gt;= 0, REPT(" ",MAX(1,lookups!$I$2-5+4+1-1-LEN(  IF(ISTEXT(SOURCE!H539),SOURCE!H539,  SUBSTITUTE(SUBSTITUTE(TEXT(SOURCE!H539,"????0"),"  ","")," ",""))   ))), "")&amp;
       IF(ISTEXT(SOURCE!H539),SOURCE!H539, SUBSTITUTE(SUBSTITUTE(TEXT(SOURCE!H539,"????0"),"  ","")," ",""))   &amp;","&amp; IF(lookups!$J$2-3 &gt;= 0, REPT(" ",lookups!$J$2-3-5), "")&amp;
      SOURCE!I539&amp;
" | "&amp; IF(lookups!$K$2-LEN(SOURCE!I539) &gt;= 0, REPT(" ",lookups!$K$2-LEN(SOURCE!I539)), "")&amp;
      SOURCE!J539&amp;      IF(lookups!$L$2-LEN(SOURCE!J539) &gt;= 0, REPT(" ",lookups!$L$2-LEN(SOURCE!J539)), "")&amp;
" | "&amp; IF(lookups!$K$2-LEN(SOURCE!I539) &gt;= 0, REPT(" ",lookups!$K$2-LEN(SOURCE!I539)), "")&amp;
      SOURCE!K539&amp;      IF(lookups!$L$2-LEN(SOURCE!K539) &gt;= 0, REPT(" ",lookups!$M$2-LEN(SOURCE!K539)), "")&amp;
" | "&amp; SOURCE!L539&amp;      IF(lookups!$O$2-LEN(SOURCE!L539) &gt;= 0, REPT(" ",lookups!$O$2-LEN(SOURCE!L539)), "")&amp;
" | "&amp; SOURCE!M539&amp;      IF(lookups!$P$2-LEN(SOURCE!M539) &gt;= 0, REPT(" ",lookups!$P$2-LEN(SOURCE!M539)), "")&amp;
      "},"&amp;IF(SOURCE!O539&lt;&gt;"",""&amp;SOURCE!O539,"")
 )
)
)</f>
        <v>/*  518 */  { fnGetSystemFlag,              FLAG_SBclk,                  "SBclk",                                       "SBclk",                                       (0 &lt;&lt; TAM_MAX_BITS) |     0, CAT_SYFL | SLS_ENABLED   | US_UNCHANGED | EIM_DISABLED | PTP_DISABLED     },</v>
      </c>
    </row>
    <row r="540" spans="1:1">
      <c r="A540" s="80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IF(lookups!$E$2-LEN(SOURCE!C540) &gt;= 0, REPT(" ",lookups!$E$2-LEN(SOURCE!C540)), "")&amp;
      SOURCE!D540&amp;", "&amp; IF(lookups!$F$2-LEN(SOURCE!D540) &gt;= 0, REPT(" ",lookups!$F$2-LEN(SOURCE!D540)), "")&amp;
      SOURCE!E540&amp;", "&amp; IF(lookups!$G$2-LEN(SOURCE!E540) &gt;=0, REPT(" ",lookups!$G$2-LEN(SOURCE!E540)), "")&amp;
      SOURCE!F540&amp;", "&amp; IF(lookups!$H$2-LEN(SOURCE!F540) &gt;= 0, REPT(" ",lookups!$H$2-LEN(SOURCE!F540)+2), "")&amp;"("&amp;
      SUBSTITUTE(TEXT(SOURCE!G540,"??0"),"  ","")&amp;" &lt;&lt; TAM_MAX_BITS) |"&amp; IF(lookups!$I$2-3 &gt;= 0, REPT(" ",MAX(1,lookups!$I$2-5+4+1-1-LEN(  IF(ISTEXT(SOURCE!H540),SOURCE!H540,  SUBSTITUTE(SUBSTITUTE(TEXT(SOURCE!H540,"????0"),"  ","")," ",""))   ))), "")&amp;
       IF(ISTEXT(SOURCE!H540),SOURCE!H540, SUBSTITUTE(SUBSTITUTE(TEXT(SOURCE!H540,"????0"),"  ","")," ",""))   &amp;","&amp; IF(lookups!$J$2-3 &gt;= 0, REPT(" ",lookups!$J$2-3-5), "")&amp;
      SOURCE!I540&amp;
" | "&amp; IF(lookups!$K$2-LEN(SOURCE!I540) &gt;= 0, REPT(" ",lookups!$K$2-LEN(SOURCE!I540)), "")&amp;
      SOURCE!J540&amp;      IF(lookups!$L$2-LEN(SOURCE!J540) &gt;= 0, REPT(" ",lookups!$L$2-LEN(SOURCE!J540)), "")&amp;
" | "&amp; IF(lookups!$K$2-LEN(SOURCE!I540) &gt;= 0, REPT(" ",lookups!$K$2-LEN(SOURCE!I540)), "")&amp;
      SOURCE!K540&amp;      IF(lookups!$L$2-LEN(SOURCE!K540) &gt;= 0, REPT(" ",lookups!$M$2-LEN(SOURCE!K540)), "")&amp;
" | "&amp; SOURCE!L540&amp;      IF(lookups!$O$2-LEN(SOURCE!L540) &gt;= 0, REPT(" ",lookups!$O$2-LEN(SOURCE!L540)), "")&amp;
" | "&amp; SOURCE!M540&amp;      IF(lookups!$P$2-LEN(SOURCE!M540) &gt;= 0, REPT(" ",lookups!$P$2-LEN(SOURCE!M540)), "")&amp;
      "},"&amp;IF(SOURCE!O540&lt;&gt;"",""&amp;SOURCE!O540,"")
 )
)
)</f>
        <v>/*  519 */  { fnGetSystemFlag,              FLAG_SBser,                  "SBser",                                       "SBser",                                       (0 &lt;&lt; TAM_MAX_BITS) |     0, CAT_SYFL | SLS_ENABLED   | US_UNCHANGED | EIM_DISABLED | PTP_DISABLED     },</v>
      </c>
    </row>
    <row r="541" spans="1:1">
      <c r="A541" s="80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IF(lookups!$E$2-LEN(SOURCE!C541) &gt;= 0, REPT(" ",lookups!$E$2-LEN(SOURCE!C541)), "")&amp;
      SOURCE!D541&amp;", "&amp; IF(lookups!$F$2-LEN(SOURCE!D541) &gt;= 0, REPT(" ",lookups!$F$2-LEN(SOURCE!D541)), "")&amp;
      SOURCE!E541&amp;", "&amp; IF(lookups!$G$2-LEN(SOURCE!E541) &gt;=0, REPT(" ",lookups!$G$2-LEN(SOURCE!E541)), "")&amp;
      SOURCE!F541&amp;", "&amp; IF(lookups!$H$2-LEN(SOURCE!F541) &gt;= 0, REPT(" ",lookups!$H$2-LEN(SOURCE!F541)+2), "")&amp;"("&amp;
      SUBSTITUTE(TEXT(SOURCE!G541,"??0"),"  ","")&amp;" &lt;&lt; TAM_MAX_BITS) |"&amp; IF(lookups!$I$2-3 &gt;= 0, REPT(" ",MAX(1,lookups!$I$2-5+4+1-1-LEN(  IF(ISTEXT(SOURCE!H541),SOURCE!H541,  SUBSTITUTE(SUBSTITUTE(TEXT(SOURCE!H541,"????0"),"  ","")," ",""))   ))), "")&amp;
       IF(ISTEXT(SOURCE!H541),SOURCE!H541, SUBSTITUTE(SUBSTITUTE(TEXT(SOURCE!H541,"????0"),"  ","")," ",""))   &amp;","&amp; IF(lookups!$J$2-3 &gt;= 0, REPT(" ",lookups!$J$2-3-5), "")&amp;
      SOURCE!I541&amp;
" | "&amp; IF(lookups!$K$2-LEN(SOURCE!I541) &gt;= 0, REPT(" ",lookups!$K$2-LEN(SOURCE!I541)), "")&amp;
      SOURCE!J541&amp;      IF(lookups!$L$2-LEN(SOURCE!J541) &gt;= 0, REPT(" ",lookups!$L$2-LEN(SOURCE!J541)), "")&amp;
" | "&amp; IF(lookups!$K$2-LEN(SOURCE!I541) &gt;= 0, REPT(" ",lookups!$K$2-LEN(SOURCE!I541)), "")&amp;
      SOURCE!K541&amp;      IF(lookups!$L$2-LEN(SOURCE!K541) &gt;= 0, REPT(" ",lookups!$M$2-LEN(SOURCE!K541)), "")&amp;
" | "&amp; SOURCE!L541&amp;      IF(lookups!$O$2-LEN(SOURCE!L541) &gt;= 0, REPT(" ",lookups!$O$2-LEN(SOURCE!L541)), "")&amp;
" | "&amp; SOURCE!M541&amp;      IF(lookups!$P$2-LEN(SOURCE!M541) &gt;= 0, REPT(" ",lookups!$P$2-LEN(SOURCE!M541)), "")&amp;
      "},"&amp;IF(SOURCE!O541&lt;&gt;"",""&amp;SOURCE!O541,"")
 )
)
)</f>
        <v>/*  520 */  { fnGetSystemFlag,              FLAG_SBprn,                  "SBprn",                                       "SBprn",                                       (0 &lt;&lt; TAM_MAX_BITS) |     0, CAT_SYFL | SLS_ENABLED   | US_UNCHANGED | EIM_DISABLED | PTP_DISABLED     },</v>
      </c>
    </row>
    <row r="542" spans="1:1">
      <c r="A542" s="80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IF(lookups!$E$2-LEN(SOURCE!C542) &gt;= 0, REPT(" ",lookups!$E$2-LEN(SOURCE!C542)), "")&amp;
      SOURCE!D542&amp;", "&amp; IF(lookups!$F$2-LEN(SOURCE!D542) &gt;= 0, REPT(" ",lookups!$F$2-LEN(SOURCE!D542)), "")&amp;
      SOURCE!E542&amp;", "&amp; IF(lookups!$G$2-LEN(SOURCE!E542) &gt;=0, REPT(" ",lookups!$G$2-LEN(SOURCE!E542)), "")&amp;
      SOURCE!F542&amp;", "&amp; IF(lookups!$H$2-LEN(SOURCE!F542) &gt;= 0, REPT(" ",lookups!$H$2-LEN(SOURCE!F542)+2), "")&amp;"("&amp;
      SUBSTITUTE(TEXT(SOURCE!G542,"??0"),"  ","")&amp;" &lt;&lt; TAM_MAX_BITS) |"&amp; IF(lookups!$I$2-3 &gt;= 0, REPT(" ",MAX(1,lookups!$I$2-5+4+1-1-LEN(  IF(ISTEXT(SOURCE!H542),SOURCE!H542,  SUBSTITUTE(SUBSTITUTE(TEXT(SOURCE!H542,"????0"),"  ","")," ",""))   ))), "")&amp;
       IF(ISTEXT(SOURCE!H542),SOURCE!H542, SUBSTITUTE(SUBSTITUTE(TEXT(SOURCE!H542,"????0"),"  ","")," ",""))   &amp;","&amp; IF(lookups!$J$2-3 &gt;= 0, REPT(" ",lookups!$J$2-3-5), "")&amp;
      SOURCE!I542&amp;
" | "&amp; IF(lookups!$K$2-LEN(SOURCE!I542) &gt;= 0, REPT(" ",lookups!$K$2-LEN(SOURCE!I542)), "")&amp;
      SOURCE!J542&amp;      IF(lookups!$L$2-LEN(SOURCE!J542) &gt;= 0, REPT(" ",lookups!$L$2-LEN(SOURCE!J542)), "")&amp;
" | "&amp; IF(lookups!$K$2-LEN(SOURCE!I542) &gt;= 0, REPT(" ",lookups!$K$2-LEN(SOURCE!I542)), "")&amp;
      SOURCE!K542&amp;      IF(lookups!$L$2-LEN(SOURCE!K542) &gt;= 0, REPT(" ",lookups!$M$2-LEN(SOURCE!K542)), "")&amp;
" | "&amp; SOURCE!L542&amp;      IF(lookups!$O$2-LEN(SOURCE!L542) &gt;= 0, REPT(" ",lookups!$O$2-LEN(SOURCE!L542)), "")&amp;
" | "&amp; SOURCE!M542&amp;      IF(lookups!$P$2-LEN(SOURCE!M542) &gt;= 0, REPT(" ",lookups!$P$2-LEN(SOURCE!M542)), "")&amp;
      "},"&amp;IF(SOURCE!O542&lt;&gt;"",""&amp;SOURCE!O542,"")
 )
)
)</f>
        <v>/*  521 */  { fnGetSystemFlag,              FLAG_SBbatV,                 "SBbatV",                                      "SBbatV",                                      (0 &lt;&lt; TAM_MAX_BITS) |     0, CAT_SYFL | SLS_ENABLED   | US_UNCHANGED | EIM_DISABLED | PTP_DISABLED     },</v>
      </c>
    </row>
    <row r="543" spans="1:1">
      <c r="A543" s="80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IF(lookups!$E$2-LEN(SOURCE!C543) &gt;= 0, REPT(" ",lookups!$E$2-LEN(SOURCE!C543)), "")&amp;
      SOURCE!D543&amp;", "&amp; IF(lookups!$F$2-LEN(SOURCE!D543) &gt;= 0, REPT(" ",lookups!$F$2-LEN(SOURCE!D543)), "")&amp;
      SOURCE!E543&amp;", "&amp; IF(lookups!$G$2-LEN(SOURCE!E543) &gt;=0, REPT(" ",lookups!$G$2-LEN(SOURCE!E543)), "")&amp;
      SOURCE!F543&amp;", "&amp; IF(lookups!$H$2-LEN(SOURCE!F543) &gt;= 0, REPT(" ",lookups!$H$2-LEN(SOURCE!F543)+2), "")&amp;"("&amp;
      SUBSTITUTE(TEXT(SOURCE!G543,"??0"),"  ","")&amp;" &lt;&lt; TAM_MAX_BITS) |"&amp; IF(lookups!$I$2-3 &gt;= 0, REPT(" ",MAX(1,lookups!$I$2-5+4+1-1-LEN(  IF(ISTEXT(SOURCE!H543),SOURCE!H543,  SUBSTITUTE(SUBSTITUTE(TEXT(SOURCE!H543,"????0"),"  ","")," ",""))   ))), "")&amp;
       IF(ISTEXT(SOURCE!H543),SOURCE!H543, SUBSTITUTE(SUBSTITUTE(TEXT(SOURCE!H543,"????0"),"  ","")," ",""))   &amp;","&amp; IF(lookups!$J$2-3 &gt;= 0, REPT(" ",lookups!$J$2-3-5), "")&amp;
      SOURCE!I543&amp;
" | "&amp; IF(lookups!$K$2-LEN(SOURCE!I543) &gt;= 0, REPT(" ",lookups!$K$2-LEN(SOURCE!I543)), "")&amp;
      SOURCE!J543&amp;      IF(lookups!$L$2-LEN(SOURCE!J543) &gt;= 0, REPT(" ",lookups!$L$2-LEN(SOURCE!J543)), "")&amp;
" | "&amp; IF(lookups!$K$2-LEN(SOURCE!I543) &gt;= 0, REPT(" ",lookups!$K$2-LEN(SOURCE!I543)), "")&amp;
      SOURCE!K543&amp;      IF(lookups!$L$2-LEN(SOURCE!K543) &gt;= 0, REPT(" ",lookups!$M$2-LEN(SOURCE!K543)), "")&amp;
" | "&amp; SOURCE!L543&amp;      IF(lookups!$O$2-LEN(SOURCE!L543) &gt;= 0, REPT(" ",lookups!$O$2-LEN(SOURCE!L543)), "")&amp;
" | "&amp; SOURCE!M543&amp;      IF(lookups!$P$2-LEN(SOURCE!M543) &gt;= 0, REPT(" ",lookups!$P$2-LEN(SOURCE!M543)), "")&amp;
      "},"&amp;IF(SOURCE!O543&lt;&gt;"",""&amp;SOURCE!O543,"")
 )
)
)</f>
        <v>/*  522 */  { fnGetSystemFlag,              FLAG_SBshfR,                 "SBshfR",                                      "SBshfR",                                      (0 &lt;&lt; TAM_MAX_BITS) |     0, CAT_SYFL | SLS_ENABLED   | US_UNCHANGED | EIM_DISABLED | PTP_DISABLED     },</v>
      </c>
    </row>
    <row r="544" spans="1:1">
      <c r="A544" s="80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IF(lookups!$E$2-LEN(SOURCE!C544) &gt;= 0, REPT(" ",lookups!$E$2-LEN(SOURCE!C544)), "")&amp;
      SOURCE!D544&amp;", "&amp; IF(lookups!$F$2-LEN(SOURCE!D544) &gt;= 0, REPT(" ",lookups!$F$2-LEN(SOURCE!D544)), "")&amp;
      SOURCE!E544&amp;", "&amp; IF(lookups!$G$2-LEN(SOURCE!E544) &gt;=0, REPT(" ",lookups!$G$2-LEN(SOURCE!E544)), "")&amp;
      SOURCE!F544&amp;", "&amp; IF(lookups!$H$2-LEN(SOURCE!F544) &gt;= 0, REPT(" ",lookups!$H$2-LEN(SOURCE!F544)+2), "")&amp;"("&amp;
      SUBSTITUTE(TEXT(SOURCE!G544,"??0"),"  ","")&amp;" &lt;&lt; TAM_MAX_BITS) |"&amp; IF(lookups!$I$2-3 &gt;= 0, REPT(" ",MAX(1,lookups!$I$2-5+4+1-1-LEN(  IF(ISTEXT(SOURCE!H544),SOURCE!H544,  SUBSTITUTE(SUBSTITUTE(TEXT(SOURCE!H544,"????0"),"  ","")," ",""))   ))), "")&amp;
       IF(ISTEXT(SOURCE!H544),SOURCE!H544, SUBSTITUTE(SUBSTITUTE(TEXT(SOURCE!H544,"????0"),"  ","")," ",""))   &amp;","&amp; IF(lookups!$J$2-3 &gt;= 0, REPT(" ",lookups!$J$2-3-5), "")&amp;
      SOURCE!I544&amp;
" | "&amp; IF(lookups!$K$2-LEN(SOURCE!I544) &gt;= 0, REPT(" ",lookups!$K$2-LEN(SOURCE!I544)), "")&amp;
      SOURCE!J544&amp;      IF(lookups!$L$2-LEN(SOURCE!J544) &gt;= 0, REPT(" ",lookups!$L$2-LEN(SOURCE!J544)), "")&amp;
" | "&amp; IF(lookups!$K$2-LEN(SOURCE!I544) &gt;= 0, REPT(" ",lookups!$K$2-LEN(SOURCE!I544)), "")&amp;
      SOURCE!K544&amp;      IF(lookups!$L$2-LEN(SOURCE!K544) &gt;= 0, REPT(" ",lookups!$M$2-LEN(SOURCE!K544)), "")&amp;
" | "&amp; SOURCE!L544&amp;      IF(lookups!$O$2-LEN(SOURCE!L544) &gt;= 0, REPT(" ",lookups!$O$2-LEN(SOURCE!L544)), "")&amp;
" | "&amp; SOURCE!M544&amp;      IF(lookups!$P$2-LEN(SOURCE!M544) &gt;= 0, REPT(" ",lookups!$P$2-LEN(SOURCE!M544)), "")&amp;
      "},"&amp;IF(SOURCE!O544&lt;&gt;"",""&amp;SOURCE!O544,"")
 )
)
)</f>
        <v>/*  523 */  { fnGetSystemFlag,              FLAG_HPBASE,                 "BASE" STD_SUB_H STD_SUB_P,                    "BASE" STD_SUB_H STD_SUB_P,                    (0 &lt;&lt; TAM_MAX_BITS) |     0, CAT_SYFL | SLS_ENABLED   | US_UNCHANGED | EIM_DISABLED | PTP_DISABLED     },</v>
      </c>
    </row>
    <row r="545" spans="1:1">
      <c r="A545" s="80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IF(lookups!$E$2-LEN(SOURCE!C545) &gt;= 0, REPT(" ",lookups!$E$2-LEN(SOURCE!C545)), "")&amp;
      SOURCE!D545&amp;", "&amp; IF(lookups!$F$2-LEN(SOURCE!D545) &gt;= 0, REPT(" ",lookups!$F$2-LEN(SOURCE!D545)), "")&amp;
      SOURCE!E545&amp;", "&amp; IF(lookups!$G$2-LEN(SOURCE!E545) &gt;=0, REPT(" ",lookups!$G$2-LEN(SOURCE!E545)), "")&amp;
      SOURCE!F545&amp;", "&amp; IF(lookups!$H$2-LEN(SOURCE!F545) &gt;= 0, REPT(" ",lookups!$H$2-LEN(SOURCE!F545)+2), "")&amp;"("&amp;
      SUBSTITUTE(TEXT(SOURCE!G545,"??0"),"  ","")&amp;" &lt;&lt; TAM_MAX_BITS) |"&amp; IF(lookups!$I$2-3 &gt;= 0, REPT(" ",MAX(1,lookups!$I$2-5+4+1-1-LEN(  IF(ISTEXT(SOURCE!H545),SOURCE!H545,  SUBSTITUTE(SUBSTITUTE(TEXT(SOURCE!H545,"????0"),"  ","")," ",""))   ))), "")&amp;
       IF(ISTEXT(SOURCE!H545),SOURCE!H545, SUBSTITUTE(SUBSTITUTE(TEXT(SOURCE!H545,"????0"),"  ","")," ",""))   &amp;","&amp; IF(lookups!$J$2-3 &gt;= 0, REPT(" ",lookups!$J$2-3-5), "")&amp;
      SOURCE!I545&amp;
" | "&amp; IF(lookups!$K$2-LEN(SOURCE!I545) &gt;= 0, REPT(" ",lookups!$K$2-LEN(SOURCE!I545)), "")&amp;
      SOURCE!J545&amp;      IF(lookups!$L$2-LEN(SOURCE!J545) &gt;= 0, REPT(" ",lookups!$L$2-LEN(SOURCE!J545)), "")&amp;
" | "&amp; IF(lookups!$K$2-LEN(SOURCE!I545) &gt;= 0, REPT(" ",lookups!$K$2-LEN(SOURCE!I545)), "")&amp;
      SOURCE!K545&amp;      IF(lookups!$L$2-LEN(SOURCE!K545) &gt;= 0, REPT(" ",lookups!$M$2-LEN(SOURCE!K545)), "")&amp;
" | "&amp; SOURCE!L545&amp;      IF(lookups!$O$2-LEN(SOURCE!L545) &gt;= 0, REPT(" ",lookups!$O$2-LEN(SOURCE!L545)), "")&amp;
" | "&amp; SOURCE!M545&amp;      IF(lookups!$P$2-LEN(SOURCE!M545) &gt;= 0, REPT(" ",lookups!$P$2-LEN(SOURCE!M545)), "")&amp;
      "},"&amp;IF(SOURCE!O545&lt;&gt;"",""&amp;SOURCE!O545,"")
 )
)
)</f>
        <v>/*  524 */  { itemToBeCoded,                NOPARAM,                     "0524",                                        "0524",                                        (0 &lt;&lt; TAM_MAX_BITS) |     0, CAT_FREE | SLS_ENABLED   | US_UNCHANGED | EIM_DISABLED | PTP_DISABLED     },</v>
      </c>
    </row>
    <row r="546" spans="1:1">
      <c r="A546" s="80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IF(lookups!$E$2-LEN(SOURCE!C546) &gt;= 0, REPT(" ",lookups!$E$2-LEN(SOURCE!C546)), "")&amp;
      SOURCE!D546&amp;", "&amp; IF(lookups!$F$2-LEN(SOURCE!D546) &gt;= 0, REPT(" ",lookups!$F$2-LEN(SOURCE!D546)), "")&amp;
      SOURCE!E546&amp;", "&amp; IF(lookups!$G$2-LEN(SOURCE!E546) &gt;=0, REPT(" ",lookups!$G$2-LEN(SOURCE!E546)), "")&amp;
      SOURCE!F546&amp;", "&amp; IF(lookups!$H$2-LEN(SOURCE!F546) &gt;= 0, REPT(" ",lookups!$H$2-LEN(SOURCE!F546)+2), "")&amp;"("&amp;
      SUBSTITUTE(TEXT(SOURCE!G546,"??0"),"  ","")&amp;" &lt;&lt; TAM_MAX_BITS) |"&amp; IF(lookups!$I$2-3 &gt;= 0, REPT(" ",MAX(1,lookups!$I$2-5+4+1-1-LEN(  IF(ISTEXT(SOURCE!H546),SOURCE!H546,  SUBSTITUTE(SUBSTITUTE(TEXT(SOURCE!H546,"????0"),"  ","")," ",""))   ))), "")&amp;
       IF(ISTEXT(SOURCE!H546),SOURCE!H546, SUBSTITUTE(SUBSTITUTE(TEXT(SOURCE!H546,"????0"),"  ","")," ",""))   &amp;","&amp; IF(lookups!$J$2-3 &gt;= 0, REPT(" ",lookups!$J$2-3-5), "")&amp;
      SOURCE!I546&amp;
" | "&amp; IF(lookups!$K$2-LEN(SOURCE!I546) &gt;= 0, REPT(" ",lookups!$K$2-LEN(SOURCE!I546)), "")&amp;
      SOURCE!J546&amp;      IF(lookups!$L$2-LEN(SOURCE!J546) &gt;= 0, REPT(" ",lookups!$L$2-LEN(SOURCE!J546)), "")&amp;
" | "&amp; IF(lookups!$K$2-LEN(SOURCE!I546) &gt;= 0, REPT(" ",lookups!$K$2-LEN(SOURCE!I546)), "")&amp;
      SOURCE!K546&amp;      IF(lookups!$L$2-LEN(SOURCE!K546) &gt;= 0, REPT(" ",lookups!$M$2-LEN(SOURCE!K546)), "")&amp;
" | "&amp; SOURCE!L546&amp;      IF(lookups!$O$2-LEN(SOURCE!L546) &gt;= 0, REPT(" ",lookups!$O$2-LEN(SOURCE!L546)), "")&amp;
" | "&amp; SOURCE!M546&amp;      IF(lookups!$P$2-LEN(SOURCE!M546) &gt;= 0, REPT(" ",lookups!$P$2-LEN(SOURCE!M546)), "")&amp;
      "},"&amp;IF(SOURCE!O546&lt;&gt;"",""&amp;SOURCE!O546,"")
 )
)
)</f>
        <v>/*  525 */  { itemToBeCoded,                NOPARAM,                     "0525",                                        "0525",                                        (0 &lt;&lt; TAM_MAX_BITS) |     0, CAT_FREE | SLS_ENABLED   | US_UNCHANGED | EIM_DISABLED | PTP_DISABLED     },</v>
      </c>
    </row>
    <row r="547" spans="1:1">
      <c r="A547" s="80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IF(lookups!$E$2-LEN(SOURCE!C547) &gt;= 0, REPT(" ",lookups!$E$2-LEN(SOURCE!C547)), "")&amp;
      SOURCE!D547&amp;", "&amp; IF(lookups!$F$2-LEN(SOURCE!D547) &gt;= 0, REPT(" ",lookups!$F$2-LEN(SOURCE!D547)), "")&amp;
      SOURCE!E547&amp;", "&amp; IF(lookups!$G$2-LEN(SOURCE!E547) &gt;=0, REPT(" ",lookups!$G$2-LEN(SOURCE!E547)), "")&amp;
      SOURCE!F547&amp;", "&amp; IF(lookups!$H$2-LEN(SOURCE!F547) &gt;= 0, REPT(" ",lookups!$H$2-LEN(SOURCE!F547)+2), "")&amp;"("&amp;
      SUBSTITUTE(TEXT(SOURCE!G547,"??0"),"  ","")&amp;" &lt;&lt; TAM_MAX_BITS) |"&amp; IF(lookups!$I$2-3 &gt;= 0, REPT(" ",MAX(1,lookups!$I$2-5+4+1-1-LEN(  IF(ISTEXT(SOURCE!H547),SOURCE!H547,  SUBSTITUTE(SUBSTITUTE(TEXT(SOURCE!H547,"????0"),"  ","")," ",""))   ))), "")&amp;
       IF(ISTEXT(SOURCE!H547),SOURCE!H547, SUBSTITUTE(SUBSTITUTE(TEXT(SOURCE!H547,"????0"),"  ","")," ",""))   &amp;","&amp; IF(lookups!$J$2-3 &gt;= 0, REPT(" ",lookups!$J$2-3-5), "")&amp;
      SOURCE!I547&amp;
" | "&amp; IF(lookups!$K$2-LEN(SOURCE!I547) &gt;= 0, REPT(" ",lookups!$K$2-LEN(SOURCE!I547)), "")&amp;
      SOURCE!J547&amp;      IF(lookups!$L$2-LEN(SOURCE!J547) &gt;= 0, REPT(" ",lookups!$L$2-LEN(SOURCE!J547)), "")&amp;
" | "&amp; IF(lookups!$K$2-LEN(SOURCE!I547) &gt;= 0, REPT(" ",lookups!$K$2-LEN(SOURCE!I547)), "")&amp;
      SOURCE!K547&amp;      IF(lookups!$L$2-LEN(SOURCE!K547) &gt;= 0, REPT(" ",lookups!$M$2-LEN(SOURCE!K547)), "")&amp;
" | "&amp; SOURCE!L547&amp;      IF(lookups!$O$2-LEN(SOURCE!L547) &gt;= 0, REPT(" ",lookups!$O$2-LEN(SOURCE!L547)), "")&amp;
" | "&amp; SOURCE!M547&amp;      IF(lookups!$P$2-LEN(SOURCE!M547) &gt;= 0, REPT(" ",lookups!$P$2-LEN(SOURCE!M547)), "")&amp;
      "},"&amp;IF(SOURCE!O547&lt;&gt;"",""&amp;SOURCE!O547,"")
 )
)
)</f>
        <v>/*  526 */  { itemToBeCoded,                NOPARAM,                     "0526",                                        "0526",                                        (0 &lt;&lt; TAM_MAX_BITS) |     0, CAT_FREE | SLS_ENABLED   | US_UNCHANGED | EIM_DISABLED | PTP_DISABLED     },</v>
      </c>
    </row>
    <row r="548" spans="1:1">
      <c r="A548" s="80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IF(lookups!$E$2-LEN(SOURCE!C548) &gt;= 0, REPT(" ",lookups!$E$2-LEN(SOURCE!C548)), "")&amp;
      SOURCE!D548&amp;", "&amp; IF(lookups!$F$2-LEN(SOURCE!D548) &gt;= 0, REPT(" ",lookups!$F$2-LEN(SOURCE!D548)), "")&amp;
      SOURCE!E548&amp;", "&amp; IF(lookups!$G$2-LEN(SOURCE!E548) &gt;=0, REPT(" ",lookups!$G$2-LEN(SOURCE!E548)), "")&amp;
      SOURCE!F548&amp;", "&amp; IF(lookups!$H$2-LEN(SOURCE!F548) &gt;= 0, REPT(" ",lookups!$H$2-LEN(SOURCE!F548)+2), "")&amp;"("&amp;
      SUBSTITUTE(TEXT(SOURCE!G548,"??0"),"  ","")&amp;" &lt;&lt; TAM_MAX_BITS) |"&amp; IF(lookups!$I$2-3 &gt;= 0, REPT(" ",MAX(1,lookups!$I$2-5+4+1-1-LEN(  IF(ISTEXT(SOURCE!H548),SOURCE!H548,  SUBSTITUTE(SUBSTITUTE(TEXT(SOURCE!H548,"????0"),"  ","")," ",""))   ))), "")&amp;
       IF(ISTEXT(SOURCE!H548),SOURCE!H548, SUBSTITUTE(SUBSTITUTE(TEXT(SOURCE!H548,"????0"),"  ","")," ",""))   &amp;","&amp; IF(lookups!$J$2-3 &gt;= 0, REPT(" ",lookups!$J$2-3-5), "")&amp;
      SOURCE!I548&amp;
" | "&amp; IF(lookups!$K$2-LEN(SOURCE!I548) &gt;= 0, REPT(" ",lookups!$K$2-LEN(SOURCE!I548)), "")&amp;
      SOURCE!J548&amp;      IF(lookups!$L$2-LEN(SOURCE!J548) &gt;= 0, REPT(" ",lookups!$L$2-LEN(SOURCE!J548)), "")&amp;
" | "&amp; IF(lookups!$K$2-LEN(SOURCE!I548) &gt;= 0, REPT(" ",lookups!$K$2-LEN(SOURCE!I548)), "")&amp;
      SOURCE!K548&amp;      IF(lookups!$L$2-LEN(SOURCE!K548) &gt;= 0, REPT(" ",lookups!$M$2-LEN(SOURCE!K548)), "")&amp;
" | "&amp; SOURCE!L548&amp;      IF(lookups!$O$2-LEN(SOURCE!L548) &gt;= 0, REPT(" ",lookups!$O$2-LEN(SOURCE!L548)), "")&amp;
" | "&amp; SOURCE!M548&amp;      IF(lookups!$P$2-LEN(SOURCE!M548) &gt;= 0, REPT(" ",lookups!$P$2-LEN(SOURCE!M548)), "")&amp;
      "},"&amp;IF(SOURCE!O548&lt;&gt;"",""&amp;SOURCE!O548,"")
 )
)
)</f>
        <v/>
      </c>
    </row>
    <row r="549" spans="1:1">
      <c r="A549" s="80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IF(lookups!$E$2-LEN(SOURCE!C549) &gt;= 0, REPT(" ",lookups!$E$2-LEN(SOURCE!C549)), "")&amp;
      SOURCE!D549&amp;", "&amp; IF(lookups!$F$2-LEN(SOURCE!D549) &gt;= 0, REPT(" ",lookups!$F$2-LEN(SOURCE!D549)), "")&amp;
      SOURCE!E549&amp;", "&amp; IF(lookups!$G$2-LEN(SOURCE!E549) &gt;=0, REPT(" ",lookups!$G$2-LEN(SOURCE!E549)), "")&amp;
      SOURCE!F549&amp;", "&amp; IF(lookups!$H$2-LEN(SOURCE!F549) &gt;= 0, REPT(" ",lookups!$H$2-LEN(SOURCE!F549)+2), "")&amp;"("&amp;
      SUBSTITUTE(TEXT(SOURCE!G549,"??0"),"  ","")&amp;" &lt;&lt; TAM_MAX_BITS) |"&amp; IF(lookups!$I$2-3 &gt;= 0, REPT(" ",MAX(1,lookups!$I$2-5+4+1-1-LEN(  IF(ISTEXT(SOURCE!H549),SOURCE!H549,  SUBSTITUTE(SUBSTITUTE(TEXT(SOURCE!H549,"????0"),"  ","")," ",""))   ))), "")&amp;
       IF(ISTEXT(SOURCE!H549),SOURCE!H549, SUBSTITUTE(SUBSTITUTE(TEXT(SOURCE!H549,"????0"),"  ","")," ",""))   &amp;","&amp; IF(lookups!$J$2-3 &gt;= 0, REPT(" ",lookups!$J$2-3-5), "")&amp;
      SOURCE!I549&amp;
" | "&amp; IF(lookups!$K$2-LEN(SOURCE!I549) &gt;= 0, REPT(" ",lookups!$K$2-LEN(SOURCE!I549)), "")&amp;
      SOURCE!J549&amp;      IF(lookups!$L$2-LEN(SOURCE!J549) &gt;= 0, REPT(" ",lookups!$L$2-LEN(SOURCE!J549)), "")&amp;
" | "&amp; IF(lookups!$K$2-LEN(SOURCE!I549) &gt;= 0, REPT(" ",lookups!$K$2-LEN(SOURCE!I549)), "")&amp;
      SOURCE!K549&amp;      IF(lookups!$L$2-LEN(SOURCE!K549) &gt;= 0, REPT(" ",lookups!$M$2-LEN(SOURCE!K549)), "")&amp;
" | "&amp; SOURCE!L549&amp;      IF(lookups!$O$2-LEN(SOURCE!L549) &gt;= 0, REPT(" ",lookups!$O$2-LEN(SOURCE!L549)), "")&amp;
" | "&amp; SOURCE!M549&amp;      IF(lookups!$P$2-LEN(SOURCE!M549) &gt;= 0, REPT(" ",lookups!$P$2-LEN(SOURCE!M549)), "")&amp;
      "},"&amp;IF(SOURCE!O549&lt;&gt;"",""&amp;SOURCE!O549,"")
 )
)
)</f>
        <v/>
      </c>
    </row>
    <row r="550" spans="1:1">
      <c r="A550" s="80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IF(lookups!$E$2-LEN(SOURCE!C550) &gt;= 0, REPT(" ",lookups!$E$2-LEN(SOURCE!C550)), "")&amp;
      SOURCE!D550&amp;", "&amp; IF(lookups!$F$2-LEN(SOURCE!D550) &gt;= 0, REPT(" ",lookups!$F$2-LEN(SOURCE!D550)), "")&amp;
      SOURCE!E550&amp;", "&amp; IF(lookups!$G$2-LEN(SOURCE!E550) &gt;=0, REPT(" ",lookups!$G$2-LEN(SOURCE!E550)), "")&amp;
      SOURCE!F550&amp;", "&amp; IF(lookups!$H$2-LEN(SOURCE!F550) &gt;= 0, REPT(" ",lookups!$H$2-LEN(SOURCE!F550)+2), "")&amp;"("&amp;
      SUBSTITUTE(TEXT(SOURCE!G550,"??0"),"  ","")&amp;" &lt;&lt; TAM_MAX_BITS) |"&amp; IF(lookups!$I$2-3 &gt;= 0, REPT(" ",MAX(1,lookups!$I$2-5+4+1-1-LEN(  IF(ISTEXT(SOURCE!H550),SOURCE!H550,  SUBSTITUTE(SUBSTITUTE(TEXT(SOURCE!H550,"????0"),"  ","")," ",""))   ))), "")&amp;
       IF(ISTEXT(SOURCE!H550),SOURCE!H550, SUBSTITUTE(SUBSTITUTE(TEXT(SOURCE!H550,"????0"),"  ","")," ",""))   &amp;","&amp; IF(lookups!$J$2-3 &gt;= 0, REPT(" ",lookups!$J$2-3-5), "")&amp;
      SOURCE!I550&amp;
" | "&amp; IF(lookups!$K$2-LEN(SOURCE!I550) &gt;= 0, REPT(" ",lookups!$K$2-LEN(SOURCE!I550)), "")&amp;
      SOURCE!J550&amp;      IF(lookups!$L$2-LEN(SOURCE!J550) &gt;= 0, REPT(" ",lookups!$L$2-LEN(SOURCE!J550)), "")&amp;
" | "&amp; IF(lookups!$K$2-LEN(SOURCE!I550) &gt;= 0, REPT(" ",lookups!$K$2-LEN(SOURCE!I550)), "")&amp;
      SOURCE!K550&amp;      IF(lookups!$L$2-LEN(SOURCE!K550) &gt;= 0, REPT(" ",lookups!$M$2-LEN(SOURCE!K550)), "")&amp;
" | "&amp; SOURCE!L550&amp;      IF(lookups!$O$2-LEN(SOURCE!L550) &gt;= 0, REPT(" ",lookups!$O$2-LEN(SOURCE!L550)), "")&amp;
" | "&amp; SOURCE!M550&amp;      IF(lookups!$P$2-LEN(SOURCE!M550) &gt;= 0, REPT(" ",lookups!$P$2-LEN(SOURCE!M550)), "")&amp;
      "},"&amp;IF(SOURCE!O550&lt;&gt;"",""&amp;SOURCE!O550,"")
 )
)
)</f>
        <v>// Bufferized items</v>
      </c>
    </row>
    <row r="551" spans="1:1">
      <c r="A551" s="80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IF(lookups!$E$2-LEN(SOURCE!C551) &gt;= 0, REPT(" ",lookups!$E$2-LEN(SOURCE!C551)), "")&amp;
      SOURCE!D551&amp;", "&amp; IF(lookups!$F$2-LEN(SOURCE!D551) &gt;= 0, REPT(" ",lookups!$F$2-LEN(SOURCE!D551)), "")&amp;
      SOURCE!E551&amp;", "&amp; IF(lookups!$G$2-LEN(SOURCE!E551) &gt;=0, REPT(" ",lookups!$G$2-LEN(SOURCE!E551)), "")&amp;
      SOURCE!F551&amp;", "&amp; IF(lookups!$H$2-LEN(SOURCE!F551) &gt;= 0, REPT(" ",lookups!$H$2-LEN(SOURCE!F551)+2), "")&amp;"("&amp;
      SUBSTITUTE(TEXT(SOURCE!G551,"??0"),"  ","")&amp;" &lt;&lt; TAM_MAX_BITS) |"&amp; IF(lookups!$I$2-3 &gt;= 0, REPT(" ",MAX(1,lookups!$I$2-5+4+1-1-LEN(  IF(ISTEXT(SOURCE!H551),SOURCE!H551,  SUBSTITUTE(SUBSTITUTE(TEXT(SOURCE!H551,"????0"),"  ","")," ",""))   ))), "")&amp;
       IF(ISTEXT(SOURCE!H551),SOURCE!H551, SUBSTITUTE(SUBSTITUTE(TEXT(SOURCE!H551,"????0"),"  ","")," ",""))   &amp;","&amp; IF(lookups!$J$2-3 &gt;= 0, REPT(" ",lookups!$J$2-3-5), "")&amp;
      SOURCE!I551&amp;
" | "&amp; IF(lookups!$K$2-LEN(SOURCE!I551) &gt;= 0, REPT(" ",lookups!$K$2-LEN(SOURCE!I551)), "")&amp;
      SOURCE!J551&amp;      IF(lookups!$L$2-LEN(SOURCE!J551) &gt;= 0, REPT(" ",lookups!$L$2-LEN(SOURCE!J551)), "")&amp;
" | "&amp; IF(lookups!$K$2-LEN(SOURCE!I551) &gt;= 0, REPT(" ",lookups!$K$2-LEN(SOURCE!I551)), "")&amp;
      SOURCE!K551&amp;      IF(lookups!$L$2-LEN(SOURCE!K551) &gt;= 0, REPT(" ",lookups!$M$2-LEN(SOURCE!K551)), "")&amp;
" | "&amp; SOURCE!L551&amp;      IF(lookups!$O$2-LEN(SOURCE!L551) &gt;= 0, REPT(" ",lookups!$O$2-LEN(SOURCE!L551)), "")&amp;
" | "&amp; SOURCE!M551&amp;      IF(lookups!$P$2-LEN(SOURCE!M551) &gt;= 0, REPT(" ",lookups!$P$2-LEN(SOURCE!M551)), "")&amp;
      "},"&amp;IF(SOURCE!O551&lt;&gt;"",""&amp;SOURCE!O551,"")
 )
)
)</f>
        <v>/*  527 */  { addItemToBuffer,              REGISTER_X,                  "X",                                           "X",                                           (0 &lt;&lt; TAM_MAX_BITS) |     0, CAT_REGS | SLS_UNCHANGED | US_UNCHANGED | EIM_DISABLED | PTP_DISABLED     }, // The</v>
      </c>
    </row>
    <row r="552" spans="1:1">
      <c r="A552" s="80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IF(lookups!$E$2-LEN(SOURCE!C552) &gt;= 0, REPT(" ",lookups!$E$2-LEN(SOURCE!C552)), "")&amp;
      SOURCE!D552&amp;", "&amp; IF(lookups!$F$2-LEN(SOURCE!D552) &gt;= 0, REPT(" ",lookups!$F$2-LEN(SOURCE!D552)), "")&amp;
      SOURCE!E552&amp;", "&amp; IF(lookups!$G$2-LEN(SOURCE!E552) &gt;=0, REPT(" ",lookups!$G$2-LEN(SOURCE!E552)), "")&amp;
      SOURCE!F552&amp;", "&amp; IF(lookups!$H$2-LEN(SOURCE!F552) &gt;= 0, REPT(" ",lookups!$H$2-LEN(SOURCE!F552)+2), "")&amp;"("&amp;
      SUBSTITUTE(TEXT(SOURCE!G552,"??0"),"  ","")&amp;" &lt;&lt; TAM_MAX_BITS) |"&amp; IF(lookups!$I$2-3 &gt;= 0, REPT(" ",MAX(1,lookups!$I$2-5+4+1-1-LEN(  IF(ISTEXT(SOURCE!H552),SOURCE!H552,  SUBSTITUTE(SUBSTITUTE(TEXT(SOURCE!H552,"????0"),"  ","")," ",""))   ))), "")&amp;
       IF(ISTEXT(SOURCE!H552),SOURCE!H552, SUBSTITUTE(SUBSTITUTE(TEXT(SOURCE!H552,"????0"),"  ","")," ",""))   &amp;","&amp; IF(lookups!$J$2-3 &gt;= 0, REPT(" ",lookups!$J$2-3-5), "")&amp;
      SOURCE!I552&amp;
" | "&amp; IF(lookups!$K$2-LEN(SOURCE!I552) &gt;= 0, REPT(" ",lookups!$K$2-LEN(SOURCE!I552)), "")&amp;
      SOURCE!J552&amp;      IF(lookups!$L$2-LEN(SOURCE!J552) &gt;= 0, REPT(" ",lookups!$L$2-LEN(SOURCE!J552)), "")&amp;
" | "&amp; IF(lookups!$K$2-LEN(SOURCE!I552) &gt;= 0, REPT(" ",lookups!$K$2-LEN(SOURCE!I552)), "")&amp;
      SOURCE!K552&amp;      IF(lookups!$L$2-LEN(SOURCE!K552) &gt;= 0, REPT(" ",lookups!$M$2-LEN(SOURCE!K552)), "")&amp;
" | "&amp; SOURCE!L552&amp;      IF(lookups!$O$2-LEN(SOURCE!L552) &gt;= 0, REPT(" ",lookups!$O$2-LEN(SOURCE!L552)), "")&amp;
" | "&amp; SOURCE!M552&amp;      IF(lookups!$P$2-LEN(SOURCE!M552) &gt;= 0, REPT(" ",lookups!$P$2-LEN(SOURCE!M552)), "")&amp;
      "},"&amp;IF(SOURCE!O552&lt;&gt;"",""&amp;SOURCE!O552,"")
 )
)
)</f>
        <v>/*  528 */  { addItemToBuffer,              REGISTER_Y,                  "Y",                                           "Y",                                           (0 &lt;&lt; TAM_MAX_BITS) |     0, CAT_REGS | SLS_UNCHANGED | US_UNCHANGED | EIM_DISABLED | PTP_DISABLED     }, // order</v>
      </c>
    </row>
    <row r="553" spans="1:1">
      <c r="A553" s="80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IF(lookups!$E$2-LEN(SOURCE!C553) &gt;= 0, REPT(" ",lookups!$E$2-LEN(SOURCE!C553)), "")&amp;
      SOURCE!D553&amp;", "&amp; IF(lookups!$F$2-LEN(SOURCE!D553) &gt;= 0, REPT(" ",lookups!$F$2-LEN(SOURCE!D553)), "")&amp;
      SOURCE!E553&amp;", "&amp; IF(lookups!$G$2-LEN(SOURCE!E553) &gt;=0, REPT(" ",lookups!$G$2-LEN(SOURCE!E553)), "")&amp;
      SOURCE!F553&amp;", "&amp; IF(lookups!$H$2-LEN(SOURCE!F553) &gt;= 0, REPT(" ",lookups!$H$2-LEN(SOURCE!F553)+2), "")&amp;"("&amp;
      SUBSTITUTE(TEXT(SOURCE!G553,"??0"),"  ","")&amp;" &lt;&lt; TAM_MAX_BITS) |"&amp; IF(lookups!$I$2-3 &gt;= 0, REPT(" ",MAX(1,lookups!$I$2-5+4+1-1-LEN(  IF(ISTEXT(SOURCE!H553),SOURCE!H553,  SUBSTITUTE(SUBSTITUTE(TEXT(SOURCE!H553,"????0"),"  ","")," ",""))   ))), "")&amp;
       IF(ISTEXT(SOURCE!H553),SOURCE!H553, SUBSTITUTE(SUBSTITUTE(TEXT(SOURCE!H553,"????0"),"  ","")," ",""))   &amp;","&amp; IF(lookups!$J$2-3 &gt;= 0, REPT(" ",lookups!$J$2-3-5), "")&amp;
      SOURCE!I553&amp;
" | "&amp; IF(lookups!$K$2-LEN(SOURCE!I553) &gt;= 0, REPT(" ",lookups!$K$2-LEN(SOURCE!I553)), "")&amp;
      SOURCE!J553&amp;      IF(lookups!$L$2-LEN(SOURCE!J553) &gt;= 0, REPT(" ",lookups!$L$2-LEN(SOURCE!J553)), "")&amp;
" | "&amp; IF(lookups!$K$2-LEN(SOURCE!I553) &gt;= 0, REPT(" ",lookups!$K$2-LEN(SOURCE!I553)), "")&amp;
      SOURCE!K553&amp;      IF(lookups!$L$2-LEN(SOURCE!K553) &gt;= 0, REPT(" ",lookups!$M$2-LEN(SOURCE!K553)), "")&amp;
" | "&amp; SOURCE!L553&amp;      IF(lookups!$O$2-LEN(SOURCE!L553) &gt;= 0, REPT(" ",lookups!$O$2-LEN(SOURCE!L553)), "")&amp;
" | "&amp; SOURCE!M553&amp;      IF(lookups!$P$2-LEN(SOURCE!M553) &gt;= 0, REPT(" ",lookups!$P$2-LEN(SOURCE!M553)), "")&amp;
      "},"&amp;IF(SOURCE!O553&lt;&gt;"",""&amp;SOURCE!O553,"")
 )
)
)</f>
        <v>/*  529 */  { addItemToBuffer,              REGISTER_Z,                  "Z",                                           "Z",                                           (0 &lt;&lt; TAM_MAX_BITS) |     0, CAT_REGS | SLS_UNCHANGED | US_UNCHANGED | EIM_DISABLED | PTP_DISABLED     }, // of these</v>
      </c>
    </row>
    <row r="554" spans="1:1">
      <c r="A554" s="80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IF(lookups!$E$2-LEN(SOURCE!C554) &gt;= 0, REPT(" ",lookups!$E$2-LEN(SOURCE!C554)), "")&amp;
      SOURCE!D554&amp;", "&amp; IF(lookups!$F$2-LEN(SOURCE!D554) &gt;= 0, REPT(" ",lookups!$F$2-LEN(SOURCE!D554)), "")&amp;
      SOURCE!E554&amp;", "&amp; IF(lookups!$G$2-LEN(SOURCE!E554) &gt;=0, REPT(" ",lookups!$G$2-LEN(SOURCE!E554)), "")&amp;
      SOURCE!F554&amp;", "&amp; IF(lookups!$H$2-LEN(SOURCE!F554) &gt;= 0, REPT(" ",lookups!$H$2-LEN(SOURCE!F554)+2), "")&amp;"("&amp;
      SUBSTITUTE(TEXT(SOURCE!G554,"??0"),"  ","")&amp;" &lt;&lt; TAM_MAX_BITS) |"&amp; IF(lookups!$I$2-3 &gt;= 0, REPT(" ",MAX(1,lookups!$I$2-5+4+1-1-LEN(  IF(ISTEXT(SOURCE!H554),SOURCE!H554,  SUBSTITUTE(SUBSTITUTE(TEXT(SOURCE!H554,"????0"),"  ","")," ",""))   ))), "")&amp;
       IF(ISTEXT(SOURCE!H554),SOURCE!H554, SUBSTITUTE(SUBSTITUTE(TEXT(SOURCE!H554,"????0"),"  ","")," ",""))   &amp;","&amp; IF(lookups!$J$2-3 &gt;= 0, REPT(" ",lookups!$J$2-3-5), "")&amp;
      SOURCE!I554&amp;
" | "&amp; IF(lookups!$K$2-LEN(SOURCE!I554) &gt;= 0, REPT(" ",lookups!$K$2-LEN(SOURCE!I554)), "")&amp;
      SOURCE!J554&amp;      IF(lookups!$L$2-LEN(SOURCE!J554) &gt;= 0, REPT(" ",lookups!$L$2-LEN(SOURCE!J554)), "")&amp;
" | "&amp; IF(lookups!$K$2-LEN(SOURCE!I554) &gt;= 0, REPT(" ",lookups!$K$2-LEN(SOURCE!I554)), "")&amp;
      SOURCE!K554&amp;      IF(lookups!$L$2-LEN(SOURCE!K554) &gt;= 0, REPT(" ",lookups!$M$2-LEN(SOURCE!K554)), "")&amp;
" | "&amp; SOURCE!L554&amp;      IF(lookups!$O$2-LEN(SOURCE!L554) &gt;= 0, REPT(" ",lookups!$O$2-LEN(SOURCE!L554)), "")&amp;
" | "&amp; SOURCE!M554&amp;      IF(lookups!$P$2-LEN(SOURCE!M554) &gt;= 0, REPT(" ",lookups!$P$2-LEN(SOURCE!M554)), "")&amp;
      "},"&amp;IF(SOURCE!O554&lt;&gt;"",""&amp;SOURCE!O554,"")
 )
)
)</f>
        <v>/*  530 */  { addItemToBuffer,              REGISTER_T,                  "T",                                           "T",                                           (0 &lt;&lt; TAM_MAX_BITS) |     0, CAT_REGS | SLS_UNCHANGED | US_UNCHANGED | EIM_DISABLED | PTP_DISABLED     }, // 12 lines</v>
      </c>
    </row>
    <row r="555" spans="1:1">
      <c r="A555" s="80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IF(lookups!$E$2-LEN(SOURCE!C555) &gt;= 0, REPT(" ",lookups!$E$2-LEN(SOURCE!C555)), "")&amp;
      SOURCE!D555&amp;", "&amp; IF(lookups!$F$2-LEN(SOURCE!D555) &gt;= 0, REPT(" ",lookups!$F$2-LEN(SOURCE!D555)), "")&amp;
      SOURCE!E555&amp;", "&amp; IF(lookups!$G$2-LEN(SOURCE!E555) &gt;=0, REPT(" ",lookups!$G$2-LEN(SOURCE!E555)), "")&amp;
      SOURCE!F555&amp;", "&amp; IF(lookups!$H$2-LEN(SOURCE!F555) &gt;= 0, REPT(" ",lookups!$H$2-LEN(SOURCE!F555)+2), "")&amp;"("&amp;
      SUBSTITUTE(TEXT(SOURCE!G555,"??0"),"  ","")&amp;" &lt;&lt; TAM_MAX_BITS) |"&amp; IF(lookups!$I$2-3 &gt;= 0, REPT(" ",MAX(1,lookups!$I$2-5+4+1-1-LEN(  IF(ISTEXT(SOURCE!H555),SOURCE!H555,  SUBSTITUTE(SUBSTITUTE(TEXT(SOURCE!H555,"????0"),"  ","")," ",""))   ))), "")&amp;
       IF(ISTEXT(SOURCE!H555),SOURCE!H555, SUBSTITUTE(SUBSTITUTE(TEXT(SOURCE!H555,"????0"),"  ","")," ",""))   &amp;","&amp; IF(lookups!$J$2-3 &gt;= 0, REPT(" ",lookups!$J$2-3-5), "")&amp;
      SOURCE!I555&amp;
" | "&amp; IF(lookups!$K$2-LEN(SOURCE!I555) &gt;= 0, REPT(" ",lookups!$K$2-LEN(SOURCE!I555)), "")&amp;
      SOURCE!J555&amp;      IF(lookups!$L$2-LEN(SOURCE!J555) &gt;= 0, REPT(" ",lookups!$L$2-LEN(SOURCE!J555)), "")&amp;
" | "&amp; IF(lookups!$K$2-LEN(SOURCE!I555) &gt;= 0, REPT(" ",lookups!$K$2-LEN(SOURCE!I555)), "")&amp;
      SOURCE!K555&amp;      IF(lookups!$L$2-LEN(SOURCE!K555) &gt;= 0, REPT(" ",lookups!$M$2-LEN(SOURCE!K555)), "")&amp;
" | "&amp; SOURCE!L555&amp;      IF(lookups!$O$2-LEN(SOURCE!L555) &gt;= 0, REPT(" ",lookups!$O$2-LEN(SOURCE!L555)), "")&amp;
" | "&amp; SOURCE!M555&amp;      IF(lookups!$P$2-LEN(SOURCE!M555) &gt;= 0, REPT(" ",lookups!$P$2-LEN(SOURCE!M555)), "")&amp;
      "},"&amp;IF(SOURCE!O555&lt;&gt;"",""&amp;SOURCE!O555,"")
 )
)
)</f>
        <v>/*  531 */  { addItemToBuffer,              REGISTER_A,                  "A",                                           "A",                                           (0 &lt;&lt; TAM_MAX_BITS) |     0, CAT_REGS | SLS_UNCHANGED | US_UNCHANGED | EIM_DISABLED | PTP_DISABLED     }, // Must be</v>
      </c>
    </row>
    <row r="556" spans="1:1">
      <c r="A556" s="80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IF(lookups!$E$2-LEN(SOURCE!C556) &gt;= 0, REPT(" ",lookups!$E$2-LEN(SOURCE!C556)), "")&amp;
      SOURCE!D556&amp;", "&amp; IF(lookups!$F$2-LEN(SOURCE!D556) &gt;= 0, REPT(" ",lookups!$F$2-LEN(SOURCE!D556)), "")&amp;
      SOURCE!E556&amp;", "&amp; IF(lookups!$G$2-LEN(SOURCE!E556) &gt;=0, REPT(" ",lookups!$G$2-LEN(SOURCE!E556)), "")&amp;
      SOURCE!F556&amp;", "&amp; IF(lookups!$H$2-LEN(SOURCE!F556) &gt;= 0, REPT(" ",lookups!$H$2-LEN(SOURCE!F556)+2), "")&amp;"("&amp;
      SUBSTITUTE(TEXT(SOURCE!G556,"??0"),"  ","")&amp;" &lt;&lt; TAM_MAX_BITS) |"&amp; IF(lookups!$I$2-3 &gt;= 0, REPT(" ",MAX(1,lookups!$I$2-5+4+1-1-LEN(  IF(ISTEXT(SOURCE!H556),SOURCE!H556,  SUBSTITUTE(SUBSTITUTE(TEXT(SOURCE!H556,"????0"),"  ","")," ",""))   ))), "")&amp;
       IF(ISTEXT(SOURCE!H556),SOURCE!H556, SUBSTITUTE(SUBSTITUTE(TEXT(SOURCE!H556,"????0"),"  ","")," ",""))   &amp;","&amp; IF(lookups!$J$2-3 &gt;= 0, REPT(" ",lookups!$J$2-3-5), "")&amp;
      SOURCE!I556&amp;
" | "&amp; IF(lookups!$K$2-LEN(SOURCE!I556) &gt;= 0, REPT(" ",lookups!$K$2-LEN(SOURCE!I556)), "")&amp;
      SOURCE!J556&amp;      IF(lookups!$L$2-LEN(SOURCE!J556) &gt;= 0, REPT(" ",lookups!$L$2-LEN(SOURCE!J556)), "")&amp;
" | "&amp; IF(lookups!$K$2-LEN(SOURCE!I556) &gt;= 0, REPT(" ",lookups!$K$2-LEN(SOURCE!I556)), "")&amp;
      SOURCE!K556&amp;      IF(lookups!$L$2-LEN(SOURCE!K556) &gt;= 0, REPT(" ",lookups!$M$2-LEN(SOURCE!K556)), "")&amp;
" | "&amp; SOURCE!L556&amp;      IF(lookups!$O$2-LEN(SOURCE!L556) &gt;= 0, REPT(" ",lookups!$O$2-LEN(SOURCE!L556)), "")&amp;
" | "&amp; SOURCE!M556&amp;      IF(lookups!$P$2-LEN(SOURCE!M556) &gt;= 0, REPT(" ",lookups!$P$2-LEN(SOURCE!M556)), "")&amp;
      "},"&amp;IF(SOURCE!O556&lt;&gt;"",""&amp;SOURCE!O556,"")
 )
)
)</f>
        <v>/*  532 */  { addItemToBuffer,              REGISTER_B,                  "B",                                           "B",                                           (0 &lt;&lt; TAM_MAX_BITS) |     0, CAT_REGS | SLS_UNCHANGED | US_UNCHANGED | EIM_DISABLED | PTP_DISABLED     }, // kept as</v>
      </c>
    </row>
    <row r="557" spans="1:1">
      <c r="A557" s="80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IF(lookups!$E$2-LEN(SOURCE!C557) &gt;= 0, REPT(" ",lookups!$E$2-LEN(SOURCE!C557)), "")&amp;
      SOURCE!D557&amp;", "&amp; IF(lookups!$F$2-LEN(SOURCE!D557) &gt;= 0, REPT(" ",lookups!$F$2-LEN(SOURCE!D557)), "")&amp;
      SOURCE!E557&amp;", "&amp; IF(lookups!$G$2-LEN(SOURCE!E557) &gt;=0, REPT(" ",lookups!$G$2-LEN(SOURCE!E557)), "")&amp;
      SOURCE!F557&amp;", "&amp; IF(lookups!$H$2-LEN(SOURCE!F557) &gt;= 0, REPT(" ",lookups!$H$2-LEN(SOURCE!F557)+2), "")&amp;"("&amp;
      SUBSTITUTE(TEXT(SOURCE!G557,"??0"),"  ","")&amp;" &lt;&lt; TAM_MAX_BITS) |"&amp; IF(lookups!$I$2-3 &gt;= 0, REPT(" ",MAX(1,lookups!$I$2-5+4+1-1-LEN(  IF(ISTEXT(SOURCE!H557),SOURCE!H557,  SUBSTITUTE(SUBSTITUTE(TEXT(SOURCE!H557,"????0"),"  ","")," ",""))   ))), "")&amp;
       IF(ISTEXT(SOURCE!H557),SOURCE!H557, SUBSTITUTE(SUBSTITUTE(TEXT(SOURCE!H557,"????0"),"  ","")," ",""))   &amp;","&amp; IF(lookups!$J$2-3 &gt;= 0, REPT(" ",lookups!$J$2-3-5), "")&amp;
      SOURCE!I557&amp;
" | "&amp; IF(lookups!$K$2-LEN(SOURCE!I557) &gt;= 0, REPT(" ",lookups!$K$2-LEN(SOURCE!I557)), "")&amp;
      SOURCE!J557&amp;      IF(lookups!$L$2-LEN(SOURCE!J557) &gt;= 0, REPT(" ",lookups!$L$2-LEN(SOURCE!J557)), "")&amp;
" | "&amp; IF(lookups!$K$2-LEN(SOURCE!I557) &gt;= 0, REPT(" ",lookups!$K$2-LEN(SOURCE!I557)), "")&amp;
      SOURCE!K557&amp;      IF(lookups!$L$2-LEN(SOURCE!K557) &gt;= 0, REPT(" ",lookups!$M$2-LEN(SOURCE!K557)), "")&amp;
" | "&amp; SOURCE!L557&amp;      IF(lookups!$O$2-LEN(SOURCE!L557) &gt;= 0, REPT(" ",lookups!$O$2-LEN(SOURCE!L557)), "")&amp;
" | "&amp; SOURCE!M557&amp;      IF(lookups!$P$2-LEN(SOURCE!M557) &gt;= 0, REPT(" ",lookups!$P$2-LEN(SOURCE!M557)), "")&amp;
      "},"&amp;IF(SOURCE!O557&lt;&gt;"",""&amp;SOURCE!O557,"")
 )
)
)</f>
        <v>/*  533 */  { addItemToBuffer,              REGISTER_C,                  "C",                                           "C",                                           (0 &lt;&lt; TAM_MAX_BITS) |     0, CAT_REGS | SLS_UNCHANGED | US_UNCHANGED | EIM_DISABLED | PTP_DISABLED     }, // is.</v>
      </c>
    </row>
    <row r="558" spans="1:1">
      <c r="A558" s="80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IF(lookups!$E$2-LEN(SOURCE!C558) &gt;= 0, REPT(" ",lookups!$E$2-LEN(SOURCE!C558)), "")&amp;
      SOURCE!D558&amp;", "&amp; IF(lookups!$F$2-LEN(SOURCE!D558) &gt;= 0, REPT(" ",lookups!$F$2-LEN(SOURCE!D558)), "")&amp;
      SOURCE!E558&amp;", "&amp; IF(lookups!$G$2-LEN(SOURCE!E558) &gt;=0, REPT(" ",lookups!$G$2-LEN(SOURCE!E558)), "")&amp;
      SOURCE!F558&amp;", "&amp; IF(lookups!$H$2-LEN(SOURCE!F558) &gt;= 0, REPT(" ",lookups!$H$2-LEN(SOURCE!F558)+2), "")&amp;"("&amp;
      SUBSTITUTE(TEXT(SOURCE!G558,"??0"),"  ","")&amp;" &lt;&lt; TAM_MAX_BITS) |"&amp; IF(lookups!$I$2-3 &gt;= 0, REPT(" ",MAX(1,lookups!$I$2-5+4+1-1-LEN(  IF(ISTEXT(SOURCE!H558),SOURCE!H558,  SUBSTITUTE(SUBSTITUTE(TEXT(SOURCE!H558,"????0"),"  ","")," ",""))   ))), "")&amp;
       IF(ISTEXT(SOURCE!H558),SOURCE!H558, SUBSTITUTE(SUBSTITUTE(TEXT(SOURCE!H558,"????0"),"  ","")," ",""))   &amp;","&amp; IF(lookups!$J$2-3 &gt;= 0, REPT(" ",lookups!$J$2-3-5), "")&amp;
      SOURCE!I558&amp;
" | "&amp; IF(lookups!$K$2-LEN(SOURCE!I558) &gt;= 0, REPT(" ",lookups!$K$2-LEN(SOURCE!I558)), "")&amp;
      SOURCE!J558&amp;      IF(lookups!$L$2-LEN(SOURCE!J558) &gt;= 0, REPT(" ",lookups!$L$2-LEN(SOURCE!J558)), "")&amp;
" | "&amp; IF(lookups!$K$2-LEN(SOURCE!I558) &gt;= 0, REPT(" ",lookups!$K$2-LEN(SOURCE!I558)), "")&amp;
      SOURCE!K558&amp;      IF(lookups!$L$2-LEN(SOURCE!K558) &gt;= 0, REPT(" ",lookups!$M$2-LEN(SOURCE!K558)), "")&amp;
" | "&amp; SOURCE!L558&amp;      IF(lookups!$O$2-LEN(SOURCE!L558) &gt;= 0, REPT(" ",lookups!$O$2-LEN(SOURCE!L558)), "")&amp;
" | "&amp; SOURCE!M558&amp;      IF(lookups!$P$2-LEN(SOURCE!M558) &gt;= 0, REPT(" ",lookups!$P$2-LEN(SOURCE!M558)), "")&amp;
      "},"&amp;IF(SOURCE!O558&lt;&gt;"",""&amp;SOURCE!O558,"")
 )
)
)</f>
        <v>/*  534 */  { addItemToBuffer,              REGISTER_D,                  "D",                                           "D",                                           (0 &lt;&lt; TAM_MAX_BITS) |     0, CAT_REGS | SLS_UNCHANGED | US_UNCHANGED | EIM_DISABLED | PTP_DISABLED     }, // Do not</v>
      </c>
    </row>
    <row r="559" spans="1:1">
      <c r="A559" s="80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IF(lookups!$E$2-LEN(SOURCE!C559) &gt;= 0, REPT(" ",lookups!$E$2-LEN(SOURCE!C559)), "")&amp;
      SOURCE!D559&amp;", "&amp; IF(lookups!$F$2-LEN(SOURCE!D559) &gt;= 0, REPT(" ",lookups!$F$2-LEN(SOURCE!D559)), "")&amp;
      SOURCE!E559&amp;", "&amp; IF(lookups!$G$2-LEN(SOURCE!E559) &gt;=0, REPT(" ",lookups!$G$2-LEN(SOURCE!E559)), "")&amp;
      SOURCE!F559&amp;", "&amp; IF(lookups!$H$2-LEN(SOURCE!F559) &gt;= 0, REPT(" ",lookups!$H$2-LEN(SOURCE!F559)+2), "")&amp;"("&amp;
      SUBSTITUTE(TEXT(SOURCE!G559,"??0"),"  ","")&amp;" &lt;&lt; TAM_MAX_BITS) |"&amp; IF(lookups!$I$2-3 &gt;= 0, REPT(" ",MAX(1,lookups!$I$2-5+4+1-1-LEN(  IF(ISTEXT(SOURCE!H559),SOURCE!H559,  SUBSTITUTE(SUBSTITUTE(TEXT(SOURCE!H559,"????0"),"  ","")," ",""))   ))), "")&amp;
       IF(ISTEXT(SOURCE!H559),SOURCE!H559, SUBSTITUTE(SUBSTITUTE(TEXT(SOURCE!H559,"????0"),"  ","")," ",""))   &amp;","&amp; IF(lookups!$J$2-3 &gt;= 0, REPT(" ",lookups!$J$2-3-5), "")&amp;
      SOURCE!I559&amp;
" | "&amp; IF(lookups!$K$2-LEN(SOURCE!I559) &gt;= 0, REPT(" ",lookups!$K$2-LEN(SOURCE!I559)), "")&amp;
      SOURCE!J559&amp;      IF(lookups!$L$2-LEN(SOURCE!J559) &gt;= 0, REPT(" ",lookups!$L$2-LEN(SOURCE!J559)), "")&amp;
" | "&amp; IF(lookups!$K$2-LEN(SOURCE!I559) &gt;= 0, REPT(" ",lookups!$K$2-LEN(SOURCE!I559)), "")&amp;
      SOURCE!K559&amp;      IF(lookups!$L$2-LEN(SOURCE!K559) &gt;= 0, REPT(" ",lookups!$M$2-LEN(SOURCE!K559)), "")&amp;
" | "&amp; SOURCE!L559&amp;      IF(lookups!$O$2-LEN(SOURCE!L559) &gt;= 0, REPT(" ",lookups!$O$2-LEN(SOURCE!L559)), "")&amp;
" | "&amp; SOURCE!M559&amp;      IF(lookups!$P$2-LEN(SOURCE!M559) &gt;= 0, REPT(" ",lookups!$P$2-LEN(SOURCE!M559)), "")&amp;
      "},"&amp;IF(SOURCE!O559&lt;&gt;"",""&amp;SOURCE!O559,"")
 )
)
)</f>
        <v>/*  535 */  { addItemToBuffer,              REGISTER_L,                  "L",                                           "L",                                           (0 &lt;&lt; TAM_MAX_BITS) |     0, CAT_REGS | SLS_UNCHANGED | US_UNCHANGED | EIM_DISABLED | PTP_DISABLED     }, // put them</v>
      </c>
    </row>
    <row r="560" spans="1:1">
      <c r="A560" s="80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IF(lookups!$E$2-LEN(SOURCE!C560) &gt;= 0, REPT(" ",lookups!$E$2-LEN(SOURCE!C560)), "")&amp;
      SOURCE!D560&amp;", "&amp; IF(lookups!$F$2-LEN(SOURCE!D560) &gt;= 0, REPT(" ",lookups!$F$2-LEN(SOURCE!D560)), "")&amp;
      SOURCE!E560&amp;", "&amp; IF(lookups!$G$2-LEN(SOURCE!E560) &gt;=0, REPT(" ",lookups!$G$2-LEN(SOURCE!E560)), "")&amp;
      SOURCE!F560&amp;", "&amp; IF(lookups!$H$2-LEN(SOURCE!F560) &gt;= 0, REPT(" ",lookups!$H$2-LEN(SOURCE!F560)+2), "")&amp;"("&amp;
      SUBSTITUTE(TEXT(SOURCE!G560,"??0"),"  ","")&amp;" &lt;&lt; TAM_MAX_BITS) |"&amp; IF(lookups!$I$2-3 &gt;= 0, REPT(" ",MAX(1,lookups!$I$2-5+4+1-1-LEN(  IF(ISTEXT(SOURCE!H560),SOURCE!H560,  SUBSTITUTE(SUBSTITUTE(TEXT(SOURCE!H560,"????0"),"  ","")," ",""))   ))), "")&amp;
       IF(ISTEXT(SOURCE!H560),SOURCE!H560, SUBSTITUTE(SUBSTITUTE(TEXT(SOURCE!H560,"????0"),"  ","")," ",""))   &amp;","&amp; IF(lookups!$J$2-3 &gt;= 0, REPT(" ",lookups!$J$2-3-5), "")&amp;
      SOURCE!I560&amp;
" | "&amp; IF(lookups!$K$2-LEN(SOURCE!I560) &gt;= 0, REPT(" ",lookups!$K$2-LEN(SOURCE!I560)), "")&amp;
      SOURCE!J560&amp;      IF(lookups!$L$2-LEN(SOURCE!J560) &gt;= 0, REPT(" ",lookups!$L$2-LEN(SOURCE!J560)), "")&amp;
" | "&amp; IF(lookups!$K$2-LEN(SOURCE!I560) &gt;= 0, REPT(" ",lookups!$K$2-LEN(SOURCE!I560)), "")&amp;
      SOURCE!K560&amp;      IF(lookups!$L$2-LEN(SOURCE!K560) &gt;= 0, REPT(" ",lookups!$M$2-LEN(SOURCE!K560)), "")&amp;
" | "&amp; SOURCE!L560&amp;      IF(lookups!$O$2-LEN(SOURCE!L560) &gt;= 0, REPT(" ",lookups!$O$2-LEN(SOURCE!L560)), "")&amp;
" | "&amp; SOURCE!M560&amp;      IF(lookups!$P$2-LEN(SOURCE!M560) &gt;= 0, REPT(" ",lookups!$P$2-LEN(SOURCE!M560)), "")&amp;
      "},"&amp;IF(SOURCE!O560&lt;&gt;"",""&amp;SOURCE!O560,"")
 )
)
)</f>
        <v>/*  536 */  { addItemToBuffer,              REGISTER_I,                  "I",                                           "I",                                           (0 &lt;&lt; TAM_MAX_BITS) |     0, CAT_REGS | SLS_UNCHANGED | US_UNCHANGED | EIM_DISABLED | PTP_DISABLED     }, // in a</v>
      </c>
    </row>
    <row r="561" spans="1:1">
      <c r="A561" s="80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IF(lookups!$E$2-LEN(SOURCE!C561) &gt;= 0, REPT(" ",lookups!$E$2-LEN(SOURCE!C561)), "")&amp;
      SOURCE!D561&amp;", "&amp; IF(lookups!$F$2-LEN(SOURCE!D561) &gt;= 0, REPT(" ",lookups!$F$2-LEN(SOURCE!D561)), "")&amp;
      SOURCE!E561&amp;", "&amp; IF(lookups!$G$2-LEN(SOURCE!E561) &gt;=0, REPT(" ",lookups!$G$2-LEN(SOURCE!E561)), "")&amp;
      SOURCE!F561&amp;", "&amp; IF(lookups!$H$2-LEN(SOURCE!F561) &gt;= 0, REPT(" ",lookups!$H$2-LEN(SOURCE!F561)+2), "")&amp;"("&amp;
      SUBSTITUTE(TEXT(SOURCE!G561,"??0"),"  ","")&amp;" &lt;&lt; TAM_MAX_BITS) |"&amp; IF(lookups!$I$2-3 &gt;= 0, REPT(" ",MAX(1,lookups!$I$2-5+4+1-1-LEN(  IF(ISTEXT(SOURCE!H561),SOURCE!H561,  SUBSTITUTE(SUBSTITUTE(TEXT(SOURCE!H561,"????0"),"  ","")," ",""))   ))), "")&amp;
       IF(ISTEXT(SOURCE!H561),SOURCE!H561, SUBSTITUTE(SUBSTITUTE(TEXT(SOURCE!H561,"????0"),"  ","")," ",""))   &amp;","&amp; IF(lookups!$J$2-3 &gt;= 0, REPT(" ",lookups!$J$2-3-5), "")&amp;
      SOURCE!I561&amp;
" | "&amp; IF(lookups!$K$2-LEN(SOURCE!I561) &gt;= 0, REPT(" ",lookups!$K$2-LEN(SOURCE!I561)), "")&amp;
      SOURCE!J561&amp;      IF(lookups!$L$2-LEN(SOURCE!J561) &gt;= 0, REPT(" ",lookups!$L$2-LEN(SOURCE!J561)), "")&amp;
" | "&amp; IF(lookups!$K$2-LEN(SOURCE!I561) &gt;= 0, REPT(" ",lookups!$K$2-LEN(SOURCE!I561)), "")&amp;
      SOURCE!K561&amp;      IF(lookups!$L$2-LEN(SOURCE!K561) &gt;= 0, REPT(" ",lookups!$M$2-LEN(SOURCE!K561)), "")&amp;
" | "&amp; SOURCE!L561&amp;      IF(lookups!$O$2-LEN(SOURCE!L561) &gt;= 0, REPT(" ",lookups!$O$2-LEN(SOURCE!L561)), "")&amp;
" | "&amp; SOURCE!M561&amp;      IF(lookups!$P$2-LEN(SOURCE!M561) &gt;= 0, REPT(" ",lookups!$P$2-LEN(SOURCE!M561)), "")&amp;
      "},"&amp;IF(SOURCE!O561&lt;&gt;"",""&amp;SOURCE!O561,"")
 )
)
)</f>
        <v>/*  537 */  { addItemToBuffer,              REGISTER_J,                  "J",                                           "J",                                           (0 &lt;&lt; TAM_MAX_BITS) |     0, CAT_REGS | SLS_UNCHANGED | US_UNCHANGED | EIM_DISABLED | PTP_DISABLED     }, // different</v>
      </c>
    </row>
    <row r="562" spans="1:1">
      <c r="A562" s="80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IF(lookups!$E$2-LEN(SOURCE!C562) &gt;= 0, REPT(" ",lookups!$E$2-LEN(SOURCE!C562)), "")&amp;
      SOURCE!D562&amp;", "&amp; IF(lookups!$F$2-LEN(SOURCE!D562) &gt;= 0, REPT(" ",lookups!$F$2-LEN(SOURCE!D562)), "")&amp;
      SOURCE!E562&amp;", "&amp; IF(lookups!$G$2-LEN(SOURCE!E562) &gt;=0, REPT(" ",lookups!$G$2-LEN(SOURCE!E562)), "")&amp;
      SOURCE!F562&amp;", "&amp; IF(lookups!$H$2-LEN(SOURCE!F562) &gt;= 0, REPT(" ",lookups!$H$2-LEN(SOURCE!F562)+2), "")&amp;"("&amp;
      SUBSTITUTE(TEXT(SOURCE!G562,"??0"),"  ","")&amp;" &lt;&lt; TAM_MAX_BITS) |"&amp; IF(lookups!$I$2-3 &gt;= 0, REPT(" ",MAX(1,lookups!$I$2-5+4+1-1-LEN(  IF(ISTEXT(SOURCE!H562),SOURCE!H562,  SUBSTITUTE(SUBSTITUTE(TEXT(SOURCE!H562,"????0"),"  ","")," ",""))   ))), "")&amp;
       IF(ISTEXT(SOURCE!H562),SOURCE!H562, SUBSTITUTE(SUBSTITUTE(TEXT(SOURCE!H562,"????0"),"  ","")," ",""))   &amp;","&amp; IF(lookups!$J$2-3 &gt;= 0, REPT(" ",lookups!$J$2-3-5), "")&amp;
      SOURCE!I562&amp;
" | "&amp; IF(lookups!$K$2-LEN(SOURCE!I562) &gt;= 0, REPT(" ",lookups!$K$2-LEN(SOURCE!I562)), "")&amp;
      SOURCE!J562&amp;      IF(lookups!$L$2-LEN(SOURCE!J562) &gt;= 0, REPT(" ",lookups!$L$2-LEN(SOURCE!J562)), "")&amp;
" | "&amp; IF(lookups!$K$2-LEN(SOURCE!I562) &gt;= 0, REPT(" ",lookups!$K$2-LEN(SOURCE!I562)), "")&amp;
      SOURCE!K562&amp;      IF(lookups!$L$2-LEN(SOURCE!K562) &gt;= 0, REPT(" ",lookups!$M$2-LEN(SOURCE!K562)), "")&amp;
" | "&amp; SOURCE!L562&amp;      IF(lookups!$O$2-LEN(SOURCE!L562) &gt;= 0, REPT(" ",lookups!$O$2-LEN(SOURCE!L562)), "")&amp;
" | "&amp; SOURCE!M562&amp;      IF(lookups!$P$2-LEN(SOURCE!M562) &gt;= 0, REPT(" ",lookups!$P$2-LEN(SOURCE!M562)), "")&amp;
      "},"&amp;IF(SOURCE!O562&lt;&gt;"",""&amp;SOURCE!O562,"")
 )
)
)</f>
        <v>/*  538 */  { addItemToBuffer,              REGISTER_K,                  "K",                                           "K",                                           (0 &lt;&lt; TAM_MAX_BITS) |     0, CAT_REGS | SLS_UNCHANGED | US_UNCHANGED | EIM_DISABLED | PTP_DISABLED     }, // order!</v>
      </c>
    </row>
    <row r="563" spans="1:1">
      <c r="A563" s="80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IF(lookups!$E$2-LEN(SOURCE!C563) &gt;= 0, REPT(" ",lookups!$E$2-LEN(SOURCE!C563)), "")&amp;
      SOURCE!D563&amp;", "&amp; IF(lookups!$F$2-LEN(SOURCE!D563) &gt;= 0, REPT(" ",lookups!$F$2-LEN(SOURCE!D563)), "")&amp;
      SOURCE!E563&amp;", "&amp; IF(lookups!$G$2-LEN(SOURCE!E563) &gt;=0, REPT(" ",lookups!$G$2-LEN(SOURCE!E563)), "")&amp;
      SOURCE!F563&amp;", "&amp; IF(lookups!$H$2-LEN(SOURCE!F563) &gt;= 0, REPT(" ",lookups!$H$2-LEN(SOURCE!F563)+2), "")&amp;"("&amp;
      SUBSTITUTE(TEXT(SOURCE!G563,"??0"),"  ","")&amp;" &lt;&lt; TAM_MAX_BITS) |"&amp; IF(lookups!$I$2-3 &gt;= 0, REPT(" ",MAX(1,lookups!$I$2-5+4+1-1-LEN(  IF(ISTEXT(SOURCE!H563),SOURCE!H563,  SUBSTITUTE(SUBSTITUTE(TEXT(SOURCE!H563,"????0"),"  ","")," ",""))   ))), "")&amp;
       IF(ISTEXT(SOURCE!H563),SOURCE!H563, SUBSTITUTE(SUBSTITUTE(TEXT(SOURCE!H563,"????0"),"  ","")," ",""))   &amp;","&amp; IF(lookups!$J$2-3 &gt;= 0, REPT(" ",lookups!$J$2-3-5), "")&amp;
      SOURCE!I563&amp;
" | "&amp; IF(lookups!$K$2-LEN(SOURCE!I563) &gt;= 0, REPT(" ",lookups!$K$2-LEN(SOURCE!I563)), "")&amp;
      SOURCE!J563&amp;      IF(lookups!$L$2-LEN(SOURCE!J563) &gt;= 0, REPT(" ",lookups!$L$2-LEN(SOURCE!J563)), "")&amp;
" | "&amp; IF(lookups!$K$2-LEN(SOURCE!I563) &gt;= 0, REPT(" ",lookups!$K$2-LEN(SOURCE!I563)), "")&amp;
      SOURCE!K563&amp;      IF(lookups!$L$2-LEN(SOURCE!K563) &gt;= 0, REPT(" ",lookups!$M$2-LEN(SOURCE!K563)), "")&amp;
" | "&amp; SOURCE!L563&amp;      IF(lookups!$O$2-LEN(SOURCE!L563) &gt;= 0, REPT(" ",lookups!$O$2-LEN(SOURCE!L563)), "")&amp;
" | "&amp; SOURCE!M563&amp;      IF(lookups!$P$2-LEN(SOURCE!M563) &gt;= 0, REPT(" ",lookups!$P$2-LEN(SOURCE!M563)), "")&amp;
      "},"&amp;IF(SOURCE!O563&lt;&gt;"",""&amp;SOURCE!O563,"")
 )
)
)</f>
        <v>/*  539 */  { addItemToBuffer,              ITM_INDIRECTION,             STD_RIGHT_ARROW,                               STD_RIGHT_ARROW,                               (0 &lt;&lt; TAM_MAX_BITS) |     0, CAT_NONE | SLS_UNCHANGED | US_UNCHANGED | EIM_DISABLED | PTP_DISABLED     },</v>
      </c>
    </row>
    <row r="564" spans="1:1">
      <c r="A564" s="80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IF(lookups!$E$2-LEN(SOURCE!C564) &gt;= 0, REPT(" ",lookups!$E$2-LEN(SOURCE!C564)), "")&amp;
      SOURCE!D564&amp;", "&amp; IF(lookups!$F$2-LEN(SOURCE!D564) &gt;= 0, REPT(" ",lookups!$F$2-LEN(SOURCE!D564)), "")&amp;
      SOURCE!E564&amp;", "&amp; IF(lookups!$G$2-LEN(SOURCE!E564) &gt;=0, REPT(" ",lookups!$G$2-LEN(SOURCE!E564)), "")&amp;
      SOURCE!F564&amp;", "&amp; IF(lookups!$H$2-LEN(SOURCE!F564) &gt;= 0, REPT(" ",lookups!$H$2-LEN(SOURCE!F564)+2), "")&amp;"("&amp;
      SUBSTITUTE(TEXT(SOURCE!G564,"??0"),"  ","")&amp;" &lt;&lt; TAM_MAX_BITS) |"&amp; IF(lookups!$I$2-3 &gt;= 0, REPT(" ",MAX(1,lookups!$I$2-5+4+1-1-LEN(  IF(ISTEXT(SOURCE!H564),SOURCE!H564,  SUBSTITUTE(SUBSTITUTE(TEXT(SOURCE!H564,"????0"),"  ","")," ",""))   ))), "")&amp;
       IF(ISTEXT(SOURCE!H564),SOURCE!H564, SUBSTITUTE(SUBSTITUTE(TEXT(SOURCE!H564,"????0"),"  ","")," ",""))   &amp;","&amp; IF(lookups!$J$2-3 &gt;= 0, REPT(" ",lookups!$J$2-3-5), "")&amp;
      SOURCE!I564&amp;
" | "&amp; IF(lookups!$K$2-LEN(SOURCE!I564) &gt;= 0, REPT(" ",lookups!$K$2-LEN(SOURCE!I564)), "")&amp;
      SOURCE!J564&amp;      IF(lookups!$L$2-LEN(SOURCE!J564) &gt;= 0, REPT(" ",lookups!$L$2-LEN(SOURCE!J564)), "")&amp;
" | "&amp; IF(lookups!$K$2-LEN(SOURCE!I564) &gt;= 0, REPT(" ",lookups!$K$2-LEN(SOURCE!I564)), "")&amp;
      SOURCE!K564&amp;      IF(lookups!$L$2-LEN(SOURCE!K564) &gt;= 0, REPT(" ",lookups!$M$2-LEN(SOURCE!K564)), "")&amp;
" | "&amp; SOURCE!L564&amp;      IF(lookups!$O$2-LEN(SOURCE!L564) &gt;= 0, REPT(" ",lookups!$O$2-LEN(SOURCE!L564)), "")&amp;
" | "&amp; SOURCE!M564&amp;      IF(lookups!$P$2-LEN(SOURCE!M564) &gt;= 0, REPT(" ",lookups!$P$2-LEN(SOURCE!M564)), "")&amp;
      "},"&amp;IF(SOURCE!O564&lt;&gt;"",""&amp;SOURCE!O564,"")
 )
)
)</f>
        <v>/*  540 */  { addItemToBuffer,              ITM_0,                       "",                                            "0",                                           (0 &lt;&lt; TAM_MAX_BITS) |     0, CAT_NONE | SLS_UNCHANGED | US_UNCHANGED | EIM_DISABLED | PTP_DISABLED     },</v>
      </c>
    </row>
    <row r="565" spans="1:1">
      <c r="A565" s="80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IF(lookups!$E$2-LEN(SOURCE!C565) &gt;= 0, REPT(" ",lookups!$E$2-LEN(SOURCE!C565)), "")&amp;
      SOURCE!D565&amp;", "&amp; IF(lookups!$F$2-LEN(SOURCE!D565) &gt;= 0, REPT(" ",lookups!$F$2-LEN(SOURCE!D565)), "")&amp;
      SOURCE!E565&amp;", "&amp; IF(lookups!$G$2-LEN(SOURCE!E565) &gt;=0, REPT(" ",lookups!$G$2-LEN(SOURCE!E565)), "")&amp;
      SOURCE!F565&amp;", "&amp; IF(lookups!$H$2-LEN(SOURCE!F565) &gt;= 0, REPT(" ",lookups!$H$2-LEN(SOURCE!F565)+2), "")&amp;"("&amp;
      SUBSTITUTE(TEXT(SOURCE!G565,"??0"),"  ","")&amp;" &lt;&lt; TAM_MAX_BITS) |"&amp; IF(lookups!$I$2-3 &gt;= 0, REPT(" ",MAX(1,lookups!$I$2-5+4+1-1-LEN(  IF(ISTEXT(SOURCE!H565),SOURCE!H565,  SUBSTITUTE(SUBSTITUTE(TEXT(SOURCE!H565,"????0"),"  ","")," ",""))   ))), "")&amp;
       IF(ISTEXT(SOURCE!H565),SOURCE!H565, SUBSTITUTE(SUBSTITUTE(TEXT(SOURCE!H565,"????0"),"  ","")," ",""))   &amp;","&amp; IF(lookups!$J$2-3 &gt;= 0, REPT(" ",lookups!$J$2-3-5), "")&amp;
      SOURCE!I565&amp;
" | "&amp; IF(lookups!$K$2-LEN(SOURCE!I565) &gt;= 0, REPT(" ",lookups!$K$2-LEN(SOURCE!I565)), "")&amp;
      SOURCE!J565&amp;      IF(lookups!$L$2-LEN(SOURCE!J565) &gt;= 0, REPT(" ",lookups!$L$2-LEN(SOURCE!J565)), "")&amp;
" | "&amp; IF(lookups!$K$2-LEN(SOURCE!I565) &gt;= 0, REPT(" ",lookups!$K$2-LEN(SOURCE!I565)), "")&amp;
      SOURCE!K565&amp;      IF(lookups!$L$2-LEN(SOURCE!K565) &gt;= 0, REPT(" ",lookups!$M$2-LEN(SOURCE!K565)), "")&amp;
" | "&amp; SOURCE!L565&amp;      IF(lookups!$O$2-LEN(SOURCE!L565) &gt;= 0, REPT(" ",lookups!$O$2-LEN(SOURCE!L565)), "")&amp;
" | "&amp; SOURCE!M565&amp;      IF(lookups!$P$2-LEN(SOURCE!M565) &gt;= 0, REPT(" ",lookups!$P$2-LEN(SOURCE!M565)), "")&amp;
      "},"&amp;IF(SOURCE!O565&lt;&gt;"",""&amp;SOURCE!O565,"")
 )
)
)</f>
        <v>/*  541 */  { addItemToBuffer,              ITM_1,                       "",                                            "1",                                           (0 &lt;&lt; TAM_MAX_BITS) |     0, CAT_NONE | SLS_UNCHANGED | US_UNCHANGED | EIM_DISABLED | PTP_DISABLED     },</v>
      </c>
    </row>
    <row r="566" spans="1:1">
      <c r="A566" s="80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IF(lookups!$E$2-LEN(SOURCE!C566) &gt;= 0, REPT(" ",lookups!$E$2-LEN(SOURCE!C566)), "")&amp;
      SOURCE!D566&amp;", "&amp; IF(lookups!$F$2-LEN(SOURCE!D566) &gt;= 0, REPT(" ",lookups!$F$2-LEN(SOURCE!D566)), "")&amp;
      SOURCE!E566&amp;", "&amp; IF(lookups!$G$2-LEN(SOURCE!E566) &gt;=0, REPT(" ",lookups!$G$2-LEN(SOURCE!E566)), "")&amp;
      SOURCE!F566&amp;", "&amp; IF(lookups!$H$2-LEN(SOURCE!F566) &gt;= 0, REPT(" ",lookups!$H$2-LEN(SOURCE!F566)+2), "")&amp;"("&amp;
      SUBSTITUTE(TEXT(SOURCE!G566,"??0"),"  ","")&amp;" &lt;&lt; TAM_MAX_BITS) |"&amp; IF(lookups!$I$2-3 &gt;= 0, REPT(" ",MAX(1,lookups!$I$2-5+4+1-1-LEN(  IF(ISTEXT(SOURCE!H566),SOURCE!H566,  SUBSTITUTE(SUBSTITUTE(TEXT(SOURCE!H566,"????0"),"  ","")," ",""))   ))), "")&amp;
       IF(ISTEXT(SOURCE!H566),SOURCE!H566, SUBSTITUTE(SUBSTITUTE(TEXT(SOURCE!H566,"????0"),"  ","")," ",""))   &amp;","&amp; IF(lookups!$J$2-3 &gt;= 0, REPT(" ",lookups!$J$2-3-5), "")&amp;
      SOURCE!I566&amp;
" | "&amp; IF(lookups!$K$2-LEN(SOURCE!I566) &gt;= 0, REPT(" ",lookups!$K$2-LEN(SOURCE!I566)), "")&amp;
      SOURCE!J566&amp;      IF(lookups!$L$2-LEN(SOURCE!J566) &gt;= 0, REPT(" ",lookups!$L$2-LEN(SOURCE!J566)), "")&amp;
" | "&amp; IF(lookups!$K$2-LEN(SOURCE!I566) &gt;= 0, REPT(" ",lookups!$K$2-LEN(SOURCE!I566)), "")&amp;
      SOURCE!K566&amp;      IF(lookups!$L$2-LEN(SOURCE!K566) &gt;= 0, REPT(" ",lookups!$M$2-LEN(SOURCE!K566)), "")&amp;
" | "&amp; SOURCE!L566&amp;      IF(lookups!$O$2-LEN(SOURCE!L566) &gt;= 0, REPT(" ",lookups!$O$2-LEN(SOURCE!L566)), "")&amp;
" | "&amp; SOURCE!M566&amp;      IF(lookups!$P$2-LEN(SOURCE!M566) &gt;= 0, REPT(" ",lookups!$P$2-LEN(SOURCE!M566)), "")&amp;
      "},"&amp;IF(SOURCE!O566&lt;&gt;"",""&amp;SOURCE!O566,"")
 )
)
)</f>
        <v>/*  542 */  { addItemToBuffer,              ITM_2,                       "",                                            "2",                                           (0 &lt;&lt; TAM_MAX_BITS) |     0, CAT_NONE | SLS_UNCHANGED | US_UNCHANGED | EIM_DISABLED | PTP_DISABLED     },</v>
      </c>
    </row>
    <row r="567" spans="1:1">
      <c r="A567" s="80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IF(lookups!$E$2-LEN(SOURCE!C567) &gt;= 0, REPT(" ",lookups!$E$2-LEN(SOURCE!C567)), "")&amp;
      SOURCE!D567&amp;", "&amp; IF(lookups!$F$2-LEN(SOURCE!D567) &gt;= 0, REPT(" ",lookups!$F$2-LEN(SOURCE!D567)), "")&amp;
      SOURCE!E567&amp;", "&amp; IF(lookups!$G$2-LEN(SOURCE!E567) &gt;=0, REPT(" ",lookups!$G$2-LEN(SOURCE!E567)), "")&amp;
      SOURCE!F567&amp;", "&amp; IF(lookups!$H$2-LEN(SOURCE!F567) &gt;= 0, REPT(" ",lookups!$H$2-LEN(SOURCE!F567)+2), "")&amp;"("&amp;
      SUBSTITUTE(TEXT(SOURCE!G567,"??0"),"  ","")&amp;" &lt;&lt; TAM_MAX_BITS) |"&amp; IF(lookups!$I$2-3 &gt;= 0, REPT(" ",MAX(1,lookups!$I$2-5+4+1-1-LEN(  IF(ISTEXT(SOURCE!H567),SOURCE!H567,  SUBSTITUTE(SUBSTITUTE(TEXT(SOURCE!H567,"????0"),"  ","")," ",""))   ))), "")&amp;
       IF(ISTEXT(SOURCE!H567),SOURCE!H567, SUBSTITUTE(SUBSTITUTE(TEXT(SOURCE!H567,"????0"),"  ","")," ",""))   &amp;","&amp; IF(lookups!$J$2-3 &gt;= 0, REPT(" ",lookups!$J$2-3-5), "")&amp;
      SOURCE!I567&amp;
" | "&amp; IF(lookups!$K$2-LEN(SOURCE!I567) &gt;= 0, REPT(" ",lookups!$K$2-LEN(SOURCE!I567)), "")&amp;
      SOURCE!J567&amp;      IF(lookups!$L$2-LEN(SOURCE!J567) &gt;= 0, REPT(" ",lookups!$L$2-LEN(SOURCE!J567)), "")&amp;
" | "&amp; IF(lookups!$K$2-LEN(SOURCE!I567) &gt;= 0, REPT(" ",lookups!$K$2-LEN(SOURCE!I567)), "")&amp;
      SOURCE!K567&amp;      IF(lookups!$L$2-LEN(SOURCE!K567) &gt;= 0, REPT(" ",lookups!$M$2-LEN(SOURCE!K567)), "")&amp;
" | "&amp; SOURCE!L567&amp;      IF(lookups!$O$2-LEN(SOURCE!L567) &gt;= 0, REPT(" ",lookups!$O$2-LEN(SOURCE!L567)), "")&amp;
" | "&amp; SOURCE!M567&amp;      IF(lookups!$P$2-LEN(SOURCE!M567) &gt;= 0, REPT(" ",lookups!$P$2-LEN(SOURCE!M567)), "")&amp;
      "},"&amp;IF(SOURCE!O567&lt;&gt;"",""&amp;SOURCE!O567,"")
 )
)
)</f>
        <v>/*  543 */  { addItemToBuffer,              ITM_3,                       "",                                            "3",                                           (0 &lt;&lt; TAM_MAX_BITS) |     0, CAT_NONE | SLS_UNCHANGED | US_UNCHANGED | EIM_DISABLED | PTP_DISABLED     },</v>
      </c>
    </row>
    <row r="568" spans="1:1">
      <c r="A568" s="80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IF(lookups!$E$2-LEN(SOURCE!C568) &gt;= 0, REPT(" ",lookups!$E$2-LEN(SOURCE!C568)), "")&amp;
      SOURCE!D568&amp;", "&amp; IF(lookups!$F$2-LEN(SOURCE!D568) &gt;= 0, REPT(" ",lookups!$F$2-LEN(SOURCE!D568)), "")&amp;
      SOURCE!E568&amp;", "&amp; IF(lookups!$G$2-LEN(SOURCE!E568) &gt;=0, REPT(" ",lookups!$G$2-LEN(SOURCE!E568)), "")&amp;
      SOURCE!F568&amp;", "&amp; IF(lookups!$H$2-LEN(SOURCE!F568) &gt;= 0, REPT(" ",lookups!$H$2-LEN(SOURCE!F568)+2), "")&amp;"("&amp;
      SUBSTITUTE(TEXT(SOURCE!G568,"??0"),"  ","")&amp;" &lt;&lt; TAM_MAX_BITS) |"&amp; IF(lookups!$I$2-3 &gt;= 0, REPT(" ",MAX(1,lookups!$I$2-5+4+1-1-LEN(  IF(ISTEXT(SOURCE!H568),SOURCE!H568,  SUBSTITUTE(SUBSTITUTE(TEXT(SOURCE!H568,"????0"),"  ","")," ",""))   ))), "")&amp;
       IF(ISTEXT(SOURCE!H568),SOURCE!H568, SUBSTITUTE(SUBSTITUTE(TEXT(SOURCE!H568,"????0"),"  ","")," ",""))   &amp;","&amp; IF(lookups!$J$2-3 &gt;= 0, REPT(" ",lookups!$J$2-3-5), "")&amp;
      SOURCE!I568&amp;
" | "&amp; IF(lookups!$K$2-LEN(SOURCE!I568) &gt;= 0, REPT(" ",lookups!$K$2-LEN(SOURCE!I568)), "")&amp;
      SOURCE!J568&amp;      IF(lookups!$L$2-LEN(SOURCE!J568) &gt;= 0, REPT(" ",lookups!$L$2-LEN(SOURCE!J568)), "")&amp;
" | "&amp; IF(lookups!$K$2-LEN(SOURCE!I568) &gt;= 0, REPT(" ",lookups!$K$2-LEN(SOURCE!I568)), "")&amp;
      SOURCE!K568&amp;      IF(lookups!$L$2-LEN(SOURCE!K568) &gt;= 0, REPT(" ",lookups!$M$2-LEN(SOURCE!K568)), "")&amp;
" | "&amp; SOURCE!L568&amp;      IF(lookups!$O$2-LEN(SOURCE!L568) &gt;= 0, REPT(" ",lookups!$O$2-LEN(SOURCE!L568)), "")&amp;
" | "&amp; SOURCE!M568&amp;      IF(lookups!$P$2-LEN(SOURCE!M568) &gt;= 0, REPT(" ",lookups!$P$2-LEN(SOURCE!M568)), "")&amp;
      "},"&amp;IF(SOURCE!O568&lt;&gt;"",""&amp;SOURCE!O568,"")
 )
)
)</f>
        <v>/*  544 */  { addItemToBuffer,              ITM_4,                       "",                                            "4",                                           (0 &lt;&lt; TAM_MAX_BITS) |     0, CAT_NONE | SLS_UNCHANGED | US_UNCHANGED | EIM_DISABLED | PTP_DISABLED     },</v>
      </c>
    </row>
    <row r="569" spans="1:1">
      <c r="A569" s="80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IF(lookups!$E$2-LEN(SOURCE!C569) &gt;= 0, REPT(" ",lookups!$E$2-LEN(SOURCE!C569)), "")&amp;
      SOURCE!D569&amp;", "&amp; IF(lookups!$F$2-LEN(SOURCE!D569) &gt;= 0, REPT(" ",lookups!$F$2-LEN(SOURCE!D569)), "")&amp;
      SOURCE!E569&amp;", "&amp; IF(lookups!$G$2-LEN(SOURCE!E569) &gt;=0, REPT(" ",lookups!$G$2-LEN(SOURCE!E569)), "")&amp;
      SOURCE!F569&amp;", "&amp; IF(lookups!$H$2-LEN(SOURCE!F569) &gt;= 0, REPT(" ",lookups!$H$2-LEN(SOURCE!F569)+2), "")&amp;"("&amp;
      SUBSTITUTE(TEXT(SOURCE!G569,"??0"),"  ","")&amp;" &lt;&lt; TAM_MAX_BITS) |"&amp; IF(lookups!$I$2-3 &gt;= 0, REPT(" ",MAX(1,lookups!$I$2-5+4+1-1-LEN(  IF(ISTEXT(SOURCE!H569),SOURCE!H569,  SUBSTITUTE(SUBSTITUTE(TEXT(SOURCE!H569,"????0"),"  ","")," ",""))   ))), "")&amp;
       IF(ISTEXT(SOURCE!H569),SOURCE!H569, SUBSTITUTE(SUBSTITUTE(TEXT(SOURCE!H569,"????0"),"  ","")," ",""))   &amp;","&amp; IF(lookups!$J$2-3 &gt;= 0, REPT(" ",lookups!$J$2-3-5), "")&amp;
      SOURCE!I569&amp;
" | "&amp; IF(lookups!$K$2-LEN(SOURCE!I569) &gt;= 0, REPT(" ",lookups!$K$2-LEN(SOURCE!I569)), "")&amp;
      SOURCE!J569&amp;      IF(lookups!$L$2-LEN(SOURCE!J569) &gt;= 0, REPT(" ",lookups!$L$2-LEN(SOURCE!J569)), "")&amp;
" | "&amp; IF(lookups!$K$2-LEN(SOURCE!I569) &gt;= 0, REPT(" ",lookups!$K$2-LEN(SOURCE!I569)), "")&amp;
      SOURCE!K569&amp;      IF(lookups!$L$2-LEN(SOURCE!K569) &gt;= 0, REPT(" ",lookups!$M$2-LEN(SOURCE!K569)), "")&amp;
" | "&amp; SOURCE!L569&amp;      IF(lookups!$O$2-LEN(SOURCE!L569) &gt;= 0, REPT(" ",lookups!$O$2-LEN(SOURCE!L569)), "")&amp;
" | "&amp; SOURCE!M569&amp;      IF(lookups!$P$2-LEN(SOURCE!M569) &gt;= 0, REPT(" ",lookups!$P$2-LEN(SOURCE!M569)), "")&amp;
      "},"&amp;IF(SOURCE!O569&lt;&gt;"",""&amp;SOURCE!O569,"")
 )
)
)</f>
        <v>/*  545 */  { addItemToBuffer,              ITM_5,                       "",                                            "5",                                           (0 &lt;&lt; TAM_MAX_BITS) |     0, CAT_NONE | SLS_UNCHANGED | US_UNCHANGED | EIM_DISABLED | PTP_DISABLED     },</v>
      </c>
    </row>
    <row r="570" spans="1:1">
      <c r="A570" s="80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IF(lookups!$E$2-LEN(SOURCE!C570) &gt;= 0, REPT(" ",lookups!$E$2-LEN(SOURCE!C570)), "")&amp;
      SOURCE!D570&amp;", "&amp; IF(lookups!$F$2-LEN(SOURCE!D570) &gt;= 0, REPT(" ",lookups!$F$2-LEN(SOURCE!D570)), "")&amp;
      SOURCE!E570&amp;", "&amp; IF(lookups!$G$2-LEN(SOURCE!E570) &gt;=0, REPT(" ",lookups!$G$2-LEN(SOURCE!E570)), "")&amp;
      SOURCE!F570&amp;", "&amp; IF(lookups!$H$2-LEN(SOURCE!F570) &gt;= 0, REPT(" ",lookups!$H$2-LEN(SOURCE!F570)+2), "")&amp;"("&amp;
      SUBSTITUTE(TEXT(SOURCE!G570,"??0"),"  ","")&amp;" &lt;&lt; TAM_MAX_BITS) |"&amp; IF(lookups!$I$2-3 &gt;= 0, REPT(" ",MAX(1,lookups!$I$2-5+4+1-1-LEN(  IF(ISTEXT(SOURCE!H570),SOURCE!H570,  SUBSTITUTE(SUBSTITUTE(TEXT(SOURCE!H570,"????0"),"  ","")," ",""))   ))), "")&amp;
       IF(ISTEXT(SOURCE!H570),SOURCE!H570, SUBSTITUTE(SUBSTITUTE(TEXT(SOURCE!H570,"????0"),"  ","")," ",""))   &amp;","&amp; IF(lookups!$J$2-3 &gt;= 0, REPT(" ",lookups!$J$2-3-5), "")&amp;
      SOURCE!I570&amp;
" | "&amp; IF(lookups!$K$2-LEN(SOURCE!I570) &gt;= 0, REPT(" ",lookups!$K$2-LEN(SOURCE!I570)), "")&amp;
      SOURCE!J570&amp;      IF(lookups!$L$2-LEN(SOURCE!J570) &gt;= 0, REPT(" ",lookups!$L$2-LEN(SOURCE!J570)), "")&amp;
" | "&amp; IF(lookups!$K$2-LEN(SOURCE!I570) &gt;= 0, REPT(" ",lookups!$K$2-LEN(SOURCE!I570)), "")&amp;
      SOURCE!K570&amp;      IF(lookups!$L$2-LEN(SOURCE!K570) &gt;= 0, REPT(" ",lookups!$M$2-LEN(SOURCE!K570)), "")&amp;
" | "&amp; SOURCE!L570&amp;      IF(lookups!$O$2-LEN(SOURCE!L570) &gt;= 0, REPT(" ",lookups!$O$2-LEN(SOURCE!L570)), "")&amp;
" | "&amp; SOURCE!M570&amp;      IF(lookups!$P$2-LEN(SOURCE!M570) &gt;= 0, REPT(" ",lookups!$P$2-LEN(SOURCE!M570)), "")&amp;
      "},"&amp;IF(SOURCE!O570&lt;&gt;"",""&amp;SOURCE!O570,"")
 )
)
)</f>
        <v>/*  546 */  { addItemToBuffer,              ITM_6,                       "",                                            "6",                                           (0 &lt;&lt; TAM_MAX_BITS) |     0, CAT_NONE | SLS_UNCHANGED | US_UNCHANGED | EIM_DISABLED | PTP_DISABLED     },</v>
      </c>
    </row>
    <row r="571" spans="1:1">
      <c r="A571" s="80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IF(lookups!$E$2-LEN(SOURCE!C571) &gt;= 0, REPT(" ",lookups!$E$2-LEN(SOURCE!C571)), "")&amp;
      SOURCE!D571&amp;", "&amp; IF(lookups!$F$2-LEN(SOURCE!D571) &gt;= 0, REPT(" ",lookups!$F$2-LEN(SOURCE!D571)), "")&amp;
      SOURCE!E571&amp;", "&amp; IF(lookups!$G$2-LEN(SOURCE!E571) &gt;=0, REPT(" ",lookups!$G$2-LEN(SOURCE!E571)), "")&amp;
      SOURCE!F571&amp;", "&amp; IF(lookups!$H$2-LEN(SOURCE!F571) &gt;= 0, REPT(" ",lookups!$H$2-LEN(SOURCE!F571)+2), "")&amp;"("&amp;
      SUBSTITUTE(TEXT(SOURCE!G571,"??0"),"  ","")&amp;" &lt;&lt; TAM_MAX_BITS) |"&amp; IF(lookups!$I$2-3 &gt;= 0, REPT(" ",MAX(1,lookups!$I$2-5+4+1-1-LEN(  IF(ISTEXT(SOURCE!H571),SOURCE!H571,  SUBSTITUTE(SUBSTITUTE(TEXT(SOURCE!H571,"????0"),"  ","")," ",""))   ))), "")&amp;
       IF(ISTEXT(SOURCE!H571),SOURCE!H571, SUBSTITUTE(SUBSTITUTE(TEXT(SOURCE!H571,"????0"),"  ","")," ",""))   &amp;","&amp; IF(lookups!$J$2-3 &gt;= 0, REPT(" ",lookups!$J$2-3-5), "")&amp;
      SOURCE!I571&amp;
" | "&amp; IF(lookups!$K$2-LEN(SOURCE!I571) &gt;= 0, REPT(" ",lookups!$K$2-LEN(SOURCE!I571)), "")&amp;
      SOURCE!J571&amp;      IF(lookups!$L$2-LEN(SOURCE!J571) &gt;= 0, REPT(" ",lookups!$L$2-LEN(SOURCE!J571)), "")&amp;
" | "&amp; IF(lookups!$K$2-LEN(SOURCE!I571) &gt;= 0, REPT(" ",lookups!$K$2-LEN(SOURCE!I571)), "")&amp;
      SOURCE!K571&amp;      IF(lookups!$L$2-LEN(SOURCE!K571) &gt;= 0, REPT(" ",lookups!$M$2-LEN(SOURCE!K571)), "")&amp;
" | "&amp; SOURCE!L571&amp;      IF(lookups!$O$2-LEN(SOURCE!L571) &gt;= 0, REPT(" ",lookups!$O$2-LEN(SOURCE!L571)), "")&amp;
" | "&amp; SOURCE!M571&amp;      IF(lookups!$P$2-LEN(SOURCE!M571) &gt;= 0, REPT(" ",lookups!$P$2-LEN(SOURCE!M571)), "")&amp;
      "},"&amp;IF(SOURCE!O571&lt;&gt;"",""&amp;SOURCE!O571,"")
 )
)
)</f>
        <v>/*  547 */  { addItemToBuffer,              ITM_7,                       "",                                            "7",                                           (0 &lt;&lt; TAM_MAX_BITS) |     0, CAT_NONE | SLS_UNCHANGED | US_UNCHANGED | EIM_DISABLED | PTP_DISABLED     },</v>
      </c>
    </row>
    <row r="572" spans="1:1">
      <c r="A572" s="80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IF(lookups!$E$2-LEN(SOURCE!C572) &gt;= 0, REPT(" ",lookups!$E$2-LEN(SOURCE!C572)), "")&amp;
      SOURCE!D572&amp;", "&amp; IF(lookups!$F$2-LEN(SOURCE!D572) &gt;= 0, REPT(" ",lookups!$F$2-LEN(SOURCE!D572)), "")&amp;
      SOURCE!E572&amp;", "&amp; IF(lookups!$G$2-LEN(SOURCE!E572) &gt;=0, REPT(" ",lookups!$G$2-LEN(SOURCE!E572)), "")&amp;
      SOURCE!F572&amp;", "&amp; IF(lookups!$H$2-LEN(SOURCE!F572) &gt;= 0, REPT(" ",lookups!$H$2-LEN(SOURCE!F572)+2), "")&amp;"("&amp;
      SUBSTITUTE(TEXT(SOURCE!G572,"??0"),"  ","")&amp;" &lt;&lt; TAM_MAX_BITS) |"&amp; IF(lookups!$I$2-3 &gt;= 0, REPT(" ",MAX(1,lookups!$I$2-5+4+1-1-LEN(  IF(ISTEXT(SOURCE!H572),SOURCE!H572,  SUBSTITUTE(SUBSTITUTE(TEXT(SOURCE!H572,"????0"),"  ","")," ",""))   ))), "")&amp;
       IF(ISTEXT(SOURCE!H572),SOURCE!H572, SUBSTITUTE(SUBSTITUTE(TEXT(SOURCE!H572,"????0"),"  ","")," ",""))   &amp;","&amp; IF(lookups!$J$2-3 &gt;= 0, REPT(" ",lookups!$J$2-3-5), "")&amp;
      SOURCE!I572&amp;
" | "&amp; IF(lookups!$K$2-LEN(SOURCE!I572) &gt;= 0, REPT(" ",lookups!$K$2-LEN(SOURCE!I572)), "")&amp;
      SOURCE!J572&amp;      IF(lookups!$L$2-LEN(SOURCE!J572) &gt;= 0, REPT(" ",lookups!$L$2-LEN(SOURCE!J572)), "")&amp;
" | "&amp; IF(lookups!$K$2-LEN(SOURCE!I572) &gt;= 0, REPT(" ",lookups!$K$2-LEN(SOURCE!I572)), "")&amp;
      SOURCE!K572&amp;      IF(lookups!$L$2-LEN(SOURCE!K572) &gt;= 0, REPT(" ",lookups!$M$2-LEN(SOURCE!K572)), "")&amp;
" | "&amp; SOURCE!L572&amp;      IF(lookups!$O$2-LEN(SOURCE!L572) &gt;= 0, REPT(" ",lookups!$O$2-LEN(SOURCE!L572)), "")&amp;
" | "&amp; SOURCE!M572&amp;      IF(lookups!$P$2-LEN(SOURCE!M572) &gt;= 0, REPT(" ",lookups!$P$2-LEN(SOURCE!M572)), "")&amp;
      "},"&amp;IF(SOURCE!O572&lt;&gt;"",""&amp;SOURCE!O572,"")
 )
)
)</f>
        <v>/*  548 */  { addItemToBuffer,              ITM_8,                       "",                                            "8",                                           (0 &lt;&lt; TAM_MAX_BITS) |     0, CAT_NONE | SLS_UNCHANGED | US_UNCHANGED | EIM_DISABLED | PTP_DISABLED     },</v>
      </c>
    </row>
    <row r="573" spans="1:1">
      <c r="A573" s="80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IF(lookups!$E$2-LEN(SOURCE!C573) &gt;= 0, REPT(" ",lookups!$E$2-LEN(SOURCE!C573)), "")&amp;
      SOURCE!D573&amp;", "&amp; IF(lookups!$F$2-LEN(SOURCE!D573) &gt;= 0, REPT(" ",lookups!$F$2-LEN(SOURCE!D573)), "")&amp;
      SOURCE!E573&amp;", "&amp; IF(lookups!$G$2-LEN(SOURCE!E573) &gt;=0, REPT(" ",lookups!$G$2-LEN(SOURCE!E573)), "")&amp;
      SOURCE!F573&amp;", "&amp; IF(lookups!$H$2-LEN(SOURCE!F573) &gt;= 0, REPT(" ",lookups!$H$2-LEN(SOURCE!F573)+2), "")&amp;"("&amp;
      SUBSTITUTE(TEXT(SOURCE!G573,"??0"),"  ","")&amp;" &lt;&lt; TAM_MAX_BITS) |"&amp; IF(lookups!$I$2-3 &gt;= 0, REPT(" ",MAX(1,lookups!$I$2-5+4+1-1-LEN(  IF(ISTEXT(SOURCE!H573),SOURCE!H573,  SUBSTITUTE(SUBSTITUTE(TEXT(SOURCE!H573,"????0"),"  ","")," ",""))   ))), "")&amp;
       IF(ISTEXT(SOURCE!H573),SOURCE!H573, SUBSTITUTE(SUBSTITUTE(TEXT(SOURCE!H573,"????0"),"  ","")," ",""))   &amp;","&amp; IF(lookups!$J$2-3 &gt;= 0, REPT(" ",lookups!$J$2-3-5), "")&amp;
      SOURCE!I573&amp;
" | "&amp; IF(lookups!$K$2-LEN(SOURCE!I573) &gt;= 0, REPT(" ",lookups!$K$2-LEN(SOURCE!I573)), "")&amp;
      SOURCE!J573&amp;      IF(lookups!$L$2-LEN(SOURCE!J573) &gt;= 0, REPT(" ",lookups!$L$2-LEN(SOURCE!J573)), "")&amp;
" | "&amp; IF(lookups!$K$2-LEN(SOURCE!I573) &gt;= 0, REPT(" ",lookups!$K$2-LEN(SOURCE!I573)), "")&amp;
      SOURCE!K573&amp;      IF(lookups!$L$2-LEN(SOURCE!K573) &gt;= 0, REPT(" ",lookups!$M$2-LEN(SOURCE!K573)), "")&amp;
" | "&amp; SOURCE!L573&amp;      IF(lookups!$O$2-LEN(SOURCE!L573) &gt;= 0, REPT(" ",lookups!$O$2-LEN(SOURCE!L573)), "")&amp;
" | "&amp; SOURCE!M573&amp;      IF(lookups!$P$2-LEN(SOURCE!M573) &gt;= 0, REPT(" ",lookups!$P$2-LEN(SOURCE!M573)), "")&amp;
      "},"&amp;IF(SOURCE!O573&lt;&gt;"",""&amp;SOURCE!O573,"")
 )
)
)</f>
        <v>/*  549 */  { addItemToBuffer,              ITM_9,                       "",                                            "9",                                           (0 &lt;&lt; TAM_MAX_BITS) |     0, CAT_NONE | SLS_UNCHANGED | US_UNCHANGED | EIM_DISABLED | PTP_DISABLED     },</v>
      </c>
    </row>
    <row r="574" spans="1:1">
      <c r="A574" s="80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IF(lookups!$E$2-LEN(SOURCE!C574) &gt;= 0, REPT(" ",lookups!$E$2-LEN(SOURCE!C574)), "")&amp;
      SOURCE!D574&amp;", "&amp; IF(lookups!$F$2-LEN(SOURCE!D574) &gt;= 0, REPT(" ",lookups!$F$2-LEN(SOURCE!D574)), "")&amp;
      SOURCE!E574&amp;", "&amp; IF(lookups!$G$2-LEN(SOURCE!E574) &gt;=0, REPT(" ",lookups!$G$2-LEN(SOURCE!E574)), "")&amp;
      SOURCE!F574&amp;", "&amp; IF(lookups!$H$2-LEN(SOURCE!F574) &gt;= 0, REPT(" ",lookups!$H$2-LEN(SOURCE!F574)+2), "")&amp;"("&amp;
      SUBSTITUTE(TEXT(SOURCE!G574,"??0"),"  ","")&amp;" &lt;&lt; TAM_MAX_BITS) |"&amp; IF(lookups!$I$2-3 &gt;= 0, REPT(" ",MAX(1,lookups!$I$2-5+4+1-1-LEN(  IF(ISTEXT(SOURCE!H574),SOURCE!H574,  SUBSTITUTE(SUBSTITUTE(TEXT(SOURCE!H574,"????0"),"  ","")," ",""))   ))), "")&amp;
       IF(ISTEXT(SOURCE!H574),SOURCE!H574, SUBSTITUTE(SUBSTITUTE(TEXT(SOURCE!H574,"????0"),"  ","")," ",""))   &amp;","&amp; IF(lookups!$J$2-3 &gt;= 0, REPT(" ",lookups!$J$2-3-5), "")&amp;
      SOURCE!I574&amp;
" | "&amp; IF(lookups!$K$2-LEN(SOURCE!I574) &gt;= 0, REPT(" ",lookups!$K$2-LEN(SOURCE!I574)), "")&amp;
      SOURCE!J574&amp;      IF(lookups!$L$2-LEN(SOURCE!J574) &gt;= 0, REPT(" ",lookups!$L$2-LEN(SOURCE!J574)), "")&amp;
" | "&amp; IF(lookups!$K$2-LEN(SOURCE!I574) &gt;= 0, REPT(" ",lookups!$K$2-LEN(SOURCE!I574)), "")&amp;
      SOURCE!K574&amp;      IF(lookups!$L$2-LEN(SOURCE!K574) &gt;= 0, REPT(" ",lookups!$M$2-LEN(SOURCE!K574)), "")&amp;
" | "&amp; SOURCE!L574&amp;      IF(lookups!$O$2-LEN(SOURCE!L574) &gt;= 0, REPT(" ",lookups!$O$2-LEN(SOURCE!L574)), "")&amp;
" | "&amp; SOURCE!M574&amp;      IF(lookups!$P$2-LEN(SOURCE!M574) &gt;= 0, REPT(" ",lookups!$P$2-LEN(SOURCE!M574)), "")&amp;
      "},"&amp;IF(SOURCE!O574&lt;&gt;"",""&amp;SOURCE!O574,"")
 )
)
)</f>
        <v>/*  550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575" spans="1:1">
      <c r="A575" s="80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IF(lookups!$E$2-LEN(SOURCE!C575) &gt;= 0, REPT(" ",lookups!$E$2-LEN(SOURCE!C575)), "")&amp;
      SOURCE!D575&amp;", "&amp; IF(lookups!$F$2-LEN(SOURCE!D575) &gt;= 0, REPT(" ",lookups!$F$2-LEN(SOURCE!D575)), "")&amp;
      SOURCE!E575&amp;", "&amp; IF(lookups!$G$2-LEN(SOURCE!E575) &gt;=0, REPT(" ",lookups!$G$2-LEN(SOURCE!E575)), "")&amp;
      SOURCE!F575&amp;", "&amp; IF(lookups!$H$2-LEN(SOURCE!F575) &gt;= 0, REPT(" ",lookups!$H$2-LEN(SOURCE!F575)+2), "")&amp;"("&amp;
      SUBSTITUTE(TEXT(SOURCE!G575,"??0"),"  ","")&amp;" &lt;&lt; TAM_MAX_BITS) |"&amp; IF(lookups!$I$2-3 &gt;= 0, REPT(" ",MAX(1,lookups!$I$2-5+4+1-1-LEN(  IF(ISTEXT(SOURCE!H575),SOURCE!H575,  SUBSTITUTE(SUBSTITUTE(TEXT(SOURCE!H575,"????0"),"  ","")," ",""))   ))), "")&amp;
       IF(ISTEXT(SOURCE!H575),SOURCE!H575, SUBSTITUTE(SUBSTITUTE(TEXT(SOURCE!H575,"????0"),"  ","")," ",""))   &amp;","&amp; IF(lookups!$J$2-3 &gt;= 0, REPT(" ",lookups!$J$2-3-5), "")&amp;
      SOURCE!I575&amp;
" | "&amp; IF(lookups!$K$2-LEN(SOURCE!I575) &gt;= 0, REPT(" ",lookups!$K$2-LEN(SOURCE!I575)), "")&amp;
      SOURCE!J575&amp;      IF(lookups!$L$2-LEN(SOURCE!J575) &gt;= 0, REPT(" ",lookups!$L$2-LEN(SOURCE!J575)), "")&amp;
" | "&amp; IF(lookups!$K$2-LEN(SOURCE!I575) &gt;= 0, REPT(" ",lookups!$K$2-LEN(SOURCE!I575)), "")&amp;
      SOURCE!K575&amp;      IF(lookups!$L$2-LEN(SOURCE!K575) &gt;= 0, REPT(" ",lookups!$M$2-LEN(SOURCE!K575)), "")&amp;
" | "&amp; SOURCE!L575&amp;      IF(lookups!$O$2-LEN(SOURCE!L575) &gt;= 0, REPT(" ",lookups!$O$2-LEN(SOURCE!L575)), "")&amp;
" | "&amp; SOURCE!M575&amp;      IF(lookups!$P$2-LEN(SOURCE!M575) &gt;= 0, REPT(" ",lookups!$P$2-LEN(SOURCE!M575)), "")&amp;
      "},"&amp;IF(SOURCE!O575&lt;&gt;"",""&amp;SOURCE!O575,"")
 )
)
)</f>
        <v>/*  551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576" spans="1:1">
      <c r="A576" s="80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IF(lookups!$E$2-LEN(SOURCE!C576) &gt;= 0, REPT(" ",lookups!$E$2-LEN(SOURCE!C576)), "")&amp;
      SOURCE!D576&amp;", "&amp; IF(lookups!$F$2-LEN(SOURCE!D576) &gt;= 0, REPT(" ",lookups!$F$2-LEN(SOURCE!D576)), "")&amp;
      SOURCE!E576&amp;", "&amp; IF(lookups!$G$2-LEN(SOURCE!E576) &gt;=0, REPT(" ",lookups!$G$2-LEN(SOURCE!E576)), "")&amp;
      SOURCE!F576&amp;", "&amp; IF(lookups!$H$2-LEN(SOURCE!F576) &gt;= 0, REPT(" ",lookups!$H$2-LEN(SOURCE!F576)+2), "")&amp;"("&amp;
      SUBSTITUTE(TEXT(SOURCE!G576,"??0"),"  ","")&amp;" &lt;&lt; TAM_MAX_BITS) |"&amp; IF(lookups!$I$2-3 &gt;= 0, REPT(" ",MAX(1,lookups!$I$2-5+4+1-1-LEN(  IF(ISTEXT(SOURCE!H576),SOURCE!H576,  SUBSTITUTE(SUBSTITUTE(TEXT(SOURCE!H576,"????0"),"  ","")," ",""))   ))), "")&amp;
       IF(ISTEXT(SOURCE!H576),SOURCE!H576, SUBSTITUTE(SUBSTITUTE(TEXT(SOURCE!H576,"????0"),"  ","")," ",""))   &amp;","&amp; IF(lookups!$J$2-3 &gt;= 0, REPT(" ",lookups!$J$2-3-5), "")&amp;
      SOURCE!I576&amp;
" | "&amp; IF(lookups!$K$2-LEN(SOURCE!I576) &gt;= 0, REPT(" ",lookups!$K$2-LEN(SOURCE!I576)), "")&amp;
      SOURCE!J576&amp;      IF(lookups!$L$2-LEN(SOURCE!J576) &gt;= 0, REPT(" ",lookups!$L$2-LEN(SOURCE!J576)), "")&amp;
" | "&amp; IF(lookups!$K$2-LEN(SOURCE!I576) &gt;= 0, REPT(" ",lookups!$K$2-LEN(SOURCE!I576)), "")&amp;
      SOURCE!K576&amp;      IF(lookups!$L$2-LEN(SOURCE!K576) &gt;= 0, REPT(" ",lookups!$M$2-LEN(SOURCE!K576)), "")&amp;
" | "&amp; SOURCE!L576&amp;      IF(lookups!$O$2-LEN(SOURCE!L576) &gt;= 0, REPT(" ",lookups!$O$2-LEN(SOURCE!L576)), "")&amp;
" | "&amp; SOURCE!M576&amp;      IF(lookups!$P$2-LEN(SOURCE!M576) &gt;= 0, REPT(" ",lookups!$P$2-LEN(SOURCE!M576)), "")&amp;
      "},"&amp;IF(SOURCE!O576&lt;&gt;"",""&amp;SOURCE!O576,"")
 )
)
)</f>
        <v>/*  552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577" spans="1:1">
      <c r="A577" s="80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IF(lookups!$E$2-LEN(SOURCE!C577) &gt;= 0, REPT(" ",lookups!$E$2-LEN(SOURCE!C577)), "")&amp;
      SOURCE!D577&amp;", "&amp; IF(lookups!$F$2-LEN(SOURCE!D577) &gt;= 0, REPT(" ",lookups!$F$2-LEN(SOURCE!D577)), "")&amp;
      SOURCE!E577&amp;", "&amp; IF(lookups!$G$2-LEN(SOURCE!E577) &gt;=0, REPT(" ",lookups!$G$2-LEN(SOURCE!E577)), "")&amp;
      SOURCE!F577&amp;", "&amp; IF(lookups!$H$2-LEN(SOURCE!F577) &gt;= 0, REPT(" ",lookups!$H$2-LEN(SOURCE!F577)+2), "")&amp;"("&amp;
      SUBSTITUTE(TEXT(SOURCE!G577,"??0"),"  ","")&amp;" &lt;&lt; TAM_MAX_BITS) |"&amp; IF(lookups!$I$2-3 &gt;= 0, REPT(" ",MAX(1,lookups!$I$2-5+4+1-1-LEN(  IF(ISTEXT(SOURCE!H577),SOURCE!H577,  SUBSTITUTE(SUBSTITUTE(TEXT(SOURCE!H577,"????0"),"  ","")," ",""))   ))), "")&amp;
       IF(ISTEXT(SOURCE!H577),SOURCE!H577, SUBSTITUTE(SUBSTITUTE(TEXT(SOURCE!H577,"????0"),"  ","")," ",""))   &amp;","&amp; IF(lookups!$J$2-3 &gt;= 0, REPT(" ",lookups!$J$2-3-5), "")&amp;
      SOURCE!I577&amp;
" | "&amp; IF(lookups!$K$2-LEN(SOURCE!I577) &gt;= 0, REPT(" ",lookups!$K$2-LEN(SOURCE!I577)), "")&amp;
      SOURCE!J577&amp;      IF(lookups!$L$2-LEN(SOURCE!J577) &gt;= 0, REPT(" ",lookups!$L$2-LEN(SOURCE!J577)), "")&amp;
" | "&amp; IF(lookups!$K$2-LEN(SOURCE!I577) &gt;= 0, REPT(" ",lookups!$K$2-LEN(SOURCE!I577)), "")&amp;
      SOURCE!K577&amp;      IF(lookups!$L$2-LEN(SOURCE!K577) &gt;= 0, REPT(" ",lookups!$M$2-LEN(SOURCE!K577)), "")&amp;
" | "&amp; SOURCE!L577&amp;      IF(lookups!$O$2-LEN(SOURCE!L577) &gt;= 0, REPT(" ",lookups!$O$2-LEN(SOURCE!L577)), "")&amp;
" | "&amp; SOURCE!M577&amp;      IF(lookups!$P$2-LEN(SOURCE!M577) &gt;= 0, REPT(" ",lookups!$P$2-LEN(SOURCE!M577)), "")&amp;
      "},"&amp;IF(SOURCE!O577&lt;&gt;"",""&amp;SOURCE!O577,"")
 )
)
)</f>
        <v>/*  553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578" spans="1:1">
      <c r="A578" s="80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IF(lookups!$E$2-LEN(SOURCE!C578) &gt;= 0, REPT(" ",lookups!$E$2-LEN(SOURCE!C578)), "")&amp;
      SOURCE!D578&amp;", "&amp; IF(lookups!$F$2-LEN(SOURCE!D578) &gt;= 0, REPT(" ",lookups!$F$2-LEN(SOURCE!D578)), "")&amp;
      SOURCE!E578&amp;", "&amp; IF(lookups!$G$2-LEN(SOURCE!E578) &gt;=0, REPT(" ",lookups!$G$2-LEN(SOURCE!E578)), "")&amp;
      SOURCE!F578&amp;", "&amp; IF(lookups!$H$2-LEN(SOURCE!F578) &gt;= 0, REPT(" ",lookups!$H$2-LEN(SOURCE!F578)+2), "")&amp;"("&amp;
      SUBSTITUTE(TEXT(SOURCE!G578,"??0"),"  ","")&amp;" &lt;&lt; TAM_MAX_BITS) |"&amp; IF(lookups!$I$2-3 &gt;= 0, REPT(" ",MAX(1,lookups!$I$2-5+4+1-1-LEN(  IF(ISTEXT(SOURCE!H578),SOURCE!H578,  SUBSTITUTE(SUBSTITUTE(TEXT(SOURCE!H578,"????0"),"  ","")," ",""))   ))), "")&amp;
       IF(ISTEXT(SOURCE!H578),SOURCE!H578, SUBSTITUTE(SUBSTITUTE(TEXT(SOURCE!H578,"????0"),"  ","")," ",""))   &amp;","&amp; IF(lookups!$J$2-3 &gt;= 0, REPT(" ",lookups!$J$2-3-5), "")&amp;
      SOURCE!I578&amp;
" | "&amp; IF(lookups!$K$2-LEN(SOURCE!I578) &gt;= 0, REPT(" ",lookups!$K$2-LEN(SOURCE!I578)), "")&amp;
      SOURCE!J578&amp;      IF(lookups!$L$2-LEN(SOURCE!J578) &gt;= 0, REPT(" ",lookups!$L$2-LEN(SOURCE!J578)), "")&amp;
" | "&amp; IF(lookups!$K$2-LEN(SOURCE!I578) &gt;= 0, REPT(" ",lookups!$K$2-LEN(SOURCE!I578)), "")&amp;
      SOURCE!K578&amp;      IF(lookups!$L$2-LEN(SOURCE!K578) &gt;= 0, REPT(" ",lookups!$M$2-LEN(SOURCE!K578)), "")&amp;
" | "&amp; SOURCE!L578&amp;      IF(lookups!$O$2-LEN(SOURCE!L578) &gt;= 0, REPT(" ",lookups!$O$2-LEN(SOURCE!L578)), "")&amp;
" | "&amp; SOURCE!M578&amp;      IF(lookups!$P$2-LEN(SOURCE!M578) &gt;= 0, REPT(" ",lookups!$P$2-LEN(SOURCE!M578)), "")&amp;
      "},"&amp;IF(SOURCE!O578&lt;&gt;"",""&amp;SOURCE!O578,"")
 )
)
)</f>
        <v>/*  554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579" spans="1:1">
      <c r="A579" s="80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IF(lookups!$E$2-LEN(SOURCE!C579) &gt;= 0, REPT(" ",lookups!$E$2-LEN(SOURCE!C579)), "")&amp;
      SOURCE!D579&amp;", "&amp; IF(lookups!$F$2-LEN(SOURCE!D579) &gt;= 0, REPT(" ",lookups!$F$2-LEN(SOURCE!D579)), "")&amp;
      SOURCE!E579&amp;", "&amp; IF(lookups!$G$2-LEN(SOURCE!E579) &gt;=0, REPT(" ",lookups!$G$2-LEN(SOURCE!E579)), "")&amp;
      SOURCE!F579&amp;", "&amp; IF(lookups!$H$2-LEN(SOURCE!F579) &gt;= 0, REPT(" ",lookups!$H$2-LEN(SOURCE!F579)+2), "")&amp;"("&amp;
      SUBSTITUTE(TEXT(SOURCE!G579,"??0"),"  ","")&amp;" &lt;&lt; TAM_MAX_BITS) |"&amp; IF(lookups!$I$2-3 &gt;= 0, REPT(" ",MAX(1,lookups!$I$2-5+4+1-1-LEN(  IF(ISTEXT(SOURCE!H579),SOURCE!H579,  SUBSTITUTE(SUBSTITUTE(TEXT(SOURCE!H579,"????0"),"  ","")," ",""))   ))), "")&amp;
       IF(ISTEXT(SOURCE!H579),SOURCE!H579, SUBSTITUTE(SUBSTITUTE(TEXT(SOURCE!H579,"????0"),"  ","")," ",""))   &amp;","&amp; IF(lookups!$J$2-3 &gt;= 0, REPT(" ",lookups!$J$2-3-5), "")&amp;
      SOURCE!I579&amp;
" | "&amp; IF(lookups!$K$2-LEN(SOURCE!I579) &gt;= 0, REPT(" ",lookups!$K$2-LEN(SOURCE!I579)), "")&amp;
      SOURCE!J579&amp;      IF(lookups!$L$2-LEN(SOURCE!J579) &gt;= 0, REPT(" ",lookups!$L$2-LEN(SOURCE!J579)), "")&amp;
" | "&amp; IF(lookups!$K$2-LEN(SOURCE!I579) &gt;= 0, REPT(" ",lookups!$K$2-LEN(SOURCE!I579)), "")&amp;
      SOURCE!K579&amp;      IF(lookups!$L$2-LEN(SOURCE!K579) &gt;= 0, REPT(" ",lookups!$M$2-LEN(SOURCE!K579)), "")&amp;
" | "&amp; SOURCE!L579&amp;      IF(lookups!$O$2-LEN(SOURCE!L579) &gt;= 0, REPT(" ",lookups!$O$2-LEN(SOURCE!L579)), "")&amp;
" | "&amp; SOURCE!M579&amp;      IF(lookups!$P$2-LEN(SOURCE!M579) &gt;= 0, REPT(" ",lookups!$P$2-LEN(SOURCE!M579)), "")&amp;
      "},"&amp;IF(SOURCE!O579&lt;&gt;"",""&amp;SOURCE!O579,"")
 )
)
)</f>
        <v>/*  555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580" spans="1:1">
      <c r="A580" s="80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IF(lookups!$E$2-LEN(SOURCE!C580) &gt;= 0, REPT(" ",lookups!$E$2-LEN(SOURCE!C580)), "")&amp;
      SOURCE!D580&amp;", "&amp; IF(lookups!$F$2-LEN(SOURCE!D580) &gt;= 0, REPT(" ",lookups!$F$2-LEN(SOURCE!D580)), "")&amp;
      SOURCE!E580&amp;", "&amp; IF(lookups!$G$2-LEN(SOURCE!E580) &gt;=0, REPT(" ",lookups!$G$2-LEN(SOURCE!E580)), "")&amp;
      SOURCE!F580&amp;", "&amp; IF(lookups!$H$2-LEN(SOURCE!F580) &gt;= 0, REPT(" ",lookups!$H$2-LEN(SOURCE!F580)+2), "")&amp;"("&amp;
      SUBSTITUTE(TEXT(SOURCE!G580,"??0"),"  ","")&amp;" &lt;&lt; TAM_MAX_BITS) |"&amp; IF(lookups!$I$2-3 &gt;= 0, REPT(" ",MAX(1,lookups!$I$2-5+4+1-1-LEN(  IF(ISTEXT(SOURCE!H580),SOURCE!H580,  SUBSTITUTE(SUBSTITUTE(TEXT(SOURCE!H580,"????0"),"  ","")," ",""))   ))), "")&amp;
       IF(ISTEXT(SOURCE!H580),SOURCE!H580, SUBSTITUTE(SUBSTITUTE(TEXT(SOURCE!H580,"????0"),"  ","")," ",""))   &amp;","&amp; IF(lookups!$J$2-3 &gt;= 0, REPT(" ",lookups!$J$2-3-5), "")&amp;
      SOURCE!I580&amp;
" | "&amp; IF(lookups!$K$2-LEN(SOURCE!I580) &gt;= 0, REPT(" ",lookups!$K$2-LEN(SOURCE!I580)), "")&amp;
      SOURCE!J580&amp;      IF(lookups!$L$2-LEN(SOURCE!J580) &gt;= 0, REPT(" ",lookups!$L$2-LEN(SOURCE!J580)), "")&amp;
" | "&amp; IF(lookups!$K$2-LEN(SOURCE!I580) &gt;= 0, REPT(" ",lookups!$K$2-LEN(SOURCE!I580)), "")&amp;
      SOURCE!K580&amp;      IF(lookups!$L$2-LEN(SOURCE!K580) &gt;= 0, REPT(" ",lookups!$M$2-LEN(SOURCE!K580)), "")&amp;
" | "&amp; SOURCE!L580&amp;      IF(lookups!$O$2-LEN(SOURCE!L580) &gt;= 0, REPT(" ",lookups!$O$2-LEN(SOURCE!L580)), "")&amp;
" | "&amp; SOURCE!M580&amp;      IF(lookups!$P$2-LEN(SOURCE!M580) &gt;= 0, REPT(" ",lookups!$P$2-LEN(SOURCE!M580)), "")&amp;
      "},"&amp;IF(SOURCE!O580&lt;&gt;"",""&amp;SOURCE!O580,"")
 )
)
)</f>
        <v>/*  556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581" spans="1:1">
      <c r="A581" s="80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IF(lookups!$E$2-LEN(SOURCE!C581) &gt;= 0, REPT(" ",lookups!$E$2-LEN(SOURCE!C581)), "")&amp;
      SOURCE!D581&amp;", "&amp; IF(lookups!$F$2-LEN(SOURCE!D581) &gt;= 0, REPT(" ",lookups!$F$2-LEN(SOURCE!D581)), "")&amp;
      SOURCE!E581&amp;", "&amp; IF(lookups!$G$2-LEN(SOURCE!E581) &gt;=0, REPT(" ",lookups!$G$2-LEN(SOURCE!E581)), "")&amp;
      SOURCE!F581&amp;", "&amp; IF(lookups!$H$2-LEN(SOURCE!F581) &gt;= 0, REPT(" ",lookups!$H$2-LEN(SOURCE!F581)+2), "")&amp;"("&amp;
      SUBSTITUTE(TEXT(SOURCE!G581,"??0"),"  ","")&amp;" &lt;&lt; TAM_MAX_BITS) |"&amp; IF(lookups!$I$2-3 &gt;= 0, REPT(" ",MAX(1,lookups!$I$2-5+4+1-1-LEN(  IF(ISTEXT(SOURCE!H581),SOURCE!H581,  SUBSTITUTE(SUBSTITUTE(TEXT(SOURCE!H581,"????0"),"  ","")," ",""))   ))), "")&amp;
       IF(ISTEXT(SOURCE!H581),SOURCE!H581, SUBSTITUTE(SUBSTITUTE(TEXT(SOURCE!H581,"????0"),"  ","")," ",""))   &amp;","&amp; IF(lookups!$J$2-3 &gt;= 0, REPT(" ",lookups!$J$2-3-5), "")&amp;
      SOURCE!I581&amp;
" | "&amp; IF(lookups!$K$2-LEN(SOURCE!I581) &gt;= 0, REPT(" ",lookups!$K$2-LEN(SOURCE!I581)), "")&amp;
      SOURCE!J581&amp;      IF(lookups!$L$2-LEN(SOURCE!J581) &gt;= 0, REPT(" ",lookups!$L$2-LEN(SOURCE!J581)), "")&amp;
" | "&amp; IF(lookups!$K$2-LEN(SOURCE!I581) &gt;= 0, REPT(" ",lookups!$K$2-LEN(SOURCE!I581)), "")&amp;
      SOURCE!K581&amp;      IF(lookups!$L$2-LEN(SOURCE!K581) &gt;= 0, REPT(" ",lookups!$M$2-LEN(SOURCE!K581)), "")&amp;
" | "&amp; SOURCE!L581&amp;      IF(lookups!$O$2-LEN(SOURCE!L581) &gt;= 0, REPT(" ",lookups!$O$2-LEN(SOURCE!L581)), "")&amp;
" | "&amp; SOURCE!M581&amp;      IF(lookups!$P$2-LEN(SOURCE!M581) &gt;= 0, REPT(" ",lookups!$P$2-LEN(SOURCE!M581)), "")&amp;
      "},"&amp;IF(SOURCE!O581&lt;&gt;"",""&amp;SOURCE!O581,"")
 )
)
)</f>
        <v>/*  557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582" spans="1:1">
      <c r="A582" s="80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IF(lookups!$E$2-LEN(SOURCE!C582) &gt;= 0, REPT(" ",lookups!$E$2-LEN(SOURCE!C582)), "")&amp;
      SOURCE!D582&amp;", "&amp; IF(lookups!$F$2-LEN(SOURCE!D582) &gt;= 0, REPT(" ",lookups!$F$2-LEN(SOURCE!D582)), "")&amp;
      SOURCE!E582&amp;", "&amp; IF(lookups!$G$2-LEN(SOURCE!E582) &gt;=0, REPT(" ",lookups!$G$2-LEN(SOURCE!E582)), "")&amp;
      SOURCE!F582&amp;", "&amp; IF(lookups!$H$2-LEN(SOURCE!F582) &gt;= 0, REPT(" ",lookups!$H$2-LEN(SOURCE!F582)+2), "")&amp;"("&amp;
      SUBSTITUTE(TEXT(SOURCE!G582,"??0"),"  ","")&amp;" &lt;&lt; TAM_MAX_BITS) |"&amp; IF(lookups!$I$2-3 &gt;= 0, REPT(" ",MAX(1,lookups!$I$2-5+4+1-1-LEN(  IF(ISTEXT(SOURCE!H582),SOURCE!H582,  SUBSTITUTE(SUBSTITUTE(TEXT(SOURCE!H582,"????0"),"  ","")," ",""))   ))), "")&amp;
       IF(ISTEXT(SOURCE!H582),SOURCE!H582, SUBSTITUTE(SUBSTITUTE(TEXT(SOURCE!H582,"????0"),"  ","")," ",""))   &amp;","&amp; IF(lookups!$J$2-3 &gt;= 0, REPT(" ",lookups!$J$2-3-5), "")&amp;
      SOURCE!I582&amp;
" | "&amp; IF(lookups!$K$2-LEN(SOURCE!I582) &gt;= 0, REPT(" ",lookups!$K$2-LEN(SOURCE!I582)), "")&amp;
      SOURCE!J582&amp;      IF(lookups!$L$2-LEN(SOURCE!J582) &gt;= 0, REPT(" ",lookups!$L$2-LEN(SOURCE!J582)), "")&amp;
" | "&amp; IF(lookups!$K$2-LEN(SOURCE!I582) &gt;= 0, REPT(" ",lookups!$K$2-LEN(SOURCE!I582)), "")&amp;
      SOURCE!K582&amp;      IF(lookups!$L$2-LEN(SOURCE!K582) &gt;= 0, REPT(" ",lookups!$M$2-LEN(SOURCE!K582)), "")&amp;
" | "&amp; SOURCE!L582&amp;      IF(lookups!$O$2-LEN(SOURCE!L582) &gt;= 0, REPT(" ",lookups!$O$2-LEN(SOURCE!L582)), "")&amp;
" | "&amp; SOURCE!M582&amp;      IF(lookups!$P$2-LEN(SOURCE!M582) &gt;= 0, REPT(" ",lookups!$P$2-LEN(SOURCE!M582)), "")&amp;
      "},"&amp;IF(SOURCE!O582&lt;&gt;"",""&amp;SOURCE!O582,"")
 )
)
)</f>
        <v>/*  558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583" spans="1:1">
      <c r="A583" s="80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IF(lookups!$E$2-LEN(SOURCE!C583) &gt;= 0, REPT(" ",lookups!$E$2-LEN(SOURCE!C583)), "")&amp;
      SOURCE!D583&amp;", "&amp; IF(lookups!$F$2-LEN(SOURCE!D583) &gt;= 0, REPT(" ",lookups!$F$2-LEN(SOURCE!D583)), "")&amp;
      SOURCE!E583&amp;", "&amp; IF(lookups!$G$2-LEN(SOURCE!E583) &gt;=0, REPT(" ",lookups!$G$2-LEN(SOURCE!E583)), "")&amp;
      SOURCE!F583&amp;", "&amp; IF(lookups!$H$2-LEN(SOURCE!F583) &gt;= 0, REPT(" ",lookups!$H$2-LEN(SOURCE!F583)+2), "")&amp;"("&amp;
      SUBSTITUTE(TEXT(SOURCE!G583,"??0"),"  ","")&amp;" &lt;&lt; TAM_MAX_BITS) |"&amp; IF(lookups!$I$2-3 &gt;= 0, REPT(" ",MAX(1,lookups!$I$2-5+4+1-1-LEN(  IF(ISTEXT(SOURCE!H583),SOURCE!H583,  SUBSTITUTE(SUBSTITUTE(TEXT(SOURCE!H583,"????0"),"  ","")," ",""))   ))), "")&amp;
       IF(ISTEXT(SOURCE!H583),SOURCE!H583, SUBSTITUTE(SUBSTITUTE(TEXT(SOURCE!H583,"????0"),"  ","")," ",""))   &amp;","&amp; IF(lookups!$J$2-3 &gt;= 0, REPT(" ",lookups!$J$2-3-5), "")&amp;
      SOURCE!I583&amp;
" | "&amp; IF(lookups!$K$2-LEN(SOURCE!I583) &gt;= 0, REPT(" ",lookups!$K$2-LEN(SOURCE!I583)), "")&amp;
      SOURCE!J583&amp;      IF(lookups!$L$2-LEN(SOURCE!J583) &gt;= 0, REPT(" ",lookups!$L$2-LEN(SOURCE!J583)), "")&amp;
" | "&amp; IF(lookups!$K$2-LEN(SOURCE!I583) &gt;= 0, REPT(" ",lookups!$K$2-LEN(SOURCE!I583)), "")&amp;
      SOURCE!K583&amp;      IF(lookups!$L$2-LEN(SOURCE!K583) &gt;= 0, REPT(" ",lookups!$M$2-LEN(SOURCE!K583)), "")&amp;
" | "&amp; SOURCE!L583&amp;      IF(lookups!$O$2-LEN(SOURCE!L583) &gt;= 0, REPT(" ",lookups!$O$2-LEN(SOURCE!L583)), "")&amp;
" | "&amp; SOURCE!M583&amp;      IF(lookups!$P$2-LEN(SOURCE!M583) &gt;= 0, REPT(" ",lookups!$P$2-LEN(SOURCE!M583)), "")&amp;
      "},"&amp;IF(SOURCE!O583&lt;&gt;"",""&amp;SOURCE!O583,"")
 )
)
)</f>
        <v>/*  559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584" spans="1:1">
      <c r="A584" s="80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IF(lookups!$E$2-LEN(SOURCE!C584) &gt;= 0, REPT(" ",lookups!$E$2-LEN(SOURCE!C584)), "")&amp;
      SOURCE!D584&amp;", "&amp; IF(lookups!$F$2-LEN(SOURCE!D584) &gt;= 0, REPT(" ",lookups!$F$2-LEN(SOURCE!D584)), "")&amp;
      SOURCE!E584&amp;", "&amp; IF(lookups!$G$2-LEN(SOURCE!E584) &gt;=0, REPT(" ",lookups!$G$2-LEN(SOURCE!E584)), "")&amp;
      SOURCE!F584&amp;", "&amp; IF(lookups!$H$2-LEN(SOURCE!F584) &gt;= 0, REPT(" ",lookups!$H$2-LEN(SOURCE!F584)+2), "")&amp;"("&amp;
      SUBSTITUTE(TEXT(SOURCE!G584,"??0"),"  ","")&amp;" &lt;&lt; TAM_MAX_BITS) |"&amp; IF(lookups!$I$2-3 &gt;= 0, REPT(" ",MAX(1,lookups!$I$2-5+4+1-1-LEN(  IF(ISTEXT(SOURCE!H584),SOURCE!H584,  SUBSTITUTE(SUBSTITUTE(TEXT(SOURCE!H584,"????0"),"  ","")," ",""))   ))), "")&amp;
       IF(ISTEXT(SOURCE!H584),SOURCE!H584, SUBSTITUTE(SUBSTITUTE(TEXT(SOURCE!H584,"????0"),"  ","")," ",""))   &amp;","&amp; IF(lookups!$J$2-3 &gt;= 0, REPT(" ",lookups!$J$2-3-5), "")&amp;
      SOURCE!I584&amp;
" | "&amp; IF(lookups!$K$2-LEN(SOURCE!I584) &gt;= 0, REPT(" ",lookups!$K$2-LEN(SOURCE!I584)), "")&amp;
      SOURCE!J584&amp;      IF(lookups!$L$2-LEN(SOURCE!J584) &gt;= 0, REPT(" ",lookups!$L$2-LEN(SOURCE!J584)), "")&amp;
" | "&amp; IF(lookups!$K$2-LEN(SOURCE!I584) &gt;= 0, REPT(" ",lookups!$K$2-LEN(SOURCE!I584)), "")&amp;
      SOURCE!K584&amp;      IF(lookups!$L$2-LEN(SOURCE!K584) &gt;= 0, REPT(" ",lookups!$M$2-LEN(SOURCE!K584)), "")&amp;
" | "&amp; SOURCE!L584&amp;      IF(lookups!$O$2-LEN(SOURCE!L584) &gt;= 0, REPT(" ",lookups!$O$2-LEN(SOURCE!L584)), "")&amp;
" | "&amp; SOURCE!M584&amp;      IF(lookups!$P$2-LEN(SOURCE!M584) &gt;= 0, REPT(" ",lookups!$P$2-LEN(SOURCE!M584)), "")&amp;
      "},"&amp;IF(SOURCE!O584&lt;&gt;"",""&amp;SOURCE!O584,"")
 )
)
)</f>
        <v>/*  560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585" spans="1:1">
      <c r="A585" s="80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IF(lookups!$E$2-LEN(SOURCE!C585) &gt;= 0, REPT(" ",lookups!$E$2-LEN(SOURCE!C585)), "")&amp;
      SOURCE!D585&amp;", "&amp; IF(lookups!$F$2-LEN(SOURCE!D585) &gt;= 0, REPT(" ",lookups!$F$2-LEN(SOURCE!D585)), "")&amp;
      SOURCE!E585&amp;", "&amp; IF(lookups!$G$2-LEN(SOURCE!E585) &gt;=0, REPT(" ",lookups!$G$2-LEN(SOURCE!E585)), "")&amp;
      SOURCE!F585&amp;", "&amp; IF(lookups!$H$2-LEN(SOURCE!F585) &gt;= 0, REPT(" ",lookups!$H$2-LEN(SOURCE!F585)+2), "")&amp;"("&amp;
      SUBSTITUTE(TEXT(SOURCE!G585,"??0"),"  ","")&amp;" &lt;&lt; TAM_MAX_BITS) |"&amp; IF(lookups!$I$2-3 &gt;= 0, REPT(" ",MAX(1,lookups!$I$2-5+4+1-1-LEN(  IF(ISTEXT(SOURCE!H585),SOURCE!H585,  SUBSTITUTE(SUBSTITUTE(TEXT(SOURCE!H585,"????0"),"  ","")," ",""))   ))), "")&amp;
       IF(ISTEXT(SOURCE!H585),SOURCE!H585, SUBSTITUTE(SUBSTITUTE(TEXT(SOURCE!H585,"????0"),"  ","")," ",""))   &amp;","&amp; IF(lookups!$J$2-3 &gt;= 0, REPT(" ",lookups!$J$2-3-5), "")&amp;
      SOURCE!I585&amp;
" | "&amp; IF(lookups!$K$2-LEN(SOURCE!I585) &gt;= 0, REPT(" ",lookups!$K$2-LEN(SOURCE!I585)), "")&amp;
      SOURCE!J585&amp;      IF(lookups!$L$2-LEN(SOURCE!J585) &gt;= 0, REPT(" ",lookups!$L$2-LEN(SOURCE!J585)), "")&amp;
" | "&amp; IF(lookups!$K$2-LEN(SOURCE!I585) &gt;= 0, REPT(" ",lookups!$K$2-LEN(SOURCE!I585)), "")&amp;
      SOURCE!K585&amp;      IF(lookups!$L$2-LEN(SOURCE!K585) &gt;= 0, REPT(" ",lookups!$M$2-LEN(SOURCE!K585)), "")&amp;
" | "&amp; SOURCE!L585&amp;      IF(lookups!$O$2-LEN(SOURCE!L585) &gt;= 0, REPT(" ",lookups!$O$2-LEN(SOURCE!L585)), "")&amp;
" | "&amp; SOURCE!M585&amp;      IF(lookups!$P$2-LEN(SOURCE!M585) &gt;= 0, REPT(" ",lookups!$P$2-LEN(SOURCE!M585)), "")&amp;
      "},"&amp;IF(SOURCE!O585&lt;&gt;"",""&amp;SOURCE!O585,"")
 )
)
)</f>
        <v>/*  561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586" spans="1:1">
      <c r="A586" s="80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IF(lookups!$E$2-LEN(SOURCE!C586) &gt;= 0, REPT(" ",lookups!$E$2-LEN(SOURCE!C586)), "")&amp;
      SOURCE!D586&amp;", "&amp; IF(lookups!$F$2-LEN(SOURCE!D586) &gt;= 0, REPT(" ",lookups!$F$2-LEN(SOURCE!D586)), "")&amp;
      SOURCE!E586&amp;", "&amp; IF(lookups!$G$2-LEN(SOURCE!E586) &gt;=0, REPT(" ",lookups!$G$2-LEN(SOURCE!E586)), "")&amp;
      SOURCE!F586&amp;", "&amp; IF(lookups!$H$2-LEN(SOURCE!F586) &gt;= 0, REPT(" ",lookups!$H$2-LEN(SOURCE!F586)+2), "")&amp;"("&amp;
      SUBSTITUTE(TEXT(SOURCE!G586,"??0"),"  ","")&amp;" &lt;&lt; TAM_MAX_BITS) |"&amp; IF(lookups!$I$2-3 &gt;= 0, REPT(" ",MAX(1,lookups!$I$2-5+4+1-1-LEN(  IF(ISTEXT(SOURCE!H586),SOURCE!H586,  SUBSTITUTE(SUBSTITUTE(TEXT(SOURCE!H586,"????0"),"  ","")," ",""))   ))), "")&amp;
       IF(ISTEXT(SOURCE!H586),SOURCE!H586, SUBSTITUTE(SUBSTITUTE(TEXT(SOURCE!H586,"????0"),"  ","")," ",""))   &amp;","&amp; IF(lookups!$J$2-3 &gt;= 0, REPT(" ",lookups!$J$2-3-5), "")&amp;
      SOURCE!I586&amp;
" | "&amp; IF(lookups!$K$2-LEN(SOURCE!I586) &gt;= 0, REPT(" ",lookups!$K$2-LEN(SOURCE!I586)), "")&amp;
      SOURCE!J586&amp;      IF(lookups!$L$2-LEN(SOURCE!J586) &gt;= 0, REPT(" ",lookups!$L$2-LEN(SOURCE!J586)), "")&amp;
" | "&amp; IF(lookups!$K$2-LEN(SOURCE!I586) &gt;= 0, REPT(" ",lookups!$K$2-LEN(SOURCE!I586)), "")&amp;
      SOURCE!K586&amp;      IF(lookups!$L$2-LEN(SOURCE!K586) &gt;= 0, REPT(" ",lookups!$M$2-LEN(SOURCE!K586)), "")&amp;
" | "&amp; SOURCE!L586&amp;      IF(lookups!$O$2-LEN(SOURCE!L586) &gt;= 0, REPT(" ",lookups!$O$2-LEN(SOURCE!L586)), "")&amp;
" | "&amp; SOURCE!M586&amp;      IF(lookups!$P$2-LEN(SOURCE!M586) &gt;= 0, REPT(" ",lookups!$P$2-LEN(SOURCE!M586)), "")&amp;
      "},"&amp;IF(SOURCE!O586&lt;&gt;"",""&amp;SOURCE!O586,"")
 )
)
)</f>
        <v>/*  562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587" spans="1:1">
      <c r="A587" s="80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IF(lookups!$E$2-LEN(SOURCE!C587) &gt;= 0, REPT(" ",lookups!$E$2-LEN(SOURCE!C587)), "")&amp;
      SOURCE!D587&amp;", "&amp; IF(lookups!$F$2-LEN(SOURCE!D587) &gt;= 0, REPT(" ",lookups!$F$2-LEN(SOURCE!D587)), "")&amp;
      SOURCE!E587&amp;", "&amp; IF(lookups!$G$2-LEN(SOURCE!E587) &gt;=0, REPT(" ",lookups!$G$2-LEN(SOURCE!E587)), "")&amp;
      SOURCE!F587&amp;", "&amp; IF(lookups!$H$2-LEN(SOURCE!F587) &gt;= 0, REPT(" ",lookups!$H$2-LEN(SOURCE!F587)+2), "")&amp;"("&amp;
      SUBSTITUTE(TEXT(SOURCE!G587,"??0"),"  ","")&amp;" &lt;&lt; TAM_MAX_BITS) |"&amp; IF(lookups!$I$2-3 &gt;= 0, REPT(" ",MAX(1,lookups!$I$2-5+4+1-1-LEN(  IF(ISTEXT(SOURCE!H587),SOURCE!H587,  SUBSTITUTE(SUBSTITUTE(TEXT(SOURCE!H587,"????0"),"  ","")," ",""))   ))), "")&amp;
       IF(ISTEXT(SOURCE!H587),SOURCE!H587, SUBSTITUTE(SUBSTITUTE(TEXT(SOURCE!H587,"????0"),"  ","")," ",""))   &amp;","&amp; IF(lookups!$J$2-3 &gt;= 0, REPT(" ",lookups!$J$2-3-5), "")&amp;
      SOURCE!I587&amp;
" | "&amp; IF(lookups!$K$2-LEN(SOURCE!I587) &gt;= 0, REPT(" ",lookups!$K$2-LEN(SOURCE!I587)), "")&amp;
      SOURCE!J587&amp;      IF(lookups!$L$2-LEN(SOURCE!J587) &gt;= 0, REPT(" ",lookups!$L$2-LEN(SOURCE!J587)), "")&amp;
" | "&amp; IF(lookups!$K$2-LEN(SOURCE!I587) &gt;= 0, REPT(" ",lookups!$K$2-LEN(SOURCE!I587)), "")&amp;
      SOURCE!K587&amp;      IF(lookups!$L$2-LEN(SOURCE!K587) &gt;= 0, REPT(" ",lookups!$M$2-LEN(SOURCE!K587)), "")&amp;
" | "&amp; SOURCE!L587&amp;      IF(lookups!$O$2-LEN(SOURCE!L587) &gt;= 0, REPT(" ",lookups!$O$2-LEN(SOURCE!L587)), "")&amp;
" | "&amp; SOURCE!M587&amp;      IF(lookups!$P$2-LEN(SOURCE!M587) &gt;= 0, REPT(" ",lookups!$P$2-LEN(SOURCE!M587)), "")&amp;
      "},"&amp;IF(SOURCE!O587&lt;&gt;"",""&amp;SOURCE!O587,"")
 )
)
)</f>
        <v>/*  563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588" spans="1:1">
      <c r="A588" s="80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IF(lookups!$E$2-LEN(SOURCE!C588) &gt;= 0, REPT(" ",lookups!$E$2-LEN(SOURCE!C588)), "")&amp;
      SOURCE!D588&amp;", "&amp; IF(lookups!$F$2-LEN(SOURCE!D588) &gt;= 0, REPT(" ",lookups!$F$2-LEN(SOURCE!D588)), "")&amp;
      SOURCE!E588&amp;", "&amp; IF(lookups!$G$2-LEN(SOURCE!E588) &gt;=0, REPT(" ",lookups!$G$2-LEN(SOURCE!E588)), "")&amp;
      SOURCE!F588&amp;", "&amp; IF(lookups!$H$2-LEN(SOURCE!F588) &gt;= 0, REPT(" ",lookups!$H$2-LEN(SOURCE!F588)+2), "")&amp;"("&amp;
      SUBSTITUTE(TEXT(SOURCE!G588,"??0"),"  ","")&amp;" &lt;&lt; TAM_MAX_BITS) |"&amp; IF(lookups!$I$2-3 &gt;= 0, REPT(" ",MAX(1,lookups!$I$2-5+4+1-1-LEN(  IF(ISTEXT(SOURCE!H588),SOURCE!H588,  SUBSTITUTE(SUBSTITUTE(TEXT(SOURCE!H588,"????0"),"  ","")," ",""))   ))), "")&amp;
       IF(ISTEXT(SOURCE!H588),SOURCE!H588, SUBSTITUTE(SUBSTITUTE(TEXT(SOURCE!H588,"????0"),"  ","")," ",""))   &amp;","&amp; IF(lookups!$J$2-3 &gt;= 0, REPT(" ",lookups!$J$2-3-5), "")&amp;
      SOURCE!I588&amp;
" | "&amp; IF(lookups!$K$2-LEN(SOURCE!I588) &gt;= 0, REPT(" ",lookups!$K$2-LEN(SOURCE!I588)), "")&amp;
      SOURCE!J588&amp;      IF(lookups!$L$2-LEN(SOURCE!J588) &gt;= 0, REPT(" ",lookups!$L$2-LEN(SOURCE!J588)), "")&amp;
" | "&amp; IF(lookups!$K$2-LEN(SOURCE!I588) &gt;= 0, REPT(" ",lookups!$K$2-LEN(SOURCE!I588)), "")&amp;
      SOURCE!K588&amp;      IF(lookups!$L$2-LEN(SOURCE!K588) &gt;= 0, REPT(" ",lookups!$M$2-LEN(SOURCE!K588)), "")&amp;
" | "&amp; SOURCE!L588&amp;      IF(lookups!$O$2-LEN(SOURCE!L588) &gt;= 0, REPT(" ",lookups!$O$2-LEN(SOURCE!L588)), "")&amp;
" | "&amp; SOURCE!M588&amp;      IF(lookups!$P$2-LEN(SOURCE!M588) &gt;= 0, REPT(" ",lookups!$P$2-LEN(SOURCE!M588)), "")&amp;
      "},"&amp;IF(SOURCE!O588&lt;&gt;"",""&amp;SOURCE!O588,"")
 )
)
)</f>
        <v>/*  564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589" spans="1:1">
      <c r="A589" s="80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IF(lookups!$E$2-LEN(SOURCE!C589) &gt;= 0, REPT(" ",lookups!$E$2-LEN(SOURCE!C589)), "")&amp;
      SOURCE!D589&amp;", "&amp; IF(lookups!$F$2-LEN(SOURCE!D589) &gt;= 0, REPT(" ",lookups!$F$2-LEN(SOURCE!D589)), "")&amp;
      SOURCE!E589&amp;", "&amp; IF(lookups!$G$2-LEN(SOURCE!E589) &gt;=0, REPT(" ",lookups!$G$2-LEN(SOURCE!E589)), "")&amp;
      SOURCE!F589&amp;", "&amp; IF(lookups!$H$2-LEN(SOURCE!F589) &gt;= 0, REPT(" ",lookups!$H$2-LEN(SOURCE!F589)+2), "")&amp;"("&amp;
      SUBSTITUTE(TEXT(SOURCE!G589,"??0"),"  ","")&amp;" &lt;&lt; TAM_MAX_BITS) |"&amp; IF(lookups!$I$2-3 &gt;= 0, REPT(" ",MAX(1,lookups!$I$2-5+4+1-1-LEN(  IF(ISTEXT(SOURCE!H589),SOURCE!H589,  SUBSTITUTE(SUBSTITUTE(TEXT(SOURCE!H589,"????0"),"  ","")," ",""))   ))), "")&amp;
       IF(ISTEXT(SOURCE!H589),SOURCE!H589, SUBSTITUTE(SUBSTITUTE(TEXT(SOURCE!H589,"????0"),"  ","")," ",""))   &amp;","&amp; IF(lookups!$J$2-3 &gt;= 0, REPT(" ",lookups!$J$2-3-5), "")&amp;
      SOURCE!I589&amp;
" | "&amp; IF(lookups!$K$2-LEN(SOURCE!I589) &gt;= 0, REPT(" ",lookups!$K$2-LEN(SOURCE!I589)), "")&amp;
      SOURCE!J589&amp;      IF(lookups!$L$2-LEN(SOURCE!J589) &gt;= 0, REPT(" ",lookups!$L$2-LEN(SOURCE!J589)), "")&amp;
" | "&amp; IF(lookups!$K$2-LEN(SOURCE!I589) &gt;= 0, REPT(" ",lookups!$K$2-LEN(SOURCE!I589)), "")&amp;
      SOURCE!K589&amp;      IF(lookups!$L$2-LEN(SOURCE!K589) &gt;= 0, REPT(" ",lookups!$M$2-LEN(SOURCE!K589)), "")&amp;
" | "&amp; SOURCE!L589&amp;      IF(lookups!$O$2-LEN(SOURCE!L589) &gt;= 0, REPT(" ",lookups!$O$2-LEN(SOURCE!L589)), "")&amp;
" | "&amp; SOURCE!M589&amp;      IF(lookups!$P$2-LEN(SOURCE!M589) &gt;= 0, REPT(" ",lookups!$P$2-LEN(SOURCE!M589)), "")&amp;
      "},"&amp;IF(SOURCE!O589&lt;&gt;"",""&amp;SOURCE!O589,"")
 )
)
)</f>
        <v>/*  565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590" spans="1:1">
      <c r="A590" s="80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IF(lookups!$E$2-LEN(SOURCE!C590) &gt;= 0, REPT(" ",lookups!$E$2-LEN(SOURCE!C590)), "")&amp;
      SOURCE!D590&amp;", "&amp; IF(lookups!$F$2-LEN(SOURCE!D590) &gt;= 0, REPT(" ",lookups!$F$2-LEN(SOURCE!D590)), "")&amp;
      SOURCE!E590&amp;", "&amp; IF(lookups!$G$2-LEN(SOURCE!E590) &gt;=0, REPT(" ",lookups!$G$2-LEN(SOURCE!E590)), "")&amp;
      SOURCE!F590&amp;", "&amp; IF(lookups!$H$2-LEN(SOURCE!F590) &gt;= 0, REPT(" ",lookups!$H$2-LEN(SOURCE!F590)+2), "")&amp;"("&amp;
      SUBSTITUTE(TEXT(SOURCE!G590,"??0"),"  ","")&amp;" &lt;&lt; TAM_MAX_BITS) |"&amp; IF(lookups!$I$2-3 &gt;= 0, REPT(" ",MAX(1,lookups!$I$2-5+4+1-1-LEN(  IF(ISTEXT(SOURCE!H590),SOURCE!H590,  SUBSTITUTE(SUBSTITUTE(TEXT(SOURCE!H590,"????0"),"  ","")," ",""))   ))), "")&amp;
       IF(ISTEXT(SOURCE!H590),SOURCE!H590, SUBSTITUTE(SUBSTITUTE(TEXT(SOURCE!H590,"????0"),"  ","")," ",""))   &amp;","&amp; IF(lookups!$J$2-3 &gt;= 0, REPT(" ",lookups!$J$2-3-5), "")&amp;
      SOURCE!I590&amp;
" | "&amp; IF(lookups!$K$2-LEN(SOURCE!I590) &gt;= 0, REPT(" ",lookups!$K$2-LEN(SOURCE!I590)), "")&amp;
      SOURCE!J590&amp;      IF(lookups!$L$2-LEN(SOURCE!J590) &gt;= 0, REPT(" ",lookups!$L$2-LEN(SOURCE!J590)), "")&amp;
" | "&amp; IF(lookups!$K$2-LEN(SOURCE!I590) &gt;= 0, REPT(" ",lookups!$K$2-LEN(SOURCE!I590)), "")&amp;
      SOURCE!K590&amp;      IF(lookups!$L$2-LEN(SOURCE!K590) &gt;= 0, REPT(" ",lookups!$M$2-LEN(SOURCE!K590)), "")&amp;
" | "&amp; SOURCE!L590&amp;      IF(lookups!$O$2-LEN(SOURCE!L590) &gt;= 0, REPT(" ",lookups!$O$2-LEN(SOURCE!L590)), "")&amp;
" | "&amp; SOURCE!M590&amp;      IF(lookups!$P$2-LEN(SOURCE!M590) &gt;= 0, REPT(" ",lookups!$P$2-LEN(SOURCE!M590)), "")&amp;
      "},"&amp;IF(SOURCE!O590&lt;&gt;"",""&amp;SOURCE!O590,"")
 )
)
)</f>
        <v>/*  566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591" spans="1:1">
      <c r="A591" s="80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IF(lookups!$E$2-LEN(SOURCE!C591) &gt;= 0, REPT(" ",lookups!$E$2-LEN(SOURCE!C591)), "")&amp;
      SOURCE!D591&amp;", "&amp; IF(lookups!$F$2-LEN(SOURCE!D591) &gt;= 0, REPT(" ",lookups!$F$2-LEN(SOURCE!D591)), "")&amp;
      SOURCE!E591&amp;", "&amp; IF(lookups!$G$2-LEN(SOURCE!E591) &gt;=0, REPT(" ",lookups!$G$2-LEN(SOURCE!E591)), "")&amp;
      SOURCE!F591&amp;", "&amp; IF(lookups!$H$2-LEN(SOURCE!F591) &gt;= 0, REPT(" ",lookups!$H$2-LEN(SOURCE!F591)+2), "")&amp;"("&amp;
      SUBSTITUTE(TEXT(SOURCE!G591,"??0"),"  ","")&amp;" &lt;&lt; TAM_MAX_BITS) |"&amp; IF(lookups!$I$2-3 &gt;= 0, REPT(" ",MAX(1,lookups!$I$2-5+4+1-1-LEN(  IF(ISTEXT(SOURCE!H591),SOURCE!H591,  SUBSTITUTE(SUBSTITUTE(TEXT(SOURCE!H591,"????0"),"  ","")," ",""))   ))), "")&amp;
       IF(ISTEXT(SOURCE!H591),SOURCE!H591, SUBSTITUTE(SUBSTITUTE(TEXT(SOURCE!H591,"????0"),"  ","")," ",""))   &amp;","&amp; IF(lookups!$J$2-3 &gt;= 0, REPT(" ",lookups!$J$2-3-5), "")&amp;
      SOURCE!I591&amp;
" | "&amp; IF(lookups!$K$2-LEN(SOURCE!I591) &gt;= 0, REPT(" ",lookups!$K$2-LEN(SOURCE!I591)), "")&amp;
      SOURCE!J591&amp;      IF(lookups!$L$2-LEN(SOURCE!J591) &gt;= 0, REPT(" ",lookups!$L$2-LEN(SOURCE!J591)), "")&amp;
" | "&amp; IF(lookups!$K$2-LEN(SOURCE!I591) &gt;= 0, REPT(" ",lookups!$K$2-LEN(SOURCE!I591)), "")&amp;
      SOURCE!K591&amp;      IF(lookups!$L$2-LEN(SOURCE!K591) &gt;= 0, REPT(" ",lookups!$M$2-LEN(SOURCE!K591)), "")&amp;
" | "&amp; SOURCE!L591&amp;      IF(lookups!$O$2-LEN(SOURCE!L591) &gt;= 0, REPT(" ",lookups!$O$2-LEN(SOURCE!L591)), "")&amp;
" | "&amp; SOURCE!M591&amp;      IF(lookups!$P$2-LEN(SOURCE!M591) &gt;= 0, REPT(" ",lookups!$P$2-LEN(SOURCE!M591)), "")&amp;
      "},"&amp;IF(SOURCE!O591&lt;&gt;"",""&amp;SOURCE!O591,"")
 )
)
)</f>
        <v>/*  567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592" spans="1:1">
      <c r="A592" s="80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IF(lookups!$E$2-LEN(SOURCE!C592) &gt;= 0, REPT(" ",lookups!$E$2-LEN(SOURCE!C592)), "")&amp;
      SOURCE!D592&amp;", "&amp; IF(lookups!$F$2-LEN(SOURCE!D592) &gt;= 0, REPT(" ",lookups!$F$2-LEN(SOURCE!D592)), "")&amp;
      SOURCE!E592&amp;", "&amp; IF(lookups!$G$2-LEN(SOURCE!E592) &gt;=0, REPT(" ",lookups!$G$2-LEN(SOURCE!E592)), "")&amp;
      SOURCE!F592&amp;", "&amp; IF(lookups!$H$2-LEN(SOURCE!F592) &gt;= 0, REPT(" ",lookups!$H$2-LEN(SOURCE!F592)+2), "")&amp;"("&amp;
      SUBSTITUTE(TEXT(SOURCE!G592,"??0"),"  ","")&amp;" &lt;&lt; TAM_MAX_BITS) |"&amp; IF(lookups!$I$2-3 &gt;= 0, REPT(" ",MAX(1,lookups!$I$2-5+4+1-1-LEN(  IF(ISTEXT(SOURCE!H592),SOURCE!H592,  SUBSTITUTE(SUBSTITUTE(TEXT(SOURCE!H592,"????0"),"  ","")," ",""))   ))), "")&amp;
       IF(ISTEXT(SOURCE!H592),SOURCE!H592, SUBSTITUTE(SUBSTITUTE(TEXT(SOURCE!H592,"????0"),"  ","")," ",""))   &amp;","&amp; IF(lookups!$J$2-3 &gt;= 0, REPT(" ",lookups!$J$2-3-5), "")&amp;
      SOURCE!I592&amp;
" | "&amp; IF(lookups!$K$2-LEN(SOURCE!I592) &gt;= 0, REPT(" ",lookups!$K$2-LEN(SOURCE!I592)), "")&amp;
      SOURCE!J592&amp;      IF(lookups!$L$2-LEN(SOURCE!J592) &gt;= 0, REPT(" ",lookups!$L$2-LEN(SOURCE!J592)), "")&amp;
" | "&amp; IF(lookups!$K$2-LEN(SOURCE!I592) &gt;= 0, REPT(" ",lookups!$K$2-LEN(SOURCE!I592)), "")&amp;
      SOURCE!K592&amp;      IF(lookups!$L$2-LEN(SOURCE!K592) &gt;= 0, REPT(" ",lookups!$M$2-LEN(SOURCE!K592)), "")&amp;
" | "&amp; SOURCE!L592&amp;      IF(lookups!$O$2-LEN(SOURCE!L592) &gt;= 0, REPT(" ",lookups!$O$2-LEN(SOURCE!L592)), "")&amp;
" | "&amp; SOURCE!M592&amp;      IF(lookups!$P$2-LEN(SOURCE!M592) &gt;= 0, REPT(" ",lookups!$P$2-LEN(SOURCE!M592)), "")&amp;
      "},"&amp;IF(SOURCE!O592&lt;&gt;"",""&amp;SOURCE!O592,"")
 )
)
)</f>
        <v>/*  568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593" spans="1:1">
      <c r="A593" s="80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IF(lookups!$E$2-LEN(SOURCE!C593) &gt;= 0, REPT(" ",lookups!$E$2-LEN(SOURCE!C593)), "")&amp;
      SOURCE!D593&amp;", "&amp; IF(lookups!$F$2-LEN(SOURCE!D593) &gt;= 0, REPT(" ",lookups!$F$2-LEN(SOURCE!D593)), "")&amp;
      SOURCE!E593&amp;", "&amp; IF(lookups!$G$2-LEN(SOURCE!E593) &gt;=0, REPT(" ",lookups!$G$2-LEN(SOURCE!E593)), "")&amp;
      SOURCE!F593&amp;", "&amp; IF(lookups!$H$2-LEN(SOURCE!F593) &gt;= 0, REPT(" ",lookups!$H$2-LEN(SOURCE!F593)+2), "")&amp;"("&amp;
      SUBSTITUTE(TEXT(SOURCE!G593,"??0"),"  ","")&amp;" &lt;&lt; TAM_MAX_BITS) |"&amp; IF(lookups!$I$2-3 &gt;= 0, REPT(" ",MAX(1,lookups!$I$2-5+4+1-1-LEN(  IF(ISTEXT(SOURCE!H593),SOURCE!H593,  SUBSTITUTE(SUBSTITUTE(TEXT(SOURCE!H593,"????0"),"  ","")," ",""))   ))), "")&amp;
       IF(ISTEXT(SOURCE!H593),SOURCE!H593, SUBSTITUTE(SUBSTITUTE(TEXT(SOURCE!H593,"????0"),"  ","")," ",""))   &amp;","&amp; IF(lookups!$J$2-3 &gt;= 0, REPT(" ",lookups!$J$2-3-5), "")&amp;
      SOURCE!I593&amp;
" | "&amp; IF(lookups!$K$2-LEN(SOURCE!I593) &gt;= 0, REPT(" ",lookups!$K$2-LEN(SOURCE!I593)), "")&amp;
      SOURCE!J593&amp;      IF(lookups!$L$2-LEN(SOURCE!J593) &gt;= 0, REPT(" ",lookups!$L$2-LEN(SOURCE!J593)), "")&amp;
" | "&amp; IF(lookups!$K$2-LEN(SOURCE!I593) &gt;= 0, REPT(" ",lookups!$K$2-LEN(SOURCE!I593)), "")&amp;
      SOURCE!K593&amp;      IF(lookups!$L$2-LEN(SOURCE!K593) &gt;= 0, REPT(" ",lookups!$M$2-LEN(SOURCE!K593)), "")&amp;
" | "&amp; SOURCE!L593&amp;      IF(lookups!$O$2-LEN(SOURCE!L593) &gt;= 0, REPT(" ",lookups!$O$2-LEN(SOURCE!L593)), "")&amp;
" | "&amp; SOURCE!M593&amp;      IF(lookups!$P$2-LEN(SOURCE!M593) &gt;= 0, REPT(" ",lookups!$P$2-LEN(SOURCE!M593)), "")&amp;
      "},"&amp;IF(SOURCE!O593&lt;&gt;"",""&amp;SOURCE!O593,"")
 )
)
)</f>
        <v>/*  569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594" spans="1:1">
      <c r="A594" s="80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IF(lookups!$E$2-LEN(SOURCE!C594) &gt;= 0, REPT(" ",lookups!$E$2-LEN(SOURCE!C594)), "")&amp;
      SOURCE!D594&amp;", "&amp; IF(lookups!$F$2-LEN(SOURCE!D594) &gt;= 0, REPT(" ",lookups!$F$2-LEN(SOURCE!D594)), "")&amp;
      SOURCE!E594&amp;", "&amp; IF(lookups!$G$2-LEN(SOURCE!E594) &gt;=0, REPT(" ",lookups!$G$2-LEN(SOURCE!E594)), "")&amp;
      SOURCE!F594&amp;", "&amp; IF(lookups!$H$2-LEN(SOURCE!F594) &gt;= 0, REPT(" ",lookups!$H$2-LEN(SOURCE!F594)+2), "")&amp;"("&amp;
      SUBSTITUTE(TEXT(SOURCE!G594,"??0"),"  ","")&amp;" &lt;&lt; TAM_MAX_BITS) |"&amp; IF(lookups!$I$2-3 &gt;= 0, REPT(" ",MAX(1,lookups!$I$2-5+4+1-1-LEN(  IF(ISTEXT(SOURCE!H594),SOURCE!H594,  SUBSTITUTE(SUBSTITUTE(TEXT(SOURCE!H594,"????0"),"  ","")," ",""))   ))), "")&amp;
       IF(ISTEXT(SOURCE!H594),SOURCE!H594, SUBSTITUTE(SUBSTITUTE(TEXT(SOURCE!H594,"????0"),"  ","")," ",""))   &amp;","&amp; IF(lookups!$J$2-3 &gt;= 0, REPT(" ",lookups!$J$2-3-5), "")&amp;
      SOURCE!I594&amp;
" | "&amp; IF(lookups!$K$2-LEN(SOURCE!I594) &gt;= 0, REPT(" ",lookups!$K$2-LEN(SOURCE!I594)), "")&amp;
      SOURCE!J594&amp;      IF(lookups!$L$2-LEN(SOURCE!J594) &gt;= 0, REPT(" ",lookups!$L$2-LEN(SOURCE!J594)), "")&amp;
" | "&amp; IF(lookups!$K$2-LEN(SOURCE!I594) &gt;= 0, REPT(" ",lookups!$K$2-LEN(SOURCE!I594)), "")&amp;
      SOURCE!K594&amp;      IF(lookups!$L$2-LEN(SOURCE!K594) &gt;= 0, REPT(" ",lookups!$M$2-LEN(SOURCE!K594)), "")&amp;
" | "&amp; SOURCE!L594&amp;      IF(lookups!$O$2-LEN(SOURCE!L594) &gt;= 0, REPT(" ",lookups!$O$2-LEN(SOURCE!L594)), "")&amp;
" | "&amp; SOURCE!M594&amp;      IF(lookups!$P$2-LEN(SOURCE!M594) &gt;= 0, REPT(" ",lookups!$P$2-LEN(SOURCE!M594)), "")&amp;
      "},"&amp;IF(SOURCE!O594&lt;&gt;"",""&amp;SOURCE!O594,"")
 )
)
)</f>
        <v>/*  570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595" spans="1:1">
      <c r="A595" s="80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IF(lookups!$E$2-LEN(SOURCE!C595) &gt;= 0, REPT(" ",lookups!$E$2-LEN(SOURCE!C595)), "")&amp;
      SOURCE!D595&amp;", "&amp; IF(lookups!$F$2-LEN(SOURCE!D595) &gt;= 0, REPT(" ",lookups!$F$2-LEN(SOURCE!D595)), "")&amp;
      SOURCE!E595&amp;", "&amp; IF(lookups!$G$2-LEN(SOURCE!E595) &gt;=0, REPT(" ",lookups!$G$2-LEN(SOURCE!E595)), "")&amp;
      SOURCE!F595&amp;", "&amp; IF(lookups!$H$2-LEN(SOURCE!F595) &gt;= 0, REPT(" ",lookups!$H$2-LEN(SOURCE!F595)+2), "")&amp;"("&amp;
      SUBSTITUTE(TEXT(SOURCE!G595,"??0"),"  ","")&amp;" &lt;&lt; TAM_MAX_BITS) |"&amp; IF(lookups!$I$2-3 &gt;= 0, REPT(" ",MAX(1,lookups!$I$2-5+4+1-1-LEN(  IF(ISTEXT(SOURCE!H595),SOURCE!H595,  SUBSTITUTE(SUBSTITUTE(TEXT(SOURCE!H595,"????0"),"  ","")," ",""))   ))), "")&amp;
       IF(ISTEXT(SOURCE!H595),SOURCE!H595, SUBSTITUTE(SUBSTITUTE(TEXT(SOURCE!H595,"????0"),"  ","")," ",""))   &amp;","&amp; IF(lookups!$J$2-3 &gt;= 0, REPT(" ",lookups!$J$2-3-5), "")&amp;
      SOURCE!I595&amp;
" | "&amp; IF(lookups!$K$2-LEN(SOURCE!I595) &gt;= 0, REPT(" ",lookups!$K$2-LEN(SOURCE!I595)), "")&amp;
      SOURCE!J595&amp;      IF(lookups!$L$2-LEN(SOURCE!J595) &gt;= 0, REPT(" ",lookups!$L$2-LEN(SOURCE!J595)), "")&amp;
" | "&amp; IF(lookups!$K$2-LEN(SOURCE!I595) &gt;= 0, REPT(" ",lookups!$K$2-LEN(SOURCE!I595)), "")&amp;
      SOURCE!K595&amp;      IF(lookups!$L$2-LEN(SOURCE!K595) &gt;= 0, REPT(" ",lookups!$M$2-LEN(SOURCE!K595)), "")&amp;
" | "&amp; SOURCE!L595&amp;      IF(lookups!$O$2-LEN(SOURCE!L595) &gt;= 0, REPT(" ",lookups!$O$2-LEN(SOURCE!L595)), "")&amp;
" | "&amp; SOURCE!M595&amp;      IF(lookups!$P$2-LEN(SOURCE!M595) &gt;= 0, REPT(" ",lookups!$P$2-LEN(SOURCE!M595)), "")&amp;
      "},"&amp;IF(SOURCE!O595&lt;&gt;"",""&amp;SOURCE!O595,"")
 )
)
)</f>
        <v>/*  571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596" spans="1:1">
      <c r="A596" s="80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IF(lookups!$E$2-LEN(SOURCE!C596) &gt;= 0, REPT(" ",lookups!$E$2-LEN(SOURCE!C596)), "")&amp;
      SOURCE!D596&amp;", "&amp; IF(lookups!$F$2-LEN(SOURCE!D596) &gt;= 0, REPT(" ",lookups!$F$2-LEN(SOURCE!D596)), "")&amp;
      SOURCE!E596&amp;", "&amp; IF(lookups!$G$2-LEN(SOURCE!E596) &gt;=0, REPT(" ",lookups!$G$2-LEN(SOURCE!E596)), "")&amp;
      SOURCE!F596&amp;", "&amp; IF(lookups!$H$2-LEN(SOURCE!F596) &gt;= 0, REPT(" ",lookups!$H$2-LEN(SOURCE!F596)+2), "")&amp;"("&amp;
      SUBSTITUTE(TEXT(SOURCE!G596,"??0"),"  ","")&amp;" &lt;&lt; TAM_MAX_BITS) |"&amp; IF(lookups!$I$2-3 &gt;= 0, REPT(" ",MAX(1,lookups!$I$2-5+4+1-1-LEN(  IF(ISTEXT(SOURCE!H596),SOURCE!H596,  SUBSTITUTE(SUBSTITUTE(TEXT(SOURCE!H596,"????0"),"  ","")," ",""))   ))), "")&amp;
       IF(ISTEXT(SOURCE!H596),SOURCE!H596, SUBSTITUTE(SUBSTITUTE(TEXT(SOURCE!H596,"????0"),"  ","")," ",""))   &amp;","&amp; IF(lookups!$J$2-3 &gt;= 0, REPT(" ",lookups!$J$2-3-5), "")&amp;
      SOURCE!I596&amp;
" | "&amp; IF(lookups!$K$2-LEN(SOURCE!I596) &gt;= 0, REPT(" ",lookups!$K$2-LEN(SOURCE!I596)), "")&amp;
      SOURCE!J596&amp;      IF(lookups!$L$2-LEN(SOURCE!J596) &gt;= 0, REPT(" ",lookups!$L$2-LEN(SOURCE!J596)), "")&amp;
" | "&amp; IF(lookups!$K$2-LEN(SOURCE!I596) &gt;= 0, REPT(" ",lookups!$K$2-LEN(SOURCE!I596)), "")&amp;
      SOURCE!K596&amp;      IF(lookups!$L$2-LEN(SOURCE!K596) &gt;= 0, REPT(" ",lookups!$M$2-LEN(SOURCE!K596)), "")&amp;
" | "&amp; SOURCE!L596&amp;      IF(lookups!$O$2-LEN(SOURCE!L596) &gt;= 0, REPT(" ",lookups!$O$2-LEN(SOURCE!L596)), "")&amp;
" | "&amp; SOURCE!M596&amp;      IF(lookups!$P$2-LEN(SOURCE!M596) &gt;= 0, REPT(" ",lookups!$P$2-LEN(SOURCE!M596)), "")&amp;
      "},"&amp;IF(SOURCE!O596&lt;&gt;"",""&amp;SOURCE!O596,"")
 )
)
)</f>
        <v>/*  572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597" spans="1:1">
      <c r="A597" s="80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IF(lookups!$E$2-LEN(SOURCE!C597) &gt;= 0, REPT(" ",lookups!$E$2-LEN(SOURCE!C597)), "")&amp;
      SOURCE!D597&amp;", "&amp; IF(lookups!$F$2-LEN(SOURCE!D597) &gt;= 0, REPT(" ",lookups!$F$2-LEN(SOURCE!D597)), "")&amp;
      SOURCE!E597&amp;", "&amp; IF(lookups!$G$2-LEN(SOURCE!E597) &gt;=0, REPT(" ",lookups!$G$2-LEN(SOURCE!E597)), "")&amp;
      SOURCE!F597&amp;", "&amp; IF(lookups!$H$2-LEN(SOURCE!F597) &gt;= 0, REPT(" ",lookups!$H$2-LEN(SOURCE!F597)+2), "")&amp;"("&amp;
      SUBSTITUTE(TEXT(SOURCE!G597,"??0"),"  ","")&amp;" &lt;&lt; TAM_MAX_BITS) |"&amp; IF(lookups!$I$2-3 &gt;= 0, REPT(" ",MAX(1,lookups!$I$2-5+4+1-1-LEN(  IF(ISTEXT(SOURCE!H597),SOURCE!H597,  SUBSTITUTE(SUBSTITUTE(TEXT(SOURCE!H597,"????0"),"  ","")," ",""))   ))), "")&amp;
       IF(ISTEXT(SOURCE!H597),SOURCE!H597, SUBSTITUTE(SUBSTITUTE(TEXT(SOURCE!H597,"????0"),"  ","")," ",""))   &amp;","&amp; IF(lookups!$J$2-3 &gt;= 0, REPT(" ",lookups!$J$2-3-5), "")&amp;
      SOURCE!I597&amp;
" | "&amp; IF(lookups!$K$2-LEN(SOURCE!I597) &gt;= 0, REPT(" ",lookups!$K$2-LEN(SOURCE!I597)), "")&amp;
      SOURCE!J597&amp;      IF(lookups!$L$2-LEN(SOURCE!J597) &gt;= 0, REPT(" ",lookups!$L$2-LEN(SOURCE!J597)), "")&amp;
" | "&amp; IF(lookups!$K$2-LEN(SOURCE!I597) &gt;= 0, REPT(" ",lookups!$K$2-LEN(SOURCE!I597)), "")&amp;
      SOURCE!K597&amp;      IF(lookups!$L$2-LEN(SOURCE!K597) &gt;= 0, REPT(" ",lookups!$M$2-LEN(SOURCE!K597)), "")&amp;
" | "&amp; SOURCE!L597&amp;      IF(lookups!$O$2-LEN(SOURCE!L597) &gt;= 0, REPT(" ",lookups!$O$2-LEN(SOURCE!L597)), "")&amp;
" | "&amp; SOURCE!M597&amp;      IF(lookups!$P$2-LEN(SOURCE!M597) &gt;= 0, REPT(" ",lookups!$P$2-LEN(SOURCE!M597)), "")&amp;
      "},"&amp;IF(SOURCE!O597&lt;&gt;"",""&amp;SOURCE!O597,"")
 )
)
)</f>
        <v>/*  573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598" spans="1:1">
      <c r="A598" s="80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IF(lookups!$E$2-LEN(SOURCE!C598) &gt;= 0, REPT(" ",lookups!$E$2-LEN(SOURCE!C598)), "")&amp;
      SOURCE!D598&amp;", "&amp; IF(lookups!$F$2-LEN(SOURCE!D598) &gt;= 0, REPT(" ",lookups!$F$2-LEN(SOURCE!D598)), "")&amp;
      SOURCE!E598&amp;", "&amp; IF(lookups!$G$2-LEN(SOURCE!E598) &gt;=0, REPT(" ",lookups!$G$2-LEN(SOURCE!E598)), "")&amp;
      SOURCE!F598&amp;", "&amp; IF(lookups!$H$2-LEN(SOURCE!F598) &gt;= 0, REPT(" ",lookups!$H$2-LEN(SOURCE!F598)+2), "")&amp;"("&amp;
      SUBSTITUTE(TEXT(SOURCE!G598,"??0"),"  ","")&amp;" &lt;&lt; TAM_MAX_BITS) |"&amp; IF(lookups!$I$2-3 &gt;= 0, REPT(" ",MAX(1,lookups!$I$2-5+4+1-1-LEN(  IF(ISTEXT(SOURCE!H598),SOURCE!H598,  SUBSTITUTE(SUBSTITUTE(TEXT(SOURCE!H598,"????0"),"  ","")," ",""))   ))), "")&amp;
       IF(ISTEXT(SOURCE!H598),SOURCE!H598, SUBSTITUTE(SUBSTITUTE(TEXT(SOURCE!H598,"????0"),"  ","")," ",""))   &amp;","&amp; IF(lookups!$J$2-3 &gt;= 0, REPT(" ",lookups!$J$2-3-5), "")&amp;
      SOURCE!I598&amp;
" | "&amp; IF(lookups!$K$2-LEN(SOURCE!I598) &gt;= 0, REPT(" ",lookups!$K$2-LEN(SOURCE!I598)), "")&amp;
      SOURCE!J598&amp;      IF(lookups!$L$2-LEN(SOURCE!J598) &gt;= 0, REPT(" ",lookups!$L$2-LEN(SOURCE!J598)), "")&amp;
" | "&amp; IF(lookups!$K$2-LEN(SOURCE!I598) &gt;= 0, REPT(" ",lookups!$K$2-LEN(SOURCE!I598)), "")&amp;
      SOURCE!K598&amp;      IF(lookups!$L$2-LEN(SOURCE!K598) &gt;= 0, REPT(" ",lookups!$M$2-LEN(SOURCE!K598)), "")&amp;
" | "&amp; SOURCE!L598&amp;      IF(lookups!$O$2-LEN(SOURCE!L598) &gt;= 0, REPT(" ",lookups!$O$2-LEN(SOURCE!L598)), "")&amp;
" | "&amp; SOURCE!M598&amp;      IF(lookups!$P$2-LEN(SOURCE!M598) &gt;= 0, REPT(" ",lookups!$P$2-LEN(SOURCE!M598)), "")&amp;
      "},"&amp;IF(SOURCE!O598&lt;&gt;"",""&amp;SOURCE!O598,"")
 )
)
)</f>
        <v>/*  574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599" spans="1:1">
      <c r="A599" s="80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IF(lookups!$E$2-LEN(SOURCE!C599) &gt;= 0, REPT(" ",lookups!$E$2-LEN(SOURCE!C599)), "")&amp;
      SOURCE!D599&amp;", "&amp; IF(lookups!$F$2-LEN(SOURCE!D599) &gt;= 0, REPT(" ",lookups!$F$2-LEN(SOURCE!D599)), "")&amp;
      SOURCE!E599&amp;", "&amp; IF(lookups!$G$2-LEN(SOURCE!E599) &gt;=0, REPT(" ",lookups!$G$2-LEN(SOURCE!E599)), "")&amp;
      SOURCE!F599&amp;", "&amp; IF(lookups!$H$2-LEN(SOURCE!F599) &gt;= 0, REPT(" ",lookups!$H$2-LEN(SOURCE!F599)+2), "")&amp;"("&amp;
      SUBSTITUTE(TEXT(SOURCE!G599,"??0"),"  ","")&amp;" &lt;&lt; TAM_MAX_BITS) |"&amp; IF(lookups!$I$2-3 &gt;= 0, REPT(" ",MAX(1,lookups!$I$2-5+4+1-1-LEN(  IF(ISTEXT(SOURCE!H599),SOURCE!H599,  SUBSTITUTE(SUBSTITUTE(TEXT(SOURCE!H599,"????0"),"  ","")," ",""))   ))), "")&amp;
       IF(ISTEXT(SOURCE!H599),SOURCE!H599, SUBSTITUTE(SUBSTITUTE(TEXT(SOURCE!H599,"????0"),"  ","")," ",""))   &amp;","&amp; IF(lookups!$J$2-3 &gt;= 0, REPT(" ",lookups!$J$2-3-5), "")&amp;
      SOURCE!I599&amp;
" | "&amp; IF(lookups!$K$2-LEN(SOURCE!I599) &gt;= 0, REPT(" ",lookups!$K$2-LEN(SOURCE!I599)), "")&amp;
      SOURCE!J599&amp;      IF(lookups!$L$2-LEN(SOURCE!J599) &gt;= 0, REPT(" ",lookups!$L$2-LEN(SOURCE!J599)), "")&amp;
" | "&amp; IF(lookups!$K$2-LEN(SOURCE!I599) &gt;= 0, REPT(" ",lookups!$K$2-LEN(SOURCE!I599)), "")&amp;
      SOURCE!K599&amp;      IF(lookups!$L$2-LEN(SOURCE!K599) &gt;= 0, REPT(" ",lookups!$M$2-LEN(SOURCE!K599)), "")&amp;
" | "&amp; SOURCE!L599&amp;      IF(lookups!$O$2-LEN(SOURCE!L599) &gt;= 0, REPT(" ",lookups!$O$2-LEN(SOURCE!L599)), "")&amp;
" | "&amp; SOURCE!M599&amp;      IF(lookups!$P$2-LEN(SOURCE!M599) &gt;= 0, REPT(" ",lookups!$P$2-LEN(SOURCE!M599)), "")&amp;
      "},"&amp;IF(SOURCE!O599&lt;&gt;"",""&amp;SOURCE!O599,"")
 )
)
)</f>
        <v>/*  575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00" spans="1:1">
      <c r="A600" s="80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IF(lookups!$E$2-LEN(SOURCE!C600) &gt;= 0, REPT(" ",lookups!$E$2-LEN(SOURCE!C600)), "")&amp;
      SOURCE!D600&amp;", "&amp; IF(lookups!$F$2-LEN(SOURCE!D600) &gt;= 0, REPT(" ",lookups!$F$2-LEN(SOURCE!D600)), "")&amp;
      SOURCE!E600&amp;", "&amp; IF(lookups!$G$2-LEN(SOURCE!E600) &gt;=0, REPT(" ",lookups!$G$2-LEN(SOURCE!E600)), "")&amp;
      SOURCE!F600&amp;", "&amp; IF(lookups!$H$2-LEN(SOURCE!F600) &gt;= 0, REPT(" ",lookups!$H$2-LEN(SOURCE!F600)+2), "")&amp;"("&amp;
      SUBSTITUTE(TEXT(SOURCE!G600,"??0"),"  ","")&amp;" &lt;&lt; TAM_MAX_BITS) |"&amp; IF(lookups!$I$2-3 &gt;= 0, REPT(" ",MAX(1,lookups!$I$2-5+4+1-1-LEN(  IF(ISTEXT(SOURCE!H600),SOURCE!H600,  SUBSTITUTE(SUBSTITUTE(TEXT(SOURCE!H600,"????0"),"  ","")," ",""))   ))), "")&amp;
       IF(ISTEXT(SOURCE!H600),SOURCE!H600, SUBSTITUTE(SUBSTITUTE(TEXT(SOURCE!H600,"????0"),"  ","")," ",""))   &amp;","&amp; IF(lookups!$J$2-3 &gt;= 0, REPT(" ",lookups!$J$2-3-5), "")&amp;
      SOURCE!I600&amp;
" | "&amp; IF(lookups!$K$2-LEN(SOURCE!I600) &gt;= 0, REPT(" ",lookups!$K$2-LEN(SOURCE!I600)), "")&amp;
      SOURCE!J600&amp;      IF(lookups!$L$2-LEN(SOURCE!J600) &gt;= 0, REPT(" ",lookups!$L$2-LEN(SOURCE!J600)), "")&amp;
" | "&amp; IF(lookups!$K$2-LEN(SOURCE!I600) &gt;= 0, REPT(" ",lookups!$K$2-LEN(SOURCE!I600)), "")&amp;
      SOURCE!K600&amp;      IF(lookups!$L$2-LEN(SOURCE!K600) &gt;= 0, REPT(" ",lookups!$M$2-LEN(SOURCE!K600)), "")&amp;
" | "&amp; SOURCE!L600&amp;      IF(lookups!$O$2-LEN(SOURCE!L600) &gt;= 0, REPT(" ",lookups!$O$2-LEN(SOURCE!L600)), "")&amp;
" | "&amp; SOURCE!M600&amp;      IF(lookups!$P$2-LEN(SOURCE!M600) &gt;= 0, REPT(" ",lookups!$P$2-LEN(SOURCE!M600)), "")&amp;
      "},"&amp;IF(SOURCE!O600&lt;&gt;"",""&amp;SOURCE!O600,"")
 )
)
)</f>
        <v>/*  576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601" spans="1:1">
      <c r="A601" s="80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IF(lookups!$E$2-LEN(SOURCE!C601) &gt;= 0, REPT(" ",lookups!$E$2-LEN(SOURCE!C601)), "")&amp;
      SOURCE!D601&amp;", "&amp; IF(lookups!$F$2-LEN(SOURCE!D601) &gt;= 0, REPT(" ",lookups!$F$2-LEN(SOURCE!D601)), "")&amp;
      SOURCE!E601&amp;", "&amp; IF(lookups!$G$2-LEN(SOURCE!E601) &gt;=0, REPT(" ",lookups!$G$2-LEN(SOURCE!E601)), "")&amp;
      SOURCE!F601&amp;", "&amp; IF(lookups!$H$2-LEN(SOURCE!F601) &gt;= 0, REPT(" ",lookups!$H$2-LEN(SOURCE!F601)+2), "")&amp;"("&amp;
      SUBSTITUTE(TEXT(SOURCE!G601,"??0"),"  ","")&amp;" &lt;&lt; TAM_MAX_BITS) |"&amp; IF(lookups!$I$2-3 &gt;= 0, REPT(" ",MAX(1,lookups!$I$2-5+4+1-1-LEN(  IF(ISTEXT(SOURCE!H601),SOURCE!H601,  SUBSTITUTE(SUBSTITUTE(TEXT(SOURCE!H601,"????0"),"  ","")," ",""))   ))), "")&amp;
       IF(ISTEXT(SOURCE!H601),SOURCE!H601, SUBSTITUTE(SUBSTITUTE(TEXT(SOURCE!H601,"????0"),"  ","")," ",""))   &amp;","&amp; IF(lookups!$J$2-3 &gt;= 0, REPT(" ",lookups!$J$2-3-5), "")&amp;
      SOURCE!I601&amp;
" | "&amp; IF(lookups!$K$2-LEN(SOURCE!I601) &gt;= 0, REPT(" ",lookups!$K$2-LEN(SOURCE!I601)), "")&amp;
      SOURCE!J601&amp;      IF(lookups!$L$2-LEN(SOURCE!J601) &gt;= 0, REPT(" ",lookups!$L$2-LEN(SOURCE!J601)), "")&amp;
" | "&amp; IF(lookups!$K$2-LEN(SOURCE!I601) &gt;= 0, REPT(" ",lookups!$K$2-LEN(SOURCE!I601)), "")&amp;
      SOURCE!K601&amp;      IF(lookups!$L$2-LEN(SOURCE!K601) &gt;= 0, REPT(" ",lookups!$M$2-LEN(SOURCE!K601)), "")&amp;
" | "&amp; SOURCE!L601&amp;      IF(lookups!$O$2-LEN(SOURCE!L601) &gt;= 0, REPT(" ",lookups!$O$2-LEN(SOURCE!L601)), "")&amp;
" | "&amp; SOURCE!M601&amp;      IF(lookups!$P$2-LEN(SOURCE!M601) &gt;= 0, REPT(" ",lookups!$P$2-LEN(SOURCE!M601)), "")&amp;
      "},"&amp;IF(SOURCE!O601&lt;&gt;"",""&amp;SOURCE!O601,"")
 )
)
)</f>
        <v>/*  577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602" spans="1:1">
      <c r="A602" s="80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IF(lookups!$E$2-LEN(SOURCE!C602) &gt;= 0, REPT(" ",lookups!$E$2-LEN(SOURCE!C602)), "")&amp;
      SOURCE!D602&amp;", "&amp; IF(lookups!$F$2-LEN(SOURCE!D602) &gt;= 0, REPT(" ",lookups!$F$2-LEN(SOURCE!D602)), "")&amp;
      SOURCE!E602&amp;", "&amp; IF(lookups!$G$2-LEN(SOURCE!E602) &gt;=0, REPT(" ",lookups!$G$2-LEN(SOURCE!E602)), "")&amp;
      SOURCE!F602&amp;", "&amp; IF(lookups!$H$2-LEN(SOURCE!F602) &gt;= 0, REPT(" ",lookups!$H$2-LEN(SOURCE!F602)+2), "")&amp;"("&amp;
      SUBSTITUTE(TEXT(SOURCE!G602,"??0"),"  ","")&amp;" &lt;&lt; TAM_MAX_BITS) |"&amp; IF(lookups!$I$2-3 &gt;= 0, REPT(" ",MAX(1,lookups!$I$2-5+4+1-1-LEN(  IF(ISTEXT(SOURCE!H602),SOURCE!H602,  SUBSTITUTE(SUBSTITUTE(TEXT(SOURCE!H602,"????0"),"  ","")," ",""))   ))), "")&amp;
       IF(ISTEXT(SOURCE!H602),SOURCE!H602, SUBSTITUTE(SUBSTITUTE(TEXT(SOURCE!H602,"????0"),"  ","")," ",""))   &amp;","&amp; IF(lookups!$J$2-3 &gt;= 0, REPT(" ",lookups!$J$2-3-5), "")&amp;
      SOURCE!I602&amp;
" | "&amp; IF(lookups!$K$2-LEN(SOURCE!I602) &gt;= 0, REPT(" ",lookups!$K$2-LEN(SOURCE!I602)), "")&amp;
      SOURCE!J602&amp;      IF(lookups!$L$2-LEN(SOURCE!J602) &gt;= 0, REPT(" ",lookups!$L$2-LEN(SOURCE!J602)), "")&amp;
" | "&amp; IF(lookups!$K$2-LEN(SOURCE!I602) &gt;= 0, REPT(" ",lookups!$K$2-LEN(SOURCE!I602)), "")&amp;
      SOURCE!K602&amp;      IF(lookups!$L$2-LEN(SOURCE!K602) &gt;= 0, REPT(" ",lookups!$M$2-LEN(SOURCE!K602)), "")&amp;
" | "&amp; SOURCE!L602&amp;      IF(lookups!$O$2-LEN(SOURCE!L602) &gt;= 0, REPT(" ",lookups!$O$2-LEN(SOURCE!L602)), "")&amp;
" | "&amp; SOURCE!M602&amp;      IF(lookups!$P$2-LEN(SOURCE!M602) &gt;= 0, REPT(" ",lookups!$P$2-LEN(SOURCE!M602)), "")&amp;
      "},"&amp;IF(SOURCE!O602&lt;&gt;"",""&amp;SOURCE!O602,"")
 )
)
)</f>
        <v>/*  578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603" spans="1:1">
      <c r="A603" s="80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IF(lookups!$E$2-LEN(SOURCE!C603) &gt;= 0, REPT(" ",lookups!$E$2-LEN(SOURCE!C603)), "")&amp;
      SOURCE!D603&amp;", "&amp; IF(lookups!$F$2-LEN(SOURCE!D603) &gt;= 0, REPT(" ",lookups!$F$2-LEN(SOURCE!D603)), "")&amp;
      SOURCE!E603&amp;", "&amp; IF(lookups!$G$2-LEN(SOURCE!E603) &gt;=0, REPT(" ",lookups!$G$2-LEN(SOURCE!E603)), "")&amp;
      SOURCE!F603&amp;", "&amp; IF(lookups!$H$2-LEN(SOURCE!F603) &gt;= 0, REPT(" ",lookups!$H$2-LEN(SOURCE!F603)+2), "")&amp;"("&amp;
      SUBSTITUTE(TEXT(SOURCE!G603,"??0"),"  ","")&amp;" &lt;&lt; TAM_MAX_BITS) |"&amp; IF(lookups!$I$2-3 &gt;= 0, REPT(" ",MAX(1,lookups!$I$2-5+4+1-1-LEN(  IF(ISTEXT(SOURCE!H603),SOURCE!H603,  SUBSTITUTE(SUBSTITUTE(TEXT(SOURCE!H603,"????0"),"  ","")," ",""))   ))), "")&amp;
       IF(ISTEXT(SOURCE!H603),SOURCE!H603, SUBSTITUTE(SUBSTITUTE(TEXT(SOURCE!H603,"????0"),"  ","")," ",""))   &amp;","&amp; IF(lookups!$J$2-3 &gt;= 0, REPT(" ",lookups!$J$2-3-5), "")&amp;
      SOURCE!I603&amp;
" | "&amp; IF(lookups!$K$2-LEN(SOURCE!I603) &gt;= 0, REPT(" ",lookups!$K$2-LEN(SOURCE!I603)), "")&amp;
      SOURCE!J603&amp;      IF(lookups!$L$2-LEN(SOURCE!J603) &gt;= 0, REPT(" ",lookups!$L$2-LEN(SOURCE!J603)), "")&amp;
" | "&amp; IF(lookups!$K$2-LEN(SOURCE!I603) &gt;= 0, REPT(" ",lookups!$K$2-LEN(SOURCE!I603)), "")&amp;
      SOURCE!K603&amp;      IF(lookups!$L$2-LEN(SOURCE!K603) &gt;= 0, REPT(" ",lookups!$M$2-LEN(SOURCE!K603)), "")&amp;
" | "&amp; SOURCE!L603&amp;      IF(lookups!$O$2-LEN(SOURCE!L603) &gt;= 0, REPT(" ",lookups!$O$2-LEN(SOURCE!L603)), "")&amp;
" | "&amp; SOURCE!M603&amp;      IF(lookups!$P$2-LEN(SOURCE!M603) &gt;= 0, REPT(" ",lookups!$P$2-LEN(SOURCE!M603)), "")&amp;
      "},"&amp;IF(SOURCE!O603&lt;&gt;"",""&amp;SOURCE!O603,"")
 )
)
)</f>
        <v>/*  579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604" spans="1:1">
      <c r="A604" s="80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IF(lookups!$E$2-LEN(SOURCE!C604) &gt;= 0, REPT(" ",lookups!$E$2-LEN(SOURCE!C604)), "")&amp;
      SOURCE!D604&amp;", "&amp; IF(lookups!$F$2-LEN(SOURCE!D604) &gt;= 0, REPT(" ",lookups!$F$2-LEN(SOURCE!D604)), "")&amp;
      SOURCE!E604&amp;", "&amp; IF(lookups!$G$2-LEN(SOURCE!E604) &gt;=0, REPT(" ",lookups!$G$2-LEN(SOURCE!E604)), "")&amp;
      SOURCE!F604&amp;", "&amp; IF(lookups!$H$2-LEN(SOURCE!F604) &gt;= 0, REPT(" ",lookups!$H$2-LEN(SOURCE!F604)+2), "")&amp;"("&amp;
      SUBSTITUTE(TEXT(SOURCE!G604,"??0"),"  ","")&amp;" &lt;&lt; TAM_MAX_BITS) |"&amp; IF(lookups!$I$2-3 &gt;= 0, REPT(" ",MAX(1,lookups!$I$2-5+4+1-1-LEN(  IF(ISTEXT(SOURCE!H604),SOURCE!H604,  SUBSTITUTE(SUBSTITUTE(TEXT(SOURCE!H604,"????0"),"  ","")," ",""))   ))), "")&amp;
       IF(ISTEXT(SOURCE!H604),SOURCE!H604, SUBSTITUTE(SUBSTITUTE(TEXT(SOURCE!H604,"????0"),"  ","")," ",""))   &amp;","&amp; IF(lookups!$J$2-3 &gt;= 0, REPT(" ",lookups!$J$2-3-5), "")&amp;
      SOURCE!I604&amp;
" | "&amp; IF(lookups!$K$2-LEN(SOURCE!I604) &gt;= 0, REPT(" ",lookups!$K$2-LEN(SOURCE!I604)), "")&amp;
      SOURCE!J604&amp;      IF(lookups!$L$2-LEN(SOURCE!J604) &gt;= 0, REPT(" ",lookups!$L$2-LEN(SOURCE!J604)), "")&amp;
" | "&amp; IF(lookups!$K$2-LEN(SOURCE!I604) &gt;= 0, REPT(" ",lookups!$K$2-LEN(SOURCE!I604)), "")&amp;
      SOURCE!K604&amp;      IF(lookups!$L$2-LEN(SOURCE!K604) &gt;= 0, REPT(" ",lookups!$M$2-LEN(SOURCE!K604)), "")&amp;
" | "&amp; SOURCE!L604&amp;      IF(lookups!$O$2-LEN(SOURCE!L604) &gt;= 0, REPT(" ",lookups!$O$2-LEN(SOURCE!L604)), "")&amp;
" | "&amp; SOURCE!M604&amp;      IF(lookups!$P$2-LEN(SOURCE!M604) &gt;= 0, REPT(" ",lookups!$P$2-LEN(SOURCE!M604)), "")&amp;
      "},"&amp;IF(SOURCE!O604&lt;&gt;"",""&amp;SOURCE!O604,"")
 )
)
)</f>
        <v>/*  580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605" spans="1:1">
      <c r="A605" s="80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IF(lookups!$E$2-LEN(SOURCE!C605) &gt;= 0, REPT(" ",lookups!$E$2-LEN(SOURCE!C605)), "")&amp;
      SOURCE!D605&amp;", "&amp; IF(lookups!$F$2-LEN(SOURCE!D605) &gt;= 0, REPT(" ",lookups!$F$2-LEN(SOURCE!D605)), "")&amp;
      SOURCE!E605&amp;", "&amp; IF(lookups!$G$2-LEN(SOURCE!E605) &gt;=0, REPT(" ",lookups!$G$2-LEN(SOURCE!E605)), "")&amp;
      SOURCE!F605&amp;", "&amp; IF(lookups!$H$2-LEN(SOURCE!F605) &gt;= 0, REPT(" ",lookups!$H$2-LEN(SOURCE!F605)+2), "")&amp;"("&amp;
      SUBSTITUTE(TEXT(SOURCE!G605,"??0"),"  ","")&amp;" &lt;&lt; TAM_MAX_BITS) |"&amp; IF(lookups!$I$2-3 &gt;= 0, REPT(" ",MAX(1,lookups!$I$2-5+4+1-1-LEN(  IF(ISTEXT(SOURCE!H605),SOURCE!H605,  SUBSTITUTE(SUBSTITUTE(TEXT(SOURCE!H605,"????0"),"  ","")," ",""))   ))), "")&amp;
       IF(ISTEXT(SOURCE!H605),SOURCE!H605, SUBSTITUTE(SUBSTITUTE(TEXT(SOURCE!H605,"????0"),"  ","")," ",""))   &amp;","&amp; IF(lookups!$J$2-3 &gt;= 0, REPT(" ",lookups!$J$2-3-5), "")&amp;
      SOURCE!I605&amp;
" | "&amp; IF(lookups!$K$2-LEN(SOURCE!I605) &gt;= 0, REPT(" ",lookups!$K$2-LEN(SOURCE!I605)), "")&amp;
      SOURCE!J605&amp;      IF(lookups!$L$2-LEN(SOURCE!J605) &gt;= 0, REPT(" ",lookups!$L$2-LEN(SOURCE!J605)), "")&amp;
" | "&amp; IF(lookups!$K$2-LEN(SOURCE!I605) &gt;= 0, REPT(" ",lookups!$K$2-LEN(SOURCE!I605)), "")&amp;
      SOURCE!K605&amp;      IF(lookups!$L$2-LEN(SOURCE!K605) &gt;= 0, REPT(" ",lookups!$M$2-LEN(SOURCE!K605)), "")&amp;
" | "&amp; SOURCE!L605&amp;      IF(lookups!$O$2-LEN(SOURCE!L605) &gt;= 0, REPT(" ",lookups!$O$2-LEN(SOURCE!L605)), "")&amp;
" | "&amp; SOURCE!M605&amp;      IF(lookups!$P$2-LEN(SOURCE!M605) &gt;= 0, REPT(" ",lookups!$P$2-LEN(SOURCE!M605)), "")&amp;
      "},"&amp;IF(SOURCE!O605&lt;&gt;"",""&amp;SOURCE!O605,"")
 )
)
)</f>
        <v>/*  581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606" spans="1:1">
      <c r="A606" s="80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IF(lookups!$E$2-LEN(SOURCE!C606) &gt;= 0, REPT(" ",lookups!$E$2-LEN(SOURCE!C606)), "")&amp;
      SOURCE!D606&amp;", "&amp; IF(lookups!$F$2-LEN(SOURCE!D606) &gt;= 0, REPT(" ",lookups!$F$2-LEN(SOURCE!D606)), "")&amp;
      SOURCE!E606&amp;", "&amp; IF(lookups!$G$2-LEN(SOURCE!E606) &gt;=0, REPT(" ",lookups!$G$2-LEN(SOURCE!E606)), "")&amp;
      SOURCE!F606&amp;", "&amp; IF(lookups!$H$2-LEN(SOURCE!F606) &gt;= 0, REPT(" ",lookups!$H$2-LEN(SOURCE!F606)+2), "")&amp;"("&amp;
      SUBSTITUTE(TEXT(SOURCE!G606,"??0"),"  ","")&amp;" &lt;&lt; TAM_MAX_BITS) |"&amp; IF(lookups!$I$2-3 &gt;= 0, REPT(" ",MAX(1,lookups!$I$2-5+4+1-1-LEN(  IF(ISTEXT(SOURCE!H606),SOURCE!H606,  SUBSTITUTE(SUBSTITUTE(TEXT(SOURCE!H606,"????0"),"  ","")," ",""))   ))), "")&amp;
       IF(ISTEXT(SOURCE!H606),SOURCE!H606, SUBSTITUTE(SUBSTITUTE(TEXT(SOURCE!H606,"????0"),"  ","")," ",""))   &amp;","&amp; IF(lookups!$J$2-3 &gt;= 0, REPT(" ",lookups!$J$2-3-5), "")&amp;
      SOURCE!I606&amp;
" | "&amp; IF(lookups!$K$2-LEN(SOURCE!I606) &gt;= 0, REPT(" ",lookups!$K$2-LEN(SOURCE!I606)), "")&amp;
      SOURCE!J606&amp;      IF(lookups!$L$2-LEN(SOURCE!J606) &gt;= 0, REPT(" ",lookups!$L$2-LEN(SOURCE!J606)), "")&amp;
" | "&amp; IF(lookups!$K$2-LEN(SOURCE!I606) &gt;= 0, REPT(" ",lookups!$K$2-LEN(SOURCE!I606)), "")&amp;
      SOURCE!K606&amp;      IF(lookups!$L$2-LEN(SOURCE!K606) &gt;= 0, REPT(" ",lookups!$M$2-LEN(SOURCE!K606)), "")&amp;
" | "&amp; SOURCE!L606&amp;      IF(lookups!$O$2-LEN(SOURCE!L606) &gt;= 0, REPT(" ",lookups!$O$2-LEN(SOURCE!L606)), "")&amp;
" | "&amp; SOURCE!M606&amp;      IF(lookups!$P$2-LEN(SOURCE!M606) &gt;= 0, REPT(" ",lookups!$P$2-LEN(SOURCE!M606)), "")&amp;
      "},"&amp;IF(SOURCE!O606&lt;&gt;"",""&amp;SOURCE!O606,"")
 )
)
)</f>
        <v>/*  582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607" spans="1:1">
      <c r="A607" s="80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IF(lookups!$E$2-LEN(SOURCE!C607) &gt;= 0, REPT(" ",lookups!$E$2-LEN(SOURCE!C607)), "")&amp;
      SOURCE!D607&amp;", "&amp; IF(lookups!$F$2-LEN(SOURCE!D607) &gt;= 0, REPT(" ",lookups!$F$2-LEN(SOURCE!D607)), "")&amp;
      SOURCE!E607&amp;", "&amp; IF(lookups!$G$2-LEN(SOURCE!E607) &gt;=0, REPT(" ",lookups!$G$2-LEN(SOURCE!E607)), "")&amp;
      SOURCE!F607&amp;", "&amp; IF(lookups!$H$2-LEN(SOURCE!F607) &gt;= 0, REPT(" ",lookups!$H$2-LEN(SOURCE!F607)+2), "")&amp;"("&amp;
      SUBSTITUTE(TEXT(SOURCE!G607,"??0"),"  ","")&amp;" &lt;&lt; TAM_MAX_BITS) |"&amp; IF(lookups!$I$2-3 &gt;= 0, REPT(" ",MAX(1,lookups!$I$2-5+4+1-1-LEN(  IF(ISTEXT(SOURCE!H607),SOURCE!H607,  SUBSTITUTE(SUBSTITUTE(TEXT(SOURCE!H607,"????0"),"  ","")," ",""))   ))), "")&amp;
       IF(ISTEXT(SOURCE!H607),SOURCE!H607, SUBSTITUTE(SUBSTITUTE(TEXT(SOURCE!H607,"????0"),"  ","")," ",""))   &amp;","&amp; IF(lookups!$J$2-3 &gt;= 0, REPT(" ",lookups!$J$2-3-5), "")&amp;
      SOURCE!I607&amp;
" | "&amp; IF(lookups!$K$2-LEN(SOURCE!I607) &gt;= 0, REPT(" ",lookups!$K$2-LEN(SOURCE!I607)), "")&amp;
      SOURCE!J607&amp;      IF(lookups!$L$2-LEN(SOURCE!J607) &gt;= 0, REPT(" ",lookups!$L$2-LEN(SOURCE!J607)), "")&amp;
" | "&amp; IF(lookups!$K$2-LEN(SOURCE!I607) &gt;= 0, REPT(" ",lookups!$K$2-LEN(SOURCE!I607)), "")&amp;
      SOURCE!K607&amp;      IF(lookups!$L$2-LEN(SOURCE!K607) &gt;= 0, REPT(" ",lookups!$M$2-LEN(SOURCE!K607)), "")&amp;
" | "&amp; SOURCE!L607&amp;      IF(lookups!$O$2-LEN(SOURCE!L607) &gt;= 0, REPT(" ",lookups!$O$2-LEN(SOURCE!L607)), "")&amp;
" | "&amp; SOURCE!M607&amp;      IF(lookups!$P$2-LEN(SOURCE!M607) &gt;= 0, REPT(" ",lookups!$P$2-LEN(SOURCE!M607)), "")&amp;
      "},"&amp;IF(SOURCE!O607&lt;&gt;"",""&amp;SOURCE!O607,"")
 )
)
)</f>
        <v>/*  583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608" spans="1:1">
      <c r="A608" s="80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IF(lookups!$E$2-LEN(SOURCE!C608) &gt;= 0, REPT(" ",lookups!$E$2-LEN(SOURCE!C608)), "")&amp;
      SOURCE!D608&amp;", "&amp; IF(lookups!$F$2-LEN(SOURCE!D608) &gt;= 0, REPT(" ",lookups!$F$2-LEN(SOURCE!D608)), "")&amp;
      SOURCE!E608&amp;", "&amp; IF(lookups!$G$2-LEN(SOURCE!E608) &gt;=0, REPT(" ",lookups!$G$2-LEN(SOURCE!E608)), "")&amp;
      SOURCE!F608&amp;", "&amp; IF(lookups!$H$2-LEN(SOURCE!F608) &gt;= 0, REPT(" ",lookups!$H$2-LEN(SOURCE!F608)+2), "")&amp;"("&amp;
      SUBSTITUTE(TEXT(SOURCE!G608,"??0"),"  ","")&amp;" &lt;&lt; TAM_MAX_BITS) |"&amp; IF(lookups!$I$2-3 &gt;= 0, REPT(" ",MAX(1,lookups!$I$2-5+4+1-1-LEN(  IF(ISTEXT(SOURCE!H608),SOURCE!H608,  SUBSTITUTE(SUBSTITUTE(TEXT(SOURCE!H608,"????0"),"  ","")," ",""))   ))), "")&amp;
       IF(ISTEXT(SOURCE!H608),SOURCE!H608, SUBSTITUTE(SUBSTITUTE(TEXT(SOURCE!H608,"????0"),"  ","")," ",""))   &amp;","&amp; IF(lookups!$J$2-3 &gt;= 0, REPT(" ",lookups!$J$2-3-5), "")&amp;
      SOURCE!I608&amp;
" | "&amp; IF(lookups!$K$2-LEN(SOURCE!I608) &gt;= 0, REPT(" ",lookups!$K$2-LEN(SOURCE!I608)), "")&amp;
      SOURCE!J608&amp;      IF(lookups!$L$2-LEN(SOURCE!J608) &gt;= 0, REPT(" ",lookups!$L$2-LEN(SOURCE!J608)), "")&amp;
" | "&amp; IF(lookups!$K$2-LEN(SOURCE!I608) &gt;= 0, REPT(" ",lookups!$K$2-LEN(SOURCE!I608)), "")&amp;
      SOURCE!K608&amp;      IF(lookups!$L$2-LEN(SOURCE!K608) &gt;= 0, REPT(" ",lookups!$M$2-LEN(SOURCE!K608)), "")&amp;
" | "&amp; SOURCE!L608&amp;      IF(lookups!$O$2-LEN(SOURCE!L608) &gt;= 0, REPT(" ",lookups!$O$2-LEN(SOURCE!L608)), "")&amp;
" | "&amp; SOURCE!M608&amp;      IF(lookups!$P$2-LEN(SOURCE!M608) &gt;= 0, REPT(" ",lookups!$P$2-LEN(SOURCE!M608)), "")&amp;
      "},"&amp;IF(SOURCE!O608&lt;&gt;"",""&amp;SOURCE!O608,"")
 )
)
)</f>
        <v>/*  584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609" spans="1:1">
      <c r="A609" s="80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IF(lookups!$E$2-LEN(SOURCE!C609) &gt;= 0, REPT(" ",lookups!$E$2-LEN(SOURCE!C609)), "")&amp;
      SOURCE!D609&amp;", "&amp; IF(lookups!$F$2-LEN(SOURCE!D609) &gt;= 0, REPT(" ",lookups!$F$2-LEN(SOURCE!D609)), "")&amp;
      SOURCE!E609&amp;", "&amp; IF(lookups!$G$2-LEN(SOURCE!E609) &gt;=0, REPT(" ",lookups!$G$2-LEN(SOURCE!E609)), "")&amp;
      SOURCE!F609&amp;", "&amp; IF(lookups!$H$2-LEN(SOURCE!F609) &gt;= 0, REPT(" ",lookups!$H$2-LEN(SOURCE!F609)+2), "")&amp;"("&amp;
      SUBSTITUTE(TEXT(SOURCE!G609,"??0"),"  ","")&amp;" &lt;&lt; TAM_MAX_BITS) |"&amp; IF(lookups!$I$2-3 &gt;= 0, REPT(" ",MAX(1,lookups!$I$2-5+4+1-1-LEN(  IF(ISTEXT(SOURCE!H609),SOURCE!H609,  SUBSTITUTE(SUBSTITUTE(TEXT(SOURCE!H609,"????0"),"  ","")," ",""))   ))), "")&amp;
       IF(ISTEXT(SOURCE!H609),SOURCE!H609, SUBSTITUTE(SUBSTITUTE(TEXT(SOURCE!H609,"????0"),"  ","")," ",""))   &amp;","&amp; IF(lookups!$J$2-3 &gt;= 0, REPT(" ",lookups!$J$2-3-5), "")&amp;
      SOURCE!I609&amp;
" | "&amp; IF(lookups!$K$2-LEN(SOURCE!I609) &gt;= 0, REPT(" ",lookups!$K$2-LEN(SOURCE!I609)), "")&amp;
      SOURCE!J609&amp;      IF(lookups!$L$2-LEN(SOURCE!J609) &gt;= 0, REPT(" ",lookups!$L$2-LEN(SOURCE!J609)), "")&amp;
" | "&amp; IF(lookups!$K$2-LEN(SOURCE!I609) &gt;= 0, REPT(" ",lookups!$K$2-LEN(SOURCE!I609)), "")&amp;
      SOURCE!K609&amp;      IF(lookups!$L$2-LEN(SOURCE!K609) &gt;= 0, REPT(" ",lookups!$M$2-LEN(SOURCE!K609)), "")&amp;
" | "&amp; SOURCE!L609&amp;      IF(lookups!$O$2-LEN(SOURCE!L609) &gt;= 0, REPT(" ",lookups!$O$2-LEN(SOURCE!L609)), "")&amp;
" | "&amp; SOURCE!M609&amp;      IF(lookups!$P$2-LEN(SOURCE!M609) &gt;= 0, REPT(" ",lookups!$P$2-LEN(SOURCE!M609)), "")&amp;
      "},"&amp;IF(SOURCE!O609&lt;&gt;"",""&amp;SOURCE!O609,"")
 )
)
)</f>
        <v>/*  585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610" spans="1:1">
      <c r="A610" s="80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IF(lookups!$E$2-LEN(SOURCE!C610) &gt;= 0, REPT(" ",lookups!$E$2-LEN(SOURCE!C610)), "")&amp;
      SOURCE!D610&amp;", "&amp; IF(lookups!$F$2-LEN(SOURCE!D610) &gt;= 0, REPT(" ",lookups!$F$2-LEN(SOURCE!D610)), "")&amp;
      SOURCE!E610&amp;", "&amp; IF(lookups!$G$2-LEN(SOURCE!E610) &gt;=0, REPT(" ",lookups!$G$2-LEN(SOURCE!E610)), "")&amp;
      SOURCE!F610&amp;", "&amp; IF(lookups!$H$2-LEN(SOURCE!F610) &gt;= 0, REPT(" ",lookups!$H$2-LEN(SOURCE!F610)+2), "")&amp;"("&amp;
      SUBSTITUTE(TEXT(SOURCE!G610,"??0"),"  ","")&amp;" &lt;&lt; TAM_MAX_BITS) |"&amp; IF(lookups!$I$2-3 &gt;= 0, REPT(" ",MAX(1,lookups!$I$2-5+4+1-1-LEN(  IF(ISTEXT(SOURCE!H610),SOURCE!H610,  SUBSTITUTE(SUBSTITUTE(TEXT(SOURCE!H610,"????0"),"  ","")," ",""))   ))), "")&amp;
       IF(ISTEXT(SOURCE!H610),SOURCE!H610, SUBSTITUTE(SUBSTITUTE(TEXT(SOURCE!H610,"????0"),"  ","")," ",""))   &amp;","&amp; IF(lookups!$J$2-3 &gt;= 0, REPT(" ",lookups!$J$2-3-5), "")&amp;
      SOURCE!I610&amp;
" | "&amp; IF(lookups!$K$2-LEN(SOURCE!I610) &gt;= 0, REPT(" ",lookups!$K$2-LEN(SOURCE!I610)), "")&amp;
      SOURCE!J610&amp;      IF(lookups!$L$2-LEN(SOURCE!J610) &gt;= 0, REPT(" ",lookups!$L$2-LEN(SOURCE!J610)), "")&amp;
" | "&amp; IF(lookups!$K$2-LEN(SOURCE!I610) &gt;= 0, REPT(" ",lookups!$K$2-LEN(SOURCE!I610)), "")&amp;
      SOURCE!K610&amp;      IF(lookups!$L$2-LEN(SOURCE!K610) &gt;= 0, REPT(" ",lookups!$M$2-LEN(SOURCE!K610)), "")&amp;
" | "&amp; SOURCE!L610&amp;      IF(lookups!$O$2-LEN(SOURCE!L610) &gt;= 0, REPT(" ",lookups!$O$2-LEN(SOURCE!L610)), "")&amp;
" | "&amp; SOURCE!M610&amp;      IF(lookups!$P$2-LEN(SOURCE!M610) &gt;= 0, REPT(" ",lookups!$P$2-LEN(SOURCE!M610)), "")&amp;
      "},"&amp;IF(SOURCE!O610&lt;&gt;"",""&amp;SOURCE!O610,"")
 )
)
)</f>
        <v>/*  586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611" spans="1:1">
      <c r="A611" s="80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IF(lookups!$E$2-LEN(SOURCE!C611) &gt;= 0, REPT(" ",lookups!$E$2-LEN(SOURCE!C611)), "")&amp;
      SOURCE!D611&amp;", "&amp; IF(lookups!$F$2-LEN(SOURCE!D611) &gt;= 0, REPT(" ",lookups!$F$2-LEN(SOURCE!D611)), "")&amp;
      SOURCE!E611&amp;", "&amp; IF(lookups!$G$2-LEN(SOURCE!E611) &gt;=0, REPT(" ",lookups!$G$2-LEN(SOURCE!E611)), "")&amp;
      SOURCE!F611&amp;", "&amp; IF(lookups!$H$2-LEN(SOURCE!F611) &gt;= 0, REPT(" ",lookups!$H$2-LEN(SOURCE!F611)+2), "")&amp;"("&amp;
      SUBSTITUTE(TEXT(SOURCE!G611,"??0"),"  ","")&amp;" &lt;&lt; TAM_MAX_BITS) |"&amp; IF(lookups!$I$2-3 &gt;= 0, REPT(" ",MAX(1,lookups!$I$2-5+4+1-1-LEN(  IF(ISTEXT(SOURCE!H611),SOURCE!H611,  SUBSTITUTE(SUBSTITUTE(TEXT(SOURCE!H611,"????0"),"  ","")," ",""))   ))), "")&amp;
       IF(ISTEXT(SOURCE!H611),SOURCE!H611, SUBSTITUTE(SUBSTITUTE(TEXT(SOURCE!H611,"????0"),"  ","")," ",""))   &amp;","&amp; IF(lookups!$J$2-3 &gt;= 0, REPT(" ",lookups!$J$2-3-5), "")&amp;
      SOURCE!I611&amp;
" | "&amp; IF(lookups!$K$2-LEN(SOURCE!I611) &gt;= 0, REPT(" ",lookups!$K$2-LEN(SOURCE!I611)), "")&amp;
      SOURCE!J611&amp;      IF(lookups!$L$2-LEN(SOURCE!J611) &gt;= 0, REPT(" ",lookups!$L$2-LEN(SOURCE!J611)), "")&amp;
" | "&amp; IF(lookups!$K$2-LEN(SOURCE!I611) &gt;= 0, REPT(" ",lookups!$K$2-LEN(SOURCE!I611)), "")&amp;
      SOURCE!K611&amp;      IF(lookups!$L$2-LEN(SOURCE!K611) &gt;= 0, REPT(" ",lookups!$M$2-LEN(SOURCE!K611)), "")&amp;
" | "&amp; SOURCE!L611&amp;      IF(lookups!$O$2-LEN(SOURCE!L611) &gt;= 0, REPT(" ",lookups!$O$2-LEN(SOURCE!L611)), "")&amp;
" | "&amp; SOURCE!M611&amp;      IF(lookups!$P$2-LEN(SOURCE!M611) &gt;= 0, REPT(" ",lookups!$P$2-LEN(SOURCE!M611)), "")&amp;
      "},"&amp;IF(SOURCE!O611&lt;&gt;"",""&amp;SOURCE!O611,"")
 )
)
)</f>
        <v>/*  587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612" spans="1:1">
      <c r="A612" s="80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IF(lookups!$E$2-LEN(SOURCE!C612) &gt;= 0, REPT(" ",lookups!$E$2-LEN(SOURCE!C612)), "")&amp;
      SOURCE!D612&amp;", "&amp; IF(lookups!$F$2-LEN(SOURCE!D612) &gt;= 0, REPT(" ",lookups!$F$2-LEN(SOURCE!D612)), "")&amp;
      SOURCE!E612&amp;", "&amp; IF(lookups!$G$2-LEN(SOURCE!E612) &gt;=0, REPT(" ",lookups!$G$2-LEN(SOURCE!E612)), "")&amp;
      SOURCE!F612&amp;", "&amp; IF(lookups!$H$2-LEN(SOURCE!F612) &gt;= 0, REPT(" ",lookups!$H$2-LEN(SOURCE!F612)+2), "")&amp;"("&amp;
      SUBSTITUTE(TEXT(SOURCE!G612,"??0"),"  ","")&amp;" &lt;&lt; TAM_MAX_BITS) |"&amp; IF(lookups!$I$2-3 &gt;= 0, REPT(" ",MAX(1,lookups!$I$2-5+4+1-1-LEN(  IF(ISTEXT(SOURCE!H612),SOURCE!H612,  SUBSTITUTE(SUBSTITUTE(TEXT(SOURCE!H612,"????0"),"  ","")," ",""))   ))), "")&amp;
       IF(ISTEXT(SOURCE!H612),SOURCE!H612, SUBSTITUTE(SUBSTITUTE(TEXT(SOURCE!H612,"????0"),"  ","")," ",""))   &amp;","&amp; IF(lookups!$J$2-3 &gt;= 0, REPT(" ",lookups!$J$2-3-5), "")&amp;
      SOURCE!I612&amp;
" | "&amp; IF(lookups!$K$2-LEN(SOURCE!I612) &gt;= 0, REPT(" ",lookups!$K$2-LEN(SOURCE!I612)), "")&amp;
      SOURCE!J612&amp;      IF(lookups!$L$2-LEN(SOURCE!J612) &gt;= 0, REPT(" ",lookups!$L$2-LEN(SOURCE!J612)), "")&amp;
" | "&amp; IF(lookups!$K$2-LEN(SOURCE!I612) &gt;= 0, REPT(" ",lookups!$K$2-LEN(SOURCE!I612)), "")&amp;
      SOURCE!K612&amp;      IF(lookups!$L$2-LEN(SOURCE!K612) &gt;= 0, REPT(" ",lookups!$M$2-LEN(SOURCE!K612)), "")&amp;
" | "&amp; SOURCE!L612&amp;      IF(lookups!$O$2-LEN(SOURCE!L612) &gt;= 0, REPT(" ",lookups!$O$2-LEN(SOURCE!L612)), "")&amp;
" | "&amp; SOURCE!M612&amp;      IF(lookups!$P$2-LEN(SOURCE!M612) &gt;= 0, REPT(" ",lookups!$P$2-LEN(SOURCE!M612)), "")&amp;
      "},"&amp;IF(SOURCE!O612&lt;&gt;"",""&amp;SOURCE!O612,"")
 )
)
)</f>
        <v>/*  588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613" spans="1:1">
      <c r="A613" s="80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IF(lookups!$E$2-LEN(SOURCE!C613) &gt;= 0, REPT(" ",lookups!$E$2-LEN(SOURCE!C613)), "")&amp;
      SOURCE!D613&amp;", "&amp; IF(lookups!$F$2-LEN(SOURCE!D613) &gt;= 0, REPT(" ",lookups!$F$2-LEN(SOURCE!D613)), "")&amp;
      SOURCE!E613&amp;", "&amp; IF(lookups!$G$2-LEN(SOURCE!E613) &gt;=0, REPT(" ",lookups!$G$2-LEN(SOURCE!E613)), "")&amp;
      SOURCE!F613&amp;", "&amp; IF(lookups!$H$2-LEN(SOURCE!F613) &gt;= 0, REPT(" ",lookups!$H$2-LEN(SOURCE!F613)+2), "")&amp;"("&amp;
      SUBSTITUTE(TEXT(SOURCE!G613,"??0"),"  ","")&amp;" &lt;&lt; TAM_MAX_BITS) |"&amp; IF(lookups!$I$2-3 &gt;= 0, REPT(" ",MAX(1,lookups!$I$2-5+4+1-1-LEN(  IF(ISTEXT(SOURCE!H613),SOURCE!H613,  SUBSTITUTE(SUBSTITUTE(TEXT(SOURCE!H613,"????0"),"  ","")," ",""))   ))), "")&amp;
       IF(ISTEXT(SOURCE!H613),SOURCE!H613, SUBSTITUTE(SUBSTITUTE(TEXT(SOURCE!H613,"????0"),"  ","")," ",""))   &amp;","&amp; IF(lookups!$J$2-3 &gt;= 0, REPT(" ",lookups!$J$2-3-5), "")&amp;
      SOURCE!I613&amp;
" | "&amp; IF(lookups!$K$2-LEN(SOURCE!I613) &gt;= 0, REPT(" ",lookups!$K$2-LEN(SOURCE!I613)), "")&amp;
      SOURCE!J613&amp;      IF(lookups!$L$2-LEN(SOURCE!J613) &gt;= 0, REPT(" ",lookups!$L$2-LEN(SOURCE!J613)), "")&amp;
" | "&amp; IF(lookups!$K$2-LEN(SOURCE!I613) &gt;= 0, REPT(" ",lookups!$K$2-LEN(SOURCE!I613)), "")&amp;
      SOURCE!K613&amp;      IF(lookups!$L$2-LEN(SOURCE!K613) &gt;= 0, REPT(" ",lookups!$M$2-LEN(SOURCE!K613)), "")&amp;
" | "&amp; SOURCE!L613&amp;      IF(lookups!$O$2-LEN(SOURCE!L613) &gt;= 0, REPT(" ",lookups!$O$2-LEN(SOURCE!L613)), "")&amp;
" | "&amp; SOURCE!M613&amp;      IF(lookups!$P$2-LEN(SOURCE!M613) &gt;= 0, REPT(" ",lookups!$P$2-LEN(SOURCE!M613)), "")&amp;
      "},"&amp;IF(SOURCE!O613&lt;&gt;"",""&amp;SOURCE!O613,"")
 )
)
)</f>
        <v>/*  589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614" spans="1:1">
      <c r="A614" s="80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IF(lookups!$E$2-LEN(SOURCE!C614) &gt;= 0, REPT(" ",lookups!$E$2-LEN(SOURCE!C614)), "")&amp;
      SOURCE!D614&amp;", "&amp; IF(lookups!$F$2-LEN(SOURCE!D614) &gt;= 0, REPT(" ",lookups!$F$2-LEN(SOURCE!D614)), "")&amp;
      SOURCE!E614&amp;", "&amp; IF(lookups!$G$2-LEN(SOURCE!E614) &gt;=0, REPT(" ",lookups!$G$2-LEN(SOURCE!E614)), "")&amp;
      SOURCE!F614&amp;", "&amp; IF(lookups!$H$2-LEN(SOURCE!F614) &gt;= 0, REPT(" ",lookups!$H$2-LEN(SOURCE!F614)+2), "")&amp;"("&amp;
      SUBSTITUTE(TEXT(SOURCE!G614,"??0"),"  ","")&amp;" &lt;&lt; TAM_MAX_BITS) |"&amp; IF(lookups!$I$2-3 &gt;= 0, REPT(" ",MAX(1,lookups!$I$2-5+4+1-1-LEN(  IF(ISTEXT(SOURCE!H614),SOURCE!H614,  SUBSTITUTE(SUBSTITUTE(TEXT(SOURCE!H614,"????0"),"  ","")," ",""))   ))), "")&amp;
       IF(ISTEXT(SOURCE!H614),SOURCE!H614, SUBSTITUTE(SUBSTITUTE(TEXT(SOURCE!H614,"????0"),"  ","")," ",""))   &amp;","&amp; IF(lookups!$J$2-3 &gt;= 0, REPT(" ",lookups!$J$2-3-5), "")&amp;
      SOURCE!I614&amp;
" | "&amp; IF(lookups!$K$2-LEN(SOURCE!I614) &gt;= 0, REPT(" ",lookups!$K$2-LEN(SOURCE!I614)), "")&amp;
      SOURCE!J614&amp;      IF(lookups!$L$2-LEN(SOURCE!J614) &gt;= 0, REPT(" ",lookups!$L$2-LEN(SOURCE!J614)), "")&amp;
" | "&amp; IF(lookups!$K$2-LEN(SOURCE!I614) &gt;= 0, REPT(" ",lookups!$K$2-LEN(SOURCE!I614)), "")&amp;
      SOURCE!K614&amp;      IF(lookups!$L$2-LEN(SOURCE!K614) &gt;= 0, REPT(" ",lookups!$M$2-LEN(SOURCE!K614)), "")&amp;
" | "&amp; SOURCE!L614&amp;      IF(lookups!$O$2-LEN(SOURCE!L614) &gt;= 0, REPT(" ",lookups!$O$2-LEN(SOURCE!L614)), "")&amp;
" | "&amp; SOURCE!M614&amp;      IF(lookups!$P$2-LEN(SOURCE!M614) &gt;= 0, REPT(" ",lookups!$P$2-LEN(SOURCE!M614)), "")&amp;
      "},"&amp;IF(SOURCE!O614&lt;&gt;"",""&amp;SOURCE!O614,"")
 )
)
)</f>
        <v>/*  590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615" spans="1:1">
      <c r="A615" s="80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IF(lookups!$E$2-LEN(SOURCE!C615) &gt;= 0, REPT(" ",lookups!$E$2-LEN(SOURCE!C615)), "")&amp;
      SOURCE!D615&amp;", "&amp; IF(lookups!$F$2-LEN(SOURCE!D615) &gt;= 0, REPT(" ",lookups!$F$2-LEN(SOURCE!D615)), "")&amp;
      SOURCE!E615&amp;", "&amp; IF(lookups!$G$2-LEN(SOURCE!E615) &gt;=0, REPT(" ",lookups!$G$2-LEN(SOURCE!E615)), "")&amp;
      SOURCE!F615&amp;", "&amp; IF(lookups!$H$2-LEN(SOURCE!F615) &gt;= 0, REPT(" ",lookups!$H$2-LEN(SOURCE!F615)+2), "")&amp;"("&amp;
      SUBSTITUTE(TEXT(SOURCE!G615,"??0"),"  ","")&amp;" &lt;&lt; TAM_MAX_BITS) |"&amp; IF(lookups!$I$2-3 &gt;= 0, REPT(" ",MAX(1,lookups!$I$2-5+4+1-1-LEN(  IF(ISTEXT(SOURCE!H615),SOURCE!H615,  SUBSTITUTE(SUBSTITUTE(TEXT(SOURCE!H615,"????0"),"  ","")," ",""))   ))), "")&amp;
       IF(ISTEXT(SOURCE!H615),SOURCE!H615, SUBSTITUTE(SUBSTITUTE(TEXT(SOURCE!H615,"????0"),"  ","")," ",""))   &amp;","&amp; IF(lookups!$J$2-3 &gt;= 0, REPT(" ",lookups!$J$2-3-5), "")&amp;
      SOURCE!I615&amp;
" | "&amp; IF(lookups!$K$2-LEN(SOURCE!I615) &gt;= 0, REPT(" ",lookups!$K$2-LEN(SOURCE!I615)), "")&amp;
      SOURCE!J615&amp;      IF(lookups!$L$2-LEN(SOURCE!J615) &gt;= 0, REPT(" ",lookups!$L$2-LEN(SOURCE!J615)), "")&amp;
" | "&amp; IF(lookups!$K$2-LEN(SOURCE!I615) &gt;= 0, REPT(" ",lookups!$K$2-LEN(SOURCE!I615)), "")&amp;
      SOURCE!K615&amp;      IF(lookups!$L$2-LEN(SOURCE!K615) &gt;= 0, REPT(" ",lookups!$M$2-LEN(SOURCE!K615)), "")&amp;
" | "&amp; SOURCE!L615&amp;      IF(lookups!$O$2-LEN(SOURCE!L615) &gt;= 0, REPT(" ",lookups!$O$2-LEN(SOURCE!L615)), "")&amp;
" | "&amp; SOURCE!M615&amp;      IF(lookups!$P$2-LEN(SOURCE!M615) &gt;= 0, REPT(" ",lookups!$P$2-LEN(SOURCE!M615)), "")&amp;
      "},"&amp;IF(SOURCE!O615&lt;&gt;"",""&amp;SOURCE!O615,"")
 )
)
)</f>
        <v>/*  591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616" spans="1:1">
      <c r="A616" s="80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IF(lookups!$E$2-LEN(SOURCE!C616) &gt;= 0, REPT(" ",lookups!$E$2-LEN(SOURCE!C616)), "")&amp;
      SOURCE!D616&amp;", "&amp; IF(lookups!$F$2-LEN(SOURCE!D616) &gt;= 0, REPT(" ",lookups!$F$2-LEN(SOURCE!D616)), "")&amp;
      SOURCE!E616&amp;", "&amp; IF(lookups!$G$2-LEN(SOURCE!E616) &gt;=0, REPT(" ",lookups!$G$2-LEN(SOURCE!E616)), "")&amp;
      SOURCE!F616&amp;", "&amp; IF(lookups!$H$2-LEN(SOURCE!F616) &gt;= 0, REPT(" ",lookups!$H$2-LEN(SOURCE!F616)+2), "")&amp;"("&amp;
      SUBSTITUTE(TEXT(SOURCE!G616,"??0"),"  ","")&amp;" &lt;&lt; TAM_MAX_BITS) |"&amp; IF(lookups!$I$2-3 &gt;= 0, REPT(" ",MAX(1,lookups!$I$2-5+4+1-1-LEN(  IF(ISTEXT(SOURCE!H616),SOURCE!H616,  SUBSTITUTE(SUBSTITUTE(TEXT(SOURCE!H616,"????0"),"  ","")," ",""))   ))), "")&amp;
       IF(ISTEXT(SOURCE!H616),SOURCE!H616, SUBSTITUTE(SUBSTITUTE(TEXT(SOURCE!H616,"????0"),"  ","")," ",""))   &amp;","&amp; IF(lookups!$J$2-3 &gt;= 0, REPT(" ",lookups!$J$2-3-5), "")&amp;
      SOURCE!I616&amp;
" | "&amp; IF(lookups!$K$2-LEN(SOURCE!I616) &gt;= 0, REPT(" ",lookups!$K$2-LEN(SOURCE!I616)), "")&amp;
      SOURCE!J616&amp;      IF(lookups!$L$2-LEN(SOURCE!J616) &gt;= 0, REPT(" ",lookups!$L$2-LEN(SOURCE!J616)), "")&amp;
" | "&amp; IF(lookups!$K$2-LEN(SOURCE!I616) &gt;= 0, REPT(" ",lookups!$K$2-LEN(SOURCE!I616)), "")&amp;
      SOURCE!K616&amp;      IF(lookups!$L$2-LEN(SOURCE!K616) &gt;= 0, REPT(" ",lookups!$M$2-LEN(SOURCE!K616)), "")&amp;
" | "&amp; SOURCE!L616&amp;      IF(lookups!$O$2-LEN(SOURCE!L616) &gt;= 0, REPT(" ",lookups!$O$2-LEN(SOURCE!L616)), "")&amp;
" | "&amp; SOURCE!M616&amp;      IF(lookups!$P$2-LEN(SOURCE!M616) &gt;= 0, REPT(" ",lookups!$P$2-LEN(SOURCE!M616)), "")&amp;
      "},"&amp;IF(SOURCE!O616&lt;&gt;"",""&amp;SOURCE!O616,"")
 )
)
)</f>
        <v>/*  592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617" spans="1:1">
      <c r="A617" s="80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IF(lookups!$E$2-LEN(SOURCE!C617) &gt;= 0, REPT(" ",lookups!$E$2-LEN(SOURCE!C617)), "")&amp;
      SOURCE!D617&amp;", "&amp; IF(lookups!$F$2-LEN(SOURCE!D617) &gt;= 0, REPT(" ",lookups!$F$2-LEN(SOURCE!D617)), "")&amp;
      SOURCE!E617&amp;", "&amp; IF(lookups!$G$2-LEN(SOURCE!E617) &gt;=0, REPT(" ",lookups!$G$2-LEN(SOURCE!E617)), "")&amp;
      SOURCE!F617&amp;", "&amp; IF(lookups!$H$2-LEN(SOURCE!F617) &gt;= 0, REPT(" ",lookups!$H$2-LEN(SOURCE!F617)+2), "")&amp;"("&amp;
      SUBSTITUTE(TEXT(SOURCE!G617,"??0"),"  ","")&amp;" &lt;&lt; TAM_MAX_BITS) |"&amp; IF(lookups!$I$2-3 &gt;= 0, REPT(" ",MAX(1,lookups!$I$2-5+4+1-1-LEN(  IF(ISTEXT(SOURCE!H617),SOURCE!H617,  SUBSTITUTE(SUBSTITUTE(TEXT(SOURCE!H617,"????0"),"  ","")," ",""))   ))), "")&amp;
       IF(ISTEXT(SOURCE!H617),SOURCE!H617, SUBSTITUTE(SUBSTITUTE(TEXT(SOURCE!H617,"????0"),"  ","")," ",""))   &amp;","&amp; IF(lookups!$J$2-3 &gt;= 0, REPT(" ",lookups!$J$2-3-5), "")&amp;
      SOURCE!I617&amp;
" | "&amp; IF(lookups!$K$2-LEN(SOURCE!I617) &gt;= 0, REPT(" ",lookups!$K$2-LEN(SOURCE!I617)), "")&amp;
      SOURCE!J617&amp;      IF(lookups!$L$2-LEN(SOURCE!J617) &gt;= 0, REPT(" ",lookups!$L$2-LEN(SOURCE!J617)), "")&amp;
" | "&amp; IF(lookups!$K$2-LEN(SOURCE!I617) &gt;= 0, REPT(" ",lookups!$K$2-LEN(SOURCE!I617)), "")&amp;
      SOURCE!K617&amp;      IF(lookups!$L$2-LEN(SOURCE!K617) &gt;= 0, REPT(" ",lookups!$M$2-LEN(SOURCE!K617)), "")&amp;
" | "&amp; SOURCE!L617&amp;      IF(lookups!$O$2-LEN(SOURCE!L617) &gt;= 0, REPT(" ",lookups!$O$2-LEN(SOURCE!L617)), "")&amp;
" | "&amp; SOURCE!M617&amp;      IF(lookups!$P$2-LEN(SOURCE!M617) &gt;= 0, REPT(" ",lookups!$P$2-LEN(SOURCE!M617)), "")&amp;
      "},"&amp;IF(SOURCE!O617&lt;&gt;"",""&amp;SOURCE!O617,"")
 )
)
)</f>
        <v>/*  593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618" spans="1:1">
      <c r="A618" s="80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IF(lookups!$E$2-LEN(SOURCE!C618) &gt;= 0, REPT(" ",lookups!$E$2-LEN(SOURCE!C618)), "")&amp;
      SOURCE!D618&amp;", "&amp; IF(lookups!$F$2-LEN(SOURCE!D618) &gt;= 0, REPT(" ",lookups!$F$2-LEN(SOURCE!D618)), "")&amp;
      SOURCE!E618&amp;", "&amp; IF(lookups!$G$2-LEN(SOURCE!E618) &gt;=0, REPT(" ",lookups!$G$2-LEN(SOURCE!E618)), "")&amp;
      SOURCE!F618&amp;", "&amp; IF(lookups!$H$2-LEN(SOURCE!F618) &gt;= 0, REPT(" ",lookups!$H$2-LEN(SOURCE!F618)+2), "")&amp;"("&amp;
      SUBSTITUTE(TEXT(SOURCE!G618,"??0"),"  ","")&amp;" &lt;&lt; TAM_MAX_BITS) |"&amp; IF(lookups!$I$2-3 &gt;= 0, REPT(" ",MAX(1,lookups!$I$2-5+4+1-1-LEN(  IF(ISTEXT(SOURCE!H618),SOURCE!H618,  SUBSTITUTE(SUBSTITUTE(TEXT(SOURCE!H618,"????0"),"  ","")," ",""))   ))), "")&amp;
       IF(ISTEXT(SOURCE!H618),SOURCE!H618, SUBSTITUTE(SUBSTITUTE(TEXT(SOURCE!H618,"????0"),"  ","")," ",""))   &amp;","&amp; IF(lookups!$J$2-3 &gt;= 0, REPT(" ",lookups!$J$2-3-5), "")&amp;
      SOURCE!I618&amp;
" | "&amp; IF(lookups!$K$2-LEN(SOURCE!I618) &gt;= 0, REPT(" ",lookups!$K$2-LEN(SOURCE!I618)), "")&amp;
      SOURCE!J618&amp;      IF(lookups!$L$2-LEN(SOURCE!J618) &gt;= 0, REPT(" ",lookups!$L$2-LEN(SOURCE!J618)), "")&amp;
" | "&amp; IF(lookups!$K$2-LEN(SOURCE!I618) &gt;= 0, REPT(" ",lookups!$K$2-LEN(SOURCE!I618)), "")&amp;
      SOURCE!K618&amp;      IF(lookups!$L$2-LEN(SOURCE!K618) &gt;= 0, REPT(" ",lookups!$M$2-LEN(SOURCE!K618)), "")&amp;
" | "&amp; SOURCE!L618&amp;      IF(lookups!$O$2-LEN(SOURCE!L618) &gt;= 0, REPT(" ",lookups!$O$2-LEN(SOURCE!L618)), "")&amp;
" | "&amp; SOURCE!M618&amp;      IF(lookups!$P$2-LEN(SOURCE!M618) &gt;= 0, REPT(" ",lookups!$P$2-LEN(SOURCE!M618)), "")&amp;
      "},"&amp;IF(SOURCE!O618&lt;&gt;"",""&amp;SOURCE!O618,"")
 )
)
)</f>
        <v>/*  594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619" spans="1:1">
      <c r="A619" s="80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IF(lookups!$E$2-LEN(SOURCE!C619) &gt;= 0, REPT(" ",lookups!$E$2-LEN(SOURCE!C619)), "")&amp;
      SOURCE!D619&amp;", "&amp; IF(lookups!$F$2-LEN(SOURCE!D619) &gt;= 0, REPT(" ",lookups!$F$2-LEN(SOURCE!D619)), "")&amp;
      SOURCE!E619&amp;", "&amp; IF(lookups!$G$2-LEN(SOURCE!E619) &gt;=0, REPT(" ",lookups!$G$2-LEN(SOURCE!E619)), "")&amp;
      SOURCE!F619&amp;", "&amp; IF(lookups!$H$2-LEN(SOURCE!F619) &gt;= 0, REPT(" ",lookups!$H$2-LEN(SOURCE!F619)+2), "")&amp;"("&amp;
      SUBSTITUTE(TEXT(SOURCE!G619,"??0"),"  ","")&amp;" &lt;&lt; TAM_MAX_BITS) |"&amp; IF(lookups!$I$2-3 &gt;= 0, REPT(" ",MAX(1,lookups!$I$2-5+4+1-1-LEN(  IF(ISTEXT(SOURCE!H619),SOURCE!H619,  SUBSTITUTE(SUBSTITUTE(TEXT(SOURCE!H619,"????0"),"  ","")," ",""))   ))), "")&amp;
       IF(ISTEXT(SOURCE!H619),SOURCE!H619, SUBSTITUTE(SUBSTITUTE(TEXT(SOURCE!H619,"????0"),"  ","")," ",""))   &amp;","&amp; IF(lookups!$J$2-3 &gt;= 0, REPT(" ",lookups!$J$2-3-5), "")&amp;
      SOURCE!I619&amp;
" | "&amp; IF(lookups!$K$2-LEN(SOURCE!I619) &gt;= 0, REPT(" ",lookups!$K$2-LEN(SOURCE!I619)), "")&amp;
      SOURCE!J619&amp;      IF(lookups!$L$2-LEN(SOURCE!J619) &gt;= 0, REPT(" ",lookups!$L$2-LEN(SOURCE!J619)), "")&amp;
" | "&amp; IF(lookups!$K$2-LEN(SOURCE!I619) &gt;= 0, REPT(" ",lookups!$K$2-LEN(SOURCE!I619)), "")&amp;
      SOURCE!K619&amp;      IF(lookups!$L$2-LEN(SOURCE!K619) &gt;= 0, REPT(" ",lookups!$M$2-LEN(SOURCE!K619)), "")&amp;
" | "&amp; SOURCE!L619&amp;      IF(lookups!$O$2-LEN(SOURCE!L619) &gt;= 0, REPT(" ",lookups!$O$2-LEN(SOURCE!L619)), "")&amp;
" | "&amp; SOURCE!M619&amp;      IF(lookups!$P$2-LEN(SOURCE!M619) &gt;= 0, REPT(" ",lookups!$P$2-LEN(SOURCE!M619)), "")&amp;
      "},"&amp;IF(SOURCE!O619&lt;&gt;"",""&amp;SOURCE!O619,"")
 )
)
)</f>
        <v>/*  595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620" spans="1:1">
      <c r="A620" s="80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IF(lookups!$E$2-LEN(SOURCE!C620) &gt;= 0, REPT(" ",lookups!$E$2-LEN(SOURCE!C620)), "")&amp;
      SOURCE!D620&amp;", "&amp; IF(lookups!$F$2-LEN(SOURCE!D620) &gt;= 0, REPT(" ",lookups!$F$2-LEN(SOURCE!D620)), "")&amp;
      SOURCE!E620&amp;", "&amp; IF(lookups!$G$2-LEN(SOURCE!E620) &gt;=0, REPT(" ",lookups!$G$2-LEN(SOURCE!E620)), "")&amp;
      SOURCE!F620&amp;", "&amp; IF(lookups!$H$2-LEN(SOURCE!F620) &gt;= 0, REPT(" ",lookups!$H$2-LEN(SOURCE!F620)+2), "")&amp;"("&amp;
      SUBSTITUTE(TEXT(SOURCE!G620,"??0"),"  ","")&amp;" &lt;&lt; TAM_MAX_BITS) |"&amp; IF(lookups!$I$2-3 &gt;= 0, REPT(" ",MAX(1,lookups!$I$2-5+4+1-1-LEN(  IF(ISTEXT(SOURCE!H620),SOURCE!H620,  SUBSTITUTE(SUBSTITUTE(TEXT(SOURCE!H620,"????0"),"  ","")," ",""))   ))), "")&amp;
       IF(ISTEXT(SOURCE!H620),SOURCE!H620, SUBSTITUTE(SUBSTITUTE(TEXT(SOURCE!H620,"????0"),"  ","")," ",""))   &amp;","&amp; IF(lookups!$J$2-3 &gt;= 0, REPT(" ",lookups!$J$2-3-5), "")&amp;
      SOURCE!I620&amp;
" | "&amp; IF(lookups!$K$2-LEN(SOURCE!I620) &gt;= 0, REPT(" ",lookups!$K$2-LEN(SOURCE!I620)), "")&amp;
      SOURCE!J620&amp;      IF(lookups!$L$2-LEN(SOURCE!J620) &gt;= 0, REPT(" ",lookups!$L$2-LEN(SOURCE!J620)), "")&amp;
" | "&amp; IF(lookups!$K$2-LEN(SOURCE!I620) &gt;= 0, REPT(" ",lookups!$K$2-LEN(SOURCE!I620)), "")&amp;
      SOURCE!K620&amp;      IF(lookups!$L$2-LEN(SOURCE!K620) &gt;= 0, REPT(" ",lookups!$M$2-LEN(SOURCE!K620)), "")&amp;
" | "&amp; SOURCE!L620&amp;      IF(lookups!$O$2-LEN(SOURCE!L620) &gt;= 0, REPT(" ",lookups!$O$2-LEN(SOURCE!L620)), "")&amp;
" | "&amp; SOURCE!M620&amp;      IF(lookups!$P$2-LEN(SOURCE!M620) &gt;= 0, REPT(" ",lookups!$P$2-LEN(SOURCE!M620)), "")&amp;
      "},"&amp;IF(SOURCE!O620&lt;&gt;"",""&amp;SOURCE!O620,"")
 )
)
)</f>
        <v>/*  596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621" spans="1:1">
      <c r="A621" s="80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IF(lookups!$E$2-LEN(SOURCE!C621) &gt;= 0, REPT(" ",lookups!$E$2-LEN(SOURCE!C621)), "")&amp;
      SOURCE!D621&amp;", "&amp; IF(lookups!$F$2-LEN(SOURCE!D621) &gt;= 0, REPT(" ",lookups!$F$2-LEN(SOURCE!D621)), "")&amp;
      SOURCE!E621&amp;", "&amp; IF(lookups!$G$2-LEN(SOURCE!E621) &gt;=0, REPT(" ",lookups!$G$2-LEN(SOURCE!E621)), "")&amp;
      SOURCE!F621&amp;", "&amp; IF(lookups!$H$2-LEN(SOURCE!F621) &gt;= 0, REPT(" ",lookups!$H$2-LEN(SOURCE!F621)+2), "")&amp;"("&amp;
      SUBSTITUTE(TEXT(SOURCE!G621,"??0"),"  ","")&amp;" &lt;&lt; TAM_MAX_BITS) |"&amp; IF(lookups!$I$2-3 &gt;= 0, REPT(" ",MAX(1,lookups!$I$2-5+4+1-1-LEN(  IF(ISTEXT(SOURCE!H621),SOURCE!H621,  SUBSTITUTE(SUBSTITUTE(TEXT(SOURCE!H621,"????0"),"  ","")," ",""))   ))), "")&amp;
       IF(ISTEXT(SOURCE!H621),SOURCE!H621, SUBSTITUTE(SUBSTITUTE(TEXT(SOURCE!H621,"????0"),"  ","")," ",""))   &amp;","&amp; IF(lookups!$J$2-3 &gt;= 0, REPT(" ",lookups!$J$2-3-5), "")&amp;
      SOURCE!I621&amp;
" | "&amp; IF(lookups!$K$2-LEN(SOURCE!I621) &gt;= 0, REPT(" ",lookups!$K$2-LEN(SOURCE!I621)), "")&amp;
      SOURCE!J621&amp;      IF(lookups!$L$2-LEN(SOURCE!J621) &gt;= 0, REPT(" ",lookups!$L$2-LEN(SOURCE!J621)), "")&amp;
" | "&amp; IF(lookups!$K$2-LEN(SOURCE!I621) &gt;= 0, REPT(" ",lookups!$K$2-LEN(SOURCE!I621)), "")&amp;
      SOURCE!K621&amp;      IF(lookups!$L$2-LEN(SOURCE!K621) &gt;= 0, REPT(" ",lookups!$M$2-LEN(SOURCE!K621)), "")&amp;
" | "&amp; SOURCE!L621&amp;      IF(lookups!$O$2-LEN(SOURCE!L621) &gt;= 0, REPT(" ",lookups!$O$2-LEN(SOURCE!L621)), "")&amp;
" | "&amp; SOURCE!M621&amp;      IF(lookups!$P$2-LEN(SOURCE!M621) &gt;= 0, REPT(" ",lookups!$P$2-LEN(SOURCE!M621)), "")&amp;
      "},"&amp;IF(SOURCE!O621&lt;&gt;"",""&amp;SOURCE!O621,"")
 )
)
)</f>
        <v>/*  597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622" spans="1:1">
      <c r="A622" s="80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IF(lookups!$E$2-LEN(SOURCE!C622) &gt;= 0, REPT(" ",lookups!$E$2-LEN(SOURCE!C622)), "")&amp;
      SOURCE!D622&amp;", "&amp; IF(lookups!$F$2-LEN(SOURCE!D622) &gt;= 0, REPT(" ",lookups!$F$2-LEN(SOURCE!D622)), "")&amp;
      SOURCE!E622&amp;", "&amp; IF(lookups!$G$2-LEN(SOURCE!E622) &gt;=0, REPT(" ",lookups!$G$2-LEN(SOURCE!E622)), "")&amp;
      SOURCE!F622&amp;", "&amp; IF(lookups!$H$2-LEN(SOURCE!F622) &gt;= 0, REPT(" ",lookups!$H$2-LEN(SOURCE!F622)+2), "")&amp;"("&amp;
      SUBSTITUTE(TEXT(SOURCE!G622,"??0"),"  ","")&amp;" &lt;&lt; TAM_MAX_BITS) |"&amp; IF(lookups!$I$2-3 &gt;= 0, REPT(" ",MAX(1,lookups!$I$2-5+4+1-1-LEN(  IF(ISTEXT(SOURCE!H622),SOURCE!H622,  SUBSTITUTE(SUBSTITUTE(TEXT(SOURCE!H622,"????0"),"  ","")," ",""))   ))), "")&amp;
       IF(ISTEXT(SOURCE!H622),SOURCE!H622, SUBSTITUTE(SUBSTITUTE(TEXT(SOURCE!H622,"????0"),"  ","")," ",""))   &amp;","&amp; IF(lookups!$J$2-3 &gt;= 0, REPT(" ",lookups!$J$2-3-5), "")&amp;
      SOURCE!I622&amp;
" | "&amp; IF(lookups!$K$2-LEN(SOURCE!I622) &gt;= 0, REPT(" ",lookups!$K$2-LEN(SOURCE!I622)), "")&amp;
      SOURCE!J622&amp;      IF(lookups!$L$2-LEN(SOURCE!J622) &gt;= 0, REPT(" ",lookups!$L$2-LEN(SOURCE!J622)), "")&amp;
" | "&amp; IF(lookups!$K$2-LEN(SOURCE!I622) &gt;= 0, REPT(" ",lookups!$K$2-LEN(SOURCE!I622)), "")&amp;
      SOURCE!K622&amp;      IF(lookups!$L$2-LEN(SOURCE!K622) &gt;= 0, REPT(" ",lookups!$M$2-LEN(SOURCE!K622)), "")&amp;
" | "&amp; SOURCE!L622&amp;      IF(lookups!$O$2-LEN(SOURCE!L622) &gt;= 0, REPT(" ",lookups!$O$2-LEN(SOURCE!L622)), "")&amp;
" | "&amp; SOURCE!M622&amp;      IF(lookups!$P$2-LEN(SOURCE!M622) &gt;= 0, REPT(" ",lookups!$P$2-LEN(SOURCE!M622)), "")&amp;
      "},"&amp;IF(SOURCE!O622&lt;&gt;"",""&amp;SOURCE!O622,"")
 )
)
)</f>
        <v>/*  598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623" spans="1:1">
      <c r="A623" s="80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IF(lookups!$E$2-LEN(SOURCE!C623) &gt;= 0, REPT(" ",lookups!$E$2-LEN(SOURCE!C623)), "")&amp;
      SOURCE!D623&amp;", "&amp; IF(lookups!$F$2-LEN(SOURCE!D623) &gt;= 0, REPT(" ",lookups!$F$2-LEN(SOURCE!D623)), "")&amp;
      SOURCE!E623&amp;", "&amp; IF(lookups!$G$2-LEN(SOURCE!E623) &gt;=0, REPT(" ",lookups!$G$2-LEN(SOURCE!E623)), "")&amp;
      SOURCE!F623&amp;", "&amp; IF(lookups!$H$2-LEN(SOURCE!F623) &gt;= 0, REPT(" ",lookups!$H$2-LEN(SOURCE!F623)+2), "")&amp;"("&amp;
      SUBSTITUTE(TEXT(SOURCE!G623,"??0"),"  ","")&amp;" &lt;&lt; TAM_MAX_BITS) |"&amp; IF(lookups!$I$2-3 &gt;= 0, REPT(" ",MAX(1,lookups!$I$2-5+4+1-1-LEN(  IF(ISTEXT(SOURCE!H623),SOURCE!H623,  SUBSTITUTE(SUBSTITUTE(TEXT(SOURCE!H623,"????0"),"  ","")," ",""))   ))), "")&amp;
       IF(ISTEXT(SOURCE!H623),SOURCE!H623, SUBSTITUTE(SUBSTITUTE(TEXT(SOURCE!H623,"????0"),"  ","")," ",""))   &amp;","&amp; IF(lookups!$J$2-3 &gt;= 0, REPT(" ",lookups!$J$2-3-5), "")&amp;
      SOURCE!I623&amp;
" | "&amp; IF(lookups!$K$2-LEN(SOURCE!I623) &gt;= 0, REPT(" ",lookups!$K$2-LEN(SOURCE!I623)), "")&amp;
      SOURCE!J623&amp;      IF(lookups!$L$2-LEN(SOURCE!J623) &gt;= 0, REPT(" ",lookups!$L$2-LEN(SOURCE!J623)), "")&amp;
" | "&amp; IF(lookups!$K$2-LEN(SOURCE!I623) &gt;= 0, REPT(" ",lookups!$K$2-LEN(SOURCE!I623)), "")&amp;
      SOURCE!K623&amp;      IF(lookups!$L$2-LEN(SOURCE!K623) &gt;= 0, REPT(" ",lookups!$M$2-LEN(SOURCE!K623)), "")&amp;
" | "&amp; SOURCE!L623&amp;      IF(lookups!$O$2-LEN(SOURCE!L623) &gt;= 0, REPT(" ",lookups!$O$2-LEN(SOURCE!L623)), "")&amp;
" | "&amp; SOURCE!M623&amp;      IF(lookups!$P$2-LEN(SOURCE!M623) &gt;= 0, REPT(" ",lookups!$P$2-LEN(SOURCE!M623)), "")&amp;
      "},"&amp;IF(SOURCE!O623&lt;&gt;"",""&amp;SOURCE!O623,"")
 )
)
)</f>
        <v>/*  599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624" spans="1:1">
      <c r="A624" s="80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IF(lookups!$E$2-LEN(SOURCE!C624) &gt;= 0, REPT(" ",lookups!$E$2-LEN(SOURCE!C624)), "")&amp;
      SOURCE!D624&amp;", "&amp; IF(lookups!$F$2-LEN(SOURCE!D624) &gt;= 0, REPT(" ",lookups!$F$2-LEN(SOURCE!D624)), "")&amp;
      SOURCE!E624&amp;", "&amp; IF(lookups!$G$2-LEN(SOURCE!E624) &gt;=0, REPT(" ",lookups!$G$2-LEN(SOURCE!E624)), "")&amp;
      SOURCE!F624&amp;", "&amp; IF(lookups!$H$2-LEN(SOURCE!F624) &gt;= 0, REPT(" ",lookups!$H$2-LEN(SOURCE!F624)+2), "")&amp;"("&amp;
      SUBSTITUTE(TEXT(SOURCE!G624,"??0"),"  ","")&amp;" &lt;&lt; TAM_MAX_BITS) |"&amp; IF(lookups!$I$2-3 &gt;= 0, REPT(" ",MAX(1,lookups!$I$2-5+4+1-1-LEN(  IF(ISTEXT(SOURCE!H624),SOURCE!H624,  SUBSTITUTE(SUBSTITUTE(TEXT(SOURCE!H624,"????0"),"  ","")," ",""))   ))), "")&amp;
       IF(ISTEXT(SOURCE!H624),SOURCE!H624, SUBSTITUTE(SUBSTITUTE(TEXT(SOURCE!H624,"????0"),"  ","")," ",""))   &amp;","&amp; IF(lookups!$J$2-3 &gt;= 0, REPT(" ",lookups!$J$2-3-5), "")&amp;
      SOURCE!I624&amp;
" | "&amp; IF(lookups!$K$2-LEN(SOURCE!I624) &gt;= 0, REPT(" ",lookups!$K$2-LEN(SOURCE!I624)), "")&amp;
      SOURCE!J624&amp;      IF(lookups!$L$2-LEN(SOURCE!J624) &gt;= 0, REPT(" ",lookups!$L$2-LEN(SOURCE!J624)), "")&amp;
" | "&amp; IF(lookups!$K$2-LEN(SOURCE!I624) &gt;= 0, REPT(" ",lookups!$K$2-LEN(SOURCE!I624)), "")&amp;
      SOURCE!K624&amp;      IF(lookups!$L$2-LEN(SOURCE!K624) &gt;= 0, REPT(" ",lookups!$M$2-LEN(SOURCE!K624)), "")&amp;
" | "&amp; SOURCE!L624&amp;      IF(lookups!$O$2-LEN(SOURCE!L624) &gt;= 0, REPT(" ",lookups!$O$2-LEN(SOURCE!L624)), "")&amp;
" | "&amp; SOURCE!M624&amp;      IF(lookups!$P$2-LEN(SOURCE!M624) &gt;= 0, REPT(" ",lookups!$P$2-LEN(SOURCE!M624)), "")&amp;
      "},"&amp;IF(SOURCE!O624&lt;&gt;"",""&amp;SOURCE!O624,"")
 )
)
)</f>
        <v>/*  600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625" spans="1:1">
      <c r="A625" s="80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IF(lookups!$E$2-LEN(SOURCE!C625) &gt;= 0, REPT(" ",lookups!$E$2-LEN(SOURCE!C625)), "")&amp;
      SOURCE!D625&amp;", "&amp; IF(lookups!$F$2-LEN(SOURCE!D625) &gt;= 0, REPT(" ",lookups!$F$2-LEN(SOURCE!D625)), "")&amp;
      SOURCE!E625&amp;", "&amp; IF(lookups!$G$2-LEN(SOURCE!E625) &gt;=0, REPT(" ",lookups!$G$2-LEN(SOURCE!E625)), "")&amp;
      SOURCE!F625&amp;", "&amp; IF(lookups!$H$2-LEN(SOURCE!F625) &gt;= 0, REPT(" ",lookups!$H$2-LEN(SOURCE!F625)+2), "")&amp;"("&amp;
      SUBSTITUTE(TEXT(SOURCE!G625,"??0"),"  ","")&amp;" &lt;&lt; TAM_MAX_BITS) |"&amp; IF(lookups!$I$2-3 &gt;= 0, REPT(" ",MAX(1,lookups!$I$2-5+4+1-1-LEN(  IF(ISTEXT(SOURCE!H625),SOURCE!H625,  SUBSTITUTE(SUBSTITUTE(TEXT(SOURCE!H625,"????0"),"  ","")," ",""))   ))), "")&amp;
       IF(ISTEXT(SOURCE!H625),SOURCE!H625, SUBSTITUTE(SUBSTITUTE(TEXT(SOURCE!H625,"????0"),"  ","")," ",""))   &amp;","&amp; IF(lookups!$J$2-3 &gt;= 0, REPT(" ",lookups!$J$2-3-5), "")&amp;
      SOURCE!I625&amp;
" | "&amp; IF(lookups!$K$2-LEN(SOURCE!I625) &gt;= 0, REPT(" ",lookups!$K$2-LEN(SOURCE!I625)), "")&amp;
      SOURCE!J625&amp;      IF(lookups!$L$2-LEN(SOURCE!J625) &gt;= 0, REPT(" ",lookups!$L$2-LEN(SOURCE!J625)), "")&amp;
" | "&amp; IF(lookups!$K$2-LEN(SOURCE!I625) &gt;= 0, REPT(" ",lookups!$K$2-LEN(SOURCE!I625)), "")&amp;
      SOURCE!K625&amp;      IF(lookups!$L$2-LEN(SOURCE!K625) &gt;= 0, REPT(" ",lookups!$M$2-LEN(SOURCE!K625)), "")&amp;
" | "&amp; SOURCE!L625&amp;      IF(lookups!$O$2-LEN(SOURCE!L625) &gt;= 0, REPT(" ",lookups!$O$2-LEN(SOURCE!L625)), "")&amp;
" | "&amp; SOURCE!M625&amp;      IF(lookups!$P$2-LEN(SOURCE!M625) &gt;= 0, REPT(" ",lookups!$P$2-LEN(SOURCE!M625)), "")&amp;
      "},"&amp;IF(SOURCE!O625&lt;&gt;"",""&amp;SOURCE!O625,"")
 )
)
)</f>
        <v>/*  601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26" spans="1:1">
      <c r="A626" s="80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IF(lookups!$E$2-LEN(SOURCE!C626) &gt;= 0, REPT(" ",lookups!$E$2-LEN(SOURCE!C626)), "")&amp;
      SOURCE!D626&amp;", "&amp; IF(lookups!$F$2-LEN(SOURCE!D626) &gt;= 0, REPT(" ",lookups!$F$2-LEN(SOURCE!D626)), "")&amp;
      SOURCE!E626&amp;", "&amp; IF(lookups!$G$2-LEN(SOURCE!E626) &gt;=0, REPT(" ",lookups!$G$2-LEN(SOURCE!E626)), "")&amp;
      SOURCE!F626&amp;", "&amp; IF(lookups!$H$2-LEN(SOURCE!F626) &gt;= 0, REPT(" ",lookups!$H$2-LEN(SOURCE!F626)+2), "")&amp;"("&amp;
      SUBSTITUTE(TEXT(SOURCE!G626,"??0"),"  ","")&amp;" &lt;&lt; TAM_MAX_BITS) |"&amp; IF(lookups!$I$2-3 &gt;= 0, REPT(" ",MAX(1,lookups!$I$2-5+4+1-1-LEN(  IF(ISTEXT(SOURCE!H626),SOURCE!H626,  SUBSTITUTE(SUBSTITUTE(TEXT(SOURCE!H626,"????0"),"  ","")," ",""))   ))), "")&amp;
       IF(ISTEXT(SOURCE!H626),SOURCE!H626, SUBSTITUTE(SUBSTITUTE(TEXT(SOURCE!H626,"????0"),"  ","")," ",""))   &amp;","&amp; IF(lookups!$J$2-3 &gt;= 0, REPT(" ",lookups!$J$2-3-5), "")&amp;
      SOURCE!I626&amp;
" | "&amp; IF(lookups!$K$2-LEN(SOURCE!I626) &gt;= 0, REPT(" ",lookups!$K$2-LEN(SOURCE!I626)), "")&amp;
      SOURCE!J626&amp;      IF(lookups!$L$2-LEN(SOURCE!J626) &gt;= 0, REPT(" ",lookups!$L$2-LEN(SOURCE!J626)), "")&amp;
" | "&amp; IF(lookups!$K$2-LEN(SOURCE!I626) &gt;= 0, REPT(" ",lookups!$K$2-LEN(SOURCE!I626)), "")&amp;
      SOURCE!K626&amp;      IF(lookups!$L$2-LEN(SOURCE!K626) &gt;= 0, REPT(" ",lookups!$M$2-LEN(SOURCE!K626)), "")&amp;
" | "&amp; SOURCE!L626&amp;      IF(lookups!$O$2-LEN(SOURCE!L626) &gt;= 0, REPT(" ",lookups!$O$2-LEN(SOURCE!L626)), "")&amp;
" | "&amp; SOURCE!M626&amp;      IF(lookups!$P$2-LEN(SOURCE!M626) &gt;= 0, REPT(" ",lookups!$P$2-LEN(SOURCE!M626)), "")&amp;
      "},"&amp;IF(SOURCE!O626&lt;&gt;"",""&amp;SOURCE!O626,"")
 )
)
)</f>
        <v>/*  602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27" spans="1:1">
      <c r="A627" s="80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IF(lookups!$E$2-LEN(SOURCE!C627) &gt;= 0, REPT(" ",lookups!$E$2-LEN(SOURCE!C627)), "")&amp;
      SOURCE!D627&amp;", "&amp; IF(lookups!$F$2-LEN(SOURCE!D627) &gt;= 0, REPT(" ",lookups!$F$2-LEN(SOURCE!D627)), "")&amp;
      SOURCE!E627&amp;", "&amp; IF(lookups!$G$2-LEN(SOURCE!E627) &gt;=0, REPT(" ",lookups!$G$2-LEN(SOURCE!E627)), "")&amp;
      SOURCE!F627&amp;", "&amp; IF(lookups!$H$2-LEN(SOURCE!F627) &gt;= 0, REPT(" ",lookups!$H$2-LEN(SOURCE!F627)+2), "")&amp;"("&amp;
      SUBSTITUTE(TEXT(SOURCE!G627,"??0"),"  ","")&amp;" &lt;&lt; TAM_MAX_BITS) |"&amp; IF(lookups!$I$2-3 &gt;= 0, REPT(" ",MAX(1,lookups!$I$2-5+4+1-1-LEN(  IF(ISTEXT(SOURCE!H627),SOURCE!H627,  SUBSTITUTE(SUBSTITUTE(TEXT(SOURCE!H627,"????0"),"  ","")," ",""))   ))), "")&amp;
       IF(ISTEXT(SOURCE!H627),SOURCE!H627, SUBSTITUTE(SUBSTITUTE(TEXT(SOURCE!H627,"????0"),"  ","")," ",""))   &amp;","&amp; IF(lookups!$J$2-3 &gt;= 0, REPT(" ",lookups!$J$2-3-5), "")&amp;
      SOURCE!I627&amp;
" | "&amp; IF(lookups!$K$2-LEN(SOURCE!I627) &gt;= 0, REPT(" ",lookups!$K$2-LEN(SOURCE!I627)), "")&amp;
      SOURCE!J627&amp;      IF(lookups!$L$2-LEN(SOURCE!J627) &gt;= 0, REPT(" ",lookups!$L$2-LEN(SOURCE!J627)), "")&amp;
" | "&amp; IF(lookups!$K$2-LEN(SOURCE!I627) &gt;= 0, REPT(" ",lookups!$K$2-LEN(SOURCE!I627)), "")&amp;
      SOURCE!K627&amp;      IF(lookups!$L$2-LEN(SOURCE!K627) &gt;= 0, REPT(" ",lookups!$M$2-LEN(SOURCE!K627)), "")&amp;
" | "&amp; SOURCE!L627&amp;      IF(lookups!$O$2-LEN(SOURCE!L627) &gt;= 0, REPT(" ",lookups!$O$2-LEN(SOURCE!L627)), "")&amp;
" | "&amp; SOURCE!M627&amp;      IF(lookups!$P$2-LEN(SOURCE!M627) &gt;= 0, REPT(" ",lookups!$P$2-LEN(SOURCE!M627)), "")&amp;
      "},"&amp;IF(SOURCE!O627&lt;&gt;"",""&amp;SOURCE!O627,"")
 )
)
)</f>
        <v>/*  603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28" spans="1:1">
      <c r="A628" s="80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IF(lookups!$E$2-LEN(SOURCE!C628) &gt;= 0, REPT(" ",lookups!$E$2-LEN(SOURCE!C628)), "")&amp;
      SOURCE!D628&amp;", "&amp; IF(lookups!$F$2-LEN(SOURCE!D628) &gt;= 0, REPT(" ",lookups!$F$2-LEN(SOURCE!D628)), "")&amp;
      SOURCE!E628&amp;", "&amp; IF(lookups!$G$2-LEN(SOURCE!E628) &gt;=0, REPT(" ",lookups!$G$2-LEN(SOURCE!E628)), "")&amp;
      SOURCE!F628&amp;", "&amp; IF(lookups!$H$2-LEN(SOURCE!F628) &gt;= 0, REPT(" ",lookups!$H$2-LEN(SOURCE!F628)+2), "")&amp;"("&amp;
      SUBSTITUTE(TEXT(SOURCE!G628,"??0"),"  ","")&amp;" &lt;&lt; TAM_MAX_BITS) |"&amp; IF(lookups!$I$2-3 &gt;= 0, REPT(" ",MAX(1,lookups!$I$2-5+4+1-1-LEN(  IF(ISTEXT(SOURCE!H628),SOURCE!H628,  SUBSTITUTE(SUBSTITUTE(TEXT(SOURCE!H628,"????0"),"  ","")," ",""))   ))), "")&amp;
       IF(ISTEXT(SOURCE!H628),SOURCE!H628, SUBSTITUTE(SUBSTITUTE(TEXT(SOURCE!H628,"????0"),"  ","")," ",""))   &amp;","&amp; IF(lookups!$J$2-3 &gt;= 0, REPT(" ",lookups!$J$2-3-5), "")&amp;
      SOURCE!I628&amp;
" | "&amp; IF(lookups!$K$2-LEN(SOURCE!I628) &gt;= 0, REPT(" ",lookups!$K$2-LEN(SOURCE!I628)), "")&amp;
      SOURCE!J628&amp;      IF(lookups!$L$2-LEN(SOURCE!J628) &gt;= 0, REPT(" ",lookups!$L$2-LEN(SOURCE!J628)), "")&amp;
" | "&amp; IF(lookups!$K$2-LEN(SOURCE!I628) &gt;= 0, REPT(" ",lookups!$K$2-LEN(SOURCE!I628)), "")&amp;
      SOURCE!K628&amp;      IF(lookups!$L$2-LEN(SOURCE!K628) &gt;= 0, REPT(" ",lookups!$M$2-LEN(SOURCE!K628)), "")&amp;
" | "&amp; SOURCE!L628&amp;      IF(lookups!$O$2-LEN(SOURCE!L628) &gt;= 0, REPT(" ",lookups!$O$2-LEN(SOURCE!L628)), "")&amp;
" | "&amp; SOURCE!M628&amp;      IF(lookups!$P$2-LEN(SOURCE!M628) &gt;= 0, REPT(" ",lookups!$P$2-LEN(SOURCE!M628)), "")&amp;
      "},"&amp;IF(SOURCE!O628&lt;&gt;"",""&amp;SOURCE!O628,"")
 )
)
)</f>
        <v>/*  604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29" spans="1:1">
      <c r="A629" s="80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IF(lookups!$E$2-LEN(SOURCE!C629) &gt;= 0, REPT(" ",lookups!$E$2-LEN(SOURCE!C629)), "")&amp;
      SOURCE!D629&amp;", "&amp; IF(lookups!$F$2-LEN(SOURCE!D629) &gt;= 0, REPT(" ",lookups!$F$2-LEN(SOURCE!D629)), "")&amp;
      SOURCE!E629&amp;", "&amp; IF(lookups!$G$2-LEN(SOURCE!E629) &gt;=0, REPT(" ",lookups!$G$2-LEN(SOURCE!E629)), "")&amp;
      SOURCE!F629&amp;", "&amp; IF(lookups!$H$2-LEN(SOURCE!F629) &gt;= 0, REPT(" ",lookups!$H$2-LEN(SOURCE!F629)+2), "")&amp;"("&amp;
      SUBSTITUTE(TEXT(SOURCE!G629,"??0"),"  ","")&amp;" &lt;&lt; TAM_MAX_BITS) |"&amp; IF(lookups!$I$2-3 &gt;= 0, REPT(" ",MAX(1,lookups!$I$2-5+4+1-1-LEN(  IF(ISTEXT(SOURCE!H629),SOURCE!H629,  SUBSTITUTE(SUBSTITUTE(TEXT(SOURCE!H629,"????0"),"  ","")," ",""))   ))), "")&amp;
       IF(ISTEXT(SOURCE!H629),SOURCE!H629, SUBSTITUTE(SUBSTITUTE(TEXT(SOURCE!H629,"????0"),"  ","")," ",""))   &amp;","&amp; IF(lookups!$J$2-3 &gt;= 0, REPT(" ",lookups!$J$2-3-5), "")&amp;
      SOURCE!I629&amp;
" | "&amp; IF(lookups!$K$2-LEN(SOURCE!I629) &gt;= 0, REPT(" ",lookups!$K$2-LEN(SOURCE!I629)), "")&amp;
      SOURCE!J629&amp;      IF(lookups!$L$2-LEN(SOURCE!J629) &gt;= 0, REPT(" ",lookups!$L$2-LEN(SOURCE!J629)), "")&amp;
" | "&amp; IF(lookups!$K$2-LEN(SOURCE!I629) &gt;= 0, REPT(" ",lookups!$K$2-LEN(SOURCE!I629)), "")&amp;
      SOURCE!K629&amp;      IF(lookups!$L$2-LEN(SOURCE!K629) &gt;= 0, REPT(" ",lookups!$M$2-LEN(SOURCE!K629)), "")&amp;
" | "&amp; SOURCE!L629&amp;      IF(lookups!$O$2-LEN(SOURCE!L629) &gt;= 0, REPT(" ",lookups!$O$2-LEN(SOURCE!L629)), "")&amp;
" | "&amp; SOURCE!M629&amp;      IF(lookups!$P$2-LEN(SOURCE!M629) &gt;= 0, REPT(" ",lookups!$P$2-LEN(SOURCE!M629)), "")&amp;
      "},"&amp;IF(SOURCE!O629&lt;&gt;"",""&amp;SOURCE!O629,"")
 )
)
)</f>
        <v>/*  605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30" spans="1:1">
      <c r="A630" s="80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IF(lookups!$E$2-LEN(SOURCE!C630) &gt;= 0, REPT(" ",lookups!$E$2-LEN(SOURCE!C630)), "")&amp;
      SOURCE!D630&amp;", "&amp; IF(lookups!$F$2-LEN(SOURCE!D630) &gt;= 0, REPT(" ",lookups!$F$2-LEN(SOURCE!D630)), "")&amp;
      SOURCE!E630&amp;", "&amp; IF(lookups!$G$2-LEN(SOURCE!E630) &gt;=0, REPT(" ",lookups!$G$2-LEN(SOURCE!E630)), "")&amp;
      SOURCE!F630&amp;", "&amp; IF(lookups!$H$2-LEN(SOURCE!F630) &gt;= 0, REPT(" ",lookups!$H$2-LEN(SOURCE!F630)+2), "")&amp;"("&amp;
      SUBSTITUTE(TEXT(SOURCE!G630,"??0"),"  ","")&amp;" &lt;&lt; TAM_MAX_BITS) |"&amp; IF(lookups!$I$2-3 &gt;= 0, REPT(" ",MAX(1,lookups!$I$2-5+4+1-1-LEN(  IF(ISTEXT(SOURCE!H630),SOURCE!H630,  SUBSTITUTE(SUBSTITUTE(TEXT(SOURCE!H630,"????0"),"  ","")," ",""))   ))), "")&amp;
       IF(ISTEXT(SOURCE!H630),SOURCE!H630, SUBSTITUTE(SUBSTITUTE(TEXT(SOURCE!H630,"????0"),"  ","")," ",""))   &amp;","&amp; IF(lookups!$J$2-3 &gt;= 0, REPT(" ",lookups!$J$2-3-5), "")&amp;
      SOURCE!I630&amp;
" | "&amp; IF(lookups!$K$2-LEN(SOURCE!I630) &gt;= 0, REPT(" ",lookups!$K$2-LEN(SOURCE!I630)), "")&amp;
      SOURCE!J630&amp;      IF(lookups!$L$2-LEN(SOURCE!J630) &gt;= 0, REPT(" ",lookups!$L$2-LEN(SOURCE!J630)), "")&amp;
" | "&amp; IF(lookups!$K$2-LEN(SOURCE!I630) &gt;= 0, REPT(" ",lookups!$K$2-LEN(SOURCE!I630)), "")&amp;
      SOURCE!K630&amp;      IF(lookups!$L$2-LEN(SOURCE!K630) &gt;= 0, REPT(" ",lookups!$M$2-LEN(SOURCE!K630)), "")&amp;
" | "&amp; SOURCE!L630&amp;      IF(lookups!$O$2-LEN(SOURCE!L630) &gt;= 0, REPT(" ",lookups!$O$2-LEN(SOURCE!L630)), "")&amp;
" | "&amp; SOURCE!M630&amp;      IF(lookups!$P$2-LEN(SOURCE!M630) &gt;= 0, REPT(" ",lookups!$P$2-LEN(SOURCE!M630)), "")&amp;
      "},"&amp;IF(SOURCE!O630&lt;&gt;"",""&amp;SOURCE!O630,"")
 )
)
)</f>
        <v>/*  606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31" spans="1:1">
      <c r="A631" s="80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IF(lookups!$E$2-LEN(SOURCE!C631) &gt;= 0, REPT(" ",lookups!$E$2-LEN(SOURCE!C631)), "")&amp;
      SOURCE!D631&amp;", "&amp; IF(lookups!$F$2-LEN(SOURCE!D631) &gt;= 0, REPT(" ",lookups!$F$2-LEN(SOURCE!D631)), "")&amp;
      SOURCE!E631&amp;", "&amp; IF(lookups!$G$2-LEN(SOURCE!E631) &gt;=0, REPT(" ",lookups!$G$2-LEN(SOURCE!E631)), "")&amp;
      SOURCE!F631&amp;", "&amp; IF(lookups!$H$2-LEN(SOURCE!F631) &gt;= 0, REPT(" ",lookups!$H$2-LEN(SOURCE!F631)+2), "")&amp;"("&amp;
      SUBSTITUTE(TEXT(SOURCE!G631,"??0"),"  ","")&amp;" &lt;&lt; TAM_MAX_BITS) |"&amp; IF(lookups!$I$2-3 &gt;= 0, REPT(" ",MAX(1,lookups!$I$2-5+4+1-1-LEN(  IF(ISTEXT(SOURCE!H631),SOURCE!H631,  SUBSTITUTE(SUBSTITUTE(TEXT(SOURCE!H631,"????0"),"  ","")," ",""))   ))), "")&amp;
       IF(ISTEXT(SOURCE!H631),SOURCE!H631, SUBSTITUTE(SUBSTITUTE(TEXT(SOURCE!H631,"????0"),"  ","")," ",""))   &amp;","&amp; IF(lookups!$J$2-3 &gt;= 0, REPT(" ",lookups!$J$2-3-5), "")&amp;
      SOURCE!I631&amp;
" | "&amp; IF(lookups!$K$2-LEN(SOURCE!I631) &gt;= 0, REPT(" ",lookups!$K$2-LEN(SOURCE!I631)), "")&amp;
      SOURCE!J631&amp;      IF(lookups!$L$2-LEN(SOURCE!J631) &gt;= 0, REPT(" ",lookups!$L$2-LEN(SOURCE!J631)), "")&amp;
" | "&amp; IF(lookups!$K$2-LEN(SOURCE!I631) &gt;= 0, REPT(" ",lookups!$K$2-LEN(SOURCE!I631)), "")&amp;
      SOURCE!K631&amp;      IF(lookups!$L$2-LEN(SOURCE!K631) &gt;= 0, REPT(" ",lookups!$M$2-LEN(SOURCE!K631)), "")&amp;
" | "&amp; SOURCE!L631&amp;      IF(lookups!$O$2-LEN(SOURCE!L631) &gt;= 0, REPT(" ",lookups!$O$2-LEN(SOURCE!L631)), "")&amp;
" | "&amp; SOURCE!M631&amp;      IF(lookups!$P$2-LEN(SOURCE!M631) &gt;= 0, REPT(" ",lookups!$P$2-LEN(SOURCE!M631)), "")&amp;
      "},"&amp;IF(SOURCE!O631&lt;&gt;"",""&amp;SOURCE!O631,"")
 )
)
)</f>
        <v>/*  607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32" spans="1:1">
      <c r="A632" s="80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IF(lookups!$E$2-LEN(SOURCE!C632) &gt;= 0, REPT(" ",lookups!$E$2-LEN(SOURCE!C632)), "")&amp;
      SOURCE!D632&amp;", "&amp; IF(lookups!$F$2-LEN(SOURCE!D632) &gt;= 0, REPT(" ",lookups!$F$2-LEN(SOURCE!D632)), "")&amp;
      SOURCE!E632&amp;", "&amp; IF(lookups!$G$2-LEN(SOURCE!E632) &gt;=0, REPT(" ",lookups!$G$2-LEN(SOURCE!E632)), "")&amp;
      SOURCE!F632&amp;", "&amp; IF(lookups!$H$2-LEN(SOURCE!F632) &gt;= 0, REPT(" ",lookups!$H$2-LEN(SOURCE!F632)+2), "")&amp;"("&amp;
      SUBSTITUTE(TEXT(SOURCE!G632,"??0"),"  ","")&amp;" &lt;&lt; TAM_MAX_BITS) |"&amp; IF(lookups!$I$2-3 &gt;= 0, REPT(" ",MAX(1,lookups!$I$2-5+4+1-1-LEN(  IF(ISTEXT(SOURCE!H632),SOURCE!H632,  SUBSTITUTE(SUBSTITUTE(TEXT(SOURCE!H632,"????0"),"  ","")," ",""))   ))), "")&amp;
       IF(ISTEXT(SOURCE!H632),SOURCE!H632, SUBSTITUTE(SUBSTITUTE(TEXT(SOURCE!H632,"????0"),"  ","")," ",""))   &amp;","&amp; IF(lookups!$J$2-3 &gt;= 0, REPT(" ",lookups!$J$2-3-5), "")&amp;
      SOURCE!I632&amp;
" | "&amp; IF(lookups!$K$2-LEN(SOURCE!I632) &gt;= 0, REPT(" ",lookups!$K$2-LEN(SOURCE!I632)), "")&amp;
      SOURCE!J632&amp;      IF(lookups!$L$2-LEN(SOURCE!J632) &gt;= 0, REPT(" ",lookups!$L$2-LEN(SOURCE!J632)), "")&amp;
" | "&amp; IF(lookups!$K$2-LEN(SOURCE!I632) &gt;= 0, REPT(" ",lookups!$K$2-LEN(SOURCE!I632)), "")&amp;
      SOURCE!K632&amp;      IF(lookups!$L$2-LEN(SOURCE!K632) &gt;= 0, REPT(" ",lookups!$M$2-LEN(SOURCE!K632)), "")&amp;
" | "&amp; SOURCE!L632&amp;      IF(lookups!$O$2-LEN(SOURCE!L632) &gt;= 0, REPT(" ",lookups!$O$2-LEN(SOURCE!L632)), "")&amp;
" | "&amp; SOURCE!M632&amp;      IF(lookups!$P$2-LEN(SOURCE!M632) &gt;= 0, REPT(" ",lookups!$P$2-LEN(SOURCE!M632)), "")&amp;
      "},"&amp;IF(SOURCE!O632&lt;&gt;"",""&amp;SOURCE!O632,"")
 )
)
)</f>
        <v>/*  608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33" spans="1:1">
      <c r="A633" s="80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IF(lookups!$E$2-LEN(SOURCE!C633) &gt;= 0, REPT(" ",lookups!$E$2-LEN(SOURCE!C633)), "")&amp;
      SOURCE!D633&amp;", "&amp; IF(lookups!$F$2-LEN(SOURCE!D633) &gt;= 0, REPT(" ",lookups!$F$2-LEN(SOURCE!D633)), "")&amp;
      SOURCE!E633&amp;", "&amp; IF(lookups!$G$2-LEN(SOURCE!E633) &gt;=0, REPT(" ",lookups!$G$2-LEN(SOURCE!E633)), "")&amp;
      SOURCE!F633&amp;", "&amp; IF(lookups!$H$2-LEN(SOURCE!F633) &gt;= 0, REPT(" ",lookups!$H$2-LEN(SOURCE!F633)+2), "")&amp;"("&amp;
      SUBSTITUTE(TEXT(SOURCE!G633,"??0"),"  ","")&amp;" &lt;&lt; TAM_MAX_BITS) |"&amp; IF(lookups!$I$2-3 &gt;= 0, REPT(" ",MAX(1,lookups!$I$2-5+4+1-1-LEN(  IF(ISTEXT(SOURCE!H633),SOURCE!H633,  SUBSTITUTE(SUBSTITUTE(TEXT(SOURCE!H633,"????0"),"  ","")," ",""))   ))), "")&amp;
       IF(ISTEXT(SOURCE!H633),SOURCE!H633, SUBSTITUTE(SUBSTITUTE(TEXT(SOURCE!H633,"????0"),"  ","")," ",""))   &amp;","&amp; IF(lookups!$J$2-3 &gt;= 0, REPT(" ",lookups!$J$2-3-5), "")&amp;
      SOURCE!I633&amp;
" | "&amp; IF(lookups!$K$2-LEN(SOURCE!I633) &gt;= 0, REPT(" ",lookups!$K$2-LEN(SOURCE!I633)), "")&amp;
      SOURCE!J633&amp;      IF(lookups!$L$2-LEN(SOURCE!J633) &gt;= 0, REPT(" ",lookups!$L$2-LEN(SOURCE!J633)), "")&amp;
" | "&amp; IF(lookups!$K$2-LEN(SOURCE!I633) &gt;= 0, REPT(" ",lookups!$K$2-LEN(SOURCE!I633)), "")&amp;
      SOURCE!K633&amp;      IF(lookups!$L$2-LEN(SOURCE!K633) &gt;= 0, REPT(" ",lookups!$M$2-LEN(SOURCE!K633)), "")&amp;
" | "&amp; SOURCE!L633&amp;      IF(lookups!$O$2-LEN(SOURCE!L633) &gt;= 0, REPT(" ",lookups!$O$2-LEN(SOURCE!L633)), "")&amp;
" | "&amp; SOURCE!M633&amp;      IF(lookups!$P$2-LEN(SOURCE!M633) &gt;= 0, REPT(" ",lookups!$P$2-LEN(SOURCE!M633)), "")&amp;
      "},"&amp;IF(SOURCE!O633&lt;&gt;"",""&amp;SOURCE!O633,"")
 )
)
)</f>
        <v>/*  609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34" spans="1:1">
      <c r="A634" s="80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IF(lookups!$E$2-LEN(SOURCE!C634) &gt;= 0, REPT(" ",lookups!$E$2-LEN(SOURCE!C634)), "")&amp;
      SOURCE!D634&amp;", "&amp; IF(lookups!$F$2-LEN(SOURCE!D634) &gt;= 0, REPT(" ",lookups!$F$2-LEN(SOURCE!D634)), "")&amp;
      SOURCE!E634&amp;", "&amp; IF(lookups!$G$2-LEN(SOURCE!E634) &gt;=0, REPT(" ",lookups!$G$2-LEN(SOURCE!E634)), "")&amp;
      SOURCE!F634&amp;", "&amp; IF(lookups!$H$2-LEN(SOURCE!F634) &gt;= 0, REPT(" ",lookups!$H$2-LEN(SOURCE!F634)+2), "")&amp;"("&amp;
      SUBSTITUTE(TEXT(SOURCE!G634,"??0"),"  ","")&amp;" &lt;&lt; TAM_MAX_BITS) |"&amp; IF(lookups!$I$2-3 &gt;= 0, REPT(" ",MAX(1,lookups!$I$2-5+4+1-1-LEN(  IF(ISTEXT(SOURCE!H634),SOURCE!H634,  SUBSTITUTE(SUBSTITUTE(TEXT(SOURCE!H634,"????0"),"  ","")," ",""))   ))), "")&amp;
       IF(ISTEXT(SOURCE!H634),SOURCE!H634, SUBSTITUTE(SUBSTITUTE(TEXT(SOURCE!H634,"????0"),"  ","")," ",""))   &amp;","&amp; IF(lookups!$J$2-3 &gt;= 0, REPT(" ",lookups!$J$2-3-5), "")&amp;
      SOURCE!I634&amp;
" | "&amp; IF(lookups!$K$2-LEN(SOURCE!I634) &gt;= 0, REPT(" ",lookups!$K$2-LEN(SOURCE!I634)), "")&amp;
      SOURCE!J634&amp;      IF(lookups!$L$2-LEN(SOURCE!J634) &gt;= 0, REPT(" ",lookups!$L$2-LEN(SOURCE!J634)), "")&amp;
" | "&amp; IF(lookups!$K$2-LEN(SOURCE!I634) &gt;= 0, REPT(" ",lookups!$K$2-LEN(SOURCE!I634)), "")&amp;
      SOURCE!K634&amp;      IF(lookups!$L$2-LEN(SOURCE!K634) &gt;= 0, REPT(" ",lookups!$M$2-LEN(SOURCE!K634)), "")&amp;
" | "&amp; SOURCE!L634&amp;      IF(lookups!$O$2-LEN(SOURCE!L634) &gt;= 0, REPT(" ",lookups!$O$2-LEN(SOURCE!L634)), "")&amp;
" | "&amp; SOURCE!M634&amp;      IF(lookups!$P$2-LEN(SOURCE!M634) &gt;= 0, REPT(" ",lookups!$P$2-LEN(SOURCE!M634)), "")&amp;
      "},"&amp;IF(SOURCE!O634&lt;&gt;"",""&amp;SOURCE!O634,"")
 )
)
)</f>
        <v>/*  610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35" spans="1:1">
      <c r="A635" s="80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IF(lookups!$E$2-LEN(SOURCE!C635) &gt;= 0, REPT(" ",lookups!$E$2-LEN(SOURCE!C635)), "")&amp;
      SOURCE!D635&amp;", "&amp; IF(lookups!$F$2-LEN(SOURCE!D635) &gt;= 0, REPT(" ",lookups!$F$2-LEN(SOURCE!D635)), "")&amp;
      SOURCE!E635&amp;", "&amp; IF(lookups!$G$2-LEN(SOURCE!E635) &gt;=0, REPT(" ",lookups!$G$2-LEN(SOURCE!E635)), "")&amp;
      SOURCE!F635&amp;", "&amp; IF(lookups!$H$2-LEN(SOURCE!F635) &gt;= 0, REPT(" ",lookups!$H$2-LEN(SOURCE!F635)+2), "")&amp;"("&amp;
      SUBSTITUTE(TEXT(SOURCE!G635,"??0"),"  ","")&amp;" &lt;&lt; TAM_MAX_BITS) |"&amp; IF(lookups!$I$2-3 &gt;= 0, REPT(" ",MAX(1,lookups!$I$2-5+4+1-1-LEN(  IF(ISTEXT(SOURCE!H635),SOURCE!H635,  SUBSTITUTE(SUBSTITUTE(TEXT(SOURCE!H635,"????0"),"  ","")," ",""))   ))), "")&amp;
       IF(ISTEXT(SOURCE!H635),SOURCE!H635, SUBSTITUTE(SUBSTITUTE(TEXT(SOURCE!H635,"????0"),"  ","")," ",""))   &amp;","&amp; IF(lookups!$J$2-3 &gt;= 0, REPT(" ",lookups!$J$2-3-5), "")&amp;
      SOURCE!I635&amp;
" | "&amp; IF(lookups!$K$2-LEN(SOURCE!I635) &gt;= 0, REPT(" ",lookups!$K$2-LEN(SOURCE!I635)), "")&amp;
      SOURCE!J635&amp;      IF(lookups!$L$2-LEN(SOURCE!J635) &gt;= 0, REPT(" ",lookups!$L$2-LEN(SOURCE!J635)), "")&amp;
" | "&amp; IF(lookups!$K$2-LEN(SOURCE!I635) &gt;= 0, REPT(" ",lookups!$K$2-LEN(SOURCE!I635)), "")&amp;
      SOURCE!K635&amp;      IF(lookups!$L$2-LEN(SOURCE!K635) &gt;= 0, REPT(" ",lookups!$M$2-LEN(SOURCE!K635)), "")&amp;
" | "&amp; SOURCE!L635&amp;      IF(lookups!$O$2-LEN(SOURCE!L635) &gt;= 0, REPT(" ",lookups!$O$2-LEN(SOURCE!L635)), "")&amp;
" | "&amp; SOURCE!M635&amp;      IF(lookups!$P$2-LEN(SOURCE!M635) &gt;= 0, REPT(" ",lookups!$P$2-LEN(SOURCE!M635)), "")&amp;
      "},"&amp;IF(SOURCE!O635&lt;&gt;"",""&amp;SOURCE!O635,"")
 )
)
)</f>
        <v>/*  611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36" spans="1:1">
      <c r="A636" s="80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IF(lookups!$E$2-LEN(SOURCE!C636) &gt;= 0, REPT(" ",lookups!$E$2-LEN(SOURCE!C636)), "")&amp;
      SOURCE!D636&amp;", "&amp; IF(lookups!$F$2-LEN(SOURCE!D636) &gt;= 0, REPT(" ",lookups!$F$2-LEN(SOURCE!D636)), "")&amp;
      SOURCE!E636&amp;", "&amp; IF(lookups!$G$2-LEN(SOURCE!E636) &gt;=0, REPT(" ",lookups!$G$2-LEN(SOURCE!E636)), "")&amp;
      SOURCE!F636&amp;", "&amp; IF(lookups!$H$2-LEN(SOURCE!F636) &gt;= 0, REPT(" ",lookups!$H$2-LEN(SOURCE!F636)+2), "")&amp;"("&amp;
      SUBSTITUTE(TEXT(SOURCE!G636,"??0"),"  ","")&amp;" &lt;&lt; TAM_MAX_BITS) |"&amp; IF(lookups!$I$2-3 &gt;= 0, REPT(" ",MAX(1,lookups!$I$2-5+4+1-1-LEN(  IF(ISTEXT(SOURCE!H636),SOURCE!H636,  SUBSTITUTE(SUBSTITUTE(TEXT(SOURCE!H636,"????0"),"  ","")," ",""))   ))), "")&amp;
       IF(ISTEXT(SOURCE!H636),SOURCE!H636, SUBSTITUTE(SUBSTITUTE(TEXT(SOURCE!H636,"????0"),"  ","")," ",""))   &amp;","&amp; IF(lookups!$J$2-3 &gt;= 0, REPT(" ",lookups!$J$2-3-5), "")&amp;
      SOURCE!I636&amp;
" | "&amp; IF(lookups!$K$2-LEN(SOURCE!I636) &gt;= 0, REPT(" ",lookups!$K$2-LEN(SOURCE!I636)), "")&amp;
      SOURCE!J636&amp;      IF(lookups!$L$2-LEN(SOURCE!J636) &gt;= 0, REPT(" ",lookups!$L$2-LEN(SOURCE!J636)), "")&amp;
" | "&amp; IF(lookups!$K$2-LEN(SOURCE!I636) &gt;= 0, REPT(" ",lookups!$K$2-LEN(SOURCE!I636)), "")&amp;
      SOURCE!K636&amp;      IF(lookups!$L$2-LEN(SOURCE!K636) &gt;= 0, REPT(" ",lookups!$M$2-LEN(SOURCE!K636)), "")&amp;
" | "&amp; SOURCE!L636&amp;      IF(lookups!$O$2-LEN(SOURCE!L636) &gt;= 0, REPT(" ",lookups!$O$2-LEN(SOURCE!L636)), "")&amp;
" | "&amp; SOURCE!M636&amp;      IF(lookups!$P$2-LEN(SOURCE!M636) &gt;= 0, REPT(" ",lookups!$P$2-LEN(SOURCE!M636)), "")&amp;
      "},"&amp;IF(SOURCE!O636&lt;&gt;"",""&amp;SOURCE!O636,"")
 )
)
)</f>
        <v>/*  612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37" spans="1:1">
      <c r="A637" s="80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IF(lookups!$E$2-LEN(SOURCE!C637) &gt;= 0, REPT(" ",lookups!$E$2-LEN(SOURCE!C637)), "")&amp;
      SOURCE!D637&amp;", "&amp; IF(lookups!$F$2-LEN(SOURCE!D637) &gt;= 0, REPT(" ",lookups!$F$2-LEN(SOURCE!D637)), "")&amp;
      SOURCE!E637&amp;", "&amp; IF(lookups!$G$2-LEN(SOURCE!E637) &gt;=0, REPT(" ",lookups!$G$2-LEN(SOURCE!E637)), "")&amp;
      SOURCE!F637&amp;", "&amp; IF(lookups!$H$2-LEN(SOURCE!F637) &gt;= 0, REPT(" ",lookups!$H$2-LEN(SOURCE!F637)+2), "")&amp;"("&amp;
      SUBSTITUTE(TEXT(SOURCE!G637,"??0"),"  ","")&amp;" &lt;&lt; TAM_MAX_BITS) |"&amp; IF(lookups!$I$2-3 &gt;= 0, REPT(" ",MAX(1,lookups!$I$2-5+4+1-1-LEN(  IF(ISTEXT(SOURCE!H637),SOURCE!H637,  SUBSTITUTE(SUBSTITUTE(TEXT(SOURCE!H637,"????0"),"  ","")," ",""))   ))), "")&amp;
       IF(ISTEXT(SOURCE!H637),SOURCE!H637, SUBSTITUTE(SUBSTITUTE(TEXT(SOURCE!H637,"????0"),"  ","")," ",""))   &amp;","&amp; IF(lookups!$J$2-3 &gt;= 0, REPT(" ",lookups!$J$2-3-5), "")&amp;
      SOURCE!I637&amp;
" | "&amp; IF(lookups!$K$2-LEN(SOURCE!I637) &gt;= 0, REPT(" ",lookups!$K$2-LEN(SOURCE!I637)), "")&amp;
      SOURCE!J637&amp;      IF(lookups!$L$2-LEN(SOURCE!J637) &gt;= 0, REPT(" ",lookups!$L$2-LEN(SOURCE!J637)), "")&amp;
" | "&amp; IF(lookups!$K$2-LEN(SOURCE!I637) &gt;= 0, REPT(" ",lookups!$K$2-LEN(SOURCE!I637)), "")&amp;
      SOURCE!K637&amp;      IF(lookups!$L$2-LEN(SOURCE!K637) &gt;= 0, REPT(" ",lookups!$M$2-LEN(SOURCE!K637)), "")&amp;
" | "&amp; SOURCE!L637&amp;      IF(lookups!$O$2-LEN(SOURCE!L637) &gt;= 0, REPT(" ",lookups!$O$2-LEN(SOURCE!L637)), "")&amp;
" | "&amp; SOURCE!M637&amp;      IF(lookups!$P$2-LEN(SOURCE!M637) &gt;= 0, REPT(" ",lookups!$P$2-LEN(SOURCE!M637)), "")&amp;
      "},"&amp;IF(SOURCE!O637&lt;&gt;"",""&amp;SOURCE!O637,"")
 )
)
)</f>
        <v>/*  613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38" spans="1:1">
      <c r="A638" s="80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IF(lookups!$E$2-LEN(SOURCE!C638) &gt;= 0, REPT(" ",lookups!$E$2-LEN(SOURCE!C638)), "")&amp;
      SOURCE!D638&amp;", "&amp; IF(lookups!$F$2-LEN(SOURCE!D638) &gt;= 0, REPT(" ",lookups!$F$2-LEN(SOURCE!D638)), "")&amp;
      SOURCE!E638&amp;", "&amp; IF(lookups!$G$2-LEN(SOURCE!E638) &gt;=0, REPT(" ",lookups!$G$2-LEN(SOURCE!E638)), "")&amp;
      SOURCE!F638&amp;", "&amp; IF(lookups!$H$2-LEN(SOURCE!F638) &gt;= 0, REPT(" ",lookups!$H$2-LEN(SOURCE!F638)+2), "")&amp;"("&amp;
      SUBSTITUTE(TEXT(SOURCE!G638,"??0"),"  ","")&amp;" &lt;&lt; TAM_MAX_BITS) |"&amp; IF(lookups!$I$2-3 &gt;= 0, REPT(" ",MAX(1,lookups!$I$2-5+4+1-1-LEN(  IF(ISTEXT(SOURCE!H638),SOURCE!H638,  SUBSTITUTE(SUBSTITUTE(TEXT(SOURCE!H638,"????0"),"  ","")," ",""))   ))), "")&amp;
       IF(ISTEXT(SOURCE!H638),SOURCE!H638, SUBSTITUTE(SUBSTITUTE(TEXT(SOURCE!H638,"????0"),"  ","")," ",""))   &amp;","&amp; IF(lookups!$J$2-3 &gt;= 0, REPT(" ",lookups!$J$2-3-5), "")&amp;
      SOURCE!I638&amp;
" | "&amp; IF(lookups!$K$2-LEN(SOURCE!I638) &gt;= 0, REPT(" ",lookups!$K$2-LEN(SOURCE!I638)), "")&amp;
      SOURCE!J638&amp;      IF(lookups!$L$2-LEN(SOURCE!J638) &gt;= 0, REPT(" ",lookups!$L$2-LEN(SOURCE!J638)), "")&amp;
" | "&amp; IF(lookups!$K$2-LEN(SOURCE!I638) &gt;= 0, REPT(" ",lookups!$K$2-LEN(SOURCE!I638)), "")&amp;
      SOURCE!K638&amp;      IF(lookups!$L$2-LEN(SOURCE!K638) &gt;= 0, REPT(" ",lookups!$M$2-LEN(SOURCE!K638)), "")&amp;
" | "&amp; SOURCE!L638&amp;      IF(lookups!$O$2-LEN(SOURCE!L638) &gt;= 0, REPT(" ",lookups!$O$2-LEN(SOURCE!L638)), "")&amp;
" | "&amp; SOURCE!M638&amp;      IF(lookups!$P$2-LEN(SOURCE!M638) &gt;= 0, REPT(" ",lookups!$P$2-LEN(SOURCE!M638)), "")&amp;
      "},"&amp;IF(SOURCE!O638&lt;&gt;"",""&amp;SOURCE!O638,"")
 )
)
)</f>
        <v>/*  614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39" spans="1:1">
      <c r="A639" s="80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IF(lookups!$E$2-LEN(SOURCE!C639) &gt;= 0, REPT(" ",lookups!$E$2-LEN(SOURCE!C639)), "")&amp;
      SOURCE!D639&amp;", "&amp; IF(lookups!$F$2-LEN(SOURCE!D639) &gt;= 0, REPT(" ",lookups!$F$2-LEN(SOURCE!D639)), "")&amp;
      SOURCE!E639&amp;", "&amp; IF(lookups!$G$2-LEN(SOURCE!E639) &gt;=0, REPT(" ",lookups!$G$2-LEN(SOURCE!E639)), "")&amp;
      SOURCE!F639&amp;", "&amp; IF(lookups!$H$2-LEN(SOURCE!F639) &gt;= 0, REPT(" ",lookups!$H$2-LEN(SOURCE!F639)+2), "")&amp;"("&amp;
      SUBSTITUTE(TEXT(SOURCE!G639,"??0"),"  ","")&amp;" &lt;&lt; TAM_MAX_BITS) |"&amp; IF(lookups!$I$2-3 &gt;= 0, REPT(" ",MAX(1,lookups!$I$2-5+4+1-1-LEN(  IF(ISTEXT(SOURCE!H639),SOURCE!H639,  SUBSTITUTE(SUBSTITUTE(TEXT(SOURCE!H639,"????0"),"  ","")," ",""))   ))), "")&amp;
       IF(ISTEXT(SOURCE!H639),SOURCE!H639, SUBSTITUTE(SUBSTITUTE(TEXT(SOURCE!H639,"????0"),"  ","")," ",""))   &amp;","&amp; IF(lookups!$J$2-3 &gt;= 0, REPT(" ",lookups!$J$2-3-5), "")&amp;
      SOURCE!I639&amp;
" | "&amp; IF(lookups!$K$2-LEN(SOURCE!I639) &gt;= 0, REPT(" ",lookups!$K$2-LEN(SOURCE!I639)), "")&amp;
      SOURCE!J639&amp;      IF(lookups!$L$2-LEN(SOURCE!J639) &gt;= 0, REPT(" ",lookups!$L$2-LEN(SOURCE!J639)), "")&amp;
" | "&amp; IF(lookups!$K$2-LEN(SOURCE!I639) &gt;= 0, REPT(" ",lookups!$K$2-LEN(SOURCE!I639)), "")&amp;
      SOURCE!K639&amp;      IF(lookups!$L$2-LEN(SOURCE!K639) &gt;= 0, REPT(" ",lookups!$M$2-LEN(SOURCE!K639)), "")&amp;
" | "&amp; SOURCE!L639&amp;      IF(lookups!$O$2-LEN(SOURCE!L639) &gt;= 0, REPT(" ",lookups!$O$2-LEN(SOURCE!L639)), "")&amp;
" | "&amp; SOURCE!M639&amp;      IF(lookups!$P$2-LEN(SOURCE!M639) &gt;= 0, REPT(" ",lookups!$P$2-LEN(SOURCE!M639)), "")&amp;
      "},"&amp;IF(SOURCE!O639&lt;&gt;"",""&amp;SOURCE!O639,"")
 )
)
)</f>
        <v>/*  615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40" spans="1:1">
      <c r="A640" s="80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IF(lookups!$E$2-LEN(SOURCE!C640) &gt;= 0, REPT(" ",lookups!$E$2-LEN(SOURCE!C640)), "")&amp;
      SOURCE!D640&amp;", "&amp; IF(lookups!$F$2-LEN(SOURCE!D640) &gt;= 0, REPT(" ",lookups!$F$2-LEN(SOURCE!D640)), "")&amp;
      SOURCE!E640&amp;", "&amp; IF(lookups!$G$2-LEN(SOURCE!E640) &gt;=0, REPT(" ",lookups!$G$2-LEN(SOURCE!E640)), "")&amp;
      SOURCE!F640&amp;", "&amp; IF(lookups!$H$2-LEN(SOURCE!F640) &gt;= 0, REPT(" ",lookups!$H$2-LEN(SOURCE!F640)+2), "")&amp;"("&amp;
      SUBSTITUTE(TEXT(SOURCE!G640,"??0"),"  ","")&amp;" &lt;&lt; TAM_MAX_BITS) |"&amp; IF(lookups!$I$2-3 &gt;= 0, REPT(" ",MAX(1,lookups!$I$2-5+4+1-1-LEN(  IF(ISTEXT(SOURCE!H640),SOURCE!H640,  SUBSTITUTE(SUBSTITUTE(TEXT(SOURCE!H640,"????0"),"  ","")," ",""))   ))), "")&amp;
       IF(ISTEXT(SOURCE!H640),SOURCE!H640, SUBSTITUTE(SUBSTITUTE(TEXT(SOURCE!H640,"????0"),"  ","")," ",""))   &amp;","&amp; IF(lookups!$J$2-3 &gt;= 0, REPT(" ",lookups!$J$2-3-5), "")&amp;
      SOURCE!I640&amp;
" | "&amp; IF(lookups!$K$2-LEN(SOURCE!I640) &gt;= 0, REPT(" ",lookups!$K$2-LEN(SOURCE!I640)), "")&amp;
      SOURCE!J640&amp;      IF(lookups!$L$2-LEN(SOURCE!J640) &gt;= 0, REPT(" ",lookups!$L$2-LEN(SOURCE!J640)), "")&amp;
" | "&amp; IF(lookups!$K$2-LEN(SOURCE!I640) &gt;= 0, REPT(" ",lookups!$K$2-LEN(SOURCE!I640)), "")&amp;
      SOURCE!K640&amp;      IF(lookups!$L$2-LEN(SOURCE!K640) &gt;= 0, REPT(" ",lookups!$M$2-LEN(SOURCE!K640)), "")&amp;
" | "&amp; SOURCE!L640&amp;      IF(lookups!$O$2-LEN(SOURCE!L640) &gt;= 0, REPT(" ",lookups!$O$2-LEN(SOURCE!L640)), "")&amp;
" | "&amp; SOURCE!M640&amp;      IF(lookups!$P$2-LEN(SOURCE!M640) &gt;= 0, REPT(" ",lookups!$P$2-LEN(SOURCE!M640)), "")&amp;
      "},"&amp;IF(SOURCE!O640&lt;&gt;"",""&amp;SOURCE!O640,"")
 )
)
)</f>
        <v>/*  616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41" spans="1:1">
      <c r="A641" s="80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IF(lookups!$E$2-LEN(SOURCE!C641) &gt;= 0, REPT(" ",lookups!$E$2-LEN(SOURCE!C641)), "")&amp;
      SOURCE!D641&amp;", "&amp; IF(lookups!$F$2-LEN(SOURCE!D641) &gt;= 0, REPT(" ",lookups!$F$2-LEN(SOURCE!D641)), "")&amp;
      SOURCE!E641&amp;", "&amp; IF(lookups!$G$2-LEN(SOURCE!E641) &gt;=0, REPT(" ",lookups!$G$2-LEN(SOURCE!E641)), "")&amp;
      SOURCE!F641&amp;", "&amp; IF(lookups!$H$2-LEN(SOURCE!F641) &gt;= 0, REPT(" ",lookups!$H$2-LEN(SOURCE!F641)+2), "")&amp;"("&amp;
      SUBSTITUTE(TEXT(SOURCE!G641,"??0"),"  ","")&amp;" &lt;&lt; TAM_MAX_BITS) |"&amp; IF(lookups!$I$2-3 &gt;= 0, REPT(" ",MAX(1,lookups!$I$2-5+4+1-1-LEN(  IF(ISTEXT(SOURCE!H641),SOURCE!H641,  SUBSTITUTE(SUBSTITUTE(TEXT(SOURCE!H641,"????0"),"  ","")," ",""))   ))), "")&amp;
       IF(ISTEXT(SOURCE!H641),SOURCE!H641, SUBSTITUTE(SUBSTITUTE(TEXT(SOURCE!H641,"????0"),"  ","")," ",""))   &amp;","&amp; IF(lookups!$J$2-3 &gt;= 0, REPT(" ",lookups!$J$2-3-5), "")&amp;
      SOURCE!I641&amp;
" | "&amp; IF(lookups!$K$2-LEN(SOURCE!I641) &gt;= 0, REPT(" ",lookups!$K$2-LEN(SOURCE!I641)), "")&amp;
      SOURCE!J641&amp;      IF(lookups!$L$2-LEN(SOURCE!J641) &gt;= 0, REPT(" ",lookups!$L$2-LEN(SOURCE!J641)), "")&amp;
" | "&amp; IF(lookups!$K$2-LEN(SOURCE!I641) &gt;= 0, REPT(" ",lookups!$K$2-LEN(SOURCE!I641)), "")&amp;
      SOURCE!K641&amp;      IF(lookups!$L$2-LEN(SOURCE!K641) &gt;= 0, REPT(" ",lookups!$M$2-LEN(SOURCE!K641)), "")&amp;
" | "&amp; SOURCE!L641&amp;      IF(lookups!$O$2-LEN(SOURCE!L641) &gt;= 0, REPT(" ",lookups!$O$2-LEN(SOURCE!L641)), "")&amp;
" | "&amp; SOURCE!M641&amp;      IF(lookups!$P$2-LEN(SOURCE!M641) &gt;= 0, REPT(" ",lookups!$P$2-LEN(SOURCE!M641)), "")&amp;
      "},"&amp;IF(SOURCE!O641&lt;&gt;"",""&amp;SOURCE!O641,"")
 )
)
)</f>
        <v>/*  617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42" spans="1:1">
      <c r="A642" s="80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IF(lookups!$E$2-LEN(SOURCE!C642) &gt;= 0, REPT(" ",lookups!$E$2-LEN(SOURCE!C642)), "")&amp;
      SOURCE!D642&amp;", "&amp; IF(lookups!$F$2-LEN(SOURCE!D642) &gt;= 0, REPT(" ",lookups!$F$2-LEN(SOURCE!D642)), "")&amp;
      SOURCE!E642&amp;", "&amp; IF(lookups!$G$2-LEN(SOURCE!E642) &gt;=0, REPT(" ",lookups!$G$2-LEN(SOURCE!E642)), "")&amp;
      SOURCE!F642&amp;", "&amp; IF(lookups!$H$2-LEN(SOURCE!F642) &gt;= 0, REPT(" ",lookups!$H$2-LEN(SOURCE!F642)+2), "")&amp;"("&amp;
      SUBSTITUTE(TEXT(SOURCE!G642,"??0"),"  ","")&amp;" &lt;&lt; TAM_MAX_BITS) |"&amp; IF(lookups!$I$2-3 &gt;= 0, REPT(" ",MAX(1,lookups!$I$2-5+4+1-1-LEN(  IF(ISTEXT(SOURCE!H642),SOURCE!H642,  SUBSTITUTE(SUBSTITUTE(TEXT(SOURCE!H642,"????0"),"  ","")," ",""))   ))), "")&amp;
       IF(ISTEXT(SOURCE!H642),SOURCE!H642, SUBSTITUTE(SUBSTITUTE(TEXT(SOURCE!H642,"????0"),"  ","")," ",""))   &amp;","&amp; IF(lookups!$J$2-3 &gt;= 0, REPT(" ",lookups!$J$2-3-5), "")&amp;
      SOURCE!I642&amp;
" | "&amp; IF(lookups!$K$2-LEN(SOURCE!I642) &gt;= 0, REPT(" ",lookups!$K$2-LEN(SOURCE!I642)), "")&amp;
      SOURCE!J642&amp;      IF(lookups!$L$2-LEN(SOURCE!J642) &gt;= 0, REPT(" ",lookups!$L$2-LEN(SOURCE!J642)), "")&amp;
" | "&amp; IF(lookups!$K$2-LEN(SOURCE!I642) &gt;= 0, REPT(" ",lookups!$K$2-LEN(SOURCE!I642)), "")&amp;
      SOURCE!K642&amp;      IF(lookups!$L$2-LEN(SOURCE!K642) &gt;= 0, REPT(" ",lookups!$M$2-LEN(SOURCE!K642)), "")&amp;
" | "&amp; SOURCE!L642&amp;      IF(lookups!$O$2-LEN(SOURCE!L642) &gt;= 0, REPT(" ",lookups!$O$2-LEN(SOURCE!L642)), "")&amp;
" | "&amp; SOURCE!M642&amp;      IF(lookups!$P$2-LEN(SOURCE!M642) &gt;= 0, REPT(" ",lookups!$P$2-LEN(SOURCE!M642)), "")&amp;
      "},"&amp;IF(SOURCE!O642&lt;&gt;"",""&amp;SOURCE!O642,"")
 )
)
)</f>
        <v>/*  618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43" spans="1:1">
      <c r="A643" s="80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IF(lookups!$E$2-LEN(SOURCE!C643) &gt;= 0, REPT(" ",lookups!$E$2-LEN(SOURCE!C643)), "")&amp;
      SOURCE!D643&amp;", "&amp; IF(lookups!$F$2-LEN(SOURCE!D643) &gt;= 0, REPT(" ",lookups!$F$2-LEN(SOURCE!D643)), "")&amp;
      SOURCE!E643&amp;", "&amp; IF(lookups!$G$2-LEN(SOURCE!E643) &gt;=0, REPT(" ",lookups!$G$2-LEN(SOURCE!E643)), "")&amp;
      SOURCE!F643&amp;", "&amp; IF(lookups!$H$2-LEN(SOURCE!F643) &gt;= 0, REPT(" ",lookups!$H$2-LEN(SOURCE!F643)+2), "")&amp;"("&amp;
      SUBSTITUTE(TEXT(SOURCE!G643,"??0"),"  ","")&amp;" &lt;&lt; TAM_MAX_BITS) |"&amp; IF(lookups!$I$2-3 &gt;= 0, REPT(" ",MAX(1,lookups!$I$2-5+4+1-1-LEN(  IF(ISTEXT(SOURCE!H643),SOURCE!H643,  SUBSTITUTE(SUBSTITUTE(TEXT(SOURCE!H643,"????0"),"  ","")," ",""))   ))), "")&amp;
       IF(ISTEXT(SOURCE!H643),SOURCE!H643, SUBSTITUTE(SUBSTITUTE(TEXT(SOURCE!H643,"????0"),"  ","")," ",""))   &amp;","&amp; IF(lookups!$J$2-3 &gt;= 0, REPT(" ",lookups!$J$2-3-5), "")&amp;
      SOURCE!I643&amp;
" | "&amp; IF(lookups!$K$2-LEN(SOURCE!I643) &gt;= 0, REPT(" ",lookups!$K$2-LEN(SOURCE!I643)), "")&amp;
      SOURCE!J643&amp;      IF(lookups!$L$2-LEN(SOURCE!J643) &gt;= 0, REPT(" ",lookups!$L$2-LEN(SOURCE!J643)), "")&amp;
" | "&amp; IF(lookups!$K$2-LEN(SOURCE!I643) &gt;= 0, REPT(" ",lookups!$K$2-LEN(SOURCE!I643)), "")&amp;
      SOURCE!K643&amp;      IF(lookups!$L$2-LEN(SOURCE!K643) &gt;= 0, REPT(" ",lookups!$M$2-LEN(SOURCE!K643)), "")&amp;
" | "&amp; SOURCE!L643&amp;      IF(lookups!$O$2-LEN(SOURCE!L643) &gt;= 0, REPT(" ",lookups!$O$2-LEN(SOURCE!L643)), "")&amp;
" | "&amp; SOURCE!M643&amp;      IF(lookups!$P$2-LEN(SOURCE!M643) &gt;= 0, REPT(" ",lookups!$P$2-LEN(SOURCE!M643)), "")&amp;
      "},"&amp;IF(SOURCE!O643&lt;&gt;"",""&amp;SOURCE!O643,"")
 )
)
)</f>
        <v>/*  619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44" spans="1:1">
      <c r="A644" s="80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IF(lookups!$E$2-LEN(SOURCE!C644) &gt;= 0, REPT(" ",lookups!$E$2-LEN(SOURCE!C644)), "")&amp;
      SOURCE!D644&amp;", "&amp; IF(lookups!$F$2-LEN(SOURCE!D644) &gt;= 0, REPT(" ",lookups!$F$2-LEN(SOURCE!D644)), "")&amp;
      SOURCE!E644&amp;", "&amp; IF(lookups!$G$2-LEN(SOURCE!E644) &gt;=0, REPT(" ",lookups!$G$2-LEN(SOURCE!E644)), "")&amp;
      SOURCE!F644&amp;", "&amp; IF(lookups!$H$2-LEN(SOURCE!F644) &gt;= 0, REPT(" ",lookups!$H$2-LEN(SOURCE!F644)+2), "")&amp;"("&amp;
      SUBSTITUTE(TEXT(SOURCE!G644,"??0"),"  ","")&amp;" &lt;&lt; TAM_MAX_BITS) |"&amp; IF(lookups!$I$2-3 &gt;= 0, REPT(" ",MAX(1,lookups!$I$2-5+4+1-1-LEN(  IF(ISTEXT(SOURCE!H644),SOURCE!H644,  SUBSTITUTE(SUBSTITUTE(TEXT(SOURCE!H644,"????0"),"  ","")," ",""))   ))), "")&amp;
       IF(ISTEXT(SOURCE!H644),SOURCE!H644, SUBSTITUTE(SUBSTITUTE(TEXT(SOURCE!H644,"????0"),"  ","")," ",""))   &amp;","&amp; IF(lookups!$J$2-3 &gt;= 0, REPT(" ",lookups!$J$2-3-5), "")&amp;
      SOURCE!I644&amp;
" | "&amp; IF(lookups!$K$2-LEN(SOURCE!I644) &gt;= 0, REPT(" ",lookups!$K$2-LEN(SOURCE!I644)), "")&amp;
      SOURCE!J644&amp;      IF(lookups!$L$2-LEN(SOURCE!J644) &gt;= 0, REPT(" ",lookups!$L$2-LEN(SOURCE!J644)), "")&amp;
" | "&amp; IF(lookups!$K$2-LEN(SOURCE!I644) &gt;= 0, REPT(" ",lookups!$K$2-LEN(SOURCE!I644)), "")&amp;
      SOURCE!K644&amp;      IF(lookups!$L$2-LEN(SOURCE!K644) &gt;= 0, REPT(" ",lookups!$M$2-LEN(SOURCE!K644)), "")&amp;
" | "&amp; SOURCE!L644&amp;      IF(lookups!$O$2-LEN(SOURCE!L644) &gt;= 0, REPT(" ",lookups!$O$2-LEN(SOURCE!L644)), "")&amp;
" | "&amp; SOURCE!M644&amp;      IF(lookups!$P$2-LEN(SOURCE!M644) &gt;= 0, REPT(" ",lookups!$P$2-LEN(SOURCE!M644)), "")&amp;
      "},"&amp;IF(SOURCE!O644&lt;&gt;"",""&amp;SOURCE!O644,"")
 )
)
)</f>
        <v>/*  620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45" spans="1:1">
      <c r="A645" s="80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IF(lookups!$E$2-LEN(SOURCE!C645) &gt;= 0, REPT(" ",lookups!$E$2-LEN(SOURCE!C645)), "")&amp;
      SOURCE!D645&amp;", "&amp; IF(lookups!$F$2-LEN(SOURCE!D645) &gt;= 0, REPT(" ",lookups!$F$2-LEN(SOURCE!D645)), "")&amp;
      SOURCE!E645&amp;", "&amp; IF(lookups!$G$2-LEN(SOURCE!E645) &gt;=0, REPT(" ",lookups!$G$2-LEN(SOURCE!E645)), "")&amp;
      SOURCE!F645&amp;", "&amp; IF(lookups!$H$2-LEN(SOURCE!F645) &gt;= 0, REPT(" ",lookups!$H$2-LEN(SOURCE!F645)+2), "")&amp;"("&amp;
      SUBSTITUTE(TEXT(SOURCE!G645,"??0"),"  ","")&amp;" &lt;&lt; TAM_MAX_BITS) |"&amp; IF(lookups!$I$2-3 &gt;= 0, REPT(" ",MAX(1,lookups!$I$2-5+4+1-1-LEN(  IF(ISTEXT(SOURCE!H645),SOURCE!H645,  SUBSTITUTE(SUBSTITUTE(TEXT(SOURCE!H645,"????0"),"  ","")," ",""))   ))), "")&amp;
       IF(ISTEXT(SOURCE!H645),SOURCE!H645, SUBSTITUTE(SUBSTITUTE(TEXT(SOURCE!H645,"????0"),"  ","")," ",""))   &amp;","&amp; IF(lookups!$J$2-3 &gt;= 0, REPT(" ",lookups!$J$2-3-5), "")&amp;
      SOURCE!I645&amp;
" | "&amp; IF(lookups!$K$2-LEN(SOURCE!I645) &gt;= 0, REPT(" ",lookups!$K$2-LEN(SOURCE!I645)), "")&amp;
      SOURCE!J645&amp;      IF(lookups!$L$2-LEN(SOURCE!J645) &gt;= 0, REPT(" ",lookups!$L$2-LEN(SOURCE!J645)), "")&amp;
" | "&amp; IF(lookups!$K$2-LEN(SOURCE!I645) &gt;= 0, REPT(" ",lookups!$K$2-LEN(SOURCE!I645)), "")&amp;
      SOURCE!K645&amp;      IF(lookups!$L$2-LEN(SOURCE!K645) &gt;= 0, REPT(" ",lookups!$M$2-LEN(SOURCE!K645)), "")&amp;
" | "&amp; SOURCE!L645&amp;      IF(lookups!$O$2-LEN(SOURCE!L645) &gt;= 0, REPT(" ",lookups!$O$2-LEN(SOURCE!L645)), "")&amp;
" | "&amp; SOURCE!M645&amp;      IF(lookups!$P$2-LEN(SOURCE!M645) &gt;= 0, REPT(" ",lookups!$P$2-LEN(SOURCE!M645)), "")&amp;
      "},"&amp;IF(SOURCE!O645&lt;&gt;"",""&amp;SOURCE!O645,"")
 )
)
)</f>
        <v>/*  621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46" spans="1:1">
      <c r="A646" s="80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IF(lookups!$E$2-LEN(SOURCE!C646) &gt;= 0, REPT(" ",lookups!$E$2-LEN(SOURCE!C646)), "")&amp;
      SOURCE!D646&amp;", "&amp; IF(lookups!$F$2-LEN(SOURCE!D646) &gt;= 0, REPT(" ",lookups!$F$2-LEN(SOURCE!D646)), "")&amp;
      SOURCE!E646&amp;", "&amp; IF(lookups!$G$2-LEN(SOURCE!E646) &gt;=0, REPT(" ",lookups!$G$2-LEN(SOURCE!E646)), "")&amp;
      SOURCE!F646&amp;", "&amp; IF(lookups!$H$2-LEN(SOURCE!F646) &gt;= 0, REPT(" ",lookups!$H$2-LEN(SOURCE!F646)+2), "")&amp;"("&amp;
      SUBSTITUTE(TEXT(SOURCE!G646,"??0"),"  ","")&amp;" &lt;&lt; TAM_MAX_BITS) |"&amp; IF(lookups!$I$2-3 &gt;= 0, REPT(" ",MAX(1,lookups!$I$2-5+4+1-1-LEN(  IF(ISTEXT(SOURCE!H646),SOURCE!H646,  SUBSTITUTE(SUBSTITUTE(TEXT(SOURCE!H646,"????0"),"  ","")," ",""))   ))), "")&amp;
       IF(ISTEXT(SOURCE!H646),SOURCE!H646, SUBSTITUTE(SUBSTITUTE(TEXT(SOURCE!H646,"????0"),"  ","")," ",""))   &amp;","&amp; IF(lookups!$J$2-3 &gt;= 0, REPT(" ",lookups!$J$2-3-5), "")&amp;
      SOURCE!I646&amp;
" | "&amp; IF(lookups!$K$2-LEN(SOURCE!I646) &gt;= 0, REPT(" ",lookups!$K$2-LEN(SOURCE!I646)), "")&amp;
      SOURCE!J646&amp;      IF(lookups!$L$2-LEN(SOURCE!J646) &gt;= 0, REPT(" ",lookups!$L$2-LEN(SOURCE!J646)), "")&amp;
" | "&amp; IF(lookups!$K$2-LEN(SOURCE!I646) &gt;= 0, REPT(" ",lookups!$K$2-LEN(SOURCE!I646)), "")&amp;
      SOURCE!K646&amp;      IF(lookups!$L$2-LEN(SOURCE!K646) &gt;= 0, REPT(" ",lookups!$M$2-LEN(SOURCE!K646)), "")&amp;
" | "&amp; SOURCE!L646&amp;      IF(lookups!$O$2-LEN(SOURCE!L646) &gt;= 0, REPT(" ",lookups!$O$2-LEN(SOURCE!L646)), "")&amp;
" | "&amp; SOURCE!M646&amp;      IF(lookups!$P$2-LEN(SOURCE!M646) &gt;= 0, REPT(" ",lookups!$P$2-LEN(SOURCE!M646)), "")&amp;
      "},"&amp;IF(SOURCE!O646&lt;&gt;"",""&amp;SOURCE!O646,"")
 )
)
)</f>
        <v>/*  622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47" spans="1:1">
      <c r="A647" s="80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IF(lookups!$E$2-LEN(SOURCE!C647) &gt;= 0, REPT(" ",lookups!$E$2-LEN(SOURCE!C647)), "")&amp;
      SOURCE!D647&amp;", "&amp; IF(lookups!$F$2-LEN(SOURCE!D647) &gt;= 0, REPT(" ",lookups!$F$2-LEN(SOURCE!D647)), "")&amp;
      SOURCE!E647&amp;", "&amp; IF(lookups!$G$2-LEN(SOURCE!E647) &gt;=0, REPT(" ",lookups!$G$2-LEN(SOURCE!E647)), "")&amp;
      SOURCE!F647&amp;", "&amp; IF(lookups!$H$2-LEN(SOURCE!F647) &gt;= 0, REPT(" ",lookups!$H$2-LEN(SOURCE!F647)+2), "")&amp;"("&amp;
      SUBSTITUTE(TEXT(SOURCE!G647,"??0"),"  ","")&amp;" &lt;&lt; TAM_MAX_BITS) |"&amp; IF(lookups!$I$2-3 &gt;= 0, REPT(" ",MAX(1,lookups!$I$2-5+4+1-1-LEN(  IF(ISTEXT(SOURCE!H647),SOURCE!H647,  SUBSTITUTE(SUBSTITUTE(TEXT(SOURCE!H647,"????0"),"  ","")," ",""))   ))), "")&amp;
       IF(ISTEXT(SOURCE!H647),SOURCE!H647, SUBSTITUTE(SUBSTITUTE(TEXT(SOURCE!H647,"????0"),"  ","")," ",""))   &amp;","&amp; IF(lookups!$J$2-3 &gt;= 0, REPT(" ",lookups!$J$2-3-5), "")&amp;
      SOURCE!I647&amp;
" | "&amp; IF(lookups!$K$2-LEN(SOURCE!I647) &gt;= 0, REPT(" ",lookups!$K$2-LEN(SOURCE!I647)), "")&amp;
      SOURCE!J647&amp;      IF(lookups!$L$2-LEN(SOURCE!J647) &gt;= 0, REPT(" ",lookups!$L$2-LEN(SOURCE!J647)), "")&amp;
" | "&amp; IF(lookups!$K$2-LEN(SOURCE!I647) &gt;= 0, REPT(" ",lookups!$K$2-LEN(SOURCE!I647)), "")&amp;
      SOURCE!K647&amp;      IF(lookups!$L$2-LEN(SOURCE!K647) &gt;= 0, REPT(" ",lookups!$M$2-LEN(SOURCE!K647)), "")&amp;
" | "&amp; SOURCE!L647&amp;      IF(lookups!$O$2-LEN(SOURCE!L647) &gt;= 0, REPT(" ",lookups!$O$2-LEN(SOURCE!L647)), "")&amp;
" | "&amp; SOURCE!M647&amp;      IF(lookups!$P$2-LEN(SOURCE!M647) &gt;= 0, REPT(" ",lookups!$P$2-LEN(SOURCE!M647)), "")&amp;
      "},"&amp;IF(SOURCE!O647&lt;&gt;"",""&amp;SOURCE!O647,"")
 )
)
)</f>
        <v>/*  623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48" spans="1:1">
      <c r="A648" s="80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IF(lookups!$E$2-LEN(SOURCE!C648) &gt;= 0, REPT(" ",lookups!$E$2-LEN(SOURCE!C648)), "")&amp;
      SOURCE!D648&amp;", "&amp; IF(lookups!$F$2-LEN(SOURCE!D648) &gt;= 0, REPT(" ",lookups!$F$2-LEN(SOURCE!D648)), "")&amp;
      SOURCE!E648&amp;", "&amp; IF(lookups!$G$2-LEN(SOURCE!E648) &gt;=0, REPT(" ",lookups!$G$2-LEN(SOURCE!E648)), "")&amp;
      SOURCE!F648&amp;", "&amp; IF(lookups!$H$2-LEN(SOURCE!F648) &gt;= 0, REPT(" ",lookups!$H$2-LEN(SOURCE!F648)+2), "")&amp;"("&amp;
      SUBSTITUTE(TEXT(SOURCE!G648,"??0"),"  ","")&amp;" &lt;&lt; TAM_MAX_BITS) |"&amp; IF(lookups!$I$2-3 &gt;= 0, REPT(" ",MAX(1,lookups!$I$2-5+4+1-1-LEN(  IF(ISTEXT(SOURCE!H648),SOURCE!H648,  SUBSTITUTE(SUBSTITUTE(TEXT(SOURCE!H648,"????0"),"  ","")," ",""))   ))), "")&amp;
       IF(ISTEXT(SOURCE!H648),SOURCE!H648, SUBSTITUTE(SUBSTITUTE(TEXT(SOURCE!H648,"????0"),"  ","")," ",""))   &amp;","&amp; IF(lookups!$J$2-3 &gt;= 0, REPT(" ",lookups!$J$2-3-5), "")&amp;
      SOURCE!I648&amp;
" | "&amp; IF(lookups!$K$2-LEN(SOURCE!I648) &gt;= 0, REPT(" ",lookups!$K$2-LEN(SOURCE!I648)), "")&amp;
      SOURCE!J648&amp;      IF(lookups!$L$2-LEN(SOURCE!J648) &gt;= 0, REPT(" ",lookups!$L$2-LEN(SOURCE!J648)), "")&amp;
" | "&amp; IF(lookups!$K$2-LEN(SOURCE!I648) &gt;= 0, REPT(" ",lookups!$K$2-LEN(SOURCE!I648)), "")&amp;
      SOURCE!K648&amp;      IF(lookups!$L$2-LEN(SOURCE!K648) &gt;= 0, REPT(" ",lookups!$M$2-LEN(SOURCE!K648)), "")&amp;
" | "&amp; SOURCE!L648&amp;      IF(lookups!$O$2-LEN(SOURCE!L648) &gt;= 0, REPT(" ",lookups!$O$2-LEN(SOURCE!L648)), "")&amp;
" | "&amp; SOURCE!M648&amp;      IF(lookups!$P$2-LEN(SOURCE!M648) &gt;= 0, REPT(" ",lookups!$P$2-LEN(SOURCE!M648)), "")&amp;
      "},"&amp;IF(SOURCE!O648&lt;&gt;"",""&amp;SOURCE!O648,"")
 )
)
)</f>
        <v>/*  624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49" spans="1:1">
      <c r="A649" s="80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IF(lookups!$E$2-LEN(SOURCE!C649) &gt;= 0, REPT(" ",lookups!$E$2-LEN(SOURCE!C649)), "")&amp;
      SOURCE!D649&amp;", "&amp; IF(lookups!$F$2-LEN(SOURCE!D649) &gt;= 0, REPT(" ",lookups!$F$2-LEN(SOURCE!D649)), "")&amp;
      SOURCE!E649&amp;", "&amp; IF(lookups!$G$2-LEN(SOURCE!E649) &gt;=0, REPT(" ",lookups!$G$2-LEN(SOURCE!E649)), "")&amp;
      SOURCE!F649&amp;", "&amp; IF(lookups!$H$2-LEN(SOURCE!F649) &gt;= 0, REPT(" ",lookups!$H$2-LEN(SOURCE!F649)+2), "")&amp;"("&amp;
      SUBSTITUTE(TEXT(SOURCE!G649,"??0"),"  ","")&amp;" &lt;&lt; TAM_MAX_BITS) |"&amp; IF(lookups!$I$2-3 &gt;= 0, REPT(" ",MAX(1,lookups!$I$2-5+4+1-1-LEN(  IF(ISTEXT(SOURCE!H649),SOURCE!H649,  SUBSTITUTE(SUBSTITUTE(TEXT(SOURCE!H649,"????0"),"  ","")," ",""))   ))), "")&amp;
       IF(ISTEXT(SOURCE!H649),SOURCE!H649, SUBSTITUTE(SUBSTITUTE(TEXT(SOURCE!H649,"????0"),"  ","")," ",""))   &amp;","&amp; IF(lookups!$J$2-3 &gt;= 0, REPT(" ",lookups!$J$2-3-5), "")&amp;
      SOURCE!I649&amp;
" | "&amp; IF(lookups!$K$2-LEN(SOURCE!I649) &gt;= 0, REPT(" ",lookups!$K$2-LEN(SOURCE!I649)), "")&amp;
      SOURCE!J649&amp;      IF(lookups!$L$2-LEN(SOURCE!J649) &gt;= 0, REPT(" ",lookups!$L$2-LEN(SOURCE!J649)), "")&amp;
" | "&amp; IF(lookups!$K$2-LEN(SOURCE!I649) &gt;= 0, REPT(" ",lookups!$K$2-LEN(SOURCE!I649)), "")&amp;
      SOURCE!K649&amp;      IF(lookups!$L$2-LEN(SOURCE!K649) &gt;= 0, REPT(" ",lookups!$M$2-LEN(SOURCE!K649)), "")&amp;
" | "&amp; SOURCE!L649&amp;      IF(lookups!$O$2-LEN(SOURCE!L649) &gt;= 0, REPT(" ",lookups!$O$2-LEN(SOURCE!L649)), "")&amp;
" | "&amp; SOURCE!M649&amp;      IF(lookups!$P$2-LEN(SOURCE!M649) &gt;= 0, REPT(" ",lookups!$P$2-LEN(SOURCE!M649)), "")&amp;
      "},"&amp;IF(SOURCE!O649&lt;&gt;"",""&amp;SOURCE!O649,"")
 )
)
)</f>
        <v>/*  625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50" spans="1:1">
      <c r="A650" s="80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IF(lookups!$E$2-LEN(SOURCE!C650) &gt;= 0, REPT(" ",lookups!$E$2-LEN(SOURCE!C650)), "")&amp;
      SOURCE!D650&amp;", "&amp; IF(lookups!$F$2-LEN(SOURCE!D650) &gt;= 0, REPT(" ",lookups!$F$2-LEN(SOURCE!D650)), "")&amp;
      SOURCE!E650&amp;", "&amp; IF(lookups!$G$2-LEN(SOURCE!E650) &gt;=0, REPT(" ",lookups!$G$2-LEN(SOURCE!E650)), "")&amp;
      SOURCE!F650&amp;", "&amp; IF(lookups!$H$2-LEN(SOURCE!F650) &gt;= 0, REPT(" ",lookups!$H$2-LEN(SOURCE!F650)+2), "")&amp;"("&amp;
      SUBSTITUTE(TEXT(SOURCE!G650,"??0"),"  ","")&amp;" &lt;&lt; TAM_MAX_BITS) |"&amp; IF(lookups!$I$2-3 &gt;= 0, REPT(" ",MAX(1,lookups!$I$2-5+4+1-1-LEN(  IF(ISTEXT(SOURCE!H650),SOURCE!H650,  SUBSTITUTE(SUBSTITUTE(TEXT(SOURCE!H650,"????0"),"  ","")," ",""))   ))), "")&amp;
       IF(ISTEXT(SOURCE!H650),SOURCE!H650, SUBSTITUTE(SUBSTITUTE(TEXT(SOURCE!H650,"????0"),"  ","")," ",""))   &amp;","&amp; IF(lookups!$J$2-3 &gt;= 0, REPT(" ",lookups!$J$2-3-5), "")&amp;
      SOURCE!I650&amp;
" | "&amp; IF(lookups!$K$2-LEN(SOURCE!I650) &gt;= 0, REPT(" ",lookups!$K$2-LEN(SOURCE!I650)), "")&amp;
      SOURCE!J650&amp;      IF(lookups!$L$2-LEN(SOURCE!J650) &gt;= 0, REPT(" ",lookups!$L$2-LEN(SOURCE!J650)), "")&amp;
" | "&amp; IF(lookups!$K$2-LEN(SOURCE!I650) &gt;= 0, REPT(" ",lookups!$K$2-LEN(SOURCE!I650)), "")&amp;
      SOURCE!K650&amp;      IF(lookups!$L$2-LEN(SOURCE!K650) &gt;= 0, REPT(" ",lookups!$M$2-LEN(SOURCE!K650)), "")&amp;
" | "&amp; SOURCE!L650&amp;      IF(lookups!$O$2-LEN(SOURCE!L650) &gt;= 0, REPT(" ",lookups!$O$2-LEN(SOURCE!L650)), "")&amp;
" | "&amp; SOURCE!M650&amp;      IF(lookups!$P$2-LEN(SOURCE!M650) &gt;= 0, REPT(" ",lookups!$P$2-LEN(SOURCE!M650)), "")&amp;
      "},"&amp;IF(SOURCE!O650&lt;&gt;"",""&amp;SOURCE!O650,"")
 )
)
)</f>
        <v>/*  626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51" spans="1:1">
      <c r="A651" s="80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IF(lookups!$E$2-LEN(SOURCE!C651) &gt;= 0, REPT(" ",lookups!$E$2-LEN(SOURCE!C651)), "")&amp;
      SOURCE!D651&amp;", "&amp; IF(lookups!$F$2-LEN(SOURCE!D651) &gt;= 0, REPT(" ",lookups!$F$2-LEN(SOURCE!D651)), "")&amp;
      SOURCE!E651&amp;", "&amp; IF(lookups!$G$2-LEN(SOURCE!E651) &gt;=0, REPT(" ",lookups!$G$2-LEN(SOURCE!E651)), "")&amp;
      SOURCE!F651&amp;", "&amp; IF(lookups!$H$2-LEN(SOURCE!F651) &gt;= 0, REPT(" ",lookups!$H$2-LEN(SOURCE!F651)+2), "")&amp;"("&amp;
      SUBSTITUTE(TEXT(SOURCE!G651,"??0"),"  ","")&amp;" &lt;&lt; TAM_MAX_BITS) |"&amp; IF(lookups!$I$2-3 &gt;= 0, REPT(" ",MAX(1,lookups!$I$2-5+4+1-1-LEN(  IF(ISTEXT(SOURCE!H651),SOURCE!H651,  SUBSTITUTE(SUBSTITUTE(TEXT(SOURCE!H651,"????0"),"  ","")," ",""))   ))), "")&amp;
       IF(ISTEXT(SOURCE!H651),SOURCE!H651, SUBSTITUTE(SUBSTITUTE(TEXT(SOURCE!H651,"????0"),"  ","")," ",""))   &amp;","&amp; IF(lookups!$J$2-3 &gt;= 0, REPT(" ",lookups!$J$2-3-5), "")&amp;
      SOURCE!I651&amp;
" | "&amp; IF(lookups!$K$2-LEN(SOURCE!I651) &gt;= 0, REPT(" ",lookups!$K$2-LEN(SOURCE!I651)), "")&amp;
      SOURCE!J651&amp;      IF(lookups!$L$2-LEN(SOURCE!J651) &gt;= 0, REPT(" ",lookups!$L$2-LEN(SOURCE!J651)), "")&amp;
" | "&amp; IF(lookups!$K$2-LEN(SOURCE!I651) &gt;= 0, REPT(" ",lookups!$K$2-LEN(SOURCE!I651)), "")&amp;
      SOURCE!K651&amp;      IF(lookups!$L$2-LEN(SOURCE!K651) &gt;= 0, REPT(" ",lookups!$M$2-LEN(SOURCE!K651)), "")&amp;
" | "&amp; SOURCE!L651&amp;      IF(lookups!$O$2-LEN(SOURCE!L651) &gt;= 0, REPT(" ",lookups!$O$2-LEN(SOURCE!L651)), "")&amp;
" | "&amp; SOURCE!M651&amp;      IF(lookups!$P$2-LEN(SOURCE!M651) &gt;= 0, REPT(" ",lookups!$P$2-LEN(SOURCE!M651)), "")&amp;
      "},"&amp;IF(SOURCE!O651&lt;&gt;"",""&amp;SOURCE!O651,"")
 )
)
)</f>
        <v>/*  627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52" spans="1:1">
      <c r="A652" s="80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IF(lookups!$E$2-LEN(SOURCE!C652) &gt;= 0, REPT(" ",lookups!$E$2-LEN(SOURCE!C652)), "")&amp;
      SOURCE!D652&amp;", "&amp; IF(lookups!$F$2-LEN(SOURCE!D652) &gt;= 0, REPT(" ",lookups!$F$2-LEN(SOURCE!D652)), "")&amp;
      SOURCE!E652&amp;", "&amp; IF(lookups!$G$2-LEN(SOURCE!E652) &gt;=0, REPT(" ",lookups!$G$2-LEN(SOURCE!E652)), "")&amp;
      SOURCE!F652&amp;", "&amp; IF(lookups!$H$2-LEN(SOURCE!F652) &gt;= 0, REPT(" ",lookups!$H$2-LEN(SOURCE!F652)+2), "")&amp;"("&amp;
      SUBSTITUTE(TEXT(SOURCE!G652,"??0"),"  ","")&amp;" &lt;&lt; TAM_MAX_BITS) |"&amp; IF(lookups!$I$2-3 &gt;= 0, REPT(" ",MAX(1,lookups!$I$2-5+4+1-1-LEN(  IF(ISTEXT(SOURCE!H652),SOURCE!H652,  SUBSTITUTE(SUBSTITUTE(TEXT(SOURCE!H652,"????0"),"  ","")," ",""))   ))), "")&amp;
       IF(ISTEXT(SOURCE!H652),SOURCE!H652, SUBSTITUTE(SUBSTITUTE(TEXT(SOURCE!H652,"????0"),"  ","")," ",""))   &amp;","&amp; IF(lookups!$J$2-3 &gt;= 0, REPT(" ",lookups!$J$2-3-5), "")&amp;
      SOURCE!I652&amp;
" | "&amp; IF(lookups!$K$2-LEN(SOURCE!I652) &gt;= 0, REPT(" ",lookups!$K$2-LEN(SOURCE!I652)), "")&amp;
      SOURCE!J652&amp;      IF(lookups!$L$2-LEN(SOURCE!J652) &gt;= 0, REPT(" ",lookups!$L$2-LEN(SOURCE!J652)), "")&amp;
" | "&amp; IF(lookups!$K$2-LEN(SOURCE!I652) &gt;= 0, REPT(" ",lookups!$K$2-LEN(SOURCE!I652)), "")&amp;
      SOURCE!K652&amp;      IF(lookups!$L$2-LEN(SOURCE!K652) &gt;= 0, REPT(" ",lookups!$M$2-LEN(SOURCE!K652)), "")&amp;
" | "&amp; SOURCE!L652&amp;      IF(lookups!$O$2-LEN(SOURCE!L652) &gt;= 0, REPT(" ",lookups!$O$2-LEN(SOURCE!L652)), "")&amp;
" | "&amp; SOURCE!M652&amp;      IF(lookups!$P$2-LEN(SOURCE!M652) &gt;= 0, REPT(" ",lookups!$P$2-LEN(SOURCE!M652)), "")&amp;
      "},"&amp;IF(SOURCE!O652&lt;&gt;"",""&amp;SOURCE!O652,"")
 )
)
)</f>
        <v>/*  628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53" spans="1:1">
      <c r="A653" s="80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IF(lookups!$E$2-LEN(SOURCE!C653) &gt;= 0, REPT(" ",lookups!$E$2-LEN(SOURCE!C653)), "")&amp;
      SOURCE!D653&amp;", "&amp; IF(lookups!$F$2-LEN(SOURCE!D653) &gt;= 0, REPT(" ",lookups!$F$2-LEN(SOURCE!D653)), "")&amp;
      SOURCE!E653&amp;", "&amp; IF(lookups!$G$2-LEN(SOURCE!E653) &gt;=0, REPT(" ",lookups!$G$2-LEN(SOURCE!E653)), "")&amp;
      SOURCE!F653&amp;", "&amp; IF(lookups!$H$2-LEN(SOURCE!F653) &gt;= 0, REPT(" ",lookups!$H$2-LEN(SOURCE!F653)+2), "")&amp;"("&amp;
      SUBSTITUTE(TEXT(SOURCE!G653,"??0"),"  ","")&amp;" &lt;&lt; TAM_MAX_BITS) |"&amp; IF(lookups!$I$2-3 &gt;= 0, REPT(" ",MAX(1,lookups!$I$2-5+4+1-1-LEN(  IF(ISTEXT(SOURCE!H653),SOURCE!H653,  SUBSTITUTE(SUBSTITUTE(TEXT(SOURCE!H653,"????0"),"  ","")," ",""))   ))), "")&amp;
       IF(ISTEXT(SOURCE!H653),SOURCE!H653, SUBSTITUTE(SUBSTITUTE(TEXT(SOURCE!H653,"????0"),"  ","")," ",""))   &amp;","&amp; IF(lookups!$J$2-3 &gt;= 0, REPT(" ",lookups!$J$2-3-5), "")&amp;
      SOURCE!I653&amp;
" | "&amp; IF(lookups!$K$2-LEN(SOURCE!I653) &gt;= 0, REPT(" ",lookups!$K$2-LEN(SOURCE!I653)), "")&amp;
      SOURCE!J653&amp;      IF(lookups!$L$2-LEN(SOURCE!J653) &gt;= 0, REPT(" ",lookups!$L$2-LEN(SOURCE!J653)), "")&amp;
" | "&amp; IF(lookups!$K$2-LEN(SOURCE!I653) &gt;= 0, REPT(" ",lookups!$K$2-LEN(SOURCE!I653)), "")&amp;
      SOURCE!K653&amp;      IF(lookups!$L$2-LEN(SOURCE!K653) &gt;= 0, REPT(" ",lookups!$M$2-LEN(SOURCE!K653)), "")&amp;
" | "&amp; SOURCE!L653&amp;      IF(lookups!$O$2-LEN(SOURCE!L653) &gt;= 0, REPT(" ",lookups!$O$2-LEN(SOURCE!L653)), "")&amp;
" | "&amp; SOURCE!M653&amp;      IF(lookups!$P$2-LEN(SOURCE!M653) &gt;= 0, REPT(" ",lookups!$P$2-LEN(SOURCE!M653)), "")&amp;
      "},"&amp;IF(SOURCE!O653&lt;&gt;"",""&amp;SOURCE!O653,"")
 )
)
)</f>
        <v>/*  629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54" spans="1:1">
      <c r="A654" s="80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IF(lookups!$E$2-LEN(SOURCE!C654) &gt;= 0, REPT(" ",lookups!$E$2-LEN(SOURCE!C654)), "")&amp;
      SOURCE!D654&amp;", "&amp; IF(lookups!$F$2-LEN(SOURCE!D654) &gt;= 0, REPT(" ",lookups!$F$2-LEN(SOURCE!D654)), "")&amp;
      SOURCE!E654&amp;", "&amp; IF(lookups!$G$2-LEN(SOURCE!E654) &gt;=0, REPT(" ",lookups!$G$2-LEN(SOURCE!E654)), "")&amp;
      SOURCE!F654&amp;", "&amp; IF(lookups!$H$2-LEN(SOURCE!F654) &gt;= 0, REPT(" ",lookups!$H$2-LEN(SOURCE!F654)+2), "")&amp;"("&amp;
      SUBSTITUTE(TEXT(SOURCE!G654,"??0"),"  ","")&amp;" &lt;&lt; TAM_MAX_BITS) |"&amp; IF(lookups!$I$2-3 &gt;= 0, REPT(" ",MAX(1,lookups!$I$2-5+4+1-1-LEN(  IF(ISTEXT(SOURCE!H654),SOURCE!H654,  SUBSTITUTE(SUBSTITUTE(TEXT(SOURCE!H654,"????0"),"  ","")," ",""))   ))), "")&amp;
       IF(ISTEXT(SOURCE!H654),SOURCE!H654, SUBSTITUTE(SUBSTITUTE(TEXT(SOURCE!H654,"????0"),"  ","")," ",""))   &amp;","&amp; IF(lookups!$J$2-3 &gt;= 0, REPT(" ",lookups!$J$2-3-5), "")&amp;
      SOURCE!I654&amp;
" | "&amp; IF(lookups!$K$2-LEN(SOURCE!I654) &gt;= 0, REPT(" ",lookups!$K$2-LEN(SOURCE!I654)), "")&amp;
      SOURCE!J654&amp;      IF(lookups!$L$2-LEN(SOURCE!J654) &gt;= 0, REPT(" ",lookups!$L$2-LEN(SOURCE!J654)), "")&amp;
" | "&amp; IF(lookups!$K$2-LEN(SOURCE!I654) &gt;= 0, REPT(" ",lookups!$K$2-LEN(SOURCE!I654)), "")&amp;
      SOURCE!K654&amp;      IF(lookups!$L$2-LEN(SOURCE!K654) &gt;= 0, REPT(" ",lookups!$M$2-LEN(SOURCE!K654)), "")&amp;
" | "&amp; SOURCE!L654&amp;      IF(lookups!$O$2-LEN(SOURCE!L654) &gt;= 0, REPT(" ",lookups!$O$2-LEN(SOURCE!L654)), "")&amp;
" | "&amp; SOURCE!M654&amp;      IF(lookups!$P$2-LEN(SOURCE!M654) &gt;= 0, REPT(" ",lookups!$P$2-LEN(SOURCE!M654)), "")&amp;
      "},"&amp;IF(SOURCE!O654&lt;&gt;"",""&amp;SOURCE!O654,"")
 )
)
)</f>
        <v>/*  630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55" spans="1:1">
      <c r="A655" s="80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IF(lookups!$E$2-LEN(SOURCE!C655) &gt;= 0, REPT(" ",lookups!$E$2-LEN(SOURCE!C655)), "")&amp;
      SOURCE!D655&amp;", "&amp; IF(lookups!$F$2-LEN(SOURCE!D655) &gt;= 0, REPT(" ",lookups!$F$2-LEN(SOURCE!D655)), "")&amp;
      SOURCE!E655&amp;", "&amp; IF(lookups!$G$2-LEN(SOURCE!E655) &gt;=0, REPT(" ",lookups!$G$2-LEN(SOURCE!E655)), "")&amp;
      SOURCE!F655&amp;", "&amp; IF(lookups!$H$2-LEN(SOURCE!F655) &gt;= 0, REPT(" ",lookups!$H$2-LEN(SOURCE!F655)+2), "")&amp;"("&amp;
      SUBSTITUTE(TEXT(SOURCE!G655,"??0"),"  ","")&amp;" &lt;&lt; TAM_MAX_BITS) |"&amp; IF(lookups!$I$2-3 &gt;= 0, REPT(" ",MAX(1,lookups!$I$2-5+4+1-1-LEN(  IF(ISTEXT(SOURCE!H655),SOURCE!H655,  SUBSTITUTE(SUBSTITUTE(TEXT(SOURCE!H655,"????0"),"  ","")," ",""))   ))), "")&amp;
       IF(ISTEXT(SOURCE!H655),SOURCE!H655, SUBSTITUTE(SUBSTITUTE(TEXT(SOURCE!H655,"????0"),"  ","")," ",""))   &amp;","&amp; IF(lookups!$J$2-3 &gt;= 0, REPT(" ",lookups!$J$2-3-5), "")&amp;
      SOURCE!I655&amp;
" | "&amp; IF(lookups!$K$2-LEN(SOURCE!I655) &gt;= 0, REPT(" ",lookups!$K$2-LEN(SOURCE!I655)), "")&amp;
      SOURCE!J655&amp;      IF(lookups!$L$2-LEN(SOURCE!J655) &gt;= 0, REPT(" ",lookups!$L$2-LEN(SOURCE!J655)), "")&amp;
" | "&amp; IF(lookups!$K$2-LEN(SOURCE!I655) &gt;= 0, REPT(" ",lookups!$K$2-LEN(SOURCE!I655)), "")&amp;
      SOURCE!K655&amp;      IF(lookups!$L$2-LEN(SOURCE!K655) &gt;= 0, REPT(" ",lookups!$M$2-LEN(SOURCE!K655)), "")&amp;
" | "&amp; SOURCE!L655&amp;      IF(lookups!$O$2-LEN(SOURCE!L655) &gt;= 0, REPT(" ",lookups!$O$2-LEN(SOURCE!L655)), "")&amp;
" | "&amp; SOURCE!M655&amp;      IF(lookups!$P$2-LEN(SOURCE!M655) &gt;= 0, REPT(" ",lookups!$P$2-LEN(SOURCE!M655)), "")&amp;
      "},"&amp;IF(SOURCE!O655&lt;&gt;"",""&amp;SOURCE!O655,"")
 )
)
)</f>
        <v>/*  631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56" spans="1:1">
      <c r="A656" s="80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IF(lookups!$E$2-LEN(SOURCE!C656) &gt;= 0, REPT(" ",lookups!$E$2-LEN(SOURCE!C656)), "")&amp;
      SOURCE!D656&amp;", "&amp; IF(lookups!$F$2-LEN(SOURCE!D656) &gt;= 0, REPT(" ",lookups!$F$2-LEN(SOURCE!D656)), "")&amp;
      SOURCE!E656&amp;", "&amp; IF(lookups!$G$2-LEN(SOURCE!E656) &gt;=0, REPT(" ",lookups!$G$2-LEN(SOURCE!E656)), "")&amp;
      SOURCE!F656&amp;", "&amp; IF(lookups!$H$2-LEN(SOURCE!F656) &gt;= 0, REPT(" ",lookups!$H$2-LEN(SOURCE!F656)+2), "")&amp;"("&amp;
      SUBSTITUTE(TEXT(SOURCE!G656,"??0"),"  ","")&amp;" &lt;&lt; TAM_MAX_BITS) |"&amp; IF(lookups!$I$2-3 &gt;= 0, REPT(" ",MAX(1,lookups!$I$2-5+4+1-1-LEN(  IF(ISTEXT(SOURCE!H656),SOURCE!H656,  SUBSTITUTE(SUBSTITUTE(TEXT(SOURCE!H656,"????0"),"  ","")," ",""))   ))), "")&amp;
       IF(ISTEXT(SOURCE!H656),SOURCE!H656, SUBSTITUTE(SUBSTITUTE(TEXT(SOURCE!H656,"????0"),"  ","")," ",""))   &amp;","&amp; IF(lookups!$J$2-3 &gt;= 0, REPT(" ",lookups!$J$2-3-5), "")&amp;
      SOURCE!I656&amp;
" | "&amp; IF(lookups!$K$2-LEN(SOURCE!I656) &gt;= 0, REPT(" ",lookups!$K$2-LEN(SOURCE!I656)), "")&amp;
      SOURCE!J656&amp;      IF(lookups!$L$2-LEN(SOURCE!J656) &gt;= 0, REPT(" ",lookups!$L$2-LEN(SOURCE!J656)), "")&amp;
" | "&amp; IF(lookups!$K$2-LEN(SOURCE!I656) &gt;= 0, REPT(" ",lookups!$K$2-LEN(SOURCE!I656)), "")&amp;
      SOURCE!K656&amp;      IF(lookups!$L$2-LEN(SOURCE!K656) &gt;= 0, REPT(" ",lookups!$M$2-LEN(SOURCE!K656)), "")&amp;
" | "&amp; SOURCE!L656&amp;      IF(lookups!$O$2-LEN(SOURCE!L656) &gt;= 0, REPT(" ",lookups!$O$2-LEN(SOURCE!L656)), "")&amp;
" | "&amp; SOURCE!M656&amp;      IF(lookups!$P$2-LEN(SOURCE!M656) &gt;= 0, REPT(" ",lookups!$P$2-LEN(SOURCE!M656)), "")&amp;
      "},"&amp;IF(SOURCE!O656&lt;&gt;"",""&amp;SOURCE!O656,"")
 )
)
)</f>
        <v>/*  632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57" spans="1:1">
      <c r="A657" s="80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IF(lookups!$E$2-LEN(SOURCE!C657) &gt;= 0, REPT(" ",lookups!$E$2-LEN(SOURCE!C657)), "")&amp;
      SOURCE!D657&amp;", "&amp; IF(lookups!$F$2-LEN(SOURCE!D657) &gt;= 0, REPT(" ",lookups!$F$2-LEN(SOURCE!D657)), "")&amp;
      SOURCE!E657&amp;", "&amp; IF(lookups!$G$2-LEN(SOURCE!E657) &gt;=0, REPT(" ",lookups!$G$2-LEN(SOURCE!E657)), "")&amp;
      SOURCE!F657&amp;", "&amp; IF(lookups!$H$2-LEN(SOURCE!F657) &gt;= 0, REPT(" ",lookups!$H$2-LEN(SOURCE!F657)+2), "")&amp;"("&amp;
      SUBSTITUTE(TEXT(SOURCE!G657,"??0"),"  ","")&amp;" &lt;&lt; TAM_MAX_BITS) |"&amp; IF(lookups!$I$2-3 &gt;= 0, REPT(" ",MAX(1,lookups!$I$2-5+4+1-1-LEN(  IF(ISTEXT(SOURCE!H657),SOURCE!H657,  SUBSTITUTE(SUBSTITUTE(TEXT(SOURCE!H657,"????0"),"  ","")," ",""))   ))), "")&amp;
       IF(ISTEXT(SOURCE!H657),SOURCE!H657, SUBSTITUTE(SUBSTITUTE(TEXT(SOURCE!H657,"????0"),"  ","")," ",""))   &amp;","&amp; IF(lookups!$J$2-3 &gt;= 0, REPT(" ",lookups!$J$2-3-5), "")&amp;
      SOURCE!I657&amp;
" | "&amp; IF(lookups!$K$2-LEN(SOURCE!I657) &gt;= 0, REPT(" ",lookups!$K$2-LEN(SOURCE!I657)), "")&amp;
      SOURCE!J657&amp;      IF(lookups!$L$2-LEN(SOURCE!J657) &gt;= 0, REPT(" ",lookups!$L$2-LEN(SOURCE!J657)), "")&amp;
" | "&amp; IF(lookups!$K$2-LEN(SOURCE!I657) &gt;= 0, REPT(" ",lookups!$K$2-LEN(SOURCE!I657)), "")&amp;
      SOURCE!K657&amp;      IF(lookups!$L$2-LEN(SOURCE!K657) &gt;= 0, REPT(" ",lookups!$M$2-LEN(SOURCE!K657)), "")&amp;
" | "&amp; SOURCE!L657&amp;      IF(lookups!$O$2-LEN(SOURCE!L657) &gt;= 0, REPT(" ",lookups!$O$2-LEN(SOURCE!L657)), "")&amp;
" | "&amp; SOURCE!M657&amp;      IF(lookups!$P$2-LEN(SOURCE!M657) &gt;= 0, REPT(" ",lookups!$P$2-LEN(SOURCE!M657)), "")&amp;
      "},"&amp;IF(SOURCE!O657&lt;&gt;"",""&amp;SOURCE!O657,"")
 )
)
)</f>
        <v>/*  633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58" spans="1:1">
      <c r="A658" s="80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IF(lookups!$E$2-LEN(SOURCE!C658) &gt;= 0, REPT(" ",lookups!$E$2-LEN(SOURCE!C658)), "")&amp;
      SOURCE!D658&amp;", "&amp; IF(lookups!$F$2-LEN(SOURCE!D658) &gt;= 0, REPT(" ",lookups!$F$2-LEN(SOURCE!D658)), "")&amp;
      SOURCE!E658&amp;", "&amp; IF(lookups!$G$2-LEN(SOURCE!E658) &gt;=0, REPT(" ",lookups!$G$2-LEN(SOURCE!E658)), "")&amp;
      SOURCE!F658&amp;", "&amp; IF(lookups!$H$2-LEN(SOURCE!F658) &gt;= 0, REPT(" ",lookups!$H$2-LEN(SOURCE!F658)+2), "")&amp;"("&amp;
      SUBSTITUTE(TEXT(SOURCE!G658,"??0"),"  ","")&amp;" &lt;&lt; TAM_MAX_BITS) |"&amp; IF(lookups!$I$2-3 &gt;= 0, REPT(" ",MAX(1,lookups!$I$2-5+4+1-1-LEN(  IF(ISTEXT(SOURCE!H658),SOURCE!H658,  SUBSTITUTE(SUBSTITUTE(TEXT(SOURCE!H658,"????0"),"  ","")," ",""))   ))), "")&amp;
       IF(ISTEXT(SOURCE!H658),SOURCE!H658, SUBSTITUTE(SUBSTITUTE(TEXT(SOURCE!H658,"????0"),"  ","")," ",""))   &amp;","&amp; IF(lookups!$J$2-3 &gt;= 0, REPT(" ",lookups!$J$2-3-5), "")&amp;
      SOURCE!I658&amp;
" | "&amp; IF(lookups!$K$2-LEN(SOURCE!I658) &gt;= 0, REPT(" ",lookups!$K$2-LEN(SOURCE!I658)), "")&amp;
      SOURCE!J658&amp;      IF(lookups!$L$2-LEN(SOURCE!J658) &gt;= 0, REPT(" ",lookups!$L$2-LEN(SOURCE!J658)), "")&amp;
" | "&amp; IF(lookups!$K$2-LEN(SOURCE!I658) &gt;= 0, REPT(" ",lookups!$K$2-LEN(SOURCE!I658)), "")&amp;
      SOURCE!K658&amp;      IF(lookups!$L$2-LEN(SOURCE!K658) &gt;= 0, REPT(" ",lookups!$M$2-LEN(SOURCE!K658)), "")&amp;
" | "&amp; SOURCE!L658&amp;      IF(lookups!$O$2-LEN(SOURCE!L658) &gt;= 0, REPT(" ",lookups!$O$2-LEN(SOURCE!L658)), "")&amp;
" | "&amp; SOURCE!M658&amp;      IF(lookups!$P$2-LEN(SOURCE!M658) &gt;= 0, REPT(" ",lookups!$P$2-LEN(SOURCE!M658)), "")&amp;
      "},"&amp;IF(SOURCE!O658&lt;&gt;"",""&amp;SOURCE!O658,"")
 )
)
)</f>
        <v>/*  634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59" spans="1:1">
      <c r="A659" s="80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IF(lookups!$E$2-LEN(SOURCE!C659) &gt;= 0, REPT(" ",lookups!$E$2-LEN(SOURCE!C659)), "")&amp;
      SOURCE!D659&amp;", "&amp; IF(lookups!$F$2-LEN(SOURCE!D659) &gt;= 0, REPT(" ",lookups!$F$2-LEN(SOURCE!D659)), "")&amp;
      SOURCE!E659&amp;", "&amp; IF(lookups!$G$2-LEN(SOURCE!E659) &gt;=0, REPT(" ",lookups!$G$2-LEN(SOURCE!E659)), "")&amp;
      SOURCE!F659&amp;", "&amp; IF(lookups!$H$2-LEN(SOURCE!F659) &gt;= 0, REPT(" ",lookups!$H$2-LEN(SOURCE!F659)+2), "")&amp;"("&amp;
      SUBSTITUTE(TEXT(SOURCE!G659,"??0"),"  ","")&amp;" &lt;&lt; TAM_MAX_BITS) |"&amp; IF(lookups!$I$2-3 &gt;= 0, REPT(" ",MAX(1,lookups!$I$2-5+4+1-1-LEN(  IF(ISTEXT(SOURCE!H659),SOURCE!H659,  SUBSTITUTE(SUBSTITUTE(TEXT(SOURCE!H659,"????0"),"  ","")," ",""))   ))), "")&amp;
       IF(ISTEXT(SOURCE!H659),SOURCE!H659, SUBSTITUTE(SUBSTITUTE(TEXT(SOURCE!H659,"????0"),"  ","")," ",""))   &amp;","&amp; IF(lookups!$J$2-3 &gt;= 0, REPT(" ",lookups!$J$2-3-5), "")&amp;
      SOURCE!I659&amp;
" | "&amp; IF(lookups!$K$2-LEN(SOURCE!I659) &gt;= 0, REPT(" ",lookups!$K$2-LEN(SOURCE!I659)), "")&amp;
      SOURCE!J659&amp;      IF(lookups!$L$2-LEN(SOURCE!J659) &gt;= 0, REPT(" ",lookups!$L$2-LEN(SOURCE!J659)), "")&amp;
" | "&amp; IF(lookups!$K$2-LEN(SOURCE!I659) &gt;= 0, REPT(" ",lookups!$K$2-LEN(SOURCE!I659)), "")&amp;
      SOURCE!K659&amp;      IF(lookups!$L$2-LEN(SOURCE!K659) &gt;= 0, REPT(" ",lookups!$M$2-LEN(SOURCE!K659)), "")&amp;
" | "&amp; SOURCE!L659&amp;      IF(lookups!$O$2-LEN(SOURCE!L659) &gt;= 0, REPT(" ",lookups!$O$2-LEN(SOURCE!L659)), "")&amp;
" | "&amp; SOURCE!M659&amp;      IF(lookups!$P$2-LEN(SOURCE!M659) &gt;= 0, REPT(" ",lookups!$P$2-LEN(SOURCE!M659)), "")&amp;
      "},"&amp;IF(SOURCE!O659&lt;&gt;"",""&amp;SOURCE!O659,"")
 )
)
)</f>
        <v>/*  635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60" spans="1:1">
      <c r="A660" s="80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IF(lookups!$E$2-LEN(SOURCE!C660) &gt;= 0, REPT(" ",lookups!$E$2-LEN(SOURCE!C660)), "")&amp;
      SOURCE!D660&amp;", "&amp; IF(lookups!$F$2-LEN(SOURCE!D660) &gt;= 0, REPT(" ",lookups!$F$2-LEN(SOURCE!D660)), "")&amp;
      SOURCE!E660&amp;", "&amp; IF(lookups!$G$2-LEN(SOURCE!E660) &gt;=0, REPT(" ",lookups!$G$2-LEN(SOURCE!E660)), "")&amp;
      SOURCE!F660&amp;", "&amp; IF(lookups!$H$2-LEN(SOURCE!F660) &gt;= 0, REPT(" ",lookups!$H$2-LEN(SOURCE!F660)+2), "")&amp;"("&amp;
      SUBSTITUTE(TEXT(SOURCE!G660,"??0"),"  ","")&amp;" &lt;&lt; TAM_MAX_BITS) |"&amp; IF(lookups!$I$2-3 &gt;= 0, REPT(" ",MAX(1,lookups!$I$2-5+4+1-1-LEN(  IF(ISTEXT(SOURCE!H660),SOURCE!H660,  SUBSTITUTE(SUBSTITUTE(TEXT(SOURCE!H660,"????0"),"  ","")," ",""))   ))), "")&amp;
       IF(ISTEXT(SOURCE!H660),SOURCE!H660, SUBSTITUTE(SUBSTITUTE(TEXT(SOURCE!H660,"????0"),"  ","")," ",""))   &amp;","&amp; IF(lookups!$J$2-3 &gt;= 0, REPT(" ",lookups!$J$2-3-5), "")&amp;
      SOURCE!I660&amp;
" | "&amp; IF(lookups!$K$2-LEN(SOURCE!I660) &gt;= 0, REPT(" ",lookups!$K$2-LEN(SOURCE!I660)), "")&amp;
      SOURCE!J660&amp;      IF(lookups!$L$2-LEN(SOURCE!J660) &gt;= 0, REPT(" ",lookups!$L$2-LEN(SOURCE!J660)), "")&amp;
" | "&amp; IF(lookups!$K$2-LEN(SOURCE!I660) &gt;= 0, REPT(" ",lookups!$K$2-LEN(SOURCE!I660)), "")&amp;
      SOURCE!K660&amp;      IF(lookups!$L$2-LEN(SOURCE!K660) &gt;= 0, REPT(" ",lookups!$M$2-LEN(SOURCE!K660)), "")&amp;
" | "&amp; SOURCE!L660&amp;      IF(lookups!$O$2-LEN(SOURCE!L660) &gt;= 0, REPT(" ",lookups!$O$2-LEN(SOURCE!L660)), "")&amp;
" | "&amp; SOURCE!M660&amp;      IF(lookups!$P$2-LEN(SOURCE!M660) &gt;= 0, REPT(" ",lookups!$P$2-LEN(SOURCE!M660)), "")&amp;
      "},"&amp;IF(SOURCE!O660&lt;&gt;"",""&amp;SOURCE!O660,"")
 )
)
)</f>
        <v>/*  636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61" spans="1:1">
      <c r="A661" s="80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IF(lookups!$E$2-LEN(SOURCE!C661) &gt;= 0, REPT(" ",lookups!$E$2-LEN(SOURCE!C661)), "")&amp;
      SOURCE!D661&amp;", "&amp; IF(lookups!$F$2-LEN(SOURCE!D661) &gt;= 0, REPT(" ",lookups!$F$2-LEN(SOURCE!D661)), "")&amp;
      SOURCE!E661&amp;", "&amp; IF(lookups!$G$2-LEN(SOURCE!E661) &gt;=0, REPT(" ",lookups!$G$2-LEN(SOURCE!E661)), "")&amp;
      SOURCE!F661&amp;", "&amp; IF(lookups!$H$2-LEN(SOURCE!F661) &gt;= 0, REPT(" ",lookups!$H$2-LEN(SOURCE!F661)+2), "")&amp;"("&amp;
      SUBSTITUTE(TEXT(SOURCE!G661,"??0"),"  ","")&amp;" &lt;&lt; TAM_MAX_BITS) |"&amp; IF(lookups!$I$2-3 &gt;= 0, REPT(" ",MAX(1,lookups!$I$2-5+4+1-1-LEN(  IF(ISTEXT(SOURCE!H661),SOURCE!H661,  SUBSTITUTE(SUBSTITUTE(TEXT(SOURCE!H661,"????0"),"  ","")," ",""))   ))), "")&amp;
       IF(ISTEXT(SOURCE!H661),SOURCE!H661, SUBSTITUTE(SUBSTITUTE(TEXT(SOURCE!H661,"????0"),"  ","")," ",""))   &amp;","&amp; IF(lookups!$J$2-3 &gt;= 0, REPT(" ",lookups!$J$2-3-5), "")&amp;
      SOURCE!I661&amp;
" | "&amp; IF(lookups!$K$2-LEN(SOURCE!I661) &gt;= 0, REPT(" ",lookups!$K$2-LEN(SOURCE!I661)), "")&amp;
      SOURCE!J661&amp;      IF(lookups!$L$2-LEN(SOURCE!J661) &gt;= 0, REPT(" ",lookups!$L$2-LEN(SOURCE!J661)), "")&amp;
" | "&amp; IF(lookups!$K$2-LEN(SOURCE!I661) &gt;= 0, REPT(" ",lookups!$K$2-LEN(SOURCE!I661)), "")&amp;
      SOURCE!K661&amp;      IF(lookups!$L$2-LEN(SOURCE!K661) &gt;= 0, REPT(" ",lookups!$M$2-LEN(SOURCE!K661)), "")&amp;
" | "&amp; SOURCE!L661&amp;      IF(lookups!$O$2-LEN(SOURCE!L661) &gt;= 0, REPT(" ",lookups!$O$2-LEN(SOURCE!L661)), "")&amp;
" | "&amp; SOURCE!M661&amp;      IF(lookups!$P$2-LEN(SOURCE!M661) &gt;= 0, REPT(" ",lookups!$P$2-LEN(SOURCE!M661)), "")&amp;
      "},"&amp;IF(SOURCE!O661&lt;&gt;"",""&amp;SOURCE!O661,"")
 )
)
)</f>
        <v>/*  637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62" spans="1:1">
      <c r="A662" s="80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IF(lookups!$E$2-LEN(SOURCE!C662) &gt;= 0, REPT(" ",lookups!$E$2-LEN(SOURCE!C662)), "")&amp;
      SOURCE!D662&amp;", "&amp; IF(lookups!$F$2-LEN(SOURCE!D662) &gt;= 0, REPT(" ",lookups!$F$2-LEN(SOURCE!D662)), "")&amp;
      SOURCE!E662&amp;", "&amp; IF(lookups!$G$2-LEN(SOURCE!E662) &gt;=0, REPT(" ",lookups!$G$2-LEN(SOURCE!E662)), "")&amp;
      SOURCE!F662&amp;", "&amp; IF(lookups!$H$2-LEN(SOURCE!F662) &gt;= 0, REPT(" ",lookups!$H$2-LEN(SOURCE!F662)+2), "")&amp;"("&amp;
      SUBSTITUTE(TEXT(SOURCE!G662,"??0"),"  ","")&amp;" &lt;&lt; TAM_MAX_BITS) |"&amp; IF(lookups!$I$2-3 &gt;= 0, REPT(" ",MAX(1,lookups!$I$2-5+4+1-1-LEN(  IF(ISTEXT(SOURCE!H662),SOURCE!H662,  SUBSTITUTE(SUBSTITUTE(TEXT(SOURCE!H662,"????0"),"  ","")," ",""))   ))), "")&amp;
       IF(ISTEXT(SOURCE!H662),SOURCE!H662, SUBSTITUTE(SUBSTITUTE(TEXT(SOURCE!H662,"????0"),"  ","")," ",""))   &amp;","&amp; IF(lookups!$J$2-3 &gt;= 0, REPT(" ",lookups!$J$2-3-5), "")&amp;
      SOURCE!I662&amp;
" | "&amp; IF(lookups!$K$2-LEN(SOURCE!I662) &gt;= 0, REPT(" ",lookups!$K$2-LEN(SOURCE!I662)), "")&amp;
      SOURCE!J662&amp;      IF(lookups!$L$2-LEN(SOURCE!J662) &gt;= 0, REPT(" ",lookups!$L$2-LEN(SOURCE!J662)), "")&amp;
" | "&amp; IF(lookups!$K$2-LEN(SOURCE!I662) &gt;= 0, REPT(" ",lookups!$K$2-LEN(SOURCE!I662)), "")&amp;
      SOURCE!K662&amp;      IF(lookups!$L$2-LEN(SOURCE!K662) &gt;= 0, REPT(" ",lookups!$M$2-LEN(SOURCE!K662)), "")&amp;
" | "&amp; SOURCE!L662&amp;      IF(lookups!$O$2-LEN(SOURCE!L662) &gt;= 0, REPT(" ",lookups!$O$2-LEN(SOURCE!L662)), "")&amp;
" | "&amp; SOURCE!M662&amp;      IF(lookups!$P$2-LEN(SOURCE!M662) &gt;= 0, REPT(" ",lookups!$P$2-LEN(SOURCE!M662)), "")&amp;
      "},"&amp;IF(SOURCE!O662&lt;&gt;"",""&amp;SOURCE!O662,"")
 )
)
)</f>
        <v>/*  638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63" spans="1:1">
      <c r="A663" s="80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IF(lookups!$E$2-LEN(SOURCE!C663) &gt;= 0, REPT(" ",lookups!$E$2-LEN(SOURCE!C663)), "")&amp;
      SOURCE!D663&amp;", "&amp; IF(lookups!$F$2-LEN(SOURCE!D663) &gt;= 0, REPT(" ",lookups!$F$2-LEN(SOURCE!D663)), "")&amp;
      SOURCE!E663&amp;", "&amp; IF(lookups!$G$2-LEN(SOURCE!E663) &gt;=0, REPT(" ",lookups!$G$2-LEN(SOURCE!E663)), "")&amp;
      SOURCE!F663&amp;", "&amp; IF(lookups!$H$2-LEN(SOURCE!F663) &gt;= 0, REPT(" ",lookups!$H$2-LEN(SOURCE!F663)+2), "")&amp;"("&amp;
      SUBSTITUTE(TEXT(SOURCE!G663,"??0"),"  ","")&amp;" &lt;&lt; TAM_MAX_BITS) |"&amp; IF(lookups!$I$2-3 &gt;= 0, REPT(" ",MAX(1,lookups!$I$2-5+4+1-1-LEN(  IF(ISTEXT(SOURCE!H663),SOURCE!H663,  SUBSTITUTE(SUBSTITUTE(TEXT(SOURCE!H663,"????0"),"  ","")," ",""))   ))), "")&amp;
       IF(ISTEXT(SOURCE!H663),SOURCE!H663, SUBSTITUTE(SUBSTITUTE(TEXT(SOURCE!H663,"????0"),"  ","")," ",""))   &amp;","&amp; IF(lookups!$J$2-3 &gt;= 0, REPT(" ",lookups!$J$2-3-5), "")&amp;
      SOURCE!I663&amp;
" | "&amp; IF(lookups!$K$2-LEN(SOURCE!I663) &gt;= 0, REPT(" ",lookups!$K$2-LEN(SOURCE!I663)), "")&amp;
      SOURCE!J663&amp;      IF(lookups!$L$2-LEN(SOURCE!J663) &gt;= 0, REPT(" ",lookups!$L$2-LEN(SOURCE!J663)), "")&amp;
" | "&amp; IF(lookups!$K$2-LEN(SOURCE!I663) &gt;= 0, REPT(" ",lookups!$K$2-LEN(SOURCE!I663)), "")&amp;
      SOURCE!K663&amp;      IF(lookups!$L$2-LEN(SOURCE!K663) &gt;= 0, REPT(" ",lookups!$M$2-LEN(SOURCE!K663)), "")&amp;
" | "&amp; SOURCE!L663&amp;      IF(lookups!$O$2-LEN(SOURCE!L663) &gt;= 0, REPT(" ",lookups!$O$2-LEN(SOURCE!L663)), "")&amp;
" | "&amp; SOURCE!M663&amp;      IF(lookups!$P$2-LEN(SOURCE!M663) &gt;= 0, REPT(" ",lookups!$P$2-LEN(SOURCE!M663)), "")&amp;
      "},"&amp;IF(SOURCE!O663&lt;&gt;"",""&amp;SOURCE!O663,"")
 )
)
)</f>
        <v>/*  639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64" spans="1:1">
      <c r="A664" s="80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IF(lookups!$E$2-LEN(SOURCE!C664) &gt;= 0, REPT(" ",lookups!$E$2-LEN(SOURCE!C664)), "")&amp;
      SOURCE!D664&amp;", "&amp; IF(lookups!$F$2-LEN(SOURCE!D664) &gt;= 0, REPT(" ",lookups!$F$2-LEN(SOURCE!D664)), "")&amp;
      SOURCE!E664&amp;", "&amp; IF(lookups!$G$2-LEN(SOURCE!E664) &gt;=0, REPT(" ",lookups!$G$2-LEN(SOURCE!E664)), "")&amp;
      SOURCE!F664&amp;", "&amp; IF(lookups!$H$2-LEN(SOURCE!F664) &gt;= 0, REPT(" ",lookups!$H$2-LEN(SOURCE!F664)+2), "")&amp;"("&amp;
      SUBSTITUTE(TEXT(SOURCE!G664,"??0"),"  ","")&amp;" &lt;&lt; TAM_MAX_BITS) |"&amp; IF(lookups!$I$2-3 &gt;= 0, REPT(" ",MAX(1,lookups!$I$2-5+4+1-1-LEN(  IF(ISTEXT(SOURCE!H664),SOURCE!H664,  SUBSTITUTE(SUBSTITUTE(TEXT(SOURCE!H664,"????0"),"  ","")," ",""))   ))), "")&amp;
       IF(ISTEXT(SOURCE!H664),SOURCE!H664, SUBSTITUTE(SUBSTITUTE(TEXT(SOURCE!H664,"????0"),"  ","")," ",""))   &amp;","&amp; IF(lookups!$J$2-3 &gt;= 0, REPT(" ",lookups!$J$2-3-5), "")&amp;
      SOURCE!I664&amp;
" | "&amp; IF(lookups!$K$2-LEN(SOURCE!I664) &gt;= 0, REPT(" ",lookups!$K$2-LEN(SOURCE!I664)), "")&amp;
      SOURCE!J664&amp;      IF(lookups!$L$2-LEN(SOURCE!J664) &gt;= 0, REPT(" ",lookups!$L$2-LEN(SOURCE!J664)), "")&amp;
" | "&amp; IF(lookups!$K$2-LEN(SOURCE!I664) &gt;= 0, REPT(" ",lookups!$K$2-LEN(SOURCE!I664)), "")&amp;
      SOURCE!K664&amp;      IF(lookups!$L$2-LEN(SOURCE!K664) &gt;= 0, REPT(" ",lookups!$M$2-LEN(SOURCE!K664)), "")&amp;
" | "&amp; SOURCE!L664&amp;      IF(lookups!$O$2-LEN(SOURCE!L664) &gt;= 0, REPT(" ",lookups!$O$2-LEN(SOURCE!L664)), "")&amp;
" | "&amp; SOURCE!M664&amp;      IF(lookups!$P$2-LEN(SOURCE!M664) &gt;= 0, REPT(" ",lookups!$P$2-LEN(SOURCE!M664)), "")&amp;
      "},"&amp;IF(SOURCE!O664&lt;&gt;"",""&amp;SOURCE!O664,"")
 )
)
)</f>
        <v>/*  640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65" spans="1:1">
      <c r="A665" s="80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IF(lookups!$E$2-LEN(SOURCE!C665) &gt;= 0, REPT(" ",lookups!$E$2-LEN(SOURCE!C665)), "")&amp;
      SOURCE!D665&amp;", "&amp; IF(lookups!$F$2-LEN(SOURCE!D665) &gt;= 0, REPT(" ",lookups!$F$2-LEN(SOURCE!D665)), "")&amp;
      SOURCE!E665&amp;", "&amp; IF(lookups!$G$2-LEN(SOURCE!E665) &gt;=0, REPT(" ",lookups!$G$2-LEN(SOURCE!E665)), "")&amp;
      SOURCE!F665&amp;", "&amp; IF(lookups!$H$2-LEN(SOURCE!F665) &gt;= 0, REPT(" ",lookups!$H$2-LEN(SOURCE!F665)+2), "")&amp;"("&amp;
      SUBSTITUTE(TEXT(SOURCE!G665,"??0"),"  ","")&amp;" &lt;&lt; TAM_MAX_BITS) |"&amp; IF(lookups!$I$2-3 &gt;= 0, REPT(" ",MAX(1,lookups!$I$2-5+4+1-1-LEN(  IF(ISTEXT(SOURCE!H665),SOURCE!H665,  SUBSTITUTE(SUBSTITUTE(TEXT(SOURCE!H665,"????0"),"  ","")," ",""))   ))), "")&amp;
       IF(ISTEXT(SOURCE!H665),SOURCE!H665, SUBSTITUTE(SUBSTITUTE(TEXT(SOURCE!H665,"????0"),"  ","")," ",""))   &amp;","&amp; IF(lookups!$J$2-3 &gt;= 0, REPT(" ",lookups!$J$2-3-5), "")&amp;
      SOURCE!I665&amp;
" | "&amp; IF(lookups!$K$2-LEN(SOURCE!I665) &gt;= 0, REPT(" ",lookups!$K$2-LEN(SOURCE!I665)), "")&amp;
      SOURCE!J665&amp;      IF(lookups!$L$2-LEN(SOURCE!J665) &gt;= 0, REPT(" ",lookups!$L$2-LEN(SOURCE!J665)), "")&amp;
" | "&amp; IF(lookups!$K$2-LEN(SOURCE!I665) &gt;= 0, REPT(" ",lookups!$K$2-LEN(SOURCE!I665)), "")&amp;
      SOURCE!K665&amp;      IF(lookups!$L$2-LEN(SOURCE!K665) &gt;= 0, REPT(" ",lookups!$M$2-LEN(SOURCE!K665)), "")&amp;
" | "&amp; SOURCE!L665&amp;      IF(lookups!$O$2-LEN(SOURCE!L665) &gt;= 0, REPT(" ",lookups!$O$2-LEN(SOURCE!L665)), "")&amp;
" | "&amp; SOURCE!M665&amp;      IF(lookups!$P$2-LEN(SOURCE!M665) &gt;= 0, REPT(" ",lookups!$P$2-LEN(SOURCE!M665)), "")&amp;
      "},"&amp;IF(SOURCE!O665&lt;&gt;"",""&amp;SOURCE!O665,"")
 )
)
)</f>
        <v>/*  641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66" spans="1:1">
      <c r="A666" s="80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IF(lookups!$E$2-LEN(SOURCE!C666) &gt;= 0, REPT(" ",lookups!$E$2-LEN(SOURCE!C666)), "")&amp;
      SOURCE!D666&amp;", "&amp; IF(lookups!$F$2-LEN(SOURCE!D666) &gt;= 0, REPT(" ",lookups!$F$2-LEN(SOURCE!D666)), "")&amp;
      SOURCE!E666&amp;", "&amp; IF(lookups!$G$2-LEN(SOURCE!E666) &gt;=0, REPT(" ",lookups!$G$2-LEN(SOURCE!E666)), "")&amp;
      SOURCE!F666&amp;", "&amp; IF(lookups!$H$2-LEN(SOURCE!F666) &gt;= 0, REPT(" ",lookups!$H$2-LEN(SOURCE!F666)+2), "")&amp;"("&amp;
      SUBSTITUTE(TEXT(SOURCE!G666,"??0"),"  ","")&amp;" &lt;&lt; TAM_MAX_BITS) |"&amp; IF(lookups!$I$2-3 &gt;= 0, REPT(" ",MAX(1,lookups!$I$2-5+4+1-1-LEN(  IF(ISTEXT(SOURCE!H666),SOURCE!H666,  SUBSTITUTE(SUBSTITUTE(TEXT(SOURCE!H666,"????0"),"  ","")," ",""))   ))), "")&amp;
       IF(ISTEXT(SOURCE!H666),SOURCE!H666, SUBSTITUTE(SUBSTITUTE(TEXT(SOURCE!H666,"????0"),"  ","")," ",""))   &amp;","&amp; IF(lookups!$J$2-3 &gt;= 0, REPT(" ",lookups!$J$2-3-5), "")&amp;
      SOURCE!I666&amp;
" | "&amp; IF(lookups!$K$2-LEN(SOURCE!I666) &gt;= 0, REPT(" ",lookups!$K$2-LEN(SOURCE!I666)), "")&amp;
      SOURCE!J666&amp;      IF(lookups!$L$2-LEN(SOURCE!J666) &gt;= 0, REPT(" ",lookups!$L$2-LEN(SOURCE!J666)), "")&amp;
" | "&amp; IF(lookups!$K$2-LEN(SOURCE!I666) &gt;= 0, REPT(" ",lookups!$K$2-LEN(SOURCE!I666)), "")&amp;
      SOURCE!K666&amp;      IF(lookups!$L$2-LEN(SOURCE!K666) &gt;= 0, REPT(" ",lookups!$M$2-LEN(SOURCE!K666)), "")&amp;
" | "&amp; SOURCE!L666&amp;      IF(lookups!$O$2-LEN(SOURCE!L666) &gt;= 0, REPT(" ",lookups!$O$2-LEN(SOURCE!L666)), "")&amp;
" | "&amp; SOURCE!M666&amp;      IF(lookups!$P$2-LEN(SOURCE!M666) &gt;= 0, REPT(" ",lookups!$P$2-LEN(SOURCE!M666)), "")&amp;
      "},"&amp;IF(SOURCE!O666&lt;&gt;"",""&amp;SOURCE!O666,"")
 )
)
)</f>
        <v>/*  642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67" spans="1:1">
      <c r="A667" s="80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IF(lookups!$E$2-LEN(SOURCE!C667) &gt;= 0, REPT(" ",lookups!$E$2-LEN(SOURCE!C667)), "")&amp;
      SOURCE!D667&amp;", "&amp; IF(lookups!$F$2-LEN(SOURCE!D667) &gt;= 0, REPT(" ",lookups!$F$2-LEN(SOURCE!D667)), "")&amp;
      SOURCE!E667&amp;", "&amp; IF(lookups!$G$2-LEN(SOURCE!E667) &gt;=0, REPT(" ",lookups!$G$2-LEN(SOURCE!E667)), "")&amp;
      SOURCE!F667&amp;", "&amp; IF(lookups!$H$2-LEN(SOURCE!F667) &gt;= 0, REPT(" ",lookups!$H$2-LEN(SOURCE!F667)+2), "")&amp;"("&amp;
      SUBSTITUTE(TEXT(SOURCE!G667,"??0"),"  ","")&amp;" &lt;&lt; TAM_MAX_BITS) |"&amp; IF(lookups!$I$2-3 &gt;= 0, REPT(" ",MAX(1,lookups!$I$2-5+4+1-1-LEN(  IF(ISTEXT(SOURCE!H667),SOURCE!H667,  SUBSTITUTE(SUBSTITUTE(TEXT(SOURCE!H667,"????0"),"  ","")," ",""))   ))), "")&amp;
       IF(ISTEXT(SOURCE!H667),SOURCE!H667, SUBSTITUTE(SUBSTITUTE(TEXT(SOURCE!H667,"????0"),"  ","")," ",""))   &amp;","&amp; IF(lookups!$J$2-3 &gt;= 0, REPT(" ",lookups!$J$2-3-5), "")&amp;
      SOURCE!I667&amp;
" | "&amp; IF(lookups!$K$2-LEN(SOURCE!I667) &gt;= 0, REPT(" ",lookups!$K$2-LEN(SOURCE!I667)), "")&amp;
      SOURCE!J667&amp;      IF(lookups!$L$2-LEN(SOURCE!J667) &gt;= 0, REPT(" ",lookups!$L$2-LEN(SOURCE!J667)), "")&amp;
" | "&amp; IF(lookups!$K$2-LEN(SOURCE!I667) &gt;= 0, REPT(" ",lookups!$K$2-LEN(SOURCE!I667)), "")&amp;
      SOURCE!K667&amp;      IF(lookups!$L$2-LEN(SOURCE!K667) &gt;= 0, REPT(" ",lookups!$M$2-LEN(SOURCE!K667)), "")&amp;
" | "&amp; SOURCE!L667&amp;      IF(lookups!$O$2-LEN(SOURCE!L667) &gt;= 0, REPT(" ",lookups!$O$2-LEN(SOURCE!L667)), "")&amp;
" | "&amp; SOURCE!M667&amp;      IF(lookups!$P$2-LEN(SOURCE!M667) &gt;= 0, REPT(" ",lookups!$P$2-LEN(SOURCE!M667)), "")&amp;
      "},"&amp;IF(SOURCE!O667&lt;&gt;"",""&amp;SOURCE!O667,"")
 )
)
)</f>
        <v>/*  643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68" spans="1:1">
      <c r="A668" s="80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IF(lookups!$E$2-LEN(SOURCE!C668) &gt;= 0, REPT(" ",lookups!$E$2-LEN(SOURCE!C668)), "")&amp;
      SOURCE!D668&amp;", "&amp; IF(lookups!$F$2-LEN(SOURCE!D668) &gt;= 0, REPT(" ",lookups!$F$2-LEN(SOURCE!D668)), "")&amp;
      SOURCE!E668&amp;", "&amp; IF(lookups!$G$2-LEN(SOURCE!E668) &gt;=0, REPT(" ",lookups!$G$2-LEN(SOURCE!E668)), "")&amp;
      SOURCE!F668&amp;", "&amp; IF(lookups!$H$2-LEN(SOURCE!F668) &gt;= 0, REPT(" ",lookups!$H$2-LEN(SOURCE!F668)+2), "")&amp;"("&amp;
      SUBSTITUTE(TEXT(SOURCE!G668,"??0"),"  ","")&amp;" &lt;&lt; TAM_MAX_BITS) |"&amp; IF(lookups!$I$2-3 &gt;= 0, REPT(" ",MAX(1,lookups!$I$2-5+4+1-1-LEN(  IF(ISTEXT(SOURCE!H668),SOURCE!H668,  SUBSTITUTE(SUBSTITUTE(TEXT(SOURCE!H668,"????0"),"  ","")," ",""))   ))), "")&amp;
       IF(ISTEXT(SOURCE!H668),SOURCE!H668, SUBSTITUTE(SUBSTITUTE(TEXT(SOURCE!H668,"????0"),"  ","")," ",""))   &amp;","&amp; IF(lookups!$J$2-3 &gt;= 0, REPT(" ",lookups!$J$2-3-5), "")&amp;
      SOURCE!I668&amp;
" | "&amp; IF(lookups!$K$2-LEN(SOURCE!I668) &gt;= 0, REPT(" ",lookups!$K$2-LEN(SOURCE!I668)), "")&amp;
      SOURCE!J668&amp;      IF(lookups!$L$2-LEN(SOURCE!J668) &gt;= 0, REPT(" ",lookups!$L$2-LEN(SOURCE!J668)), "")&amp;
" | "&amp; IF(lookups!$K$2-LEN(SOURCE!I668) &gt;= 0, REPT(" ",lookups!$K$2-LEN(SOURCE!I668)), "")&amp;
      SOURCE!K668&amp;      IF(lookups!$L$2-LEN(SOURCE!K668) &gt;= 0, REPT(" ",lookups!$M$2-LEN(SOURCE!K668)), "")&amp;
" | "&amp; SOURCE!L668&amp;      IF(lookups!$O$2-LEN(SOURCE!L668) &gt;= 0, REPT(" ",lookups!$O$2-LEN(SOURCE!L668)), "")&amp;
" | "&amp; SOURCE!M668&amp;      IF(lookups!$P$2-LEN(SOURCE!M668) &gt;= 0, REPT(" ",lookups!$P$2-LEN(SOURCE!M668)), "")&amp;
      "},"&amp;IF(SOURCE!O668&lt;&gt;"",""&amp;SOURCE!O668,"")
 )
)
)</f>
        <v>/*  644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69" spans="1:1">
      <c r="A669" s="80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IF(lookups!$E$2-LEN(SOURCE!C669) &gt;= 0, REPT(" ",lookups!$E$2-LEN(SOURCE!C669)), "")&amp;
      SOURCE!D669&amp;", "&amp; IF(lookups!$F$2-LEN(SOURCE!D669) &gt;= 0, REPT(" ",lookups!$F$2-LEN(SOURCE!D669)), "")&amp;
      SOURCE!E669&amp;", "&amp; IF(lookups!$G$2-LEN(SOURCE!E669) &gt;=0, REPT(" ",lookups!$G$2-LEN(SOURCE!E669)), "")&amp;
      SOURCE!F669&amp;", "&amp; IF(lookups!$H$2-LEN(SOURCE!F669) &gt;= 0, REPT(" ",lookups!$H$2-LEN(SOURCE!F669)+2), "")&amp;"("&amp;
      SUBSTITUTE(TEXT(SOURCE!G669,"??0"),"  ","")&amp;" &lt;&lt; TAM_MAX_BITS) |"&amp; IF(lookups!$I$2-3 &gt;= 0, REPT(" ",MAX(1,lookups!$I$2-5+4+1-1-LEN(  IF(ISTEXT(SOURCE!H669),SOURCE!H669,  SUBSTITUTE(SUBSTITUTE(TEXT(SOURCE!H669,"????0"),"  ","")," ",""))   ))), "")&amp;
       IF(ISTEXT(SOURCE!H669),SOURCE!H669, SUBSTITUTE(SUBSTITUTE(TEXT(SOURCE!H669,"????0"),"  ","")," ",""))   &amp;","&amp; IF(lookups!$J$2-3 &gt;= 0, REPT(" ",lookups!$J$2-3-5), "")&amp;
      SOURCE!I669&amp;
" | "&amp; IF(lookups!$K$2-LEN(SOURCE!I669) &gt;= 0, REPT(" ",lookups!$K$2-LEN(SOURCE!I669)), "")&amp;
      SOURCE!J669&amp;      IF(lookups!$L$2-LEN(SOURCE!J669) &gt;= 0, REPT(" ",lookups!$L$2-LEN(SOURCE!J669)), "")&amp;
" | "&amp; IF(lookups!$K$2-LEN(SOURCE!I669) &gt;= 0, REPT(" ",lookups!$K$2-LEN(SOURCE!I669)), "")&amp;
      SOURCE!K669&amp;      IF(lookups!$L$2-LEN(SOURCE!K669) &gt;= 0, REPT(" ",lookups!$M$2-LEN(SOURCE!K669)), "")&amp;
" | "&amp; SOURCE!L669&amp;      IF(lookups!$O$2-LEN(SOURCE!L669) &gt;= 0, REPT(" ",lookups!$O$2-LEN(SOURCE!L669)), "")&amp;
" | "&amp; SOURCE!M669&amp;      IF(lookups!$P$2-LEN(SOURCE!M669) &gt;= 0, REPT(" ",lookups!$P$2-LEN(SOURCE!M669)), "")&amp;
      "},"&amp;IF(SOURCE!O669&lt;&gt;"",""&amp;SOURCE!O669,"")
 )
)
)</f>
        <v>/*  645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70" spans="1:1">
      <c r="A670" s="80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IF(lookups!$E$2-LEN(SOURCE!C670) &gt;= 0, REPT(" ",lookups!$E$2-LEN(SOURCE!C670)), "")&amp;
      SOURCE!D670&amp;", "&amp; IF(lookups!$F$2-LEN(SOURCE!D670) &gt;= 0, REPT(" ",lookups!$F$2-LEN(SOURCE!D670)), "")&amp;
      SOURCE!E670&amp;", "&amp; IF(lookups!$G$2-LEN(SOURCE!E670) &gt;=0, REPT(" ",lookups!$G$2-LEN(SOURCE!E670)), "")&amp;
      SOURCE!F670&amp;", "&amp; IF(lookups!$H$2-LEN(SOURCE!F670) &gt;= 0, REPT(" ",lookups!$H$2-LEN(SOURCE!F670)+2), "")&amp;"("&amp;
      SUBSTITUTE(TEXT(SOURCE!G670,"??0"),"  ","")&amp;" &lt;&lt; TAM_MAX_BITS) |"&amp; IF(lookups!$I$2-3 &gt;= 0, REPT(" ",MAX(1,lookups!$I$2-5+4+1-1-LEN(  IF(ISTEXT(SOURCE!H670),SOURCE!H670,  SUBSTITUTE(SUBSTITUTE(TEXT(SOURCE!H670,"????0"),"  ","")," ",""))   ))), "")&amp;
       IF(ISTEXT(SOURCE!H670),SOURCE!H670, SUBSTITUTE(SUBSTITUTE(TEXT(SOURCE!H670,"????0"),"  ","")," ",""))   &amp;","&amp; IF(lookups!$J$2-3 &gt;= 0, REPT(" ",lookups!$J$2-3-5), "")&amp;
      SOURCE!I670&amp;
" | "&amp; IF(lookups!$K$2-LEN(SOURCE!I670) &gt;= 0, REPT(" ",lookups!$K$2-LEN(SOURCE!I670)), "")&amp;
      SOURCE!J670&amp;      IF(lookups!$L$2-LEN(SOURCE!J670) &gt;= 0, REPT(" ",lookups!$L$2-LEN(SOURCE!J670)), "")&amp;
" | "&amp; IF(lookups!$K$2-LEN(SOURCE!I670) &gt;= 0, REPT(" ",lookups!$K$2-LEN(SOURCE!I670)), "")&amp;
      SOURCE!K670&amp;      IF(lookups!$L$2-LEN(SOURCE!K670) &gt;= 0, REPT(" ",lookups!$M$2-LEN(SOURCE!K670)), "")&amp;
" | "&amp; SOURCE!L670&amp;      IF(lookups!$O$2-LEN(SOURCE!L670) &gt;= 0, REPT(" ",lookups!$O$2-LEN(SOURCE!L670)), "")&amp;
" | "&amp; SOURCE!M670&amp;      IF(lookups!$P$2-LEN(SOURCE!M670) &gt;= 0, REPT(" ",lookups!$P$2-LEN(SOURCE!M670)), "")&amp;
      "},"&amp;IF(SOURCE!O670&lt;&gt;"",""&amp;SOURCE!O670,"")
 )
)
)</f>
        <v>/*  646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71" spans="1:1">
      <c r="A671" s="80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IF(lookups!$E$2-LEN(SOURCE!C671) &gt;= 0, REPT(" ",lookups!$E$2-LEN(SOURCE!C671)), "")&amp;
      SOURCE!D671&amp;", "&amp; IF(lookups!$F$2-LEN(SOURCE!D671) &gt;= 0, REPT(" ",lookups!$F$2-LEN(SOURCE!D671)), "")&amp;
      SOURCE!E671&amp;", "&amp; IF(lookups!$G$2-LEN(SOURCE!E671) &gt;=0, REPT(" ",lookups!$G$2-LEN(SOURCE!E671)), "")&amp;
      SOURCE!F671&amp;", "&amp; IF(lookups!$H$2-LEN(SOURCE!F671) &gt;= 0, REPT(" ",lookups!$H$2-LEN(SOURCE!F671)+2), "")&amp;"("&amp;
      SUBSTITUTE(TEXT(SOURCE!G671,"??0"),"  ","")&amp;" &lt;&lt; TAM_MAX_BITS) |"&amp; IF(lookups!$I$2-3 &gt;= 0, REPT(" ",MAX(1,lookups!$I$2-5+4+1-1-LEN(  IF(ISTEXT(SOURCE!H671),SOURCE!H671,  SUBSTITUTE(SUBSTITUTE(TEXT(SOURCE!H671,"????0"),"  ","")," ",""))   ))), "")&amp;
       IF(ISTEXT(SOURCE!H671),SOURCE!H671, SUBSTITUTE(SUBSTITUTE(TEXT(SOURCE!H671,"????0"),"  ","")," ",""))   &amp;","&amp; IF(lookups!$J$2-3 &gt;= 0, REPT(" ",lookups!$J$2-3-5), "")&amp;
      SOURCE!I671&amp;
" | "&amp; IF(lookups!$K$2-LEN(SOURCE!I671) &gt;= 0, REPT(" ",lookups!$K$2-LEN(SOURCE!I671)), "")&amp;
      SOURCE!J671&amp;      IF(lookups!$L$2-LEN(SOURCE!J671) &gt;= 0, REPT(" ",lookups!$L$2-LEN(SOURCE!J671)), "")&amp;
" | "&amp; IF(lookups!$K$2-LEN(SOURCE!I671) &gt;= 0, REPT(" ",lookups!$K$2-LEN(SOURCE!I671)), "")&amp;
      SOURCE!K671&amp;      IF(lookups!$L$2-LEN(SOURCE!K671) &gt;= 0, REPT(" ",lookups!$M$2-LEN(SOURCE!K671)), "")&amp;
" | "&amp; SOURCE!L671&amp;      IF(lookups!$O$2-LEN(SOURCE!L671) &gt;= 0, REPT(" ",lookups!$O$2-LEN(SOURCE!L671)), "")&amp;
" | "&amp; SOURCE!M671&amp;      IF(lookups!$P$2-LEN(SOURCE!M671) &gt;= 0, REPT(" ",lookups!$P$2-LEN(SOURCE!M671)), "")&amp;
      "},"&amp;IF(SOURCE!O671&lt;&gt;"",""&amp;SOURCE!O671,"")
 )
)
)</f>
        <v>/*  647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72" spans="1:1">
      <c r="A672" s="80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IF(lookups!$E$2-LEN(SOURCE!C672) &gt;= 0, REPT(" ",lookups!$E$2-LEN(SOURCE!C672)), "")&amp;
      SOURCE!D672&amp;", "&amp; IF(lookups!$F$2-LEN(SOURCE!D672) &gt;= 0, REPT(" ",lookups!$F$2-LEN(SOURCE!D672)), "")&amp;
      SOURCE!E672&amp;", "&amp; IF(lookups!$G$2-LEN(SOURCE!E672) &gt;=0, REPT(" ",lookups!$G$2-LEN(SOURCE!E672)), "")&amp;
      SOURCE!F672&amp;", "&amp; IF(lookups!$H$2-LEN(SOURCE!F672) &gt;= 0, REPT(" ",lookups!$H$2-LEN(SOURCE!F672)+2), "")&amp;"("&amp;
      SUBSTITUTE(TEXT(SOURCE!G672,"??0"),"  ","")&amp;" &lt;&lt; TAM_MAX_BITS) |"&amp; IF(lookups!$I$2-3 &gt;= 0, REPT(" ",MAX(1,lookups!$I$2-5+4+1-1-LEN(  IF(ISTEXT(SOURCE!H672),SOURCE!H672,  SUBSTITUTE(SUBSTITUTE(TEXT(SOURCE!H672,"????0"),"  ","")," ",""))   ))), "")&amp;
       IF(ISTEXT(SOURCE!H672),SOURCE!H672, SUBSTITUTE(SUBSTITUTE(TEXT(SOURCE!H672,"????0"),"  ","")," ",""))   &amp;","&amp; IF(lookups!$J$2-3 &gt;= 0, REPT(" ",lookups!$J$2-3-5), "")&amp;
      SOURCE!I672&amp;
" | "&amp; IF(lookups!$K$2-LEN(SOURCE!I672) &gt;= 0, REPT(" ",lookups!$K$2-LEN(SOURCE!I672)), "")&amp;
      SOURCE!J672&amp;      IF(lookups!$L$2-LEN(SOURCE!J672) &gt;= 0, REPT(" ",lookups!$L$2-LEN(SOURCE!J672)), "")&amp;
" | "&amp; IF(lookups!$K$2-LEN(SOURCE!I672) &gt;= 0, REPT(" ",lookups!$K$2-LEN(SOURCE!I672)), "")&amp;
      SOURCE!K672&amp;      IF(lookups!$L$2-LEN(SOURCE!K672) &gt;= 0, REPT(" ",lookups!$M$2-LEN(SOURCE!K672)), "")&amp;
" | "&amp; SOURCE!L672&amp;      IF(lookups!$O$2-LEN(SOURCE!L672) &gt;= 0, REPT(" ",lookups!$O$2-LEN(SOURCE!L672)), "")&amp;
" | "&amp; SOURCE!M672&amp;      IF(lookups!$P$2-LEN(SOURCE!M672) &gt;= 0, REPT(" ",lookups!$P$2-LEN(SOURCE!M672)), "")&amp;
      "},"&amp;IF(SOURCE!O672&lt;&gt;"",""&amp;SOURCE!O672,"")
 )
)
)</f>
        <v>/*  648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73" spans="1:1">
      <c r="A673" s="80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IF(lookups!$E$2-LEN(SOURCE!C673) &gt;= 0, REPT(" ",lookups!$E$2-LEN(SOURCE!C673)), "")&amp;
      SOURCE!D673&amp;", "&amp; IF(lookups!$F$2-LEN(SOURCE!D673) &gt;= 0, REPT(" ",lookups!$F$2-LEN(SOURCE!D673)), "")&amp;
      SOURCE!E673&amp;", "&amp; IF(lookups!$G$2-LEN(SOURCE!E673) &gt;=0, REPT(" ",lookups!$G$2-LEN(SOURCE!E673)), "")&amp;
      SOURCE!F673&amp;", "&amp; IF(lookups!$H$2-LEN(SOURCE!F673) &gt;= 0, REPT(" ",lookups!$H$2-LEN(SOURCE!F673)+2), "")&amp;"("&amp;
      SUBSTITUTE(TEXT(SOURCE!G673,"??0"),"  ","")&amp;" &lt;&lt; TAM_MAX_BITS) |"&amp; IF(lookups!$I$2-3 &gt;= 0, REPT(" ",MAX(1,lookups!$I$2-5+4+1-1-LEN(  IF(ISTEXT(SOURCE!H673),SOURCE!H673,  SUBSTITUTE(SUBSTITUTE(TEXT(SOURCE!H673,"????0"),"  ","")," ",""))   ))), "")&amp;
       IF(ISTEXT(SOURCE!H673),SOURCE!H673, SUBSTITUTE(SUBSTITUTE(TEXT(SOURCE!H673,"????0"),"  ","")," ",""))   &amp;","&amp; IF(lookups!$J$2-3 &gt;= 0, REPT(" ",lookups!$J$2-3-5), "")&amp;
      SOURCE!I673&amp;
" | "&amp; IF(lookups!$K$2-LEN(SOURCE!I673) &gt;= 0, REPT(" ",lookups!$K$2-LEN(SOURCE!I673)), "")&amp;
      SOURCE!J673&amp;      IF(lookups!$L$2-LEN(SOURCE!J673) &gt;= 0, REPT(" ",lookups!$L$2-LEN(SOURCE!J673)), "")&amp;
" | "&amp; IF(lookups!$K$2-LEN(SOURCE!I673) &gt;= 0, REPT(" ",lookups!$K$2-LEN(SOURCE!I673)), "")&amp;
      SOURCE!K673&amp;      IF(lookups!$L$2-LEN(SOURCE!K673) &gt;= 0, REPT(" ",lookups!$M$2-LEN(SOURCE!K673)), "")&amp;
" | "&amp; SOURCE!L673&amp;      IF(lookups!$O$2-LEN(SOURCE!L673) &gt;= 0, REPT(" ",lookups!$O$2-LEN(SOURCE!L673)), "")&amp;
" | "&amp; SOURCE!M673&amp;      IF(lookups!$P$2-LEN(SOURCE!M673) &gt;= 0, REPT(" ",lookups!$P$2-LEN(SOURCE!M673)), "")&amp;
      "},"&amp;IF(SOURCE!O673&lt;&gt;"",""&amp;SOURCE!O673,"")
 )
)
)</f>
        <v>/*  649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74" spans="1:1">
      <c r="A674" s="80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IF(lookups!$E$2-LEN(SOURCE!C674) &gt;= 0, REPT(" ",lookups!$E$2-LEN(SOURCE!C674)), "")&amp;
      SOURCE!D674&amp;", "&amp; IF(lookups!$F$2-LEN(SOURCE!D674) &gt;= 0, REPT(" ",lookups!$F$2-LEN(SOURCE!D674)), "")&amp;
      SOURCE!E674&amp;", "&amp; IF(lookups!$G$2-LEN(SOURCE!E674) &gt;=0, REPT(" ",lookups!$G$2-LEN(SOURCE!E674)), "")&amp;
      SOURCE!F674&amp;", "&amp; IF(lookups!$H$2-LEN(SOURCE!F674) &gt;= 0, REPT(" ",lookups!$H$2-LEN(SOURCE!F674)+2), "")&amp;"("&amp;
      SUBSTITUTE(TEXT(SOURCE!G674,"??0"),"  ","")&amp;" &lt;&lt; TAM_MAX_BITS) |"&amp; IF(lookups!$I$2-3 &gt;= 0, REPT(" ",MAX(1,lookups!$I$2-5+4+1-1-LEN(  IF(ISTEXT(SOURCE!H674),SOURCE!H674,  SUBSTITUTE(SUBSTITUTE(TEXT(SOURCE!H674,"????0"),"  ","")," ",""))   ))), "")&amp;
       IF(ISTEXT(SOURCE!H674),SOURCE!H674, SUBSTITUTE(SUBSTITUTE(TEXT(SOURCE!H674,"????0"),"  ","")," ",""))   &amp;","&amp; IF(lookups!$J$2-3 &gt;= 0, REPT(" ",lookups!$J$2-3-5), "")&amp;
      SOURCE!I674&amp;
" | "&amp; IF(lookups!$K$2-LEN(SOURCE!I674) &gt;= 0, REPT(" ",lookups!$K$2-LEN(SOURCE!I674)), "")&amp;
      SOURCE!J674&amp;      IF(lookups!$L$2-LEN(SOURCE!J674) &gt;= 0, REPT(" ",lookups!$L$2-LEN(SOURCE!J674)), "")&amp;
" | "&amp; IF(lookups!$K$2-LEN(SOURCE!I674) &gt;= 0, REPT(" ",lookups!$K$2-LEN(SOURCE!I674)), "")&amp;
      SOURCE!K674&amp;      IF(lookups!$L$2-LEN(SOURCE!K674) &gt;= 0, REPT(" ",lookups!$M$2-LEN(SOURCE!K674)), "")&amp;
" | "&amp; SOURCE!L674&amp;      IF(lookups!$O$2-LEN(SOURCE!L674) &gt;= 0, REPT(" ",lookups!$O$2-LEN(SOURCE!L674)), "")&amp;
" | "&amp; SOURCE!M674&amp;      IF(lookups!$P$2-LEN(SOURCE!M674) &gt;= 0, REPT(" ",lookups!$P$2-LEN(SOURCE!M674)), "")&amp;
      "},"&amp;IF(SOURCE!O674&lt;&gt;"",""&amp;SOURCE!O674,"")
 )
)
)</f>
        <v>/*  650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75" spans="1:1">
      <c r="A675" s="80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IF(lookups!$E$2-LEN(SOURCE!C675) &gt;= 0, REPT(" ",lookups!$E$2-LEN(SOURCE!C675)), "")&amp;
      SOURCE!D675&amp;", "&amp; IF(lookups!$F$2-LEN(SOURCE!D675) &gt;= 0, REPT(" ",lookups!$F$2-LEN(SOURCE!D675)), "")&amp;
      SOURCE!E675&amp;", "&amp; IF(lookups!$G$2-LEN(SOURCE!E675) &gt;=0, REPT(" ",lookups!$G$2-LEN(SOURCE!E675)), "")&amp;
      SOURCE!F675&amp;", "&amp; IF(lookups!$H$2-LEN(SOURCE!F675) &gt;= 0, REPT(" ",lookups!$H$2-LEN(SOURCE!F675)+2), "")&amp;"("&amp;
      SUBSTITUTE(TEXT(SOURCE!G675,"??0"),"  ","")&amp;" &lt;&lt; TAM_MAX_BITS) |"&amp; IF(lookups!$I$2-3 &gt;= 0, REPT(" ",MAX(1,lookups!$I$2-5+4+1-1-LEN(  IF(ISTEXT(SOURCE!H675),SOURCE!H675,  SUBSTITUTE(SUBSTITUTE(TEXT(SOURCE!H675,"????0"),"  ","")," ",""))   ))), "")&amp;
       IF(ISTEXT(SOURCE!H675),SOURCE!H675, SUBSTITUTE(SUBSTITUTE(TEXT(SOURCE!H675,"????0"),"  ","")," ",""))   &amp;","&amp; IF(lookups!$J$2-3 &gt;= 0, REPT(" ",lookups!$J$2-3-5), "")&amp;
      SOURCE!I675&amp;
" | "&amp; IF(lookups!$K$2-LEN(SOURCE!I675) &gt;= 0, REPT(" ",lookups!$K$2-LEN(SOURCE!I675)), "")&amp;
      SOURCE!J675&amp;      IF(lookups!$L$2-LEN(SOURCE!J675) &gt;= 0, REPT(" ",lookups!$L$2-LEN(SOURCE!J675)), "")&amp;
" | "&amp; IF(lookups!$K$2-LEN(SOURCE!I675) &gt;= 0, REPT(" ",lookups!$K$2-LEN(SOURCE!I675)), "")&amp;
      SOURCE!K675&amp;      IF(lookups!$L$2-LEN(SOURCE!K675) &gt;= 0, REPT(" ",lookups!$M$2-LEN(SOURCE!K675)), "")&amp;
" | "&amp; SOURCE!L675&amp;      IF(lookups!$O$2-LEN(SOURCE!L675) &gt;= 0, REPT(" ",lookups!$O$2-LEN(SOURCE!L675)), "")&amp;
" | "&amp; SOURCE!M675&amp;      IF(lookups!$P$2-LEN(SOURCE!M675) &gt;= 0, REPT(" ",lookups!$P$2-LEN(SOURCE!M675)), "")&amp;
      "},"&amp;IF(SOURCE!O675&lt;&gt;"",""&amp;SOURCE!O675,"")
 )
)
)</f>
        <v>/*  651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76" spans="1:1">
      <c r="A676" s="80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IF(lookups!$E$2-LEN(SOURCE!C676) &gt;= 0, REPT(" ",lookups!$E$2-LEN(SOURCE!C676)), "")&amp;
      SOURCE!D676&amp;", "&amp; IF(lookups!$F$2-LEN(SOURCE!D676) &gt;= 0, REPT(" ",lookups!$F$2-LEN(SOURCE!D676)), "")&amp;
      SOURCE!E676&amp;", "&amp; IF(lookups!$G$2-LEN(SOURCE!E676) &gt;=0, REPT(" ",lookups!$G$2-LEN(SOURCE!E676)), "")&amp;
      SOURCE!F676&amp;", "&amp; IF(lookups!$H$2-LEN(SOURCE!F676) &gt;= 0, REPT(" ",lookups!$H$2-LEN(SOURCE!F676)+2), "")&amp;"("&amp;
      SUBSTITUTE(TEXT(SOURCE!G676,"??0"),"  ","")&amp;" &lt;&lt; TAM_MAX_BITS) |"&amp; IF(lookups!$I$2-3 &gt;= 0, REPT(" ",MAX(1,lookups!$I$2-5+4+1-1-LEN(  IF(ISTEXT(SOURCE!H676),SOURCE!H676,  SUBSTITUTE(SUBSTITUTE(TEXT(SOURCE!H676,"????0"),"  ","")," ",""))   ))), "")&amp;
       IF(ISTEXT(SOURCE!H676),SOURCE!H676, SUBSTITUTE(SUBSTITUTE(TEXT(SOURCE!H676,"????0"),"  ","")," ",""))   &amp;","&amp; IF(lookups!$J$2-3 &gt;= 0, REPT(" ",lookups!$J$2-3-5), "")&amp;
      SOURCE!I676&amp;
" | "&amp; IF(lookups!$K$2-LEN(SOURCE!I676) &gt;= 0, REPT(" ",lookups!$K$2-LEN(SOURCE!I676)), "")&amp;
      SOURCE!J676&amp;      IF(lookups!$L$2-LEN(SOURCE!J676) &gt;= 0, REPT(" ",lookups!$L$2-LEN(SOURCE!J676)), "")&amp;
" | "&amp; IF(lookups!$K$2-LEN(SOURCE!I676) &gt;= 0, REPT(" ",lookups!$K$2-LEN(SOURCE!I676)), "")&amp;
      SOURCE!K676&amp;      IF(lookups!$L$2-LEN(SOURCE!K676) &gt;= 0, REPT(" ",lookups!$M$2-LEN(SOURCE!K676)), "")&amp;
" | "&amp; SOURCE!L676&amp;      IF(lookups!$O$2-LEN(SOURCE!L676) &gt;= 0, REPT(" ",lookups!$O$2-LEN(SOURCE!L676)), "")&amp;
" | "&amp; SOURCE!M676&amp;      IF(lookups!$P$2-LEN(SOURCE!M676) &gt;= 0, REPT(" ",lookups!$P$2-LEN(SOURCE!M676)), "")&amp;
      "},"&amp;IF(SOURCE!O676&lt;&gt;"",""&amp;SOURCE!O676,"")
 )
)
)</f>
        <v>/*  652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77" spans="1:1">
      <c r="A677" s="80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IF(lookups!$E$2-LEN(SOURCE!C677) &gt;= 0, REPT(" ",lookups!$E$2-LEN(SOURCE!C677)), "")&amp;
      SOURCE!D677&amp;", "&amp; IF(lookups!$F$2-LEN(SOURCE!D677) &gt;= 0, REPT(" ",lookups!$F$2-LEN(SOURCE!D677)), "")&amp;
      SOURCE!E677&amp;", "&amp; IF(lookups!$G$2-LEN(SOURCE!E677) &gt;=0, REPT(" ",lookups!$G$2-LEN(SOURCE!E677)), "")&amp;
      SOURCE!F677&amp;", "&amp; IF(lookups!$H$2-LEN(SOURCE!F677) &gt;= 0, REPT(" ",lookups!$H$2-LEN(SOURCE!F677)+2), "")&amp;"("&amp;
      SUBSTITUTE(TEXT(SOURCE!G677,"??0"),"  ","")&amp;" &lt;&lt; TAM_MAX_BITS) |"&amp; IF(lookups!$I$2-3 &gt;= 0, REPT(" ",MAX(1,lookups!$I$2-5+4+1-1-LEN(  IF(ISTEXT(SOURCE!H677),SOURCE!H677,  SUBSTITUTE(SUBSTITUTE(TEXT(SOURCE!H677,"????0"),"  ","")," ",""))   ))), "")&amp;
       IF(ISTEXT(SOURCE!H677),SOURCE!H677, SUBSTITUTE(SUBSTITUTE(TEXT(SOURCE!H677,"????0"),"  ","")," ",""))   &amp;","&amp; IF(lookups!$J$2-3 &gt;= 0, REPT(" ",lookups!$J$2-3-5), "")&amp;
      SOURCE!I677&amp;
" | "&amp; IF(lookups!$K$2-LEN(SOURCE!I677) &gt;= 0, REPT(" ",lookups!$K$2-LEN(SOURCE!I677)), "")&amp;
      SOURCE!J677&amp;      IF(lookups!$L$2-LEN(SOURCE!J677) &gt;= 0, REPT(" ",lookups!$L$2-LEN(SOURCE!J677)), "")&amp;
" | "&amp; IF(lookups!$K$2-LEN(SOURCE!I677) &gt;= 0, REPT(" ",lookups!$K$2-LEN(SOURCE!I677)), "")&amp;
      SOURCE!K677&amp;      IF(lookups!$L$2-LEN(SOURCE!K677) &gt;= 0, REPT(" ",lookups!$M$2-LEN(SOURCE!K677)), "")&amp;
" | "&amp; SOURCE!L677&amp;      IF(lookups!$O$2-LEN(SOURCE!L677) &gt;= 0, REPT(" ",lookups!$O$2-LEN(SOURCE!L677)), "")&amp;
" | "&amp; SOURCE!M677&amp;      IF(lookups!$P$2-LEN(SOURCE!M677) &gt;= 0, REPT(" ",lookups!$P$2-LEN(SOURCE!M677)), "")&amp;
      "},"&amp;IF(SOURCE!O677&lt;&gt;"",""&amp;SOURCE!O677,"")
 )
)
)</f>
        <v>/*  653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78" spans="1:1">
      <c r="A678" s="80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IF(lookups!$E$2-LEN(SOURCE!C678) &gt;= 0, REPT(" ",lookups!$E$2-LEN(SOURCE!C678)), "")&amp;
      SOURCE!D678&amp;", "&amp; IF(lookups!$F$2-LEN(SOURCE!D678) &gt;= 0, REPT(" ",lookups!$F$2-LEN(SOURCE!D678)), "")&amp;
      SOURCE!E678&amp;", "&amp; IF(lookups!$G$2-LEN(SOURCE!E678) &gt;=0, REPT(" ",lookups!$G$2-LEN(SOURCE!E678)), "")&amp;
      SOURCE!F678&amp;", "&amp; IF(lookups!$H$2-LEN(SOURCE!F678) &gt;= 0, REPT(" ",lookups!$H$2-LEN(SOURCE!F678)+2), "")&amp;"("&amp;
      SUBSTITUTE(TEXT(SOURCE!G678,"??0"),"  ","")&amp;" &lt;&lt; TAM_MAX_BITS) |"&amp; IF(lookups!$I$2-3 &gt;= 0, REPT(" ",MAX(1,lookups!$I$2-5+4+1-1-LEN(  IF(ISTEXT(SOURCE!H678),SOURCE!H678,  SUBSTITUTE(SUBSTITUTE(TEXT(SOURCE!H678,"????0"),"  ","")," ",""))   ))), "")&amp;
       IF(ISTEXT(SOURCE!H678),SOURCE!H678, SUBSTITUTE(SUBSTITUTE(TEXT(SOURCE!H678,"????0"),"  ","")," ",""))   &amp;","&amp; IF(lookups!$J$2-3 &gt;= 0, REPT(" ",lookups!$J$2-3-5), "")&amp;
      SOURCE!I678&amp;
" | "&amp; IF(lookups!$K$2-LEN(SOURCE!I678) &gt;= 0, REPT(" ",lookups!$K$2-LEN(SOURCE!I678)), "")&amp;
      SOURCE!J678&amp;      IF(lookups!$L$2-LEN(SOURCE!J678) &gt;= 0, REPT(" ",lookups!$L$2-LEN(SOURCE!J678)), "")&amp;
" | "&amp; IF(lookups!$K$2-LEN(SOURCE!I678) &gt;= 0, REPT(" ",lookups!$K$2-LEN(SOURCE!I678)), "")&amp;
      SOURCE!K678&amp;      IF(lookups!$L$2-LEN(SOURCE!K678) &gt;= 0, REPT(" ",lookups!$M$2-LEN(SOURCE!K678)), "")&amp;
" | "&amp; SOURCE!L678&amp;      IF(lookups!$O$2-LEN(SOURCE!L678) &gt;= 0, REPT(" ",lookups!$O$2-LEN(SOURCE!L678)), "")&amp;
" | "&amp; SOURCE!M678&amp;      IF(lookups!$P$2-LEN(SOURCE!M678) &gt;= 0, REPT(" ",lookups!$P$2-LEN(SOURCE!M678)), "")&amp;
      "},"&amp;IF(SOURCE!O678&lt;&gt;"",""&amp;SOURCE!O678,"")
 )
)
)</f>
        <v>/*  654 */  { addItemToBuffer,              ITM_alpha_TONOS,             "",                                            STD_alpha_TONOS,                               (0 &lt;&lt; TAM_MAX_BITS) |     0, CAT_NONE | SLS_UNCHANGED | US_UNCHANGED | EIM_DISABLED | PTP_DISABLED     },</v>
      </c>
    </row>
    <row r="679" spans="1:1">
      <c r="A679" s="80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IF(lookups!$E$2-LEN(SOURCE!C679) &gt;= 0, REPT(" ",lookups!$E$2-LEN(SOURCE!C679)), "")&amp;
      SOURCE!D679&amp;", "&amp; IF(lookups!$F$2-LEN(SOURCE!D679) &gt;= 0, REPT(" ",lookups!$F$2-LEN(SOURCE!D679)), "")&amp;
      SOURCE!E679&amp;", "&amp; IF(lookups!$G$2-LEN(SOURCE!E679) &gt;=0, REPT(" ",lookups!$G$2-LEN(SOURCE!E679)), "")&amp;
      SOURCE!F679&amp;", "&amp; IF(lookups!$H$2-LEN(SOURCE!F679) &gt;= 0, REPT(" ",lookups!$H$2-LEN(SOURCE!F679)+2), "")&amp;"("&amp;
      SUBSTITUTE(TEXT(SOURCE!G679,"??0"),"  ","")&amp;" &lt;&lt; TAM_MAX_BITS) |"&amp; IF(lookups!$I$2-3 &gt;= 0, REPT(" ",MAX(1,lookups!$I$2-5+4+1-1-LEN(  IF(ISTEXT(SOURCE!H679),SOURCE!H679,  SUBSTITUTE(SUBSTITUTE(TEXT(SOURCE!H679,"????0"),"  ","")," ",""))   ))), "")&amp;
       IF(ISTEXT(SOURCE!H679),SOURCE!H679, SUBSTITUTE(SUBSTITUTE(TEXT(SOURCE!H679,"????0"),"  ","")," ",""))   &amp;","&amp; IF(lookups!$J$2-3 &gt;= 0, REPT(" ",lookups!$J$2-3-5), "")&amp;
      SOURCE!I679&amp;
" | "&amp; IF(lookups!$K$2-LEN(SOURCE!I679) &gt;= 0, REPT(" ",lookups!$K$2-LEN(SOURCE!I679)), "")&amp;
      SOURCE!J679&amp;      IF(lookups!$L$2-LEN(SOURCE!J679) &gt;= 0, REPT(" ",lookups!$L$2-LEN(SOURCE!J679)), "")&amp;
" | "&amp; IF(lookups!$K$2-LEN(SOURCE!I679) &gt;= 0, REPT(" ",lookups!$K$2-LEN(SOURCE!I679)), "")&amp;
      SOURCE!K679&amp;      IF(lookups!$L$2-LEN(SOURCE!K679) &gt;= 0, REPT(" ",lookups!$M$2-LEN(SOURCE!K679)), "")&amp;
" | "&amp; SOURCE!L679&amp;      IF(lookups!$O$2-LEN(SOURCE!L679) &gt;= 0, REPT(" ",lookups!$O$2-LEN(SOURCE!L679)), "")&amp;
" | "&amp; SOURCE!M679&amp;      IF(lookups!$P$2-LEN(SOURCE!M679) &gt;= 0, REPT(" ",lookups!$P$2-LEN(SOURCE!M679)), "")&amp;
      "},"&amp;IF(SOURCE!O679&lt;&gt;"",""&amp;SOURCE!O679,"")
 )
)
)</f>
        <v>/*  655 */  { addItemToBuffer,              ITM_epsilon_TONOS,           "",                                            STD_epsilon_TONOS,                             (0 &lt;&lt; TAM_MAX_BITS) |     0, CAT_NONE | SLS_UNCHANGED | US_UNCHANGED | EIM_DISABLED | PTP_DISABLED     },</v>
      </c>
    </row>
    <row r="680" spans="1:1">
      <c r="A680" s="80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IF(lookups!$E$2-LEN(SOURCE!C680) &gt;= 0, REPT(" ",lookups!$E$2-LEN(SOURCE!C680)), "")&amp;
      SOURCE!D680&amp;", "&amp; IF(lookups!$F$2-LEN(SOURCE!D680) &gt;= 0, REPT(" ",lookups!$F$2-LEN(SOURCE!D680)), "")&amp;
      SOURCE!E680&amp;", "&amp; IF(lookups!$G$2-LEN(SOURCE!E680) &gt;=0, REPT(" ",lookups!$G$2-LEN(SOURCE!E680)), "")&amp;
      SOURCE!F680&amp;", "&amp; IF(lookups!$H$2-LEN(SOURCE!F680) &gt;= 0, REPT(" ",lookups!$H$2-LEN(SOURCE!F680)+2), "")&amp;"("&amp;
      SUBSTITUTE(TEXT(SOURCE!G680,"??0"),"  ","")&amp;" &lt;&lt; TAM_MAX_BITS) |"&amp; IF(lookups!$I$2-3 &gt;= 0, REPT(" ",MAX(1,lookups!$I$2-5+4+1-1-LEN(  IF(ISTEXT(SOURCE!H680),SOURCE!H680,  SUBSTITUTE(SUBSTITUTE(TEXT(SOURCE!H680,"????0"),"  ","")," ",""))   ))), "")&amp;
       IF(ISTEXT(SOURCE!H680),SOURCE!H680, SUBSTITUTE(SUBSTITUTE(TEXT(SOURCE!H680,"????0"),"  ","")," ",""))   &amp;","&amp; IF(lookups!$J$2-3 &gt;= 0, REPT(" ",lookups!$J$2-3-5), "")&amp;
      SOURCE!I680&amp;
" | "&amp; IF(lookups!$K$2-LEN(SOURCE!I680) &gt;= 0, REPT(" ",lookups!$K$2-LEN(SOURCE!I680)), "")&amp;
      SOURCE!J680&amp;      IF(lookups!$L$2-LEN(SOURCE!J680) &gt;= 0, REPT(" ",lookups!$L$2-LEN(SOURCE!J680)), "")&amp;
" | "&amp; IF(lookups!$K$2-LEN(SOURCE!I680) &gt;= 0, REPT(" ",lookups!$K$2-LEN(SOURCE!I680)), "")&amp;
      SOURCE!K680&amp;      IF(lookups!$L$2-LEN(SOURCE!K680) &gt;= 0, REPT(" ",lookups!$M$2-LEN(SOURCE!K680)), "")&amp;
" | "&amp; SOURCE!L680&amp;      IF(lookups!$O$2-LEN(SOURCE!L680) &gt;= 0, REPT(" ",lookups!$O$2-LEN(SOURCE!L680)), "")&amp;
" | "&amp; SOURCE!M680&amp;      IF(lookups!$P$2-LEN(SOURCE!M680) &gt;= 0, REPT(" ",lookups!$P$2-LEN(SOURCE!M680)), "")&amp;
      "},"&amp;IF(SOURCE!O680&lt;&gt;"",""&amp;SOURCE!O680,"")
 )
)
)</f>
        <v>/*  656 */  { addItemToBuffer,              ITM_eta_TONOS,               "",                                            STD_eta_TONOS,                                 (0 &lt;&lt; TAM_MAX_BITS) |     0, CAT_NONE | SLS_UNCHANGED | US_UNCHANGED | EIM_DISABLED | PTP_DISABLED     },</v>
      </c>
    </row>
    <row r="681" spans="1:1">
      <c r="A681" s="80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IF(lookups!$E$2-LEN(SOURCE!C681) &gt;= 0, REPT(" ",lookups!$E$2-LEN(SOURCE!C681)), "")&amp;
      SOURCE!D681&amp;", "&amp; IF(lookups!$F$2-LEN(SOURCE!D681) &gt;= 0, REPT(" ",lookups!$F$2-LEN(SOURCE!D681)), "")&amp;
      SOURCE!E681&amp;", "&amp; IF(lookups!$G$2-LEN(SOURCE!E681) &gt;=0, REPT(" ",lookups!$G$2-LEN(SOURCE!E681)), "")&amp;
      SOURCE!F681&amp;", "&amp; IF(lookups!$H$2-LEN(SOURCE!F681) &gt;= 0, REPT(" ",lookups!$H$2-LEN(SOURCE!F681)+2), "")&amp;"("&amp;
      SUBSTITUTE(TEXT(SOURCE!G681,"??0"),"  ","")&amp;" &lt;&lt; TAM_MAX_BITS) |"&amp; IF(lookups!$I$2-3 &gt;= 0, REPT(" ",MAX(1,lookups!$I$2-5+4+1-1-LEN(  IF(ISTEXT(SOURCE!H681),SOURCE!H681,  SUBSTITUTE(SUBSTITUTE(TEXT(SOURCE!H681,"????0"),"  ","")," ",""))   ))), "")&amp;
       IF(ISTEXT(SOURCE!H681),SOURCE!H681, SUBSTITUTE(SUBSTITUTE(TEXT(SOURCE!H681,"????0"),"  ","")," ",""))   &amp;","&amp; IF(lookups!$J$2-3 &gt;= 0, REPT(" ",lookups!$J$2-3-5), "")&amp;
      SOURCE!I681&amp;
" | "&amp; IF(lookups!$K$2-LEN(SOURCE!I681) &gt;= 0, REPT(" ",lookups!$K$2-LEN(SOURCE!I681)), "")&amp;
      SOURCE!J681&amp;      IF(lookups!$L$2-LEN(SOURCE!J681) &gt;= 0, REPT(" ",lookups!$L$2-LEN(SOURCE!J681)), "")&amp;
" | "&amp; IF(lookups!$K$2-LEN(SOURCE!I681) &gt;= 0, REPT(" ",lookups!$K$2-LEN(SOURCE!I681)), "")&amp;
      SOURCE!K681&amp;      IF(lookups!$L$2-LEN(SOURCE!K681) &gt;= 0, REPT(" ",lookups!$M$2-LEN(SOURCE!K681)), "")&amp;
" | "&amp; SOURCE!L681&amp;      IF(lookups!$O$2-LEN(SOURCE!L681) &gt;= 0, REPT(" ",lookups!$O$2-LEN(SOURCE!L681)), "")&amp;
" | "&amp; SOURCE!M681&amp;      IF(lookups!$P$2-LEN(SOURCE!M681) &gt;= 0, REPT(" ",lookups!$P$2-LEN(SOURCE!M681)), "")&amp;
      "},"&amp;IF(SOURCE!O681&lt;&gt;"",""&amp;SOURCE!O681,"")
 )
)
)</f>
        <v>/*  657 */  { addItemToBuffer,              ITM_iotaTON,                 "",                                            STD_iota_TONOS,                                (0 &lt;&lt; TAM_MAX_BITS) |     0, CAT_NONE | SLS_UNCHANGED | US_UNCHANGED | EIM_DISABLED | PTP_DISABLED     },</v>
      </c>
    </row>
    <row r="682" spans="1:1">
      <c r="A682" s="80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IF(lookups!$E$2-LEN(SOURCE!C682) &gt;= 0, REPT(" ",lookups!$E$2-LEN(SOURCE!C682)), "")&amp;
      SOURCE!D682&amp;", "&amp; IF(lookups!$F$2-LEN(SOURCE!D682) &gt;= 0, REPT(" ",lookups!$F$2-LEN(SOURCE!D682)), "")&amp;
      SOURCE!E682&amp;", "&amp; IF(lookups!$G$2-LEN(SOURCE!E682) &gt;=0, REPT(" ",lookups!$G$2-LEN(SOURCE!E682)), "")&amp;
      SOURCE!F682&amp;", "&amp; IF(lookups!$H$2-LEN(SOURCE!F682) &gt;= 0, REPT(" ",lookups!$H$2-LEN(SOURCE!F682)+2), "")&amp;"("&amp;
      SUBSTITUTE(TEXT(SOURCE!G682,"??0"),"  ","")&amp;" &lt;&lt; TAM_MAX_BITS) |"&amp; IF(lookups!$I$2-3 &gt;= 0, REPT(" ",MAX(1,lookups!$I$2-5+4+1-1-LEN(  IF(ISTEXT(SOURCE!H682),SOURCE!H682,  SUBSTITUTE(SUBSTITUTE(TEXT(SOURCE!H682,"????0"),"  ","")," ",""))   ))), "")&amp;
       IF(ISTEXT(SOURCE!H682),SOURCE!H682, SUBSTITUTE(SUBSTITUTE(TEXT(SOURCE!H682,"????0"),"  ","")," ",""))   &amp;","&amp; IF(lookups!$J$2-3 &gt;= 0, REPT(" ",lookups!$J$2-3-5), "")&amp;
      SOURCE!I682&amp;
" | "&amp; IF(lookups!$K$2-LEN(SOURCE!I682) &gt;= 0, REPT(" ",lookups!$K$2-LEN(SOURCE!I682)), "")&amp;
      SOURCE!J682&amp;      IF(lookups!$L$2-LEN(SOURCE!J682) &gt;= 0, REPT(" ",lookups!$L$2-LEN(SOURCE!J682)), "")&amp;
" | "&amp; IF(lookups!$K$2-LEN(SOURCE!I682) &gt;= 0, REPT(" ",lookups!$K$2-LEN(SOURCE!I682)), "")&amp;
      SOURCE!K682&amp;      IF(lookups!$L$2-LEN(SOURCE!K682) &gt;= 0, REPT(" ",lookups!$M$2-LEN(SOURCE!K682)), "")&amp;
" | "&amp; SOURCE!L682&amp;      IF(lookups!$O$2-LEN(SOURCE!L682) &gt;= 0, REPT(" ",lookups!$O$2-LEN(SOURCE!L682)), "")&amp;
" | "&amp; SOURCE!M682&amp;      IF(lookups!$P$2-LEN(SOURCE!M682) &gt;= 0, REPT(" ",lookups!$P$2-LEN(SOURCE!M682)), "")&amp;
      "},"&amp;IF(SOURCE!O682&lt;&gt;"",""&amp;SOURCE!O682,"")
 )
)
)</f>
        <v>/*  658 */  { addItemToBuffer,              ITM_iota_DIALYTIKA_TONOS,    "",                                            STD_iota_DIALYTIKA_TONOS,                      (0 &lt;&lt; TAM_MAX_BITS) |     0, CAT_NONE | SLS_UNCHANGED | US_UNCHANGED | EIM_DISABLED | PTP_DISABLED     },</v>
      </c>
    </row>
    <row r="683" spans="1:1">
      <c r="A683" s="80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IF(lookups!$E$2-LEN(SOURCE!C683) &gt;= 0, REPT(" ",lookups!$E$2-LEN(SOURCE!C683)), "")&amp;
      SOURCE!D683&amp;", "&amp; IF(lookups!$F$2-LEN(SOURCE!D683) &gt;= 0, REPT(" ",lookups!$F$2-LEN(SOURCE!D683)), "")&amp;
      SOURCE!E683&amp;", "&amp; IF(lookups!$G$2-LEN(SOURCE!E683) &gt;=0, REPT(" ",lookups!$G$2-LEN(SOURCE!E683)), "")&amp;
      SOURCE!F683&amp;", "&amp; IF(lookups!$H$2-LEN(SOURCE!F683) &gt;= 0, REPT(" ",lookups!$H$2-LEN(SOURCE!F683)+2), "")&amp;"("&amp;
      SUBSTITUTE(TEXT(SOURCE!G683,"??0"),"  ","")&amp;" &lt;&lt; TAM_MAX_BITS) |"&amp; IF(lookups!$I$2-3 &gt;= 0, REPT(" ",MAX(1,lookups!$I$2-5+4+1-1-LEN(  IF(ISTEXT(SOURCE!H683),SOURCE!H683,  SUBSTITUTE(SUBSTITUTE(TEXT(SOURCE!H683,"????0"),"  ","")," ",""))   ))), "")&amp;
       IF(ISTEXT(SOURCE!H683),SOURCE!H683, SUBSTITUTE(SUBSTITUTE(TEXT(SOURCE!H683,"????0"),"  ","")," ",""))   &amp;","&amp; IF(lookups!$J$2-3 &gt;= 0, REPT(" ",lookups!$J$2-3-5), "")&amp;
      SOURCE!I683&amp;
" | "&amp; IF(lookups!$K$2-LEN(SOURCE!I683) &gt;= 0, REPT(" ",lookups!$K$2-LEN(SOURCE!I683)), "")&amp;
      SOURCE!J683&amp;      IF(lookups!$L$2-LEN(SOURCE!J683) &gt;= 0, REPT(" ",lookups!$L$2-LEN(SOURCE!J683)), "")&amp;
" | "&amp; IF(lookups!$K$2-LEN(SOURCE!I683) &gt;= 0, REPT(" ",lookups!$K$2-LEN(SOURCE!I683)), "")&amp;
      SOURCE!K683&amp;      IF(lookups!$L$2-LEN(SOURCE!K683) &gt;= 0, REPT(" ",lookups!$M$2-LEN(SOURCE!K683)), "")&amp;
" | "&amp; SOURCE!L683&amp;      IF(lookups!$O$2-LEN(SOURCE!L683) &gt;= 0, REPT(" ",lookups!$O$2-LEN(SOURCE!L683)), "")&amp;
" | "&amp; SOURCE!M683&amp;      IF(lookups!$P$2-LEN(SOURCE!M683) &gt;= 0, REPT(" ",lookups!$P$2-LEN(SOURCE!M683)), "")&amp;
      "},"&amp;IF(SOURCE!O683&lt;&gt;"",""&amp;SOURCE!O683,"")
 )
)
)</f>
        <v>/*  659 */  { addItemToBuffer,              ITM_omicron_TONOS,           "",                                            STD_omicron_TONOS,                             (0 &lt;&lt; TAM_MAX_BITS) |     0, CAT_NONE | SLS_UNCHANGED | US_UNCHANGED | EIM_DISABLED | PTP_DISABLED     },</v>
      </c>
    </row>
    <row r="684" spans="1:1">
      <c r="A684" s="80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IF(lookups!$E$2-LEN(SOURCE!C684) &gt;= 0, REPT(" ",lookups!$E$2-LEN(SOURCE!C684)), "")&amp;
      SOURCE!D684&amp;", "&amp; IF(lookups!$F$2-LEN(SOURCE!D684) &gt;= 0, REPT(" ",lookups!$F$2-LEN(SOURCE!D684)), "")&amp;
      SOURCE!E684&amp;", "&amp; IF(lookups!$G$2-LEN(SOURCE!E684) &gt;=0, REPT(" ",lookups!$G$2-LEN(SOURCE!E684)), "")&amp;
      SOURCE!F684&amp;", "&amp; IF(lookups!$H$2-LEN(SOURCE!F684) &gt;= 0, REPT(" ",lookups!$H$2-LEN(SOURCE!F684)+2), "")&amp;"("&amp;
      SUBSTITUTE(TEXT(SOURCE!G684,"??0"),"  ","")&amp;" &lt;&lt; TAM_MAX_BITS) |"&amp; IF(lookups!$I$2-3 &gt;= 0, REPT(" ",MAX(1,lookups!$I$2-5+4+1-1-LEN(  IF(ISTEXT(SOURCE!H684),SOURCE!H684,  SUBSTITUTE(SUBSTITUTE(TEXT(SOURCE!H684,"????0"),"  ","")," ",""))   ))), "")&amp;
       IF(ISTEXT(SOURCE!H684),SOURCE!H684, SUBSTITUTE(SUBSTITUTE(TEXT(SOURCE!H684,"????0"),"  ","")," ",""))   &amp;","&amp; IF(lookups!$J$2-3 &gt;= 0, REPT(" ",lookups!$J$2-3-5), "")&amp;
      SOURCE!I684&amp;
" | "&amp; IF(lookups!$K$2-LEN(SOURCE!I684) &gt;= 0, REPT(" ",lookups!$K$2-LEN(SOURCE!I684)), "")&amp;
      SOURCE!J684&amp;      IF(lookups!$L$2-LEN(SOURCE!J684) &gt;= 0, REPT(" ",lookups!$L$2-LEN(SOURCE!J684)), "")&amp;
" | "&amp; IF(lookups!$K$2-LEN(SOURCE!I684) &gt;= 0, REPT(" ",lookups!$K$2-LEN(SOURCE!I684)), "")&amp;
      SOURCE!K684&amp;      IF(lookups!$L$2-LEN(SOURCE!K684) &gt;= 0, REPT(" ",lookups!$M$2-LEN(SOURCE!K684)), "")&amp;
" | "&amp; SOURCE!L684&amp;      IF(lookups!$O$2-LEN(SOURCE!L684) &gt;= 0, REPT(" ",lookups!$O$2-LEN(SOURCE!L684)), "")&amp;
" | "&amp; SOURCE!M684&amp;      IF(lookups!$P$2-LEN(SOURCE!M684) &gt;= 0, REPT(" ",lookups!$P$2-LEN(SOURCE!M684)), "")&amp;
      "},"&amp;IF(SOURCE!O684&lt;&gt;"",""&amp;SOURCE!O684,"")
 )
)
)</f>
        <v>/*  660 */  { addItemToBuffer,              ITM_sigma_end,               "",                                            STD_sigma_end,                                 (0 &lt;&lt; TAM_MAX_BITS) |     0, CAT_NONE | SLS_UNCHANGED | US_UNCHANGED | EIM_DISABLED | PTP_DISABLED     },</v>
      </c>
    </row>
    <row r="685" spans="1:1">
      <c r="A685" s="80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IF(lookups!$E$2-LEN(SOURCE!C685) &gt;= 0, REPT(" ",lookups!$E$2-LEN(SOURCE!C685)), "")&amp;
      SOURCE!D685&amp;", "&amp; IF(lookups!$F$2-LEN(SOURCE!D685) &gt;= 0, REPT(" ",lookups!$F$2-LEN(SOURCE!D685)), "")&amp;
      SOURCE!E685&amp;", "&amp; IF(lookups!$G$2-LEN(SOURCE!E685) &gt;=0, REPT(" ",lookups!$G$2-LEN(SOURCE!E685)), "")&amp;
      SOURCE!F685&amp;", "&amp; IF(lookups!$H$2-LEN(SOURCE!F685) &gt;= 0, REPT(" ",lookups!$H$2-LEN(SOURCE!F685)+2), "")&amp;"("&amp;
      SUBSTITUTE(TEXT(SOURCE!G685,"??0"),"  ","")&amp;" &lt;&lt; TAM_MAX_BITS) |"&amp; IF(lookups!$I$2-3 &gt;= 0, REPT(" ",MAX(1,lookups!$I$2-5+4+1-1-LEN(  IF(ISTEXT(SOURCE!H685),SOURCE!H685,  SUBSTITUTE(SUBSTITUTE(TEXT(SOURCE!H685,"????0"),"  ","")," ",""))   ))), "")&amp;
       IF(ISTEXT(SOURCE!H685),SOURCE!H685, SUBSTITUTE(SUBSTITUTE(TEXT(SOURCE!H685,"????0"),"  ","")," ",""))   &amp;","&amp; IF(lookups!$J$2-3 &gt;= 0, REPT(" ",lookups!$J$2-3-5), "")&amp;
      SOURCE!I685&amp;
" | "&amp; IF(lookups!$K$2-LEN(SOURCE!I685) &gt;= 0, REPT(" ",lookups!$K$2-LEN(SOURCE!I685)), "")&amp;
      SOURCE!J685&amp;      IF(lookups!$L$2-LEN(SOURCE!J685) &gt;= 0, REPT(" ",lookups!$L$2-LEN(SOURCE!J685)), "")&amp;
" | "&amp; IF(lookups!$K$2-LEN(SOURCE!I685) &gt;= 0, REPT(" ",lookups!$K$2-LEN(SOURCE!I685)), "")&amp;
      SOURCE!K685&amp;      IF(lookups!$L$2-LEN(SOURCE!K685) &gt;= 0, REPT(" ",lookups!$M$2-LEN(SOURCE!K685)), "")&amp;
" | "&amp; SOURCE!L685&amp;      IF(lookups!$O$2-LEN(SOURCE!L685) &gt;= 0, REPT(" ",lookups!$O$2-LEN(SOURCE!L685)), "")&amp;
" | "&amp; SOURCE!M685&amp;      IF(lookups!$P$2-LEN(SOURCE!M685) &gt;= 0, REPT(" ",lookups!$P$2-LEN(SOURCE!M685)), "")&amp;
      "},"&amp;IF(SOURCE!O685&lt;&gt;"",""&amp;SOURCE!O685,"")
 )
)
)</f>
        <v>/*  661 */  { addItemToBuffer,              ITM_upsilon_TONOS,           "",                                            STD_upsilon_TONOS,                             (0 &lt;&lt; TAM_MAX_BITS) |     0, CAT_NONE | SLS_UNCHANGED | US_UNCHANGED | EIM_DISABLED | PTP_DISABLED     },</v>
      </c>
    </row>
    <row r="686" spans="1:1">
      <c r="A686" s="80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IF(lookups!$E$2-LEN(SOURCE!C686) &gt;= 0, REPT(" ",lookups!$E$2-LEN(SOURCE!C686)), "")&amp;
      SOURCE!D686&amp;", "&amp; IF(lookups!$F$2-LEN(SOURCE!D686) &gt;= 0, REPT(" ",lookups!$F$2-LEN(SOURCE!D686)), "")&amp;
      SOURCE!E686&amp;", "&amp; IF(lookups!$G$2-LEN(SOURCE!E686) &gt;=0, REPT(" ",lookups!$G$2-LEN(SOURCE!E686)), "")&amp;
      SOURCE!F686&amp;", "&amp; IF(lookups!$H$2-LEN(SOURCE!F686) &gt;= 0, REPT(" ",lookups!$H$2-LEN(SOURCE!F686)+2), "")&amp;"("&amp;
      SUBSTITUTE(TEXT(SOURCE!G686,"??0"),"  ","")&amp;" &lt;&lt; TAM_MAX_BITS) |"&amp; IF(lookups!$I$2-3 &gt;= 0, REPT(" ",MAX(1,lookups!$I$2-5+4+1-1-LEN(  IF(ISTEXT(SOURCE!H686),SOURCE!H686,  SUBSTITUTE(SUBSTITUTE(TEXT(SOURCE!H686,"????0"),"  ","")," ",""))   ))), "")&amp;
       IF(ISTEXT(SOURCE!H686),SOURCE!H686, SUBSTITUTE(SUBSTITUTE(TEXT(SOURCE!H686,"????0"),"  ","")," ",""))   &amp;","&amp; IF(lookups!$J$2-3 &gt;= 0, REPT(" ",lookups!$J$2-3-5), "")&amp;
      SOURCE!I686&amp;
" | "&amp; IF(lookups!$K$2-LEN(SOURCE!I686) &gt;= 0, REPT(" ",lookups!$K$2-LEN(SOURCE!I686)), "")&amp;
      SOURCE!J686&amp;      IF(lookups!$L$2-LEN(SOURCE!J686) &gt;= 0, REPT(" ",lookups!$L$2-LEN(SOURCE!J686)), "")&amp;
" | "&amp; IF(lookups!$K$2-LEN(SOURCE!I686) &gt;= 0, REPT(" ",lookups!$K$2-LEN(SOURCE!I686)), "")&amp;
      SOURCE!K686&amp;      IF(lookups!$L$2-LEN(SOURCE!K686) &gt;= 0, REPT(" ",lookups!$M$2-LEN(SOURCE!K686)), "")&amp;
" | "&amp; SOURCE!L686&amp;      IF(lookups!$O$2-LEN(SOURCE!L686) &gt;= 0, REPT(" ",lookups!$O$2-LEN(SOURCE!L686)), "")&amp;
" | "&amp; SOURCE!M686&amp;      IF(lookups!$P$2-LEN(SOURCE!M686) &gt;= 0, REPT(" ",lookups!$P$2-LEN(SOURCE!M686)), "")&amp;
      "},"&amp;IF(SOURCE!O686&lt;&gt;"",""&amp;SOURCE!O686,"")
 )
)
)</f>
        <v>/*  662 */  { addItemToBuffer,              ITM_upsilon_DIALYTIKA_TONOS, "",                                            STD_upsilon_DIALYTIKA_TONOS,                   (0 &lt;&lt; TAM_MAX_BITS) |     0, CAT_NONE | SLS_UNCHANGED | US_UNCHANGED | EIM_DISABLED | PTP_DISABLED     },</v>
      </c>
    </row>
    <row r="687" spans="1:1">
      <c r="A687" s="80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IF(lookups!$E$2-LEN(SOURCE!C687) &gt;= 0, REPT(" ",lookups!$E$2-LEN(SOURCE!C687)), "")&amp;
      SOURCE!D687&amp;", "&amp; IF(lookups!$F$2-LEN(SOURCE!D687) &gt;= 0, REPT(" ",lookups!$F$2-LEN(SOURCE!D687)), "")&amp;
      SOURCE!E687&amp;", "&amp; IF(lookups!$G$2-LEN(SOURCE!E687) &gt;=0, REPT(" ",lookups!$G$2-LEN(SOURCE!E687)), "")&amp;
      SOURCE!F687&amp;", "&amp; IF(lookups!$H$2-LEN(SOURCE!F687) &gt;= 0, REPT(" ",lookups!$H$2-LEN(SOURCE!F687)+2), "")&amp;"("&amp;
      SUBSTITUTE(TEXT(SOURCE!G687,"??0"),"  ","")&amp;" &lt;&lt; TAM_MAX_BITS) |"&amp; IF(lookups!$I$2-3 &gt;= 0, REPT(" ",MAX(1,lookups!$I$2-5+4+1-1-LEN(  IF(ISTEXT(SOURCE!H687),SOURCE!H687,  SUBSTITUTE(SUBSTITUTE(TEXT(SOURCE!H687,"????0"),"  ","")," ",""))   ))), "")&amp;
       IF(ISTEXT(SOURCE!H687),SOURCE!H687, SUBSTITUTE(SUBSTITUTE(TEXT(SOURCE!H687,"????0"),"  ","")," ",""))   &amp;","&amp; IF(lookups!$J$2-3 &gt;= 0, REPT(" ",lookups!$J$2-3-5), "")&amp;
      SOURCE!I687&amp;
" | "&amp; IF(lookups!$K$2-LEN(SOURCE!I687) &gt;= 0, REPT(" ",lookups!$K$2-LEN(SOURCE!I687)), "")&amp;
      SOURCE!J687&amp;      IF(lookups!$L$2-LEN(SOURCE!J687) &gt;= 0, REPT(" ",lookups!$L$2-LEN(SOURCE!J687)), "")&amp;
" | "&amp; IF(lookups!$K$2-LEN(SOURCE!I687) &gt;= 0, REPT(" ",lookups!$K$2-LEN(SOURCE!I687)), "")&amp;
      SOURCE!K687&amp;      IF(lookups!$L$2-LEN(SOURCE!K687) &gt;= 0, REPT(" ",lookups!$M$2-LEN(SOURCE!K687)), "")&amp;
" | "&amp; SOURCE!L687&amp;      IF(lookups!$O$2-LEN(SOURCE!L687) &gt;= 0, REPT(" ",lookups!$O$2-LEN(SOURCE!L687)), "")&amp;
" | "&amp; SOURCE!M687&amp;      IF(lookups!$P$2-LEN(SOURCE!M687) &gt;= 0, REPT(" ",lookups!$P$2-LEN(SOURCE!M687)), "")&amp;
      "},"&amp;IF(SOURCE!O687&lt;&gt;"",""&amp;SOURCE!O687,"")
 )
)
)</f>
        <v>/*  663 */  { addItemToBuffer,              ITM_omega_TONOS,             "",                                            STD_omega_TONOS,                               (0 &lt;&lt; TAM_MAX_BITS) |     0, CAT_NONE | SLS_UNCHANGED | US_UNCHANGED | EIM_DISABLED | PTP_DISABLED     },</v>
      </c>
    </row>
    <row r="688" spans="1:1">
      <c r="A688" s="80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IF(lookups!$E$2-LEN(SOURCE!C688) &gt;= 0, REPT(" ",lookups!$E$2-LEN(SOURCE!C688)), "")&amp;
      SOURCE!D688&amp;", "&amp; IF(lookups!$F$2-LEN(SOURCE!D688) &gt;= 0, REPT(" ",lookups!$F$2-LEN(SOURCE!D688)), "")&amp;
      SOURCE!E688&amp;", "&amp; IF(lookups!$G$2-LEN(SOURCE!E688) &gt;=0, REPT(" ",lookups!$G$2-LEN(SOURCE!E688)), "")&amp;
      SOURCE!F688&amp;", "&amp; IF(lookups!$H$2-LEN(SOURCE!F688) &gt;= 0, REPT(" ",lookups!$H$2-LEN(SOURCE!F688)+2), "")&amp;"("&amp;
      SUBSTITUTE(TEXT(SOURCE!G688,"??0"),"  ","")&amp;" &lt;&lt; TAM_MAX_BITS) |"&amp; IF(lookups!$I$2-3 &gt;= 0, REPT(" ",MAX(1,lookups!$I$2-5+4+1-1-LEN(  IF(ISTEXT(SOURCE!H688),SOURCE!H688,  SUBSTITUTE(SUBSTITUTE(TEXT(SOURCE!H688,"????0"),"  ","")," ",""))   ))), "")&amp;
       IF(ISTEXT(SOURCE!H688),SOURCE!H688, SUBSTITUTE(SUBSTITUTE(TEXT(SOURCE!H688,"????0"),"  ","")," ",""))   &amp;","&amp; IF(lookups!$J$2-3 &gt;= 0, REPT(" ",lookups!$J$2-3-5), "")&amp;
      SOURCE!I688&amp;
" | "&amp; IF(lookups!$K$2-LEN(SOURCE!I688) &gt;= 0, REPT(" ",lookups!$K$2-LEN(SOURCE!I688)), "")&amp;
      SOURCE!J688&amp;      IF(lookups!$L$2-LEN(SOURCE!J688) &gt;= 0, REPT(" ",lookups!$L$2-LEN(SOURCE!J688)), "")&amp;
" | "&amp; IF(lookups!$K$2-LEN(SOURCE!I688) &gt;= 0, REPT(" ",lookups!$K$2-LEN(SOURCE!I688)), "")&amp;
      SOURCE!K688&amp;      IF(lookups!$L$2-LEN(SOURCE!K688) &gt;= 0, REPT(" ",lookups!$M$2-LEN(SOURCE!K688)), "")&amp;
" | "&amp; SOURCE!L688&amp;      IF(lookups!$O$2-LEN(SOURCE!L688) &gt;= 0, REPT(" ",lookups!$O$2-LEN(SOURCE!L688)), "")&amp;
" | "&amp; SOURCE!M688&amp;      IF(lookups!$P$2-LEN(SOURCE!M688) &gt;= 0, REPT(" ",lookups!$P$2-LEN(SOURCE!M688)), "")&amp;
      "},"&amp;IF(SOURCE!O688&lt;&gt;"",""&amp;SOURCE!O688,"")
 )
)
)</f>
        <v>/*  664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689" spans="1:1">
      <c r="A689" s="80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IF(lookups!$E$2-LEN(SOURCE!C689) &gt;= 0, REPT(" ",lookups!$E$2-LEN(SOURCE!C689)), "")&amp;
      SOURCE!D689&amp;", "&amp; IF(lookups!$F$2-LEN(SOURCE!D689) &gt;= 0, REPT(" ",lookups!$F$2-LEN(SOURCE!D689)), "")&amp;
      SOURCE!E689&amp;", "&amp; IF(lookups!$G$2-LEN(SOURCE!E689) &gt;=0, REPT(" ",lookups!$G$2-LEN(SOURCE!E689)), "")&amp;
      SOURCE!F689&amp;", "&amp; IF(lookups!$H$2-LEN(SOURCE!F689) &gt;= 0, REPT(" ",lookups!$H$2-LEN(SOURCE!F689)+2), "")&amp;"("&amp;
      SUBSTITUTE(TEXT(SOURCE!G689,"??0"),"  ","")&amp;" &lt;&lt; TAM_MAX_BITS) |"&amp; IF(lookups!$I$2-3 &gt;= 0, REPT(" ",MAX(1,lookups!$I$2-5+4+1-1-LEN(  IF(ISTEXT(SOURCE!H689),SOURCE!H689,  SUBSTITUTE(SUBSTITUTE(TEXT(SOURCE!H689,"????0"),"  ","")," ",""))   ))), "")&amp;
       IF(ISTEXT(SOURCE!H689),SOURCE!H689, SUBSTITUTE(SUBSTITUTE(TEXT(SOURCE!H689,"????0"),"  ","")," ",""))   &amp;","&amp; IF(lookups!$J$2-3 &gt;= 0, REPT(" ",lookups!$J$2-3-5), "")&amp;
      SOURCE!I689&amp;
" | "&amp; IF(lookups!$K$2-LEN(SOURCE!I689) &gt;= 0, REPT(" ",lookups!$K$2-LEN(SOURCE!I689)), "")&amp;
      SOURCE!J689&amp;      IF(lookups!$L$2-LEN(SOURCE!J689) &gt;= 0, REPT(" ",lookups!$L$2-LEN(SOURCE!J689)), "")&amp;
" | "&amp; IF(lookups!$K$2-LEN(SOURCE!I689) &gt;= 0, REPT(" ",lookups!$K$2-LEN(SOURCE!I689)), "")&amp;
      SOURCE!K689&amp;      IF(lookups!$L$2-LEN(SOURCE!K689) &gt;= 0, REPT(" ",lookups!$M$2-LEN(SOURCE!K689)), "")&amp;
" | "&amp; SOURCE!L689&amp;      IF(lookups!$O$2-LEN(SOURCE!L689) &gt;= 0, REPT(" ",lookups!$O$2-LEN(SOURCE!L689)), "")&amp;
" | "&amp; SOURCE!M689&amp;      IF(lookups!$P$2-LEN(SOURCE!M689) &gt;= 0, REPT(" ",lookups!$P$2-LEN(SOURCE!M689)), "")&amp;
      "},"&amp;IF(SOURCE!O689&lt;&gt;"",""&amp;SOURCE!O689,"")
 )
)
)</f>
        <v>/*  665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690" spans="1:1">
      <c r="A690" s="80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IF(lookups!$E$2-LEN(SOURCE!C690) &gt;= 0, REPT(" ",lookups!$E$2-LEN(SOURCE!C690)), "")&amp;
      SOURCE!D690&amp;", "&amp; IF(lookups!$F$2-LEN(SOURCE!D690) &gt;= 0, REPT(" ",lookups!$F$2-LEN(SOURCE!D690)), "")&amp;
      SOURCE!E690&amp;", "&amp; IF(lookups!$G$2-LEN(SOURCE!E690) &gt;=0, REPT(" ",lookups!$G$2-LEN(SOURCE!E690)), "")&amp;
      SOURCE!F690&amp;", "&amp; IF(lookups!$H$2-LEN(SOURCE!F690) &gt;= 0, REPT(" ",lookups!$H$2-LEN(SOURCE!F690)+2), "")&amp;"("&amp;
      SUBSTITUTE(TEXT(SOURCE!G690,"??0"),"  ","")&amp;" &lt;&lt; TAM_MAX_BITS) |"&amp; IF(lookups!$I$2-3 &gt;= 0, REPT(" ",MAX(1,lookups!$I$2-5+4+1-1-LEN(  IF(ISTEXT(SOURCE!H690),SOURCE!H690,  SUBSTITUTE(SUBSTITUTE(TEXT(SOURCE!H690,"????0"),"  ","")," ",""))   ))), "")&amp;
       IF(ISTEXT(SOURCE!H690),SOURCE!H690, SUBSTITUTE(SUBSTITUTE(TEXT(SOURCE!H690,"????0"),"  ","")," ",""))   &amp;","&amp; IF(lookups!$J$2-3 &gt;= 0, REPT(" ",lookups!$J$2-3-5), "")&amp;
      SOURCE!I690&amp;
" | "&amp; IF(lookups!$K$2-LEN(SOURCE!I690) &gt;= 0, REPT(" ",lookups!$K$2-LEN(SOURCE!I690)), "")&amp;
      SOURCE!J690&amp;      IF(lookups!$L$2-LEN(SOURCE!J690) &gt;= 0, REPT(" ",lookups!$L$2-LEN(SOURCE!J690)), "")&amp;
" | "&amp; IF(lookups!$K$2-LEN(SOURCE!I690) &gt;= 0, REPT(" ",lookups!$K$2-LEN(SOURCE!I690)), "")&amp;
      SOURCE!K690&amp;      IF(lookups!$L$2-LEN(SOURCE!K690) &gt;= 0, REPT(" ",lookups!$M$2-LEN(SOURCE!K690)), "")&amp;
" | "&amp; SOURCE!L690&amp;      IF(lookups!$O$2-LEN(SOURCE!L690) &gt;= 0, REPT(" ",lookups!$O$2-LEN(SOURCE!L690)), "")&amp;
" | "&amp; SOURCE!M690&amp;      IF(lookups!$P$2-LEN(SOURCE!M690) &gt;= 0, REPT(" ",lookups!$P$2-LEN(SOURCE!M690)), "")&amp;
      "},"&amp;IF(SOURCE!O690&lt;&gt;"",""&amp;SOURCE!O690,"")
 )
)
)</f>
        <v>/*  666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691" spans="1:1">
      <c r="A691" s="80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IF(lookups!$E$2-LEN(SOURCE!C691) &gt;= 0, REPT(" ",lookups!$E$2-LEN(SOURCE!C691)), "")&amp;
      SOURCE!D691&amp;", "&amp; IF(lookups!$F$2-LEN(SOURCE!D691) &gt;= 0, REPT(" ",lookups!$F$2-LEN(SOURCE!D691)), "")&amp;
      SOURCE!E691&amp;", "&amp; IF(lookups!$G$2-LEN(SOURCE!E691) &gt;=0, REPT(" ",lookups!$G$2-LEN(SOURCE!E691)), "")&amp;
      SOURCE!F691&amp;", "&amp; IF(lookups!$H$2-LEN(SOURCE!F691) &gt;= 0, REPT(" ",lookups!$H$2-LEN(SOURCE!F691)+2), "")&amp;"("&amp;
      SUBSTITUTE(TEXT(SOURCE!G691,"??0"),"  ","")&amp;" &lt;&lt; TAM_MAX_BITS) |"&amp; IF(lookups!$I$2-3 &gt;= 0, REPT(" ",MAX(1,lookups!$I$2-5+4+1-1-LEN(  IF(ISTEXT(SOURCE!H691),SOURCE!H691,  SUBSTITUTE(SUBSTITUTE(TEXT(SOURCE!H691,"????0"),"  ","")," ",""))   ))), "")&amp;
       IF(ISTEXT(SOURCE!H691),SOURCE!H691, SUBSTITUTE(SUBSTITUTE(TEXT(SOURCE!H691,"????0"),"  ","")," ",""))   &amp;","&amp; IF(lookups!$J$2-3 &gt;= 0, REPT(" ",lookups!$J$2-3-5), "")&amp;
      SOURCE!I691&amp;
" | "&amp; IF(lookups!$K$2-LEN(SOURCE!I691) &gt;= 0, REPT(" ",lookups!$K$2-LEN(SOURCE!I691)), "")&amp;
      SOURCE!J691&amp;      IF(lookups!$L$2-LEN(SOURCE!J691) &gt;= 0, REPT(" ",lookups!$L$2-LEN(SOURCE!J691)), "")&amp;
" | "&amp; IF(lookups!$K$2-LEN(SOURCE!I691) &gt;= 0, REPT(" ",lookups!$K$2-LEN(SOURCE!I691)), "")&amp;
      SOURCE!K691&amp;      IF(lookups!$L$2-LEN(SOURCE!K691) &gt;= 0, REPT(" ",lookups!$M$2-LEN(SOURCE!K691)), "")&amp;
" | "&amp; SOURCE!L691&amp;      IF(lookups!$O$2-LEN(SOURCE!L691) &gt;= 0, REPT(" ",lookups!$O$2-LEN(SOURCE!L691)), "")&amp;
" | "&amp; SOURCE!M691&amp;      IF(lookups!$P$2-LEN(SOURCE!M691) &gt;= 0, REPT(" ",lookups!$P$2-LEN(SOURCE!M691)), "")&amp;
      "},"&amp;IF(SOURCE!O691&lt;&gt;"",""&amp;SOURCE!O691,"")
 )
)
)</f>
        <v>/*  667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692" spans="1:1">
      <c r="A692" s="80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IF(lookups!$E$2-LEN(SOURCE!C692) &gt;= 0, REPT(" ",lookups!$E$2-LEN(SOURCE!C692)), "")&amp;
      SOURCE!D692&amp;", "&amp; IF(lookups!$F$2-LEN(SOURCE!D692) &gt;= 0, REPT(" ",lookups!$F$2-LEN(SOURCE!D692)), "")&amp;
      SOURCE!E692&amp;", "&amp; IF(lookups!$G$2-LEN(SOURCE!E692) &gt;=0, REPT(" ",lookups!$G$2-LEN(SOURCE!E692)), "")&amp;
      SOURCE!F692&amp;", "&amp; IF(lookups!$H$2-LEN(SOURCE!F692) &gt;= 0, REPT(" ",lookups!$H$2-LEN(SOURCE!F692)+2), "")&amp;"("&amp;
      SUBSTITUTE(TEXT(SOURCE!G692,"??0"),"  ","")&amp;" &lt;&lt; TAM_MAX_BITS) |"&amp; IF(lookups!$I$2-3 &gt;= 0, REPT(" ",MAX(1,lookups!$I$2-5+4+1-1-LEN(  IF(ISTEXT(SOURCE!H692),SOURCE!H692,  SUBSTITUTE(SUBSTITUTE(TEXT(SOURCE!H692,"????0"),"  ","")," ",""))   ))), "")&amp;
       IF(ISTEXT(SOURCE!H692),SOURCE!H692, SUBSTITUTE(SUBSTITUTE(TEXT(SOURCE!H692,"????0"),"  ","")," ",""))   &amp;","&amp; IF(lookups!$J$2-3 &gt;= 0, REPT(" ",lookups!$J$2-3-5), "")&amp;
      SOURCE!I692&amp;
" | "&amp; IF(lookups!$K$2-LEN(SOURCE!I692) &gt;= 0, REPT(" ",lookups!$K$2-LEN(SOURCE!I692)), "")&amp;
      SOURCE!J692&amp;      IF(lookups!$L$2-LEN(SOURCE!J692) &gt;= 0, REPT(" ",lookups!$L$2-LEN(SOURCE!J692)), "")&amp;
" | "&amp; IF(lookups!$K$2-LEN(SOURCE!I692) &gt;= 0, REPT(" ",lookups!$K$2-LEN(SOURCE!I692)), "")&amp;
      SOURCE!K692&amp;      IF(lookups!$L$2-LEN(SOURCE!K692) &gt;= 0, REPT(" ",lookups!$M$2-LEN(SOURCE!K692)), "")&amp;
" | "&amp; SOURCE!L692&amp;      IF(lookups!$O$2-LEN(SOURCE!L692) &gt;= 0, REPT(" ",lookups!$O$2-LEN(SOURCE!L692)), "")&amp;
" | "&amp; SOURCE!M692&amp;      IF(lookups!$P$2-LEN(SOURCE!M692) &gt;= 0, REPT(" ",lookups!$P$2-LEN(SOURCE!M692)), "")&amp;
      "},"&amp;IF(SOURCE!O692&lt;&gt;"",""&amp;SOURCE!O692,"")
 )
)
)</f>
        <v>/*  668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693" spans="1:1">
      <c r="A693" s="80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IF(lookups!$E$2-LEN(SOURCE!C693) &gt;= 0, REPT(" ",lookups!$E$2-LEN(SOURCE!C693)), "")&amp;
      SOURCE!D693&amp;", "&amp; IF(lookups!$F$2-LEN(SOURCE!D693) &gt;= 0, REPT(" ",lookups!$F$2-LEN(SOURCE!D693)), "")&amp;
      SOURCE!E693&amp;", "&amp; IF(lookups!$G$2-LEN(SOURCE!E693) &gt;=0, REPT(" ",lookups!$G$2-LEN(SOURCE!E693)), "")&amp;
      SOURCE!F693&amp;", "&amp; IF(lookups!$H$2-LEN(SOURCE!F693) &gt;= 0, REPT(" ",lookups!$H$2-LEN(SOURCE!F693)+2), "")&amp;"("&amp;
      SUBSTITUTE(TEXT(SOURCE!G693,"??0"),"  ","")&amp;" &lt;&lt; TAM_MAX_BITS) |"&amp; IF(lookups!$I$2-3 &gt;= 0, REPT(" ",MAX(1,lookups!$I$2-5+4+1-1-LEN(  IF(ISTEXT(SOURCE!H693),SOURCE!H693,  SUBSTITUTE(SUBSTITUTE(TEXT(SOURCE!H693,"????0"),"  ","")," ",""))   ))), "")&amp;
       IF(ISTEXT(SOURCE!H693),SOURCE!H693, SUBSTITUTE(SUBSTITUTE(TEXT(SOURCE!H693,"????0"),"  ","")," ",""))   &amp;","&amp; IF(lookups!$J$2-3 &gt;= 0, REPT(" ",lookups!$J$2-3-5), "")&amp;
      SOURCE!I693&amp;
" | "&amp; IF(lookups!$K$2-LEN(SOURCE!I693) &gt;= 0, REPT(" ",lookups!$K$2-LEN(SOURCE!I693)), "")&amp;
      SOURCE!J693&amp;      IF(lookups!$L$2-LEN(SOURCE!J693) &gt;= 0, REPT(" ",lookups!$L$2-LEN(SOURCE!J693)), "")&amp;
" | "&amp; IF(lookups!$K$2-LEN(SOURCE!I693) &gt;= 0, REPT(" ",lookups!$K$2-LEN(SOURCE!I693)), "")&amp;
      SOURCE!K693&amp;      IF(lookups!$L$2-LEN(SOURCE!K693) &gt;= 0, REPT(" ",lookups!$M$2-LEN(SOURCE!K693)), "")&amp;
" | "&amp; SOURCE!L693&amp;      IF(lookups!$O$2-LEN(SOURCE!L693) &gt;= 0, REPT(" ",lookups!$O$2-LEN(SOURCE!L693)), "")&amp;
" | "&amp; SOURCE!M693&amp;      IF(lookups!$P$2-LEN(SOURCE!M693) &gt;= 0, REPT(" ",lookups!$P$2-LEN(SOURCE!M693)), "")&amp;
      "},"&amp;IF(SOURCE!O693&lt;&gt;"",""&amp;SOURCE!O693,"")
 )
)
)</f>
        <v>/*  669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694" spans="1:1">
      <c r="A694" s="80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IF(lookups!$E$2-LEN(SOURCE!C694) &gt;= 0, REPT(" ",lookups!$E$2-LEN(SOURCE!C694)), "")&amp;
      SOURCE!D694&amp;", "&amp; IF(lookups!$F$2-LEN(SOURCE!D694) &gt;= 0, REPT(" ",lookups!$F$2-LEN(SOURCE!D694)), "")&amp;
      SOURCE!E694&amp;", "&amp; IF(lookups!$G$2-LEN(SOURCE!E694) &gt;=0, REPT(" ",lookups!$G$2-LEN(SOURCE!E694)), "")&amp;
      SOURCE!F694&amp;", "&amp; IF(lookups!$H$2-LEN(SOURCE!F694) &gt;= 0, REPT(" ",lookups!$H$2-LEN(SOURCE!F694)+2), "")&amp;"("&amp;
      SUBSTITUTE(TEXT(SOURCE!G694,"??0"),"  ","")&amp;" &lt;&lt; TAM_MAX_BITS) |"&amp; IF(lookups!$I$2-3 &gt;= 0, REPT(" ",MAX(1,lookups!$I$2-5+4+1-1-LEN(  IF(ISTEXT(SOURCE!H694),SOURCE!H694,  SUBSTITUTE(SUBSTITUTE(TEXT(SOURCE!H694,"????0"),"  ","")," ",""))   ))), "")&amp;
       IF(ISTEXT(SOURCE!H694),SOURCE!H694, SUBSTITUTE(SUBSTITUTE(TEXT(SOURCE!H694,"????0"),"  ","")," ",""))   &amp;","&amp; IF(lookups!$J$2-3 &gt;= 0, REPT(" ",lookups!$J$2-3-5), "")&amp;
      SOURCE!I694&amp;
" | "&amp; IF(lookups!$K$2-LEN(SOURCE!I694) &gt;= 0, REPT(" ",lookups!$K$2-LEN(SOURCE!I694)), "")&amp;
      SOURCE!J694&amp;      IF(lookups!$L$2-LEN(SOURCE!J694) &gt;= 0, REPT(" ",lookups!$L$2-LEN(SOURCE!J694)), "")&amp;
" | "&amp; IF(lookups!$K$2-LEN(SOURCE!I694) &gt;= 0, REPT(" ",lookups!$K$2-LEN(SOURCE!I694)), "")&amp;
      SOURCE!K694&amp;      IF(lookups!$L$2-LEN(SOURCE!K694) &gt;= 0, REPT(" ",lookups!$M$2-LEN(SOURCE!K694)), "")&amp;
" | "&amp; SOURCE!L694&amp;      IF(lookups!$O$2-LEN(SOURCE!L694) &gt;= 0, REPT(" ",lookups!$O$2-LEN(SOURCE!L694)), "")&amp;
" | "&amp; SOURCE!M694&amp;      IF(lookups!$P$2-LEN(SOURCE!M694) &gt;= 0, REPT(" ",lookups!$P$2-LEN(SOURCE!M694)), "")&amp;
      "},"&amp;IF(SOURCE!O694&lt;&gt;"",""&amp;SOURCE!O694,"")
 )
)
)</f>
        <v>/*  670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695" spans="1:1">
      <c r="A695" s="80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IF(lookups!$E$2-LEN(SOURCE!C695) &gt;= 0, REPT(" ",lookups!$E$2-LEN(SOURCE!C695)), "")&amp;
      SOURCE!D695&amp;", "&amp; IF(lookups!$F$2-LEN(SOURCE!D695) &gt;= 0, REPT(" ",lookups!$F$2-LEN(SOURCE!D695)), "")&amp;
      SOURCE!E695&amp;", "&amp; IF(lookups!$G$2-LEN(SOURCE!E695) &gt;=0, REPT(" ",lookups!$G$2-LEN(SOURCE!E695)), "")&amp;
      SOURCE!F695&amp;", "&amp; IF(lookups!$H$2-LEN(SOURCE!F695) &gt;= 0, REPT(" ",lookups!$H$2-LEN(SOURCE!F695)+2), "")&amp;"("&amp;
      SUBSTITUTE(TEXT(SOURCE!G695,"??0"),"  ","")&amp;" &lt;&lt; TAM_MAX_BITS) |"&amp; IF(lookups!$I$2-3 &gt;= 0, REPT(" ",MAX(1,lookups!$I$2-5+4+1-1-LEN(  IF(ISTEXT(SOURCE!H695),SOURCE!H695,  SUBSTITUTE(SUBSTITUTE(TEXT(SOURCE!H695,"????0"),"  ","")," ",""))   ))), "")&amp;
       IF(ISTEXT(SOURCE!H695),SOURCE!H695, SUBSTITUTE(SUBSTITUTE(TEXT(SOURCE!H695,"????0"),"  ","")," ",""))   &amp;","&amp; IF(lookups!$J$2-3 &gt;= 0, REPT(" ",lookups!$J$2-3-5), "")&amp;
      SOURCE!I695&amp;
" | "&amp; IF(lookups!$K$2-LEN(SOURCE!I695) &gt;= 0, REPT(" ",lookups!$K$2-LEN(SOURCE!I695)), "")&amp;
      SOURCE!J695&amp;      IF(lookups!$L$2-LEN(SOURCE!J695) &gt;= 0, REPT(" ",lookups!$L$2-LEN(SOURCE!J695)), "")&amp;
" | "&amp; IF(lookups!$K$2-LEN(SOURCE!I695) &gt;= 0, REPT(" ",lookups!$K$2-LEN(SOURCE!I695)), "")&amp;
      SOURCE!K695&amp;      IF(lookups!$L$2-LEN(SOURCE!K695) &gt;= 0, REPT(" ",lookups!$M$2-LEN(SOURCE!K695)), "")&amp;
" | "&amp; SOURCE!L695&amp;      IF(lookups!$O$2-LEN(SOURCE!L695) &gt;= 0, REPT(" ",lookups!$O$2-LEN(SOURCE!L695)), "")&amp;
" | "&amp; SOURCE!M695&amp;      IF(lookups!$P$2-LEN(SOURCE!M695) &gt;= 0, REPT(" ",lookups!$P$2-LEN(SOURCE!M695)), "")&amp;
      "},"&amp;IF(SOURCE!O695&lt;&gt;"",""&amp;SOURCE!O695,"")
 )
)
)</f>
        <v>/*  671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696" spans="1:1">
      <c r="A696" s="80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IF(lookups!$E$2-LEN(SOURCE!C696) &gt;= 0, REPT(" ",lookups!$E$2-LEN(SOURCE!C696)), "")&amp;
      SOURCE!D696&amp;", "&amp; IF(lookups!$F$2-LEN(SOURCE!D696) &gt;= 0, REPT(" ",lookups!$F$2-LEN(SOURCE!D696)), "")&amp;
      SOURCE!E696&amp;", "&amp; IF(lookups!$G$2-LEN(SOURCE!E696) &gt;=0, REPT(" ",lookups!$G$2-LEN(SOURCE!E696)), "")&amp;
      SOURCE!F696&amp;", "&amp; IF(lookups!$H$2-LEN(SOURCE!F696) &gt;= 0, REPT(" ",lookups!$H$2-LEN(SOURCE!F696)+2), "")&amp;"("&amp;
      SUBSTITUTE(TEXT(SOURCE!G696,"??0"),"  ","")&amp;" &lt;&lt; TAM_MAX_BITS) |"&amp; IF(lookups!$I$2-3 &gt;= 0, REPT(" ",MAX(1,lookups!$I$2-5+4+1-1-LEN(  IF(ISTEXT(SOURCE!H696),SOURCE!H696,  SUBSTITUTE(SUBSTITUTE(TEXT(SOURCE!H696,"????0"),"  ","")," ",""))   ))), "")&amp;
       IF(ISTEXT(SOURCE!H696),SOURCE!H696, SUBSTITUTE(SUBSTITUTE(TEXT(SOURCE!H696,"????0"),"  ","")," ",""))   &amp;","&amp; IF(lookups!$J$2-3 &gt;= 0, REPT(" ",lookups!$J$2-3-5), "")&amp;
      SOURCE!I696&amp;
" | "&amp; IF(lookups!$K$2-LEN(SOURCE!I696) &gt;= 0, REPT(" ",lookups!$K$2-LEN(SOURCE!I696)), "")&amp;
      SOURCE!J696&amp;      IF(lookups!$L$2-LEN(SOURCE!J696) &gt;= 0, REPT(" ",lookups!$L$2-LEN(SOURCE!J696)), "")&amp;
" | "&amp; IF(lookups!$K$2-LEN(SOURCE!I696) &gt;= 0, REPT(" ",lookups!$K$2-LEN(SOURCE!I696)), "")&amp;
      SOURCE!K696&amp;      IF(lookups!$L$2-LEN(SOURCE!K696) &gt;= 0, REPT(" ",lookups!$M$2-LEN(SOURCE!K696)), "")&amp;
" | "&amp; SOURCE!L696&amp;      IF(lookups!$O$2-LEN(SOURCE!L696) &gt;= 0, REPT(" ",lookups!$O$2-LEN(SOURCE!L696)), "")&amp;
" | "&amp; SOURCE!M696&amp;      IF(lookups!$P$2-LEN(SOURCE!M696) &gt;= 0, REPT(" ",lookups!$P$2-LEN(SOURCE!M696)), "")&amp;
      "},"&amp;IF(SOURCE!O696&lt;&gt;"",""&amp;SOURCE!O696,"")
 )
)
)</f>
        <v>/*  672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697" spans="1:1">
      <c r="A697" s="80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IF(lookups!$E$2-LEN(SOURCE!C697) &gt;= 0, REPT(" ",lookups!$E$2-LEN(SOURCE!C697)), "")&amp;
      SOURCE!D697&amp;", "&amp; IF(lookups!$F$2-LEN(SOURCE!D697) &gt;= 0, REPT(" ",lookups!$F$2-LEN(SOURCE!D697)), "")&amp;
      SOURCE!E697&amp;", "&amp; IF(lookups!$G$2-LEN(SOURCE!E697) &gt;=0, REPT(" ",lookups!$G$2-LEN(SOURCE!E697)), "")&amp;
      SOURCE!F697&amp;", "&amp; IF(lookups!$H$2-LEN(SOURCE!F697) &gt;= 0, REPT(" ",lookups!$H$2-LEN(SOURCE!F697)+2), "")&amp;"("&amp;
      SUBSTITUTE(TEXT(SOURCE!G697,"??0"),"  ","")&amp;" &lt;&lt; TAM_MAX_BITS) |"&amp; IF(lookups!$I$2-3 &gt;= 0, REPT(" ",MAX(1,lookups!$I$2-5+4+1-1-LEN(  IF(ISTEXT(SOURCE!H697),SOURCE!H697,  SUBSTITUTE(SUBSTITUTE(TEXT(SOURCE!H697,"????0"),"  ","")," ",""))   ))), "")&amp;
       IF(ISTEXT(SOURCE!H697),SOURCE!H697, SUBSTITUTE(SUBSTITUTE(TEXT(SOURCE!H697,"????0"),"  ","")," ",""))   &amp;","&amp; IF(lookups!$J$2-3 &gt;= 0, REPT(" ",lookups!$J$2-3-5), "")&amp;
      SOURCE!I697&amp;
" | "&amp; IF(lookups!$K$2-LEN(SOURCE!I697) &gt;= 0, REPT(" ",lookups!$K$2-LEN(SOURCE!I697)), "")&amp;
      SOURCE!J697&amp;      IF(lookups!$L$2-LEN(SOURCE!J697) &gt;= 0, REPT(" ",lookups!$L$2-LEN(SOURCE!J697)), "")&amp;
" | "&amp; IF(lookups!$K$2-LEN(SOURCE!I697) &gt;= 0, REPT(" ",lookups!$K$2-LEN(SOURCE!I697)), "")&amp;
      SOURCE!K697&amp;      IF(lookups!$L$2-LEN(SOURCE!K697) &gt;= 0, REPT(" ",lookups!$M$2-LEN(SOURCE!K697)), "")&amp;
" | "&amp; SOURCE!L697&amp;      IF(lookups!$O$2-LEN(SOURCE!L697) &gt;= 0, REPT(" ",lookups!$O$2-LEN(SOURCE!L697)), "")&amp;
" | "&amp; SOURCE!M697&amp;      IF(lookups!$P$2-LEN(SOURCE!M697) &gt;= 0, REPT(" ",lookups!$P$2-LEN(SOURCE!M697)), "")&amp;
      "},"&amp;IF(SOURCE!O697&lt;&gt;"",""&amp;SOURCE!O697,"")
 )
)
)</f>
        <v>/*  673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698" spans="1:1">
      <c r="A698" s="80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IF(lookups!$E$2-LEN(SOURCE!C698) &gt;= 0, REPT(" ",lookups!$E$2-LEN(SOURCE!C698)), "")&amp;
      SOURCE!D698&amp;", "&amp; IF(lookups!$F$2-LEN(SOURCE!D698) &gt;= 0, REPT(" ",lookups!$F$2-LEN(SOURCE!D698)), "")&amp;
      SOURCE!E698&amp;", "&amp; IF(lookups!$G$2-LEN(SOURCE!E698) &gt;=0, REPT(" ",lookups!$G$2-LEN(SOURCE!E698)), "")&amp;
      SOURCE!F698&amp;", "&amp; IF(lookups!$H$2-LEN(SOURCE!F698) &gt;= 0, REPT(" ",lookups!$H$2-LEN(SOURCE!F698)+2), "")&amp;"("&amp;
      SUBSTITUTE(TEXT(SOURCE!G698,"??0"),"  ","")&amp;" &lt;&lt; TAM_MAX_BITS) |"&amp; IF(lookups!$I$2-3 &gt;= 0, REPT(" ",MAX(1,lookups!$I$2-5+4+1-1-LEN(  IF(ISTEXT(SOURCE!H698),SOURCE!H698,  SUBSTITUTE(SUBSTITUTE(TEXT(SOURCE!H698,"????0"),"  ","")," ",""))   ))), "")&amp;
       IF(ISTEXT(SOURCE!H698),SOURCE!H698, SUBSTITUTE(SUBSTITUTE(TEXT(SOURCE!H698,"????0"),"  ","")," ",""))   &amp;","&amp; IF(lookups!$J$2-3 &gt;= 0, REPT(" ",lookups!$J$2-3-5), "")&amp;
      SOURCE!I698&amp;
" | "&amp; IF(lookups!$K$2-LEN(SOURCE!I698) &gt;= 0, REPT(" ",lookups!$K$2-LEN(SOURCE!I698)), "")&amp;
      SOURCE!J698&amp;      IF(lookups!$L$2-LEN(SOURCE!J698) &gt;= 0, REPT(" ",lookups!$L$2-LEN(SOURCE!J698)), "")&amp;
" | "&amp; IF(lookups!$K$2-LEN(SOURCE!I698) &gt;= 0, REPT(" ",lookups!$K$2-LEN(SOURCE!I698)), "")&amp;
      SOURCE!K698&amp;      IF(lookups!$L$2-LEN(SOURCE!K698) &gt;= 0, REPT(" ",lookups!$M$2-LEN(SOURCE!K698)), "")&amp;
" | "&amp; SOURCE!L698&amp;      IF(lookups!$O$2-LEN(SOURCE!L698) &gt;= 0, REPT(" ",lookups!$O$2-LEN(SOURCE!L698)), "")&amp;
" | "&amp; SOURCE!M698&amp;      IF(lookups!$P$2-LEN(SOURCE!M698) &gt;= 0, REPT(" ",lookups!$P$2-LEN(SOURCE!M698)), "")&amp;
      "},"&amp;IF(SOURCE!O698&lt;&gt;"",""&amp;SOURCE!O698,"")
 )
)
)</f>
        <v>/*  674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699" spans="1:1">
      <c r="A699" s="80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IF(lookups!$E$2-LEN(SOURCE!C699) &gt;= 0, REPT(" ",lookups!$E$2-LEN(SOURCE!C699)), "")&amp;
      SOURCE!D699&amp;", "&amp; IF(lookups!$F$2-LEN(SOURCE!D699) &gt;= 0, REPT(" ",lookups!$F$2-LEN(SOURCE!D699)), "")&amp;
      SOURCE!E699&amp;", "&amp; IF(lookups!$G$2-LEN(SOURCE!E699) &gt;=0, REPT(" ",lookups!$G$2-LEN(SOURCE!E699)), "")&amp;
      SOURCE!F699&amp;", "&amp; IF(lookups!$H$2-LEN(SOURCE!F699) &gt;= 0, REPT(" ",lookups!$H$2-LEN(SOURCE!F699)+2), "")&amp;"("&amp;
      SUBSTITUTE(TEXT(SOURCE!G699,"??0"),"  ","")&amp;" &lt;&lt; TAM_MAX_BITS) |"&amp; IF(lookups!$I$2-3 &gt;= 0, REPT(" ",MAX(1,lookups!$I$2-5+4+1-1-LEN(  IF(ISTEXT(SOURCE!H699),SOURCE!H699,  SUBSTITUTE(SUBSTITUTE(TEXT(SOURCE!H699,"????0"),"  ","")," ",""))   ))), "")&amp;
       IF(ISTEXT(SOURCE!H699),SOURCE!H699, SUBSTITUTE(SUBSTITUTE(TEXT(SOURCE!H699,"????0"),"  ","")," ",""))   &amp;","&amp; IF(lookups!$J$2-3 &gt;= 0, REPT(" ",lookups!$J$2-3-5), "")&amp;
      SOURCE!I699&amp;
" | "&amp; IF(lookups!$K$2-LEN(SOURCE!I699) &gt;= 0, REPT(" ",lookups!$K$2-LEN(SOURCE!I699)), "")&amp;
      SOURCE!J699&amp;      IF(lookups!$L$2-LEN(SOURCE!J699) &gt;= 0, REPT(" ",lookups!$L$2-LEN(SOURCE!J699)), "")&amp;
" | "&amp; IF(lookups!$K$2-LEN(SOURCE!I699) &gt;= 0, REPT(" ",lookups!$K$2-LEN(SOURCE!I699)), "")&amp;
      SOURCE!K699&amp;      IF(lookups!$L$2-LEN(SOURCE!K699) &gt;= 0, REPT(" ",lookups!$M$2-LEN(SOURCE!K699)), "")&amp;
" | "&amp; SOURCE!L699&amp;      IF(lookups!$O$2-LEN(SOURCE!L699) &gt;= 0, REPT(" ",lookups!$O$2-LEN(SOURCE!L699)), "")&amp;
" | "&amp; SOURCE!M699&amp;      IF(lookups!$P$2-LEN(SOURCE!M699) &gt;= 0, REPT(" ",lookups!$P$2-LEN(SOURCE!M699)), "")&amp;
      "},"&amp;IF(SOURCE!O699&lt;&gt;"",""&amp;SOURCE!O699,"")
 )
)
)</f>
        <v>/*  675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00" spans="1:1">
      <c r="A700" s="80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IF(lookups!$E$2-LEN(SOURCE!C700) &gt;= 0, REPT(" ",lookups!$E$2-LEN(SOURCE!C700)), "")&amp;
      SOURCE!D700&amp;", "&amp; IF(lookups!$F$2-LEN(SOURCE!D700) &gt;= 0, REPT(" ",lookups!$F$2-LEN(SOURCE!D700)), "")&amp;
      SOURCE!E700&amp;", "&amp; IF(lookups!$G$2-LEN(SOURCE!E700) &gt;=0, REPT(" ",lookups!$G$2-LEN(SOURCE!E700)), "")&amp;
      SOURCE!F700&amp;", "&amp; IF(lookups!$H$2-LEN(SOURCE!F700) &gt;= 0, REPT(" ",lookups!$H$2-LEN(SOURCE!F700)+2), "")&amp;"("&amp;
      SUBSTITUTE(TEXT(SOURCE!G700,"??0"),"  ","")&amp;" &lt;&lt; TAM_MAX_BITS) |"&amp; IF(lookups!$I$2-3 &gt;= 0, REPT(" ",MAX(1,lookups!$I$2-5+4+1-1-LEN(  IF(ISTEXT(SOURCE!H700),SOURCE!H700,  SUBSTITUTE(SUBSTITUTE(TEXT(SOURCE!H700,"????0"),"  ","")," ",""))   ))), "")&amp;
       IF(ISTEXT(SOURCE!H700),SOURCE!H700, SUBSTITUTE(SUBSTITUTE(TEXT(SOURCE!H700,"????0"),"  ","")," ",""))   &amp;","&amp; IF(lookups!$J$2-3 &gt;= 0, REPT(" ",lookups!$J$2-3-5), "")&amp;
      SOURCE!I700&amp;
" | "&amp; IF(lookups!$K$2-LEN(SOURCE!I700) &gt;= 0, REPT(" ",lookups!$K$2-LEN(SOURCE!I700)), "")&amp;
      SOURCE!J700&amp;      IF(lookups!$L$2-LEN(SOURCE!J700) &gt;= 0, REPT(" ",lookups!$L$2-LEN(SOURCE!J700)), "")&amp;
" | "&amp; IF(lookups!$K$2-LEN(SOURCE!I700) &gt;= 0, REPT(" ",lookups!$K$2-LEN(SOURCE!I700)), "")&amp;
      SOURCE!K700&amp;      IF(lookups!$L$2-LEN(SOURCE!K700) &gt;= 0, REPT(" ",lookups!$M$2-LEN(SOURCE!K700)), "")&amp;
" | "&amp; SOURCE!L700&amp;      IF(lookups!$O$2-LEN(SOURCE!L700) &gt;= 0, REPT(" ",lookups!$O$2-LEN(SOURCE!L700)), "")&amp;
" | "&amp; SOURCE!M700&amp;      IF(lookups!$P$2-LEN(SOURCE!M700) &gt;= 0, REPT(" ",lookups!$P$2-LEN(SOURCE!M700)), "")&amp;
      "},"&amp;IF(SOURCE!O700&lt;&gt;"",""&amp;SOURCE!O700,"")
 )
)
)</f>
        <v>/*  676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01" spans="1:1">
      <c r="A701" s="80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IF(lookups!$E$2-LEN(SOURCE!C701) &gt;= 0, REPT(" ",lookups!$E$2-LEN(SOURCE!C701)), "")&amp;
      SOURCE!D701&amp;", "&amp; IF(lookups!$F$2-LEN(SOURCE!D701) &gt;= 0, REPT(" ",lookups!$F$2-LEN(SOURCE!D701)), "")&amp;
      SOURCE!E701&amp;", "&amp; IF(lookups!$G$2-LEN(SOURCE!E701) &gt;=0, REPT(" ",lookups!$G$2-LEN(SOURCE!E701)), "")&amp;
      SOURCE!F701&amp;", "&amp; IF(lookups!$H$2-LEN(SOURCE!F701) &gt;= 0, REPT(" ",lookups!$H$2-LEN(SOURCE!F701)+2), "")&amp;"("&amp;
      SUBSTITUTE(TEXT(SOURCE!G701,"??0"),"  ","")&amp;" &lt;&lt; TAM_MAX_BITS) |"&amp; IF(lookups!$I$2-3 &gt;= 0, REPT(" ",MAX(1,lookups!$I$2-5+4+1-1-LEN(  IF(ISTEXT(SOURCE!H701),SOURCE!H701,  SUBSTITUTE(SUBSTITUTE(TEXT(SOURCE!H701,"????0"),"  ","")," ",""))   ))), "")&amp;
       IF(ISTEXT(SOURCE!H701),SOURCE!H701, SUBSTITUTE(SUBSTITUTE(TEXT(SOURCE!H701,"????0"),"  ","")," ",""))   &amp;","&amp; IF(lookups!$J$2-3 &gt;= 0, REPT(" ",lookups!$J$2-3-5), "")&amp;
      SOURCE!I701&amp;
" | "&amp; IF(lookups!$K$2-LEN(SOURCE!I701) &gt;= 0, REPT(" ",lookups!$K$2-LEN(SOURCE!I701)), "")&amp;
      SOURCE!J701&amp;      IF(lookups!$L$2-LEN(SOURCE!J701) &gt;= 0, REPT(" ",lookups!$L$2-LEN(SOURCE!J701)), "")&amp;
" | "&amp; IF(lookups!$K$2-LEN(SOURCE!I701) &gt;= 0, REPT(" ",lookups!$K$2-LEN(SOURCE!I701)), "")&amp;
      SOURCE!K701&amp;      IF(lookups!$L$2-LEN(SOURCE!K701) &gt;= 0, REPT(" ",lookups!$M$2-LEN(SOURCE!K701)), "")&amp;
" | "&amp; SOURCE!L701&amp;      IF(lookups!$O$2-LEN(SOURCE!L701) &gt;= 0, REPT(" ",lookups!$O$2-LEN(SOURCE!L701)), "")&amp;
" | "&amp; SOURCE!M701&amp;      IF(lookups!$P$2-LEN(SOURCE!M701) &gt;= 0, REPT(" ",lookups!$P$2-LEN(SOURCE!M701)), "")&amp;
      "},"&amp;IF(SOURCE!O701&lt;&gt;"",""&amp;SOURCE!O701,"")
 )
)
)</f>
        <v>/*  677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02" spans="1:1">
      <c r="A702" s="80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IF(lookups!$E$2-LEN(SOURCE!C702) &gt;= 0, REPT(" ",lookups!$E$2-LEN(SOURCE!C702)), "")&amp;
      SOURCE!D702&amp;", "&amp; IF(lookups!$F$2-LEN(SOURCE!D702) &gt;= 0, REPT(" ",lookups!$F$2-LEN(SOURCE!D702)), "")&amp;
      SOURCE!E702&amp;", "&amp; IF(lookups!$G$2-LEN(SOURCE!E702) &gt;=0, REPT(" ",lookups!$G$2-LEN(SOURCE!E702)), "")&amp;
      SOURCE!F702&amp;", "&amp; IF(lookups!$H$2-LEN(SOURCE!F702) &gt;= 0, REPT(" ",lookups!$H$2-LEN(SOURCE!F702)+2), "")&amp;"("&amp;
      SUBSTITUTE(TEXT(SOURCE!G702,"??0"),"  ","")&amp;" &lt;&lt; TAM_MAX_BITS) |"&amp; IF(lookups!$I$2-3 &gt;= 0, REPT(" ",MAX(1,lookups!$I$2-5+4+1-1-LEN(  IF(ISTEXT(SOURCE!H702),SOURCE!H702,  SUBSTITUTE(SUBSTITUTE(TEXT(SOURCE!H702,"????0"),"  ","")," ",""))   ))), "")&amp;
       IF(ISTEXT(SOURCE!H702),SOURCE!H702, SUBSTITUTE(SUBSTITUTE(TEXT(SOURCE!H702,"????0"),"  ","")," ",""))   &amp;","&amp; IF(lookups!$J$2-3 &gt;= 0, REPT(" ",lookups!$J$2-3-5), "")&amp;
      SOURCE!I702&amp;
" | "&amp; IF(lookups!$K$2-LEN(SOURCE!I702) &gt;= 0, REPT(" ",lookups!$K$2-LEN(SOURCE!I702)), "")&amp;
      SOURCE!J702&amp;      IF(lookups!$L$2-LEN(SOURCE!J702) &gt;= 0, REPT(" ",lookups!$L$2-LEN(SOURCE!J702)), "")&amp;
" | "&amp; IF(lookups!$K$2-LEN(SOURCE!I702) &gt;= 0, REPT(" ",lookups!$K$2-LEN(SOURCE!I702)), "")&amp;
      SOURCE!K702&amp;      IF(lookups!$L$2-LEN(SOURCE!K702) &gt;= 0, REPT(" ",lookups!$M$2-LEN(SOURCE!K702)), "")&amp;
" | "&amp; SOURCE!L702&amp;      IF(lookups!$O$2-LEN(SOURCE!L702) &gt;= 0, REPT(" ",lookups!$O$2-LEN(SOURCE!L702)), "")&amp;
" | "&amp; SOURCE!M702&amp;      IF(lookups!$P$2-LEN(SOURCE!M702) &gt;= 0, REPT(" ",lookups!$P$2-LEN(SOURCE!M702)), "")&amp;
      "},"&amp;IF(SOURCE!O702&lt;&gt;"",""&amp;SOURCE!O702,"")
 )
)
)</f>
        <v>/*  678 */  { addItemToBuffer,              ITM_D_CARON,                 STD_D_CARON,                                   STD_D_CARON,                                   (0 &lt;&lt; TAM_MAX_BITS) |     0, CAT_AINT | SLS_UNCHANGED | US_UNCHANGED | EIM_DISABLED | PTP_DISABLED     },</v>
      </c>
    </row>
    <row r="703" spans="1:1">
      <c r="A703" s="80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IF(lookups!$E$2-LEN(SOURCE!C703) &gt;= 0, REPT(" ",lookups!$E$2-LEN(SOURCE!C703)), "")&amp;
      SOURCE!D703&amp;", "&amp; IF(lookups!$F$2-LEN(SOURCE!D703) &gt;= 0, REPT(" ",lookups!$F$2-LEN(SOURCE!D703)), "")&amp;
      SOURCE!E703&amp;", "&amp; IF(lookups!$G$2-LEN(SOURCE!E703) &gt;=0, REPT(" ",lookups!$G$2-LEN(SOURCE!E703)), "")&amp;
      SOURCE!F703&amp;", "&amp; IF(lookups!$H$2-LEN(SOURCE!F703) &gt;= 0, REPT(" ",lookups!$H$2-LEN(SOURCE!F703)+2), "")&amp;"("&amp;
      SUBSTITUTE(TEXT(SOURCE!G703,"??0"),"  ","")&amp;" &lt;&lt; TAM_MAX_BITS) |"&amp; IF(lookups!$I$2-3 &gt;= 0, REPT(" ",MAX(1,lookups!$I$2-5+4+1-1-LEN(  IF(ISTEXT(SOURCE!H703),SOURCE!H703,  SUBSTITUTE(SUBSTITUTE(TEXT(SOURCE!H703,"????0"),"  ","")," ",""))   ))), "")&amp;
       IF(ISTEXT(SOURCE!H703),SOURCE!H703, SUBSTITUTE(SUBSTITUTE(TEXT(SOURCE!H703,"????0"),"  ","")," ",""))   &amp;","&amp; IF(lookups!$J$2-3 &gt;= 0, REPT(" ",lookups!$J$2-3-5), "")&amp;
      SOURCE!I703&amp;
" | "&amp; IF(lookups!$K$2-LEN(SOURCE!I703) &gt;= 0, REPT(" ",lookups!$K$2-LEN(SOURCE!I703)), "")&amp;
      SOURCE!J703&amp;      IF(lookups!$L$2-LEN(SOURCE!J703) &gt;= 0, REPT(" ",lookups!$L$2-LEN(SOURCE!J703)), "")&amp;
" | "&amp; IF(lookups!$K$2-LEN(SOURCE!I703) &gt;= 0, REPT(" ",lookups!$K$2-LEN(SOURCE!I703)), "")&amp;
      SOURCE!K703&amp;      IF(lookups!$L$2-LEN(SOURCE!K703) &gt;= 0, REPT(" ",lookups!$M$2-LEN(SOURCE!K703)), "")&amp;
" | "&amp; SOURCE!L703&amp;      IF(lookups!$O$2-LEN(SOURCE!L703) &gt;= 0, REPT(" ",lookups!$O$2-LEN(SOURCE!L703)), "")&amp;
" | "&amp; SOURCE!M703&amp;      IF(lookups!$P$2-LEN(SOURCE!M703) &gt;= 0, REPT(" ",lookups!$P$2-LEN(SOURCE!M703)), "")&amp;
      "},"&amp;IF(SOURCE!O703&lt;&gt;"",""&amp;SOURCE!O703,"")
 )
)
)</f>
        <v>/*  679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04" spans="1:1">
      <c r="A704" s="80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IF(lookups!$E$2-LEN(SOURCE!C704) &gt;= 0, REPT(" ",lookups!$E$2-LEN(SOURCE!C704)), "")&amp;
      SOURCE!D704&amp;", "&amp; IF(lookups!$F$2-LEN(SOURCE!D704) &gt;= 0, REPT(" ",lookups!$F$2-LEN(SOURCE!D704)), "")&amp;
      SOURCE!E704&amp;", "&amp; IF(lookups!$G$2-LEN(SOURCE!E704) &gt;=0, REPT(" ",lookups!$G$2-LEN(SOURCE!E704)), "")&amp;
      SOURCE!F704&amp;", "&amp; IF(lookups!$H$2-LEN(SOURCE!F704) &gt;= 0, REPT(" ",lookups!$H$2-LEN(SOURCE!F704)+2), "")&amp;"("&amp;
      SUBSTITUTE(TEXT(SOURCE!G704,"??0"),"  ","")&amp;" &lt;&lt; TAM_MAX_BITS) |"&amp; IF(lookups!$I$2-3 &gt;= 0, REPT(" ",MAX(1,lookups!$I$2-5+4+1-1-LEN(  IF(ISTEXT(SOURCE!H704),SOURCE!H704,  SUBSTITUTE(SUBSTITUTE(TEXT(SOURCE!H704,"????0"),"  ","")," ",""))   ))), "")&amp;
       IF(ISTEXT(SOURCE!H704),SOURCE!H704, SUBSTITUTE(SUBSTITUTE(TEXT(SOURCE!H704,"????0"),"  ","")," ",""))   &amp;","&amp; IF(lookups!$J$2-3 &gt;= 0, REPT(" ",lookups!$J$2-3-5), "")&amp;
      SOURCE!I704&amp;
" | "&amp; IF(lookups!$K$2-LEN(SOURCE!I704) &gt;= 0, REPT(" ",lookups!$K$2-LEN(SOURCE!I704)), "")&amp;
      SOURCE!J704&amp;      IF(lookups!$L$2-LEN(SOURCE!J704) &gt;= 0, REPT(" ",lookups!$L$2-LEN(SOURCE!J704)), "")&amp;
" | "&amp; IF(lookups!$K$2-LEN(SOURCE!I704) &gt;= 0, REPT(" ",lookups!$K$2-LEN(SOURCE!I704)), "")&amp;
      SOURCE!K704&amp;      IF(lookups!$L$2-LEN(SOURCE!K704) &gt;= 0, REPT(" ",lookups!$M$2-LEN(SOURCE!K704)), "")&amp;
" | "&amp; SOURCE!L704&amp;      IF(lookups!$O$2-LEN(SOURCE!L704) &gt;= 0, REPT(" ",lookups!$O$2-LEN(SOURCE!L704)), "")&amp;
" | "&amp; SOURCE!M704&amp;      IF(lookups!$P$2-LEN(SOURCE!M704) &gt;= 0, REPT(" ",lookups!$P$2-LEN(SOURCE!M704)), "")&amp;
      "},"&amp;IF(SOURCE!O704&lt;&gt;"",""&amp;SOURCE!O704,"")
 )
)
)</f>
        <v>/*  680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05" spans="1:1">
      <c r="A705" s="80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IF(lookups!$E$2-LEN(SOURCE!C705) &gt;= 0, REPT(" ",lookups!$E$2-LEN(SOURCE!C705)), "")&amp;
      SOURCE!D705&amp;", "&amp; IF(lookups!$F$2-LEN(SOURCE!D705) &gt;= 0, REPT(" ",lookups!$F$2-LEN(SOURCE!D705)), "")&amp;
      SOURCE!E705&amp;", "&amp; IF(lookups!$G$2-LEN(SOURCE!E705) &gt;=0, REPT(" ",lookups!$G$2-LEN(SOURCE!E705)), "")&amp;
      SOURCE!F705&amp;", "&amp; IF(lookups!$H$2-LEN(SOURCE!F705) &gt;= 0, REPT(" ",lookups!$H$2-LEN(SOURCE!F705)+2), "")&amp;"("&amp;
      SUBSTITUTE(TEXT(SOURCE!G705,"??0"),"  ","")&amp;" &lt;&lt; TAM_MAX_BITS) |"&amp; IF(lookups!$I$2-3 &gt;= 0, REPT(" ",MAX(1,lookups!$I$2-5+4+1-1-LEN(  IF(ISTEXT(SOURCE!H705),SOURCE!H705,  SUBSTITUTE(SUBSTITUTE(TEXT(SOURCE!H705,"????0"),"  ","")," ",""))   ))), "")&amp;
       IF(ISTEXT(SOURCE!H705),SOURCE!H705, SUBSTITUTE(SUBSTITUTE(TEXT(SOURCE!H705,"????0"),"  ","")," ",""))   &amp;","&amp; IF(lookups!$J$2-3 &gt;= 0, REPT(" ",lookups!$J$2-3-5), "")&amp;
      SOURCE!I705&amp;
" | "&amp; IF(lookups!$K$2-LEN(SOURCE!I705) &gt;= 0, REPT(" ",lookups!$K$2-LEN(SOURCE!I705)), "")&amp;
      SOURCE!J705&amp;      IF(lookups!$L$2-LEN(SOURCE!J705) &gt;= 0, REPT(" ",lookups!$L$2-LEN(SOURCE!J705)), "")&amp;
" | "&amp; IF(lookups!$K$2-LEN(SOURCE!I705) &gt;= 0, REPT(" ",lookups!$K$2-LEN(SOURCE!I705)), "")&amp;
      SOURCE!K705&amp;      IF(lookups!$L$2-LEN(SOURCE!K705) &gt;= 0, REPT(" ",lookups!$M$2-LEN(SOURCE!K705)), "")&amp;
" | "&amp; SOURCE!L705&amp;      IF(lookups!$O$2-LEN(SOURCE!L705) &gt;= 0, REPT(" ",lookups!$O$2-LEN(SOURCE!L705)), "")&amp;
" | "&amp; SOURCE!M705&amp;      IF(lookups!$P$2-LEN(SOURCE!M705) &gt;= 0, REPT(" ",lookups!$P$2-LEN(SOURCE!M705)), "")&amp;
      "},"&amp;IF(SOURCE!O705&lt;&gt;"",""&amp;SOURCE!O705,"")
 )
)
)</f>
        <v>/*  681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06" spans="1:1">
      <c r="A706" s="80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IF(lookups!$E$2-LEN(SOURCE!C706) &gt;= 0, REPT(" ",lookups!$E$2-LEN(SOURCE!C706)), "")&amp;
      SOURCE!D706&amp;", "&amp; IF(lookups!$F$2-LEN(SOURCE!D706) &gt;= 0, REPT(" ",lookups!$F$2-LEN(SOURCE!D706)), "")&amp;
      SOURCE!E706&amp;", "&amp; IF(lookups!$G$2-LEN(SOURCE!E706) &gt;=0, REPT(" ",lookups!$G$2-LEN(SOURCE!E706)), "")&amp;
      SOURCE!F706&amp;", "&amp; IF(lookups!$H$2-LEN(SOURCE!F706) &gt;= 0, REPT(" ",lookups!$H$2-LEN(SOURCE!F706)+2), "")&amp;"("&amp;
      SUBSTITUTE(TEXT(SOURCE!G706,"??0"),"  ","")&amp;" &lt;&lt; TAM_MAX_BITS) |"&amp; IF(lookups!$I$2-3 &gt;= 0, REPT(" ",MAX(1,lookups!$I$2-5+4+1-1-LEN(  IF(ISTEXT(SOURCE!H706),SOURCE!H706,  SUBSTITUTE(SUBSTITUTE(TEXT(SOURCE!H706,"????0"),"  ","")," ",""))   ))), "")&amp;
       IF(ISTEXT(SOURCE!H706),SOURCE!H706, SUBSTITUTE(SUBSTITUTE(TEXT(SOURCE!H706,"????0"),"  ","")," ",""))   &amp;","&amp; IF(lookups!$J$2-3 &gt;= 0, REPT(" ",lookups!$J$2-3-5), "")&amp;
      SOURCE!I706&amp;
" | "&amp; IF(lookups!$K$2-LEN(SOURCE!I706) &gt;= 0, REPT(" ",lookups!$K$2-LEN(SOURCE!I706)), "")&amp;
      SOURCE!J706&amp;      IF(lookups!$L$2-LEN(SOURCE!J706) &gt;= 0, REPT(" ",lookups!$L$2-LEN(SOURCE!J706)), "")&amp;
" | "&amp; IF(lookups!$K$2-LEN(SOURCE!I706) &gt;= 0, REPT(" ",lookups!$K$2-LEN(SOURCE!I706)), "")&amp;
      SOURCE!K706&amp;      IF(lookups!$L$2-LEN(SOURCE!K706) &gt;= 0, REPT(" ",lookups!$M$2-LEN(SOURCE!K706)), "")&amp;
" | "&amp; SOURCE!L706&amp;      IF(lookups!$O$2-LEN(SOURCE!L706) &gt;= 0, REPT(" ",lookups!$O$2-LEN(SOURCE!L706)), "")&amp;
" | "&amp; SOURCE!M706&amp;      IF(lookups!$P$2-LEN(SOURCE!M706) &gt;= 0, REPT(" ",lookups!$P$2-LEN(SOURCE!M706)), "")&amp;
      "},"&amp;IF(SOURCE!O706&lt;&gt;"",""&amp;SOURCE!O706,"")
 )
)
)</f>
        <v>/*  682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07" spans="1:1">
      <c r="A707" s="80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IF(lookups!$E$2-LEN(SOURCE!C707) &gt;= 0, REPT(" ",lookups!$E$2-LEN(SOURCE!C707)), "")&amp;
      SOURCE!D707&amp;", "&amp; IF(lookups!$F$2-LEN(SOURCE!D707) &gt;= 0, REPT(" ",lookups!$F$2-LEN(SOURCE!D707)), "")&amp;
      SOURCE!E707&amp;", "&amp; IF(lookups!$G$2-LEN(SOURCE!E707) &gt;=0, REPT(" ",lookups!$G$2-LEN(SOURCE!E707)), "")&amp;
      SOURCE!F707&amp;", "&amp; IF(lookups!$H$2-LEN(SOURCE!F707) &gt;= 0, REPT(" ",lookups!$H$2-LEN(SOURCE!F707)+2), "")&amp;"("&amp;
      SUBSTITUTE(TEXT(SOURCE!G707,"??0"),"  ","")&amp;" &lt;&lt; TAM_MAX_BITS) |"&amp; IF(lookups!$I$2-3 &gt;= 0, REPT(" ",MAX(1,lookups!$I$2-5+4+1-1-LEN(  IF(ISTEXT(SOURCE!H707),SOURCE!H707,  SUBSTITUTE(SUBSTITUTE(TEXT(SOURCE!H707,"????0"),"  ","")," ",""))   ))), "")&amp;
       IF(ISTEXT(SOURCE!H707),SOURCE!H707, SUBSTITUTE(SUBSTITUTE(TEXT(SOURCE!H707,"????0"),"  ","")," ",""))   &amp;","&amp; IF(lookups!$J$2-3 &gt;= 0, REPT(" ",lookups!$J$2-3-5), "")&amp;
      SOURCE!I707&amp;
" | "&amp; IF(lookups!$K$2-LEN(SOURCE!I707) &gt;= 0, REPT(" ",lookups!$K$2-LEN(SOURCE!I707)), "")&amp;
      SOURCE!J707&amp;      IF(lookups!$L$2-LEN(SOURCE!J707) &gt;= 0, REPT(" ",lookups!$L$2-LEN(SOURCE!J707)), "")&amp;
" | "&amp; IF(lookups!$K$2-LEN(SOURCE!I707) &gt;= 0, REPT(" ",lookups!$K$2-LEN(SOURCE!I707)), "")&amp;
      SOURCE!K707&amp;      IF(lookups!$L$2-LEN(SOURCE!K707) &gt;= 0, REPT(" ",lookups!$M$2-LEN(SOURCE!K707)), "")&amp;
" | "&amp; SOURCE!L707&amp;      IF(lookups!$O$2-LEN(SOURCE!L707) &gt;= 0, REPT(" ",lookups!$O$2-LEN(SOURCE!L707)), "")&amp;
" | "&amp; SOURCE!M707&amp;      IF(lookups!$P$2-LEN(SOURCE!M707) &gt;= 0, REPT(" ",lookups!$P$2-LEN(SOURCE!M707)), "")&amp;
      "},"&amp;IF(SOURCE!O707&lt;&gt;"",""&amp;SOURCE!O707,"")
 )
)
)</f>
        <v>/*  683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08" spans="1:1">
      <c r="A708" s="80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IF(lookups!$E$2-LEN(SOURCE!C708) &gt;= 0, REPT(" ",lookups!$E$2-LEN(SOURCE!C708)), "")&amp;
      SOURCE!D708&amp;", "&amp; IF(lookups!$F$2-LEN(SOURCE!D708) &gt;= 0, REPT(" ",lookups!$F$2-LEN(SOURCE!D708)), "")&amp;
      SOURCE!E708&amp;", "&amp; IF(lookups!$G$2-LEN(SOURCE!E708) &gt;=0, REPT(" ",lookups!$G$2-LEN(SOURCE!E708)), "")&amp;
      SOURCE!F708&amp;", "&amp; IF(lookups!$H$2-LEN(SOURCE!F708) &gt;= 0, REPT(" ",lookups!$H$2-LEN(SOURCE!F708)+2), "")&amp;"("&amp;
      SUBSTITUTE(TEXT(SOURCE!G708,"??0"),"  ","")&amp;" &lt;&lt; TAM_MAX_BITS) |"&amp; IF(lookups!$I$2-3 &gt;= 0, REPT(" ",MAX(1,lookups!$I$2-5+4+1-1-LEN(  IF(ISTEXT(SOURCE!H708),SOURCE!H708,  SUBSTITUTE(SUBSTITUTE(TEXT(SOURCE!H708,"????0"),"  ","")," ",""))   ))), "")&amp;
       IF(ISTEXT(SOURCE!H708),SOURCE!H708, SUBSTITUTE(SUBSTITUTE(TEXT(SOURCE!H708,"????0"),"  ","")," ",""))   &amp;","&amp; IF(lookups!$J$2-3 &gt;= 0, REPT(" ",lookups!$J$2-3-5), "")&amp;
      SOURCE!I708&amp;
" | "&amp; IF(lookups!$K$2-LEN(SOURCE!I708) &gt;= 0, REPT(" ",lookups!$K$2-LEN(SOURCE!I708)), "")&amp;
      SOURCE!J708&amp;      IF(lookups!$L$2-LEN(SOURCE!J708) &gt;= 0, REPT(" ",lookups!$L$2-LEN(SOURCE!J708)), "")&amp;
" | "&amp; IF(lookups!$K$2-LEN(SOURCE!I708) &gt;= 0, REPT(" ",lookups!$K$2-LEN(SOURCE!I708)), "")&amp;
      SOURCE!K708&amp;      IF(lookups!$L$2-LEN(SOURCE!K708) &gt;= 0, REPT(" ",lookups!$M$2-LEN(SOURCE!K708)), "")&amp;
" | "&amp; SOURCE!L708&amp;      IF(lookups!$O$2-LEN(SOURCE!L708) &gt;= 0, REPT(" ",lookups!$O$2-LEN(SOURCE!L708)), "")&amp;
" | "&amp; SOURCE!M708&amp;      IF(lookups!$P$2-LEN(SOURCE!M708) &gt;= 0, REPT(" ",lookups!$P$2-LEN(SOURCE!M708)), "")&amp;
      "},"&amp;IF(SOURCE!O708&lt;&gt;"",""&amp;SOURCE!O708,"")
 )
)
)</f>
        <v>/*  684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09" spans="1:1">
      <c r="A709" s="80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IF(lookups!$E$2-LEN(SOURCE!C709) &gt;= 0, REPT(" ",lookups!$E$2-LEN(SOURCE!C709)), "")&amp;
      SOURCE!D709&amp;", "&amp; IF(lookups!$F$2-LEN(SOURCE!D709) &gt;= 0, REPT(" ",lookups!$F$2-LEN(SOURCE!D709)), "")&amp;
      SOURCE!E709&amp;", "&amp; IF(lookups!$G$2-LEN(SOURCE!E709) &gt;=0, REPT(" ",lookups!$G$2-LEN(SOURCE!E709)), "")&amp;
      SOURCE!F709&amp;", "&amp; IF(lookups!$H$2-LEN(SOURCE!F709) &gt;= 0, REPT(" ",lookups!$H$2-LEN(SOURCE!F709)+2), "")&amp;"("&amp;
      SUBSTITUTE(TEXT(SOURCE!G709,"??0"),"  ","")&amp;" &lt;&lt; TAM_MAX_BITS) |"&amp; IF(lookups!$I$2-3 &gt;= 0, REPT(" ",MAX(1,lookups!$I$2-5+4+1-1-LEN(  IF(ISTEXT(SOURCE!H709),SOURCE!H709,  SUBSTITUTE(SUBSTITUTE(TEXT(SOURCE!H709,"????0"),"  ","")," ",""))   ))), "")&amp;
       IF(ISTEXT(SOURCE!H709),SOURCE!H709, SUBSTITUTE(SUBSTITUTE(TEXT(SOURCE!H709,"????0"),"  ","")," ",""))   &amp;","&amp; IF(lookups!$J$2-3 &gt;= 0, REPT(" ",lookups!$J$2-3-5), "")&amp;
      SOURCE!I709&amp;
" | "&amp; IF(lookups!$K$2-LEN(SOURCE!I709) &gt;= 0, REPT(" ",lookups!$K$2-LEN(SOURCE!I709)), "")&amp;
      SOURCE!J709&amp;      IF(lookups!$L$2-LEN(SOURCE!J709) &gt;= 0, REPT(" ",lookups!$L$2-LEN(SOURCE!J709)), "")&amp;
" | "&amp; IF(lookups!$K$2-LEN(SOURCE!I709) &gt;= 0, REPT(" ",lookups!$K$2-LEN(SOURCE!I709)), "")&amp;
      SOURCE!K709&amp;      IF(lookups!$L$2-LEN(SOURCE!K709) &gt;= 0, REPT(" ",lookups!$M$2-LEN(SOURCE!K709)), "")&amp;
" | "&amp; SOURCE!L709&amp;      IF(lookups!$O$2-LEN(SOURCE!L709) &gt;= 0, REPT(" ",lookups!$O$2-LEN(SOURCE!L709)), "")&amp;
" | "&amp; SOURCE!M709&amp;      IF(lookups!$P$2-LEN(SOURCE!M709) &gt;= 0, REPT(" ",lookups!$P$2-LEN(SOURCE!M709)), "")&amp;
      "},"&amp;IF(SOURCE!O709&lt;&gt;"",""&amp;SOURCE!O709,"")
 )
)
)</f>
        <v>/*  685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10" spans="1:1">
      <c r="A710" s="80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IF(lookups!$E$2-LEN(SOURCE!C710) &gt;= 0, REPT(" ",lookups!$E$2-LEN(SOURCE!C710)), "")&amp;
      SOURCE!D710&amp;", "&amp; IF(lookups!$F$2-LEN(SOURCE!D710) &gt;= 0, REPT(" ",lookups!$F$2-LEN(SOURCE!D710)), "")&amp;
      SOURCE!E710&amp;", "&amp; IF(lookups!$G$2-LEN(SOURCE!E710) &gt;=0, REPT(" ",lookups!$G$2-LEN(SOURCE!E710)), "")&amp;
      SOURCE!F710&amp;", "&amp; IF(lookups!$H$2-LEN(SOURCE!F710) &gt;= 0, REPT(" ",lookups!$H$2-LEN(SOURCE!F710)+2), "")&amp;"("&amp;
      SUBSTITUTE(TEXT(SOURCE!G710,"??0"),"  ","")&amp;" &lt;&lt; TAM_MAX_BITS) |"&amp; IF(lookups!$I$2-3 &gt;= 0, REPT(" ",MAX(1,lookups!$I$2-5+4+1-1-LEN(  IF(ISTEXT(SOURCE!H710),SOURCE!H710,  SUBSTITUTE(SUBSTITUTE(TEXT(SOURCE!H710,"????0"),"  ","")," ",""))   ))), "")&amp;
       IF(ISTEXT(SOURCE!H710),SOURCE!H710, SUBSTITUTE(SUBSTITUTE(TEXT(SOURCE!H710,"????0"),"  ","")," ",""))   &amp;","&amp; IF(lookups!$J$2-3 &gt;= 0, REPT(" ",lookups!$J$2-3-5), "")&amp;
      SOURCE!I710&amp;
" | "&amp; IF(lookups!$K$2-LEN(SOURCE!I710) &gt;= 0, REPT(" ",lookups!$K$2-LEN(SOURCE!I710)), "")&amp;
      SOURCE!J710&amp;      IF(lookups!$L$2-LEN(SOURCE!J710) &gt;= 0, REPT(" ",lookups!$L$2-LEN(SOURCE!J710)), "")&amp;
" | "&amp; IF(lookups!$K$2-LEN(SOURCE!I710) &gt;= 0, REPT(" ",lookups!$K$2-LEN(SOURCE!I710)), "")&amp;
      SOURCE!K710&amp;      IF(lookups!$L$2-LEN(SOURCE!K710) &gt;= 0, REPT(" ",lookups!$M$2-LEN(SOURCE!K710)), "")&amp;
" | "&amp; SOURCE!L710&amp;      IF(lookups!$O$2-LEN(SOURCE!L710) &gt;= 0, REPT(" ",lookups!$O$2-LEN(SOURCE!L710)), "")&amp;
" | "&amp; SOURCE!M710&amp;      IF(lookups!$P$2-LEN(SOURCE!M710) &gt;= 0, REPT(" ",lookups!$P$2-LEN(SOURCE!M710)), "")&amp;
      "},"&amp;IF(SOURCE!O710&lt;&gt;"",""&amp;SOURCE!O710,"")
 )
)
)</f>
        <v>/*  686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11" spans="1:1">
      <c r="A711" s="80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IF(lookups!$E$2-LEN(SOURCE!C711) &gt;= 0, REPT(" ",lookups!$E$2-LEN(SOURCE!C711)), "")&amp;
      SOURCE!D711&amp;", "&amp; IF(lookups!$F$2-LEN(SOURCE!D711) &gt;= 0, REPT(" ",lookups!$F$2-LEN(SOURCE!D711)), "")&amp;
      SOURCE!E711&amp;", "&amp; IF(lookups!$G$2-LEN(SOURCE!E711) &gt;=0, REPT(" ",lookups!$G$2-LEN(SOURCE!E711)), "")&amp;
      SOURCE!F711&amp;", "&amp; IF(lookups!$H$2-LEN(SOURCE!F711) &gt;= 0, REPT(" ",lookups!$H$2-LEN(SOURCE!F711)+2), "")&amp;"("&amp;
      SUBSTITUTE(TEXT(SOURCE!G711,"??0"),"  ","")&amp;" &lt;&lt; TAM_MAX_BITS) |"&amp; IF(lookups!$I$2-3 &gt;= 0, REPT(" ",MAX(1,lookups!$I$2-5+4+1-1-LEN(  IF(ISTEXT(SOURCE!H711),SOURCE!H711,  SUBSTITUTE(SUBSTITUTE(TEXT(SOURCE!H711,"????0"),"  ","")," ",""))   ))), "")&amp;
       IF(ISTEXT(SOURCE!H711),SOURCE!H711, SUBSTITUTE(SUBSTITUTE(TEXT(SOURCE!H711,"????0"),"  ","")," ",""))   &amp;","&amp; IF(lookups!$J$2-3 &gt;= 0, REPT(" ",lookups!$J$2-3-5), "")&amp;
      SOURCE!I711&amp;
" | "&amp; IF(lookups!$K$2-LEN(SOURCE!I711) &gt;= 0, REPT(" ",lookups!$K$2-LEN(SOURCE!I711)), "")&amp;
      SOURCE!J711&amp;      IF(lookups!$L$2-LEN(SOURCE!J711) &gt;= 0, REPT(" ",lookups!$L$2-LEN(SOURCE!J711)), "")&amp;
" | "&amp; IF(lookups!$K$2-LEN(SOURCE!I711) &gt;= 0, REPT(" ",lookups!$K$2-LEN(SOURCE!I711)), "")&amp;
      SOURCE!K711&amp;      IF(lookups!$L$2-LEN(SOURCE!K711) &gt;= 0, REPT(" ",lookups!$M$2-LEN(SOURCE!K711)), "")&amp;
" | "&amp; SOURCE!L711&amp;      IF(lookups!$O$2-LEN(SOURCE!L711) &gt;= 0, REPT(" ",lookups!$O$2-LEN(SOURCE!L711)), "")&amp;
" | "&amp; SOURCE!M711&amp;      IF(lookups!$P$2-LEN(SOURCE!M711) &gt;= 0, REPT(" ",lookups!$P$2-LEN(SOURCE!M711)), "")&amp;
      "},"&amp;IF(SOURCE!O711&lt;&gt;"",""&amp;SOURCE!O711,"")
 )
)
)</f>
        <v>/*  687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12" spans="1:1">
      <c r="A712" s="80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IF(lookups!$E$2-LEN(SOURCE!C712) &gt;= 0, REPT(" ",lookups!$E$2-LEN(SOURCE!C712)), "")&amp;
      SOURCE!D712&amp;", "&amp; IF(lookups!$F$2-LEN(SOURCE!D712) &gt;= 0, REPT(" ",lookups!$F$2-LEN(SOURCE!D712)), "")&amp;
      SOURCE!E712&amp;", "&amp; IF(lookups!$G$2-LEN(SOURCE!E712) &gt;=0, REPT(" ",lookups!$G$2-LEN(SOURCE!E712)), "")&amp;
      SOURCE!F712&amp;", "&amp; IF(lookups!$H$2-LEN(SOURCE!F712) &gt;= 0, REPT(" ",lookups!$H$2-LEN(SOURCE!F712)+2), "")&amp;"("&amp;
      SUBSTITUTE(TEXT(SOURCE!G712,"??0"),"  ","")&amp;" &lt;&lt; TAM_MAX_BITS) |"&amp; IF(lookups!$I$2-3 &gt;= 0, REPT(" ",MAX(1,lookups!$I$2-5+4+1-1-LEN(  IF(ISTEXT(SOURCE!H712),SOURCE!H712,  SUBSTITUTE(SUBSTITUTE(TEXT(SOURCE!H712,"????0"),"  ","")," ",""))   ))), "")&amp;
       IF(ISTEXT(SOURCE!H712),SOURCE!H712, SUBSTITUTE(SUBSTITUTE(TEXT(SOURCE!H712,"????0"),"  ","")," ",""))   &amp;","&amp; IF(lookups!$J$2-3 &gt;= 0, REPT(" ",lookups!$J$2-3-5), "")&amp;
      SOURCE!I712&amp;
" | "&amp; IF(lookups!$K$2-LEN(SOURCE!I712) &gt;= 0, REPT(" ",lookups!$K$2-LEN(SOURCE!I712)), "")&amp;
      SOURCE!J712&amp;      IF(lookups!$L$2-LEN(SOURCE!J712) &gt;= 0, REPT(" ",lookups!$L$2-LEN(SOURCE!J712)), "")&amp;
" | "&amp; IF(lookups!$K$2-LEN(SOURCE!I712) &gt;= 0, REPT(" ",lookups!$K$2-LEN(SOURCE!I712)), "")&amp;
      SOURCE!K712&amp;      IF(lookups!$L$2-LEN(SOURCE!K712) &gt;= 0, REPT(" ",lookups!$M$2-LEN(SOURCE!K712)), "")&amp;
" | "&amp; SOURCE!L712&amp;      IF(lookups!$O$2-LEN(SOURCE!L712) &gt;= 0, REPT(" ",lookups!$O$2-LEN(SOURCE!L712)), "")&amp;
" | "&amp; SOURCE!M712&amp;      IF(lookups!$P$2-LEN(SOURCE!M712) &gt;= 0, REPT(" ",lookups!$P$2-LEN(SOURCE!M712)), "")&amp;
      "},"&amp;IF(SOURCE!O712&lt;&gt;"",""&amp;SOURCE!O712,"")
 )
)
)</f>
        <v>/*  688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13" spans="1:1">
      <c r="A713" s="80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IF(lookups!$E$2-LEN(SOURCE!C713) &gt;= 0, REPT(" ",lookups!$E$2-LEN(SOURCE!C713)), "")&amp;
      SOURCE!D713&amp;", "&amp; IF(lookups!$F$2-LEN(SOURCE!D713) &gt;= 0, REPT(" ",lookups!$F$2-LEN(SOURCE!D713)), "")&amp;
      SOURCE!E713&amp;", "&amp; IF(lookups!$G$2-LEN(SOURCE!E713) &gt;=0, REPT(" ",lookups!$G$2-LEN(SOURCE!E713)), "")&amp;
      SOURCE!F713&amp;", "&amp; IF(lookups!$H$2-LEN(SOURCE!F713) &gt;= 0, REPT(" ",lookups!$H$2-LEN(SOURCE!F713)+2), "")&amp;"("&amp;
      SUBSTITUTE(TEXT(SOURCE!G713,"??0"),"  ","")&amp;" &lt;&lt; TAM_MAX_BITS) |"&amp; IF(lookups!$I$2-3 &gt;= 0, REPT(" ",MAX(1,lookups!$I$2-5+4+1-1-LEN(  IF(ISTEXT(SOURCE!H713),SOURCE!H713,  SUBSTITUTE(SUBSTITUTE(TEXT(SOURCE!H713,"????0"),"  ","")," ",""))   ))), "")&amp;
       IF(ISTEXT(SOURCE!H713),SOURCE!H713, SUBSTITUTE(SUBSTITUTE(TEXT(SOURCE!H713,"????0"),"  ","")," ",""))   &amp;","&amp; IF(lookups!$J$2-3 &gt;= 0, REPT(" ",lookups!$J$2-3-5), "")&amp;
      SOURCE!I713&amp;
" | "&amp; IF(lookups!$K$2-LEN(SOURCE!I713) &gt;= 0, REPT(" ",lookups!$K$2-LEN(SOURCE!I713)), "")&amp;
      SOURCE!J713&amp;      IF(lookups!$L$2-LEN(SOURCE!J713) &gt;= 0, REPT(" ",lookups!$L$2-LEN(SOURCE!J713)), "")&amp;
" | "&amp; IF(lookups!$K$2-LEN(SOURCE!I713) &gt;= 0, REPT(" ",lookups!$K$2-LEN(SOURCE!I713)), "")&amp;
      SOURCE!K713&amp;      IF(lookups!$L$2-LEN(SOURCE!K713) &gt;= 0, REPT(" ",lookups!$M$2-LEN(SOURCE!K713)), "")&amp;
" | "&amp; SOURCE!L713&amp;      IF(lookups!$O$2-LEN(SOURCE!L713) &gt;= 0, REPT(" ",lookups!$O$2-LEN(SOURCE!L713)), "")&amp;
" | "&amp; SOURCE!M713&amp;      IF(lookups!$P$2-LEN(SOURCE!M713) &gt;= 0, REPT(" ",lookups!$P$2-LEN(SOURCE!M713)), "")&amp;
      "},"&amp;IF(SOURCE!O713&lt;&gt;"",""&amp;SOURCE!O713,"")
 )
)
)</f>
        <v>/*  689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14" spans="1:1">
      <c r="A714" s="80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IF(lookups!$E$2-LEN(SOURCE!C714) &gt;= 0, REPT(" ",lookups!$E$2-LEN(SOURCE!C714)), "")&amp;
      SOURCE!D714&amp;", "&amp; IF(lookups!$F$2-LEN(SOURCE!D714) &gt;= 0, REPT(" ",lookups!$F$2-LEN(SOURCE!D714)), "")&amp;
      SOURCE!E714&amp;", "&amp; IF(lookups!$G$2-LEN(SOURCE!E714) &gt;=0, REPT(" ",lookups!$G$2-LEN(SOURCE!E714)), "")&amp;
      SOURCE!F714&amp;", "&amp; IF(lookups!$H$2-LEN(SOURCE!F714) &gt;= 0, REPT(" ",lookups!$H$2-LEN(SOURCE!F714)+2), "")&amp;"("&amp;
      SUBSTITUTE(TEXT(SOURCE!G714,"??0"),"  ","")&amp;" &lt;&lt; TAM_MAX_BITS) |"&amp; IF(lookups!$I$2-3 &gt;= 0, REPT(" ",MAX(1,lookups!$I$2-5+4+1-1-LEN(  IF(ISTEXT(SOURCE!H714),SOURCE!H714,  SUBSTITUTE(SUBSTITUTE(TEXT(SOURCE!H714,"????0"),"  ","")," ",""))   ))), "")&amp;
       IF(ISTEXT(SOURCE!H714),SOURCE!H714, SUBSTITUTE(SUBSTITUTE(TEXT(SOURCE!H714,"????0"),"  ","")," ",""))   &amp;","&amp; IF(lookups!$J$2-3 &gt;= 0, REPT(" ",lookups!$J$2-3-5), "")&amp;
      SOURCE!I714&amp;
" | "&amp; IF(lookups!$K$2-LEN(SOURCE!I714) &gt;= 0, REPT(" ",lookups!$K$2-LEN(SOURCE!I714)), "")&amp;
      SOURCE!J714&amp;      IF(lookups!$L$2-LEN(SOURCE!J714) &gt;= 0, REPT(" ",lookups!$L$2-LEN(SOURCE!J714)), "")&amp;
" | "&amp; IF(lookups!$K$2-LEN(SOURCE!I714) &gt;= 0, REPT(" ",lookups!$K$2-LEN(SOURCE!I714)), "")&amp;
      SOURCE!K714&amp;      IF(lookups!$L$2-LEN(SOURCE!K714) &gt;= 0, REPT(" ",lookups!$M$2-LEN(SOURCE!K714)), "")&amp;
" | "&amp; SOURCE!L714&amp;      IF(lookups!$O$2-LEN(SOURCE!L714) &gt;= 0, REPT(" ",lookups!$O$2-LEN(SOURCE!L714)), "")&amp;
" | "&amp; SOURCE!M714&amp;      IF(lookups!$P$2-LEN(SOURCE!M714) &gt;= 0, REPT(" ",lookups!$P$2-LEN(SOURCE!M714)), "")&amp;
      "},"&amp;IF(SOURCE!O714&lt;&gt;"",""&amp;SOURCE!O714,"")
 )
)
)</f>
        <v>/*  690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15" spans="1:1">
      <c r="A715" s="80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IF(lookups!$E$2-LEN(SOURCE!C715) &gt;= 0, REPT(" ",lookups!$E$2-LEN(SOURCE!C715)), "")&amp;
      SOURCE!D715&amp;", "&amp; IF(lookups!$F$2-LEN(SOURCE!D715) &gt;= 0, REPT(" ",lookups!$F$2-LEN(SOURCE!D715)), "")&amp;
      SOURCE!E715&amp;", "&amp; IF(lookups!$G$2-LEN(SOURCE!E715) &gt;=0, REPT(" ",lookups!$G$2-LEN(SOURCE!E715)), "")&amp;
      SOURCE!F715&amp;", "&amp; IF(lookups!$H$2-LEN(SOURCE!F715) &gt;= 0, REPT(" ",lookups!$H$2-LEN(SOURCE!F715)+2), "")&amp;"("&amp;
      SUBSTITUTE(TEXT(SOURCE!G715,"??0"),"  ","")&amp;" &lt;&lt; TAM_MAX_BITS) |"&amp; IF(lookups!$I$2-3 &gt;= 0, REPT(" ",MAX(1,lookups!$I$2-5+4+1-1-LEN(  IF(ISTEXT(SOURCE!H715),SOURCE!H715,  SUBSTITUTE(SUBSTITUTE(TEXT(SOURCE!H715,"????0"),"  ","")," ",""))   ))), "")&amp;
       IF(ISTEXT(SOURCE!H715),SOURCE!H715, SUBSTITUTE(SUBSTITUTE(TEXT(SOURCE!H715,"????0"),"  ","")," ",""))   &amp;","&amp; IF(lookups!$J$2-3 &gt;= 0, REPT(" ",lookups!$J$2-3-5), "")&amp;
      SOURCE!I715&amp;
" | "&amp; IF(lookups!$K$2-LEN(SOURCE!I715) &gt;= 0, REPT(" ",lookups!$K$2-LEN(SOURCE!I715)), "")&amp;
      SOURCE!J715&amp;      IF(lookups!$L$2-LEN(SOURCE!J715) &gt;= 0, REPT(" ",lookups!$L$2-LEN(SOURCE!J715)), "")&amp;
" | "&amp; IF(lookups!$K$2-LEN(SOURCE!I715) &gt;= 0, REPT(" ",lookups!$K$2-LEN(SOURCE!I715)), "")&amp;
      SOURCE!K715&amp;      IF(lookups!$L$2-LEN(SOURCE!K715) &gt;= 0, REPT(" ",lookups!$M$2-LEN(SOURCE!K715)), "")&amp;
" | "&amp; SOURCE!L715&amp;      IF(lookups!$O$2-LEN(SOURCE!L715) &gt;= 0, REPT(" ",lookups!$O$2-LEN(SOURCE!L715)), "")&amp;
" | "&amp; SOURCE!M715&amp;      IF(lookups!$P$2-LEN(SOURCE!M715) &gt;= 0, REPT(" ",lookups!$P$2-LEN(SOURCE!M715)), "")&amp;
      "},"&amp;IF(SOURCE!O715&lt;&gt;"",""&amp;SOURCE!O715,"")
 )
)
)</f>
        <v>/*  691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16" spans="1:1">
      <c r="A716" s="80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IF(lookups!$E$2-LEN(SOURCE!C716) &gt;= 0, REPT(" ",lookups!$E$2-LEN(SOURCE!C716)), "")&amp;
      SOURCE!D716&amp;", "&amp; IF(lookups!$F$2-LEN(SOURCE!D716) &gt;= 0, REPT(" ",lookups!$F$2-LEN(SOURCE!D716)), "")&amp;
      SOURCE!E716&amp;", "&amp; IF(lookups!$G$2-LEN(SOURCE!E716) &gt;=0, REPT(" ",lookups!$G$2-LEN(SOURCE!E716)), "")&amp;
      SOURCE!F716&amp;", "&amp; IF(lookups!$H$2-LEN(SOURCE!F716) &gt;= 0, REPT(" ",lookups!$H$2-LEN(SOURCE!F716)+2), "")&amp;"("&amp;
      SUBSTITUTE(TEXT(SOURCE!G716,"??0"),"  ","")&amp;" &lt;&lt; TAM_MAX_BITS) |"&amp; IF(lookups!$I$2-3 &gt;= 0, REPT(" ",MAX(1,lookups!$I$2-5+4+1-1-LEN(  IF(ISTEXT(SOURCE!H716),SOURCE!H716,  SUBSTITUTE(SUBSTITUTE(TEXT(SOURCE!H716,"????0"),"  ","")," ",""))   ))), "")&amp;
       IF(ISTEXT(SOURCE!H716),SOURCE!H716, SUBSTITUTE(SUBSTITUTE(TEXT(SOURCE!H716,"????0"),"  ","")," ",""))   &amp;","&amp; IF(lookups!$J$2-3 &gt;= 0, REPT(" ",lookups!$J$2-3-5), "")&amp;
      SOURCE!I716&amp;
" | "&amp; IF(lookups!$K$2-LEN(SOURCE!I716) &gt;= 0, REPT(" ",lookups!$K$2-LEN(SOURCE!I716)), "")&amp;
      SOURCE!J716&amp;      IF(lookups!$L$2-LEN(SOURCE!J716) &gt;= 0, REPT(" ",lookups!$L$2-LEN(SOURCE!J716)), "")&amp;
" | "&amp; IF(lookups!$K$2-LEN(SOURCE!I716) &gt;= 0, REPT(" ",lookups!$K$2-LEN(SOURCE!I716)), "")&amp;
      SOURCE!K716&amp;      IF(lookups!$L$2-LEN(SOURCE!K716) &gt;= 0, REPT(" ",lookups!$M$2-LEN(SOURCE!K716)), "")&amp;
" | "&amp; SOURCE!L716&amp;      IF(lookups!$O$2-LEN(SOURCE!L716) &gt;= 0, REPT(" ",lookups!$O$2-LEN(SOURCE!L716)), "")&amp;
" | "&amp; SOURCE!M716&amp;      IF(lookups!$P$2-LEN(SOURCE!M716) &gt;= 0, REPT(" ",lookups!$P$2-LEN(SOURCE!M716)), "")&amp;
      "},"&amp;IF(SOURCE!O716&lt;&gt;"",""&amp;SOURCE!O716,"")
 )
)
)</f>
        <v>/*  692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17" spans="1:1">
      <c r="A717" s="80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IF(lookups!$E$2-LEN(SOURCE!C717) &gt;= 0, REPT(" ",lookups!$E$2-LEN(SOURCE!C717)), "")&amp;
      SOURCE!D717&amp;", "&amp; IF(lookups!$F$2-LEN(SOURCE!D717) &gt;= 0, REPT(" ",lookups!$F$2-LEN(SOURCE!D717)), "")&amp;
      SOURCE!E717&amp;", "&amp; IF(lookups!$G$2-LEN(SOURCE!E717) &gt;=0, REPT(" ",lookups!$G$2-LEN(SOURCE!E717)), "")&amp;
      SOURCE!F717&amp;", "&amp; IF(lookups!$H$2-LEN(SOURCE!F717) &gt;= 0, REPT(" ",lookups!$H$2-LEN(SOURCE!F717)+2), "")&amp;"("&amp;
      SUBSTITUTE(TEXT(SOURCE!G717,"??0"),"  ","")&amp;" &lt;&lt; TAM_MAX_BITS) |"&amp; IF(lookups!$I$2-3 &gt;= 0, REPT(" ",MAX(1,lookups!$I$2-5+4+1-1-LEN(  IF(ISTEXT(SOURCE!H717),SOURCE!H717,  SUBSTITUTE(SUBSTITUTE(TEXT(SOURCE!H717,"????0"),"  ","")," ",""))   ))), "")&amp;
       IF(ISTEXT(SOURCE!H717),SOURCE!H717, SUBSTITUTE(SUBSTITUTE(TEXT(SOURCE!H717,"????0"),"  ","")," ",""))   &amp;","&amp; IF(lookups!$J$2-3 &gt;= 0, REPT(" ",lookups!$J$2-3-5), "")&amp;
      SOURCE!I717&amp;
" | "&amp; IF(lookups!$K$2-LEN(SOURCE!I717) &gt;= 0, REPT(" ",lookups!$K$2-LEN(SOURCE!I717)), "")&amp;
      SOURCE!J717&amp;      IF(lookups!$L$2-LEN(SOURCE!J717) &gt;= 0, REPT(" ",lookups!$L$2-LEN(SOURCE!J717)), "")&amp;
" | "&amp; IF(lookups!$K$2-LEN(SOURCE!I717) &gt;= 0, REPT(" ",lookups!$K$2-LEN(SOURCE!I717)), "")&amp;
      SOURCE!K717&amp;      IF(lookups!$L$2-LEN(SOURCE!K717) &gt;= 0, REPT(" ",lookups!$M$2-LEN(SOURCE!K717)), "")&amp;
" | "&amp; SOURCE!L717&amp;      IF(lookups!$O$2-LEN(SOURCE!L717) &gt;= 0, REPT(" ",lookups!$O$2-LEN(SOURCE!L717)), "")&amp;
" | "&amp; SOURCE!M717&amp;      IF(lookups!$P$2-LEN(SOURCE!M717) &gt;= 0, REPT(" ",lookups!$P$2-LEN(SOURCE!M717)), "")&amp;
      "},"&amp;IF(SOURCE!O717&lt;&gt;"",""&amp;SOURCE!O717,"")
 )
)
)</f>
        <v>/*  693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18" spans="1:1">
      <c r="A718" s="80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IF(lookups!$E$2-LEN(SOURCE!C718) &gt;= 0, REPT(" ",lookups!$E$2-LEN(SOURCE!C718)), "")&amp;
      SOURCE!D718&amp;", "&amp; IF(lookups!$F$2-LEN(SOURCE!D718) &gt;= 0, REPT(" ",lookups!$F$2-LEN(SOURCE!D718)), "")&amp;
      SOURCE!E718&amp;", "&amp; IF(lookups!$G$2-LEN(SOURCE!E718) &gt;=0, REPT(" ",lookups!$G$2-LEN(SOURCE!E718)), "")&amp;
      SOURCE!F718&amp;", "&amp; IF(lookups!$H$2-LEN(SOURCE!F718) &gt;= 0, REPT(" ",lookups!$H$2-LEN(SOURCE!F718)+2), "")&amp;"("&amp;
      SUBSTITUTE(TEXT(SOURCE!G718,"??0"),"  ","")&amp;" &lt;&lt; TAM_MAX_BITS) |"&amp; IF(lookups!$I$2-3 &gt;= 0, REPT(" ",MAX(1,lookups!$I$2-5+4+1-1-LEN(  IF(ISTEXT(SOURCE!H718),SOURCE!H718,  SUBSTITUTE(SUBSTITUTE(TEXT(SOURCE!H718,"????0"),"  ","")," ",""))   ))), "")&amp;
       IF(ISTEXT(SOURCE!H718),SOURCE!H718, SUBSTITUTE(SUBSTITUTE(TEXT(SOURCE!H718,"????0"),"  ","")," ",""))   &amp;","&amp; IF(lookups!$J$2-3 &gt;= 0, REPT(" ",lookups!$J$2-3-5), "")&amp;
      SOURCE!I718&amp;
" | "&amp; IF(lookups!$K$2-LEN(SOURCE!I718) &gt;= 0, REPT(" ",lookups!$K$2-LEN(SOURCE!I718)), "")&amp;
      SOURCE!J718&amp;      IF(lookups!$L$2-LEN(SOURCE!J718) &gt;= 0, REPT(" ",lookups!$L$2-LEN(SOURCE!J718)), "")&amp;
" | "&amp; IF(lookups!$K$2-LEN(SOURCE!I718) &gt;= 0, REPT(" ",lookups!$K$2-LEN(SOURCE!I718)), "")&amp;
      SOURCE!K718&amp;      IF(lookups!$L$2-LEN(SOURCE!K718) &gt;= 0, REPT(" ",lookups!$M$2-LEN(SOURCE!K718)), "")&amp;
" | "&amp; SOURCE!L718&amp;      IF(lookups!$O$2-LEN(SOURCE!L718) &gt;= 0, REPT(" ",lookups!$O$2-LEN(SOURCE!L718)), "")&amp;
" | "&amp; SOURCE!M718&amp;      IF(lookups!$P$2-LEN(SOURCE!M718) &gt;= 0, REPT(" ",lookups!$P$2-LEN(SOURCE!M718)), "")&amp;
      "},"&amp;IF(SOURCE!O718&lt;&gt;"",""&amp;SOURCE!O718,"")
 )
)
)</f>
        <v>/*  694 */  { addItemToBuffer,              ITM_I_DOT,                   STD_I_DOT,                                     STD_I_DOT,                                     (0 &lt;&lt; TAM_MAX_BITS) |     0, CAT_AINT | SLS_UNCHANGED | US_UNCHANGED | EIM_DISABLED | PTP_DISABLED     },</v>
      </c>
    </row>
    <row r="719" spans="1:1">
      <c r="A719" s="80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IF(lookups!$E$2-LEN(SOURCE!C719) &gt;= 0, REPT(" ",lookups!$E$2-LEN(SOURCE!C719)), "")&amp;
      SOURCE!D719&amp;", "&amp; IF(lookups!$F$2-LEN(SOURCE!D719) &gt;= 0, REPT(" ",lookups!$F$2-LEN(SOURCE!D719)), "")&amp;
      SOURCE!E719&amp;", "&amp; IF(lookups!$G$2-LEN(SOURCE!E719) &gt;=0, REPT(" ",lookups!$G$2-LEN(SOURCE!E719)), "")&amp;
      SOURCE!F719&amp;", "&amp; IF(lookups!$H$2-LEN(SOURCE!F719) &gt;= 0, REPT(" ",lookups!$H$2-LEN(SOURCE!F719)+2), "")&amp;"("&amp;
      SUBSTITUTE(TEXT(SOURCE!G719,"??0"),"  ","")&amp;" &lt;&lt; TAM_MAX_BITS) |"&amp; IF(lookups!$I$2-3 &gt;= 0, REPT(" ",MAX(1,lookups!$I$2-5+4+1-1-LEN(  IF(ISTEXT(SOURCE!H719),SOURCE!H719,  SUBSTITUTE(SUBSTITUTE(TEXT(SOURCE!H719,"????0"),"  ","")," ",""))   ))), "")&amp;
       IF(ISTEXT(SOURCE!H719),SOURCE!H719, SUBSTITUTE(SUBSTITUTE(TEXT(SOURCE!H719,"????0"),"  ","")," ",""))   &amp;","&amp; IF(lookups!$J$2-3 &gt;= 0, REPT(" ",lookups!$J$2-3-5), "")&amp;
      SOURCE!I719&amp;
" | "&amp; IF(lookups!$K$2-LEN(SOURCE!I719) &gt;= 0, REPT(" ",lookups!$K$2-LEN(SOURCE!I719)), "")&amp;
      SOURCE!J719&amp;      IF(lookups!$L$2-LEN(SOURCE!J719) &gt;= 0, REPT(" ",lookups!$L$2-LEN(SOURCE!J719)), "")&amp;
" | "&amp; IF(lookups!$K$2-LEN(SOURCE!I719) &gt;= 0, REPT(" ",lookups!$K$2-LEN(SOURCE!I719)), "")&amp;
      SOURCE!K719&amp;      IF(lookups!$L$2-LEN(SOURCE!K719) &gt;= 0, REPT(" ",lookups!$M$2-LEN(SOURCE!K719)), "")&amp;
" | "&amp; SOURCE!L719&amp;      IF(lookups!$O$2-LEN(SOURCE!L719) &gt;= 0, REPT(" ",lookups!$O$2-LEN(SOURCE!L719)), "")&amp;
" | "&amp; SOURCE!M719&amp;      IF(lookups!$P$2-LEN(SOURCE!M719) &gt;= 0, REPT(" ",lookups!$P$2-LEN(SOURCE!M719)), "")&amp;
      "},"&amp;IF(SOURCE!O719&lt;&gt;"",""&amp;SOURCE!O719,"")
 )
)
)</f>
        <v>/*  695 */  { addItemToBuffer,              ITM_I_DOTLESS,               "I",                                           "I",                                           (0 &lt;&lt; TAM_MAX_BITS) |     0, CAT_NONE | SLS_UNCHANGED | US_UNCHANGED | EIM_DISABLED | PTP_DISABLED     },</v>
      </c>
    </row>
    <row r="720" spans="1:1">
      <c r="A720" s="80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IF(lookups!$E$2-LEN(SOURCE!C720) &gt;= 0, REPT(" ",lookups!$E$2-LEN(SOURCE!C720)), "")&amp;
      SOURCE!D720&amp;", "&amp; IF(lookups!$F$2-LEN(SOURCE!D720) &gt;= 0, REPT(" ",lookups!$F$2-LEN(SOURCE!D720)), "")&amp;
      SOURCE!E720&amp;", "&amp; IF(lookups!$G$2-LEN(SOURCE!E720) &gt;=0, REPT(" ",lookups!$G$2-LEN(SOURCE!E720)), "")&amp;
      SOURCE!F720&amp;", "&amp; IF(lookups!$H$2-LEN(SOURCE!F720) &gt;= 0, REPT(" ",lookups!$H$2-LEN(SOURCE!F720)+2), "")&amp;"("&amp;
      SUBSTITUTE(TEXT(SOURCE!G720,"??0"),"  ","")&amp;" &lt;&lt; TAM_MAX_BITS) |"&amp; IF(lookups!$I$2-3 &gt;= 0, REPT(" ",MAX(1,lookups!$I$2-5+4+1-1-LEN(  IF(ISTEXT(SOURCE!H720),SOURCE!H720,  SUBSTITUTE(SUBSTITUTE(TEXT(SOURCE!H720,"????0"),"  ","")," ",""))   ))), "")&amp;
       IF(ISTEXT(SOURCE!H720),SOURCE!H720, SUBSTITUTE(SUBSTITUTE(TEXT(SOURCE!H720,"????0"),"  ","")," ",""))   &amp;","&amp; IF(lookups!$J$2-3 &gt;= 0, REPT(" ",lookups!$J$2-3-5), "")&amp;
      SOURCE!I720&amp;
" | "&amp; IF(lookups!$K$2-LEN(SOURCE!I720) &gt;= 0, REPT(" ",lookups!$K$2-LEN(SOURCE!I720)), "")&amp;
      SOURCE!J720&amp;      IF(lookups!$L$2-LEN(SOURCE!J720) &gt;= 0, REPT(" ",lookups!$L$2-LEN(SOURCE!J720)), "")&amp;
" | "&amp; IF(lookups!$K$2-LEN(SOURCE!I720) &gt;= 0, REPT(" ",lookups!$K$2-LEN(SOURCE!I720)), "")&amp;
      SOURCE!K720&amp;      IF(lookups!$L$2-LEN(SOURCE!K720) &gt;= 0, REPT(" ",lookups!$M$2-LEN(SOURCE!K720)), "")&amp;
" | "&amp; SOURCE!L720&amp;      IF(lookups!$O$2-LEN(SOURCE!L720) &gt;= 0, REPT(" ",lookups!$O$2-LEN(SOURCE!L720)), "")&amp;
" | "&amp; SOURCE!M720&amp;      IF(lookups!$P$2-LEN(SOURCE!M720) &gt;= 0, REPT(" ",lookups!$P$2-LEN(SOURCE!M720)), "")&amp;
      "},"&amp;IF(SOURCE!O720&lt;&gt;"",""&amp;SOURCE!O720,"")
 )
)
)</f>
        <v>/*  696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21" spans="1:1">
      <c r="A721" s="80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IF(lookups!$E$2-LEN(SOURCE!C721) &gt;= 0, REPT(" ",lookups!$E$2-LEN(SOURCE!C721)), "")&amp;
      SOURCE!D721&amp;", "&amp; IF(lookups!$F$2-LEN(SOURCE!D721) &gt;= 0, REPT(" ",lookups!$F$2-LEN(SOURCE!D721)), "")&amp;
      SOURCE!E721&amp;", "&amp; IF(lookups!$G$2-LEN(SOURCE!E721) &gt;=0, REPT(" ",lookups!$G$2-LEN(SOURCE!E721)), "")&amp;
      SOURCE!F721&amp;", "&amp; IF(lookups!$H$2-LEN(SOURCE!F721) &gt;= 0, REPT(" ",lookups!$H$2-LEN(SOURCE!F721)+2), "")&amp;"("&amp;
      SUBSTITUTE(TEXT(SOURCE!G721,"??0"),"  ","")&amp;" &lt;&lt; TAM_MAX_BITS) |"&amp; IF(lookups!$I$2-3 &gt;= 0, REPT(" ",MAX(1,lookups!$I$2-5+4+1-1-LEN(  IF(ISTEXT(SOURCE!H721),SOURCE!H721,  SUBSTITUTE(SUBSTITUTE(TEXT(SOURCE!H721,"????0"),"  ","")," ",""))   ))), "")&amp;
       IF(ISTEXT(SOURCE!H721),SOURCE!H721, SUBSTITUTE(SUBSTITUTE(TEXT(SOURCE!H721,"????0"),"  ","")," ",""))   &amp;","&amp; IF(lookups!$J$2-3 &gt;= 0, REPT(" ",lookups!$J$2-3-5), "")&amp;
      SOURCE!I721&amp;
" | "&amp; IF(lookups!$K$2-LEN(SOURCE!I721) &gt;= 0, REPT(" ",lookups!$K$2-LEN(SOURCE!I721)), "")&amp;
      SOURCE!J721&amp;      IF(lookups!$L$2-LEN(SOURCE!J721) &gt;= 0, REPT(" ",lookups!$L$2-LEN(SOURCE!J721)), "")&amp;
" | "&amp; IF(lookups!$K$2-LEN(SOURCE!I721) &gt;= 0, REPT(" ",lookups!$K$2-LEN(SOURCE!I721)), "")&amp;
      SOURCE!K721&amp;      IF(lookups!$L$2-LEN(SOURCE!K721) &gt;= 0, REPT(" ",lookups!$M$2-LEN(SOURCE!K721)), "")&amp;
" | "&amp; SOURCE!L721&amp;      IF(lookups!$O$2-LEN(SOURCE!L721) &gt;= 0, REPT(" ",lookups!$O$2-LEN(SOURCE!L721)), "")&amp;
" | "&amp; SOURCE!M721&amp;      IF(lookups!$P$2-LEN(SOURCE!M721) &gt;= 0, REPT(" ",lookups!$P$2-LEN(SOURCE!M721)), "")&amp;
      "},"&amp;IF(SOURCE!O721&lt;&gt;"",""&amp;SOURCE!O721,"")
 )
)
)</f>
        <v>/*  697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22" spans="1:1">
      <c r="A722" s="80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IF(lookups!$E$2-LEN(SOURCE!C722) &gt;= 0, REPT(" ",lookups!$E$2-LEN(SOURCE!C722)), "")&amp;
      SOURCE!D722&amp;", "&amp; IF(lookups!$F$2-LEN(SOURCE!D722) &gt;= 0, REPT(" ",lookups!$F$2-LEN(SOURCE!D722)), "")&amp;
      SOURCE!E722&amp;", "&amp; IF(lookups!$G$2-LEN(SOURCE!E722) &gt;=0, REPT(" ",lookups!$G$2-LEN(SOURCE!E722)), "")&amp;
      SOURCE!F722&amp;", "&amp; IF(lookups!$H$2-LEN(SOURCE!F722) &gt;= 0, REPT(" ",lookups!$H$2-LEN(SOURCE!F722)+2), "")&amp;"("&amp;
      SUBSTITUTE(TEXT(SOURCE!G722,"??0"),"  ","")&amp;" &lt;&lt; TAM_MAX_BITS) |"&amp; IF(lookups!$I$2-3 &gt;= 0, REPT(" ",MAX(1,lookups!$I$2-5+4+1-1-LEN(  IF(ISTEXT(SOURCE!H722),SOURCE!H722,  SUBSTITUTE(SUBSTITUTE(TEXT(SOURCE!H722,"????0"),"  ","")," ",""))   ))), "")&amp;
       IF(ISTEXT(SOURCE!H722),SOURCE!H722, SUBSTITUTE(SUBSTITUTE(TEXT(SOURCE!H722,"????0"),"  ","")," ",""))   &amp;","&amp; IF(lookups!$J$2-3 &gt;= 0, REPT(" ",lookups!$J$2-3-5), "")&amp;
      SOURCE!I722&amp;
" | "&amp; IF(lookups!$K$2-LEN(SOURCE!I722) &gt;= 0, REPT(" ",lookups!$K$2-LEN(SOURCE!I722)), "")&amp;
      SOURCE!J722&amp;      IF(lookups!$L$2-LEN(SOURCE!J722) &gt;= 0, REPT(" ",lookups!$L$2-LEN(SOURCE!J722)), "")&amp;
" | "&amp; IF(lookups!$K$2-LEN(SOURCE!I722) &gt;= 0, REPT(" ",lookups!$K$2-LEN(SOURCE!I722)), "")&amp;
      SOURCE!K722&amp;      IF(lookups!$L$2-LEN(SOURCE!K722) &gt;= 0, REPT(" ",lookups!$M$2-LEN(SOURCE!K722)), "")&amp;
" | "&amp; SOURCE!L722&amp;      IF(lookups!$O$2-LEN(SOURCE!L722) &gt;= 0, REPT(" ",lookups!$O$2-LEN(SOURCE!L722)), "")&amp;
" | "&amp; SOURCE!M722&amp;      IF(lookups!$P$2-LEN(SOURCE!M722) &gt;= 0, REPT(" ",lookups!$P$2-LEN(SOURCE!M722)), "")&amp;
      "},"&amp;IF(SOURCE!O722&lt;&gt;"",""&amp;SOURCE!O722,"")
 )
)
)</f>
        <v>/*  698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23" spans="1:1">
      <c r="A723" s="80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IF(lookups!$E$2-LEN(SOURCE!C723) &gt;= 0, REPT(" ",lookups!$E$2-LEN(SOURCE!C723)), "")&amp;
      SOURCE!D723&amp;", "&amp; IF(lookups!$F$2-LEN(SOURCE!D723) &gt;= 0, REPT(" ",lookups!$F$2-LEN(SOURCE!D723)), "")&amp;
      SOURCE!E723&amp;", "&amp; IF(lookups!$G$2-LEN(SOURCE!E723) &gt;=0, REPT(" ",lookups!$G$2-LEN(SOURCE!E723)), "")&amp;
      SOURCE!F723&amp;", "&amp; IF(lookups!$H$2-LEN(SOURCE!F723) &gt;= 0, REPT(" ",lookups!$H$2-LEN(SOURCE!F723)+2), "")&amp;"("&amp;
      SUBSTITUTE(TEXT(SOURCE!G723,"??0"),"  ","")&amp;" &lt;&lt; TAM_MAX_BITS) |"&amp; IF(lookups!$I$2-3 &gt;= 0, REPT(" ",MAX(1,lookups!$I$2-5+4+1-1-LEN(  IF(ISTEXT(SOURCE!H723),SOURCE!H723,  SUBSTITUTE(SUBSTITUTE(TEXT(SOURCE!H723,"????0"),"  ","")," ",""))   ))), "")&amp;
       IF(ISTEXT(SOURCE!H723),SOURCE!H723, SUBSTITUTE(SUBSTITUTE(TEXT(SOURCE!H723,"????0"),"  ","")," ",""))   &amp;","&amp; IF(lookups!$J$2-3 &gt;= 0, REPT(" ",lookups!$J$2-3-5), "")&amp;
      SOURCE!I723&amp;
" | "&amp; IF(lookups!$K$2-LEN(SOURCE!I723) &gt;= 0, REPT(" ",lookups!$K$2-LEN(SOURCE!I723)), "")&amp;
      SOURCE!J723&amp;      IF(lookups!$L$2-LEN(SOURCE!J723) &gt;= 0, REPT(" ",lookups!$L$2-LEN(SOURCE!J723)), "")&amp;
" | "&amp; IF(lookups!$K$2-LEN(SOURCE!I723) &gt;= 0, REPT(" ",lookups!$K$2-LEN(SOURCE!I723)), "")&amp;
      SOURCE!K723&amp;      IF(lookups!$L$2-LEN(SOURCE!K723) &gt;= 0, REPT(" ",lookups!$M$2-LEN(SOURCE!K723)), "")&amp;
" | "&amp; SOURCE!L723&amp;      IF(lookups!$O$2-LEN(SOURCE!L723) &gt;= 0, REPT(" ",lookups!$O$2-LEN(SOURCE!L723)), "")&amp;
" | "&amp; SOURCE!M723&amp;      IF(lookups!$P$2-LEN(SOURCE!M723) &gt;= 0, REPT(" ",lookups!$P$2-LEN(SOURCE!M723)), "")&amp;
      "},"&amp;IF(SOURCE!O723&lt;&gt;"",""&amp;SOURCE!O723,"")
 )
)
)</f>
        <v>/*  699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24" spans="1:1">
      <c r="A724" s="80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IF(lookups!$E$2-LEN(SOURCE!C724) &gt;= 0, REPT(" ",lookups!$E$2-LEN(SOURCE!C724)), "")&amp;
      SOURCE!D724&amp;", "&amp; IF(lookups!$F$2-LEN(SOURCE!D724) &gt;= 0, REPT(" ",lookups!$F$2-LEN(SOURCE!D724)), "")&amp;
      SOURCE!E724&amp;", "&amp; IF(lookups!$G$2-LEN(SOURCE!E724) &gt;=0, REPT(" ",lookups!$G$2-LEN(SOURCE!E724)), "")&amp;
      SOURCE!F724&amp;", "&amp; IF(lookups!$H$2-LEN(SOURCE!F724) &gt;= 0, REPT(" ",lookups!$H$2-LEN(SOURCE!F724)+2), "")&amp;"("&amp;
      SUBSTITUTE(TEXT(SOURCE!G724,"??0"),"  ","")&amp;" &lt;&lt; TAM_MAX_BITS) |"&amp; IF(lookups!$I$2-3 &gt;= 0, REPT(" ",MAX(1,lookups!$I$2-5+4+1-1-LEN(  IF(ISTEXT(SOURCE!H724),SOURCE!H724,  SUBSTITUTE(SUBSTITUTE(TEXT(SOURCE!H724,"????0"),"  ","")," ",""))   ))), "")&amp;
       IF(ISTEXT(SOURCE!H724),SOURCE!H724, SUBSTITUTE(SUBSTITUTE(TEXT(SOURCE!H724,"????0"),"  ","")," ",""))   &amp;","&amp; IF(lookups!$J$2-3 &gt;= 0, REPT(" ",lookups!$J$2-3-5), "")&amp;
      SOURCE!I724&amp;
" | "&amp; IF(lookups!$K$2-LEN(SOURCE!I724) &gt;= 0, REPT(" ",lookups!$K$2-LEN(SOURCE!I724)), "")&amp;
      SOURCE!J724&amp;      IF(lookups!$L$2-LEN(SOURCE!J724) &gt;= 0, REPT(" ",lookups!$L$2-LEN(SOURCE!J724)), "")&amp;
" | "&amp; IF(lookups!$K$2-LEN(SOURCE!I724) &gt;= 0, REPT(" ",lookups!$K$2-LEN(SOURCE!I724)), "")&amp;
      SOURCE!K724&amp;      IF(lookups!$L$2-LEN(SOURCE!K724) &gt;= 0, REPT(" ",lookups!$M$2-LEN(SOURCE!K724)), "")&amp;
" | "&amp; SOURCE!L724&amp;      IF(lookups!$O$2-LEN(SOURCE!L724) &gt;= 0, REPT(" ",lookups!$O$2-LEN(SOURCE!L724)), "")&amp;
" | "&amp; SOURCE!M724&amp;      IF(lookups!$P$2-LEN(SOURCE!M724) &gt;= 0, REPT(" ",lookups!$P$2-LEN(SOURCE!M724)), "")&amp;
      "},"&amp;IF(SOURCE!O724&lt;&gt;"",""&amp;SOURCE!O724,"")
 )
)
)</f>
        <v>/*  700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25" spans="1:1">
      <c r="A725" s="80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IF(lookups!$E$2-LEN(SOURCE!C725) &gt;= 0, REPT(" ",lookups!$E$2-LEN(SOURCE!C725)), "")&amp;
      SOURCE!D725&amp;", "&amp; IF(lookups!$F$2-LEN(SOURCE!D725) &gt;= 0, REPT(" ",lookups!$F$2-LEN(SOURCE!D725)), "")&amp;
      SOURCE!E725&amp;", "&amp; IF(lookups!$G$2-LEN(SOURCE!E725) &gt;=0, REPT(" ",lookups!$G$2-LEN(SOURCE!E725)), "")&amp;
      SOURCE!F725&amp;", "&amp; IF(lookups!$H$2-LEN(SOURCE!F725) &gt;= 0, REPT(" ",lookups!$H$2-LEN(SOURCE!F725)+2), "")&amp;"("&amp;
      SUBSTITUTE(TEXT(SOURCE!G725,"??0"),"  ","")&amp;" &lt;&lt; TAM_MAX_BITS) |"&amp; IF(lookups!$I$2-3 &gt;= 0, REPT(" ",MAX(1,lookups!$I$2-5+4+1-1-LEN(  IF(ISTEXT(SOURCE!H725),SOURCE!H725,  SUBSTITUTE(SUBSTITUTE(TEXT(SOURCE!H725,"????0"),"  ","")," ",""))   ))), "")&amp;
       IF(ISTEXT(SOURCE!H725),SOURCE!H725, SUBSTITUTE(SUBSTITUTE(TEXT(SOURCE!H725,"????0"),"  ","")," ",""))   &amp;","&amp; IF(lookups!$J$2-3 &gt;= 0, REPT(" ",lookups!$J$2-3-5), "")&amp;
      SOURCE!I725&amp;
" | "&amp; IF(lookups!$K$2-LEN(SOURCE!I725) &gt;= 0, REPT(" ",lookups!$K$2-LEN(SOURCE!I725)), "")&amp;
      SOURCE!J725&amp;      IF(lookups!$L$2-LEN(SOURCE!J725) &gt;= 0, REPT(" ",lookups!$L$2-LEN(SOURCE!J725)), "")&amp;
" | "&amp; IF(lookups!$K$2-LEN(SOURCE!I725) &gt;= 0, REPT(" ",lookups!$K$2-LEN(SOURCE!I725)), "")&amp;
      SOURCE!K725&amp;      IF(lookups!$L$2-LEN(SOURCE!K725) &gt;= 0, REPT(" ",lookups!$M$2-LEN(SOURCE!K725)), "")&amp;
" | "&amp; SOURCE!L725&amp;      IF(lookups!$O$2-LEN(SOURCE!L725) &gt;= 0, REPT(" ",lookups!$O$2-LEN(SOURCE!L725)), "")&amp;
" | "&amp; SOURCE!M725&amp;      IF(lookups!$P$2-LEN(SOURCE!M725) &gt;= 0, REPT(" ",lookups!$P$2-LEN(SOURCE!M725)), "")&amp;
      "},"&amp;IF(SOURCE!O725&lt;&gt;"",""&amp;SOURCE!O725,"")
 )
)
)</f>
        <v>/*  701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26" spans="1:1">
      <c r="A726" s="80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IF(lookups!$E$2-LEN(SOURCE!C726) &gt;= 0, REPT(" ",lookups!$E$2-LEN(SOURCE!C726)), "")&amp;
      SOURCE!D726&amp;", "&amp; IF(lookups!$F$2-LEN(SOURCE!D726) &gt;= 0, REPT(" ",lookups!$F$2-LEN(SOURCE!D726)), "")&amp;
      SOURCE!E726&amp;", "&amp; IF(lookups!$G$2-LEN(SOURCE!E726) &gt;=0, REPT(" ",lookups!$G$2-LEN(SOURCE!E726)), "")&amp;
      SOURCE!F726&amp;", "&amp; IF(lookups!$H$2-LEN(SOURCE!F726) &gt;= 0, REPT(" ",lookups!$H$2-LEN(SOURCE!F726)+2), "")&amp;"("&amp;
      SUBSTITUTE(TEXT(SOURCE!G726,"??0"),"  ","")&amp;" &lt;&lt; TAM_MAX_BITS) |"&amp; IF(lookups!$I$2-3 &gt;= 0, REPT(" ",MAX(1,lookups!$I$2-5+4+1-1-LEN(  IF(ISTEXT(SOURCE!H726),SOURCE!H726,  SUBSTITUTE(SUBSTITUTE(TEXT(SOURCE!H726,"????0"),"  ","")," ",""))   ))), "")&amp;
       IF(ISTEXT(SOURCE!H726),SOURCE!H726, SUBSTITUTE(SUBSTITUTE(TEXT(SOURCE!H726,"????0"),"  ","")," ",""))   &amp;","&amp; IF(lookups!$J$2-3 &gt;= 0, REPT(" ",lookups!$J$2-3-5), "")&amp;
      SOURCE!I726&amp;
" | "&amp; IF(lookups!$K$2-LEN(SOURCE!I726) &gt;= 0, REPT(" ",lookups!$K$2-LEN(SOURCE!I726)), "")&amp;
      SOURCE!J726&amp;      IF(lookups!$L$2-LEN(SOURCE!J726) &gt;= 0, REPT(" ",lookups!$L$2-LEN(SOURCE!J726)), "")&amp;
" | "&amp; IF(lookups!$K$2-LEN(SOURCE!I726) &gt;= 0, REPT(" ",lookups!$K$2-LEN(SOURCE!I726)), "")&amp;
      SOURCE!K726&amp;      IF(lookups!$L$2-LEN(SOURCE!K726) &gt;= 0, REPT(" ",lookups!$M$2-LEN(SOURCE!K726)), "")&amp;
" | "&amp; SOURCE!L726&amp;      IF(lookups!$O$2-LEN(SOURCE!L726) &gt;= 0, REPT(" ",lookups!$O$2-LEN(SOURCE!L726)), "")&amp;
" | "&amp; SOURCE!M726&amp;      IF(lookups!$P$2-LEN(SOURCE!M726) &gt;= 0, REPT(" ",lookups!$P$2-LEN(SOURCE!M726)), "")&amp;
      "},"&amp;IF(SOURCE!O726&lt;&gt;"",""&amp;SOURCE!O726,"")
 )
)
)</f>
        <v>/*  702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27" spans="1:1">
      <c r="A727" s="80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IF(lookups!$E$2-LEN(SOURCE!C727) &gt;= 0, REPT(" ",lookups!$E$2-LEN(SOURCE!C727)), "")&amp;
      SOURCE!D727&amp;", "&amp; IF(lookups!$F$2-LEN(SOURCE!D727) &gt;= 0, REPT(" ",lookups!$F$2-LEN(SOURCE!D727)), "")&amp;
      SOURCE!E727&amp;", "&amp; IF(lookups!$G$2-LEN(SOURCE!E727) &gt;=0, REPT(" ",lookups!$G$2-LEN(SOURCE!E727)), "")&amp;
      SOURCE!F727&amp;", "&amp; IF(lookups!$H$2-LEN(SOURCE!F727) &gt;= 0, REPT(" ",lookups!$H$2-LEN(SOURCE!F727)+2), "")&amp;"("&amp;
      SUBSTITUTE(TEXT(SOURCE!G727,"??0"),"  ","")&amp;" &lt;&lt; TAM_MAX_BITS) |"&amp; IF(lookups!$I$2-3 &gt;= 0, REPT(" ",MAX(1,lookups!$I$2-5+4+1-1-LEN(  IF(ISTEXT(SOURCE!H727),SOURCE!H727,  SUBSTITUTE(SUBSTITUTE(TEXT(SOURCE!H727,"????0"),"  ","")," ",""))   ))), "")&amp;
       IF(ISTEXT(SOURCE!H727),SOURCE!H727, SUBSTITUTE(SUBSTITUTE(TEXT(SOURCE!H727,"????0"),"  ","")," ",""))   &amp;","&amp; IF(lookups!$J$2-3 &gt;= 0, REPT(" ",lookups!$J$2-3-5), "")&amp;
      SOURCE!I727&amp;
" | "&amp; IF(lookups!$K$2-LEN(SOURCE!I727) &gt;= 0, REPT(" ",lookups!$K$2-LEN(SOURCE!I727)), "")&amp;
      SOURCE!J727&amp;      IF(lookups!$L$2-LEN(SOURCE!J727) &gt;= 0, REPT(" ",lookups!$L$2-LEN(SOURCE!J727)), "")&amp;
" | "&amp; IF(lookups!$K$2-LEN(SOURCE!I727) &gt;= 0, REPT(" ",lookups!$K$2-LEN(SOURCE!I727)), "")&amp;
      SOURCE!K727&amp;      IF(lookups!$L$2-LEN(SOURCE!K727) &gt;= 0, REPT(" ",lookups!$M$2-LEN(SOURCE!K727)), "")&amp;
" | "&amp; SOURCE!L727&amp;      IF(lookups!$O$2-LEN(SOURCE!L727) &gt;= 0, REPT(" ",lookups!$O$2-LEN(SOURCE!L727)), "")&amp;
" | "&amp; SOURCE!M727&amp;      IF(lookups!$P$2-LEN(SOURCE!M727) &gt;= 0, REPT(" ",lookups!$P$2-LEN(SOURCE!M727)), "")&amp;
      "},"&amp;IF(SOURCE!O727&lt;&gt;"",""&amp;SOURCE!O727,"")
 )
)
)</f>
        <v>/*  703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28" spans="1:1">
      <c r="A728" s="80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IF(lookups!$E$2-LEN(SOURCE!C728) &gt;= 0, REPT(" ",lookups!$E$2-LEN(SOURCE!C728)), "")&amp;
      SOURCE!D728&amp;", "&amp; IF(lookups!$F$2-LEN(SOURCE!D728) &gt;= 0, REPT(" ",lookups!$F$2-LEN(SOURCE!D728)), "")&amp;
      SOURCE!E728&amp;", "&amp; IF(lookups!$G$2-LEN(SOURCE!E728) &gt;=0, REPT(" ",lookups!$G$2-LEN(SOURCE!E728)), "")&amp;
      SOURCE!F728&amp;", "&amp; IF(lookups!$H$2-LEN(SOURCE!F728) &gt;= 0, REPT(" ",lookups!$H$2-LEN(SOURCE!F728)+2), "")&amp;"("&amp;
      SUBSTITUTE(TEXT(SOURCE!G728,"??0"),"  ","")&amp;" &lt;&lt; TAM_MAX_BITS) |"&amp; IF(lookups!$I$2-3 &gt;= 0, REPT(" ",MAX(1,lookups!$I$2-5+4+1-1-LEN(  IF(ISTEXT(SOURCE!H728),SOURCE!H728,  SUBSTITUTE(SUBSTITUTE(TEXT(SOURCE!H728,"????0"),"  ","")," ",""))   ))), "")&amp;
       IF(ISTEXT(SOURCE!H728),SOURCE!H728, SUBSTITUTE(SUBSTITUTE(TEXT(SOURCE!H728,"????0"),"  ","")," ",""))   &amp;","&amp; IF(lookups!$J$2-3 &gt;= 0, REPT(" ",lookups!$J$2-3-5), "")&amp;
      SOURCE!I728&amp;
" | "&amp; IF(lookups!$K$2-LEN(SOURCE!I728) &gt;= 0, REPT(" ",lookups!$K$2-LEN(SOURCE!I728)), "")&amp;
      SOURCE!J728&amp;      IF(lookups!$L$2-LEN(SOURCE!J728) &gt;= 0, REPT(" ",lookups!$L$2-LEN(SOURCE!J728)), "")&amp;
" | "&amp; IF(lookups!$K$2-LEN(SOURCE!I728) &gt;= 0, REPT(" ",lookups!$K$2-LEN(SOURCE!I728)), "")&amp;
      SOURCE!K728&amp;      IF(lookups!$L$2-LEN(SOURCE!K728) &gt;= 0, REPT(" ",lookups!$M$2-LEN(SOURCE!K728)), "")&amp;
" | "&amp; SOURCE!L728&amp;      IF(lookups!$O$2-LEN(SOURCE!L728) &gt;= 0, REPT(" ",lookups!$O$2-LEN(SOURCE!L728)), "")&amp;
" | "&amp; SOURCE!M728&amp;      IF(lookups!$P$2-LEN(SOURCE!M728) &gt;= 0, REPT(" ",lookups!$P$2-LEN(SOURCE!M728)), "")&amp;
      "},"&amp;IF(SOURCE!O728&lt;&gt;"",""&amp;SOURCE!O728,"")
 )
)
)</f>
        <v>/*  704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29" spans="1:1">
      <c r="A729" s="80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IF(lookups!$E$2-LEN(SOURCE!C729) &gt;= 0, REPT(" ",lookups!$E$2-LEN(SOURCE!C729)), "")&amp;
      SOURCE!D729&amp;", "&amp; IF(lookups!$F$2-LEN(SOURCE!D729) &gt;= 0, REPT(" ",lookups!$F$2-LEN(SOURCE!D729)), "")&amp;
      SOURCE!E729&amp;", "&amp; IF(lookups!$G$2-LEN(SOURCE!E729) &gt;=0, REPT(" ",lookups!$G$2-LEN(SOURCE!E729)), "")&amp;
      SOURCE!F729&amp;", "&amp; IF(lookups!$H$2-LEN(SOURCE!F729) &gt;= 0, REPT(" ",lookups!$H$2-LEN(SOURCE!F729)+2), "")&amp;"("&amp;
      SUBSTITUTE(TEXT(SOURCE!G729,"??0"),"  ","")&amp;" &lt;&lt; TAM_MAX_BITS) |"&amp; IF(lookups!$I$2-3 &gt;= 0, REPT(" ",MAX(1,lookups!$I$2-5+4+1-1-LEN(  IF(ISTEXT(SOURCE!H729),SOURCE!H729,  SUBSTITUTE(SUBSTITUTE(TEXT(SOURCE!H729,"????0"),"  ","")," ",""))   ))), "")&amp;
       IF(ISTEXT(SOURCE!H729),SOURCE!H729, SUBSTITUTE(SUBSTITUTE(TEXT(SOURCE!H729,"????0"),"  ","")," ",""))   &amp;","&amp; IF(lookups!$J$2-3 &gt;= 0, REPT(" ",lookups!$J$2-3-5), "")&amp;
      SOURCE!I729&amp;
" | "&amp; IF(lookups!$K$2-LEN(SOURCE!I729) &gt;= 0, REPT(" ",lookups!$K$2-LEN(SOURCE!I729)), "")&amp;
      SOURCE!J729&amp;      IF(lookups!$L$2-LEN(SOURCE!J729) &gt;= 0, REPT(" ",lookups!$L$2-LEN(SOURCE!J729)), "")&amp;
" | "&amp; IF(lookups!$K$2-LEN(SOURCE!I729) &gt;= 0, REPT(" ",lookups!$K$2-LEN(SOURCE!I729)), "")&amp;
      SOURCE!K729&amp;      IF(lookups!$L$2-LEN(SOURCE!K729) &gt;= 0, REPT(" ",lookups!$M$2-LEN(SOURCE!K729)), "")&amp;
" | "&amp; SOURCE!L729&amp;      IF(lookups!$O$2-LEN(SOURCE!L729) &gt;= 0, REPT(" ",lookups!$O$2-LEN(SOURCE!L729)), "")&amp;
" | "&amp; SOURCE!M729&amp;      IF(lookups!$P$2-LEN(SOURCE!M729) &gt;= 0, REPT(" ",lookups!$P$2-LEN(SOURCE!M729)), "")&amp;
      "},"&amp;IF(SOURCE!O729&lt;&gt;"",""&amp;SOURCE!O729,"")
 )
)
)</f>
        <v>/*  705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30" spans="1:1">
      <c r="A730" s="80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IF(lookups!$E$2-LEN(SOURCE!C730) &gt;= 0, REPT(" ",lookups!$E$2-LEN(SOURCE!C730)), "")&amp;
      SOURCE!D730&amp;", "&amp; IF(lookups!$F$2-LEN(SOURCE!D730) &gt;= 0, REPT(" ",lookups!$F$2-LEN(SOURCE!D730)), "")&amp;
      SOURCE!E730&amp;", "&amp; IF(lookups!$G$2-LEN(SOURCE!E730) &gt;=0, REPT(" ",lookups!$G$2-LEN(SOURCE!E730)), "")&amp;
      SOURCE!F730&amp;", "&amp; IF(lookups!$H$2-LEN(SOURCE!F730) &gt;= 0, REPT(" ",lookups!$H$2-LEN(SOURCE!F730)+2), "")&amp;"("&amp;
      SUBSTITUTE(TEXT(SOURCE!G730,"??0"),"  ","")&amp;" &lt;&lt; TAM_MAX_BITS) |"&amp; IF(lookups!$I$2-3 &gt;= 0, REPT(" ",MAX(1,lookups!$I$2-5+4+1-1-LEN(  IF(ISTEXT(SOURCE!H730),SOURCE!H730,  SUBSTITUTE(SUBSTITUTE(TEXT(SOURCE!H730,"????0"),"  ","")," ",""))   ))), "")&amp;
       IF(ISTEXT(SOURCE!H730),SOURCE!H730, SUBSTITUTE(SUBSTITUTE(TEXT(SOURCE!H730,"????0"),"  ","")," ",""))   &amp;","&amp; IF(lookups!$J$2-3 &gt;= 0, REPT(" ",lookups!$J$2-3-5), "")&amp;
      SOURCE!I730&amp;
" | "&amp; IF(lookups!$K$2-LEN(SOURCE!I730) &gt;= 0, REPT(" ",lookups!$K$2-LEN(SOURCE!I730)), "")&amp;
      SOURCE!J730&amp;      IF(lookups!$L$2-LEN(SOURCE!J730) &gt;= 0, REPT(" ",lookups!$L$2-LEN(SOURCE!J730)), "")&amp;
" | "&amp; IF(lookups!$K$2-LEN(SOURCE!I730) &gt;= 0, REPT(" ",lookups!$K$2-LEN(SOURCE!I730)), "")&amp;
      SOURCE!K730&amp;      IF(lookups!$L$2-LEN(SOURCE!K730) &gt;= 0, REPT(" ",lookups!$M$2-LEN(SOURCE!K730)), "")&amp;
" | "&amp; SOURCE!L730&amp;      IF(lookups!$O$2-LEN(SOURCE!L730) &gt;= 0, REPT(" ",lookups!$O$2-LEN(SOURCE!L730)), "")&amp;
" | "&amp; SOURCE!M730&amp;      IF(lookups!$P$2-LEN(SOURCE!M730) &gt;= 0, REPT(" ",lookups!$P$2-LEN(SOURCE!M730)), "")&amp;
      "},"&amp;IF(SOURCE!O730&lt;&gt;"",""&amp;SOURCE!O730,"")
 )
)
)</f>
        <v>/*  706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731" spans="1:1">
      <c r="A731" s="80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IF(lookups!$E$2-LEN(SOURCE!C731) &gt;= 0, REPT(" ",lookups!$E$2-LEN(SOURCE!C731)), "")&amp;
      SOURCE!D731&amp;", "&amp; IF(lookups!$F$2-LEN(SOURCE!D731) &gt;= 0, REPT(" ",lookups!$F$2-LEN(SOURCE!D731)), "")&amp;
      SOURCE!E731&amp;", "&amp; IF(lookups!$G$2-LEN(SOURCE!E731) &gt;=0, REPT(" ",lookups!$G$2-LEN(SOURCE!E731)), "")&amp;
      SOURCE!F731&amp;", "&amp; IF(lookups!$H$2-LEN(SOURCE!F731) &gt;= 0, REPT(" ",lookups!$H$2-LEN(SOURCE!F731)+2), "")&amp;"("&amp;
      SUBSTITUTE(TEXT(SOURCE!G731,"??0"),"  ","")&amp;" &lt;&lt; TAM_MAX_BITS) |"&amp; IF(lookups!$I$2-3 &gt;= 0, REPT(" ",MAX(1,lookups!$I$2-5+4+1-1-LEN(  IF(ISTEXT(SOURCE!H731),SOURCE!H731,  SUBSTITUTE(SUBSTITUTE(TEXT(SOURCE!H731,"????0"),"  ","")," ",""))   ))), "")&amp;
       IF(ISTEXT(SOURCE!H731),SOURCE!H731, SUBSTITUTE(SUBSTITUTE(TEXT(SOURCE!H731,"????0"),"  ","")," ",""))   &amp;","&amp; IF(lookups!$J$2-3 &gt;= 0, REPT(" ",lookups!$J$2-3-5), "")&amp;
      SOURCE!I731&amp;
" | "&amp; IF(lookups!$K$2-LEN(SOURCE!I731) &gt;= 0, REPT(" ",lookups!$K$2-LEN(SOURCE!I731)), "")&amp;
      SOURCE!J731&amp;      IF(lookups!$L$2-LEN(SOURCE!J731) &gt;= 0, REPT(" ",lookups!$L$2-LEN(SOURCE!J731)), "")&amp;
" | "&amp; IF(lookups!$K$2-LEN(SOURCE!I731) &gt;= 0, REPT(" ",lookups!$K$2-LEN(SOURCE!I731)), "")&amp;
      SOURCE!K731&amp;      IF(lookups!$L$2-LEN(SOURCE!K731) &gt;= 0, REPT(" ",lookups!$M$2-LEN(SOURCE!K731)), "")&amp;
" | "&amp; SOURCE!L731&amp;      IF(lookups!$O$2-LEN(SOURCE!L731) &gt;= 0, REPT(" ",lookups!$O$2-LEN(SOURCE!L731)), "")&amp;
" | "&amp; SOURCE!M731&amp;      IF(lookups!$P$2-LEN(SOURCE!M731) &gt;= 0, REPT(" ",lookups!$P$2-LEN(SOURCE!M731)), "")&amp;
      "},"&amp;IF(SOURCE!O731&lt;&gt;"",""&amp;SOURCE!O731,"")
 )
)
)</f>
        <v>/*  707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732" spans="1:1">
      <c r="A732" s="80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IF(lookups!$E$2-LEN(SOURCE!C732) &gt;= 0, REPT(" ",lookups!$E$2-LEN(SOURCE!C732)), "")&amp;
      SOURCE!D732&amp;", "&amp; IF(lookups!$F$2-LEN(SOURCE!D732) &gt;= 0, REPT(" ",lookups!$F$2-LEN(SOURCE!D732)), "")&amp;
      SOURCE!E732&amp;", "&amp; IF(lookups!$G$2-LEN(SOURCE!E732) &gt;=0, REPT(" ",lookups!$G$2-LEN(SOURCE!E732)), "")&amp;
      SOURCE!F732&amp;", "&amp; IF(lookups!$H$2-LEN(SOURCE!F732) &gt;= 0, REPT(" ",lookups!$H$2-LEN(SOURCE!F732)+2), "")&amp;"("&amp;
      SUBSTITUTE(TEXT(SOURCE!G732,"??0"),"  ","")&amp;" &lt;&lt; TAM_MAX_BITS) |"&amp; IF(lookups!$I$2-3 &gt;= 0, REPT(" ",MAX(1,lookups!$I$2-5+4+1-1-LEN(  IF(ISTEXT(SOURCE!H732),SOURCE!H732,  SUBSTITUTE(SUBSTITUTE(TEXT(SOURCE!H732,"????0"),"  ","")," ",""))   ))), "")&amp;
       IF(ISTEXT(SOURCE!H732),SOURCE!H732, SUBSTITUTE(SUBSTITUTE(TEXT(SOURCE!H732,"????0"),"  ","")," ",""))   &amp;","&amp; IF(lookups!$J$2-3 &gt;= 0, REPT(" ",lookups!$J$2-3-5), "")&amp;
      SOURCE!I732&amp;
" | "&amp; IF(lookups!$K$2-LEN(SOURCE!I732) &gt;= 0, REPT(" ",lookups!$K$2-LEN(SOURCE!I732)), "")&amp;
      SOURCE!J732&amp;      IF(lookups!$L$2-LEN(SOURCE!J732) &gt;= 0, REPT(" ",lookups!$L$2-LEN(SOURCE!J732)), "")&amp;
" | "&amp; IF(lookups!$K$2-LEN(SOURCE!I732) &gt;= 0, REPT(" ",lookups!$K$2-LEN(SOURCE!I732)), "")&amp;
      SOURCE!K732&amp;      IF(lookups!$L$2-LEN(SOURCE!K732) &gt;= 0, REPT(" ",lookups!$M$2-LEN(SOURCE!K732)), "")&amp;
" | "&amp; SOURCE!L732&amp;      IF(lookups!$O$2-LEN(SOURCE!L732) &gt;= 0, REPT(" ",lookups!$O$2-LEN(SOURCE!L732)), "")&amp;
" | "&amp; SOURCE!M732&amp;      IF(lookups!$P$2-LEN(SOURCE!M732) &gt;= 0, REPT(" ",lookups!$P$2-LEN(SOURCE!M732)), "")&amp;
      "},"&amp;IF(SOURCE!O732&lt;&gt;"",""&amp;SOURCE!O732,"")
 )
)
)</f>
        <v>/*  708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733" spans="1:1">
      <c r="A733" s="80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IF(lookups!$E$2-LEN(SOURCE!C733) &gt;= 0, REPT(" ",lookups!$E$2-LEN(SOURCE!C733)), "")&amp;
      SOURCE!D733&amp;", "&amp; IF(lookups!$F$2-LEN(SOURCE!D733) &gt;= 0, REPT(" ",lookups!$F$2-LEN(SOURCE!D733)), "")&amp;
      SOURCE!E733&amp;", "&amp; IF(lookups!$G$2-LEN(SOURCE!E733) &gt;=0, REPT(" ",lookups!$G$2-LEN(SOURCE!E733)), "")&amp;
      SOURCE!F733&amp;", "&amp; IF(lookups!$H$2-LEN(SOURCE!F733) &gt;= 0, REPT(" ",lookups!$H$2-LEN(SOURCE!F733)+2), "")&amp;"("&amp;
      SUBSTITUTE(TEXT(SOURCE!G733,"??0"),"  ","")&amp;" &lt;&lt; TAM_MAX_BITS) |"&amp; IF(lookups!$I$2-3 &gt;= 0, REPT(" ",MAX(1,lookups!$I$2-5+4+1-1-LEN(  IF(ISTEXT(SOURCE!H733),SOURCE!H733,  SUBSTITUTE(SUBSTITUTE(TEXT(SOURCE!H733,"????0"),"  ","")," ",""))   ))), "")&amp;
       IF(ISTEXT(SOURCE!H733),SOURCE!H733, SUBSTITUTE(SUBSTITUTE(TEXT(SOURCE!H733,"????0"),"  ","")," ",""))   &amp;","&amp; IF(lookups!$J$2-3 &gt;= 0, REPT(" ",lookups!$J$2-3-5), "")&amp;
      SOURCE!I733&amp;
" | "&amp; IF(lookups!$K$2-LEN(SOURCE!I733) &gt;= 0, REPT(" ",lookups!$K$2-LEN(SOURCE!I733)), "")&amp;
      SOURCE!J733&amp;      IF(lookups!$L$2-LEN(SOURCE!J733) &gt;= 0, REPT(" ",lookups!$L$2-LEN(SOURCE!J733)), "")&amp;
" | "&amp; IF(lookups!$K$2-LEN(SOURCE!I733) &gt;= 0, REPT(" ",lookups!$K$2-LEN(SOURCE!I733)), "")&amp;
      SOURCE!K733&amp;      IF(lookups!$L$2-LEN(SOURCE!K733) &gt;= 0, REPT(" ",lookups!$M$2-LEN(SOURCE!K733)), "")&amp;
" | "&amp; SOURCE!L733&amp;      IF(lookups!$O$2-LEN(SOURCE!L733) &gt;= 0, REPT(" ",lookups!$O$2-LEN(SOURCE!L733)), "")&amp;
" | "&amp; SOURCE!M733&amp;      IF(lookups!$P$2-LEN(SOURCE!M733) &gt;= 0, REPT(" ",lookups!$P$2-LEN(SOURCE!M733)), "")&amp;
      "},"&amp;IF(SOURCE!O733&lt;&gt;"",""&amp;SOURCE!O733,"")
 )
)
)</f>
        <v>/*  709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734" spans="1:1">
      <c r="A734" s="80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IF(lookups!$E$2-LEN(SOURCE!C734) &gt;= 0, REPT(" ",lookups!$E$2-LEN(SOURCE!C734)), "")&amp;
      SOURCE!D734&amp;", "&amp; IF(lookups!$F$2-LEN(SOURCE!D734) &gt;= 0, REPT(" ",lookups!$F$2-LEN(SOURCE!D734)), "")&amp;
      SOURCE!E734&amp;", "&amp; IF(lookups!$G$2-LEN(SOURCE!E734) &gt;=0, REPT(" ",lookups!$G$2-LEN(SOURCE!E734)), "")&amp;
      SOURCE!F734&amp;", "&amp; IF(lookups!$H$2-LEN(SOURCE!F734) &gt;= 0, REPT(" ",lookups!$H$2-LEN(SOURCE!F734)+2), "")&amp;"("&amp;
      SUBSTITUTE(TEXT(SOURCE!G734,"??0"),"  ","")&amp;" &lt;&lt; TAM_MAX_BITS) |"&amp; IF(lookups!$I$2-3 &gt;= 0, REPT(" ",MAX(1,lookups!$I$2-5+4+1-1-LEN(  IF(ISTEXT(SOURCE!H734),SOURCE!H734,  SUBSTITUTE(SUBSTITUTE(TEXT(SOURCE!H734,"????0"),"  ","")," ",""))   ))), "")&amp;
       IF(ISTEXT(SOURCE!H734),SOURCE!H734, SUBSTITUTE(SUBSTITUTE(TEXT(SOURCE!H734,"????0"),"  ","")," ",""))   &amp;","&amp; IF(lookups!$J$2-3 &gt;= 0, REPT(" ",lookups!$J$2-3-5), "")&amp;
      SOURCE!I734&amp;
" | "&amp; IF(lookups!$K$2-LEN(SOURCE!I734) &gt;= 0, REPT(" ",lookups!$K$2-LEN(SOURCE!I734)), "")&amp;
      SOURCE!J734&amp;      IF(lookups!$L$2-LEN(SOURCE!J734) &gt;= 0, REPT(" ",lookups!$L$2-LEN(SOURCE!J734)), "")&amp;
" | "&amp; IF(lookups!$K$2-LEN(SOURCE!I734) &gt;= 0, REPT(" ",lookups!$K$2-LEN(SOURCE!I734)), "")&amp;
      SOURCE!K734&amp;      IF(lookups!$L$2-LEN(SOURCE!K734) &gt;= 0, REPT(" ",lookups!$M$2-LEN(SOURCE!K734)), "")&amp;
" | "&amp; SOURCE!L734&amp;      IF(lookups!$O$2-LEN(SOURCE!L734) &gt;= 0, REPT(" ",lookups!$O$2-LEN(SOURCE!L734)), "")&amp;
" | "&amp; SOURCE!M734&amp;      IF(lookups!$P$2-LEN(SOURCE!M734) &gt;= 0, REPT(" ",lookups!$P$2-LEN(SOURCE!M734)), "")&amp;
      "},"&amp;IF(SOURCE!O734&lt;&gt;"",""&amp;SOURCE!O734,"")
 )
)
)</f>
        <v>/*  710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735" spans="1:1">
      <c r="A735" s="80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IF(lookups!$E$2-LEN(SOURCE!C735) &gt;= 0, REPT(" ",lookups!$E$2-LEN(SOURCE!C735)), "")&amp;
      SOURCE!D735&amp;", "&amp; IF(lookups!$F$2-LEN(SOURCE!D735) &gt;= 0, REPT(" ",lookups!$F$2-LEN(SOURCE!D735)), "")&amp;
      SOURCE!E735&amp;", "&amp; IF(lookups!$G$2-LEN(SOURCE!E735) &gt;=0, REPT(" ",lookups!$G$2-LEN(SOURCE!E735)), "")&amp;
      SOURCE!F735&amp;", "&amp; IF(lookups!$H$2-LEN(SOURCE!F735) &gt;= 0, REPT(" ",lookups!$H$2-LEN(SOURCE!F735)+2), "")&amp;"("&amp;
      SUBSTITUTE(TEXT(SOURCE!G735,"??0"),"  ","")&amp;" &lt;&lt; TAM_MAX_BITS) |"&amp; IF(lookups!$I$2-3 &gt;= 0, REPT(" ",MAX(1,lookups!$I$2-5+4+1-1-LEN(  IF(ISTEXT(SOURCE!H735),SOURCE!H735,  SUBSTITUTE(SUBSTITUTE(TEXT(SOURCE!H735,"????0"),"  ","")," ",""))   ))), "")&amp;
       IF(ISTEXT(SOURCE!H735),SOURCE!H735, SUBSTITUTE(SUBSTITUTE(TEXT(SOURCE!H735,"????0"),"  ","")," ",""))   &amp;","&amp; IF(lookups!$J$2-3 &gt;= 0, REPT(" ",lookups!$J$2-3-5), "")&amp;
      SOURCE!I735&amp;
" | "&amp; IF(lookups!$K$2-LEN(SOURCE!I735) &gt;= 0, REPT(" ",lookups!$K$2-LEN(SOURCE!I735)), "")&amp;
      SOURCE!J735&amp;      IF(lookups!$L$2-LEN(SOURCE!J735) &gt;= 0, REPT(" ",lookups!$L$2-LEN(SOURCE!J735)), "")&amp;
" | "&amp; IF(lookups!$K$2-LEN(SOURCE!I735) &gt;= 0, REPT(" ",lookups!$K$2-LEN(SOURCE!I735)), "")&amp;
      SOURCE!K735&amp;      IF(lookups!$L$2-LEN(SOURCE!K735) &gt;= 0, REPT(" ",lookups!$M$2-LEN(SOURCE!K735)), "")&amp;
" | "&amp; SOURCE!L735&amp;      IF(lookups!$O$2-LEN(SOURCE!L735) &gt;= 0, REPT(" ",lookups!$O$2-LEN(SOURCE!L735)), "")&amp;
" | "&amp; SOURCE!M735&amp;      IF(lookups!$P$2-LEN(SOURCE!M735) &gt;= 0, REPT(" ",lookups!$P$2-LEN(SOURCE!M735)), "")&amp;
      "},"&amp;IF(SOURCE!O735&lt;&gt;"",""&amp;SOURCE!O735,"")
 )
)
)</f>
        <v>/*  711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736" spans="1:1">
      <c r="A736" s="80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IF(lookups!$E$2-LEN(SOURCE!C736) &gt;= 0, REPT(" ",lookups!$E$2-LEN(SOURCE!C736)), "")&amp;
      SOURCE!D736&amp;", "&amp; IF(lookups!$F$2-LEN(SOURCE!D736) &gt;= 0, REPT(" ",lookups!$F$2-LEN(SOURCE!D736)), "")&amp;
      SOURCE!E736&amp;", "&amp; IF(lookups!$G$2-LEN(SOURCE!E736) &gt;=0, REPT(" ",lookups!$G$2-LEN(SOURCE!E736)), "")&amp;
      SOURCE!F736&amp;", "&amp; IF(lookups!$H$2-LEN(SOURCE!F736) &gt;= 0, REPT(" ",lookups!$H$2-LEN(SOURCE!F736)+2), "")&amp;"("&amp;
      SUBSTITUTE(TEXT(SOURCE!G736,"??0"),"  ","")&amp;" &lt;&lt; TAM_MAX_BITS) |"&amp; IF(lookups!$I$2-3 &gt;= 0, REPT(" ",MAX(1,lookups!$I$2-5+4+1-1-LEN(  IF(ISTEXT(SOURCE!H736),SOURCE!H736,  SUBSTITUTE(SUBSTITUTE(TEXT(SOURCE!H736,"????0"),"  ","")," ",""))   ))), "")&amp;
       IF(ISTEXT(SOURCE!H736),SOURCE!H736, SUBSTITUTE(SUBSTITUTE(TEXT(SOURCE!H736,"????0"),"  ","")," ",""))   &amp;","&amp; IF(lookups!$J$2-3 &gt;= 0, REPT(" ",lookups!$J$2-3-5), "")&amp;
      SOURCE!I736&amp;
" | "&amp; IF(lookups!$K$2-LEN(SOURCE!I736) &gt;= 0, REPT(" ",lookups!$K$2-LEN(SOURCE!I736)), "")&amp;
      SOURCE!J736&amp;      IF(lookups!$L$2-LEN(SOURCE!J736) &gt;= 0, REPT(" ",lookups!$L$2-LEN(SOURCE!J736)), "")&amp;
" | "&amp; IF(lookups!$K$2-LEN(SOURCE!I736) &gt;= 0, REPT(" ",lookups!$K$2-LEN(SOURCE!I736)), "")&amp;
      SOURCE!K736&amp;      IF(lookups!$L$2-LEN(SOURCE!K736) &gt;= 0, REPT(" ",lookups!$M$2-LEN(SOURCE!K736)), "")&amp;
" | "&amp; SOURCE!L736&amp;      IF(lookups!$O$2-LEN(SOURCE!L736) &gt;= 0, REPT(" ",lookups!$O$2-LEN(SOURCE!L736)), "")&amp;
" | "&amp; SOURCE!M736&amp;      IF(lookups!$P$2-LEN(SOURCE!M736) &gt;= 0, REPT(" ",lookups!$P$2-LEN(SOURCE!M736)), "")&amp;
      "},"&amp;IF(SOURCE!O736&lt;&gt;"",""&amp;SOURCE!O736,"")
 )
)
)</f>
        <v>/*  712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737" spans="1:1">
      <c r="A737" s="80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IF(lookups!$E$2-LEN(SOURCE!C737) &gt;= 0, REPT(" ",lookups!$E$2-LEN(SOURCE!C737)), "")&amp;
      SOURCE!D737&amp;", "&amp; IF(lookups!$F$2-LEN(SOURCE!D737) &gt;= 0, REPT(" ",lookups!$F$2-LEN(SOURCE!D737)), "")&amp;
      SOURCE!E737&amp;", "&amp; IF(lookups!$G$2-LEN(SOURCE!E737) &gt;=0, REPT(" ",lookups!$G$2-LEN(SOURCE!E737)), "")&amp;
      SOURCE!F737&amp;", "&amp; IF(lookups!$H$2-LEN(SOURCE!F737) &gt;= 0, REPT(" ",lookups!$H$2-LEN(SOURCE!F737)+2), "")&amp;"("&amp;
      SUBSTITUTE(TEXT(SOURCE!G737,"??0"),"  ","")&amp;" &lt;&lt; TAM_MAX_BITS) |"&amp; IF(lookups!$I$2-3 &gt;= 0, REPT(" ",MAX(1,lookups!$I$2-5+4+1-1-LEN(  IF(ISTEXT(SOURCE!H737),SOURCE!H737,  SUBSTITUTE(SUBSTITUTE(TEXT(SOURCE!H737,"????0"),"  ","")," ",""))   ))), "")&amp;
       IF(ISTEXT(SOURCE!H737),SOURCE!H737, SUBSTITUTE(SUBSTITUTE(TEXT(SOURCE!H737,"????0"),"  ","")," ",""))   &amp;","&amp; IF(lookups!$J$2-3 &gt;= 0, REPT(" ",lookups!$J$2-3-5), "")&amp;
      SOURCE!I737&amp;
" | "&amp; IF(lookups!$K$2-LEN(SOURCE!I737) &gt;= 0, REPT(" ",lookups!$K$2-LEN(SOURCE!I737)), "")&amp;
      SOURCE!J737&amp;      IF(lookups!$L$2-LEN(SOURCE!J737) &gt;= 0, REPT(" ",lookups!$L$2-LEN(SOURCE!J737)), "")&amp;
" | "&amp; IF(lookups!$K$2-LEN(SOURCE!I737) &gt;= 0, REPT(" ",lookups!$K$2-LEN(SOURCE!I737)), "")&amp;
      SOURCE!K737&amp;      IF(lookups!$L$2-LEN(SOURCE!K737) &gt;= 0, REPT(" ",lookups!$M$2-LEN(SOURCE!K737)), "")&amp;
" | "&amp; SOURCE!L737&amp;      IF(lookups!$O$2-LEN(SOURCE!L737) &gt;= 0, REPT(" ",lookups!$O$2-LEN(SOURCE!L737)), "")&amp;
" | "&amp; SOURCE!M737&amp;      IF(lookups!$P$2-LEN(SOURCE!M737) &gt;= 0, REPT(" ",lookups!$P$2-LEN(SOURCE!M737)), "")&amp;
      "},"&amp;IF(SOURCE!O737&lt;&gt;"",""&amp;SOURCE!O737,"")
 )
)
)</f>
        <v>/*  713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738" spans="1:1">
      <c r="A738" s="80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IF(lookups!$E$2-LEN(SOURCE!C738) &gt;= 0, REPT(" ",lookups!$E$2-LEN(SOURCE!C738)), "")&amp;
      SOURCE!D738&amp;", "&amp; IF(lookups!$F$2-LEN(SOURCE!D738) &gt;= 0, REPT(" ",lookups!$F$2-LEN(SOURCE!D738)), "")&amp;
      SOURCE!E738&amp;", "&amp; IF(lookups!$G$2-LEN(SOURCE!E738) &gt;=0, REPT(" ",lookups!$G$2-LEN(SOURCE!E738)), "")&amp;
      SOURCE!F738&amp;", "&amp; IF(lookups!$H$2-LEN(SOURCE!F738) &gt;= 0, REPT(" ",lookups!$H$2-LEN(SOURCE!F738)+2), "")&amp;"("&amp;
      SUBSTITUTE(TEXT(SOURCE!G738,"??0"),"  ","")&amp;" &lt;&lt; TAM_MAX_BITS) |"&amp; IF(lookups!$I$2-3 &gt;= 0, REPT(" ",MAX(1,lookups!$I$2-5+4+1-1-LEN(  IF(ISTEXT(SOURCE!H738),SOURCE!H738,  SUBSTITUTE(SUBSTITUTE(TEXT(SOURCE!H738,"????0"),"  ","")," ",""))   ))), "")&amp;
       IF(ISTEXT(SOURCE!H738),SOURCE!H738, SUBSTITUTE(SUBSTITUTE(TEXT(SOURCE!H738,"????0"),"  ","")," ",""))   &amp;","&amp; IF(lookups!$J$2-3 &gt;= 0, REPT(" ",lookups!$J$2-3-5), "")&amp;
      SOURCE!I738&amp;
" | "&amp; IF(lookups!$K$2-LEN(SOURCE!I738) &gt;= 0, REPT(" ",lookups!$K$2-LEN(SOURCE!I738)), "")&amp;
      SOURCE!J738&amp;      IF(lookups!$L$2-LEN(SOURCE!J738) &gt;= 0, REPT(" ",lookups!$L$2-LEN(SOURCE!J738)), "")&amp;
" | "&amp; IF(lookups!$K$2-LEN(SOURCE!I738) &gt;= 0, REPT(" ",lookups!$K$2-LEN(SOURCE!I738)), "")&amp;
      SOURCE!K738&amp;      IF(lookups!$L$2-LEN(SOURCE!K738) &gt;= 0, REPT(" ",lookups!$M$2-LEN(SOURCE!K738)), "")&amp;
" | "&amp; SOURCE!L738&amp;      IF(lookups!$O$2-LEN(SOURCE!L738) &gt;= 0, REPT(" ",lookups!$O$2-LEN(SOURCE!L738)), "")&amp;
" | "&amp; SOURCE!M738&amp;      IF(lookups!$P$2-LEN(SOURCE!M738) &gt;= 0, REPT(" ",lookups!$P$2-LEN(SOURCE!M738)), "")&amp;
      "},"&amp;IF(SOURCE!O738&lt;&gt;"",""&amp;SOURCE!O738,"")
 )
)
)</f>
        <v>/*  714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739" spans="1:1">
      <c r="A739" s="80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IF(lookups!$E$2-LEN(SOURCE!C739) &gt;= 0, REPT(" ",lookups!$E$2-LEN(SOURCE!C739)), "")&amp;
      SOURCE!D739&amp;", "&amp; IF(lookups!$F$2-LEN(SOURCE!D739) &gt;= 0, REPT(" ",lookups!$F$2-LEN(SOURCE!D739)), "")&amp;
      SOURCE!E739&amp;", "&amp; IF(lookups!$G$2-LEN(SOURCE!E739) &gt;=0, REPT(" ",lookups!$G$2-LEN(SOURCE!E739)), "")&amp;
      SOURCE!F739&amp;", "&amp; IF(lookups!$H$2-LEN(SOURCE!F739) &gt;= 0, REPT(" ",lookups!$H$2-LEN(SOURCE!F739)+2), "")&amp;"("&amp;
      SUBSTITUTE(TEXT(SOURCE!G739,"??0"),"  ","")&amp;" &lt;&lt; TAM_MAX_BITS) |"&amp; IF(lookups!$I$2-3 &gt;= 0, REPT(" ",MAX(1,lookups!$I$2-5+4+1-1-LEN(  IF(ISTEXT(SOURCE!H739),SOURCE!H739,  SUBSTITUTE(SUBSTITUTE(TEXT(SOURCE!H739,"????0"),"  ","")," ",""))   ))), "")&amp;
       IF(ISTEXT(SOURCE!H739),SOURCE!H739, SUBSTITUTE(SUBSTITUTE(TEXT(SOURCE!H739,"????0"),"  ","")," ",""))   &amp;","&amp; IF(lookups!$J$2-3 &gt;= 0, REPT(" ",lookups!$J$2-3-5), "")&amp;
      SOURCE!I739&amp;
" | "&amp; IF(lookups!$K$2-LEN(SOURCE!I739) &gt;= 0, REPT(" ",lookups!$K$2-LEN(SOURCE!I739)), "")&amp;
      SOURCE!J739&amp;      IF(lookups!$L$2-LEN(SOURCE!J739) &gt;= 0, REPT(" ",lookups!$L$2-LEN(SOURCE!J739)), "")&amp;
" | "&amp; IF(lookups!$K$2-LEN(SOURCE!I739) &gt;= 0, REPT(" ",lookups!$K$2-LEN(SOURCE!I739)), "")&amp;
      SOURCE!K739&amp;      IF(lookups!$L$2-LEN(SOURCE!K739) &gt;= 0, REPT(" ",lookups!$M$2-LEN(SOURCE!K739)), "")&amp;
" | "&amp; SOURCE!L739&amp;      IF(lookups!$O$2-LEN(SOURCE!L739) &gt;= 0, REPT(" ",lookups!$O$2-LEN(SOURCE!L739)), "")&amp;
" | "&amp; SOURCE!M739&amp;      IF(lookups!$P$2-LEN(SOURCE!M739) &gt;= 0, REPT(" ",lookups!$P$2-LEN(SOURCE!M739)), "")&amp;
      "},"&amp;IF(SOURCE!O739&lt;&gt;"",""&amp;SOURCE!O739,"")
 )
)
)</f>
        <v>/*  715 */  { addItemToBuffer,              ITM_T_CARON,                 STD_T_CARON,                                   STD_T_CARON,                                   (0 &lt;&lt; TAM_MAX_BITS) |     0, CAT_AINT | SLS_UNCHANGED | US_UNCHANGED | EIM_DISABLED | PTP_DISABLED     },</v>
      </c>
    </row>
    <row r="740" spans="1:1">
      <c r="A740" s="80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IF(lookups!$E$2-LEN(SOURCE!C740) &gt;= 0, REPT(" ",lookups!$E$2-LEN(SOURCE!C740)), "")&amp;
      SOURCE!D740&amp;", "&amp; IF(lookups!$F$2-LEN(SOURCE!D740) &gt;= 0, REPT(" ",lookups!$F$2-LEN(SOURCE!D740)), "")&amp;
      SOURCE!E740&amp;", "&amp; IF(lookups!$G$2-LEN(SOURCE!E740) &gt;=0, REPT(" ",lookups!$G$2-LEN(SOURCE!E740)), "")&amp;
      SOURCE!F740&amp;", "&amp; IF(lookups!$H$2-LEN(SOURCE!F740) &gt;= 0, REPT(" ",lookups!$H$2-LEN(SOURCE!F740)+2), "")&amp;"("&amp;
      SUBSTITUTE(TEXT(SOURCE!G740,"??0"),"  ","")&amp;" &lt;&lt; TAM_MAX_BITS) |"&amp; IF(lookups!$I$2-3 &gt;= 0, REPT(" ",MAX(1,lookups!$I$2-5+4+1-1-LEN(  IF(ISTEXT(SOURCE!H740),SOURCE!H740,  SUBSTITUTE(SUBSTITUTE(TEXT(SOURCE!H740,"????0"),"  ","")," ",""))   ))), "")&amp;
       IF(ISTEXT(SOURCE!H740),SOURCE!H740, SUBSTITUTE(SUBSTITUTE(TEXT(SOURCE!H740,"????0"),"  ","")," ",""))   &amp;","&amp; IF(lookups!$J$2-3 &gt;= 0, REPT(" ",lookups!$J$2-3-5), "")&amp;
      SOURCE!I740&amp;
" | "&amp; IF(lookups!$K$2-LEN(SOURCE!I740) &gt;= 0, REPT(" ",lookups!$K$2-LEN(SOURCE!I740)), "")&amp;
      SOURCE!J740&amp;      IF(lookups!$L$2-LEN(SOURCE!J740) &gt;= 0, REPT(" ",lookups!$L$2-LEN(SOURCE!J740)), "")&amp;
" | "&amp; IF(lookups!$K$2-LEN(SOURCE!I740) &gt;= 0, REPT(" ",lookups!$K$2-LEN(SOURCE!I740)), "")&amp;
      SOURCE!K740&amp;      IF(lookups!$L$2-LEN(SOURCE!K740) &gt;= 0, REPT(" ",lookups!$M$2-LEN(SOURCE!K740)), "")&amp;
" | "&amp; SOURCE!L740&amp;      IF(lookups!$O$2-LEN(SOURCE!L740) &gt;= 0, REPT(" ",lookups!$O$2-LEN(SOURCE!L740)), "")&amp;
" | "&amp; SOURCE!M740&amp;      IF(lookups!$P$2-LEN(SOURCE!M740) &gt;= 0, REPT(" ",lookups!$P$2-LEN(SOURCE!M740)), "")&amp;
      "},"&amp;IF(SOURCE!O740&lt;&gt;"",""&amp;SOURCE!O740,"")
 )
)
)</f>
        <v>/*  716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741" spans="1:1">
      <c r="A741" s="80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IF(lookups!$E$2-LEN(SOURCE!C741) &gt;= 0, REPT(" ",lookups!$E$2-LEN(SOURCE!C741)), "")&amp;
      SOURCE!D741&amp;", "&amp; IF(lookups!$F$2-LEN(SOURCE!D741) &gt;= 0, REPT(" ",lookups!$F$2-LEN(SOURCE!D741)), "")&amp;
      SOURCE!E741&amp;", "&amp; IF(lookups!$G$2-LEN(SOURCE!E741) &gt;=0, REPT(" ",lookups!$G$2-LEN(SOURCE!E741)), "")&amp;
      SOURCE!F741&amp;", "&amp; IF(lookups!$H$2-LEN(SOURCE!F741) &gt;= 0, REPT(" ",lookups!$H$2-LEN(SOURCE!F741)+2), "")&amp;"("&amp;
      SUBSTITUTE(TEXT(SOURCE!G741,"??0"),"  ","")&amp;" &lt;&lt; TAM_MAX_BITS) |"&amp; IF(lookups!$I$2-3 &gt;= 0, REPT(" ",MAX(1,lookups!$I$2-5+4+1-1-LEN(  IF(ISTEXT(SOURCE!H741),SOURCE!H741,  SUBSTITUTE(SUBSTITUTE(TEXT(SOURCE!H741,"????0"),"  ","")," ",""))   ))), "")&amp;
       IF(ISTEXT(SOURCE!H741),SOURCE!H741, SUBSTITUTE(SUBSTITUTE(TEXT(SOURCE!H741,"????0"),"  ","")," ",""))   &amp;","&amp; IF(lookups!$J$2-3 &gt;= 0, REPT(" ",lookups!$J$2-3-5), "")&amp;
      SOURCE!I741&amp;
" | "&amp; IF(lookups!$K$2-LEN(SOURCE!I741) &gt;= 0, REPT(" ",lookups!$K$2-LEN(SOURCE!I741)), "")&amp;
      SOURCE!J741&amp;      IF(lookups!$L$2-LEN(SOURCE!J741) &gt;= 0, REPT(" ",lookups!$L$2-LEN(SOURCE!J741)), "")&amp;
" | "&amp; IF(lookups!$K$2-LEN(SOURCE!I741) &gt;= 0, REPT(" ",lookups!$K$2-LEN(SOURCE!I741)), "")&amp;
      SOURCE!K741&amp;      IF(lookups!$L$2-LEN(SOURCE!K741) &gt;= 0, REPT(" ",lookups!$M$2-LEN(SOURCE!K741)), "")&amp;
" | "&amp; SOURCE!L741&amp;      IF(lookups!$O$2-LEN(SOURCE!L741) &gt;= 0, REPT(" ",lookups!$O$2-LEN(SOURCE!L741)), "")&amp;
" | "&amp; SOURCE!M741&amp;      IF(lookups!$P$2-LEN(SOURCE!M741) &gt;= 0, REPT(" ",lookups!$P$2-LEN(SOURCE!M741)), "")&amp;
      "},"&amp;IF(SOURCE!O741&lt;&gt;"",""&amp;SOURCE!O741,"")
 )
)
)</f>
        <v>/*  717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742" spans="1:1">
      <c r="A742" s="80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IF(lookups!$E$2-LEN(SOURCE!C742) &gt;= 0, REPT(" ",lookups!$E$2-LEN(SOURCE!C742)), "")&amp;
      SOURCE!D742&amp;", "&amp; IF(lookups!$F$2-LEN(SOURCE!D742) &gt;= 0, REPT(" ",lookups!$F$2-LEN(SOURCE!D742)), "")&amp;
      SOURCE!E742&amp;", "&amp; IF(lookups!$G$2-LEN(SOURCE!E742) &gt;=0, REPT(" ",lookups!$G$2-LEN(SOURCE!E742)), "")&amp;
      SOURCE!F742&amp;", "&amp; IF(lookups!$H$2-LEN(SOURCE!F742) &gt;= 0, REPT(" ",lookups!$H$2-LEN(SOURCE!F742)+2), "")&amp;"("&amp;
      SUBSTITUTE(TEXT(SOURCE!G742,"??0"),"  ","")&amp;" &lt;&lt; TAM_MAX_BITS) |"&amp; IF(lookups!$I$2-3 &gt;= 0, REPT(" ",MAX(1,lookups!$I$2-5+4+1-1-LEN(  IF(ISTEXT(SOURCE!H742),SOURCE!H742,  SUBSTITUTE(SUBSTITUTE(TEXT(SOURCE!H742,"????0"),"  ","")," ",""))   ))), "")&amp;
       IF(ISTEXT(SOURCE!H742),SOURCE!H742, SUBSTITUTE(SUBSTITUTE(TEXT(SOURCE!H742,"????0"),"  ","")," ",""))   &amp;","&amp; IF(lookups!$J$2-3 &gt;= 0, REPT(" ",lookups!$J$2-3-5), "")&amp;
      SOURCE!I742&amp;
" | "&amp; IF(lookups!$K$2-LEN(SOURCE!I742) &gt;= 0, REPT(" ",lookups!$K$2-LEN(SOURCE!I742)), "")&amp;
      SOURCE!J742&amp;      IF(lookups!$L$2-LEN(SOURCE!J742) &gt;= 0, REPT(" ",lookups!$L$2-LEN(SOURCE!J742)), "")&amp;
" | "&amp; IF(lookups!$K$2-LEN(SOURCE!I742) &gt;= 0, REPT(" ",lookups!$K$2-LEN(SOURCE!I742)), "")&amp;
      SOURCE!K742&amp;      IF(lookups!$L$2-LEN(SOURCE!K742) &gt;= 0, REPT(" ",lookups!$M$2-LEN(SOURCE!K742)), "")&amp;
" | "&amp; SOURCE!L742&amp;      IF(lookups!$O$2-LEN(SOURCE!L742) &gt;= 0, REPT(" ",lookups!$O$2-LEN(SOURCE!L742)), "")&amp;
" | "&amp; SOURCE!M742&amp;      IF(lookups!$P$2-LEN(SOURCE!M742) &gt;= 0, REPT(" ",lookups!$P$2-LEN(SOURCE!M742)), "")&amp;
      "},"&amp;IF(SOURCE!O742&lt;&gt;"",""&amp;SOURCE!O742,"")
 )
)
)</f>
        <v>/*  718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743" spans="1:1">
      <c r="A743" s="80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IF(lookups!$E$2-LEN(SOURCE!C743) &gt;= 0, REPT(" ",lookups!$E$2-LEN(SOURCE!C743)), "")&amp;
      SOURCE!D743&amp;", "&amp; IF(lookups!$F$2-LEN(SOURCE!D743) &gt;= 0, REPT(" ",lookups!$F$2-LEN(SOURCE!D743)), "")&amp;
      SOURCE!E743&amp;", "&amp; IF(lookups!$G$2-LEN(SOURCE!E743) &gt;=0, REPT(" ",lookups!$G$2-LEN(SOURCE!E743)), "")&amp;
      SOURCE!F743&amp;", "&amp; IF(lookups!$H$2-LEN(SOURCE!F743) &gt;= 0, REPT(" ",lookups!$H$2-LEN(SOURCE!F743)+2), "")&amp;"("&amp;
      SUBSTITUTE(TEXT(SOURCE!G743,"??0"),"  ","")&amp;" &lt;&lt; TAM_MAX_BITS) |"&amp; IF(lookups!$I$2-3 &gt;= 0, REPT(" ",MAX(1,lookups!$I$2-5+4+1-1-LEN(  IF(ISTEXT(SOURCE!H743),SOURCE!H743,  SUBSTITUTE(SUBSTITUTE(TEXT(SOURCE!H743,"????0"),"  ","")," ",""))   ))), "")&amp;
       IF(ISTEXT(SOURCE!H743),SOURCE!H743, SUBSTITUTE(SUBSTITUTE(TEXT(SOURCE!H743,"????0"),"  ","")," ",""))   &amp;","&amp; IF(lookups!$J$2-3 &gt;= 0, REPT(" ",lookups!$J$2-3-5), "")&amp;
      SOURCE!I743&amp;
" | "&amp; IF(lookups!$K$2-LEN(SOURCE!I743) &gt;= 0, REPT(" ",lookups!$K$2-LEN(SOURCE!I743)), "")&amp;
      SOURCE!J743&amp;      IF(lookups!$L$2-LEN(SOURCE!J743) &gt;= 0, REPT(" ",lookups!$L$2-LEN(SOURCE!J743)), "")&amp;
" | "&amp; IF(lookups!$K$2-LEN(SOURCE!I743) &gt;= 0, REPT(" ",lookups!$K$2-LEN(SOURCE!I743)), "")&amp;
      SOURCE!K743&amp;      IF(lookups!$L$2-LEN(SOURCE!K743) &gt;= 0, REPT(" ",lookups!$M$2-LEN(SOURCE!K743)), "")&amp;
" | "&amp; SOURCE!L743&amp;      IF(lookups!$O$2-LEN(SOURCE!L743) &gt;= 0, REPT(" ",lookups!$O$2-LEN(SOURCE!L743)), "")&amp;
" | "&amp; SOURCE!M743&amp;      IF(lookups!$P$2-LEN(SOURCE!M743) &gt;= 0, REPT(" ",lookups!$P$2-LEN(SOURCE!M743)), "")&amp;
      "},"&amp;IF(SOURCE!O743&lt;&gt;"",""&amp;SOURCE!O743,"")
 )
)
)</f>
        <v>/*  719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744" spans="1:1">
      <c r="A744" s="80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IF(lookups!$E$2-LEN(SOURCE!C744) &gt;= 0, REPT(" ",lookups!$E$2-LEN(SOURCE!C744)), "")&amp;
      SOURCE!D744&amp;", "&amp; IF(lookups!$F$2-LEN(SOURCE!D744) &gt;= 0, REPT(" ",lookups!$F$2-LEN(SOURCE!D744)), "")&amp;
      SOURCE!E744&amp;", "&amp; IF(lookups!$G$2-LEN(SOURCE!E744) &gt;=0, REPT(" ",lookups!$G$2-LEN(SOURCE!E744)), "")&amp;
      SOURCE!F744&amp;", "&amp; IF(lookups!$H$2-LEN(SOURCE!F744) &gt;= 0, REPT(" ",lookups!$H$2-LEN(SOURCE!F744)+2), "")&amp;"("&amp;
      SUBSTITUTE(TEXT(SOURCE!G744,"??0"),"  ","")&amp;" &lt;&lt; TAM_MAX_BITS) |"&amp; IF(lookups!$I$2-3 &gt;= 0, REPT(" ",MAX(1,lookups!$I$2-5+4+1-1-LEN(  IF(ISTEXT(SOURCE!H744),SOURCE!H744,  SUBSTITUTE(SUBSTITUTE(TEXT(SOURCE!H744,"????0"),"  ","")," ",""))   ))), "")&amp;
       IF(ISTEXT(SOURCE!H744),SOURCE!H744, SUBSTITUTE(SUBSTITUTE(TEXT(SOURCE!H744,"????0"),"  ","")," ",""))   &amp;","&amp; IF(lookups!$J$2-3 &gt;= 0, REPT(" ",lookups!$J$2-3-5), "")&amp;
      SOURCE!I744&amp;
" | "&amp; IF(lookups!$K$2-LEN(SOURCE!I744) &gt;= 0, REPT(" ",lookups!$K$2-LEN(SOURCE!I744)), "")&amp;
      SOURCE!J744&amp;      IF(lookups!$L$2-LEN(SOURCE!J744) &gt;= 0, REPT(" ",lookups!$L$2-LEN(SOURCE!J744)), "")&amp;
" | "&amp; IF(lookups!$K$2-LEN(SOURCE!I744) &gt;= 0, REPT(" ",lookups!$K$2-LEN(SOURCE!I744)), "")&amp;
      SOURCE!K744&amp;      IF(lookups!$L$2-LEN(SOURCE!K744) &gt;= 0, REPT(" ",lookups!$M$2-LEN(SOURCE!K744)), "")&amp;
" | "&amp; SOURCE!L744&amp;      IF(lookups!$O$2-LEN(SOURCE!L744) &gt;= 0, REPT(" ",lookups!$O$2-LEN(SOURCE!L744)), "")&amp;
" | "&amp; SOURCE!M744&amp;      IF(lookups!$P$2-LEN(SOURCE!M744) &gt;= 0, REPT(" ",lookups!$P$2-LEN(SOURCE!M744)), "")&amp;
      "},"&amp;IF(SOURCE!O744&lt;&gt;"",""&amp;SOURCE!O744,"")
 )
)
)</f>
        <v>/*  720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745" spans="1:1">
      <c r="A745" s="80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IF(lookups!$E$2-LEN(SOURCE!C745) &gt;= 0, REPT(" ",lookups!$E$2-LEN(SOURCE!C745)), "")&amp;
      SOURCE!D745&amp;", "&amp; IF(lookups!$F$2-LEN(SOURCE!D745) &gt;= 0, REPT(" ",lookups!$F$2-LEN(SOURCE!D745)), "")&amp;
      SOURCE!E745&amp;", "&amp; IF(lookups!$G$2-LEN(SOURCE!E745) &gt;=0, REPT(" ",lookups!$G$2-LEN(SOURCE!E745)), "")&amp;
      SOURCE!F745&amp;", "&amp; IF(lookups!$H$2-LEN(SOURCE!F745) &gt;= 0, REPT(" ",lookups!$H$2-LEN(SOURCE!F745)+2), "")&amp;"("&amp;
      SUBSTITUTE(TEXT(SOURCE!G745,"??0"),"  ","")&amp;" &lt;&lt; TAM_MAX_BITS) |"&amp; IF(lookups!$I$2-3 &gt;= 0, REPT(" ",MAX(1,lookups!$I$2-5+4+1-1-LEN(  IF(ISTEXT(SOURCE!H745),SOURCE!H745,  SUBSTITUTE(SUBSTITUTE(TEXT(SOURCE!H745,"????0"),"  ","")," ",""))   ))), "")&amp;
       IF(ISTEXT(SOURCE!H745),SOURCE!H745, SUBSTITUTE(SUBSTITUTE(TEXT(SOURCE!H745,"????0"),"  ","")," ",""))   &amp;","&amp; IF(lookups!$J$2-3 &gt;= 0, REPT(" ",lookups!$J$2-3-5), "")&amp;
      SOURCE!I745&amp;
" | "&amp; IF(lookups!$K$2-LEN(SOURCE!I745) &gt;= 0, REPT(" ",lookups!$K$2-LEN(SOURCE!I745)), "")&amp;
      SOURCE!J745&amp;      IF(lookups!$L$2-LEN(SOURCE!J745) &gt;= 0, REPT(" ",lookups!$L$2-LEN(SOURCE!J745)), "")&amp;
" | "&amp; IF(lookups!$K$2-LEN(SOURCE!I745) &gt;= 0, REPT(" ",lookups!$K$2-LEN(SOURCE!I745)), "")&amp;
      SOURCE!K745&amp;      IF(lookups!$L$2-LEN(SOURCE!K745) &gt;= 0, REPT(" ",lookups!$M$2-LEN(SOURCE!K745)), "")&amp;
" | "&amp; SOURCE!L745&amp;      IF(lookups!$O$2-LEN(SOURCE!L745) &gt;= 0, REPT(" ",lookups!$O$2-LEN(SOURCE!L745)), "")&amp;
" | "&amp; SOURCE!M745&amp;      IF(lookups!$P$2-LEN(SOURCE!M745) &gt;= 0, REPT(" ",lookups!$P$2-LEN(SOURCE!M745)), "")&amp;
      "},"&amp;IF(SOURCE!O745&lt;&gt;"",""&amp;SOURCE!O745,"")
 )
)
)</f>
        <v>/*  721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746" spans="1:1">
      <c r="A746" s="80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IF(lookups!$E$2-LEN(SOURCE!C746) &gt;= 0, REPT(" ",lookups!$E$2-LEN(SOURCE!C746)), "")&amp;
      SOURCE!D746&amp;", "&amp; IF(lookups!$F$2-LEN(SOURCE!D746) &gt;= 0, REPT(" ",lookups!$F$2-LEN(SOURCE!D746)), "")&amp;
      SOURCE!E746&amp;", "&amp; IF(lookups!$G$2-LEN(SOURCE!E746) &gt;=0, REPT(" ",lookups!$G$2-LEN(SOURCE!E746)), "")&amp;
      SOURCE!F746&amp;", "&amp; IF(lookups!$H$2-LEN(SOURCE!F746) &gt;= 0, REPT(" ",lookups!$H$2-LEN(SOURCE!F746)+2), "")&amp;"("&amp;
      SUBSTITUTE(TEXT(SOURCE!G746,"??0"),"  ","")&amp;" &lt;&lt; TAM_MAX_BITS) |"&amp; IF(lookups!$I$2-3 &gt;= 0, REPT(" ",MAX(1,lookups!$I$2-5+4+1-1-LEN(  IF(ISTEXT(SOURCE!H746),SOURCE!H746,  SUBSTITUTE(SUBSTITUTE(TEXT(SOURCE!H746,"????0"),"  ","")," ",""))   ))), "")&amp;
       IF(ISTEXT(SOURCE!H746),SOURCE!H746, SUBSTITUTE(SUBSTITUTE(TEXT(SOURCE!H746,"????0"),"  ","")," ",""))   &amp;","&amp; IF(lookups!$J$2-3 &gt;= 0, REPT(" ",lookups!$J$2-3-5), "")&amp;
      SOURCE!I746&amp;
" | "&amp; IF(lookups!$K$2-LEN(SOURCE!I746) &gt;= 0, REPT(" ",lookups!$K$2-LEN(SOURCE!I746)), "")&amp;
      SOURCE!J746&amp;      IF(lookups!$L$2-LEN(SOURCE!J746) &gt;= 0, REPT(" ",lookups!$L$2-LEN(SOURCE!J746)), "")&amp;
" | "&amp; IF(lookups!$K$2-LEN(SOURCE!I746) &gt;= 0, REPT(" ",lookups!$K$2-LEN(SOURCE!I746)), "")&amp;
      SOURCE!K746&amp;      IF(lookups!$L$2-LEN(SOURCE!K746) &gt;= 0, REPT(" ",lookups!$M$2-LEN(SOURCE!K746)), "")&amp;
" | "&amp; SOURCE!L746&amp;      IF(lookups!$O$2-LEN(SOURCE!L746) &gt;= 0, REPT(" ",lookups!$O$2-LEN(SOURCE!L746)), "")&amp;
" | "&amp; SOURCE!M746&amp;      IF(lookups!$P$2-LEN(SOURCE!M746) &gt;= 0, REPT(" ",lookups!$P$2-LEN(SOURCE!M746)), "")&amp;
      "},"&amp;IF(SOURCE!O746&lt;&gt;"",""&amp;SOURCE!O746,"")
 )
)
)</f>
        <v>/*  722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747" spans="1:1">
      <c r="A747" s="80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IF(lookups!$E$2-LEN(SOURCE!C747) &gt;= 0, REPT(" ",lookups!$E$2-LEN(SOURCE!C747)), "")&amp;
      SOURCE!D747&amp;", "&amp; IF(lookups!$F$2-LEN(SOURCE!D747) &gt;= 0, REPT(" ",lookups!$F$2-LEN(SOURCE!D747)), "")&amp;
      SOURCE!E747&amp;", "&amp; IF(lookups!$G$2-LEN(SOURCE!E747) &gt;=0, REPT(" ",lookups!$G$2-LEN(SOURCE!E747)), "")&amp;
      SOURCE!F747&amp;", "&amp; IF(lookups!$H$2-LEN(SOURCE!F747) &gt;= 0, REPT(" ",lookups!$H$2-LEN(SOURCE!F747)+2), "")&amp;"("&amp;
      SUBSTITUTE(TEXT(SOURCE!G747,"??0"),"  ","")&amp;" &lt;&lt; TAM_MAX_BITS) |"&amp; IF(lookups!$I$2-3 &gt;= 0, REPT(" ",MAX(1,lookups!$I$2-5+4+1-1-LEN(  IF(ISTEXT(SOURCE!H747),SOURCE!H747,  SUBSTITUTE(SUBSTITUTE(TEXT(SOURCE!H747,"????0"),"  ","")," ",""))   ))), "")&amp;
       IF(ISTEXT(SOURCE!H747),SOURCE!H747, SUBSTITUTE(SUBSTITUTE(TEXT(SOURCE!H747,"????0"),"  ","")," ",""))   &amp;","&amp; IF(lookups!$J$2-3 &gt;= 0, REPT(" ",lookups!$J$2-3-5), "")&amp;
      SOURCE!I747&amp;
" | "&amp; IF(lookups!$K$2-LEN(SOURCE!I747) &gt;= 0, REPT(" ",lookups!$K$2-LEN(SOURCE!I747)), "")&amp;
      SOURCE!J747&amp;      IF(lookups!$L$2-LEN(SOURCE!J747) &gt;= 0, REPT(" ",lookups!$L$2-LEN(SOURCE!J747)), "")&amp;
" | "&amp; IF(lookups!$K$2-LEN(SOURCE!I747) &gt;= 0, REPT(" ",lookups!$K$2-LEN(SOURCE!I747)), "")&amp;
      SOURCE!K747&amp;      IF(lookups!$L$2-LEN(SOURCE!K747) &gt;= 0, REPT(" ",lookups!$M$2-LEN(SOURCE!K747)), "")&amp;
" | "&amp; SOURCE!L747&amp;      IF(lookups!$O$2-LEN(SOURCE!L747) &gt;= 0, REPT(" ",lookups!$O$2-LEN(SOURCE!L747)), "")&amp;
" | "&amp; SOURCE!M747&amp;      IF(lookups!$P$2-LEN(SOURCE!M747) &gt;= 0, REPT(" ",lookups!$P$2-LEN(SOURCE!M747)), "")&amp;
      "},"&amp;IF(SOURCE!O747&lt;&gt;"",""&amp;SOURCE!O747,"")
 )
)
)</f>
        <v>/*  723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748" spans="1:1">
      <c r="A748" s="80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IF(lookups!$E$2-LEN(SOURCE!C748) &gt;= 0, REPT(" ",lookups!$E$2-LEN(SOURCE!C748)), "")&amp;
      SOURCE!D748&amp;", "&amp; IF(lookups!$F$2-LEN(SOURCE!D748) &gt;= 0, REPT(" ",lookups!$F$2-LEN(SOURCE!D748)), "")&amp;
      SOURCE!E748&amp;", "&amp; IF(lookups!$G$2-LEN(SOURCE!E748) &gt;=0, REPT(" ",lookups!$G$2-LEN(SOURCE!E748)), "")&amp;
      SOURCE!F748&amp;", "&amp; IF(lookups!$H$2-LEN(SOURCE!F748) &gt;= 0, REPT(" ",lookups!$H$2-LEN(SOURCE!F748)+2), "")&amp;"("&amp;
      SUBSTITUTE(TEXT(SOURCE!G748,"??0"),"  ","")&amp;" &lt;&lt; TAM_MAX_BITS) |"&amp; IF(lookups!$I$2-3 &gt;= 0, REPT(" ",MAX(1,lookups!$I$2-5+4+1-1-LEN(  IF(ISTEXT(SOURCE!H748),SOURCE!H748,  SUBSTITUTE(SUBSTITUTE(TEXT(SOURCE!H748,"????0"),"  ","")," ",""))   ))), "")&amp;
       IF(ISTEXT(SOURCE!H748),SOURCE!H748, SUBSTITUTE(SUBSTITUTE(TEXT(SOURCE!H748,"????0"),"  ","")," ",""))   &amp;","&amp; IF(lookups!$J$2-3 &gt;= 0, REPT(" ",lookups!$J$2-3-5), "")&amp;
      SOURCE!I748&amp;
" | "&amp; IF(lookups!$K$2-LEN(SOURCE!I748) &gt;= 0, REPT(" ",lookups!$K$2-LEN(SOURCE!I748)), "")&amp;
      SOURCE!J748&amp;      IF(lookups!$L$2-LEN(SOURCE!J748) &gt;= 0, REPT(" ",lookups!$L$2-LEN(SOURCE!J748)), "")&amp;
" | "&amp; IF(lookups!$K$2-LEN(SOURCE!I748) &gt;= 0, REPT(" ",lookups!$K$2-LEN(SOURCE!I748)), "")&amp;
      SOURCE!K748&amp;      IF(lookups!$L$2-LEN(SOURCE!K748) &gt;= 0, REPT(" ",lookups!$M$2-LEN(SOURCE!K748)), "")&amp;
" | "&amp; SOURCE!L748&amp;      IF(lookups!$O$2-LEN(SOURCE!L748) &gt;= 0, REPT(" ",lookups!$O$2-LEN(SOURCE!L748)), "")&amp;
" | "&amp; SOURCE!M748&amp;      IF(lookups!$P$2-LEN(SOURCE!M748) &gt;= 0, REPT(" ",lookups!$P$2-LEN(SOURCE!M748)), "")&amp;
      "},"&amp;IF(SOURCE!O748&lt;&gt;"",""&amp;SOURCE!O748,"")
 )
)
)</f>
        <v>/*  724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749" spans="1:1">
      <c r="A749" s="80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IF(lookups!$E$2-LEN(SOURCE!C749) &gt;= 0, REPT(" ",lookups!$E$2-LEN(SOURCE!C749)), "")&amp;
      SOURCE!D749&amp;", "&amp; IF(lookups!$F$2-LEN(SOURCE!D749) &gt;= 0, REPT(" ",lookups!$F$2-LEN(SOURCE!D749)), "")&amp;
      SOURCE!E749&amp;", "&amp; IF(lookups!$G$2-LEN(SOURCE!E749) &gt;=0, REPT(" ",lookups!$G$2-LEN(SOURCE!E749)), "")&amp;
      SOURCE!F749&amp;", "&amp; IF(lookups!$H$2-LEN(SOURCE!F749) &gt;= 0, REPT(" ",lookups!$H$2-LEN(SOURCE!F749)+2), "")&amp;"("&amp;
      SUBSTITUTE(TEXT(SOURCE!G749,"??0"),"  ","")&amp;" &lt;&lt; TAM_MAX_BITS) |"&amp; IF(lookups!$I$2-3 &gt;= 0, REPT(" ",MAX(1,lookups!$I$2-5+4+1-1-LEN(  IF(ISTEXT(SOURCE!H749),SOURCE!H749,  SUBSTITUTE(SUBSTITUTE(TEXT(SOURCE!H749,"????0"),"  ","")," ",""))   ))), "")&amp;
       IF(ISTEXT(SOURCE!H749),SOURCE!H749, SUBSTITUTE(SUBSTITUTE(TEXT(SOURCE!H749,"????0"),"  ","")," ",""))   &amp;","&amp; IF(lookups!$J$2-3 &gt;= 0, REPT(" ",lookups!$J$2-3-5), "")&amp;
      SOURCE!I749&amp;
" | "&amp; IF(lookups!$K$2-LEN(SOURCE!I749) &gt;= 0, REPT(" ",lookups!$K$2-LEN(SOURCE!I749)), "")&amp;
      SOURCE!J749&amp;      IF(lookups!$L$2-LEN(SOURCE!J749) &gt;= 0, REPT(" ",lookups!$L$2-LEN(SOURCE!J749)), "")&amp;
" | "&amp; IF(lookups!$K$2-LEN(SOURCE!I749) &gt;= 0, REPT(" ",lookups!$K$2-LEN(SOURCE!I749)), "")&amp;
      SOURCE!K749&amp;      IF(lookups!$L$2-LEN(SOURCE!K749) &gt;= 0, REPT(" ",lookups!$M$2-LEN(SOURCE!K749)), "")&amp;
" | "&amp; SOURCE!L749&amp;      IF(lookups!$O$2-LEN(SOURCE!L749) &gt;= 0, REPT(" ",lookups!$O$2-LEN(SOURCE!L749)), "")&amp;
" | "&amp; SOURCE!M749&amp;      IF(lookups!$P$2-LEN(SOURCE!M749) &gt;= 0, REPT(" ",lookups!$P$2-LEN(SOURCE!M749)), "")&amp;
      "},"&amp;IF(SOURCE!O749&lt;&gt;"",""&amp;SOURCE!O749,"")
 )
)
)</f>
        <v>/*  725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750" spans="1:1">
      <c r="A750" s="80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IF(lookups!$E$2-LEN(SOURCE!C750) &gt;= 0, REPT(" ",lookups!$E$2-LEN(SOURCE!C750)), "")&amp;
      SOURCE!D750&amp;", "&amp; IF(lookups!$F$2-LEN(SOURCE!D750) &gt;= 0, REPT(" ",lookups!$F$2-LEN(SOURCE!D750)), "")&amp;
      SOURCE!E750&amp;", "&amp; IF(lookups!$G$2-LEN(SOURCE!E750) &gt;=0, REPT(" ",lookups!$G$2-LEN(SOURCE!E750)), "")&amp;
      SOURCE!F750&amp;", "&amp; IF(lookups!$H$2-LEN(SOURCE!F750) &gt;= 0, REPT(" ",lookups!$H$2-LEN(SOURCE!F750)+2), "")&amp;"("&amp;
      SUBSTITUTE(TEXT(SOURCE!G750,"??0"),"  ","")&amp;" &lt;&lt; TAM_MAX_BITS) |"&amp; IF(lookups!$I$2-3 &gt;= 0, REPT(" ",MAX(1,lookups!$I$2-5+4+1-1-LEN(  IF(ISTEXT(SOURCE!H750),SOURCE!H750,  SUBSTITUTE(SUBSTITUTE(TEXT(SOURCE!H750,"????0"),"  ","")," ",""))   ))), "")&amp;
       IF(ISTEXT(SOURCE!H750),SOURCE!H750, SUBSTITUTE(SUBSTITUTE(TEXT(SOURCE!H750,"????0"),"  ","")," ",""))   &amp;","&amp; IF(lookups!$J$2-3 &gt;= 0, REPT(" ",lookups!$J$2-3-5), "")&amp;
      SOURCE!I750&amp;
" | "&amp; IF(lookups!$K$2-LEN(SOURCE!I750) &gt;= 0, REPT(" ",lookups!$K$2-LEN(SOURCE!I750)), "")&amp;
      SOURCE!J750&amp;      IF(lookups!$L$2-LEN(SOURCE!J750) &gt;= 0, REPT(" ",lookups!$L$2-LEN(SOURCE!J750)), "")&amp;
" | "&amp; IF(lookups!$K$2-LEN(SOURCE!I750) &gt;= 0, REPT(" ",lookups!$K$2-LEN(SOURCE!I750)), "")&amp;
      SOURCE!K750&amp;      IF(lookups!$L$2-LEN(SOURCE!K750) &gt;= 0, REPT(" ",lookups!$M$2-LEN(SOURCE!K750)), "")&amp;
" | "&amp; SOURCE!L750&amp;      IF(lookups!$O$2-LEN(SOURCE!L750) &gt;= 0, REPT(" ",lookups!$O$2-LEN(SOURCE!L750)), "")&amp;
" | "&amp; SOURCE!M750&amp;      IF(lookups!$P$2-LEN(SOURCE!M750) &gt;= 0, REPT(" ",lookups!$P$2-LEN(SOURCE!M750)), "")&amp;
      "},"&amp;IF(SOURCE!O750&lt;&gt;"",""&amp;SOURCE!O750,"")
 )
)
)</f>
        <v>/*  726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751" spans="1:1">
      <c r="A751" s="80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IF(lookups!$E$2-LEN(SOURCE!C751) &gt;= 0, REPT(" ",lookups!$E$2-LEN(SOURCE!C751)), "")&amp;
      SOURCE!D751&amp;", "&amp; IF(lookups!$F$2-LEN(SOURCE!D751) &gt;= 0, REPT(" ",lookups!$F$2-LEN(SOURCE!D751)), "")&amp;
      SOURCE!E751&amp;", "&amp; IF(lookups!$G$2-LEN(SOURCE!E751) &gt;=0, REPT(" ",lookups!$G$2-LEN(SOURCE!E751)), "")&amp;
      SOURCE!F751&amp;", "&amp; IF(lookups!$H$2-LEN(SOURCE!F751) &gt;= 0, REPT(" ",lookups!$H$2-LEN(SOURCE!F751)+2), "")&amp;"("&amp;
      SUBSTITUTE(TEXT(SOURCE!G751,"??0"),"  ","")&amp;" &lt;&lt; TAM_MAX_BITS) |"&amp; IF(lookups!$I$2-3 &gt;= 0, REPT(" ",MAX(1,lookups!$I$2-5+4+1-1-LEN(  IF(ISTEXT(SOURCE!H751),SOURCE!H751,  SUBSTITUTE(SUBSTITUTE(TEXT(SOURCE!H751,"????0"),"  ","")," ",""))   ))), "")&amp;
       IF(ISTEXT(SOURCE!H751),SOURCE!H751, SUBSTITUTE(SUBSTITUTE(TEXT(SOURCE!H751,"????0"),"  ","")," ",""))   &amp;","&amp; IF(lookups!$J$2-3 &gt;= 0, REPT(" ",lookups!$J$2-3-5), "")&amp;
      SOURCE!I751&amp;
" | "&amp; IF(lookups!$K$2-LEN(SOURCE!I751) &gt;= 0, REPT(" ",lookups!$K$2-LEN(SOURCE!I751)), "")&amp;
      SOURCE!J751&amp;      IF(lookups!$L$2-LEN(SOURCE!J751) &gt;= 0, REPT(" ",lookups!$L$2-LEN(SOURCE!J751)), "")&amp;
" | "&amp; IF(lookups!$K$2-LEN(SOURCE!I751) &gt;= 0, REPT(" ",lookups!$K$2-LEN(SOURCE!I751)), "")&amp;
      SOURCE!K751&amp;      IF(lookups!$L$2-LEN(SOURCE!K751) &gt;= 0, REPT(" ",lookups!$M$2-LEN(SOURCE!K751)), "")&amp;
" | "&amp; SOURCE!L751&amp;      IF(lookups!$O$2-LEN(SOURCE!L751) &gt;= 0, REPT(" ",lookups!$O$2-LEN(SOURCE!L751)), "")&amp;
" | "&amp; SOURCE!M751&amp;      IF(lookups!$P$2-LEN(SOURCE!M751) &gt;= 0, REPT(" ",lookups!$P$2-LEN(SOURCE!M751)), "")&amp;
      "},"&amp;IF(SOURCE!O751&lt;&gt;"",""&amp;SOURCE!O751,"")
 )
)
)</f>
        <v>/*  727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752" spans="1:1">
      <c r="A752" s="80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IF(lookups!$E$2-LEN(SOURCE!C752) &gt;= 0, REPT(" ",lookups!$E$2-LEN(SOURCE!C752)), "")&amp;
      SOURCE!D752&amp;", "&amp; IF(lookups!$F$2-LEN(SOURCE!D752) &gt;= 0, REPT(" ",lookups!$F$2-LEN(SOURCE!D752)), "")&amp;
      SOURCE!E752&amp;", "&amp; IF(lookups!$G$2-LEN(SOURCE!E752) &gt;=0, REPT(" ",lookups!$G$2-LEN(SOURCE!E752)), "")&amp;
      SOURCE!F752&amp;", "&amp; IF(lookups!$H$2-LEN(SOURCE!F752) &gt;= 0, REPT(" ",lookups!$H$2-LEN(SOURCE!F752)+2), "")&amp;"("&amp;
      SUBSTITUTE(TEXT(SOURCE!G752,"??0"),"  ","")&amp;" &lt;&lt; TAM_MAX_BITS) |"&amp; IF(lookups!$I$2-3 &gt;= 0, REPT(" ",MAX(1,lookups!$I$2-5+4+1-1-LEN(  IF(ISTEXT(SOURCE!H752),SOURCE!H752,  SUBSTITUTE(SUBSTITUTE(TEXT(SOURCE!H752,"????0"),"  ","")," ",""))   ))), "")&amp;
       IF(ISTEXT(SOURCE!H752),SOURCE!H752, SUBSTITUTE(SUBSTITUTE(TEXT(SOURCE!H752,"????0"),"  ","")," ",""))   &amp;","&amp; IF(lookups!$J$2-3 &gt;= 0, REPT(" ",lookups!$J$2-3-5), "")&amp;
      SOURCE!I752&amp;
" | "&amp; IF(lookups!$K$2-LEN(SOURCE!I752) &gt;= 0, REPT(" ",lookups!$K$2-LEN(SOURCE!I752)), "")&amp;
      SOURCE!J752&amp;      IF(lookups!$L$2-LEN(SOURCE!J752) &gt;= 0, REPT(" ",lookups!$L$2-LEN(SOURCE!J752)), "")&amp;
" | "&amp; IF(lookups!$K$2-LEN(SOURCE!I752) &gt;= 0, REPT(" ",lookups!$K$2-LEN(SOURCE!I752)), "")&amp;
      SOURCE!K752&amp;      IF(lookups!$L$2-LEN(SOURCE!K752) &gt;= 0, REPT(" ",lookups!$M$2-LEN(SOURCE!K752)), "")&amp;
" | "&amp; SOURCE!L752&amp;      IF(lookups!$O$2-LEN(SOURCE!L752) &gt;= 0, REPT(" ",lookups!$O$2-LEN(SOURCE!L752)), "")&amp;
" | "&amp; SOURCE!M752&amp;      IF(lookups!$P$2-LEN(SOURCE!M752) &gt;= 0, REPT(" ",lookups!$P$2-LEN(SOURCE!M752)), "")&amp;
      "},"&amp;IF(SOURCE!O752&lt;&gt;"",""&amp;SOURCE!O752,"")
 )
)
)</f>
        <v>/*  728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753" spans="1:1">
      <c r="A753" s="80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IF(lookups!$E$2-LEN(SOURCE!C753) &gt;= 0, REPT(" ",lookups!$E$2-LEN(SOURCE!C753)), "")&amp;
      SOURCE!D753&amp;", "&amp; IF(lookups!$F$2-LEN(SOURCE!D753) &gt;= 0, REPT(" ",lookups!$F$2-LEN(SOURCE!D753)), "")&amp;
      SOURCE!E753&amp;", "&amp; IF(lookups!$G$2-LEN(SOURCE!E753) &gt;=0, REPT(" ",lookups!$G$2-LEN(SOURCE!E753)), "")&amp;
      SOURCE!F753&amp;", "&amp; IF(lookups!$H$2-LEN(SOURCE!F753) &gt;= 0, REPT(" ",lookups!$H$2-LEN(SOURCE!F753)+2), "")&amp;"("&amp;
      SUBSTITUTE(TEXT(SOURCE!G753,"??0"),"  ","")&amp;" &lt;&lt; TAM_MAX_BITS) |"&amp; IF(lookups!$I$2-3 &gt;= 0, REPT(" ",MAX(1,lookups!$I$2-5+4+1-1-LEN(  IF(ISTEXT(SOURCE!H753),SOURCE!H753,  SUBSTITUTE(SUBSTITUTE(TEXT(SOURCE!H753,"????0"),"  ","")," ",""))   ))), "")&amp;
       IF(ISTEXT(SOURCE!H753),SOURCE!H753, SUBSTITUTE(SUBSTITUTE(TEXT(SOURCE!H753,"????0"),"  ","")," ",""))   &amp;","&amp; IF(lookups!$J$2-3 &gt;= 0, REPT(" ",lookups!$J$2-3-5), "")&amp;
      SOURCE!I753&amp;
" | "&amp; IF(lookups!$K$2-LEN(SOURCE!I753) &gt;= 0, REPT(" ",lookups!$K$2-LEN(SOURCE!I753)), "")&amp;
      SOURCE!J753&amp;      IF(lookups!$L$2-LEN(SOURCE!J753) &gt;= 0, REPT(" ",lookups!$L$2-LEN(SOURCE!J753)), "")&amp;
" | "&amp; IF(lookups!$K$2-LEN(SOURCE!I753) &gt;= 0, REPT(" ",lookups!$K$2-LEN(SOURCE!I753)), "")&amp;
      SOURCE!K753&amp;      IF(lookups!$L$2-LEN(SOURCE!K753) &gt;= 0, REPT(" ",lookups!$M$2-LEN(SOURCE!K753)), "")&amp;
" | "&amp; SOURCE!L753&amp;      IF(lookups!$O$2-LEN(SOURCE!L753) &gt;= 0, REPT(" ",lookups!$O$2-LEN(SOURCE!L753)), "")&amp;
" | "&amp; SOURCE!M753&amp;      IF(lookups!$P$2-LEN(SOURCE!M753) &gt;= 0, REPT(" ",lookups!$P$2-LEN(SOURCE!M753)), "")&amp;
      "},"&amp;IF(SOURCE!O753&lt;&gt;"",""&amp;SOURCE!O753,"")
 )
)
)</f>
        <v>/*  729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754" spans="1:1">
      <c r="A754" s="80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IF(lookups!$E$2-LEN(SOURCE!C754) &gt;= 0, REPT(" ",lookups!$E$2-LEN(SOURCE!C754)), "")&amp;
      SOURCE!D754&amp;", "&amp; IF(lookups!$F$2-LEN(SOURCE!D754) &gt;= 0, REPT(" ",lookups!$F$2-LEN(SOURCE!D754)), "")&amp;
      SOURCE!E754&amp;", "&amp; IF(lookups!$G$2-LEN(SOURCE!E754) &gt;=0, REPT(" ",lookups!$G$2-LEN(SOURCE!E754)), "")&amp;
      SOURCE!F754&amp;", "&amp; IF(lookups!$H$2-LEN(SOURCE!F754) &gt;= 0, REPT(" ",lookups!$H$2-LEN(SOURCE!F754)+2), "")&amp;"("&amp;
      SUBSTITUTE(TEXT(SOURCE!G754,"??0"),"  ","")&amp;" &lt;&lt; TAM_MAX_BITS) |"&amp; IF(lookups!$I$2-3 &gt;= 0, REPT(" ",MAX(1,lookups!$I$2-5+4+1-1-LEN(  IF(ISTEXT(SOURCE!H754),SOURCE!H754,  SUBSTITUTE(SUBSTITUTE(TEXT(SOURCE!H754,"????0"),"  ","")," ",""))   ))), "")&amp;
       IF(ISTEXT(SOURCE!H754),SOURCE!H754, SUBSTITUTE(SUBSTITUTE(TEXT(SOURCE!H754,"????0"),"  ","")," ",""))   &amp;","&amp; IF(lookups!$J$2-3 &gt;= 0, REPT(" ",lookups!$J$2-3-5), "")&amp;
      SOURCE!I754&amp;
" | "&amp; IF(lookups!$K$2-LEN(SOURCE!I754) &gt;= 0, REPT(" ",lookups!$K$2-LEN(SOURCE!I754)), "")&amp;
      SOURCE!J754&amp;      IF(lookups!$L$2-LEN(SOURCE!J754) &gt;= 0, REPT(" ",lookups!$L$2-LEN(SOURCE!J754)), "")&amp;
" | "&amp; IF(lookups!$K$2-LEN(SOURCE!I754) &gt;= 0, REPT(" ",lookups!$K$2-LEN(SOURCE!I754)), "")&amp;
      SOURCE!K754&amp;      IF(lookups!$L$2-LEN(SOURCE!K754) &gt;= 0, REPT(" ",lookups!$M$2-LEN(SOURCE!K754)), "")&amp;
" | "&amp; SOURCE!L754&amp;      IF(lookups!$O$2-LEN(SOURCE!L754) &gt;= 0, REPT(" ",lookups!$O$2-LEN(SOURCE!L754)), "")&amp;
" | "&amp; SOURCE!M754&amp;      IF(lookups!$P$2-LEN(SOURCE!M754) &gt;= 0, REPT(" ",lookups!$P$2-LEN(SOURCE!M754)), "")&amp;
      "},"&amp;IF(SOURCE!O754&lt;&gt;"",""&amp;SOURCE!O754,"")
 )
)
)</f>
        <v>/*  730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755" spans="1:1">
      <c r="A755" s="80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IF(lookups!$E$2-LEN(SOURCE!C755) &gt;= 0, REPT(" ",lookups!$E$2-LEN(SOURCE!C755)), "")&amp;
      SOURCE!D755&amp;", "&amp; IF(lookups!$F$2-LEN(SOURCE!D755) &gt;= 0, REPT(" ",lookups!$F$2-LEN(SOURCE!D755)), "")&amp;
      SOURCE!E755&amp;", "&amp; IF(lookups!$G$2-LEN(SOURCE!E755) &gt;=0, REPT(" ",lookups!$G$2-LEN(SOURCE!E755)), "")&amp;
      SOURCE!F755&amp;", "&amp; IF(lookups!$H$2-LEN(SOURCE!F755) &gt;= 0, REPT(" ",lookups!$H$2-LEN(SOURCE!F755)+2), "")&amp;"("&amp;
      SUBSTITUTE(TEXT(SOURCE!G755,"??0"),"  ","")&amp;" &lt;&lt; TAM_MAX_BITS) |"&amp; IF(lookups!$I$2-3 &gt;= 0, REPT(" ",MAX(1,lookups!$I$2-5+4+1-1-LEN(  IF(ISTEXT(SOURCE!H755),SOURCE!H755,  SUBSTITUTE(SUBSTITUTE(TEXT(SOURCE!H755,"????0"),"  ","")," ",""))   ))), "")&amp;
       IF(ISTEXT(SOURCE!H755),SOURCE!H755, SUBSTITUTE(SUBSTITUTE(TEXT(SOURCE!H755,"????0"),"  ","")," ",""))   &amp;","&amp; IF(lookups!$J$2-3 &gt;= 0, REPT(" ",lookups!$J$2-3-5), "")&amp;
      SOURCE!I755&amp;
" | "&amp; IF(lookups!$K$2-LEN(SOURCE!I755) &gt;= 0, REPT(" ",lookups!$K$2-LEN(SOURCE!I755)), "")&amp;
      SOURCE!J755&amp;      IF(lookups!$L$2-LEN(SOURCE!J755) &gt;= 0, REPT(" ",lookups!$L$2-LEN(SOURCE!J755)), "")&amp;
" | "&amp; IF(lookups!$K$2-LEN(SOURCE!I755) &gt;= 0, REPT(" ",lookups!$K$2-LEN(SOURCE!I755)), "")&amp;
      SOURCE!K755&amp;      IF(lookups!$L$2-LEN(SOURCE!K755) &gt;= 0, REPT(" ",lookups!$M$2-LEN(SOURCE!K755)), "")&amp;
" | "&amp; SOURCE!L755&amp;      IF(lookups!$O$2-LEN(SOURCE!L755) &gt;= 0, REPT(" ",lookups!$O$2-LEN(SOURCE!L755)), "")&amp;
" | "&amp; SOURCE!M755&amp;      IF(lookups!$P$2-LEN(SOURCE!M755) &gt;= 0, REPT(" ",lookups!$P$2-LEN(SOURCE!M755)), "")&amp;
      "},"&amp;IF(SOURCE!O755&lt;&gt;"",""&amp;SOURCE!O755,"")
 )
)
)</f>
        <v>/*  731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756" spans="1:1">
      <c r="A756" s="80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IF(lookups!$E$2-LEN(SOURCE!C756) &gt;= 0, REPT(" ",lookups!$E$2-LEN(SOURCE!C756)), "")&amp;
      SOURCE!D756&amp;", "&amp; IF(lookups!$F$2-LEN(SOURCE!D756) &gt;= 0, REPT(" ",lookups!$F$2-LEN(SOURCE!D756)), "")&amp;
      SOURCE!E756&amp;", "&amp; IF(lookups!$G$2-LEN(SOURCE!E756) &gt;=0, REPT(" ",lookups!$G$2-LEN(SOURCE!E756)), "")&amp;
      SOURCE!F756&amp;", "&amp; IF(lookups!$H$2-LEN(SOURCE!F756) &gt;= 0, REPT(" ",lookups!$H$2-LEN(SOURCE!F756)+2), "")&amp;"("&amp;
      SUBSTITUTE(TEXT(SOURCE!G756,"??0"),"  ","")&amp;" &lt;&lt; TAM_MAX_BITS) |"&amp; IF(lookups!$I$2-3 &gt;= 0, REPT(" ",MAX(1,lookups!$I$2-5+4+1-1-LEN(  IF(ISTEXT(SOURCE!H756),SOURCE!H756,  SUBSTITUTE(SUBSTITUTE(TEXT(SOURCE!H756,"????0"),"  ","")," ",""))   ))), "")&amp;
       IF(ISTEXT(SOURCE!H756),SOURCE!H756, SUBSTITUTE(SUBSTITUTE(TEXT(SOURCE!H756,"????0"),"  ","")," ",""))   &amp;","&amp; IF(lookups!$J$2-3 &gt;= 0, REPT(" ",lookups!$J$2-3-5), "")&amp;
      SOURCE!I756&amp;
" | "&amp; IF(lookups!$K$2-LEN(SOURCE!I756) &gt;= 0, REPT(" ",lookups!$K$2-LEN(SOURCE!I756)), "")&amp;
      SOURCE!J756&amp;      IF(lookups!$L$2-LEN(SOURCE!J756) &gt;= 0, REPT(" ",lookups!$L$2-LEN(SOURCE!J756)), "")&amp;
" | "&amp; IF(lookups!$K$2-LEN(SOURCE!I756) &gt;= 0, REPT(" ",lookups!$K$2-LEN(SOURCE!I756)), "")&amp;
      SOURCE!K756&amp;      IF(lookups!$L$2-LEN(SOURCE!K756) &gt;= 0, REPT(" ",lookups!$M$2-LEN(SOURCE!K756)), "")&amp;
" | "&amp; SOURCE!L756&amp;      IF(lookups!$O$2-LEN(SOURCE!L756) &gt;= 0, REPT(" ",lookups!$O$2-LEN(SOURCE!L756)), "")&amp;
" | "&amp; SOURCE!M756&amp;      IF(lookups!$P$2-LEN(SOURCE!M756) &gt;= 0, REPT(" ",lookups!$P$2-LEN(SOURCE!M756)), "")&amp;
      "},"&amp;IF(SOURCE!O756&lt;&gt;"",""&amp;SOURCE!O756,"")
 )
)
)</f>
        <v>/*  732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757" spans="1:1">
      <c r="A757" s="80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IF(lookups!$E$2-LEN(SOURCE!C757) &gt;= 0, REPT(" ",lookups!$E$2-LEN(SOURCE!C757)), "")&amp;
      SOURCE!D757&amp;", "&amp; IF(lookups!$F$2-LEN(SOURCE!D757) &gt;= 0, REPT(" ",lookups!$F$2-LEN(SOURCE!D757)), "")&amp;
      SOURCE!E757&amp;", "&amp; IF(lookups!$G$2-LEN(SOURCE!E757) &gt;=0, REPT(" ",lookups!$G$2-LEN(SOURCE!E757)), "")&amp;
      SOURCE!F757&amp;", "&amp; IF(lookups!$H$2-LEN(SOURCE!F757) &gt;= 0, REPT(" ",lookups!$H$2-LEN(SOURCE!F757)+2), "")&amp;"("&amp;
      SUBSTITUTE(TEXT(SOURCE!G757,"??0"),"  ","")&amp;" &lt;&lt; TAM_MAX_BITS) |"&amp; IF(lookups!$I$2-3 &gt;= 0, REPT(" ",MAX(1,lookups!$I$2-5+4+1-1-LEN(  IF(ISTEXT(SOURCE!H757),SOURCE!H757,  SUBSTITUTE(SUBSTITUTE(TEXT(SOURCE!H757,"????0"),"  ","")," ",""))   ))), "")&amp;
       IF(ISTEXT(SOURCE!H757),SOURCE!H757, SUBSTITUTE(SUBSTITUTE(TEXT(SOURCE!H757,"????0"),"  ","")," ",""))   &amp;","&amp; IF(lookups!$J$2-3 &gt;= 0, REPT(" ",lookups!$J$2-3-5), "")&amp;
      SOURCE!I757&amp;
" | "&amp; IF(lookups!$K$2-LEN(SOURCE!I757) &gt;= 0, REPT(" ",lookups!$K$2-LEN(SOURCE!I757)), "")&amp;
      SOURCE!J757&amp;      IF(lookups!$L$2-LEN(SOURCE!J757) &gt;= 0, REPT(" ",lookups!$L$2-LEN(SOURCE!J757)), "")&amp;
" | "&amp; IF(lookups!$K$2-LEN(SOURCE!I757) &gt;= 0, REPT(" ",lookups!$K$2-LEN(SOURCE!I757)), "")&amp;
      SOURCE!K757&amp;      IF(lookups!$L$2-LEN(SOURCE!K757) &gt;= 0, REPT(" ",lookups!$M$2-LEN(SOURCE!K757)), "")&amp;
" | "&amp; SOURCE!L757&amp;      IF(lookups!$O$2-LEN(SOURCE!L757) &gt;= 0, REPT(" ",lookups!$O$2-LEN(SOURCE!L757)), "")&amp;
" | "&amp; SOURCE!M757&amp;      IF(lookups!$P$2-LEN(SOURCE!M757) &gt;= 0, REPT(" ",lookups!$P$2-LEN(SOURCE!M757)), "")&amp;
      "},"&amp;IF(SOURCE!O757&lt;&gt;"",""&amp;SOURCE!O757,"")
 )
)
)</f>
        <v>/*  733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758" spans="1:1">
      <c r="A758" s="80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IF(lookups!$E$2-LEN(SOURCE!C758) &gt;= 0, REPT(" ",lookups!$E$2-LEN(SOURCE!C758)), "")&amp;
      SOURCE!D758&amp;", "&amp; IF(lookups!$F$2-LEN(SOURCE!D758) &gt;= 0, REPT(" ",lookups!$F$2-LEN(SOURCE!D758)), "")&amp;
      SOURCE!E758&amp;", "&amp; IF(lookups!$G$2-LEN(SOURCE!E758) &gt;=0, REPT(" ",lookups!$G$2-LEN(SOURCE!E758)), "")&amp;
      SOURCE!F758&amp;", "&amp; IF(lookups!$H$2-LEN(SOURCE!F758) &gt;= 0, REPT(" ",lookups!$H$2-LEN(SOURCE!F758)+2), "")&amp;"("&amp;
      SUBSTITUTE(TEXT(SOURCE!G758,"??0"),"  ","")&amp;" &lt;&lt; TAM_MAX_BITS) |"&amp; IF(lookups!$I$2-3 &gt;= 0, REPT(" ",MAX(1,lookups!$I$2-5+4+1-1-LEN(  IF(ISTEXT(SOURCE!H758),SOURCE!H758,  SUBSTITUTE(SUBSTITUTE(TEXT(SOURCE!H758,"????0"),"  ","")," ",""))   ))), "")&amp;
       IF(ISTEXT(SOURCE!H758),SOURCE!H758, SUBSTITUTE(SUBSTITUTE(TEXT(SOURCE!H758,"????0"),"  ","")," ",""))   &amp;","&amp; IF(lookups!$J$2-3 &gt;= 0, REPT(" ",lookups!$J$2-3-5), "")&amp;
      SOURCE!I758&amp;
" | "&amp; IF(lookups!$K$2-LEN(SOURCE!I758) &gt;= 0, REPT(" ",lookups!$K$2-LEN(SOURCE!I758)), "")&amp;
      SOURCE!J758&amp;      IF(lookups!$L$2-LEN(SOURCE!J758) &gt;= 0, REPT(" ",lookups!$L$2-LEN(SOURCE!J758)), "")&amp;
" | "&amp; IF(lookups!$K$2-LEN(SOURCE!I758) &gt;= 0, REPT(" ",lookups!$K$2-LEN(SOURCE!I758)), "")&amp;
      SOURCE!K758&amp;      IF(lookups!$L$2-LEN(SOURCE!K758) &gt;= 0, REPT(" ",lookups!$M$2-LEN(SOURCE!K758)), "")&amp;
" | "&amp; SOURCE!L758&amp;      IF(lookups!$O$2-LEN(SOURCE!L758) &gt;= 0, REPT(" ",lookups!$O$2-LEN(SOURCE!L758)), "")&amp;
" | "&amp; SOURCE!M758&amp;      IF(lookups!$P$2-LEN(SOURCE!M758) &gt;= 0, REPT(" ",lookups!$P$2-LEN(SOURCE!M758)), "")&amp;
      "},"&amp;IF(SOURCE!O758&lt;&gt;"",""&amp;SOURCE!O758,"")
 )
)
)</f>
        <v>/*  734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759" spans="1:1">
      <c r="A759" s="80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IF(lookups!$E$2-LEN(SOURCE!C759) &gt;= 0, REPT(" ",lookups!$E$2-LEN(SOURCE!C759)), "")&amp;
      SOURCE!D759&amp;", "&amp; IF(lookups!$F$2-LEN(SOURCE!D759) &gt;= 0, REPT(" ",lookups!$F$2-LEN(SOURCE!D759)), "")&amp;
      SOURCE!E759&amp;", "&amp; IF(lookups!$G$2-LEN(SOURCE!E759) &gt;=0, REPT(" ",lookups!$G$2-LEN(SOURCE!E759)), "")&amp;
      SOURCE!F759&amp;", "&amp; IF(lookups!$H$2-LEN(SOURCE!F759) &gt;= 0, REPT(" ",lookups!$H$2-LEN(SOURCE!F759)+2), "")&amp;"("&amp;
      SUBSTITUTE(TEXT(SOURCE!G759,"??0"),"  ","")&amp;" &lt;&lt; TAM_MAX_BITS) |"&amp; IF(lookups!$I$2-3 &gt;= 0, REPT(" ",MAX(1,lookups!$I$2-5+4+1-1-LEN(  IF(ISTEXT(SOURCE!H759),SOURCE!H759,  SUBSTITUTE(SUBSTITUTE(TEXT(SOURCE!H759,"????0"),"  ","")," ",""))   ))), "")&amp;
       IF(ISTEXT(SOURCE!H759),SOURCE!H759, SUBSTITUTE(SUBSTITUTE(TEXT(SOURCE!H759,"????0"),"  ","")," ",""))   &amp;","&amp; IF(lookups!$J$2-3 &gt;= 0, REPT(" ",lookups!$J$2-3-5), "")&amp;
      SOURCE!I759&amp;
" | "&amp; IF(lookups!$K$2-LEN(SOURCE!I759) &gt;= 0, REPT(" ",lookups!$K$2-LEN(SOURCE!I759)), "")&amp;
      SOURCE!J759&amp;      IF(lookups!$L$2-LEN(SOURCE!J759) &gt;= 0, REPT(" ",lookups!$L$2-LEN(SOURCE!J759)), "")&amp;
" | "&amp; IF(lookups!$K$2-LEN(SOURCE!I759) &gt;= 0, REPT(" ",lookups!$K$2-LEN(SOURCE!I759)), "")&amp;
      SOURCE!K759&amp;      IF(lookups!$L$2-LEN(SOURCE!K759) &gt;= 0, REPT(" ",lookups!$M$2-LEN(SOURCE!K759)), "")&amp;
" | "&amp; SOURCE!L759&amp;      IF(lookups!$O$2-LEN(SOURCE!L759) &gt;= 0, REPT(" ",lookups!$O$2-LEN(SOURCE!L759)), "")&amp;
" | "&amp; SOURCE!M759&amp;      IF(lookups!$P$2-LEN(SOURCE!M759) &gt;= 0, REPT(" ",lookups!$P$2-LEN(SOURCE!M759)), "")&amp;
      "},"&amp;IF(SOURCE!O759&lt;&gt;"",""&amp;SOURCE!O759,"")
 )
)
)</f>
        <v>/*  735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760" spans="1:1">
      <c r="A760" s="80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IF(lookups!$E$2-LEN(SOURCE!C760) &gt;= 0, REPT(" ",lookups!$E$2-LEN(SOURCE!C760)), "")&amp;
      SOURCE!D760&amp;", "&amp; IF(lookups!$F$2-LEN(SOURCE!D760) &gt;= 0, REPT(" ",lookups!$F$2-LEN(SOURCE!D760)), "")&amp;
      SOURCE!E760&amp;", "&amp; IF(lookups!$G$2-LEN(SOURCE!E760) &gt;=0, REPT(" ",lookups!$G$2-LEN(SOURCE!E760)), "")&amp;
      SOURCE!F760&amp;", "&amp; IF(lookups!$H$2-LEN(SOURCE!F760) &gt;= 0, REPT(" ",lookups!$H$2-LEN(SOURCE!F760)+2), "")&amp;"("&amp;
      SUBSTITUTE(TEXT(SOURCE!G760,"??0"),"  ","")&amp;" &lt;&lt; TAM_MAX_BITS) |"&amp; IF(lookups!$I$2-3 &gt;= 0, REPT(" ",MAX(1,lookups!$I$2-5+4+1-1-LEN(  IF(ISTEXT(SOURCE!H760),SOURCE!H760,  SUBSTITUTE(SUBSTITUTE(TEXT(SOURCE!H760,"????0"),"  ","")," ",""))   ))), "")&amp;
       IF(ISTEXT(SOURCE!H760),SOURCE!H760, SUBSTITUTE(SUBSTITUTE(TEXT(SOURCE!H760,"????0"),"  ","")," ",""))   &amp;","&amp; IF(lookups!$J$2-3 &gt;= 0, REPT(" ",lookups!$J$2-3-5), "")&amp;
      SOURCE!I760&amp;
" | "&amp; IF(lookups!$K$2-LEN(SOURCE!I760) &gt;= 0, REPT(" ",lookups!$K$2-LEN(SOURCE!I760)), "")&amp;
      SOURCE!J760&amp;      IF(lookups!$L$2-LEN(SOURCE!J760) &gt;= 0, REPT(" ",lookups!$L$2-LEN(SOURCE!J760)), "")&amp;
" | "&amp; IF(lookups!$K$2-LEN(SOURCE!I760) &gt;= 0, REPT(" ",lookups!$K$2-LEN(SOURCE!I760)), "")&amp;
      SOURCE!K760&amp;      IF(lookups!$L$2-LEN(SOURCE!K760) &gt;= 0, REPT(" ",lookups!$M$2-LEN(SOURCE!K760)), "")&amp;
" | "&amp; SOURCE!L760&amp;      IF(lookups!$O$2-LEN(SOURCE!L760) &gt;= 0, REPT(" ",lookups!$O$2-LEN(SOURCE!L760)), "")&amp;
" | "&amp; SOURCE!M760&amp;      IF(lookups!$P$2-LEN(SOURCE!M760) &gt;= 0, REPT(" ",lookups!$P$2-LEN(SOURCE!M760)), "")&amp;
      "},"&amp;IF(SOURCE!O760&lt;&gt;"",""&amp;SOURCE!O760,"")
 )
)
)</f>
        <v>/*  736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761" spans="1:1">
      <c r="A761" s="80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IF(lookups!$E$2-LEN(SOURCE!C761) &gt;= 0, REPT(" ",lookups!$E$2-LEN(SOURCE!C761)), "")&amp;
      SOURCE!D761&amp;", "&amp; IF(lookups!$F$2-LEN(SOURCE!D761) &gt;= 0, REPT(" ",lookups!$F$2-LEN(SOURCE!D761)), "")&amp;
      SOURCE!E761&amp;", "&amp; IF(lookups!$G$2-LEN(SOURCE!E761) &gt;=0, REPT(" ",lookups!$G$2-LEN(SOURCE!E761)), "")&amp;
      SOURCE!F761&amp;", "&amp; IF(lookups!$H$2-LEN(SOURCE!F761) &gt;= 0, REPT(" ",lookups!$H$2-LEN(SOURCE!F761)+2), "")&amp;"("&amp;
      SUBSTITUTE(TEXT(SOURCE!G761,"??0"),"  ","")&amp;" &lt;&lt; TAM_MAX_BITS) |"&amp; IF(lookups!$I$2-3 &gt;= 0, REPT(" ",MAX(1,lookups!$I$2-5+4+1-1-LEN(  IF(ISTEXT(SOURCE!H761),SOURCE!H761,  SUBSTITUTE(SUBSTITUTE(TEXT(SOURCE!H761,"????0"),"  ","")," ",""))   ))), "")&amp;
       IF(ISTEXT(SOURCE!H761),SOURCE!H761, SUBSTITUTE(SUBSTITUTE(TEXT(SOURCE!H761,"????0"),"  ","")," ",""))   &amp;","&amp; IF(lookups!$J$2-3 &gt;= 0, REPT(" ",lookups!$J$2-3-5), "")&amp;
      SOURCE!I761&amp;
" | "&amp; IF(lookups!$K$2-LEN(SOURCE!I761) &gt;= 0, REPT(" ",lookups!$K$2-LEN(SOURCE!I761)), "")&amp;
      SOURCE!J761&amp;      IF(lookups!$L$2-LEN(SOURCE!J761) &gt;= 0, REPT(" ",lookups!$L$2-LEN(SOURCE!J761)), "")&amp;
" | "&amp; IF(lookups!$K$2-LEN(SOURCE!I761) &gt;= 0, REPT(" ",lookups!$K$2-LEN(SOURCE!I761)), "")&amp;
      SOURCE!K761&amp;      IF(lookups!$L$2-LEN(SOURCE!K761) &gt;= 0, REPT(" ",lookups!$M$2-LEN(SOURCE!K761)), "")&amp;
" | "&amp; SOURCE!L761&amp;      IF(lookups!$O$2-LEN(SOURCE!L761) &gt;= 0, REPT(" ",lookups!$O$2-LEN(SOURCE!L761)), "")&amp;
" | "&amp; SOURCE!M761&amp;      IF(lookups!$P$2-LEN(SOURCE!M761) &gt;= 0, REPT(" ",lookups!$P$2-LEN(SOURCE!M761)), "")&amp;
      "},"&amp;IF(SOURCE!O761&lt;&gt;"",""&amp;SOURCE!O761,"")
 )
)
)</f>
        <v>/*  737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762" spans="1:1">
      <c r="A762" s="80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IF(lookups!$E$2-LEN(SOURCE!C762) &gt;= 0, REPT(" ",lookups!$E$2-LEN(SOURCE!C762)), "")&amp;
      SOURCE!D762&amp;", "&amp; IF(lookups!$F$2-LEN(SOURCE!D762) &gt;= 0, REPT(" ",lookups!$F$2-LEN(SOURCE!D762)), "")&amp;
      SOURCE!E762&amp;", "&amp; IF(lookups!$G$2-LEN(SOURCE!E762) &gt;=0, REPT(" ",lookups!$G$2-LEN(SOURCE!E762)), "")&amp;
      SOURCE!F762&amp;", "&amp; IF(lookups!$H$2-LEN(SOURCE!F762) &gt;= 0, REPT(" ",lookups!$H$2-LEN(SOURCE!F762)+2), "")&amp;"("&amp;
      SUBSTITUTE(TEXT(SOURCE!G762,"??0"),"  ","")&amp;" &lt;&lt; TAM_MAX_BITS) |"&amp; IF(lookups!$I$2-3 &gt;= 0, REPT(" ",MAX(1,lookups!$I$2-5+4+1-1-LEN(  IF(ISTEXT(SOURCE!H762),SOURCE!H762,  SUBSTITUTE(SUBSTITUTE(TEXT(SOURCE!H762,"????0"),"  ","")," ",""))   ))), "")&amp;
       IF(ISTEXT(SOURCE!H762),SOURCE!H762, SUBSTITUTE(SUBSTITUTE(TEXT(SOURCE!H762,"????0"),"  ","")," ",""))   &amp;","&amp; IF(lookups!$J$2-3 &gt;= 0, REPT(" ",lookups!$J$2-3-5), "")&amp;
      SOURCE!I762&amp;
" | "&amp; IF(lookups!$K$2-LEN(SOURCE!I762) &gt;= 0, REPT(" ",lookups!$K$2-LEN(SOURCE!I762)), "")&amp;
      SOURCE!J762&amp;      IF(lookups!$L$2-LEN(SOURCE!J762) &gt;= 0, REPT(" ",lookups!$L$2-LEN(SOURCE!J762)), "")&amp;
" | "&amp; IF(lookups!$K$2-LEN(SOURCE!I762) &gt;= 0, REPT(" ",lookups!$K$2-LEN(SOURCE!I762)), "")&amp;
      SOURCE!K762&amp;      IF(lookups!$L$2-LEN(SOURCE!K762) &gt;= 0, REPT(" ",lookups!$M$2-LEN(SOURCE!K762)), "")&amp;
" | "&amp; SOURCE!L762&amp;      IF(lookups!$O$2-LEN(SOURCE!L762) &gt;= 0, REPT(" ",lookups!$O$2-LEN(SOURCE!L762)), "")&amp;
" | "&amp; SOURCE!M762&amp;      IF(lookups!$P$2-LEN(SOURCE!M762) &gt;= 0, REPT(" ",lookups!$P$2-LEN(SOURCE!M762)), "")&amp;
      "},"&amp;IF(SOURCE!O762&lt;&gt;"",""&amp;SOURCE!O762,"")
 )
)
)</f>
        <v>/*  738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763" spans="1:1">
      <c r="A763" s="80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IF(lookups!$E$2-LEN(SOURCE!C763) &gt;= 0, REPT(" ",lookups!$E$2-LEN(SOURCE!C763)), "")&amp;
      SOURCE!D763&amp;", "&amp; IF(lookups!$F$2-LEN(SOURCE!D763) &gt;= 0, REPT(" ",lookups!$F$2-LEN(SOURCE!D763)), "")&amp;
      SOURCE!E763&amp;", "&amp; IF(lookups!$G$2-LEN(SOURCE!E763) &gt;=0, REPT(" ",lookups!$G$2-LEN(SOURCE!E763)), "")&amp;
      SOURCE!F763&amp;", "&amp; IF(lookups!$H$2-LEN(SOURCE!F763) &gt;= 0, REPT(" ",lookups!$H$2-LEN(SOURCE!F763)+2), "")&amp;"("&amp;
      SUBSTITUTE(TEXT(SOURCE!G763,"??0"),"  ","")&amp;" &lt;&lt; TAM_MAX_BITS) |"&amp; IF(lookups!$I$2-3 &gt;= 0, REPT(" ",MAX(1,lookups!$I$2-5+4+1-1-LEN(  IF(ISTEXT(SOURCE!H763),SOURCE!H763,  SUBSTITUTE(SUBSTITUTE(TEXT(SOURCE!H763,"????0"),"  ","")," ",""))   ))), "")&amp;
       IF(ISTEXT(SOURCE!H763),SOURCE!H763, SUBSTITUTE(SUBSTITUTE(TEXT(SOURCE!H763,"????0"),"  ","")," ",""))   &amp;","&amp; IF(lookups!$J$2-3 &gt;= 0, REPT(" ",lookups!$J$2-3-5), "")&amp;
      SOURCE!I763&amp;
" | "&amp; IF(lookups!$K$2-LEN(SOURCE!I763) &gt;= 0, REPT(" ",lookups!$K$2-LEN(SOURCE!I763)), "")&amp;
      SOURCE!J763&amp;      IF(lookups!$L$2-LEN(SOURCE!J763) &gt;= 0, REPT(" ",lookups!$L$2-LEN(SOURCE!J763)), "")&amp;
" | "&amp; IF(lookups!$K$2-LEN(SOURCE!I763) &gt;= 0, REPT(" ",lookups!$K$2-LEN(SOURCE!I763)), "")&amp;
      SOURCE!K763&amp;      IF(lookups!$L$2-LEN(SOURCE!K763) &gt;= 0, REPT(" ",lookups!$M$2-LEN(SOURCE!K763)), "")&amp;
" | "&amp; SOURCE!L763&amp;      IF(lookups!$O$2-LEN(SOURCE!L763) &gt;= 0, REPT(" ",lookups!$O$2-LEN(SOURCE!L763)), "")&amp;
" | "&amp; SOURCE!M763&amp;      IF(lookups!$P$2-LEN(SOURCE!M763) &gt;= 0, REPT(" ",lookups!$P$2-LEN(SOURCE!M763)), "")&amp;
      "},"&amp;IF(SOURCE!O763&lt;&gt;"",""&amp;SOURCE!O763,"")
 )
)
)</f>
        <v>/*  739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764" spans="1:1">
      <c r="A764" s="80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IF(lookups!$E$2-LEN(SOURCE!C764) &gt;= 0, REPT(" ",lookups!$E$2-LEN(SOURCE!C764)), "")&amp;
      SOURCE!D764&amp;", "&amp; IF(lookups!$F$2-LEN(SOURCE!D764) &gt;= 0, REPT(" ",lookups!$F$2-LEN(SOURCE!D764)), "")&amp;
      SOURCE!E764&amp;", "&amp; IF(lookups!$G$2-LEN(SOURCE!E764) &gt;=0, REPT(" ",lookups!$G$2-LEN(SOURCE!E764)), "")&amp;
      SOURCE!F764&amp;", "&amp; IF(lookups!$H$2-LEN(SOURCE!F764) &gt;= 0, REPT(" ",lookups!$H$2-LEN(SOURCE!F764)+2), "")&amp;"("&amp;
      SUBSTITUTE(TEXT(SOURCE!G764,"??0"),"  ","")&amp;" &lt;&lt; TAM_MAX_BITS) |"&amp; IF(lookups!$I$2-3 &gt;= 0, REPT(" ",MAX(1,lookups!$I$2-5+4+1-1-LEN(  IF(ISTEXT(SOURCE!H764),SOURCE!H764,  SUBSTITUTE(SUBSTITUTE(TEXT(SOURCE!H764,"????0"),"  ","")," ",""))   ))), "")&amp;
       IF(ISTEXT(SOURCE!H764),SOURCE!H764, SUBSTITUTE(SUBSTITUTE(TEXT(SOURCE!H764,"????0"),"  ","")," ",""))   &amp;","&amp; IF(lookups!$J$2-3 &gt;= 0, REPT(" ",lookups!$J$2-3-5), "")&amp;
      SOURCE!I764&amp;
" | "&amp; IF(lookups!$K$2-LEN(SOURCE!I764) &gt;= 0, REPT(" ",lookups!$K$2-LEN(SOURCE!I764)), "")&amp;
      SOURCE!J764&amp;      IF(lookups!$L$2-LEN(SOURCE!J764) &gt;= 0, REPT(" ",lookups!$L$2-LEN(SOURCE!J764)), "")&amp;
" | "&amp; IF(lookups!$K$2-LEN(SOURCE!I764) &gt;= 0, REPT(" ",lookups!$K$2-LEN(SOURCE!I764)), "")&amp;
      SOURCE!K764&amp;      IF(lookups!$L$2-LEN(SOURCE!K764) &gt;= 0, REPT(" ",lookups!$M$2-LEN(SOURCE!K764)), "")&amp;
" | "&amp; SOURCE!L764&amp;      IF(lookups!$O$2-LEN(SOURCE!L764) &gt;= 0, REPT(" ",lookups!$O$2-LEN(SOURCE!L764)), "")&amp;
" | "&amp; SOURCE!M764&amp;      IF(lookups!$P$2-LEN(SOURCE!M764) &gt;= 0, REPT(" ",lookups!$P$2-LEN(SOURCE!M764)), "")&amp;
      "},"&amp;IF(SOURCE!O764&lt;&gt;"",""&amp;SOURCE!O764,"")
 )
)
)</f>
        <v>/*  740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765" spans="1:1">
      <c r="A765" s="80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IF(lookups!$E$2-LEN(SOURCE!C765) &gt;= 0, REPT(" ",lookups!$E$2-LEN(SOURCE!C765)), "")&amp;
      SOURCE!D765&amp;", "&amp; IF(lookups!$F$2-LEN(SOURCE!D765) &gt;= 0, REPT(" ",lookups!$F$2-LEN(SOURCE!D765)), "")&amp;
      SOURCE!E765&amp;", "&amp; IF(lookups!$G$2-LEN(SOURCE!E765) &gt;=0, REPT(" ",lookups!$G$2-LEN(SOURCE!E765)), "")&amp;
      SOURCE!F765&amp;", "&amp; IF(lookups!$H$2-LEN(SOURCE!F765) &gt;= 0, REPT(" ",lookups!$H$2-LEN(SOURCE!F765)+2), "")&amp;"("&amp;
      SUBSTITUTE(TEXT(SOURCE!G765,"??0"),"  ","")&amp;" &lt;&lt; TAM_MAX_BITS) |"&amp; IF(lookups!$I$2-3 &gt;= 0, REPT(" ",MAX(1,lookups!$I$2-5+4+1-1-LEN(  IF(ISTEXT(SOURCE!H765),SOURCE!H765,  SUBSTITUTE(SUBSTITUTE(TEXT(SOURCE!H765,"????0"),"  ","")," ",""))   ))), "")&amp;
       IF(ISTEXT(SOURCE!H765),SOURCE!H765, SUBSTITUTE(SUBSTITUTE(TEXT(SOURCE!H765,"????0"),"  ","")," ",""))   &amp;","&amp; IF(lookups!$J$2-3 &gt;= 0, REPT(" ",lookups!$J$2-3-5), "")&amp;
      SOURCE!I765&amp;
" | "&amp; IF(lookups!$K$2-LEN(SOURCE!I765) &gt;= 0, REPT(" ",lookups!$K$2-LEN(SOURCE!I765)), "")&amp;
      SOURCE!J765&amp;      IF(lookups!$L$2-LEN(SOURCE!J765) &gt;= 0, REPT(" ",lookups!$L$2-LEN(SOURCE!J765)), "")&amp;
" | "&amp; IF(lookups!$K$2-LEN(SOURCE!I765) &gt;= 0, REPT(" ",lookups!$K$2-LEN(SOURCE!I765)), "")&amp;
      SOURCE!K765&amp;      IF(lookups!$L$2-LEN(SOURCE!K765) &gt;= 0, REPT(" ",lookups!$M$2-LEN(SOURCE!K765)), "")&amp;
" | "&amp; SOURCE!L765&amp;      IF(lookups!$O$2-LEN(SOURCE!L765) &gt;= 0, REPT(" ",lookups!$O$2-LEN(SOURCE!L765)), "")&amp;
" | "&amp; SOURCE!M765&amp;      IF(lookups!$P$2-LEN(SOURCE!M765) &gt;= 0, REPT(" ",lookups!$P$2-LEN(SOURCE!M765)), "")&amp;
      "},"&amp;IF(SOURCE!O765&lt;&gt;"",""&amp;SOURCE!O765,"")
 )
)
)</f>
        <v>/*  741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766" spans="1:1">
      <c r="A766" s="80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IF(lookups!$E$2-LEN(SOURCE!C766) &gt;= 0, REPT(" ",lookups!$E$2-LEN(SOURCE!C766)), "")&amp;
      SOURCE!D766&amp;", "&amp; IF(lookups!$F$2-LEN(SOURCE!D766) &gt;= 0, REPT(" ",lookups!$F$2-LEN(SOURCE!D766)), "")&amp;
      SOURCE!E766&amp;", "&amp; IF(lookups!$G$2-LEN(SOURCE!E766) &gt;=0, REPT(" ",lookups!$G$2-LEN(SOURCE!E766)), "")&amp;
      SOURCE!F766&amp;", "&amp; IF(lookups!$H$2-LEN(SOURCE!F766) &gt;= 0, REPT(" ",lookups!$H$2-LEN(SOURCE!F766)+2), "")&amp;"("&amp;
      SUBSTITUTE(TEXT(SOURCE!G766,"??0"),"  ","")&amp;" &lt;&lt; TAM_MAX_BITS) |"&amp; IF(lookups!$I$2-3 &gt;= 0, REPT(" ",MAX(1,lookups!$I$2-5+4+1-1-LEN(  IF(ISTEXT(SOURCE!H766),SOURCE!H766,  SUBSTITUTE(SUBSTITUTE(TEXT(SOURCE!H766,"????0"),"  ","")," ",""))   ))), "")&amp;
       IF(ISTEXT(SOURCE!H766),SOURCE!H766, SUBSTITUTE(SUBSTITUTE(TEXT(SOURCE!H766,"????0"),"  ","")," ",""))   &amp;","&amp; IF(lookups!$J$2-3 &gt;= 0, REPT(" ",lookups!$J$2-3-5), "")&amp;
      SOURCE!I766&amp;
" | "&amp; IF(lookups!$K$2-LEN(SOURCE!I766) &gt;= 0, REPT(" ",lookups!$K$2-LEN(SOURCE!I766)), "")&amp;
      SOURCE!J766&amp;      IF(lookups!$L$2-LEN(SOURCE!J766) &gt;= 0, REPT(" ",lookups!$L$2-LEN(SOURCE!J766)), "")&amp;
" | "&amp; IF(lookups!$K$2-LEN(SOURCE!I766) &gt;= 0, REPT(" ",lookups!$K$2-LEN(SOURCE!I766)), "")&amp;
      SOURCE!K766&amp;      IF(lookups!$L$2-LEN(SOURCE!K766) &gt;= 0, REPT(" ",lookups!$M$2-LEN(SOURCE!K766)), "")&amp;
" | "&amp; SOURCE!L766&amp;      IF(lookups!$O$2-LEN(SOURCE!L766) &gt;= 0, REPT(" ",lookups!$O$2-LEN(SOURCE!L766)), "")&amp;
" | "&amp; SOURCE!M766&amp;      IF(lookups!$P$2-LEN(SOURCE!M766) &gt;= 0, REPT(" ",lookups!$P$2-LEN(SOURCE!M766)), "")&amp;
      "},"&amp;IF(SOURCE!O766&lt;&gt;"",""&amp;SOURCE!O766,"")
 )
)
)</f>
        <v>/*  742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767" spans="1:1">
      <c r="A767" s="80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IF(lookups!$E$2-LEN(SOURCE!C767) &gt;= 0, REPT(" ",lookups!$E$2-LEN(SOURCE!C767)), "")&amp;
      SOURCE!D767&amp;", "&amp; IF(lookups!$F$2-LEN(SOURCE!D767) &gt;= 0, REPT(" ",lookups!$F$2-LEN(SOURCE!D767)), "")&amp;
      SOURCE!E767&amp;", "&amp; IF(lookups!$G$2-LEN(SOURCE!E767) &gt;=0, REPT(" ",lookups!$G$2-LEN(SOURCE!E767)), "")&amp;
      SOURCE!F767&amp;", "&amp; IF(lookups!$H$2-LEN(SOURCE!F767) &gt;= 0, REPT(" ",lookups!$H$2-LEN(SOURCE!F767)+2), "")&amp;"("&amp;
      SUBSTITUTE(TEXT(SOURCE!G767,"??0"),"  ","")&amp;" &lt;&lt; TAM_MAX_BITS) |"&amp; IF(lookups!$I$2-3 &gt;= 0, REPT(" ",MAX(1,lookups!$I$2-5+4+1-1-LEN(  IF(ISTEXT(SOURCE!H767),SOURCE!H767,  SUBSTITUTE(SUBSTITUTE(TEXT(SOURCE!H767,"????0"),"  ","")," ",""))   ))), "")&amp;
       IF(ISTEXT(SOURCE!H767),SOURCE!H767, SUBSTITUTE(SUBSTITUTE(TEXT(SOURCE!H767,"????0"),"  ","")," ",""))   &amp;","&amp; IF(lookups!$J$2-3 &gt;= 0, REPT(" ",lookups!$J$2-3-5), "")&amp;
      SOURCE!I767&amp;
" | "&amp; IF(lookups!$K$2-LEN(SOURCE!I767) &gt;= 0, REPT(" ",lookups!$K$2-LEN(SOURCE!I767)), "")&amp;
      SOURCE!J767&amp;      IF(lookups!$L$2-LEN(SOURCE!J767) &gt;= 0, REPT(" ",lookups!$L$2-LEN(SOURCE!J767)), "")&amp;
" | "&amp; IF(lookups!$K$2-LEN(SOURCE!I767) &gt;= 0, REPT(" ",lookups!$K$2-LEN(SOURCE!I767)), "")&amp;
      SOURCE!K767&amp;      IF(lookups!$L$2-LEN(SOURCE!K767) &gt;= 0, REPT(" ",lookups!$M$2-LEN(SOURCE!K767)), "")&amp;
" | "&amp; SOURCE!L767&amp;      IF(lookups!$O$2-LEN(SOURCE!L767) &gt;= 0, REPT(" ",lookups!$O$2-LEN(SOURCE!L767)), "")&amp;
" | "&amp; SOURCE!M767&amp;      IF(lookups!$P$2-LEN(SOURCE!M767) &gt;= 0, REPT(" ",lookups!$P$2-LEN(SOURCE!M767)), "")&amp;
      "},"&amp;IF(SOURCE!O767&lt;&gt;"",""&amp;SOURCE!O767,"")
 )
)
)</f>
        <v>/*  743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68" spans="1:1">
      <c r="A768" s="80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IF(lookups!$E$2-LEN(SOURCE!C768) &gt;= 0, REPT(" ",lookups!$E$2-LEN(SOURCE!C768)), "")&amp;
      SOURCE!D768&amp;", "&amp; IF(lookups!$F$2-LEN(SOURCE!D768) &gt;= 0, REPT(" ",lookups!$F$2-LEN(SOURCE!D768)), "")&amp;
      SOURCE!E768&amp;", "&amp; IF(lookups!$G$2-LEN(SOURCE!E768) &gt;=0, REPT(" ",lookups!$G$2-LEN(SOURCE!E768)), "")&amp;
      SOURCE!F768&amp;", "&amp; IF(lookups!$H$2-LEN(SOURCE!F768) &gt;= 0, REPT(" ",lookups!$H$2-LEN(SOURCE!F768)+2), "")&amp;"("&amp;
      SUBSTITUTE(TEXT(SOURCE!G768,"??0"),"  ","")&amp;" &lt;&lt; TAM_MAX_BITS) |"&amp; IF(lookups!$I$2-3 &gt;= 0, REPT(" ",MAX(1,lookups!$I$2-5+4+1-1-LEN(  IF(ISTEXT(SOURCE!H768),SOURCE!H768,  SUBSTITUTE(SUBSTITUTE(TEXT(SOURCE!H768,"????0"),"  ","")," ",""))   ))), "")&amp;
       IF(ISTEXT(SOURCE!H768),SOURCE!H768, SUBSTITUTE(SUBSTITUTE(TEXT(SOURCE!H768,"????0"),"  ","")," ",""))   &amp;","&amp; IF(lookups!$J$2-3 &gt;= 0, REPT(" ",lookups!$J$2-3-5), "")&amp;
      SOURCE!I768&amp;
" | "&amp; IF(lookups!$K$2-LEN(SOURCE!I768) &gt;= 0, REPT(" ",lookups!$K$2-LEN(SOURCE!I768)), "")&amp;
      SOURCE!J768&amp;      IF(lookups!$L$2-LEN(SOURCE!J768) &gt;= 0, REPT(" ",lookups!$L$2-LEN(SOURCE!J768)), "")&amp;
" | "&amp; IF(lookups!$K$2-LEN(SOURCE!I768) &gt;= 0, REPT(" ",lookups!$K$2-LEN(SOURCE!I768)), "")&amp;
      SOURCE!K768&amp;      IF(lookups!$L$2-LEN(SOURCE!K768) &gt;= 0, REPT(" ",lookups!$M$2-LEN(SOURCE!K768)), "")&amp;
" | "&amp; SOURCE!L768&amp;      IF(lookups!$O$2-LEN(SOURCE!L768) &gt;= 0, REPT(" ",lookups!$O$2-LEN(SOURCE!L768)), "")&amp;
" | "&amp; SOURCE!M768&amp;      IF(lookups!$P$2-LEN(SOURCE!M768) &gt;= 0, REPT(" ",lookups!$P$2-LEN(SOURCE!M768)), "")&amp;
      "},"&amp;IF(SOURCE!O768&lt;&gt;"",""&amp;SOURCE!O768,"")
 )
)
)</f>
        <v>/*  744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69" spans="1:1">
      <c r="A769" s="80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IF(lookups!$E$2-LEN(SOURCE!C769) &gt;= 0, REPT(" ",lookups!$E$2-LEN(SOURCE!C769)), "")&amp;
      SOURCE!D769&amp;", "&amp; IF(lookups!$F$2-LEN(SOURCE!D769) &gt;= 0, REPT(" ",lookups!$F$2-LEN(SOURCE!D769)), "")&amp;
      SOURCE!E769&amp;", "&amp; IF(lookups!$G$2-LEN(SOURCE!E769) &gt;=0, REPT(" ",lookups!$G$2-LEN(SOURCE!E769)), "")&amp;
      SOURCE!F769&amp;", "&amp; IF(lookups!$H$2-LEN(SOURCE!F769) &gt;= 0, REPT(" ",lookups!$H$2-LEN(SOURCE!F769)+2), "")&amp;"("&amp;
      SUBSTITUTE(TEXT(SOURCE!G769,"??0"),"  ","")&amp;" &lt;&lt; TAM_MAX_BITS) |"&amp; IF(lookups!$I$2-3 &gt;= 0, REPT(" ",MAX(1,lookups!$I$2-5+4+1-1-LEN(  IF(ISTEXT(SOURCE!H769),SOURCE!H769,  SUBSTITUTE(SUBSTITUTE(TEXT(SOURCE!H769,"????0"),"  ","")," ",""))   ))), "")&amp;
       IF(ISTEXT(SOURCE!H769),SOURCE!H769, SUBSTITUTE(SUBSTITUTE(TEXT(SOURCE!H769,"????0"),"  ","")," ",""))   &amp;","&amp; IF(lookups!$J$2-3 &gt;= 0, REPT(" ",lookups!$J$2-3-5), "")&amp;
      SOURCE!I769&amp;
" | "&amp; IF(lookups!$K$2-LEN(SOURCE!I769) &gt;= 0, REPT(" ",lookups!$K$2-LEN(SOURCE!I769)), "")&amp;
      SOURCE!J769&amp;      IF(lookups!$L$2-LEN(SOURCE!J769) &gt;= 0, REPT(" ",lookups!$L$2-LEN(SOURCE!J769)), "")&amp;
" | "&amp; IF(lookups!$K$2-LEN(SOURCE!I769) &gt;= 0, REPT(" ",lookups!$K$2-LEN(SOURCE!I769)), "")&amp;
      SOURCE!K769&amp;      IF(lookups!$L$2-LEN(SOURCE!K769) &gt;= 0, REPT(" ",lookups!$M$2-LEN(SOURCE!K769)), "")&amp;
" | "&amp; SOURCE!L769&amp;      IF(lookups!$O$2-LEN(SOURCE!L769) &gt;= 0, REPT(" ",lookups!$O$2-LEN(SOURCE!L769)), "")&amp;
" | "&amp; SOURCE!M769&amp;      IF(lookups!$P$2-LEN(SOURCE!M769) &gt;= 0, REPT(" ",lookups!$P$2-LEN(SOURCE!M769)), "")&amp;
      "},"&amp;IF(SOURCE!O769&lt;&gt;"",""&amp;SOURCE!O769,"")
 )
)
)</f>
        <v>/*  745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70" spans="1:1">
      <c r="A770" s="80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IF(lookups!$E$2-LEN(SOURCE!C770) &gt;= 0, REPT(" ",lookups!$E$2-LEN(SOURCE!C770)), "")&amp;
      SOURCE!D770&amp;", "&amp; IF(lookups!$F$2-LEN(SOURCE!D770) &gt;= 0, REPT(" ",lookups!$F$2-LEN(SOURCE!D770)), "")&amp;
      SOURCE!E770&amp;", "&amp; IF(lookups!$G$2-LEN(SOURCE!E770) &gt;=0, REPT(" ",lookups!$G$2-LEN(SOURCE!E770)), "")&amp;
      SOURCE!F770&amp;", "&amp; IF(lookups!$H$2-LEN(SOURCE!F770) &gt;= 0, REPT(" ",lookups!$H$2-LEN(SOURCE!F770)+2), "")&amp;"("&amp;
      SUBSTITUTE(TEXT(SOURCE!G770,"??0"),"  ","")&amp;" &lt;&lt; TAM_MAX_BITS) |"&amp; IF(lookups!$I$2-3 &gt;= 0, REPT(" ",MAX(1,lookups!$I$2-5+4+1-1-LEN(  IF(ISTEXT(SOURCE!H770),SOURCE!H770,  SUBSTITUTE(SUBSTITUTE(TEXT(SOURCE!H770,"????0"),"  ","")," ",""))   ))), "")&amp;
       IF(ISTEXT(SOURCE!H770),SOURCE!H770, SUBSTITUTE(SUBSTITUTE(TEXT(SOURCE!H770,"????0"),"  ","")," ",""))   &amp;","&amp; IF(lookups!$J$2-3 &gt;= 0, REPT(" ",lookups!$J$2-3-5), "")&amp;
      SOURCE!I770&amp;
" | "&amp; IF(lookups!$K$2-LEN(SOURCE!I770) &gt;= 0, REPT(" ",lookups!$K$2-LEN(SOURCE!I770)), "")&amp;
      SOURCE!J770&amp;      IF(lookups!$L$2-LEN(SOURCE!J770) &gt;= 0, REPT(" ",lookups!$L$2-LEN(SOURCE!J770)), "")&amp;
" | "&amp; IF(lookups!$K$2-LEN(SOURCE!I770) &gt;= 0, REPT(" ",lookups!$K$2-LEN(SOURCE!I770)), "")&amp;
      SOURCE!K770&amp;      IF(lookups!$L$2-LEN(SOURCE!K770) &gt;= 0, REPT(" ",lookups!$M$2-LEN(SOURCE!K770)), "")&amp;
" | "&amp; SOURCE!L770&amp;      IF(lookups!$O$2-LEN(SOURCE!L770) &gt;= 0, REPT(" ",lookups!$O$2-LEN(SOURCE!L770)), "")&amp;
" | "&amp; SOURCE!M770&amp;      IF(lookups!$P$2-LEN(SOURCE!M770) &gt;= 0, REPT(" ",lookups!$P$2-LEN(SOURCE!M770)), "")&amp;
      "},"&amp;IF(SOURCE!O770&lt;&gt;"",""&amp;SOURCE!O770,"")
 )
)
)</f>
        <v>/*  746 */  { addItemToBuffer,              ITM_d_APOSTROPHE,            STD_d_APOSTROPHE,                              STD_d_APOSTROPHE,                              (0 &lt;&lt; TAM_MAX_BITS) |     0, CAT_aint | SLS_UNCHANGED | US_UNCHANGED | EIM_DISABLED | PTP_DISABLED     },</v>
      </c>
    </row>
    <row r="771" spans="1:1">
      <c r="A771" s="80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IF(lookups!$E$2-LEN(SOURCE!C771) &gt;= 0, REPT(" ",lookups!$E$2-LEN(SOURCE!C771)), "")&amp;
      SOURCE!D771&amp;", "&amp; IF(lookups!$F$2-LEN(SOURCE!D771) &gt;= 0, REPT(" ",lookups!$F$2-LEN(SOURCE!D771)), "")&amp;
      SOURCE!E771&amp;", "&amp; IF(lookups!$G$2-LEN(SOURCE!E771) &gt;=0, REPT(" ",lookups!$G$2-LEN(SOURCE!E771)), "")&amp;
      SOURCE!F771&amp;", "&amp; IF(lookups!$H$2-LEN(SOURCE!F771) &gt;= 0, REPT(" ",lookups!$H$2-LEN(SOURCE!F771)+2), "")&amp;"("&amp;
      SUBSTITUTE(TEXT(SOURCE!G771,"??0"),"  ","")&amp;" &lt;&lt; TAM_MAX_BITS) |"&amp; IF(lookups!$I$2-3 &gt;= 0, REPT(" ",MAX(1,lookups!$I$2-5+4+1-1-LEN(  IF(ISTEXT(SOURCE!H771),SOURCE!H771,  SUBSTITUTE(SUBSTITUTE(TEXT(SOURCE!H771,"????0"),"  ","")," ",""))   ))), "")&amp;
       IF(ISTEXT(SOURCE!H771),SOURCE!H771, SUBSTITUTE(SUBSTITUTE(TEXT(SOURCE!H771,"????0"),"  ","")," ",""))   &amp;","&amp; IF(lookups!$J$2-3 &gt;= 0, REPT(" ",lookups!$J$2-3-5), "")&amp;
      SOURCE!I771&amp;
" | "&amp; IF(lookups!$K$2-LEN(SOURCE!I771) &gt;= 0, REPT(" ",lookups!$K$2-LEN(SOURCE!I771)), "")&amp;
      SOURCE!J771&amp;      IF(lookups!$L$2-LEN(SOURCE!J771) &gt;= 0, REPT(" ",lookups!$L$2-LEN(SOURCE!J771)), "")&amp;
" | "&amp; IF(lookups!$K$2-LEN(SOURCE!I771) &gt;= 0, REPT(" ",lookups!$K$2-LEN(SOURCE!I771)), "")&amp;
      SOURCE!K771&amp;      IF(lookups!$L$2-LEN(SOURCE!K771) &gt;= 0, REPT(" ",lookups!$M$2-LEN(SOURCE!K771)), "")&amp;
" | "&amp; SOURCE!L771&amp;      IF(lookups!$O$2-LEN(SOURCE!L771) &gt;= 0, REPT(" ",lookups!$O$2-LEN(SOURCE!L771)), "")&amp;
" | "&amp; SOURCE!M771&amp;      IF(lookups!$P$2-LEN(SOURCE!M771) &gt;= 0, REPT(" ",lookups!$P$2-LEN(SOURCE!M771)), "")&amp;
      "},"&amp;IF(SOURCE!O771&lt;&gt;"",""&amp;SOURCE!O771,"")
 )
)
)</f>
        <v>/*  747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72" spans="1:1">
      <c r="A772" s="80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IF(lookups!$E$2-LEN(SOURCE!C772) &gt;= 0, REPT(" ",lookups!$E$2-LEN(SOURCE!C772)), "")&amp;
      SOURCE!D772&amp;", "&amp; IF(lookups!$F$2-LEN(SOURCE!D772) &gt;= 0, REPT(" ",lookups!$F$2-LEN(SOURCE!D772)), "")&amp;
      SOURCE!E772&amp;", "&amp; IF(lookups!$G$2-LEN(SOURCE!E772) &gt;=0, REPT(" ",lookups!$G$2-LEN(SOURCE!E772)), "")&amp;
      SOURCE!F772&amp;", "&amp; IF(lookups!$H$2-LEN(SOURCE!F772) &gt;= 0, REPT(" ",lookups!$H$2-LEN(SOURCE!F772)+2), "")&amp;"("&amp;
      SUBSTITUTE(TEXT(SOURCE!G772,"??0"),"  ","")&amp;" &lt;&lt; TAM_MAX_BITS) |"&amp; IF(lookups!$I$2-3 &gt;= 0, REPT(" ",MAX(1,lookups!$I$2-5+4+1-1-LEN(  IF(ISTEXT(SOURCE!H772),SOURCE!H772,  SUBSTITUTE(SUBSTITUTE(TEXT(SOURCE!H772,"????0"),"  ","")," ",""))   ))), "")&amp;
       IF(ISTEXT(SOURCE!H772),SOURCE!H772, SUBSTITUTE(SUBSTITUTE(TEXT(SOURCE!H772,"????0"),"  ","")," ",""))   &amp;","&amp; IF(lookups!$J$2-3 &gt;= 0, REPT(" ",lookups!$J$2-3-5), "")&amp;
      SOURCE!I772&amp;
" | "&amp; IF(lookups!$K$2-LEN(SOURCE!I772) &gt;= 0, REPT(" ",lookups!$K$2-LEN(SOURCE!I772)), "")&amp;
      SOURCE!J772&amp;      IF(lookups!$L$2-LEN(SOURCE!J772) &gt;= 0, REPT(" ",lookups!$L$2-LEN(SOURCE!J772)), "")&amp;
" | "&amp; IF(lookups!$K$2-LEN(SOURCE!I772) &gt;= 0, REPT(" ",lookups!$K$2-LEN(SOURCE!I772)), "")&amp;
      SOURCE!K772&amp;      IF(lookups!$L$2-LEN(SOURCE!K772) &gt;= 0, REPT(" ",lookups!$M$2-LEN(SOURCE!K772)), "")&amp;
" | "&amp; SOURCE!L772&amp;      IF(lookups!$O$2-LEN(SOURCE!L772) &gt;= 0, REPT(" ",lookups!$O$2-LEN(SOURCE!L772)), "")&amp;
" | "&amp; SOURCE!M772&amp;      IF(lookups!$P$2-LEN(SOURCE!M772) &gt;= 0, REPT(" ",lookups!$P$2-LEN(SOURCE!M772)), "")&amp;
      "},"&amp;IF(SOURCE!O772&lt;&gt;"",""&amp;SOURCE!O772,"")
 )
)
)</f>
        <v>/*  748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73" spans="1:1">
      <c r="A773" s="80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IF(lookups!$E$2-LEN(SOURCE!C773) &gt;= 0, REPT(" ",lookups!$E$2-LEN(SOURCE!C773)), "")&amp;
      SOURCE!D773&amp;", "&amp; IF(lookups!$F$2-LEN(SOURCE!D773) &gt;= 0, REPT(" ",lookups!$F$2-LEN(SOURCE!D773)), "")&amp;
      SOURCE!E773&amp;", "&amp; IF(lookups!$G$2-LEN(SOURCE!E773) &gt;=0, REPT(" ",lookups!$G$2-LEN(SOURCE!E773)), "")&amp;
      SOURCE!F773&amp;", "&amp; IF(lookups!$H$2-LEN(SOURCE!F773) &gt;= 0, REPT(" ",lookups!$H$2-LEN(SOURCE!F773)+2), "")&amp;"("&amp;
      SUBSTITUTE(TEXT(SOURCE!G773,"??0"),"  ","")&amp;" &lt;&lt; TAM_MAX_BITS) |"&amp; IF(lookups!$I$2-3 &gt;= 0, REPT(" ",MAX(1,lookups!$I$2-5+4+1-1-LEN(  IF(ISTEXT(SOURCE!H773),SOURCE!H773,  SUBSTITUTE(SUBSTITUTE(TEXT(SOURCE!H773,"????0"),"  ","")," ",""))   ))), "")&amp;
       IF(ISTEXT(SOURCE!H773),SOURCE!H773, SUBSTITUTE(SUBSTITUTE(TEXT(SOURCE!H773,"????0"),"  ","")," ",""))   &amp;","&amp; IF(lookups!$J$2-3 &gt;= 0, REPT(" ",lookups!$J$2-3-5), "")&amp;
      SOURCE!I773&amp;
" | "&amp; IF(lookups!$K$2-LEN(SOURCE!I773) &gt;= 0, REPT(" ",lookups!$K$2-LEN(SOURCE!I773)), "")&amp;
      SOURCE!J773&amp;      IF(lookups!$L$2-LEN(SOURCE!J773) &gt;= 0, REPT(" ",lookups!$L$2-LEN(SOURCE!J773)), "")&amp;
" | "&amp; IF(lookups!$K$2-LEN(SOURCE!I773) &gt;= 0, REPT(" ",lookups!$K$2-LEN(SOURCE!I773)), "")&amp;
      SOURCE!K773&amp;      IF(lookups!$L$2-LEN(SOURCE!K773) &gt;= 0, REPT(" ",lookups!$M$2-LEN(SOURCE!K773)), "")&amp;
" | "&amp; SOURCE!L773&amp;      IF(lookups!$O$2-LEN(SOURCE!L773) &gt;= 0, REPT(" ",lookups!$O$2-LEN(SOURCE!L773)), "")&amp;
" | "&amp; SOURCE!M773&amp;      IF(lookups!$P$2-LEN(SOURCE!M773) &gt;= 0, REPT(" ",lookups!$P$2-LEN(SOURCE!M773)), "")&amp;
      "},"&amp;IF(SOURCE!O773&lt;&gt;"",""&amp;SOURCE!O773,"")
 )
)
)</f>
        <v>/*  749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74" spans="1:1">
      <c r="A774" s="80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IF(lookups!$E$2-LEN(SOURCE!C774) &gt;= 0, REPT(" ",lookups!$E$2-LEN(SOURCE!C774)), "")&amp;
      SOURCE!D774&amp;", "&amp; IF(lookups!$F$2-LEN(SOURCE!D774) &gt;= 0, REPT(" ",lookups!$F$2-LEN(SOURCE!D774)), "")&amp;
      SOURCE!E774&amp;", "&amp; IF(lookups!$G$2-LEN(SOURCE!E774) &gt;=0, REPT(" ",lookups!$G$2-LEN(SOURCE!E774)), "")&amp;
      SOURCE!F774&amp;", "&amp; IF(lookups!$H$2-LEN(SOURCE!F774) &gt;= 0, REPT(" ",lookups!$H$2-LEN(SOURCE!F774)+2), "")&amp;"("&amp;
      SUBSTITUTE(TEXT(SOURCE!G774,"??0"),"  ","")&amp;" &lt;&lt; TAM_MAX_BITS) |"&amp; IF(lookups!$I$2-3 &gt;= 0, REPT(" ",MAX(1,lookups!$I$2-5+4+1-1-LEN(  IF(ISTEXT(SOURCE!H774),SOURCE!H774,  SUBSTITUTE(SUBSTITUTE(TEXT(SOURCE!H774,"????0"),"  ","")," ",""))   ))), "")&amp;
       IF(ISTEXT(SOURCE!H774),SOURCE!H774, SUBSTITUTE(SUBSTITUTE(TEXT(SOURCE!H774,"????0"),"  ","")," ",""))   &amp;","&amp; IF(lookups!$J$2-3 &gt;= 0, REPT(" ",lookups!$J$2-3-5), "")&amp;
      SOURCE!I774&amp;
" | "&amp; IF(lookups!$K$2-LEN(SOURCE!I774) &gt;= 0, REPT(" ",lookups!$K$2-LEN(SOURCE!I774)), "")&amp;
      SOURCE!J774&amp;      IF(lookups!$L$2-LEN(SOURCE!J774) &gt;= 0, REPT(" ",lookups!$L$2-LEN(SOURCE!J774)), "")&amp;
" | "&amp; IF(lookups!$K$2-LEN(SOURCE!I774) &gt;= 0, REPT(" ",lookups!$K$2-LEN(SOURCE!I774)), "")&amp;
      SOURCE!K774&amp;      IF(lookups!$L$2-LEN(SOURCE!K774) &gt;= 0, REPT(" ",lookups!$M$2-LEN(SOURCE!K774)), "")&amp;
" | "&amp; SOURCE!L774&amp;      IF(lookups!$O$2-LEN(SOURCE!L774) &gt;= 0, REPT(" ",lookups!$O$2-LEN(SOURCE!L774)), "")&amp;
" | "&amp; SOURCE!M774&amp;      IF(lookups!$P$2-LEN(SOURCE!M774) &gt;= 0, REPT(" ",lookups!$P$2-LEN(SOURCE!M774)), "")&amp;
      "},"&amp;IF(SOURCE!O774&lt;&gt;"",""&amp;SOURCE!O774,"")
 )
)
)</f>
        <v>/*  750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75" spans="1:1">
      <c r="A775" s="80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IF(lookups!$E$2-LEN(SOURCE!C775) &gt;= 0, REPT(" ",lookups!$E$2-LEN(SOURCE!C775)), "")&amp;
      SOURCE!D775&amp;", "&amp; IF(lookups!$F$2-LEN(SOURCE!D775) &gt;= 0, REPT(" ",lookups!$F$2-LEN(SOURCE!D775)), "")&amp;
      SOURCE!E775&amp;", "&amp; IF(lookups!$G$2-LEN(SOURCE!E775) &gt;=0, REPT(" ",lookups!$G$2-LEN(SOURCE!E775)), "")&amp;
      SOURCE!F775&amp;", "&amp; IF(lookups!$H$2-LEN(SOURCE!F775) &gt;= 0, REPT(" ",lookups!$H$2-LEN(SOURCE!F775)+2), "")&amp;"("&amp;
      SUBSTITUTE(TEXT(SOURCE!G775,"??0"),"  ","")&amp;" &lt;&lt; TAM_MAX_BITS) |"&amp; IF(lookups!$I$2-3 &gt;= 0, REPT(" ",MAX(1,lookups!$I$2-5+4+1-1-LEN(  IF(ISTEXT(SOURCE!H775),SOURCE!H775,  SUBSTITUTE(SUBSTITUTE(TEXT(SOURCE!H775,"????0"),"  ","")," ",""))   ))), "")&amp;
       IF(ISTEXT(SOURCE!H775),SOURCE!H775, SUBSTITUTE(SUBSTITUTE(TEXT(SOURCE!H775,"????0"),"  ","")," ",""))   &amp;","&amp; IF(lookups!$J$2-3 &gt;= 0, REPT(" ",lookups!$J$2-3-5), "")&amp;
      SOURCE!I775&amp;
" | "&amp; IF(lookups!$K$2-LEN(SOURCE!I775) &gt;= 0, REPT(" ",lookups!$K$2-LEN(SOURCE!I775)), "")&amp;
      SOURCE!J775&amp;      IF(lookups!$L$2-LEN(SOURCE!J775) &gt;= 0, REPT(" ",lookups!$L$2-LEN(SOURCE!J775)), "")&amp;
" | "&amp; IF(lookups!$K$2-LEN(SOURCE!I775) &gt;= 0, REPT(" ",lookups!$K$2-LEN(SOURCE!I775)), "")&amp;
      SOURCE!K775&amp;      IF(lookups!$L$2-LEN(SOURCE!K775) &gt;= 0, REPT(" ",lookups!$M$2-LEN(SOURCE!K775)), "")&amp;
" | "&amp; SOURCE!L775&amp;      IF(lookups!$O$2-LEN(SOURCE!L775) &gt;= 0, REPT(" ",lookups!$O$2-LEN(SOURCE!L775)), "")&amp;
" | "&amp; SOURCE!M775&amp;      IF(lookups!$P$2-LEN(SOURCE!M775) &gt;= 0, REPT(" ",lookups!$P$2-LEN(SOURCE!M775)), "")&amp;
      "},"&amp;IF(SOURCE!O775&lt;&gt;"",""&amp;SOURCE!O775,"")
 )
)
)</f>
        <v>/*  751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76" spans="1:1">
      <c r="A776" s="80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IF(lookups!$E$2-LEN(SOURCE!C776) &gt;= 0, REPT(" ",lookups!$E$2-LEN(SOURCE!C776)), "")&amp;
      SOURCE!D776&amp;", "&amp; IF(lookups!$F$2-LEN(SOURCE!D776) &gt;= 0, REPT(" ",lookups!$F$2-LEN(SOURCE!D776)), "")&amp;
      SOURCE!E776&amp;", "&amp; IF(lookups!$G$2-LEN(SOURCE!E776) &gt;=0, REPT(" ",lookups!$G$2-LEN(SOURCE!E776)), "")&amp;
      SOURCE!F776&amp;", "&amp; IF(lookups!$H$2-LEN(SOURCE!F776) &gt;= 0, REPT(" ",lookups!$H$2-LEN(SOURCE!F776)+2), "")&amp;"("&amp;
      SUBSTITUTE(TEXT(SOURCE!G776,"??0"),"  ","")&amp;" &lt;&lt; TAM_MAX_BITS) |"&amp; IF(lookups!$I$2-3 &gt;= 0, REPT(" ",MAX(1,lookups!$I$2-5+4+1-1-LEN(  IF(ISTEXT(SOURCE!H776),SOURCE!H776,  SUBSTITUTE(SUBSTITUTE(TEXT(SOURCE!H776,"????0"),"  ","")," ",""))   ))), "")&amp;
       IF(ISTEXT(SOURCE!H776),SOURCE!H776, SUBSTITUTE(SUBSTITUTE(TEXT(SOURCE!H776,"????0"),"  ","")," ",""))   &amp;","&amp; IF(lookups!$J$2-3 &gt;= 0, REPT(" ",lookups!$J$2-3-5), "")&amp;
      SOURCE!I776&amp;
" | "&amp; IF(lookups!$K$2-LEN(SOURCE!I776) &gt;= 0, REPT(" ",lookups!$K$2-LEN(SOURCE!I776)), "")&amp;
      SOURCE!J776&amp;      IF(lookups!$L$2-LEN(SOURCE!J776) &gt;= 0, REPT(" ",lookups!$L$2-LEN(SOURCE!J776)), "")&amp;
" | "&amp; IF(lookups!$K$2-LEN(SOURCE!I776) &gt;= 0, REPT(" ",lookups!$K$2-LEN(SOURCE!I776)), "")&amp;
      SOURCE!K776&amp;      IF(lookups!$L$2-LEN(SOURCE!K776) &gt;= 0, REPT(" ",lookups!$M$2-LEN(SOURCE!K776)), "")&amp;
" | "&amp; SOURCE!L776&amp;      IF(lookups!$O$2-LEN(SOURCE!L776) &gt;= 0, REPT(" ",lookups!$O$2-LEN(SOURCE!L776)), "")&amp;
" | "&amp; SOURCE!M776&amp;      IF(lookups!$P$2-LEN(SOURCE!M776) &gt;= 0, REPT(" ",lookups!$P$2-LEN(SOURCE!M776)), "")&amp;
      "},"&amp;IF(SOURCE!O776&lt;&gt;"",""&amp;SOURCE!O776,"")
 )
)
)</f>
        <v>/*  752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77" spans="1:1">
      <c r="A777" s="80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IF(lookups!$E$2-LEN(SOURCE!C777) &gt;= 0, REPT(" ",lookups!$E$2-LEN(SOURCE!C777)), "")&amp;
      SOURCE!D777&amp;", "&amp; IF(lookups!$F$2-LEN(SOURCE!D777) &gt;= 0, REPT(" ",lookups!$F$2-LEN(SOURCE!D777)), "")&amp;
      SOURCE!E777&amp;", "&amp; IF(lookups!$G$2-LEN(SOURCE!E777) &gt;=0, REPT(" ",lookups!$G$2-LEN(SOURCE!E777)), "")&amp;
      SOURCE!F777&amp;", "&amp; IF(lookups!$H$2-LEN(SOURCE!F777) &gt;= 0, REPT(" ",lookups!$H$2-LEN(SOURCE!F777)+2), "")&amp;"("&amp;
      SUBSTITUTE(TEXT(SOURCE!G777,"??0"),"  ","")&amp;" &lt;&lt; TAM_MAX_BITS) |"&amp; IF(lookups!$I$2-3 &gt;= 0, REPT(" ",MAX(1,lookups!$I$2-5+4+1-1-LEN(  IF(ISTEXT(SOURCE!H777),SOURCE!H777,  SUBSTITUTE(SUBSTITUTE(TEXT(SOURCE!H777,"????0"),"  ","")," ",""))   ))), "")&amp;
       IF(ISTEXT(SOURCE!H777),SOURCE!H777, SUBSTITUTE(SUBSTITUTE(TEXT(SOURCE!H777,"????0"),"  ","")," ",""))   &amp;","&amp; IF(lookups!$J$2-3 &gt;= 0, REPT(" ",lookups!$J$2-3-5), "")&amp;
      SOURCE!I777&amp;
" | "&amp; IF(lookups!$K$2-LEN(SOURCE!I777) &gt;= 0, REPT(" ",lookups!$K$2-LEN(SOURCE!I777)), "")&amp;
      SOURCE!J777&amp;      IF(lookups!$L$2-LEN(SOURCE!J777) &gt;= 0, REPT(" ",lookups!$L$2-LEN(SOURCE!J777)), "")&amp;
" | "&amp; IF(lookups!$K$2-LEN(SOURCE!I777) &gt;= 0, REPT(" ",lookups!$K$2-LEN(SOURCE!I777)), "")&amp;
      SOURCE!K777&amp;      IF(lookups!$L$2-LEN(SOURCE!K777) &gt;= 0, REPT(" ",lookups!$M$2-LEN(SOURCE!K777)), "")&amp;
" | "&amp; SOURCE!L777&amp;      IF(lookups!$O$2-LEN(SOURCE!L777) &gt;= 0, REPT(" ",lookups!$O$2-LEN(SOURCE!L777)), "")&amp;
" | "&amp; SOURCE!M777&amp;      IF(lookups!$P$2-LEN(SOURCE!M777) &gt;= 0, REPT(" ",lookups!$P$2-LEN(SOURCE!M777)), "")&amp;
      "},"&amp;IF(SOURCE!O777&lt;&gt;"",""&amp;SOURCE!O777,"")
 )
)
)</f>
        <v>/*  753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78" spans="1:1">
      <c r="A778" s="80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IF(lookups!$E$2-LEN(SOURCE!C778) &gt;= 0, REPT(" ",lookups!$E$2-LEN(SOURCE!C778)), "")&amp;
      SOURCE!D778&amp;", "&amp; IF(lookups!$F$2-LEN(SOURCE!D778) &gt;= 0, REPT(" ",lookups!$F$2-LEN(SOURCE!D778)), "")&amp;
      SOURCE!E778&amp;", "&amp; IF(lookups!$G$2-LEN(SOURCE!E778) &gt;=0, REPT(" ",lookups!$G$2-LEN(SOURCE!E778)), "")&amp;
      SOURCE!F778&amp;", "&amp; IF(lookups!$H$2-LEN(SOURCE!F778) &gt;= 0, REPT(" ",lookups!$H$2-LEN(SOURCE!F778)+2), "")&amp;"("&amp;
      SUBSTITUTE(TEXT(SOURCE!G778,"??0"),"  ","")&amp;" &lt;&lt; TAM_MAX_BITS) |"&amp; IF(lookups!$I$2-3 &gt;= 0, REPT(" ",MAX(1,lookups!$I$2-5+4+1-1-LEN(  IF(ISTEXT(SOURCE!H778),SOURCE!H778,  SUBSTITUTE(SUBSTITUTE(TEXT(SOURCE!H778,"????0"),"  ","")," ",""))   ))), "")&amp;
       IF(ISTEXT(SOURCE!H778),SOURCE!H778, SUBSTITUTE(SUBSTITUTE(TEXT(SOURCE!H778,"????0"),"  ","")," ",""))   &amp;","&amp; IF(lookups!$J$2-3 &gt;= 0, REPT(" ",lookups!$J$2-3-5), "")&amp;
      SOURCE!I778&amp;
" | "&amp; IF(lookups!$K$2-LEN(SOURCE!I778) &gt;= 0, REPT(" ",lookups!$K$2-LEN(SOURCE!I778)), "")&amp;
      SOURCE!J778&amp;      IF(lookups!$L$2-LEN(SOURCE!J778) &gt;= 0, REPT(" ",lookups!$L$2-LEN(SOURCE!J778)), "")&amp;
" | "&amp; IF(lookups!$K$2-LEN(SOURCE!I778) &gt;= 0, REPT(" ",lookups!$K$2-LEN(SOURCE!I778)), "")&amp;
      SOURCE!K778&amp;      IF(lookups!$L$2-LEN(SOURCE!K778) &gt;= 0, REPT(" ",lookups!$M$2-LEN(SOURCE!K778)), "")&amp;
" | "&amp; SOURCE!L778&amp;      IF(lookups!$O$2-LEN(SOURCE!L778) &gt;= 0, REPT(" ",lookups!$O$2-LEN(SOURCE!L778)), "")&amp;
" | "&amp; SOURCE!M778&amp;      IF(lookups!$P$2-LEN(SOURCE!M778) &gt;= 0, REPT(" ",lookups!$P$2-LEN(SOURCE!M778)), "")&amp;
      "},"&amp;IF(SOURCE!O778&lt;&gt;"",""&amp;SOURCE!O778,"")
 )
)
)</f>
        <v>/*  754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79" spans="1:1">
      <c r="A779" s="80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IF(lookups!$E$2-LEN(SOURCE!C779) &gt;= 0, REPT(" ",lookups!$E$2-LEN(SOURCE!C779)), "")&amp;
      SOURCE!D779&amp;", "&amp; IF(lookups!$F$2-LEN(SOURCE!D779) &gt;= 0, REPT(" ",lookups!$F$2-LEN(SOURCE!D779)), "")&amp;
      SOURCE!E779&amp;", "&amp; IF(lookups!$G$2-LEN(SOURCE!E779) &gt;=0, REPT(" ",lookups!$G$2-LEN(SOURCE!E779)), "")&amp;
      SOURCE!F779&amp;", "&amp; IF(lookups!$H$2-LEN(SOURCE!F779) &gt;= 0, REPT(" ",lookups!$H$2-LEN(SOURCE!F779)+2), "")&amp;"("&amp;
      SUBSTITUTE(TEXT(SOURCE!G779,"??0"),"  ","")&amp;" &lt;&lt; TAM_MAX_BITS) |"&amp; IF(lookups!$I$2-3 &gt;= 0, REPT(" ",MAX(1,lookups!$I$2-5+4+1-1-LEN(  IF(ISTEXT(SOURCE!H779),SOURCE!H779,  SUBSTITUTE(SUBSTITUTE(TEXT(SOURCE!H779,"????0"),"  ","")," ",""))   ))), "")&amp;
       IF(ISTEXT(SOURCE!H779),SOURCE!H779, SUBSTITUTE(SUBSTITUTE(TEXT(SOURCE!H779,"????0"),"  ","")," ",""))   &amp;","&amp; IF(lookups!$J$2-3 &gt;= 0, REPT(" ",lookups!$J$2-3-5), "")&amp;
      SOURCE!I779&amp;
" | "&amp; IF(lookups!$K$2-LEN(SOURCE!I779) &gt;= 0, REPT(" ",lookups!$K$2-LEN(SOURCE!I779)), "")&amp;
      SOURCE!J779&amp;      IF(lookups!$L$2-LEN(SOURCE!J779) &gt;= 0, REPT(" ",lookups!$L$2-LEN(SOURCE!J779)), "")&amp;
" | "&amp; IF(lookups!$K$2-LEN(SOURCE!I779) &gt;= 0, REPT(" ",lookups!$K$2-LEN(SOURCE!I779)), "")&amp;
      SOURCE!K779&amp;      IF(lookups!$L$2-LEN(SOURCE!K779) &gt;= 0, REPT(" ",lookups!$M$2-LEN(SOURCE!K779)), "")&amp;
" | "&amp; SOURCE!L779&amp;      IF(lookups!$O$2-LEN(SOURCE!L779) &gt;= 0, REPT(" ",lookups!$O$2-LEN(SOURCE!L779)), "")&amp;
" | "&amp; SOURCE!M779&amp;      IF(lookups!$P$2-LEN(SOURCE!M779) &gt;= 0, REPT(" ",lookups!$P$2-LEN(SOURCE!M779)), "")&amp;
      "},"&amp;IF(SOURCE!O779&lt;&gt;"",""&amp;SOURCE!O779,"")
 )
)
)</f>
        <v>/*  755 */  { addItemToBuffer,              ITM_h_STROKE,                "",                                            STD_h_STROKE,                                  (0 &lt;&lt; TAM_MAX_BITS) |     0, CAT_NONE | SLS_UNCHANGED | US_UNCHANGED | EIM_DISABLED | PTP_DISABLED     },</v>
      </c>
    </row>
    <row r="780" spans="1:1">
      <c r="A780" s="80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IF(lookups!$E$2-LEN(SOURCE!C780) &gt;= 0, REPT(" ",lookups!$E$2-LEN(SOURCE!C780)), "")&amp;
      SOURCE!D780&amp;", "&amp; IF(lookups!$F$2-LEN(SOURCE!D780) &gt;= 0, REPT(" ",lookups!$F$2-LEN(SOURCE!D780)), "")&amp;
      SOURCE!E780&amp;", "&amp; IF(lookups!$G$2-LEN(SOURCE!E780) &gt;=0, REPT(" ",lookups!$G$2-LEN(SOURCE!E780)), "")&amp;
      SOURCE!F780&amp;", "&amp; IF(lookups!$H$2-LEN(SOURCE!F780) &gt;= 0, REPT(" ",lookups!$H$2-LEN(SOURCE!F780)+2), "")&amp;"("&amp;
      SUBSTITUTE(TEXT(SOURCE!G780,"??0"),"  ","")&amp;" &lt;&lt; TAM_MAX_BITS) |"&amp; IF(lookups!$I$2-3 &gt;= 0, REPT(" ",MAX(1,lookups!$I$2-5+4+1-1-LEN(  IF(ISTEXT(SOURCE!H780),SOURCE!H780,  SUBSTITUTE(SUBSTITUTE(TEXT(SOURCE!H780,"????0"),"  ","")," ",""))   ))), "")&amp;
       IF(ISTEXT(SOURCE!H780),SOURCE!H780, SUBSTITUTE(SUBSTITUTE(TEXT(SOURCE!H780,"????0"),"  ","")," ",""))   &amp;","&amp; IF(lookups!$J$2-3 &gt;= 0, REPT(" ",lookups!$J$2-3-5), "")&amp;
      SOURCE!I780&amp;
" | "&amp; IF(lookups!$K$2-LEN(SOURCE!I780) &gt;= 0, REPT(" ",lookups!$K$2-LEN(SOURCE!I780)), "")&amp;
      SOURCE!J780&amp;      IF(lookups!$L$2-LEN(SOURCE!J780) &gt;= 0, REPT(" ",lookups!$L$2-LEN(SOURCE!J780)), "")&amp;
" | "&amp; IF(lookups!$K$2-LEN(SOURCE!I780) &gt;= 0, REPT(" ",lookups!$K$2-LEN(SOURCE!I780)), "")&amp;
      SOURCE!K780&amp;      IF(lookups!$L$2-LEN(SOURCE!K780) &gt;= 0, REPT(" ",lookups!$M$2-LEN(SOURCE!K780)), "")&amp;
" | "&amp; SOURCE!L780&amp;      IF(lookups!$O$2-LEN(SOURCE!L780) &gt;= 0, REPT(" ",lookups!$O$2-LEN(SOURCE!L780)), "")&amp;
" | "&amp; SOURCE!M780&amp;      IF(lookups!$P$2-LEN(SOURCE!M780) &gt;= 0, REPT(" ",lookups!$P$2-LEN(SOURCE!M780)), "")&amp;
      "},"&amp;IF(SOURCE!O780&lt;&gt;"",""&amp;SOURCE!O780,"")
 )
)
)</f>
        <v>/*  756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81" spans="1:1">
      <c r="A781" s="80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IF(lookups!$E$2-LEN(SOURCE!C781) &gt;= 0, REPT(" ",lookups!$E$2-LEN(SOURCE!C781)), "")&amp;
      SOURCE!D781&amp;", "&amp; IF(lookups!$F$2-LEN(SOURCE!D781) &gt;= 0, REPT(" ",lookups!$F$2-LEN(SOURCE!D781)), "")&amp;
      SOURCE!E781&amp;", "&amp; IF(lookups!$G$2-LEN(SOURCE!E781) &gt;=0, REPT(" ",lookups!$G$2-LEN(SOURCE!E781)), "")&amp;
      SOURCE!F781&amp;", "&amp; IF(lookups!$H$2-LEN(SOURCE!F781) &gt;= 0, REPT(" ",lookups!$H$2-LEN(SOURCE!F781)+2), "")&amp;"("&amp;
      SUBSTITUTE(TEXT(SOURCE!G781,"??0"),"  ","")&amp;" &lt;&lt; TAM_MAX_BITS) |"&amp; IF(lookups!$I$2-3 &gt;= 0, REPT(" ",MAX(1,lookups!$I$2-5+4+1-1-LEN(  IF(ISTEXT(SOURCE!H781),SOURCE!H781,  SUBSTITUTE(SUBSTITUTE(TEXT(SOURCE!H781,"????0"),"  ","")," ",""))   ))), "")&amp;
       IF(ISTEXT(SOURCE!H781),SOURCE!H781, SUBSTITUTE(SUBSTITUTE(TEXT(SOURCE!H781,"????0"),"  ","")," ",""))   &amp;","&amp; IF(lookups!$J$2-3 &gt;= 0, REPT(" ",lookups!$J$2-3-5), "")&amp;
      SOURCE!I781&amp;
" | "&amp; IF(lookups!$K$2-LEN(SOURCE!I781) &gt;= 0, REPT(" ",lookups!$K$2-LEN(SOURCE!I781)), "")&amp;
      SOURCE!J781&amp;      IF(lookups!$L$2-LEN(SOURCE!J781) &gt;= 0, REPT(" ",lookups!$L$2-LEN(SOURCE!J781)), "")&amp;
" | "&amp; IF(lookups!$K$2-LEN(SOURCE!I781) &gt;= 0, REPT(" ",lookups!$K$2-LEN(SOURCE!I781)), "")&amp;
      SOURCE!K781&amp;      IF(lookups!$L$2-LEN(SOURCE!K781) &gt;= 0, REPT(" ",lookups!$M$2-LEN(SOURCE!K781)), "")&amp;
" | "&amp; SOURCE!L781&amp;      IF(lookups!$O$2-LEN(SOURCE!L781) &gt;= 0, REPT(" ",lookups!$O$2-LEN(SOURCE!L781)), "")&amp;
" | "&amp; SOURCE!M781&amp;      IF(lookups!$P$2-LEN(SOURCE!M781) &gt;= 0, REPT(" ",lookups!$P$2-LEN(SOURCE!M781)), "")&amp;
      "},"&amp;IF(SOURCE!O781&lt;&gt;"",""&amp;SOURCE!O781,"")
 )
)
)</f>
        <v>/*  757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82" spans="1:1">
      <c r="A782" s="80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IF(lookups!$E$2-LEN(SOURCE!C782) &gt;= 0, REPT(" ",lookups!$E$2-LEN(SOURCE!C782)), "")&amp;
      SOURCE!D782&amp;", "&amp; IF(lookups!$F$2-LEN(SOURCE!D782) &gt;= 0, REPT(" ",lookups!$F$2-LEN(SOURCE!D782)), "")&amp;
      SOURCE!E782&amp;", "&amp; IF(lookups!$G$2-LEN(SOURCE!E782) &gt;=0, REPT(" ",lookups!$G$2-LEN(SOURCE!E782)), "")&amp;
      SOURCE!F782&amp;", "&amp; IF(lookups!$H$2-LEN(SOURCE!F782) &gt;= 0, REPT(" ",lookups!$H$2-LEN(SOURCE!F782)+2), "")&amp;"("&amp;
      SUBSTITUTE(TEXT(SOURCE!G782,"??0"),"  ","")&amp;" &lt;&lt; TAM_MAX_BITS) |"&amp; IF(lookups!$I$2-3 &gt;= 0, REPT(" ",MAX(1,lookups!$I$2-5+4+1-1-LEN(  IF(ISTEXT(SOURCE!H782),SOURCE!H782,  SUBSTITUTE(SUBSTITUTE(TEXT(SOURCE!H782,"????0"),"  ","")," ",""))   ))), "")&amp;
       IF(ISTEXT(SOURCE!H782),SOURCE!H782, SUBSTITUTE(SUBSTITUTE(TEXT(SOURCE!H782,"????0"),"  ","")," ",""))   &amp;","&amp; IF(lookups!$J$2-3 &gt;= 0, REPT(" ",lookups!$J$2-3-5), "")&amp;
      SOURCE!I782&amp;
" | "&amp; IF(lookups!$K$2-LEN(SOURCE!I782) &gt;= 0, REPT(" ",lookups!$K$2-LEN(SOURCE!I782)), "")&amp;
      SOURCE!J782&amp;      IF(lookups!$L$2-LEN(SOURCE!J782) &gt;= 0, REPT(" ",lookups!$L$2-LEN(SOURCE!J782)), "")&amp;
" | "&amp; IF(lookups!$K$2-LEN(SOURCE!I782) &gt;= 0, REPT(" ",lookups!$K$2-LEN(SOURCE!I782)), "")&amp;
      SOURCE!K782&amp;      IF(lookups!$L$2-LEN(SOURCE!K782) &gt;= 0, REPT(" ",lookups!$M$2-LEN(SOURCE!K782)), "")&amp;
" | "&amp; SOURCE!L782&amp;      IF(lookups!$O$2-LEN(SOURCE!L782) &gt;= 0, REPT(" ",lookups!$O$2-LEN(SOURCE!L782)), "")&amp;
" | "&amp; SOURCE!M782&amp;      IF(lookups!$P$2-LEN(SOURCE!M782) &gt;= 0, REPT(" ",lookups!$P$2-LEN(SOURCE!M782)), "")&amp;
      "},"&amp;IF(SOURCE!O782&lt;&gt;"",""&amp;SOURCE!O782,"")
 )
)
)</f>
        <v>/*  758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83" spans="1:1">
      <c r="A783" s="80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IF(lookups!$E$2-LEN(SOURCE!C783) &gt;= 0, REPT(" ",lookups!$E$2-LEN(SOURCE!C783)), "")&amp;
      SOURCE!D783&amp;", "&amp; IF(lookups!$F$2-LEN(SOURCE!D783) &gt;= 0, REPT(" ",lookups!$F$2-LEN(SOURCE!D783)), "")&amp;
      SOURCE!E783&amp;", "&amp; IF(lookups!$G$2-LEN(SOURCE!E783) &gt;=0, REPT(" ",lookups!$G$2-LEN(SOURCE!E783)), "")&amp;
      SOURCE!F783&amp;", "&amp; IF(lookups!$H$2-LEN(SOURCE!F783) &gt;= 0, REPT(" ",lookups!$H$2-LEN(SOURCE!F783)+2), "")&amp;"("&amp;
      SUBSTITUTE(TEXT(SOURCE!G783,"??0"),"  ","")&amp;" &lt;&lt; TAM_MAX_BITS) |"&amp; IF(lookups!$I$2-3 &gt;= 0, REPT(" ",MAX(1,lookups!$I$2-5+4+1-1-LEN(  IF(ISTEXT(SOURCE!H783),SOURCE!H783,  SUBSTITUTE(SUBSTITUTE(TEXT(SOURCE!H783,"????0"),"  ","")," ",""))   ))), "")&amp;
       IF(ISTEXT(SOURCE!H783),SOURCE!H783, SUBSTITUTE(SUBSTITUTE(TEXT(SOURCE!H783,"????0"),"  ","")," ",""))   &amp;","&amp; IF(lookups!$J$2-3 &gt;= 0, REPT(" ",lookups!$J$2-3-5), "")&amp;
      SOURCE!I783&amp;
" | "&amp; IF(lookups!$K$2-LEN(SOURCE!I783) &gt;= 0, REPT(" ",lookups!$K$2-LEN(SOURCE!I783)), "")&amp;
      SOURCE!J783&amp;      IF(lookups!$L$2-LEN(SOURCE!J783) &gt;= 0, REPT(" ",lookups!$L$2-LEN(SOURCE!J783)), "")&amp;
" | "&amp; IF(lookups!$K$2-LEN(SOURCE!I783) &gt;= 0, REPT(" ",lookups!$K$2-LEN(SOURCE!I783)), "")&amp;
      SOURCE!K783&amp;      IF(lookups!$L$2-LEN(SOURCE!K783) &gt;= 0, REPT(" ",lookups!$M$2-LEN(SOURCE!K783)), "")&amp;
" | "&amp; SOURCE!L783&amp;      IF(lookups!$O$2-LEN(SOURCE!L783) &gt;= 0, REPT(" ",lookups!$O$2-LEN(SOURCE!L783)), "")&amp;
" | "&amp; SOURCE!M783&amp;      IF(lookups!$P$2-LEN(SOURCE!M783) &gt;= 0, REPT(" ",lookups!$P$2-LEN(SOURCE!M783)), "")&amp;
      "},"&amp;IF(SOURCE!O783&lt;&gt;"",""&amp;SOURCE!O783,"")
 )
)
)</f>
        <v>/*  759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84" spans="1:1">
      <c r="A784" s="80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IF(lookups!$E$2-LEN(SOURCE!C784) &gt;= 0, REPT(" ",lookups!$E$2-LEN(SOURCE!C784)), "")&amp;
      SOURCE!D784&amp;", "&amp; IF(lookups!$F$2-LEN(SOURCE!D784) &gt;= 0, REPT(" ",lookups!$F$2-LEN(SOURCE!D784)), "")&amp;
      SOURCE!E784&amp;", "&amp; IF(lookups!$G$2-LEN(SOURCE!E784) &gt;=0, REPT(" ",lookups!$G$2-LEN(SOURCE!E784)), "")&amp;
      SOURCE!F784&amp;", "&amp; IF(lookups!$H$2-LEN(SOURCE!F784) &gt;= 0, REPT(" ",lookups!$H$2-LEN(SOURCE!F784)+2), "")&amp;"("&amp;
      SUBSTITUTE(TEXT(SOURCE!G784,"??0"),"  ","")&amp;" &lt;&lt; TAM_MAX_BITS) |"&amp; IF(lookups!$I$2-3 &gt;= 0, REPT(" ",MAX(1,lookups!$I$2-5+4+1-1-LEN(  IF(ISTEXT(SOURCE!H784),SOURCE!H784,  SUBSTITUTE(SUBSTITUTE(TEXT(SOURCE!H784,"????0"),"  ","")," ",""))   ))), "")&amp;
       IF(ISTEXT(SOURCE!H784),SOURCE!H784, SUBSTITUTE(SUBSTITUTE(TEXT(SOURCE!H784,"????0"),"  ","")," ",""))   &amp;","&amp; IF(lookups!$J$2-3 &gt;= 0, REPT(" ",lookups!$J$2-3-5), "")&amp;
      SOURCE!I784&amp;
" | "&amp; IF(lookups!$K$2-LEN(SOURCE!I784) &gt;= 0, REPT(" ",lookups!$K$2-LEN(SOURCE!I784)), "")&amp;
      SOURCE!J784&amp;      IF(lookups!$L$2-LEN(SOURCE!J784) &gt;= 0, REPT(" ",lookups!$L$2-LEN(SOURCE!J784)), "")&amp;
" | "&amp; IF(lookups!$K$2-LEN(SOURCE!I784) &gt;= 0, REPT(" ",lookups!$K$2-LEN(SOURCE!I784)), "")&amp;
      SOURCE!K784&amp;      IF(lookups!$L$2-LEN(SOURCE!K784) &gt;= 0, REPT(" ",lookups!$M$2-LEN(SOURCE!K784)), "")&amp;
" | "&amp; SOURCE!L784&amp;      IF(lookups!$O$2-LEN(SOURCE!L784) &gt;= 0, REPT(" ",lookups!$O$2-LEN(SOURCE!L784)), "")&amp;
" | "&amp; SOURCE!M784&amp;      IF(lookups!$P$2-LEN(SOURCE!M784) &gt;= 0, REPT(" ",lookups!$P$2-LEN(SOURCE!M784)), "")&amp;
      "},"&amp;IF(SOURCE!O784&lt;&gt;"",""&amp;SOURCE!O784,"")
 )
)
)</f>
        <v>/*  760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85" spans="1:1">
      <c r="A785" s="80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IF(lookups!$E$2-LEN(SOURCE!C785) &gt;= 0, REPT(" ",lookups!$E$2-LEN(SOURCE!C785)), "")&amp;
      SOURCE!D785&amp;", "&amp; IF(lookups!$F$2-LEN(SOURCE!D785) &gt;= 0, REPT(" ",lookups!$F$2-LEN(SOURCE!D785)), "")&amp;
      SOURCE!E785&amp;", "&amp; IF(lookups!$G$2-LEN(SOURCE!E785) &gt;=0, REPT(" ",lookups!$G$2-LEN(SOURCE!E785)), "")&amp;
      SOURCE!F785&amp;", "&amp; IF(lookups!$H$2-LEN(SOURCE!F785) &gt;= 0, REPT(" ",lookups!$H$2-LEN(SOURCE!F785)+2), "")&amp;"("&amp;
      SUBSTITUTE(TEXT(SOURCE!G785,"??0"),"  ","")&amp;" &lt;&lt; TAM_MAX_BITS) |"&amp; IF(lookups!$I$2-3 &gt;= 0, REPT(" ",MAX(1,lookups!$I$2-5+4+1-1-LEN(  IF(ISTEXT(SOURCE!H785),SOURCE!H785,  SUBSTITUTE(SUBSTITUTE(TEXT(SOURCE!H785,"????0"),"  ","")," ",""))   ))), "")&amp;
       IF(ISTEXT(SOURCE!H785),SOURCE!H785, SUBSTITUTE(SUBSTITUTE(TEXT(SOURCE!H785,"????0"),"  ","")," ",""))   &amp;","&amp; IF(lookups!$J$2-3 &gt;= 0, REPT(" ",lookups!$J$2-3-5), "")&amp;
      SOURCE!I785&amp;
" | "&amp; IF(lookups!$K$2-LEN(SOURCE!I785) &gt;= 0, REPT(" ",lookups!$K$2-LEN(SOURCE!I785)), "")&amp;
      SOURCE!J785&amp;      IF(lookups!$L$2-LEN(SOURCE!J785) &gt;= 0, REPT(" ",lookups!$L$2-LEN(SOURCE!J785)), "")&amp;
" | "&amp; IF(lookups!$K$2-LEN(SOURCE!I785) &gt;= 0, REPT(" ",lookups!$K$2-LEN(SOURCE!I785)), "")&amp;
      SOURCE!K785&amp;      IF(lookups!$L$2-LEN(SOURCE!K785) &gt;= 0, REPT(" ",lookups!$M$2-LEN(SOURCE!K785)), "")&amp;
" | "&amp; SOURCE!L785&amp;      IF(lookups!$O$2-LEN(SOURCE!L785) &gt;= 0, REPT(" ",lookups!$O$2-LEN(SOURCE!L785)), "")&amp;
" | "&amp; SOURCE!M785&amp;      IF(lookups!$P$2-LEN(SOURCE!M785) &gt;= 0, REPT(" ",lookups!$P$2-LEN(SOURCE!M785)), "")&amp;
      "},"&amp;IF(SOURCE!O785&lt;&gt;"",""&amp;SOURCE!O785,"")
 )
)
)</f>
        <v>/*  761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86" spans="1:1">
      <c r="A786" s="80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IF(lookups!$E$2-LEN(SOURCE!C786) &gt;= 0, REPT(" ",lookups!$E$2-LEN(SOURCE!C786)), "")&amp;
      SOURCE!D786&amp;", "&amp; IF(lookups!$F$2-LEN(SOURCE!D786) &gt;= 0, REPT(" ",lookups!$F$2-LEN(SOURCE!D786)), "")&amp;
      SOURCE!E786&amp;", "&amp; IF(lookups!$G$2-LEN(SOURCE!E786) &gt;=0, REPT(" ",lookups!$G$2-LEN(SOURCE!E786)), "")&amp;
      SOURCE!F786&amp;", "&amp; IF(lookups!$H$2-LEN(SOURCE!F786) &gt;= 0, REPT(" ",lookups!$H$2-LEN(SOURCE!F786)+2), "")&amp;"("&amp;
      SUBSTITUTE(TEXT(SOURCE!G786,"??0"),"  ","")&amp;" &lt;&lt; TAM_MAX_BITS) |"&amp; IF(lookups!$I$2-3 &gt;= 0, REPT(" ",MAX(1,lookups!$I$2-5+4+1-1-LEN(  IF(ISTEXT(SOURCE!H786),SOURCE!H786,  SUBSTITUTE(SUBSTITUTE(TEXT(SOURCE!H786,"????0"),"  ","")," ",""))   ))), "")&amp;
       IF(ISTEXT(SOURCE!H786),SOURCE!H786, SUBSTITUTE(SUBSTITUTE(TEXT(SOURCE!H786,"????0"),"  ","")," ",""))   &amp;","&amp; IF(lookups!$J$2-3 &gt;= 0, REPT(" ",lookups!$J$2-3-5), "")&amp;
      SOURCE!I786&amp;
" | "&amp; IF(lookups!$K$2-LEN(SOURCE!I786) &gt;= 0, REPT(" ",lookups!$K$2-LEN(SOURCE!I786)), "")&amp;
      SOURCE!J786&amp;      IF(lookups!$L$2-LEN(SOURCE!J786) &gt;= 0, REPT(" ",lookups!$L$2-LEN(SOURCE!J786)), "")&amp;
" | "&amp; IF(lookups!$K$2-LEN(SOURCE!I786) &gt;= 0, REPT(" ",lookups!$K$2-LEN(SOURCE!I786)), "")&amp;
      SOURCE!K786&amp;      IF(lookups!$L$2-LEN(SOURCE!K786) &gt;= 0, REPT(" ",lookups!$M$2-LEN(SOURCE!K786)), "")&amp;
" | "&amp; SOURCE!L786&amp;      IF(lookups!$O$2-LEN(SOURCE!L786) &gt;= 0, REPT(" ",lookups!$O$2-LEN(SOURCE!L786)), "")&amp;
" | "&amp; SOURCE!M786&amp;      IF(lookups!$P$2-LEN(SOURCE!M786) &gt;= 0, REPT(" ",lookups!$P$2-LEN(SOURCE!M786)), "")&amp;
      "},"&amp;IF(SOURCE!O786&lt;&gt;"",""&amp;SOURCE!O786,"")
 )
)
)</f>
        <v>/*  762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87" spans="1:1">
      <c r="A787" s="80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IF(lookups!$E$2-LEN(SOURCE!C787) &gt;= 0, REPT(" ",lookups!$E$2-LEN(SOURCE!C787)), "")&amp;
      SOURCE!D787&amp;", "&amp; IF(lookups!$F$2-LEN(SOURCE!D787) &gt;= 0, REPT(" ",lookups!$F$2-LEN(SOURCE!D787)), "")&amp;
      SOURCE!E787&amp;", "&amp; IF(lookups!$G$2-LEN(SOURCE!E787) &gt;=0, REPT(" ",lookups!$G$2-LEN(SOURCE!E787)), "")&amp;
      SOURCE!F787&amp;", "&amp; IF(lookups!$H$2-LEN(SOURCE!F787) &gt;= 0, REPT(" ",lookups!$H$2-LEN(SOURCE!F787)+2), "")&amp;"("&amp;
      SUBSTITUTE(TEXT(SOURCE!G787,"??0"),"  ","")&amp;" &lt;&lt; TAM_MAX_BITS) |"&amp; IF(lookups!$I$2-3 &gt;= 0, REPT(" ",MAX(1,lookups!$I$2-5+4+1-1-LEN(  IF(ISTEXT(SOURCE!H787),SOURCE!H787,  SUBSTITUTE(SUBSTITUTE(TEXT(SOURCE!H787,"????0"),"  ","")," ",""))   ))), "")&amp;
       IF(ISTEXT(SOURCE!H787),SOURCE!H787, SUBSTITUTE(SUBSTITUTE(TEXT(SOURCE!H787,"????0"),"  ","")," ",""))   &amp;","&amp; IF(lookups!$J$2-3 &gt;= 0, REPT(" ",lookups!$J$2-3-5), "")&amp;
      SOURCE!I787&amp;
" | "&amp; IF(lookups!$K$2-LEN(SOURCE!I787) &gt;= 0, REPT(" ",lookups!$K$2-LEN(SOURCE!I787)), "")&amp;
      SOURCE!J787&amp;      IF(lookups!$L$2-LEN(SOURCE!J787) &gt;= 0, REPT(" ",lookups!$L$2-LEN(SOURCE!J787)), "")&amp;
" | "&amp; IF(lookups!$K$2-LEN(SOURCE!I787) &gt;= 0, REPT(" ",lookups!$K$2-LEN(SOURCE!I787)), "")&amp;
      SOURCE!K787&amp;      IF(lookups!$L$2-LEN(SOURCE!K787) &gt;= 0, REPT(" ",lookups!$M$2-LEN(SOURCE!K787)), "")&amp;
" | "&amp; SOURCE!L787&amp;      IF(lookups!$O$2-LEN(SOURCE!L787) &gt;= 0, REPT(" ",lookups!$O$2-LEN(SOURCE!L787)), "")&amp;
" | "&amp; SOURCE!M787&amp;      IF(lookups!$P$2-LEN(SOURCE!M787) &gt;= 0, REPT(" ",lookups!$P$2-LEN(SOURCE!M787)), "")&amp;
      "},"&amp;IF(SOURCE!O787&lt;&gt;"",""&amp;SOURCE!O787,"")
 )
)
)</f>
        <v>/*  763 */  { addItemToBuffer,              ITM_i_DOT,                   "i",                                           "i",                                           (0 &lt;&lt; TAM_MAX_BITS) |     0, CAT_NONE | SLS_UNCHANGED | US_UNCHANGED | EIM_DISABLED | PTP_DISABLED     },</v>
      </c>
    </row>
    <row r="788" spans="1:1">
      <c r="A788" s="80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IF(lookups!$E$2-LEN(SOURCE!C788) &gt;= 0, REPT(" ",lookups!$E$2-LEN(SOURCE!C788)), "")&amp;
      SOURCE!D788&amp;", "&amp; IF(lookups!$F$2-LEN(SOURCE!D788) &gt;= 0, REPT(" ",lookups!$F$2-LEN(SOURCE!D788)), "")&amp;
      SOURCE!E788&amp;", "&amp; IF(lookups!$G$2-LEN(SOURCE!E788) &gt;=0, REPT(" ",lookups!$G$2-LEN(SOURCE!E788)), "")&amp;
      SOURCE!F788&amp;", "&amp; IF(lookups!$H$2-LEN(SOURCE!F788) &gt;= 0, REPT(" ",lookups!$H$2-LEN(SOURCE!F788)+2), "")&amp;"("&amp;
      SUBSTITUTE(TEXT(SOURCE!G788,"??0"),"  ","")&amp;" &lt;&lt; TAM_MAX_BITS) |"&amp; IF(lookups!$I$2-3 &gt;= 0, REPT(" ",MAX(1,lookups!$I$2-5+4+1-1-LEN(  IF(ISTEXT(SOURCE!H788),SOURCE!H788,  SUBSTITUTE(SUBSTITUTE(TEXT(SOURCE!H788,"????0"),"  ","")," ",""))   ))), "")&amp;
       IF(ISTEXT(SOURCE!H788),SOURCE!H788, SUBSTITUTE(SUBSTITUTE(TEXT(SOURCE!H788,"????0"),"  ","")," ",""))   &amp;","&amp; IF(lookups!$J$2-3 &gt;= 0, REPT(" ",lookups!$J$2-3-5), "")&amp;
      SOURCE!I788&amp;
" | "&amp; IF(lookups!$K$2-LEN(SOURCE!I788) &gt;= 0, REPT(" ",lookups!$K$2-LEN(SOURCE!I788)), "")&amp;
      SOURCE!J788&amp;      IF(lookups!$L$2-LEN(SOURCE!J788) &gt;= 0, REPT(" ",lookups!$L$2-LEN(SOURCE!J788)), "")&amp;
" | "&amp; IF(lookups!$K$2-LEN(SOURCE!I788) &gt;= 0, REPT(" ",lookups!$K$2-LEN(SOURCE!I788)), "")&amp;
      SOURCE!K788&amp;      IF(lookups!$L$2-LEN(SOURCE!K788) &gt;= 0, REPT(" ",lookups!$M$2-LEN(SOURCE!K788)), "")&amp;
" | "&amp; SOURCE!L788&amp;      IF(lookups!$O$2-LEN(SOURCE!L788) &gt;= 0, REPT(" ",lookups!$O$2-LEN(SOURCE!L788)), "")&amp;
" | "&amp; SOURCE!M788&amp;      IF(lookups!$P$2-LEN(SOURCE!M788) &gt;= 0, REPT(" ",lookups!$P$2-LEN(SOURCE!M788)), "")&amp;
      "},"&amp;IF(SOURCE!O788&lt;&gt;"",""&amp;SOURCE!O788,"")
 )
)
)</f>
        <v>/*  764 */  { addItemToBuffer,              ITM_i_DOTLESS,               STD_i_DOTLESS,                                 STD_i_DOTLESS,                                 (0 &lt;&lt; TAM_MAX_BITS) |     0, CAT_aint | SLS_UNCHANGED | US_UNCHANGED | EIM_DISABLED | PTP_DISABLED     },</v>
      </c>
    </row>
    <row r="789" spans="1:1">
      <c r="A789" s="80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IF(lookups!$E$2-LEN(SOURCE!C789) &gt;= 0, REPT(" ",lookups!$E$2-LEN(SOURCE!C789)), "")&amp;
      SOURCE!D789&amp;", "&amp; IF(lookups!$F$2-LEN(SOURCE!D789) &gt;= 0, REPT(" ",lookups!$F$2-LEN(SOURCE!D789)), "")&amp;
      SOURCE!E789&amp;", "&amp; IF(lookups!$G$2-LEN(SOURCE!E789) &gt;=0, REPT(" ",lookups!$G$2-LEN(SOURCE!E789)), "")&amp;
      SOURCE!F789&amp;", "&amp; IF(lookups!$H$2-LEN(SOURCE!F789) &gt;= 0, REPT(" ",lookups!$H$2-LEN(SOURCE!F789)+2), "")&amp;"("&amp;
      SUBSTITUTE(TEXT(SOURCE!G789,"??0"),"  ","")&amp;" &lt;&lt; TAM_MAX_BITS) |"&amp; IF(lookups!$I$2-3 &gt;= 0, REPT(" ",MAX(1,lookups!$I$2-5+4+1-1-LEN(  IF(ISTEXT(SOURCE!H789),SOURCE!H789,  SUBSTITUTE(SUBSTITUTE(TEXT(SOURCE!H789,"????0"),"  ","")," ",""))   ))), "")&amp;
       IF(ISTEXT(SOURCE!H789),SOURCE!H789, SUBSTITUTE(SUBSTITUTE(TEXT(SOURCE!H789,"????0"),"  ","")," ",""))   &amp;","&amp; IF(lookups!$J$2-3 &gt;= 0, REPT(" ",lookups!$J$2-3-5), "")&amp;
      SOURCE!I789&amp;
" | "&amp; IF(lookups!$K$2-LEN(SOURCE!I789) &gt;= 0, REPT(" ",lookups!$K$2-LEN(SOURCE!I789)), "")&amp;
      SOURCE!J789&amp;      IF(lookups!$L$2-LEN(SOURCE!J789) &gt;= 0, REPT(" ",lookups!$L$2-LEN(SOURCE!J789)), "")&amp;
" | "&amp; IF(lookups!$K$2-LEN(SOURCE!I789) &gt;= 0, REPT(" ",lookups!$K$2-LEN(SOURCE!I789)), "")&amp;
      SOURCE!K789&amp;      IF(lookups!$L$2-LEN(SOURCE!K789) &gt;= 0, REPT(" ",lookups!$M$2-LEN(SOURCE!K789)), "")&amp;
" | "&amp; SOURCE!L789&amp;      IF(lookups!$O$2-LEN(SOURCE!L789) &gt;= 0, REPT(" ",lookups!$O$2-LEN(SOURCE!L789)), "")&amp;
" | "&amp; SOURCE!M789&amp;      IF(lookups!$P$2-LEN(SOURCE!M789) &gt;= 0, REPT(" ",lookups!$P$2-LEN(SOURCE!M789)), "")&amp;
      "},"&amp;IF(SOURCE!O789&lt;&gt;"",""&amp;SOURCE!O789,"")
 )
)
)</f>
        <v>/*  765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90" spans="1:1">
      <c r="A790" s="80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IF(lookups!$E$2-LEN(SOURCE!C790) &gt;= 0, REPT(" ",lookups!$E$2-LEN(SOURCE!C790)), "")&amp;
      SOURCE!D790&amp;", "&amp; IF(lookups!$F$2-LEN(SOURCE!D790) &gt;= 0, REPT(" ",lookups!$F$2-LEN(SOURCE!D790)), "")&amp;
      SOURCE!E790&amp;", "&amp; IF(lookups!$G$2-LEN(SOURCE!E790) &gt;=0, REPT(" ",lookups!$G$2-LEN(SOURCE!E790)), "")&amp;
      SOURCE!F790&amp;", "&amp; IF(lookups!$H$2-LEN(SOURCE!F790) &gt;= 0, REPT(" ",lookups!$H$2-LEN(SOURCE!F790)+2), "")&amp;"("&amp;
      SUBSTITUTE(TEXT(SOURCE!G790,"??0"),"  ","")&amp;" &lt;&lt; TAM_MAX_BITS) |"&amp; IF(lookups!$I$2-3 &gt;= 0, REPT(" ",MAX(1,lookups!$I$2-5+4+1-1-LEN(  IF(ISTEXT(SOURCE!H790),SOURCE!H790,  SUBSTITUTE(SUBSTITUTE(TEXT(SOURCE!H790,"????0"),"  ","")," ",""))   ))), "")&amp;
       IF(ISTEXT(SOURCE!H790),SOURCE!H790, SUBSTITUTE(SUBSTITUTE(TEXT(SOURCE!H790,"????0"),"  ","")," ",""))   &amp;","&amp; IF(lookups!$J$2-3 &gt;= 0, REPT(" ",lookups!$J$2-3-5), "")&amp;
      SOURCE!I790&amp;
" | "&amp; IF(lookups!$K$2-LEN(SOURCE!I790) &gt;= 0, REPT(" ",lookups!$K$2-LEN(SOURCE!I790)), "")&amp;
      SOURCE!J790&amp;      IF(lookups!$L$2-LEN(SOURCE!J790) &gt;= 0, REPT(" ",lookups!$L$2-LEN(SOURCE!J790)), "")&amp;
" | "&amp; IF(lookups!$K$2-LEN(SOURCE!I790) &gt;= 0, REPT(" ",lookups!$K$2-LEN(SOURCE!I790)), "")&amp;
      SOURCE!K790&amp;      IF(lookups!$L$2-LEN(SOURCE!K790) &gt;= 0, REPT(" ",lookups!$M$2-LEN(SOURCE!K790)), "")&amp;
" | "&amp; SOURCE!L790&amp;      IF(lookups!$O$2-LEN(SOURCE!L790) &gt;= 0, REPT(" ",lookups!$O$2-LEN(SOURCE!L790)), "")&amp;
" | "&amp; SOURCE!M790&amp;      IF(lookups!$P$2-LEN(SOURCE!M790) &gt;= 0, REPT(" ",lookups!$P$2-LEN(SOURCE!M790)), "")&amp;
      "},"&amp;IF(SOURCE!O790&lt;&gt;"",""&amp;SOURCE!O790,"")
 )
)
)</f>
        <v>/*  766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91" spans="1:1">
      <c r="A791" s="80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IF(lookups!$E$2-LEN(SOURCE!C791) &gt;= 0, REPT(" ",lookups!$E$2-LEN(SOURCE!C791)), "")&amp;
      SOURCE!D791&amp;", "&amp; IF(lookups!$F$2-LEN(SOURCE!D791) &gt;= 0, REPT(" ",lookups!$F$2-LEN(SOURCE!D791)), "")&amp;
      SOURCE!E791&amp;", "&amp; IF(lookups!$G$2-LEN(SOURCE!E791) &gt;=0, REPT(" ",lookups!$G$2-LEN(SOURCE!E791)), "")&amp;
      SOURCE!F791&amp;", "&amp; IF(lookups!$H$2-LEN(SOURCE!F791) &gt;= 0, REPT(" ",lookups!$H$2-LEN(SOURCE!F791)+2), "")&amp;"("&amp;
      SUBSTITUTE(TEXT(SOURCE!G791,"??0"),"  ","")&amp;" &lt;&lt; TAM_MAX_BITS) |"&amp; IF(lookups!$I$2-3 &gt;= 0, REPT(" ",MAX(1,lookups!$I$2-5+4+1-1-LEN(  IF(ISTEXT(SOURCE!H791),SOURCE!H791,  SUBSTITUTE(SUBSTITUTE(TEXT(SOURCE!H791,"????0"),"  ","")," ",""))   ))), "")&amp;
       IF(ISTEXT(SOURCE!H791),SOURCE!H791, SUBSTITUTE(SUBSTITUTE(TEXT(SOURCE!H791,"????0"),"  ","")," ",""))   &amp;","&amp; IF(lookups!$J$2-3 &gt;= 0, REPT(" ",lookups!$J$2-3-5), "")&amp;
      SOURCE!I791&amp;
" | "&amp; IF(lookups!$K$2-LEN(SOURCE!I791) &gt;= 0, REPT(" ",lookups!$K$2-LEN(SOURCE!I791)), "")&amp;
      SOURCE!J791&amp;      IF(lookups!$L$2-LEN(SOURCE!J791) &gt;= 0, REPT(" ",lookups!$L$2-LEN(SOURCE!J791)), "")&amp;
" | "&amp; IF(lookups!$K$2-LEN(SOURCE!I791) &gt;= 0, REPT(" ",lookups!$K$2-LEN(SOURCE!I791)), "")&amp;
      SOURCE!K791&amp;      IF(lookups!$L$2-LEN(SOURCE!K791) &gt;= 0, REPT(" ",lookups!$M$2-LEN(SOURCE!K791)), "")&amp;
" | "&amp; SOURCE!L791&amp;      IF(lookups!$O$2-LEN(SOURCE!L791) &gt;= 0, REPT(" ",lookups!$O$2-LEN(SOURCE!L791)), "")&amp;
" | "&amp; SOURCE!M791&amp;      IF(lookups!$P$2-LEN(SOURCE!M791) &gt;= 0, REPT(" ",lookups!$P$2-LEN(SOURCE!M791)), "")&amp;
      "},"&amp;IF(SOURCE!O791&lt;&gt;"",""&amp;SOURCE!O791,"")
 )
)
)</f>
        <v>/*  767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92" spans="1:1">
      <c r="A792" s="80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IF(lookups!$E$2-LEN(SOURCE!C792) &gt;= 0, REPT(" ",lookups!$E$2-LEN(SOURCE!C792)), "")&amp;
      SOURCE!D792&amp;", "&amp; IF(lookups!$F$2-LEN(SOURCE!D792) &gt;= 0, REPT(" ",lookups!$F$2-LEN(SOURCE!D792)), "")&amp;
      SOURCE!E792&amp;", "&amp; IF(lookups!$G$2-LEN(SOURCE!E792) &gt;=0, REPT(" ",lookups!$G$2-LEN(SOURCE!E792)), "")&amp;
      SOURCE!F792&amp;", "&amp; IF(lookups!$H$2-LEN(SOURCE!F792) &gt;= 0, REPT(" ",lookups!$H$2-LEN(SOURCE!F792)+2), "")&amp;"("&amp;
      SUBSTITUTE(TEXT(SOURCE!G792,"??0"),"  ","")&amp;" &lt;&lt; TAM_MAX_BITS) |"&amp; IF(lookups!$I$2-3 &gt;= 0, REPT(" ",MAX(1,lookups!$I$2-5+4+1-1-LEN(  IF(ISTEXT(SOURCE!H792),SOURCE!H792,  SUBSTITUTE(SUBSTITUTE(TEXT(SOURCE!H792,"????0"),"  ","")," ",""))   ))), "")&amp;
       IF(ISTEXT(SOURCE!H792),SOURCE!H792, SUBSTITUTE(SUBSTITUTE(TEXT(SOURCE!H792,"????0"),"  ","")," ",""))   &amp;","&amp; IF(lookups!$J$2-3 &gt;= 0, REPT(" ",lookups!$J$2-3-5), "")&amp;
      SOURCE!I792&amp;
" | "&amp; IF(lookups!$K$2-LEN(SOURCE!I792) &gt;= 0, REPT(" ",lookups!$K$2-LEN(SOURCE!I792)), "")&amp;
      SOURCE!J792&amp;      IF(lookups!$L$2-LEN(SOURCE!J792) &gt;= 0, REPT(" ",lookups!$L$2-LEN(SOURCE!J792)), "")&amp;
" | "&amp; IF(lookups!$K$2-LEN(SOURCE!I792) &gt;= 0, REPT(" ",lookups!$K$2-LEN(SOURCE!I792)), "")&amp;
      SOURCE!K792&amp;      IF(lookups!$L$2-LEN(SOURCE!K792) &gt;= 0, REPT(" ",lookups!$M$2-LEN(SOURCE!K792)), "")&amp;
" | "&amp; SOURCE!L792&amp;      IF(lookups!$O$2-LEN(SOURCE!L792) &gt;= 0, REPT(" ",lookups!$O$2-LEN(SOURCE!L792)), "")&amp;
" | "&amp; SOURCE!M792&amp;      IF(lookups!$P$2-LEN(SOURCE!M792) &gt;= 0, REPT(" ",lookups!$P$2-LEN(SOURCE!M792)), "")&amp;
      "},"&amp;IF(SOURCE!O792&lt;&gt;"",""&amp;SOURCE!O792,"")
 )
)
)</f>
        <v>/*  768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93" spans="1:1">
      <c r="A793" s="80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IF(lookups!$E$2-LEN(SOURCE!C793) &gt;= 0, REPT(" ",lookups!$E$2-LEN(SOURCE!C793)), "")&amp;
      SOURCE!D793&amp;", "&amp; IF(lookups!$F$2-LEN(SOURCE!D793) &gt;= 0, REPT(" ",lookups!$F$2-LEN(SOURCE!D793)), "")&amp;
      SOURCE!E793&amp;", "&amp; IF(lookups!$G$2-LEN(SOURCE!E793) &gt;=0, REPT(" ",lookups!$G$2-LEN(SOURCE!E793)), "")&amp;
      SOURCE!F793&amp;", "&amp; IF(lookups!$H$2-LEN(SOURCE!F793) &gt;= 0, REPT(" ",lookups!$H$2-LEN(SOURCE!F793)+2), "")&amp;"("&amp;
      SUBSTITUTE(TEXT(SOURCE!G793,"??0"),"  ","")&amp;" &lt;&lt; TAM_MAX_BITS) |"&amp; IF(lookups!$I$2-3 &gt;= 0, REPT(" ",MAX(1,lookups!$I$2-5+4+1-1-LEN(  IF(ISTEXT(SOURCE!H793),SOURCE!H793,  SUBSTITUTE(SUBSTITUTE(TEXT(SOURCE!H793,"????0"),"  ","")," ",""))   ))), "")&amp;
       IF(ISTEXT(SOURCE!H793),SOURCE!H793, SUBSTITUTE(SUBSTITUTE(TEXT(SOURCE!H793,"????0"),"  ","")," ",""))   &amp;","&amp; IF(lookups!$J$2-3 &gt;= 0, REPT(" ",lookups!$J$2-3-5), "")&amp;
      SOURCE!I793&amp;
" | "&amp; IF(lookups!$K$2-LEN(SOURCE!I793) &gt;= 0, REPT(" ",lookups!$K$2-LEN(SOURCE!I793)), "")&amp;
      SOURCE!J793&amp;      IF(lookups!$L$2-LEN(SOURCE!J793) &gt;= 0, REPT(" ",lookups!$L$2-LEN(SOURCE!J793)), "")&amp;
" | "&amp; IF(lookups!$K$2-LEN(SOURCE!I793) &gt;= 0, REPT(" ",lookups!$K$2-LEN(SOURCE!I793)), "")&amp;
      SOURCE!K793&amp;      IF(lookups!$L$2-LEN(SOURCE!K793) &gt;= 0, REPT(" ",lookups!$M$2-LEN(SOURCE!K793)), "")&amp;
" | "&amp; SOURCE!L793&amp;      IF(lookups!$O$2-LEN(SOURCE!L793) &gt;= 0, REPT(" ",lookups!$O$2-LEN(SOURCE!L793)), "")&amp;
" | "&amp; SOURCE!M793&amp;      IF(lookups!$P$2-LEN(SOURCE!M793) &gt;= 0, REPT(" ",lookups!$P$2-LEN(SOURCE!M793)), "")&amp;
      "},"&amp;IF(SOURCE!O793&lt;&gt;"",""&amp;SOURCE!O793,"")
 )
)
)</f>
        <v>/*  769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94" spans="1:1">
      <c r="A794" s="80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IF(lookups!$E$2-LEN(SOURCE!C794) &gt;= 0, REPT(" ",lookups!$E$2-LEN(SOURCE!C794)), "")&amp;
      SOURCE!D794&amp;", "&amp; IF(lookups!$F$2-LEN(SOURCE!D794) &gt;= 0, REPT(" ",lookups!$F$2-LEN(SOURCE!D794)), "")&amp;
      SOURCE!E794&amp;", "&amp; IF(lookups!$G$2-LEN(SOURCE!E794) &gt;=0, REPT(" ",lookups!$G$2-LEN(SOURCE!E794)), "")&amp;
      SOURCE!F794&amp;", "&amp; IF(lookups!$H$2-LEN(SOURCE!F794) &gt;= 0, REPT(" ",lookups!$H$2-LEN(SOURCE!F794)+2), "")&amp;"("&amp;
      SUBSTITUTE(TEXT(SOURCE!G794,"??0"),"  ","")&amp;" &lt;&lt; TAM_MAX_BITS) |"&amp; IF(lookups!$I$2-3 &gt;= 0, REPT(" ",MAX(1,lookups!$I$2-5+4+1-1-LEN(  IF(ISTEXT(SOURCE!H794),SOURCE!H794,  SUBSTITUTE(SUBSTITUTE(TEXT(SOURCE!H794,"????0"),"  ","")," ",""))   ))), "")&amp;
       IF(ISTEXT(SOURCE!H794),SOURCE!H794, SUBSTITUTE(SUBSTITUTE(TEXT(SOURCE!H794,"????0"),"  ","")," ",""))   &amp;","&amp; IF(lookups!$J$2-3 &gt;= 0, REPT(" ",lookups!$J$2-3-5), "")&amp;
      SOURCE!I794&amp;
" | "&amp; IF(lookups!$K$2-LEN(SOURCE!I794) &gt;= 0, REPT(" ",lookups!$K$2-LEN(SOURCE!I794)), "")&amp;
      SOURCE!J794&amp;      IF(lookups!$L$2-LEN(SOURCE!J794) &gt;= 0, REPT(" ",lookups!$L$2-LEN(SOURCE!J794)), "")&amp;
" | "&amp; IF(lookups!$K$2-LEN(SOURCE!I794) &gt;= 0, REPT(" ",lookups!$K$2-LEN(SOURCE!I794)), "")&amp;
      SOURCE!K794&amp;      IF(lookups!$L$2-LEN(SOURCE!K794) &gt;= 0, REPT(" ",lookups!$M$2-LEN(SOURCE!K794)), "")&amp;
" | "&amp; SOURCE!L794&amp;      IF(lookups!$O$2-LEN(SOURCE!L794) &gt;= 0, REPT(" ",lookups!$O$2-LEN(SOURCE!L794)), "")&amp;
" | "&amp; SOURCE!M794&amp;      IF(lookups!$P$2-LEN(SOURCE!M794) &gt;= 0, REPT(" ",lookups!$P$2-LEN(SOURCE!M794)), "")&amp;
      "},"&amp;IF(SOURCE!O794&lt;&gt;"",""&amp;SOURCE!O794,"")
 )
)
)</f>
        <v>/*  770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95" spans="1:1">
      <c r="A795" s="80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IF(lookups!$E$2-LEN(SOURCE!C795) &gt;= 0, REPT(" ",lookups!$E$2-LEN(SOURCE!C795)), "")&amp;
      SOURCE!D795&amp;", "&amp; IF(lookups!$F$2-LEN(SOURCE!D795) &gt;= 0, REPT(" ",lookups!$F$2-LEN(SOURCE!D795)), "")&amp;
      SOURCE!E795&amp;", "&amp; IF(lookups!$G$2-LEN(SOURCE!E795) &gt;=0, REPT(" ",lookups!$G$2-LEN(SOURCE!E795)), "")&amp;
      SOURCE!F795&amp;", "&amp; IF(lookups!$H$2-LEN(SOURCE!F795) &gt;= 0, REPT(" ",lookups!$H$2-LEN(SOURCE!F795)+2), "")&amp;"("&amp;
      SUBSTITUTE(TEXT(SOURCE!G795,"??0"),"  ","")&amp;" &lt;&lt; TAM_MAX_BITS) |"&amp; IF(lookups!$I$2-3 &gt;= 0, REPT(" ",MAX(1,lookups!$I$2-5+4+1-1-LEN(  IF(ISTEXT(SOURCE!H795),SOURCE!H795,  SUBSTITUTE(SUBSTITUTE(TEXT(SOURCE!H795,"????0"),"  ","")," ",""))   ))), "")&amp;
       IF(ISTEXT(SOURCE!H795),SOURCE!H795, SUBSTITUTE(SUBSTITUTE(TEXT(SOURCE!H795,"????0"),"  ","")," ",""))   &amp;","&amp; IF(lookups!$J$2-3 &gt;= 0, REPT(" ",lookups!$J$2-3-5), "")&amp;
      SOURCE!I795&amp;
" | "&amp; IF(lookups!$K$2-LEN(SOURCE!I795) &gt;= 0, REPT(" ",lookups!$K$2-LEN(SOURCE!I795)), "")&amp;
      SOURCE!J795&amp;      IF(lookups!$L$2-LEN(SOURCE!J795) &gt;= 0, REPT(" ",lookups!$L$2-LEN(SOURCE!J795)), "")&amp;
" | "&amp; IF(lookups!$K$2-LEN(SOURCE!I795) &gt;= 0, REPT(" ",lookups!$K$2-LEN(SOURCE!I795)), "")&amp;
      SOURCE!K795&amp;      IF(lookups!$L$2-LEN(SOURCE!K795) &gt;= 0, REPT(" ",lookups!$M$2-LEN(SOURCE!K795)), "")&amp;
" | "&amp; SOURCE!L795&amp;      IF(lookups!$O$2-LEN(SOURCE!L795) &gt;= 0, REPT(" ",lookups!$O$2-LEN(SOURCE!L795)), "")&amp;
" | "&amp; SOURCE!M795&amp;      IF(lookups!$P$2-LEN(SOURCE!M795) &gt;= 0, REPT(" ",lookups!$P$2-LEN(SOURCE!M795)), "")&amp;
      "},"&amp;IF(SOURCE!O795&lt;&gt;"",""&amp;SOURCE!O795,"")
 )
)
)</f>
        <v>/*  771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96" spans="1:1">
      <c r="A796" s="80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IF(lookups!$E$2-LEN(SOURCE!C796) &gt;= 0, REPT(" ",lookups!$E$2-LEN(SOURCE!C796)), "")&amp;
      SOURCE!D796&amp;", "&amp; IF(lookups!$F$2-LEN(SOURCE!D796) &gt;= 0, REPT(" ",lookups!$F$2-LEN(SOURCE!D796)), "")&amp;
      SOURCE!E796&amp;", "&amp; IF(lookups!$G$2-LEN(SOURCE!E796) &gt;=0, REPT(" ",lookups!$G$2-LEN(SOURCE!E796)), "")&amp;
      SOURCE!F796&amp;", "&amp; IF(lookups!$H$2-LEN(SOURCE!F796) &gt;= 0, REPT(" ",lookups!$H$2-LEN(SOURCE!F796)+2), "")&amp;"("&amp;
      SUBSTITUTE(TEXT(SOURCE!G796,"??0"),"  ","")&amp;" &lt;&lt; TAM_MAX_BITS) |"&amp; IF(lookups!$I$2-3 &gt;= 0, REPT(" ",MAX(1,lookups!$I$2-5+4+1-1-LEN(  IF(ISTEXT(SOURCE!H796),SOURCE!H796,  SUBSTITUTE(SUBSTITUTE(TEXT(SOURCE!H796,"????0"),"  ","")," ",""))   ))), "")&amp;
       IF(ISTEXT(SOURCE!H796),SOURCE!H796, SUBSTITUTE(SUBSTITUTE(TEXT(SOURCE!H796,"????0"),"  ","")," ",""))   &amp;","&amp; IF(lookups!$J$2-3 &gt;= 0, REPT(" ",lookups!$J$2-3-5), "")&amp;
      SOURCE!I796&amp;
" | "&amp; IF(lookups!$K$2-LEN(SOURCE!I796) &gt;= 0, REPT(" ",lookups!$K$2-LEN(SOURCE!I796)), "")&amp;
      SOURCE!J796&amp;      IF(lookups!$L$2-LEN(SOURCE!J796) &gt;= 0, REPT(" ",lookups!$L$2-LEN(SOURCE!J796)), "")&amp;
" | "&amp; IF(lookups!$K$2-LEN(SOURCE!I796) &gt;= 0, REPT(" ",lookups!$K$2-LEN(SOURCE!I796)), "")&amp;
      SOURCE!K796&amp;      IF(lookups!$L$2-LEN(SOURCE!K796) &gt;= 0, REPT(" ",lookups!$M$2-LEN(SOURCE!K796)), "")&amp;
" | "&amp; SOURCE!L796&amp;      IF(lookups!$O$2-LEN(SOURCE!L796) &gt;= 0, REPT(" ",lookups!$O$2-LEN(SOURCE!L796)), "")&amp;
" | "&amp; SOURCE!M796&amp;      IF(lookups!$P$2-LEN(SOURCE!M796) &gt;= 0, REPT(" ",lookups!$P$2-LEN(SOURCE!M796)), "")&amp;
      "},"&amp;IF(SOURCE!O796&lt;&gt;"",""&amp;SOURCE!O796,"")
 )
)
)</f>
        <v>/*  772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97" spans="1:1">
      <c r="A797" s="80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IF(lookups!$E$2-LEN(SOURCE!C797) &gt;= 0, REPT(" ",lookups!$E$2-LEN(SOURCE!C797)), "")&amp;
      SOURCE!D797&amp;", "&amp; IF(lookups!$F$2-LEN(SOURCE!D797) &gt;= 0, REPT(" ",lookups!$F$2-LEN(SOURCE!D797)), "")&amp;
      SOURCE!E797&amp;", "&amp; IF(lookups!$G$2-LEN(SOURCE!E797) &gt;=0, REPT(" ",lookups!$G$2-LEN(SOURCE!E797)), "")&amp;
      SOURCE!F797&amp;", "&amp; IF(lookups!$H$2-LEN(SOURCE!F797) &gt;= 0, REPT(" ",lookups!$H$2-LEN(SOURCE!F797)+2), "")&amp;"("&amp;
      SUBSTITUTE(TEXT(SOURCE!G797,"??0"),"  ","")&amp;" &lt;&lt; TAM_MAX_BITS) |"&amp; IF(lookups!$I$2-3 &gt;= 0, REPT(" ",MAX(1,lookups!$I$2-5+4+1-1-LEN(  IF(ISTEXT(SOURCE!H797),SOURCE!H797,  SUBSTITUTE(SUBSTITUTE(TEXT(SOURCE!H797,"????0"),"  ","")," ",""))   ))), "")&amp;
       IF(ISTEXT(SOURCE!H797),SOURCE!H797, SUBSTITUTE(SUBSTITUTE(TEXT(SOURCE!H797,"????0"),"  ","")," ",""))   &amp;","&amp; IF(lookups!$J$2-3 &gt;= 0, REPT(" ",lookups!$J$2-3-5), "")&amp;
      SOURCE!I797&amp;
" | "&amp; IF(lookups!$K$2-LEN(SOURCE!I797) &gt;= 0, REPT(" ",lookups!$K$2-LEN(SOURCE!I797)), "")&amp;
      SOURCE!J797&amp;      IF(lookups!$L$2-LEN(SOURCE!J797) &gt;= 0, REPT(" ",lookups!$L$2-LEN(SOURCE!J797)), "")&amp;
" | "&amp; IF(lookups!$K$2-LEN(SOURCE!I797) &gt;= 0, REPT(" ",lookups!$K$2-LEN(SOURCE!I797)), "")&amp;
      SOURCE!K797&amp;      IF(lookups!$L$2-LEN(SOURCE!K797) &gt;= 0, REPT(" ",lookups!$M$2-LEN(SOURCE!K797)), "")&amp;
" | "&amp; SOURCE!L797&amp;      IF(lookups!$O$2-LEN(SOURCE!L797) &gt;= 0, REPT(" ",lookups!$O$2-LEN(SOURCE!L797)), "")&amp;
" | "&amp; SOURCE!M797&amp;      IF(lookups!$P$2-LEN(SOURCE!M797) &gt;= 0, REPT(" ",lookups!$P$2-LEN(SOURCE!M797)), "")&amp;
      "},"&amp;IF(SOURCE!O797&lt;&gt;"",""&amp;SOURCE!O797,"")
 )
)
)</f>
        <v>/*  773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98" spans="1:1">
      <c r="A798" s="80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IF(lookups!$E$2-LEN(SOURCE!C798) &gt;= 0, REPT(" ",lookups!$E$2-LEN(SOURCE!C798)), "")&amp;
      SOURCE!D798&amp;", "&amp; IF(lookups!$F$2-LEN(SOURCE!D798) &gt;= 0, REPT(" ",lookups!$F$2-LEN(SOURCE!D798)), "")&amp;
      SOURCE!E798&amp;", "&amp; IF(lookups!$G$2-LEN(SOURCE!E798) &gt;=0, REPT(" ",lookups!$G$2-LEN(SOURCE!E798)), "")&amp;
      SOURCE!F798&amp;", "&amp; IF(lookups!$H$2-LEN(SOURCE!F798) &gt;= 0, REPT(" ",lookups!$H$2-LEN(SOURCE!F798)+2), "")&amp;"("&amp;
      SUBSTITUTE(TEXT(SOURCE!G798,"??0"),"  ","")&amp;" &lt;&lt; TAM_MAX_BITS) |"&amp; IF(lookups!$I$2-3 &gt;= 0, REPT(" ",MAX(1,lookups!$I$2-5+4+1-1-LEN(  IF(ISTEXT(SOURCE!H798),SOURCE!H798,  SUBSTITUTE(SUBSTITUTE(TEXT(SOURCE!H798,"????0"),"  ","")," ",""))   ))), "")&amp;
       IF(ISTEXT(SOURCE!H798),SOURCE!H798, SUBSTITUTE(SUBSTITUTE(TEXT(SOURCE!H798,"????0"),"  ","")," ",""))   &amp;","&amp; IF(lookups!$J$2-3 &gt;= 0, REPT(" ",lookups!$J$2-3-5), "")&amp;
      SOURCE!I798&amp;
" | "&amp; IF(lookups!$K$2-LEN(SOURCE!I798) &gt;= 0, REPT(" ",lookups!$K$2-LEN(SOURCE!I798)), "")&amp;
      SOURCE!J798&amp;      IF(lookups!$L$2-LEN(SOURCE!J798) &gt;= 0, REPT(" ",lookups!$L$2-LEN(SOURCE!J798)), "")&amp;
" | "&amp; IF(lookups!$K$2-LEN(SOURCE!I798) &gt;= 0, REPT(" ",lookups!$K$2-LEN(SOURCE!I798)), "")&amp;
      SOURCE!K798&amp;      IF(lookups!$L$2-LEN(SOURCE!K798) &gt;= 0, REPT(" ",lookups!$M$2-LEN(SOURCE!K798)), "")&amp;
" | "&amp; SOURCE!L798&amp;      IF(lookups!$O$2-LEN(SOURCE!L798) &gt;= 0, REPT(" ",lookups!$O$2-LEN(SOURCE!L798)), "")&amp;
" | "&amp; SOURCE!M798&amp;      IF(lookups!$P$2-LEN(SOURCE!M798) &gt;= 0, REPT(" ",lookups!$P$2-LEN(SOURCE!M798)), "")&amp;
      "},"&amp;IF(SOURCE!O798&lt;&gt;"",""&amp;SOURCE!O798,"")
 )
)
)</f>
        <v>/*  774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99" spans="1:1">
      <c r="A799" s="80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IF(lookups!$E$2-LEN(SOURCE!C799) &gt;= 0, REPT(" ",lookups!$E$2-LEN(SOURCE!C799)), "")&amp;
      SOURCE!D799&amp;", "&amp; IF(lookups!$F$2-LEN(SOURCE!D799) &gt;= 0, REPT(" ",lookups!$F$2-LEN(SOURCE!D799)), "")&amp;
      SOURCE!E799&amp;", "&amp; IF(lookups!$G$2-LEN(SOURCE!E799) &gt;=0, REPT(" ",lookups!$G$2-LEN(SOURCE!E799)), "")&amp;
      SOURCE!F799&amp;", "&amp; IF(lookups!$H$2-LEN(SOURCE!F799) &gt;= 0, REPT(" ",lookups!$H$2-LEN(SOURCE!F799)+2), "")&amp;"("&amp;
      SUBSTITUTE(TEXT(SOURCE!G799,"??0"),"  ","")&amp;" &lt;&lt; TAM_MAX_BITS) |"&amp; IF(lookups!$I$2-3 &gt;= 0, REPT(" ",MAX(1,lookups!$I$2-5+4+1-1-LEN(  IF(ISTEXT(SOURCE!H799),SOURCE!H799,  SUBSTITUTE(SUBSTITUTE(TEXT(SOURCE!H799,"????0"),"  ","")," ",""))   ))), "")&amp;
       IF(ISTEXT(SOURCE!H799),SOURCE!H799, SUBSTITUTE(SUBSTITUTE(TEXT(SOURCE!H799,"????0"),"  ","")," ",""))   &amp;","&amp; IF(lookups!$J$2-3 &gt;= 0, REPT(" ",lookups!$J$2-3-5), "")&amp;
      SOURCE!I799&amp;
" | "&amp; IF(lookups!$K$2-LEN(SOURCE!I799) &gt;= 0, REPT(" ",lookups!$K$2-LEN(SOURCE!I799)), "")&amp;
      SOURCE!J799&amp;      IF(lookups!$L$2-LEN(SOURCE!J799) &gt;= 0, REPT(" ",lookups!$L$2-LEN(SOURCE!J799)), "")&amp;
" | "&amp; IF(lookups!$K$2-LEN(SOURCE!I799) &gt;= 0, REPT(" ",lookups!$K$2-LEN(SOURCE!I799)), "")&amp;
      SOURCE!K799&amp;      IF(lookups!$L$2-LEN(SOURCE!K799) &gt;= 0, REPT(" ",lookups!$M$2-LEN(SOURCE!K799)), "")&amp;
" | "&amp; SOURCE!L799&amp;      IF(lookups!$O$2-LEN(SOURCE!L799) &gt;= 0, REPT(" ",lookups!$O$2-LEN(SOURCE!L799)), "")&amp;
" | "&amp; SOURCE!M799&amp;      IF(lookups!$P$2-LEN(SOURCE!M799) &gt;= 0, REPT(" ",lookups!$P$2-LEN(SOURCE!M799)), "")&amp;
      "},"&amp;IF(SOURCE!O799&lt;&gt;"",""&amp;SOURCE!O799,"")
 )
)
)</f>
        <v>/*  775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800" spans="1:1">
      <c r="A800" s="80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IF(lookups!$E$2-LEN(SOURCE!C800) &gt;= 0, REPT(" ",lookups!$E$2-LEN(SOURCE!C800)), "")&amp;
      SOURCE!D800&amp;", "&amp; IF(lookups!$F$2-LEN(SOURCE!D800) &gt;= 0, REPT(" ",lookups!$F$2-LEN(SOURCE!D800)), "")&amp;
      SOURCE!E800&amp;", "&amp; IF(lookups!$G$2-LEN(SOURCE!E800) &gt;=0, REPT(" ",lookups!$G$2-LEN(SOURCE!E800)), "")&amp;
      SOURCE!F800&amp;", "&amp; IF(lookups!$H$2-LEN(SOURCE!F800) &gt;= 0, REPT(" ",lookups!$H$2-LEN(SOURCE!F800)+2), "")&amp;"("&amp;
      SUBSTITUTE(TEXT(SOURCE!G800,"??0"),"  ","")&amp;" &lt;&lt; TAM_MAX_BITS) |"&amp; IF(lookups!$I$2-3 &gt;= 0, REPT(" ",MAX(1,lookups!$I$2-5+4+1-1-LEN(  IF(ISTEXT(SOURCE!H800),SOURCE!H800,  SUBSTITUTE(SUBSTITUTE(TEXT(SOURCE!H800,"????0"),"  ","")," ",""))   ))), "")&amp;
       IF(ISTEXT(SOURCE!H800),SOURCE!H800, SUBSTITUTE(SUBSTITUTE(TEXT(SOURCE!H800,"????0"),"  ","")," ",""))   &amp;","&amp; IF(lookups!$J$2-3 &gt;= 0, REPT(" ",lookups!$J$2-3-5), "")&amp;
      SOURCE!I800&amp;
" | "&amp; IF(lookups!$K$2-LEN(SOURCE!I800) &gt;= 0, REPT(" ",lookups!$K$2-LEN(SOURCE!I800)), "")&amp;
      SOURCE!J800&amp;      IF(lookups!$L$2-LEN(SOURCE!J800) &gt;= 0, REPT(" ",lookups!$L$2-LEN(SOURCE!J800)), "")&amp;
" | "&amp; IF(lookups!$K$2-LEN(SOURCE!I800) &gt;= 0, REPT(" ",lookups!$K$2-LEN(SOURCE!I800)), "")&amp;
      SOURCE!K800&amp;      IF(lookups!$L$2-LEN(SOURCE!K800) &gt;= 0, REPT(" ",lookups!$M$2-LEN(SOURCE!K800)), "")&amp;
" | "&amp; SOURCE!L800&amp;      IF(lookups!$O$2-LEN(SOURCE!L800) &gt;= 0, REPT(" ",lookups!$O$2-LEN(SOURCE!L800)), "")&amp;
" | "&amp; SOURCE!M800&amp;      IF(lookups!$P$2-LEN(SOURCE!M800) &gt;= 0, REPT(" ",lookups!$P$2-LEN(SOURCE!M800)), "")&amp;
      "},"&amp;IF(SOURCE!O800&lt;&gt;"",""&amp;SOURCE!O800,"")
 )
)
)</f>
        <v>/*  776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801" spans="1:1">
      <c r="A801" s="80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IF(lookups!$E$2-LEN(SOURCE!C801) &gt;= 0, REPT(" ",lookups!$E$2-LEN(SOURCE!C801)), "")&amp;
      SOURCE!D801&amp;", "&amp; IF(lookups!$F$2-LEN(SOURCE!D801) &gt;= 0, REPT(" ",lookups!$F$2-LEN(SOURCE!D801)), "")&amp;
      SOURCE!E801&amp;", "&amp; IF(lookups!$G$2-LEN(SOURCE!E801) &gt;=0, REPT(" ",lookups!$G$2-LEN(SOURCE!E801)), "")&amp;
      SOURCE!F801&amp;", "&amp; IF(lookups!$H$2-LEN(SOURCE!F801) &gt;= 0, REPT(" ",lookups!$H$2-LEN(SOURCE!F801)+2), "")&amp;"("&amp;
      SUBSTITUTE(TEXT(SOURCE!G801,"??0"),"  ","")&amp;" &lt;&lt; TAM_MAX_BITS) |"&amp; IF(lookups!$I$2-3 &gt;= 0, REPT(" ",MAX(1,lookups!$I$2-5+4+1-1-LEN(  IF(ISTEXT(SOURCE!H801),SOURCE!H801,  SUBSTITUTE(SUBSTITUTE(TEXT(SOURCE!H801,"????0"),"  ","")," ",""))   ))), "")&amp;
       IF(ISTEXT(SOURCE!H801),SOURCE!H801, SUBSTITUTE(SUBSTITUTE(TEXT(SOURCE!H801,"????0"),"  ","")," ",""))   &amp;","&amp; IF(lookups!$J$2-3 &gt;= 0, REPT(" ",lookups!$J$2-3-5), "")&amp;
      SOURCE!I801&amp;
" | "&amp; IF(lookups!$K$2-LEN(SOURCE!I801) &gt;= 0, REPT(" ",lookups!$K$2-LEN(SOURCE!I801)), "")&amp;
      SOURCE!J801&amp;      IF(lookups!$L$2-LEN(SOURCE!J801) &gt;= 0, REPT(" ",lookups!$L$2-LEN(SOURCE!J801)), "")&amp;
" | "&amp; IF(lookups!$K$2-LEN(SOURCE!I801) &gt;= 0, REPT(" ",lookups!$K$2-LEN(SOURCE!I801)), "")&amp;
      SOURCE!K801&amp;      IF(lookups!$L$2-LEN(SOURCE!K801) &gt;= 0, REPT(" ",lookups!$M$2-LEN(SOURCE!K801)), "")&amp;
" | "&amp; SOURCE!L801&amp;      IF(lookups!$O$2-LEN(SOURCE!L801) &gt;= 0, REPT(" ",lookups!$O$2-LEN(SOURCE!L801)), "")&amp;
" | "&amp; SOURCE!M801&amp;      IF(lookups!$P$2-LEN(SOURCE!M801) &gt;= 0, REPT(" ",lookups!$P$2-LEN(SOURCE!M801)), "")&amp;
      "},"&amp;IF(SOURCE!O801&lt;&gt;"",""&amp;SOURCE!O801,"")
 )
)
)</f>
        <v>/*  777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802" spans="1:1">
      <c r="A802" s="80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IF(lookups!$E$2-LEN(SOURCE!C802) &gt;= 0, REPT(" ",lookups!$E$2-LEN(SOURCE!C802)), "")&amp;
      SOURCE!D802&amp;", "&amp; IF(lookups!$F$2-LEN(SOURCE!D802) &gt;= 0, REPT(" ",lookups!$F$2-LEN(SOURCE!D802)), "")&amp;
      SOURCE!E802&amp;", "&amp; IF(lookups!$G$2-LEN(SOURCE!E802) &gt;=0, REPT(" ",lookups!$G$2-LEN(SOURCE!E802)), "")&amp;
      SOURCE!F802&amp;", "&amp; IF(lookups!$H$2-LEN(SOURCE!F802) &gt;= 0, REPT(" ",lookups!$H$2-LEN(SOURCE!F802)+2), "")&amp;"("&amp;
      SUBSTITUTE(TEXT(SOURCE!G802,"??0"),"  ","")&amp;" &lt;&lt; TAM_MAX_BITS) |"&amp; IF(lookups!$I$2-3 &gt;= 0, REPT(" ",MAX(1,lookups!$I$2-5+4+1-1-LEN(  IF(ISTEXT(SOURCE!H802),SOURCE!H802,  SUBSTITUTE(SUBSTITUTE(TEXT(SOURCE!H802,"????0"),"  ","")," ",""))   ))), "")&amp;
       IF(ISTEXT(SOURCE!H802),SOURCE!H802, SUBSTITUTE(SUBSTITUTE(TEXT(SOURCE!H802,"????0"),"  ","")," ",""))   &amp;","&amp; IF(lookups!$J$2-3 &gt;= 0, REPT(" ",lookups!$J$2-3-5), "")&amp;
      SOURCE!I802&amp;
" | "&amp; IF(lookups!$K$2-LEN(SOURCE!I802) &gt;= 0, REPT(" ",lookups!$K$2-LEN(SOURCE!I802)), "")&amp;
      SOURCE!J802&amp;      IF(lookups!$L$2-LEN(SOURCE!J802) &gt;= 0, REPT(" ",lookups!$L$2-LEN(SOURCE!J802)), "")&amp;
" | "&amp; IF(lookups!$K$2-LEN(SOURCE!I802) &gt;= 0, REPT(" ",lookups!$K$2-LEN(SOURCE!I802)), "")&amp;
      SOURCE!K802&amp;      IF(lookups!$L$2-LEN(SOURCE!K802) &gt;= 0, REPT(" ",lookups!$M$2-LEN(SOURCE!K802)), "")&amp;
" | "&amp; SOURCE!L802&amp;      IF(lookups!$O$2-LEN(SOURCE!L802) &gt;= 0, REPT(" ",lookups!$O$2-LEN(SOURCE!L802)), "")&amp;
" | "&amp; SOURCE!M802&amp;      IF(lookups!$P$2-LEN(SOURCE!M802) &gt;= 0, REPT(" ",lookups!$P$2-LEN(SOURCE!M802)), "")&amp;
      "},"&amp;IF(SOURCE!O802&lt;&gt;"",""&amp;SOURCE!O802,"")
 )
)
)</f>
        <v>/*  778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803" spans="1:1">
      <c r="A803" s="80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IF(lookups!$E$2-LEN(SOURCE!C803) &gt;= 0, REPT(" ",lookups!$E$2-LEN(SOURCE!C803)), "")&amp;
      SOURCE!D803&amp;", "&amp; IF(lookups!$F$2-LEN(SOURCE!D803) &gt;= 0, REPT(" ",lookups!$F$2-LEN(SOURCE!D803)), "")&amp;
      SOURCE!E803&amp;", "&amp; IF(lookups!$G$2-LEN(SOURCE!E803) &gt;=0, REPT(" ",lookups!$G$2-LEN(SOURCE!E803)), "")&amp;
      SOURCE!F803&amp;", "&amp; IF(lookups!$H$2-LEN(SOURCE!F803) &gt;= 0, REPT(" ",lookups!$H$2-LEN(SOURCE!F803)+2), "")&amp;"("&amp;
      SUBSTITUTE(TEXT(SOURCE!G803,"??0"),"  ","")&amp;" &lt;&lt; TAM_MAX_BITS) |"&amp; IF(lookups!$I$2-3 &gt;= 0, REPT(" ",MAX(1,lookups!$I$2-5+4+1-1-LEN(  IF(ISTEXT(SOURCE!H803),SOURCE!H803,  SUBSTITUTE(SUBSTITUTE(TEXT(SOURCE!H803,"????0"),"  ","")," ",""))   ))), "")&amp;
       IF(ISTEXT(SOURCE!H803),SOURCE!H803, SUBSTITUTE(SUBSTITUTE(TEXT(SOURCE!H803,"????0"),"  ","")," ",""))   &amp;","&amp; IF(lookups!$J$2-3 &gt;= 0, REPT(" ",lookups!$J$2-3-5), "")&amp;
      SOURCE!I803&amp;
" | "&amp; IF(lookups!$K$2-LEN(SOURCE!I803) &gt;= 0, REPT(" ",lookups!$K$2-LEN(SOURCE!I803)), "")&amp;
      SOURCE!J803&amp;      IF(lookups!$L$2-LEN(SOURCE!J803) &gt;= 0, REPT(" ",lookups!$L$2-LEN(SOURCE!J803)), "")&amp;
" | "&amp; IF(lookups!$K$2-LEN(SOURCE!I803) &gt;= 0, REPT(" ",lookups!$K$2-LEN(SOURCE!I803)), "")&amp;
      SOURCE!K803&amp;      IF(lookups!$L$2-LEN(SOURCE!K803) &gt;= 0, REPT(" ",lookups!$M$2-LEN(SOURCE!K803)), "")&amp;
" | "&amp; SOURCE!L803&amp;      IF(lookups!$O$2-LEN(SOURCE!L803) &gt;= 0, REPT(" ",lookups!$O$2-LEN(SOURCE!L803)), "")&amp;
" | "&amp; SOURCE!M803&amp;      IF(lookups!$P$2-LEN(SOURCE!M803) &gt;= 0, REPT(" ",lookups!$P$2-LEN(SOURCE!M803)), "")&amp;
      "},"&amp;IF(SOURCE!O803&lt;&gt;"",""&amp;SOURCE!O803,"")
 )
)
)</f>
        <v>/*  779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804" spans="1:1">
      <c r="A804" s="80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IF(lookups!$E$2-LEN(SOURCE!C804) &gt;= 0, REPT(" ",lookups!$E$2-LEN(SOURCE!C804)), "")&amp;
      SOURCE!D804&amp;", "&amp; IF(lookups!$F$2-LEN(SOURCE!D804) &gt;= 0, REPT(" ",lookups!$F$2-LEN(SOURCE!D804)), "")&amp;
      SOURCE!E804&amp;", "&amp; IF(lookups!$G$2-LEN(SOURCE!E804) &gt;=0, REPT(" ",lookups!$G$2-LEN(SOURCE!E804)), "")&amp;
      SOURCE!F804&amp;", "&amp; IF(lookups!$H$2-LEN(SOURCE!F804) &gt;= 0, REPT(" ",lookups!$H$2-LEN(SOURCE!F804)+2), "")&amp;"("&amp;
      SUBSTITUTE(TEXT(SOURCE!G804,"??0"),"  ","")&amp;" &lt;&lt; TAM_MAX_BITS) |"&amp; IF(lookups!$I$2-3 &gt;= 0, REPT(" ",MAX(1,lookups!$I$2-5+4+1-1-LEN(  IF(ISTEXT(SOURCE!H804),SOURCE!H804,  SUBSTITUTE(SUBSTITUTE(TEXT(SOURCE!H804,"????0"),"  ","")," ",""))   ))), "")&amp;
       IF(ISTEXT(SOURCE!H804),SOURCE!H804, SUBSTITUTE(SUBSTITUTE(TEXT(SOURCE!H804,"????0"),"  ","")," ",""))   &amp;","&amp; IF(lookups!$J$2-3 &gt;= 0, REPT(" ",lookups!$J$2-3-5), "")&amp;
      SOURCE!I804&amp;
" | "&amp; IF(lookups!$K$2-LEN(SOURCE!I804) &gt;= 0, REPT(" ",lookups!$K$2-LEN(SOURCE!I804)), "")&amp;
      SOURCE!J804&amp;      IF(lookups!$L$2-LEN(SOURCE!J804) &gt;= 0, REPT(" ",lookups!$L$2-LEN(SOURCE!J804)), "")&amp;
" | "&amp; IF(lookups!$K$2-LEN(SOURCE!I804) &gt;= 0, REPT(" ",lookups!$K$2-LEN(SOURCE!I804)), "")&amp;
      SOURCE!K804&amp;      IF(lookups!$L$2-LEN(SOURCE!K804) &gt;= 0, REPT(" ",lookups!$M$2-LEN(SOURCE!K804)), "")&amp;
" | "&amp; SOURCE!L804&amp;      IF(lookups!$O$2-LEN(SOURCE!L804) &gt;= 0, REPT(" ",lookups!$O$2-LEN(SOURCE!L804)), "")&amp;
" | "&amp; SOURCE!M804&amp;      IF(lookups!$P$2-LEN(SOURCE!M804) &gt;= 0, REPT(" ",lookups!$P$2-LEN(SOURCE!M804)), "")&amp;
      "},"&amp;IF(SOURCE!O804&lt;&gt;"",""&amp;SOURCE!O804,"")
 )
)
)</f>
        <v>/*  780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05" spans="1:1">
      <c r="A805" s="80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IF(lookups!$E$2-LEN(SOURCE!C805) &gt;= 0, REPT(" ",lookups!$E$2-LEN(SOURCE!C805)), "")&amp;
      SOURCE!D805&amp;", "&amp; IF(lookups!$F$2-LEN(SOURCE!D805) &gt;= 0, REPT(" ",lookups!$F$2-LEN(SOURCE!D805)), "")&amp;
      SOURCE!E805&amp;", "&amp; IF(lookups!$G$2-LEN(SOURCE!E805) &gt;=0, REPT(" ",lookups!$G$2-LEN(SOURCE!E805)), "")&amp;
      SOURCE!F805&amp;", "&amp; IF(lookups!$H$2-LEN(SOURCE!F805) &gt;= 0, REPT(" ",lookups!$H$2-LEN(SOURCE!F805)+2), "")&amp;"("&amp;
      SUBSTITUTE(TEXT(SOURCE!G805,"??0"),"  ","")&amp;" &lt;&lt; TAM_MAX_BITS) |"&amp; IF(lookups!$I$2-3 &gt;= 0, REPT(" ",MAX(1,lookups!$I$2-5+4+1-1-LEN(  IF(ISTEXT(SOURCE!H805),SOURCE!H805,  SUBSTITUTE(SUBSTITUTE(TEXT(SOURCE!H805,"????0"),"  ","")," ",""))   ))), "")&amp;
       IF(ISTEXT(SOURCE!H805),SOURCE!H805, SUBSTITUTE(SUBSTITUTE(TEXT(SOURCE!H805,"????0"),"  ","")," ",""))   &amp;","&amp; IF(lookups!$J$2-3 &gt;= 0, REPT(" ",lookups!$J$2-3-5), "")&amp;
      SOURCE!I805&amp;
" | "&amp; IF(lookups!$K$2-LEN(SOURCE!I805) &gt;= 0, REPT(" ",lookups!$K$2-LEN(SOURCE!I805)), "")&amp;
      SOURCE!J805&amp;      IF(lookups!$L$2-LEN(SOURCE!J805) &gt;= 0, REPT(" ",lookups!$L$2-LEN(SOURCE!J805)), "")&amp;
" | "&amp; IF(lookups!$K$2-LEN(SOURCE!I805) &gt;= 0, REPT(" ",lookups!$K$2-LEN(SOURCE!I805)), "")&amp;
      SOURCE!K805&amp;      IF(lookups!$L$2-LEN(SOURCE!K805) &gt;= 0, REPT(" ",lookups!$M$2-LEN(SOURCE!K805)), "")&amp;
" | "&amp; SOURCE!L805&amp;      IF(lookups!$O$2-LEN(SOURCE!L805) &gt;= 0, REPT(" ",lookups!$O$2-LEN(SOURCE!L805)), "")&amp;
" | "&amp; SOURCE!M805&amp;      IF(lookups!$P$2-LEN(SOURCE!M805) &gt;= 0, REPT(" ",lookups!$P$2-LEN(SOURCE!M805)), "")&amp;
      "},"&amp;IF(SOURCE!O805&lt;&gt;"",""&amp;SOURCE!O805,"")
 )
)
)</f>
        <v>/*  781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06" spans="1:1">
      <c r="A806" s="80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IF(lookups!$E$2-LEN(SOURCE!C806) &gt;= 0, REPT(" ",lookups!$E$2-LEN(SOURCE!C806)), "")&amp;
      SOURCE!D806&amp;", "&amp; IF(lookups!$F$2-LEN(SOURCE!D806) &gt;= 0, REPT(" ",lookups!$F$2-LEN(SOURCE!D806)), "")&amp;
      SOURCE!E806&amp;", "&amp; IF(lookups!$G$2-LEN(SOURCE!E806) &gt;=0, REPT(" ",lookups!$G$2-LEN(SOURCE!E806)), "")&amp;
      SOURCE!F806&amp;", "&amp; IF(lookups!$H$2-LEN(SOURCE!F806) &gt;= 0, REPT(" ",lookups!$H$2-LEN(SOURCE!F806)+2), "")&amp;"("&amp;
      SUBSTITUTE(TEXT(SOURCE!G806,"??0"),"  ","")&amp;" &lt;&lt; TAM_MAX_BITS) |"&amp; IF(lookups!$I$2-3 &gt;= 0, REPT(" ",MAX(1,lookups!$I$2-5+4+1-1-LEN(  IF(ISTEXT(SOURCE!H806),SOURCE!H806,  SUBSTITUTE(SUBSTITUTE(TEXT(SOURCE!H806,"????0"),"  ","")," ",""))   ))), "")&amp;
       IF(ISTEXT(SOURCE!H806),SOURCE!H806, SUBSTITUTE(SUBSTITUTE(TEXT(SOURCE!H806,"????0"),"  ","")," ",""))   &amp;","&amp; IF(lookups!$J$2-3 &gt;= 0, REPT(" ",lookups!$J$2-3-5), "")&amp;
      SOURCE!I806&amp;
" | "&amp; IF(lookups!$K$2-LEN(SOURCE!I806) &gt;= 0, REPT(" ",lookups!$K$2-LEN(SOURCE!I806)), "")&amp;
      SOURCE!J806&amp;      IF(lookups!$L$2-LEN(SOURCE!J806) &gt;= 0, REPT(" ",lookups!$L$2-LEN(SOURCE!J806)), "")&amp;
" | "&amp; IF(lookups!$K$2-LEN(SOURCE!I806) &gt;= 0, REPT(" ",lookups!$K$2-LEN(SOURCE!I806)), "")&amp;
      SOURCE!K806&amp;      IF(lookups!$L$2-LEN(SOURCE!K806) &gt;= 0, REPT(" ",lookups!$M$2-LEN(SOURCE!K806)), "")&amp;
" | "&amp; SOURCE!L806&amp;      IF(lookups!$O$2-LEN(SOURCE!L806) &gt;= 0, REPT(" ",lookups!$O$2-LEN(SOURCE!L806)), "")&amp;
" | "&amp; SOURCE!M806&amp;      IF(lookups!$P$2-LEN(SOURCE!M806) &gt;= 0, REPT(" ",lookups!$P$2-LEN(SOURCE!M806)), "")&amp;
      "},"&amp;IF(SOURCE!O806&lt;&gt;"",""&amp;SOURCE!O806,"")
 )
)
)</f>
        <v>/*  782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807" spans="1:1">
      <c r="A807" s="80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IF(lookups!$E$2-LEN(SOURCE!C807) &gt;= 0, REPT(" ",lookups!$E$2-LEN(SOURCE!C807)), "")&amp;
      SOURCE!D807&amp;", "&amp; IF(lookups!$F$2-LEN(SOURCE!D807) &gt;= 0, REPT(" ",lookups!$F$2-LEN(SOURCE!D807)), "")&amp;
      SOURCE!E807&amp;", "&amp; IF(lookups!$G$2-LEN(SOURCE!E807) &gt;=0, REPT(" ",lookups!$G$2-LEN(SOURCE!E807)), "")&amp;
      SOURCE!F807&amp;", "&amp; IF(lookups!$H$2-LEN(SOURCE!F807) &gt;= 0, REPT(" ",lookups!$H$2-LEN(SOURCE!F807)+2), "")&amp;"("&amp;
      SUBSTITUTE(TEXT(SOURCE!G807,"??0"),"  ","")&amp;" &lt;&lt; TAM_MAX_BITS) |"&amp; IF(lookups!$I$2-3 &gt;= 0, REPT(" ",MAX(1,lookups!$I$2-5+4+1-1-LEN(  IF(ISTEXT(SOURCE!H807),SOURCE!H807,  SUBSTITUTE(SUBSTITUTE(TEXT(SOURCE!H807,"????0"),"  ","")," ",""))   ))), "")&amp;
       IF(ISTEXT(SOURCE!H807),SOURCE!H807, SUBSTITUTE(SUBSTITUTE(TEXT(SOURCE!H807,"????0"),"  ","")," ",""))   &amp;","&amp; IF(lookups!$J$2-3 &gt;= 0, REPT(" ",lookups!$J$2-3-5), "")&amp;
      SOURCE!I807&amp;
" | "&amp; IF(lookups!$K$2-LEN(SOURCE!I807) &gt;= 0, REPT(" ",lookups!$K$2-LEN(SOURCE!I807)), "")&amp;
      SOURCE!J807&amp;      IF(lookups!$L$2-LEN(SOURCE!J807) &gt;= 0, REPT(" ",lookups!$L$2-LEN(SOURCE!J807)), "")&amp;
" | "&amp; IF(lookups!$K$2-LEN(SOURCE!I807) &gt;= 0, REPT(" ",lookups!$K$2-LEN(SOURCE!I807)), "")&amp;
      SOURCE!K807&amp;      IF(lookups!$L$2-LEN(SOURCE!K807) &gt;= 0, REPT(" ",lookups!$M$2-LEN(SOURCE!K807)), "")&amp;
" | "&amp; SOURCE!L807&amp;      IF(lookups!$O$2-LEN(SOURCE!L807) &gt;= 0, REPT(" ",lookups!$O$2-LEN(SOURCE!L807)), "")&amp;
" | "&amp; SOURCE!M807&amp;      IF(lookups!$P$2-LEN(SOURCE!M807) &gt;= 0, REPT(" ",lookups!$P$2-LEN(SOURCE!M807)), "")&amp;
      "},"&amp;IF(SOURCE!O807&lt;&gt;"",""&amp;SOURCE!O807,"")
 )
)
)</f>
        <v>/*  783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808" spans="1:1">
      <c r="A808" s="80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IF(lookups!$E$2-LEN(SOURCE!C808) &gt;= 0, REPT(" ",lookups!$E$2-LEN(SOURCE!C808)), "")&amp;
      SOURCE!D808&amp;", "&amp; IF(lookups!$F$2-LEN(SOURCE!D808) &gt;= 0, REPT(" ",lookups!$F$2-LEN(SOURCE!D808)), "")&amp;
      SOURCE!E808&amp;", "&amp; IF(lookups!$G$2-LEN(SOURCE!E808) &gt;=0, REPT(" ",lookups!$G$2-LEN(SOURCE!E808)), "")&amp;
      SOURCE!F808&amp;", "&amp; IF(lookups!$H$2-LEN(SOURCE!F808) &gt;= 0, REPT(" ",lookups!$H$2-LEN(SOURCE!F808)+2), "")&amp;"("&amp;
      SUBSTITUTE(TEXT(SOURCE!G808,"??0"),"  ","")&amp;" &lt;&lt; TAM_MAX_BITS) |"&amp; IF(lookups!$I$2-3 &gt;= 0, REPT(" ",MAX(1,lookups!$I$2-5+4+1-1-LEN(  IF(ISTEXT(SOURCE!H808),SOURCE!H808,  SUBSTITUTE(SUBSTITUTE(TEXT(SOURCE!H808,"????0"),"  ","")," ",""))   ))), "")&amp;
       IF(ISTEXT(SOURCE!H808),SOURCE!H808, SUBSTITUTE(SUBSTITUTE(TEXT(SOURCE!H808,"????0"),"  ","")," ",""))   &amp;","&amp; IF(lookups!$J$2-3 &gt;= 0, REPT(" ",lookups!$J$2-3-5), "")&amp;
      SOURCE!I808&amp;
" | "&amp; IF(lookups!$K$2-LEN(SOURCE!I808) &gt;= 0, REPT(" ",lookups!$K$2-LEN(SOURCE!I808)), "")&amp;
      SOURCE!J808&amp;      IF(lookups!$L$2-LEN(SOURCE!J808) &gt;= 0, REPT(" ",lookups!$L$2-LEN(SOURCE!J808)), "")&amp;
" | "&amp; IF(lookups!$K$2-LEN(SOURCE!I808) &gt;= 0, REPT(" ",lookups!$K$2-LEN(SOURCE!I808)), "")&amp;
      SOURCE!K808&amp;      IF(lookups!$L$2-LEN(SOURCE!K808) &gt;= 0, REPT(" ",lookups!$M$2-LEN(SOURCE!K808)), "")&amp;
" | "&amp; SOURCE!L808&amp;      IF(lookups!$O$2-LEN(SOURCE!L808) &gt;= 0, REPT(" ",lookups!$O$2-LEN(SOURCE!L808)), "")&amp;
" | "&amp; SOURCE!M808&amp;      IF(lookups!$P$2-LEN(SOURCE!M808) &gt;= 0, REPT(" ",lookups!$P$2-LEN(SOURCE!M808)), "")&amp;
      "},"&amp;IF(SOURCE!O808&lt;&gt;"",""&amp;SOURCE!O808,"")
 )
)
)</f>
        <v>/*  784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809" spans="1:1">
      <c r="A809" s="80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IF(lookups!$E$2-LEN(SOURCE!C809) &gt;= 0, REPT(" ",lookups!$E$2-LEN(SOURCE!C809)), "")&amp;
      SOURCE!D809&amp;", "&amp; IF(lookups!$F$2-LEN(SOURCE!D809) &gt;= 0, REPT(" ",lookups!$F$2-LEN(SOURCE!D809)), "")&amp;
      SOURCE!E809&amp;", "&amp; IF(lookups!$G$2-LEN(SOURCE!E809) &gt;=0, REPT(" ",lookups!$G$2-LEN(SOURCE!E809)), "")&amp;
      SOURCE!F809&amp;", "&amp; IF(lookups!$H$2-LEN(SOURCE!F809) &gt;= 0, REPT(" ",lookups!$H$2-LEN(SOURCE!F809)+2), "")&amp;"("&amp;
      SUBSTITUTE(TEXT(SOURCE!G809,"??0"),"  ","")&amp;" &lt;&lt; TAM_MAX_BITS) |"&amp; IF(lookups!$I$2-3 &gt;= 0, REPT(" ",MAX(1,lookups!$I$2-5+4+1-1-LEN(  IF(ISTEXT(SOURCE!H809),SOURCE!H809,  SUBSTITUTE(SUBSTITUTE(TEXT(SOURCE!H809,"????0"),"  ","")," ",""))   ))), "")&amp;
       IF(ISTEXT(SOURCE!H809),SOURCE!H809, SUBSTITUTE(SUBSTITUTE(TEXT(SOURCE!H809,"????0"),"  ","")," ",""))   &amp;","&amp; IF(lookups!$J$2-3 &gt;= 0, REPT(" ",lookups!$J$2-3-5), "")&amp;
      SOURCE!I809&amp;
" | "&amp; IF(lookups!$K$2-LEN(SOURCE!I809) &gt;= 0, REPT(" ",lookups!$K$2-LEN(SOURCE!I809)), "")&amp;
      SOURCE!J809&amp;      IF(lookups!$L$2-LEN(SOURCE!J809) &gt;= 0, REPT(" ",lookups!$L$2-LEN(SOURCE!J809)), "")&amp;
" | "&amp; IF(lookups!$K$2-LEN(SOURCE!I809) &gt;= 0, REPT(" ",lookups!$K$2-LEN(SOURCE!I809)), "")&amp;
      SOURCE!K809&amp;      IF(lookups!$L$2-LEN(SOURCE!K809) &gt;= 0, REPT(" ",lookups!$M$2-LEN(SOURCE!K809)), "")&amp;
" | "&amp; SOURCE!L809&amp;      IF(lookups!$O$2-LEN(SOURCE!L809) &gt;= 0, REPT(" ",lookups!$O$2-LEN(SOURCE!L809)), "")&amp;
" | "&amp; SOURCE!M809&amp;      IF(lookups!$P$2-LEN(SOURCE!M809) &gt;= 0, REPT(" ",lookups!$P$2-LEN(SOURCE!M809)), "")&amp;
      "},"&amp;IF(SOURCE!O809&lt;&gt;"",""&amp;SOURCE!O809,"")
 )
)
)</f>
        <v>/*  785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810" spans="1:1">
      <c r="A810" s="80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IF(lookups!$E$2-LEN(SOURCE!C810) &gt;= 0, REPT(" ",lookups!$E$2-LEN(SOURCE!C810)), "")&amp;
      SOURCE!D810&amp;", "&amp; IF(lookups!$F$2-LEN(SOURCE!D810) &gt;= 0, REPT(" ",lookups!$F$2-LEN(SOURCE!D810)), "")&amp;
      SOURCE!E810&amp;", "&amp; IF(lookups!$G$2-LEN(SOURCE!E810) &gt;=0, REPT(" ",lookups!$G$2-LEN(SOURCE!E810)), "")&amp;
      SOURCE!F810&amp;", "&amp; IF(lookups!$H$2-LEN(SOURCE!F810) &gt;= 0, REPT(" ",lookups!$H$2-LEN(SOURCE!F810)+2), "")&amp;"("&amp;
      SUBSTITUTE(TEXT(SOURCE!G810,"??0"),"  ","")&amp;" &lt;&lt; TAM_MAX_BITS) |"&amp; IF(lookups!$I$2-3 &gt;= 0, REPT(" ",MAX(1,lookups!$I$2-5+4+1-1-LEN(  IF(ISTEXT(SOURCE!H810),SOURCE!H810,  SUBSTITUTE(SUBSTITUTE(TEXT(SOURCE!H810,"????0"),"  ","")," ",""))   ))), "")&amp;
       IF(ISTEXT(SOURCE!H810),SOURCE!H810, SUBSTITUTE(SUBSTITUTE(TEXT(SOURCE!H810,"????0"),"  ","")," ",""))   &amp;","&amp; IF(lookups!$J$2-3 &gt;= 0, REPT(" ",lookups!$J$2-3-5), "")&amp;
      SOURCE!I810&amp;
" | "&amp; IF(lookups!$K$2-LEN(SOURCE!I810) &gt;= 0, REPT(" ",lookups!$K$2-LEN(SOURCE!I810)), "")&amp;
      SOURCE!J810&amp;      IF(lookups!$L$2-LEN(SOURCE!J810) &gt;= 0, REPT(" ",lookups!$L$2-LEN(SOURCE!J810)), "")&amp;
" | "&amp; IF(lookups!$K$2-LEN(SOURCE!I810) &gt;= 0, REPT(" ",lookups!$K$2-LEN(SOURCE!I810)), "")&amp;
      SOURCE!K810&amp;      IF(lookups!$L$2-LEN(SOURCE!K810) &gt;= 0, REPT(" ",lookups!$M$2-LEN(SOURCE!K810)), "")&amp;
" | "&amp; SOURCE!L810&amp;      IF(lookups!$O$2-LEN(SOURCE!L810) &gt;= 0, REPT(" ",lookups!$O$2-LEN(SOURCE!L810)), "")&amp;
" | "&amp; SOURCE!M810&amp;      IF(lookups!$P$2-LEN(SOURCE!M810) &gt;= 0, REPT(" ",lookups!$P$2-LEN(SOURCE!M810)), "")&amp;
      "},"&amp;IF(SOURCE!O810&lt;&gt;"",""&amp;SOURCE!O810,"")
 )
)
)</f>
        <v>/*  786 */  { addItemToBuffer,              ITM_t_APOSTROPHE,            STD_t_APOSTROPHE,                              STD_t_APOSTROPHE,                              (0 &lt;&lt; TAM_MAX_BITS) |     0, CAT_aint | SLS_UNCHANGED | US_UNCHANGED | EIM_DISABLED | PTP_DISABLED     },</v>
      </c>
    </row>
    <row r="811" spans="1:1">
      <c r="A811" s="80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IF(lookups!$E$2-LEN(SOURCE!C811) &gt;= 0, REPT(" ",lookups!$E$2-LEN(SOURCE!C811)), "")&amp;
      SOURCE!D811&amp;", "&amp; IF(lookups!$F$2-LEN(SOURCE!D811) &gt;= 0, REPT(" ",lookups!$F$2-LEN(SOURCE!D811)), "")&amp;
      SOURCE!E811&amp;", "&amp; IF(lookups!$G$2-LEN(SOURCE!E811) &gt;=0, REPT(" ",lookups!$G$2-LEN(SOURCE!E811)), "")&amp;
      SOURCE!F811&amp;", "&amp; IF(lookups!$H$2-LEN(SOURCE!F811) &gt;= 0, REPT(" ",lookups!$H$2-LEN(SOURCE!F811)+2), "")&amp;"("&amp;
      SUBSTITUTE(TEXT(SOURCE!G811,"??0"),"  ","")&amp;" &lt;&lt; TAM_MAX_BITS) |"&amp; IF(lookups!$I$2-3 &gt;= 0, REPT(" ",MAX(1,lookups!$I$2-5+4+1-1-LEN(  IF(ISTEXT(SOURCE!H811),SOURCE!H811,  SUBSTITUTE(SUBSTITUTE(TEXT(SOURCE!H811,"????0"),"  ","")," ",""))   ))), "")&amp;
       IF(ISTEXT(SOURCE!H811),SOURCE!H811, SUBSTITUTE(SUBSTITUTE(TEXT(SOURCE!H811,"????0"),"  ","")," ",""))   &amp;","&amp; IF(lookups!$J$2-3 &gt;= 0, REPT(" ",lookups!$J$2-3-5), "")&amp;
      SOURCE!I811&amp;
" | "&amp; IF(lookups!$K$2-LEN(SOURCE!I811) &gt;= 0, REPT(" ",lookups!$K$2-LEN(SOURCE!I811)), "")&amp;
      SOURCE!J811&amp;      IF(lookups!$L$2-LEN(SOURCE!J811) &gt;= 0, REPT(" ",lookups!$L$2-LEN(SOURCE!J811)), "")&amp;
" | "&amp; IF(lookups!$K$2-LEN(SOURCE!I811) &gt;= 0, REPT(" ",lookups!$K$2-LEN(SOURCE!I811)), "")&amp;
      SOURCE!K811&amp;      IF(lookups!$L$2-LEN(SOURCE!K811) &gt;= 0, REPT(" ",lookups!$M$2-LEN(SOURCE!K811)), "")&amp;
" | "&amp; SOURCE!L811&amp;      IF(lookups!$O$2-LEN(SOURCE!L811) &gt;= 0, REPT(" ",lookups!$O$2-LEN(SOURCE!L811)), "")&amp;
" | "&amp; SOURCE!M811&amp;      IF(lookups!$P$2-LEN(SOURCE!M811) &gt;= 0, REPT(" ",lookups!$P$2-LEN(SOURCE!M811)), "")&amp;
      "},"&amp;IF(SOURCE!O811&lt;&gt;"",""&amp;SOURCE!O811,"")
 )
)
)</f>
        <v>/*  787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812" spans="1:1">
      <c r="A812" s="80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IF(lookups!$E$2-LEN(SOURCE!C812) &gt;= 0, REPT(" ",lookups!$E$2-LEN(SOURCE!C812)), "")&amp;
      SOURCE!D812&amp;", "&amp; IF(lookups!$F$2-LEN(SOURCE!D812) &gt;= 0, REPT(" ",lookups!$F$2-LEN(SOURCE!D812)), "")&amp;
      SOURCE!E812&amp;", "&amp; IF(lookups!$G$2-LEN(SOURCE!E812) &gt;=0, REPT(" ",lookups!$G$2-LEN(SOURCE!E812)), "")&amp;
      SOURCE!F812&amp;", "&amp; IF(lookups!$H$2-LEN(SOURCE!F812) &gt;= 0, REPT(" ",lookups!$H$2-LEN(SOURCE!F812)+2), "")&amp;"("&amp;
      SUBSTITUTE(TEXT(SOURCE!G812,"??0"),"  ","")&amp;" &lt;&lt; TAM_MAX_BITS) |"&amp; IF(lookups!$I$2-3 &gt;= 0, REPT(" ",MAX(1,lookups!$I$2-5+4+1-1-LEN(  IF(ISTEXT(SOURCE!H812),SOURCE!H812,  SUBSTITUTE(SUBSTITUTE(TEXT(SOURCE!H812,"????0"),"  ","")," ",""))   ))), "")&amp;
       IF(ISTEXT(SOURCE!H812),SOURCE!H812, SUBSTITUTE(SUBSTITUTE(TEXT(SOURCE!H812,"????0"),"  ","")," ",""))   &amp;","&amp; IF(lookups!$J$2-3 &gt;= 0, REPT(" ",lookups!$J$2-3-5), "")&amp;
      SOURCE!I812&amp;
" | "&amp; IF(lookups!$K$2-LEN(SOURCE!I812) &gt;= 0, REPT(" ",lookups!$K$2-LEN(SOURCE!I812)), "")&amp;
      SOURCE!J812&amp;      IF(lookups!$L$2-LEN(SOURCE!J812) &gt;= 0, REPT(" ",lookups!$L$2-LEN(SOURCE!J812)), "")&amp;
" | "&amp; IF(lookups!$K$2-LEN(SOURCE!I812) &gt;= 0, REPT(" ",lookups!$K$2-LEN(SOURCE!I812)), "")&amp;
      SOURCE!K812&amp;      IF(lookups!$L$2-LEN(SOURCE!K812) &gt;= 0, REPT(" ",lookups!$M$2-LEN(SOURCE!K812)), "")&amp;
" | "&amp; SOURCE!L812&amp;      IF(lookups!$O$2-LEN(SOURCE!L812) &gt;= 0, REPT(" ",lookups!$O$2-LEN(SOURCE!L812)), "")&amp;
" | "&amp; SOURCE!M812&amp;      IF(lookups!$P$2-LEN(SOURCE!M812) &gt;= 0, REPT(" ",lookups!$P$2-LEN(SOURCE!M812)), "")&amp;
      "},"&amp;IF(SOURCE!O812&lt;&gt;"",""&amp;SOURCE!O812,"")
 )
)
)</f>
        <v>/*  788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813" spans="1:1">
      <c r="A813" s="80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IF(lookups!$E$2-LEN(SOURCE!C813) &gt;= 0, REPT(" ",lookups!$E$2-LEN(SOURCE!C813)), "")&amp;
      SOURCE!D813&amp;", "&amp; IF(lookups!$F$2-LEN(SOURCE!D813) &gt;= 0, REPT(" ",lookups!$F$2-LEN(SOURCE!D813)), "")&amp;
      SOURCE!E813&amp;", "&amp; IF(lookups!$G$2-LEN(SOURCE!E813) &gt;=0, REPT(" ",lookups!$G$2-LEN(SOURCE!E813)), "")&amp;
      SOURCE!F813&amp;", "&amp; IF(lookups!$H$2-LEN(SOURCE!F813) &gt;= 0, REPT(" ",lookups!$H$2-LEN(SOURCE!F813)+2), "")&amp;"("&amp;
      SUBSTITUTE(TEXT(SOURCE!G813,"??0"),"  ","")&amp;" &lt;&lt; TAM_MAX_BITS) |"&amp; IF(lookups!$I$2-3 &gt;= 0, REPT(" ",MAX(1,lookups!$I$2-5+4+1-1-LEN(  IF(ISTEXT(SOURCE!H813),SOURCE!H813,  SUBSTITUTE(SUBSTITUTE(TEXT(SOURCE!H813,"????0"),"  ","")," ",""))   ))), "")&amp;
       IF(ISTEXT(SOURCE!H813),SOURCE!H813, SUBSTITUTE(SUBSTITUTE(TEXT(SOURCE!H813,"????0"),"  ","")," ",""))   &amp;","&amp; IF(lookups!$J$2-3 &gt;= 0, REPT(" ",lookups!$J$2-3-5), "")&amp;
      SOURCE!I813&amp;
" | "&amp; IF(lookups!$K$2-LEN(SOURCE!I813) &gt;= 0, REPT(" ",lookups!$K$2-LEN(SOURCE!I813)), "")&amp;
      SOURCE!J813&amp;      IF(lookups!$L$2-LEN(SOURCE!J813) &gt;= 0, REPT(" ",lookups!$L$2-LEN(SOURCE!J813)), "")&amp;
" | "&amp; IF(lookups!$K$2-LEN(SOURCE!I813) &gt;= 0, REPT(" ",lookups!$K$2-LEN(SOURCE!I813)), "")&amp;
      SOURCE!K813&amp;      IF(lookups!$L$2-LEN(SOURCE!K813) &gt;= 0, REPT(" ",lookups!$M$2-LEN(SOURCE!K813)), "")&amp;
" | "&amp; SOURCE!L813&amp;      IF(lookups!$O$2-LEN(SOURCE!L813) &gt;= 0, REPT(" ",lookups!$O$2-LEN(SOURCE!L813)), "")&amp;
" | "&amp; SOURCE!M813&amp;      IF(lookups!$P$2-LEN(SOURCE!M813) &gt;= 0, REPT(" ",lookups!$P$2-LEN(SOURCE!M813)), "")&amp;
      "},"&amp;IF(SOURCE!O813&lt;&gt;"",""&amp;SOURCE!O813,"")
 )
)
)</f>
        <v>/*  789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814" spans="1:1">
      <c r="A814" s="80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IF(lookups!$E$2-LEN(SOURCE!C814) &gt;= 0, REPT(" ",lookups!$E$2-LEN(SOURCE!C814)), "")&amp;
      SOURCE!D814&amp;", "&amp; IF(lookups!$F$2-LEN(SOURCE!D814) &gt;= 0, REPT(" ",lookups!$F$2-LEN(SOURCE!D814)), "")&amp;
      SOURCE!E814&amp;", "&amp; IF(lookups!$G$2-LEN(SOURCE!E814) &gt;=0, REPT(" ",lookups!$G$2-LEN(SOURCE!E814)), "")&amp;
      SOURCE!F814&amp;", "&amp; IF(lookups!$H$2-LEN(SOURCE!F814) &gt;= 0, REPT(" ",lookups!$H$2-LEN(SOURCE!F814)+2), "")&amp;"("&amp;
      SUBSTITUTE(TEXT(SOURCE!G814,"??0"),"  ","")&amp;" &lt;&lt; TAM_MAX_BITS) |"&amp; IF(lookups!$I$2-3 &gt;= 0, REPT(" ",MAX(1,lookups!$I$2-5+4+1-1-LEN(  IF(ISTEXT(SOURCE!H814),SOURCE!H814,  SUBSTITUTE(SUBSTITUTE(TEXT(SOURCE!H814,"????0"),"  ","")," ",""))   ))), "")&amp;
       IF(ISTEXT(SOURCE!H814),SOURCE!H814, SUBSTITUTE(SUBSTITUTE(TEXT(SOURCE!H814,"????0"),"  ","")," ",""))   &amp;","&amp; IF(lookups!$J$2-3 &gt;= 0, REPT(" ",lookups!$J$2-3-5), "")&amp;
      SOURCE!I814&amp;
" | "&amp; IF(lookups!$K$2-LEN(SOURCE!I814) &gt;= 0, REPT(" ",lookups!$K$2-LEN(SOURCE!I814)), "")&amp;
      SOURCE!J814&amp;      IF(lookups!$L$2-LEN(SOURCE!J814) &gt;= 0, REPT(" ",lookups!$L$2-LEN(SOURCE!J814)), "")&amp;
" | "&amp; IF(lookups!$K$2-LEN(SOURCE!I814) &gt;= 0, REPT(" ",lookups!$K$2-LEN(SOURCE!I814)), "")&amp;
      SOURCE!K814&amp;      IF(lookups!$L$2-LEN(SOURCE!K814) &gt;= 0, REPT(" ",lookups!$M$2-LEN(SOURCE!K814)), "")&amp;
" | "&amp; SOURCE!L814&amp;      IF(lookups!$O$2-LEN(SOURCE!L814) &gt;= 0, REPT(" ",lookups!$O$2-LEN(SOURCE!L814)), "")&amp;
" | "&amp; SOURCE!M814&amp;      IF(lookups!$P$2-LEN(SOURCE!M814) &gt;= 0, REPT(" ",lookups!$P$2-LEN(SOURCE!M814)), "")&amp;
      "},"&amp;IF(SOURCE!O814&lt;&gt;"",""&amp;SOURCE!O814,"")
 )
)
)</f>
        <v>/*  790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815" spans="1:1">
      <c r="A815" s="80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IF(lookups!$E$2-LEN(SOURCE!C815) &gt;= 0, REPT(" ",lookups!$E$2-LEN(SOURCE!C815)), "")&amp;
      SOURCE!D815&amp;", "&amp; IF(lookups!$F$2-LEN(SOURCE!D815) &gt;= 0, REPT(" ",lookups!$F$2-LEN(SOURCE!D815)), "")&amp;
      SOURCE!E815&amp;", "&amp; IF(lookups!$G$2-LEN(SOURCE!E815) &gt;=0, REPT(" ",lookups!$G$2-LEN(SOURCE!E815)), "")&amp;
      SOURCE!F815&amp;", "&amp; IF(lookups!$H$2-LEN(SOURCE!F815) &gt;= 0, REPT(" ",lookups!$H$2-LEN(SOURCE!F815)+2), "")&amp;"("&amp;
      SUBSTITUTE(TEXT(SOURCE!G815,"??0"),"  ","")&amp;" &lt;&lt; TAM_MAX_BITS) |"&amp; IF(lookups!$I$2-3 &gt;= 0, REPT(" ",MAX(1,lookups!$I$2-5+4+1-1-LEN(  IF(ISTEXT(SOURCE!H815),SOURCE!H815,  SUBSTITUTE(SUBSTITUTE(TEXT(SOURCE!H815,"????0"),"  ","")," ",""))   ))), "")&amp;
       IF(ISTEXT(SOURCE!H815),SOURCE!H815, SUBSTITUTE(SUBSTITUTE(TEXT(SOURCE!H815,"????0"),"  ","")," ",""))   &amp;","&amp; IF(lookups!$J$2-3 &gt;= 0, REPT(" ",lookups!$J$2-3-5), "")&amp;
      SOURCE!I815&amp;
" | "&amp; IF(lookups!$K$2-LEN(SOURCE!I815) &gt;= 0, REPT(" ",lookups!$K$2-LEN(SOURCE!I815)), "")&amp;
      SOURCE!J815&amp;      IF(lookups!$L$2-LEN(SOURCE!J815) &gt;= 0, REPT(" ",lookups!$L$2-LEN(SOURCE!J815)), "")&amp;
" | "&amp; IF(lookups!$K$2-LEN(SOURCE!I815) &gt;= 0, REPT(" ",lookups!$K$2-LEN(SOURCE!I815)), "")&amp;
      SOURCE!K815&amp;      IF(lookups!$L$2-LEN(SOURCE!K815) &gt;= 0, REPT(" ",lookups!$M$2-LEN(SOURCE!K815)), "")&amp;
" | "&amp; SOURCE!L815&amp;      IF(lookups!$O$2-LEN(SOURCE!L815) &gt;= 0, REPT(" ",lookups!$O$2-LEN(SOURCE!L815)), "")&amp;
" | "&amp; SOURCE!M815&amp;      IF(lookups!$P$2-LEN(SOURCE!M815) &gt;= 0, REPT(" ",lookups!$P$2-LEN(SOURCE!M815)), "")&amp;
      "},"&amp;IF(SOURCE!O815&lt;&gt;"",""&amp;SOURCE!O815,"")
 )
)
)</f>
        <v>/*  791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816" spans="1:1">
      <c r="A816" s="80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IF(lookups!$E$2-LEN(SOURCE!C816) &gt;= 0, REPT(" ",lookups!$E$2-LEN(SOURCE!C816)), "")&amp;
      SOURCE!D816&amp;", "&amp; IF(lookups!$F$2-LEN(SOURCE!D816) &gt;= 0, REPT(" ",lookups!$F$2-LEN(SOURCE!D816)), "")&amp;
      SOURCE!E816&amp;", "&amp; IF(lookups!$G$2-LEN(SOURCE!E816) &gt;=0, REPT(" ",lookups!$G$2-LEN(SOURCE!E816)), "")&amp;
      SOURCE!F816&amp;", "&amp; IF(lookups!$H$2-LEN(SOURCE!F816) &gt;= 0, REPT(" ",lookups!$H$2-LEN(SOURCE!F816)+2), "")&amp;"("&amp;
      SUBSTITUTE(TEXT(SOURCE!G816,"??0"),"  ","")&amp;" &lt;&lt; TAM_MAX_BITS) |"&amp; IF(lookups!$I$2-3 &gt;= 0, REPT(" ",MAX(1,lookups!$I$2-5+4+1-1-LEN(  IF(ISTEXT(SOURCE!H816),SOURCE!H816,  SUBSTITUTE(SUBSTITUTE(TEXT(SOURCE!H816,"????0"),"  ","")," ",""))   ))), "")&amp;
       IF(ISTEXT(SOURCE!H816),SOURCE!H816, SUBSTITUTE(SUBSTITUTE(TEXT(SOURCE!H816,"????0"),"  ","")," ",""))   &amp;","&amp; IF(lookups!$J$2-3 &gt;= 0, REPT(" ",lookups!$J$2-3-5), "")&amp;
      SOURCE!I816&amp;
" | "&amp; IF(lookups!$K$2-LEN(SOURCE!I816) &gt;= 0, REPT(" ",lookups!$K$2-LEN(SOURCE!I816)), "")&amp;
      SOURCE!J816&amp;      IF(lookups!$L$2-LEN(SOURCE!J816) &gt;= 0, REPT(" ",lookups!$L$2-LEN(SOURCE!J816)), "")&amp;
" | "&amp; IF(lookups!$K$2-LEN(SOURCE!I816) &gt;= 0, REPT(" ",lookups!$K$2-LEN(SOURCE!I816)), "")&amp;
      SOURCE!K816&amp;      IF(lookups!$L$2-LEN(SOURCE!K816) &gt;= 0, REPT(" ",lookups!$M$2-LEN(SOURCE!K816)), "")&amp;
" | "&amp; SOURCE!L816&amp;      IF(lookups!$O$2-LEN(SOURCE!L816) &gt;= 0, REPT(" ",lookups!$O$2-LEN(SOURCE!L816)), "")&amp;
" | "&amp; SOURCE!M816&amp;      IF(lookups!$P$2-LEN(SOURCE!M816) &gt;= 0, REPT(" ",lookups!$P$2-LEN(SOURCE!M816)), "")&amp;
      "},"&amp;IF(SOURCE!O816&lt;&gt;"",""&amp;SOURCE!O816,"")
 )
)
)</f>
        <v>/*  792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817" spans="1:1">
      <c r="A817" s="80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IF(lookups!$E$2-LEN(SOURCE!C817) &gt;= 0, REPT(" ",lookups!$E$2-LEN(SOURCE!C817)), "")&amp;
      SOURCE!D817&amp;", "&amp; IF(lookups!$F$2-LEN(SOURCE!D817) &gt;= 0, REPT(" ",lookups!$F$2-LEN(SOURCE!D817)), "")&amp;
      SOURCE!E817&amp;", "&amp; IF(lookups!$G$2-LEN(SOURCE!E817) &gt;=0, REPT(" ",lookups!$G$2-LEN(SOURCE!E817)), "")&amp;
      SOURCE!F817&amp;", "&amp; IF(lookups!$H$2-LEN(SOURCE!F817) &gt;= 0, REPT(" ",lookups!$H$2-LEN(SOURCE!F817)+2), "")&amp;"("&amp;
      SUBSTITUTE(TEXT(SOURCE!G817,"??0"),"  ","")&amp;" &lt;&lt; TAM_MAX_BITS) |"&amp; IF(lookups!$I$2-3 &gt;= 0, REPT(" ",MAX(1,lookups!$I$2-5+4+1-1-LEN(  IF(ISTEXT(SOURCE!H817),SOURCE!H817,  SUBSTITUTE(SUBSTITUTE(TEXT(SOURCE!H817,"????0"),"  ","")," ",""))   ))), "")&amp;
       IF(ISTEXT(SOURCE!H817),SOURCE!H817, SUBSTITUTE(SUBSTITUTE(TEXT(SOURCE!H817,"????0"),"  ","")," ",""))   &amp;","&amp; IF(lookups!$J$2-3 &gt;= 0, REPT(" ",lookups!$J$2-3-5), "")&amp;
      SOURCE!I817&amp;
" | "&amp; IF(lookups!$K$2-LEN(SOURCE!I817) &gt;= 0, REPT(" ",lookups!$K$2-LEN(SOURCE!I817)), "")&amp;
      SOURCE!J817&amp;      IF(lookups!$L$2-LEN(SOURCE!J817) &gt;= 0, REPT(" ",lookups!$L$2-LEN(SOURCE!J817)), "")&amp;
" | "&amp; IF(lookups!$K$2-LEN(SOURCE!I817) &gt;= 0, REPT(" ",lookups!$K$2-LEN(SOURCE!I817)), "")&amp;
      SOURCE!K817&amp;      IF(lookups!$L$2-LEN(SOURCE!K817) &gt;= 0, REPT(" ",lookups!$M$2-LEN(SOURCE!K817)), "")&amp;
" | "&amp; SOURCE!L817&amp;      IF(lookups!$O$2-LEN(SOURCE!L817) &gt;= 0, REPT(" ",lookups!$O$2-LEN(SOURCE!L817)), "")&amp;
" | "&amp; SOURCE!M817&amp;      IF(lookups!$P$2-LEN(SOURCE!M817) &gt;= 0, REPT(" ",lookups!$P$2-LEN(SOURCE!M817)), "")&amp;
      "},"&amp;IF(SOURCE!O817&lt;&gt;"",""&amp;SOURCE!O817,"")
 )
)
)</f>
        <v>/*  793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818" spans="1:1">
      <c r="A818" s="80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IF(lookups!$E$2-LEN(SOURCE!C818) &gt;= 0, REPT(" ",lookups!$E$2-LEN(SOURCE!C818)), "")&amp;
      SOURCE!D818&amp;", "&amp; IF(lookups!$F$2-LEN(SOURCE!D818) &gt;= 0, REPT(" ",lookups!$F$2-LEN(SOURCE!D818)), "")&amp;
      SOURCE!E818&amp;", "&amp; IF(lookups!$G$2-LEN(SOURCE!E818) &gt;=0, REPT(" ",lookups!$G$2-LEN(SOURCE!E818)), "")&amp;
      SOURCE!F818&amp;", "&amp; IF(lookups!$H$2-LEN(SOURCE!F818) &gt;= 0, REPT(" ",lookups!$H$2-LEN(SOURCE!F818)+2), "")&amp;"("&amp;
      SUBSTITUTE(TEXT(SOURCE!G818,"??0"),"  ","")&amp;" &lt;&lt; TAM_MAX_BITS) |"&amp; IF(lookups!$I$2-3 &gt;= 0, REPT(" ",MAX(1,lookups!$I$2-5+4+1-1-LEN(  IF(ISTEXT(SOURCE!H818),SOURCE!H818,  SUBSTITUTE(SUBSTITUTE(TEXT(SOURCE!H818,"????0"),"  ","")," ",""))   ))), "")&amp;
       IF(ISTEXT(SOURCE!H818),SOURCE!H818, SUBSTITUTE(SUBSTITUTE(TEXT(SOURCE!H818,"????0"),"  ","")," ",""))   &amp;","&amp; IF(lookups!$J$2-3 &gt;= 0, REPT(" ",lookups!$J$2-3-5), "")&amp;
      SOURCE!I818&amp;
" | "&amp; IF(lookups!$K$2-LEN(SOURCE!I818) &gt;= 0, REPT(" ",lookups!$K$2-LEN(SOURCE!I818)), "")&amp;
      SOURCE!J818&amp;      IF(lookups!$L$2-LEN(SOURCE!J818) &gt;= 0, REPT(" ",lookups!$L$2-LEN(SOURCE!J818)), "")&amp;
" | "&amp; IF(lookups!$K$2-LEN(SOURCE!I818) &gt;= 0, REPT(" ",lookups!$K$2-LEN(SOURCE!I818)), "")&amp;
      SOURCE!K818&amp;      IF(lookups!$L$2-LEN(SOURCE!K818) &gt;= 0, REPT(" ",lookups!$M$2-LEN(SOURCE!K818)), "")&amp;
" | "&amp; SOURCE!L818&amp;      IF(lookups!$O$2-LEN(SOURCE!L818) &gt;= 0, REPT(" ",lookups!$O$2-LEN(SOURCE!L818)), "")&amp;
" | "&amp; SOURCE!M818&amp;      IF(lookups!$P$2-LEN(SOURCE!M818) &gt;= 0, REPT(" ",lookups!$P$2-LEN(SOURCE!M818)), "")&amp;
      "},"&amp;IF(SOURCE!O818&lt;&gt;"",""&amp;SOURCE!O818,"")
 )
)
)</f>
        <v>/*  794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819" spans="1:1">
      <c r="A819" s="80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IF(lookups!$E$2-LEN(SOURCE!C819) &gt;= 0, REPT(" ",lookups!$E$2-LEN(SOURCE!C819)), "")&amp;
      SOURCE!D819&amp;", "&amp; IF(lookups!$F$2-LEN(SOURCE!D819) &gt;= 0, REPT(" ",lookups!$F$2-LEN(SOURCE!D819)), "")&amp;
      SOURCE!E819&amp;", "&amp; IF(lookups!$G$2-LEN(SOURCE!E819) &gt;=0, REPT(" ",lookups!$G$2-LEN(SOURCE!E819)), "")&amp;
      SOURCE!F819&amp;", "&amp; IF(lookups!$H$2-LEN(SOURCE!F819) &gt;= 0, REPT(" ",lookups!$H$2-LEN(SOURCE!F819)+2), "")&amp;"("&amp;
      SUBSTITUTE(TEXT(SOURCE!G819,"??0"),"  ","")&amp;" &lt;&lt; TAM_MAX_BITS) |"&amp; IF(lookups!$I$2-3 &gt;= 0, REPT(" ",MAX(1,lookups!$I$2-5+4+1-1-LEN(  IF(ISTEXT(SOURCE!H819),SOURCE!H819,  SUBSTITUTE(SUBSTITUTE(TEXT(SOURCE!H819,"????0"),"  ","")," ",""))   ))), "")&amp;
       IF(ISTEXT(SOURCE!H819),SOURCE!H819, SUBSTITUTE(SUBSTITUTE(TEXT(SOURCE!H819,"????0"),"  ","")," ",""))   &amp;","&amp; IF(lookups!$J$2-3 &gt;= 0, REPT(" ",lookups!$J$2-3-5), "")&amp;
      SOURCE!I819&amp;
" | "&amp; IF(lookups!$K$2-LEN(SOURCE!I819) &gt;= 0, REPT(" ",lookups!$K$2-LEN(SOURCE!I819)), "")&amp;
      SOURCE!J819&amp;      IF(lookups!$L$2-LEN(SOURCE!J819) &gt;= 0, REPT(" ",lookups!$L$2-LEN(SOURCE!J819)), "")&amp;
" | "&amp; IF(lookups!$K$2-LEN(SOURCE!I819) &gt;= 0, REPT(" ",lookups!$K$2-LEN(SOURCE!I819)), "")&amp;
      SOURCE!K819&amp;      IF(lookups!$L$2-LEN(SOURCE!K819) &gt;= 0, REPT(" ",lookups!$M$2-LEN(SOURCE!K819)), "")&amp;
" | "&amp; SOURCE!L819&amp;      IF(lookups!$O$2-LEN(SOURCE!L819) &gt;= 0, REPT(" ",lookups!$O$2-LEN(SOURCE!L819)), "")&amp;
" | "&amp; SOURCE!M819&amp;      IF(lookups!$P$2-LEN(SOURCE!M819) &gt;= 0, REPT(" ",lookups!$P$2-LEN(SOURCE!M819)), "")&amp;
      "},"&amp;IF(SOURCE!O819&lt;&gt;"",""&amp;SOURCE!O819,"")
 )
)
)</f>
        <v>/*  795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820" spans="1:1">
      <c r="A820" s="80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IF(lookups!$E$2-LEN(SOURCE!C820) &gt;= 0, REPT(" ",lookups!$E$2-LEN(SOURCE!C820)), "")&amp;
      SOURCE!D820&amp;", "&amp; IF(lookups!$F$2-LEN(SOURCE!D820) &gt;= 0, REPT(" ",lookups!$F$2-LEN(SOURCE!D820)), "")&amp;
      SOURCE!E820&amp;", "&amp; IF(lookups!$G$2-LEN(SOURCE!E820) &gt;=0, REPT(" ",lookups!$G$2-LEN(SOURCE!E820)), "")&amp;
      SOURCE!F820&amp;", "&amp; IF(lookups!$H$2-LEN(SOURCE!F820) &gt;= 0, REPT(" ",lookups!$H$2-LEN(SOURCE!F820)+2), "")&amp;"("&amp;
      SUBSTITUTE(TEXT(SOURCE!G820,"??0"),"  ","")&amp;" &lt;&lt; TAM_MAX_BITS) |"&amp; IF(lookups!$I$2-3 &gt;= 0, REPT(" ",MAX(1,lookups!$I$2-5+4+1-1-LEN(  IF(ISTEXT(SOURCE!H820),SOURCE!H820,  SUBSTITUTE(SUBSTITUTE(TEXT(SOURCE!H820,"????0"),"  ","")," ",""))   ))), "")&amp;
       IF(ISTEXT(SOURCE!H820),SOURCE!H820, SUBSTITUTE(SUBSTITUTE(TEXT(SOURCE!H820,"????0"),"  ","")," ",""))   &amp;","&amp; IF(lookups!$J$2-3 &gt;= 0, REPT(" ",lookups!$J$2-3-5), "")&amp;
      SOURCE!I820&amp;
" | "&amp; IF(lookups!$K$2-LEN(SOURCE!I820) &gt;= 0, REPT(" ",lookups!$K$2-LEN(SOURCE!I820)), "")&amp;
      SOURCE!J820&amp;      IF(lookups!$L$2-LEN(SOURCE!J820) &gt;= 0, REPT(" ",lookups!$L$2-LEN(SOURCE!J820)), "")&amp;
" | "&amp; IF(lookups!$K$2-LEN(SOURCE!I820) &gt;= 0, REPT(" ",lookups!$K$2-LEN(SOURCE!I820)), "")&amp;
      SOURCE!K820&amp;      IF(lookups!$L$2-LEN(SOURCE!K820) &gt;= 0, REPT(" ",lookups!$M$2-LEN(SOURCE!K820)), "")&amp;
" | "&amp; SOURCE!L820&amp;      IF(lookups!$O$2-LEN(SOURCE!L820) &gt;= 0, REPT(" ",lookups!$O$2-LEN(SOURCE!L820)), "")&amp;
" | "&amp; SOURCE!M820&amp;      IF(lookups!$P$2-LEN(SOURCE!M820) &gt;= 0, REPT(" ",lookups!$P$2-LEN(SOURCE!M820)), "")&amp;
      "},"&amp;IF(SOURCE!O820&lt;&gt;"",""&amp;SOURCE!O820,"")
 )
)
)</f>
        <v>/*  796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821" spans="1:1">
      <c r="A821" s="80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IF(lookups!$E$2-LEN(SOURCE!C821) &gt;= 0, REPT(" ",lookups!$E$2-LEN(SOURCE!C821)), "")&amp;
      SOURCE!D821&amp;", "&amp; IF(lookups!$F$2-LEN(SOURCE!D821) &gt;= 0, REPT(" ",lookups!$F$2-LEN(SOURCE!D821)), "")&amp;
      SOURCE!E821&amp;", "&amp; IF(lookups!$G$2-LEN(SOURCE!E821) &gt;=0, REPT(" ",lookups!$G$2-LEN(SOURCE!E821)), "")&amp;
      SOURCE!F821&amp;", "&amp; IF(lookups!$H$2-LEN(SOURCE!F821) &gt;= 0, REPT(" ",lookups!$H$2-LEN(SOURCE!F821)+2), "")&amp;"("&amp;
      SUBSTITUTE(TEXT(SOURCE!G821,"??0"),"  ","")&amp;" &lt;&lt; TAM_MAX_BITS) |"&amp; IF(lookups!$I$2-3 &gt;= 0, REPT(" ",MAX(1,lookups!$I$2-5+4+1-1-LEN(  IF(ISTEXT(SOURCE!H821),SOURCE!H821,  SUBSTITUTE(SUBSTITUTE(TEXT(SOURCE!H821,"????0"),"  ","")," ",""))   ))), "")&amp;
       IF(ISTEXT(SOURCE!H821),SOURCE!H821, SUBSTITUTE(SUBSTITUTE(TEXT(SOURCE!H821,"????0"),"  ","")," ",""))   &amp;","&amp; IF(lookups!$J$2-3 &gt;= 0, REPT(" ",lookups!$J$2-3-5), "")&amp;
      SOURCE!I821&amp;
" | "&amp; IF(lookups!$K$2-LEN(SOURCE!I821) &gt;= 0, REPT(" ",lookups!$K$2-LEN(SOURCE!I821)), "")&amp;
      SOURCE!J821&amp;      IF(lookups!$L$2-LEN(SOURCE!J821) &gt;= 0, REPT(" ",lookups!$L$2-LEN(SOURCE!J821)), "")&amp;
" | "&amp; IF(lookups!$K$2-LEN(SOURCE!I821) &gt;= 0, REPT(" ",lookups!$K$2-LEN(SOURCE!I821)), "")&amp;
      SOURCE!K821&amp;      IF(lookups!$L$2-LEN(SOURCE!K821) &gt;= 0, REPT(" ",lookups!$M$2-LEN(SOURCE!K821)), "")&amp;
" | "&amp; SOURCE!L821&amp;      IF(lookups!$O$2-LEN(SOURCE!L821) &gt;= 0, REPT(" ",lookups!$O$2-LEN(SOURCE!L821)), "")&amp;
" | "&amp; SOURCE!M821&amp;      IF(lookups!$P$2-LEN(SOURCE!M821) &gt;= 0, REPT(" ",lookups!$P$2-LEN(SOURCE!M821)), "")&amp;
      "},"&amp;IF(SOURCE!O821&lt;&gt;"",""&amp;SOURCE!O821,"")
 )
)
)</f>
        <v>/*  797 */  { addItemToBuffer,              ITM_x_BAR,                   "",                                            STD_x_BAR,                                     (0 &lt;&lt; TAM_MAX_BITS) |     0, CAT_NONE | SLS_UNCHANGED | US_UNCHANGED | EIM_DISABLED | PTP_DISABLED     },</v>
      </c>
    </row>
    <row r="822" spans="1:1">
      <c r="A822" s="80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IF(lookups!$E$2-LEN(SOURCE!C822) &gt;= 0, REPT(" ",lookups!$E$2-LEN(SOURCE!C822)), "")&amp;
      SOURCE!D822&amp;", "&amp; IF(lookups!$F$2-LEN(SOURCE!D822) &gt;= 0, REPT(" ",lookups!$F$2-LEN(SOURCE!D822)), "")&amp;
      SOURCE!E822&amp;", "&amp; IF(lookups!$G$2-LEN(SOURCE!E822) &gt;=0, REPT(" ",lookups!$G$2-LEN(SOURCE!E822)), "")&amp;
      SOURCE!F822&amp;", "&amp; IF(lookups!$H$2-LEN(SOURCE!F822) &gt;= 0, REPT(" ",lookups!$H$2-LEN(SOURCE!F822)+2), "")&amp;"("&amp;
      SUBSTITUTE(TEXT(SOURCE!G822,"??0"),"  ","")&amp;" &lt;&lt; TAM_MAX_BITS) |"&amp; IF(lookups!$I$2-3 &gt;= 0, REPT(" ",MAX(1,lookups!$I$2-5+4+1-1-LEN(  IF(ISTEXT(SOURCE!H822),SOURCE!H822,  SUBSTITUTE(SUBSTITUTE(TEXT(SOURCE!H822,"????0"),"  ","")," ",""))   ))), "")&amp;
       IF(ISTEXT(SOURCE!H822),SOURCE!H822, SUBSTITUTE(SUBSTITUTE(TEXT(SOURCE!H822,"????0"),"  ","")," ",""))   &amp;","&amp; IF(lookups!$J$2-3 &gt;= 0, REPT(" ",lookups!$J$2-3-5), "")&amp;
      SOURCE!I822&amp;
" | "&amp; IF(lookups!$K$2-LEN(SOURCE!I822) &gt;= 0, REPT(" ",lookups!$K$2-LEN(SOURCE!I822)), "")&amp;
      SOURCE!J822&amp;      IF(lookups!$L$2-LEN(SOURCE!J822) &gt;= 0, REPT(" ",lookups!$L$2-LEN(SOURCE!J822)), "")&amp;
" | "&amp; IF(lookups!$K$2-LEN(SOURCE!I822) &gt;= 0, REPT(" ",lookups!$K$2-LEN(SOURCE!I822)), "")&amp;
      SOURCE!K822&amp;      IF(lookups!$L$2-LEN(SOURCE!K822) &gt;= 0, REPT(" ",lookups!$M$2-LEN(SOURCE!K822)), "")&amp;
" | "&amp; SOURCE!L822&amp;      IF(lookups!$O$2-LEN(SOURCE!L822) &gt;= 0, REPT(" ",lookups!$O$2-LEN(SOURCE!L822)), "")&amp;
" | "&amp; SOURCE!M822&amp;      IF(lookups!$P$2-LEN(SOURCE!M822) &gt;= 0, REPT(" ",lookups!$P$2-LEN(SOURCE!M822)), "")&amp;
      "},"&amp;IF(SOURCE!O822&lt;&gt;"",""&amp;SOURCE!O822,"")
 )
)
)</f>
        <v>/*  798 */  { addItemToBuffer,              ITM_x_CIRC,                  "",                                            STD_x_CIRC,                                    (0 &lt;&lt; TAM_MAX_BITS) |     0, CAT_NONE | SLS_UNCHANGED | US_UNCHANGED | EIM_DISABLED | PTP_DISABLED     },</v>
      </c>
    </row>
    <row r="823" spans="1:1">
      <c r="A823" s="80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IF(lookups!$E$2-LEN(SOURCE!C823) &gt;= 0, REPT(" ",lookups!$E$2-LEN(SOURCE!C823)), "")&amp;
      SOURCE!D823&amp;", "&amp; IF(lookups!$F$2-LEN(SOURCE!D823) &gt;= 0, REPT(" ",lookups!$F$2-LEN(SOURCE!D823)), "")&amp;
      SOURCE!E823&amp;", "&amp; IF(lookups!$G$2-LEN(SOURCE!E823) &gt;=0, REPT(" ",lookups!$G$2-LEN(SOURCE!E823)), "")&amp;
      SOURCE!F823&amp;", "&amp; IF(lookups!$H$2-LEN(SOURCE!F823) &gt;= 0, REPT(" ",lookups!$H$2-LEN(SOURCE!F823)+2), "")&amp;"("&amp;
      SUBSTITUTE(TEXT(SOURCE!G823,"??0"),"  ","")&amp;" &lt;&lt; TAM_MAX_BITS) |"&amp; IF(lookups!$I$2-3 &gt;= 0, REPT(" ",MAX(1,lookups!$I$2-5+4+1-1-LEN(  IF(ISTEXT(SOURCE!H823),SOURCE!H823,  SUBSTITUTE(SUBSTITUTE(TEXT(SOURCE!H823,"????0"),"  ","")," ",""))   ))), "")&amp;
       IF(ISTEXT(SOURCE!H823),SOURCE!H823, SUBSTITUTE(SUBSTITUTE(TEXT(SOURCE!H823,"????0"),"  ","")," ",""))   &amp;","&amp; IF(lookups!$J$2-3 &gt;= 0, REPT(" ",lookups!$J$2-3-5), "")&amp;
      SOURCE!I823&amp;
" | "&amp; IF(lookups!$K$2-LEN(SOURCE!I823) &gt;= 0, REPT(" ",lookups!$K$2-LEN(SOURCE!I823)), "")&amp;
      SOURCE!J823&amp;      IF(lookups!$L$2-LEN(SOURCE!J823) &gt;= 0, REPT(" ",lookups!$L$2-LEN(SOURCE!J823)), "")&amp;
" | "&amp; IF(lookups!$K$2-LEN(SOURCE!I823) &gt;= 0, REPT(" ",lookups!$K$2-LEN(SOURCE!I823)), "")&amp;
      SOURCE!K823&amp;      IF(lookups!$L$2-LEN(SOURCE!K823) &gt;= 0, REPT(" ",lookups!$M$2-LEN(SOURCE!K823)), "")&amp;
" | "&amp; SOURCE!L823&amp;      IF(lookups!$O$2-LEN(SOURCE!L823) &gt;= 0, REPT(" ",lookups!$O$2-LEN(SOURCE!L823)), "")&amp;
" | "&amp; SOURCE!M823&amp;      IF(lookups!$P$2-LEN(SOURCE!M823) &gt;= 0, REPT(" ",lookups!$P$2-LEN(SOURCE!M823)), "")&amp;
      "},"&amp;IF(SOURCE!O823&lt;&gt;"",""&amp;SOURCE!O823,"")
 )
)
)</f>
        <v>/*  799 */  { addItemToBuffer,              ITM_y_BAR,                   "",                                            STD_y_BAR,                                     (0 &lt;&lt; TAM_MAX_BITS) |     0, CAT_NONE | SLS_UNCHANGED | US_UNCHANGED | EIM_DISABLED | PTP_DISABLED     },</v>
      </c>
    </row>
    <row r="824" spans="1:1">
      <c r="A824" s="80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IF(lookups!$E$2-LEN(SOURCE!C824) &gt;= 0, REPT(" ",lookups!$E$2-LEN(SOURCE!C824)), "")&amp;
      SOURCE!D824&amp;", "&amp; IF(lookups!$F$2-LEN(SOURCE!D824) &gt;= 0, REPT(" ",lookups!$F$2-LEN(SOURCE!D824)), "")&amp;
      SOURCE!E824&amp;", "&amp; IF(lookups!$G$2-LEN(SOURCE!E824) &gt;=0, REPT(" ",lookups!$G$2-LEN(SOURCE!E824)), "")&amp;
      SOURCE!F824&amp;", "&amp; IF(lookups!$H$2-LEN(SOURCE!F824) &gt;= 0, REPT(" ",lookups!$H$2-LEN(SOURCE!F824)+2), "")&amp;"("&amp;
      SUBSTITUTE(TEXT(SOURCE!G824,"??0"),"  ","")&amp;" &lt;&lt; TAM_MAX_BITS) |"&amp; IF(lookups!$I$2-3 &gt;= 0, REPT(" ",MAX(1,lookups!$I$2-5+4+1-1-LEN(  IF(ISTEXT(SOURCE!H824),SOURCE!H824,  SUBSTITUTE(SUBSTITUTE(TEXT(SOURCE!H824,"????0"),"  ","")," ",""))   ))), "")&amp;
       IF(ISTEXT(SOURCE!H824),SOURCE!H824, SUBSTITUTE(SUBSTITUTE(TEXT(SOURCE!H824,"????0"),"  ","")," ",""))   &amp;","&amp; IF(lookups!$J$2-3 &gt;= 0, REPT(" ",lookups!$J$2-3-5), "")&amp;
      SOURCE!I824&amp;
" | "&amp; IF(lookups!$K$2-LEN(SOURCE!I824) &gt;= 0, REPT(" ",lookups!$K$2-LEN(SOURCE!I824)), "")&amp;
      SOURCE!J824&amp;      IF(lookups!$L$2-LEN(SOURCE!J824) &gt;= 0, REPT(" ",lookups!$L$2-LEN(SOURCE!J824)), "")&amp;
" | "&amp; IF(lookups!$K$2-LEN(SOURCE!I824) &gt;= 0, REPT(" ",lookups!$K$2-LEN(SOURCE!I824)), "")&amp;
      SOURCE!K824&amp;      IF(lookups!$L$2-LEN(SOURCE!K824) &gt;= 0, REPT(" ",lookups!$M$2-LEN(SOURCE!K824)), "")&amp;
" | "&amp; SOURCE!L824&amp;      IF(lookups!$O$2-LEN(SOURCE!L824) &gt;= 0, REPT(" ",lookups!$O$2-LEN(SOURCE!L824)), "")&amp;
" | "&amp; SOURCE!M824&amp;      IF(lookups!$P$2-LEN(SOURCE!M824) &gt;= 0, REPT(" ",lookups!$P$2-LEN(SOURCE!M824)), "")&amp;
      "},"&amp;IF(SOURCE!O824&lt;&gt;"",""&amp;SOURCE!O824,"")
 )
)
)</f>
        <v>/*  800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825" spans="1:1">
      <c r="A825" s="80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IF(lookups!$E$2-LEN(SOURCE!C825) &gt;= 0, REPT(" ",lookups!$E$2-LEN(SOURCE!C825)), "")&amp;
      SOURCE!D825&amp;", "&amp; IF(lookups!$F$2-LEN(SOURCE!D825) &gt;= 0, REPT(" ",lookups!$F$2-LEN(SOURCE!D825)), "")&amp;
      SOURCE!E825&amp;", "&amp; IF(lookups!$G$2-LEN(SOURCE!E825) &gt;=0, REPT(" ",lookups!$G$2-LEN(SOURCE!E825)), "")&amp;
      SOURCE!F825&amp;", "&amp; IF(lookups!$H$2-LEN(SOURCE!F825) &gt;= 0, REPT(" ",lookups!$H$2-LEN(SOURCE!F825)+2), "")&amp;"("&amp;
      SUBSTITUTE(TEXT(SOURCE!G825,"??0"),"  ","")&amp;" &lt;&lt; TAM_MAX_BITS) |"&amp; IF(lookups!$I$2-3 &gt;= 0, REPT(" ",MAX(1,lookups!$I$2-5+4+1-1-LEN(  IF(ISTEXT(SOURCE!H825),SOURCE!H825,  SUBSTITUTE(SUBSTITUTE(TEXT(SOURCE!H825,"????0"),"  ","")," ",""))   ))), "")&amp;
       IF(ISTEXT(SOURCE!H825),SOURCE!H825, SUBSTITUTE(SUBSTITUTE(TEXT(SOURCE!H825,"????0"),"  ","")," ",""))   &amp;","&amp; IF(lookups!$J$2-3 &gt;= 0, REPT(" ",lookups!$J$2-3-5), "")&amp;
      SOURCE!I825&amp;
" | "&amp; IF(lookups!$K$2-LEN(SOURCE!I825) &gt;= 0, REPT(" ",lookups!$K$2-LEN(SOURCE!I825)), "")&amp;
      SOURCE!J825&amp;      IF(lookups!$L$2-LEN(SOURCE!J825) &gt;= 0, REPT(" ",lookups!$L$2-LEN(SOURCE!J825)), "")&amp;
" | "&amp; IF(lookups!$K$2-LEN(SOURCE!I825) &gt;= 0, REPT(" ",lookups!$K$2-LEN(SOURCE!I825)), "")&amp;
      SOURCE!K825&amp;      IF(lookups!$L$2-LEN(SOURCE!K825) &gt;= 0, REPT(" ",lookups!$M$2-LEN(SOURCE!K825)), "")&amp;
" | "&amp; SOURCE!L825&amp;      IF(lookups!$O$2-LEN(SOURCE!L825) &gt;= 0, REPT(" ",lookups!$O$2-LEN(SOURCE!L825)), "")&amp;
" | "&amp; SOURCE!M825&amp;      IF(lookups!$P$2-LEN(SOURCE!M825) &gt;= 0, REPT(" ",lookups!$P$2-LEN(SOURCE!M825)), "")&amp;
      "},"&amp;IF(SOURCE!O825&lt;&gt;"",""&amp;SOURCE!O825,"")
 )
)
)</f>
        <v>/*  801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826" spans="1:1">
      <c r="A826" s="80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IF(lookups!$E$2-LEN(SOURCE!C826) &gt;= 0, REPT(" ",lookups!$E$2-LEN(SOURCE!C826)), "")&amp;
      SOURCE!D826&amp;", "&amp; IF(lookups!$F$2-LEN(SOURCE!D826) &gt;= 0, REPT(" ",lookups!$F$2-LEN(SOURCE!D826)), "")&amp;
      SOURCE!E826&amp;", "&amp; IF(lookups!$G$2-LEN(SOURCE!E826) &gt;=0, REPT(" ",lookups!$G$2-LEN(SOURCE!E826)), "")&amp;
      SOURCE!F826&amp;", "&amp; IF(lookups!$H$2-LEN(SOURCE!F826) &gt;= 0, REPT(" ",lookups!$H$2-LEN(SOURCE!F826)+2), "")&amp;"("&amp;
      SUBSTITUTE(TEXT(SOURCE!G826,"??0"),"  ","")&amp;" &lt;&lt; TAM_MAX_BITS) |"&amp; IF(lookups!$I$2-3 &gt;= 0, REPT(" ",MAX(1,lookups!$I$2-5+4+1-1-LEN(  IF(ISTEXT(SOURCE!H826),SOURCE!H826,  SUBSTITUTE(SUBSTITUTE(TEXT(SOURCE!H826,"????0"),"  ","")," ",""))   ))), "")&amp;
       IF(ISTEXT(SOURCE!H826),SOURCE!H826, SUBSTITUTE(SUBSTITUTE(TEXT(SOURCE!H826,"????0"),"  ","")," ",""))   &amp;","&amp; IF(lookups!$J$2-3 &gt;= 0, REPT(" ",lookups!$J$2-3-5), "")&amp;
      SOURCE!I826&amp;
" | "&amp; IF(lookups!$K$2-LEN(SOURCE!I826) &gt;= 0, REPT(" ",lookups!$K$2-LEN(SOURCE!I826)), "")&amp;
      SOURCE!J826&amp;      IF(lookups!$L$2-LEN(SOURCE!J826) &gt;= 0, REPT(" ",lookups!$L$2-LEN(SOURCE!J826)), "")&amp;
" | "&amp; IF(lookups!$K$2-LEN(SOURCE!I826) &gt;= 0, REPT(" ",lookups!$K$2-LEN(SOURCE!I826)), "")&amp;
      SOURCE!K826&amp;      IF(lookups!$L$2-LEN(SOURCE!K826) &gt;= 0, REPT(" ",lookups!$M$2-LEN(SOURCE!K826)), "")&amp;
" | "&amp; SOURCE!L826&amp;      IF(lookups!$O$2-LEN(SOURCE!L826) &gt;= 0, REPT(" ",lookups!$O$2-LEN(SOURCE!L826)), "")&amp;
" | "&amp; SOURCE!M826&amp;      IF(lookups!$P$2-LEN(SOURCE!M826) &gt;= 0, REPT(" ",lookups!$P$2-LEN(SOURCE!M826)), "")&amp;
      "},"&amp;IF(SOURCE!O826&lt;&gt;"",""&amp;SOURCE!O826,"")
 )
)
)</f>
        <v>/*  802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827" spans="1:1">
      <c r="A827" s="80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IF(lookups!$E$2-LEN(SOURCE!C827) &gt;= 0, REPT(" ",lookups!$E$2-LEN(SOURCE!C827)), "")&amp;
      SOURCE!D827&amp;", "&amp; IF(lookups!$F$2-LEN(SOURCE!D827) &gt;= 0, REPT(" ",lookups!$F$2-LEN(SOURCE!D827)), "")&amp;
      SOURCE!E827&amp;", "&amp; IF(lookups!$G$2-LEN(SOURCE!E827) &gt;=0, REPT(" ",lookups!$G$2-LEN(SOURCE!E827)), "")&amp;
      SOURCE!F827&amp;", "&amp; IF(lookups!$H$2-LEN(SOURCE!F827) &gt;= 0, REPT(" ",lookups!$H$2-LEN(SOURCE!F827)+2), "")&amp;"("&amp;
      SUBSTITUTE(TEXT(SOURCE!G827,"??0"),"  ","")&amp;" &lt;&lt; TAM_MAX_BITS) |"&amp; IF(lookups!$I$2-3 &gt;= 0, REPT(" ",MAX(1,lookups!$I$2-5+4+1-1-LEN(  IF(ISTEXT(SOURCE!H827),SOURCE!H827,  SUBSTITUTE(SUBSTITUTE(TEXT(SOURCE!H827,"????0"),"  ","")," ",""))   ))), "")&amp;
       IF(ISTEXT(SOURCE!H827),SOURCE!H827, SUBSTITUTE(SUBSTITUTE(TEXT(SOURCE!H827,"????0"),"  ","")," ",""))   &amp;","&amp; IF(lookups!$J$2-3 &gt;= 0, REPT(" ",lookups!$J$2-3-5), "")&amp;
      SOURCE!I827&amp;
" | "&amp; IF(lookups!$K$2-LEN(SOURCE!I827) &gt;= 0, REPT(" ",lookups!$K$2-LEN(SOURCE!I827)), "")&amp;
      SOURCE!J827&amp;      IF(lookups!$L$2-LEN(SOURCE!J827) &gt;= 0, REPT(" ",lookups!$L$2-LEN(SOURCE!J827)), "")&amp;
" | "&amp; IF(lookups!$K$2-LEN(SOURCE!I827) &gt;= 0, REPT(" ",lookups!$K$2-LEN(SOURCE!I827)), "")&amp;
      SOURCE!K827&amp;      IF(lookups!$L$2-LEN(SOURCE!K827) &gt;= 0, REPT(" ",lookups!$M$2-LEN(SOURCE!K827)), "")&amp;
" | "&amp; SOURCE!L827&amp;      IF(lookups!$O$2-LEN(SOURCE!L827) &gt;= 0, REPT(" ",lookups!$O$2-LEN(SOURCE!L827)), "")&amp;
" | "&amp; SOURCE!M827&amp;      IF(lookups!$P$2-LEN(SOURCE!M827) &gt;= 0, REPT(" ",lookups!$P$2-LEN(SOURCE!M827)), "")&amp;
      "},"&amp;IF(SOURCE!O827&lt;&gt;"",""&amp;SOURCE!O827,"")
 )
)
)</f>
        <v>/*  803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828" spans="1:1">
      <c r="A828" s="80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IF(lookups!$E$2-LEN(SOURCE!C828) &gt;= 0, REPT(" ",lookups!$E$2-LEN(SOURCE!C828)), "")&amp;
      SOURCE!D828&amp;", "&amp; IF(lookups!$F$2-LEN(SOURCE!D828) &gt;= 0, REPT(" ",lookups!$F$2-LEN(SOURCE!D828)), "")&amp;
      SOURCE!E828&amp;", "&amp; IF(lookups!$G$2-LEN(SOURCE!E828) &gt;=0, REPT(" ",lookups!$G$2-LEN(SOURCE!E828)), "")&amp;
      SOURCE!F828&amp;", "&amp; IF(lookups!$H$2-LEN(SOURCE!F828) &gt;= 0, REPT(" ",lookups!$H$2-LEN(SOURCE!F828)+2), "")&amp;"("&amp;
      SUBSTITUTE(TEXT(SOURCE!G828,"??0"),"  ","")&amp;" &lt;&lt; TAM_MAX_BITS) |"&amp; IF(lookups!$I$2-3 &gt;= 0, REPT(" ",MAX(1,lookups!$I$2-5+4+1-1-LEN(  IF(ISTEXT(SOURCE!H828),SOURCE!H828,  SUBSTITUTE(SUBSTITUTE(TEXT(SOURCE!H828,"????0"),"  ","")," ",""))   ))), "")&amp;
       IF(ISTEXT(SOURCE!H828),SOURCE!H828, SUBSTITUTE(SUBSTITUTE(TEXT(SOURCE!H828,"????0"),"  ","")," ",""))   &amp;","&amp; IF(lookups!$J$2-3 &gt;= 0, REPT(" ",lookups!$J$2-3-5), "")&amp;
      SOURCE!I828&amp;
" | "&amp; IF(lookups!$K$2-LEN(SOURCE!I828) &gt;= 0, REPT(" ",lookups!$K$2-LEN(SOURCE!I828)), "")&amp;
      SOURCE!J828&amp;      IF(lookups!$L$2-LEN(SOURCE!J828) &gt;= 0, REPT(" ",lookups!$L$2-LEN(SOURCE!J828)), "")&amp;
" | "&amp; IF(lookups!$K$2-LEN(SOURCE!I828) &gt;= 0, REPT(" ",lookups!$K$2-LEN(SOURCE!I828)), "")&amp;
      SOURCE!K828&amp;      IF(lookups!$L$2-LEN(SOURCE!K828) &gt;= 0, REPT(" ",lookups!$M$2-LEN(SOURCE!K828)), "")&amp;
" | "&amp; SOURCE!L828&amp;      IF(lookups!$O$2-LEN(SOURCE!L828) &gt;= 0, REPT(" ",lookups!$O$2-LEN(SOURCE!L828)), "")&amp;
" | "&amp; SOURCE!M828&amp;      IF(lookups!$P$2-LEN(SOURCE!M828) &gt;= 0, REPT(" ",lookups!$P$2-LEN(SOURCE!M828)), "")&amp;
      "},"&amp;IF(SOURCE!O828&lt;&gt;"",""&amp;SOURCE!O828,"")
 )
)
)</f>
        <v>/*  804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829" spans="1:1">
      <c r="A829" s="80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IF(lookups!$E$2-LEN(SOURCE!C829) &gt;= 0, REPT(" ",lookups!$E$2-LEN(SOURCE!C829)), "")&amp;
      SOURCE!D829&amp;", "&amp; IF(lookups!$F$2-LEN(SOURCE!D829) &gt;= 0, REPT(" ",lookups!$F$2-LEN(SOURCE!D829)), "")&amp;
      SOURCE!E829&amp;", "&amp; IF(lookups!$G$2-LEN(SOURCE!E829) &gt;=0, REPT(" ",lookups!$G$2-LEN(SOURCE!E829)), "")&amp;
      SOURCE!F829&amp;", "&amp; IF(lookups!$H$2-LEN(SOURCE!F829) &gt;= 0, REPT(" ",lookups!$H$2-LEN(SOURCE!F829)+2), "")&amp;"("&amp;
      SUBSTITUTE(TEXT(SOURCE!G829,"??0"),"  ","")&amp;" &lt;&lt; TAM_MAX_BITS) |"&amp; IF(lookups!$I$2-3 &gt;= 0, REPT(" ",MAX(1,lookups!$I$2-5+4+1-1-LEN(  IF(ISTEXT(SOURCE!H829),SOURCE!H829,  SUBSTITUTE(SUBSTITUTE(TEXT(SOURCE!H829,"????0"),"  ","")," ",""))   ))), "")&amp;
       IF(ISTEXT(SOURCE!H829),SOURCE!H829, SUBSTITUTE(SUBSTITUTE(TEXT(SOURCE!H829,"????0"),"  ","")," ",""))   &amp;","&amp; IF(lookups!$J$2-3 &gt;= 0, REPT(" ",lookups!$J$2-3-5), "")&amp;
      SOURCE!I829&amp;
" | "&amp; IF(lookups!$K$2-LEN(SOURCE!I829) &gt;= 0, REPT(" ",lookups!$K$2-LEN(SOURCE!I829)), "")&amp;
      SOURCE!J829&amp;      IF(lookups!$L$2-LEN(SOURCE!J829) &gt;= 0, REPT(" ",lookups!$L$2-LEN(SOURCE!J829)), "")&amp;
" | "&amp; IF(lookups!$K$2-LEN(SOURCE!I829) &gt;= 0, REPT(" ",lookups!$K$2-LEN(SOURCE!I829)), "")&amp;
      SOURCE!K829&amp;      IF(lookups!$L$2-LEN(SOURCE!K829) &gt;= 0, REPT(" ",lookups!$M$2-LEN(SOURCE!K829)), "")&amp;
" | "&amp; SOURCE!L829&amp;      IF(lookups!$O$2-LEN(SOURCE!L829) &gt;= 0, REPT(" ",lookups!$O$2-LEN(SOURCE!L829)), "")&amp;
" | "&amp; SOURCE!M829&amp;      IF(lookups!$P$2-LEN(SOURCE!M829) &gt;= 0, REPT(" ",lookups!$P$2-LEN(SOURCE!M829)), "")&amp;
      "},"&amp;IF(SOURCE!O829&lt;&gt;"",""&amp;SOURCE!O829,"")
 )
)
)</f>
        <v>/*  805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830" spans="1:1">
      <c r="A830" s="80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IF(lookups!$E$2-LEN(SOURCE!C830) &gt;= 0, REPT(" ",lookups!$E$2-LEN(SOURCE!C830)), "")&amp;
      SOURCE!D830&amp;", "&amp; IF(lookups!$F$2-LEN(SOURCE!D830) &gt;= 0, REPT(" ",lookups!$F$2-LEN(SOURCE!D830)), "")&amp;
      SOURCE!E830&amp;", "&amp; IF(lookups!$G$2-LEN(SOURCE!E830) &gt;=0, REPT(" ",lookups!$G$2-LEN(SOURCE!E830)), "")&amp;
      SOURCE!F830&amp;", "&amp; IF(lookups!$H$2-LEN(SOURCE!F830) &gt;= 0, REPT(" ",lookups!$H$2-LEN(SOURCE!F830)+2), "")&amp;"("&amp;
      SUBSTITUTE(TEXT(SOURCE!G830,"??0"),"  ","")&amp;" &lt;&lt; TAM_MAX_BITS) |"&amp; IF(lookups!$I$2-3 &gt;= 0, REPT(" ",MAX(1,lookups!$I$2-5+4+1-1-LEN(  IF(ISTEXT(SOURCE!H830),SOURCE!H830,  SUBSTITUTE(SUBSTITUTE(TEXT(SOURCE!H830,"????0"),"  ","")," ",""))   ))), "")&amp;
       IF(ISTEXT(SOURCE!H830),SOURCE!H830, SUBSTITUTE(SUBSTITUTE(TEXT(SOURCE!H830,"????0"),"  ","")," ",""))   &amp;","&amp; IF(lookups!$J$2-3 &gt;= 0, REPT(" ",lookups!$J$2-3-5), "")&amp;
      SOURCE!I830&amp;
" | "&amp; IF(lookups!$K$2-LEN(SOURCE!I830) &gt;= 0, REPT(" ",lookups!$K$2-LEN(SOURCE!I830)), "")&amp;
      SOURCE!J830&amp;      IF(lookups!$L$2-LEN(SOURCE!J830) &gt;= 0, REPT(" ",lookups!$L$2-LEN(SOURCE!J830)), "")&amp;
" | "&amp; IF(lookups!$K$2-LEN(SOURCE!I830) &gt;= 0, REPT(" ",lookups!$K$2-LEN(SOURCE!I830)), "")&amp;
      SOURCE!K830&amp;      IF(lookups!$L$2-LEN(SOURCE!K830) &gt;= 0, REPT(" ",lookups!$M$2-LEN(SOURCE!K830)), "")&amp;
" | "&amp; SOURCE!L830&amp;      IF(lookups!$O$2-LEN(SOURCE!L830) &gt;= 0, REPT(" ",lookups!$O$2-LEN(SOURCE!L830)), "")&amp;
" | "&amp; SOURCE!M830&amp;      IF(lookups!$P$2-LEN(SOURCE!M830) &gt;= 0, REPT(" ",lookups!$P$2-LEN(SOURCE!M830)), "")&amp;
      "},"&amp;IF(SOURCE!O830&lt;&gt;"",""&amp;SOURCE!O830,"")
 )
)
)</f>
        <v>/*  806 */  { addItemToBuffer,              ITM_SPACE,                   "",                                            STD_SPACE,                                     (0 &lt;&lt; TAM_MAX_BITS) |     0, CAT_NONE | SLS_UNCHANGED | US_UNCHANGED | EIM_DISABLED | PTP_DISABLED     },</v>
      </c>
    </row>
    <row r="831" spans="1:1">
      <c r="A831" s="80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IF(lookups!$E$2-LEN(SOURCE!C831) &gt;= 0, REPT(" ",lookups!$E$2-LEN(SOURCE!C831)), "")&amp;
      SOURCE!D831&amp;", "&amp; IF(lookups!$F$2-LEN(SOURCE!D831) &gt;= 0, REPT(" ",lookups!$F$2-LEN(SOURCE!D831)), "")&amp;
      SOURCE!E831&amp;", "&amp; IF(lookups!$G$2-LEN(SOURCE!E831) &gt;=0, REPT(" ",lookups!$G$2-LEN(SOURCE!E831)), "")&amp;
      SOURCE!F831&amp;", "&amp; IF(lookups!$H$2-LEN(SOURCE!F831) &gt;= 0, REPT(" ",lookups!$H$2-LEN(SOURCE!F831)+2), "")&amp;"("&amp;
      SUBSTITUTE(TEXT(SOURCE!G831,"??0"),"  ","")&amp;" &lt;&lt; TAM_MAX_BITS) |"&amp; IF(lookups!$I$2-3 &gt;= 0, REPT(" ",MAX(1,lookups!$I$2-5+4+1-1-LEN(  IF(ISTEXT(SOURCE!H831),SOURCE!H831,  SUBSTITUTE(SUBSTITUTE(TEXT(SOURCE!H831,"????0"),"  ","")," ",""))   ))), "")&amp;
       IF(ISTEXT(SOURCE!H831),SOURCE!H831, SUBSTITUTE(SUBSTITUTE(TEXT(SOURCE!H831,"????0"),"  ","")," ",""))   &amp;","&amp; IF(lookups!$J$2-3 &gt;= 0, REPT(" ",lookups!$J$2-3-5), "")&amp;
      SOURCE!I831&amp;
" | "&amp; IF(lookups!$K$2-LEN(SOURCE!I831) &gt;= 0, REPT(" ",lookups!$K$2-LEN(SOURCE!I831)), "")&amp;
      SOURCE!J831&amp;      IF(lookups!$L$2-LEN(SOURCE!J831) &gt;= 0, REPT(" ",lookups!$L$2-LEN(SOURCE!J831)), "")&amp;
" | "&amp; IF(lookups!$K$2-LEN(SOURCE!I831) &gt;= 0, REPT(" ",lookups!$K$2-LEN(SOURCE!I831)), "")&amp;
      SOURCE!K831&amp;      IF(lookups!$L$2-LEN(SOURCE!K831) &gt;= 0, REPT(" ",lookups!$M$2-LEN(SOURCE!K831)), "")&amp;
" | "&amp; SOURCE!L831&amp;      IF(lookups!$O$2-LEN(SOURCE!L831) &gt;= 0, REPT(" ",lookups!$O$2-LEN(SOURCE!L831)), "")&amp;
" | "&amp; SOURCE!M831&amp;      IF(lookups!$P$2-LEN(SOURCE!M831) &gt;= 0, REPT(" ",lookups!$P$2-LEN(SOURCE!M831)), "")&amp;
      "},"&amp;IF(SOURCE!O831&lt;&gt;"",""&amp;SOURCE!O831,"")
 )
)
)</f>
        <v>/*  807 */  { addItemToBuffer,              ITM_EXCLAMATION_MARK,        "",                                            STD_EXCLAMATION_MARK,                          (0 &lt;&lt; TAM_MAX_BITS) |     0, CAT_NONE | SLS_UNCHANGED | US_UNCHANGED | EIM_DISABLED | PTP_DISABLED     },</v>
      </c>
    </row>
    <row r="832" spans="1:1">
      <c r="A832" s="80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IF(lookups!$E$2-LEN(SOURCE!C832) &gt;= 0, REPT(" ",lookups!$E$2-LEN(SOURCE!C832)), "")&amp;
      SOURCE!D832&amp;", "&amp; IF(lookups!$F$2-LEN(SOURCE!D832) &gt;= 0, REPT(" ",lookups!$F$2-LEN(SOURCE!D832)), "")&amp;
      SOURCE!E832&amp;", "&amp; IF(lookups!$G$2-LEN(SOURCE!E832) &gt;=0, REPT(" ",lookups!$G$2-LEN(SOURCE!E832)), "")&amp;
      SOURCE!F832&amp;", "&amp; IF(lookups!$H$2-LEN(SOURCE!F832) &gt;= 0, REPT(" ",lookups!$H$2-LEN(SOURCE!F832)+2), "")&amp;"("&amp;
      SUBSTITUTE(TEXT(SOURCE!G832,"??0"),"  ","")&amp;" &lt;&lt; TAM_MAX_BITS) |"&amp; IF(lookups!$I$2-3 &gt;= 0, REPT(" ",MAX(1,lookups!$I$2-5+4+1-1-LEN(  IF(ISTEXT(SOURCE!H832),SOURCE!H832,  SUBSTITUTE(SUBSTITUTE(TEXT(SOURCE!H832,"????0"),"  ","")," ",""))   ))), "")&amp;
       IF(ISTEXT(SOURCE!H832),SOURCE!H832, SUBSTITUTE(SUBSTITUTE(TEXT(SOURCE!H832,"????0"),"  ","")," ",""))   &amp;","&amp; IF(lookups!$J$2-3 &gt;= 0, REPT(" ",lookups!$J$2-3-5), "")&amp;
      SOURCE!I832&amp;
" | "&amp; IF(lookups!$K$2-LEN(SOURCE!I832) &gt;= 0, REPT(" ",lookups!$K$2-LEN(SOURCE!I832)), "")&amp;
      SOURCE!J832&amp;      IF(lookups!$L$2-LEN(SOURCE!J832) &gt;= 0, REPT(" ",lookups!$L$2-LEN(SOURCE!J832)), "")&amp;
" | "&amp; IF(lookups!$K$2-LEN(SOURCE!I832) &gt;= 0, REPT(" ",lookups!$K$2-LEN(SOURCE!I832)), "")&amp;
      SOURCE!K832&amp;      IF(lookups!$L$2-LEN(SOURCE!K832) &gt;= 0, REPT(" ",lookups!$M$2-LEN(SOURCE!K832)), "")&amp;
" | "&amp; SOURCE!L832&amp;      IF(lookups!$O$2-LEN(SOURCE!L832) &gt;= 0, REPT(" ",lookups!$O$2-LEN(SOURCE!L832)), "")&amp;
" | "&amp; SOURCE!M832&amp;      IF(lookups!$P$2-LEN(SOURCE!M832) &gt;= 0, REPT(" ",lookups!$P$2-LEN(SOURCE!M832)), "")&amp;
      "},"&amp;IF(SOURCE!O832&lt;&gt;"",""&amp;SOURCE!O832,"")
 )
)
)</f>
        <v>/*  808 */  { addItemToBuffer,              ITM_DOUBLE_QUOTE,            "",                                            STD_DOUBLE_QUOTE,                              (0 &lt;&lt; TAM_MAX_BITS) |     0, CAT_NONE | SLS_UNCHANGED | US_UNCHANGED | EIM_DISABLED | PTP_DISABLED     },</v>
      </c>
    </row>
    <row r="833" spans="1:1">
      <c r="A833" s="80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IF(lookups!$E$2-LEN(SOURCE!C833) &gt;= 0, REPT(" ",lookups!$E$2-LEN(SOURCE!C833)), "")&amp;
      SOURCE!D833&amp;", "&amp; IF(lookups!$F$2-LEN(SOURCE!D833) &gt;= 0, REPT(" ",lookups!$F$2-LEN(SOURCE!D833)), "")&amp;
      SOURCE!E833&amp;", "&amp; IF(lookups!$G$2-LEN(SOURCE!E833) &gt;=0, REPT(" ",lookups!$G$2-LEN(SOURCE!E833)), "")&amp;
      SOURCE!F833&amp;", "&amp; IF(lookups!$H$2-LEN(SOURCE!F833) &gt;= 0, REPT(" ",lookups!$H$2-LEN(SOURCE!F833)+2), "")&amp;"("&amp;
      SUBSTITUTE(TEXT(SOURCE!G833,"??0"),"  ","")&amp;" &lt;&lt; TAM_MAX_BITS) |"&amp; IF(lookups!$I$2-3 &gt;= 0, REPT(" ",MAX(1,lookups!$I$2-5+4+1-1-LEN(  IF(ISTEXT(SOURCE!H833),SOURCE!H833,  SUBSTITUTE(SUBSTITUTE(TEXT(SOURCE!H833,"????0"),"  ","")," ",""))   ))), "")&amp;
       IF(ISTEXT(SOURCE!H833),SOURCE!H833, SUBSTITUTE(SUBSTITUTE(TEXT(SOURCE!H833,"????0"),"  ","")," ",""))   &amp;","&amp; IF(lookups!$J$2-3 &gt;= 0, REPT(" ",lookups!$J$2-3-5), "")&amp;
      SOURCE!I833&amp;
" | "&amp; IF(lookups!$K$2-LEN(SOURCE!I833) &gt;= 0, REPT(" ",lookups!$K$2-LEN(SOURCE!I833)), "")&amp;
      SOURCE!J833&amp;      IF(lookups!$L$2-LEN(SOURCE!J833) &gt;= 0, REPT(" ",lookups!$L$2-LEN(SOURCE!J833)), "")&amp;
" | "&amp; IF(lookups!$K$2-LEN(SOURCE!I833) &gt;= 0, REPT(" ",lookups!$K$2-LEN(SOURCE!I833)), "")&amp;
      SOURCE!K833&amp;      IF(lookups!$L$2-LEN(SOURCE!K833) &gt;= 0, REPT(" ",lookups!$M$2-LEN(SOURCE!K833)), "")&amp;
" | "&amp; SOURCE!L833&amp;      IF(lookups!$O$2-LEN(SOURCE!L833) &gt;= 0, REPT(" ",lookups!$O$2-LEN(SOURCE!L833)), "")&amp;
" | "&amp; SOURCE!M833&amp;      IF(lookups!$P$2-LEN(SOURCE!M833) &gt;= 0, REPT(" ",lookups!$P$2-LEN(SOURCE!M833)), "")&amp;
      "},"&amp;IF(SOURCE!O833&lt;&gt;"",""&amp;SOURCE!O833,"")
 )
)
)</f>
        <v>/*  809 */  { addItemToBuffer,              ITM_NUMBER_SIGN,             "",                                            STD_NUMBER_SIGN,                               (0 &lt;&lt; TAM_MAX_BITS) |     0, CAT_NONE | SLS_UNCHANGED | US_UNCHANGED | EIM_DISABLED | PTP_DISABLED     },</v>
      </c>
    </row>
    <row r="834" spans="1:1">
      <c r="A834" s="80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IF(lookups!$E$2-LEN(SOURCE!C834) &gt;= 0, REPT(" ",lookups!$E$2-LEN(SOURCE!C834)), "")&amp;
      SOURCE!D834&amp;", "&amp; IF(lookups!$F$2-LEN(SOURCE!D834) &gt;= 0, REPT(" ",lookups!$F$2-LEN(SOURCE!D834)), "")&amp;
      SOURCE!E834&amp;", "&amp; IF(lookups!$G$2-LEN(SOURCE!E834) &gt;=0, REPT(" ",lookups!$G$2-LEN(SOURCE!E834)), "")&amp;
      SOURCE!F834&amp;", "&amp; IF(lookups!$H$2-LEN(SOURCE!F834) &gt;= 0, REPT(" ",lookups!$H$2-LEN(SOURCE!F834)+2), "")&amp;"("&amp;
      SUBSTITUTE(TEXT(SOURCE!G834,"??0"),"  ","")&amp;" &lt;&lt; TAM_MAX_BITS) |"&amp; IF(lookups!$I$2-3 &gt;= 0, REPT(" ",MAX(1,lookups!$I$2-5+4+1-1-LEN(  IF(ISTEXT(SOURCE!H834),SOURCE!H834,  SUBSTITUTE(SUBSTITUTE(TEXT(SOURCE!H834,"????0"),"  ","")," ",""))   ))), "")&amp;
       IF(ISTEXT(SOURCE!H834),SOURCE!H834, SUBSTITUTE(SUBSTITUTE(TEXT(SOURCE!H834,"????0"),"  ","")," ",""))   &amp;","&amp; IF(lookups!$J$2-3 &gt;= 0, REPT(" ",lookups!$J$2-3-5), "")&amp;
      SOURCE!I834&amp;
" | "&amp; IF(lookups!$K$2-LEN(SOURCE!I834) &gt;= 0, REPT(" ",lookups!$K$2-LEN(SOURCE!I834)), "")&amp;
      SOURCE!J834&amp;      IF(lookups!$L$2-LEN(SOURCE!J834) &gt;= 0, REPT(" ",lookups!$L$2-LEN(SOURCE!J834)), "")&amp;
" | "&amp; IF(lookups!$K$2-LEN(SOURCE!I834) &gt;= 0, REPT(" ",lookups!$K$2-LEN(SOURCE!I834)), "")&amp;
      SOURCE!K834&amp;      IF(lookups!$L$2-LEN(SOURCE!K834) &gt;= 0, REPT(" ",lookups!$M$2-LEN(SOURCE!K834)), "")&amp;
" | "&amp; SOURCE!L834&amp;      IF(lookups!$O$2-LEN(SOURCE!L834) &gt;= 0, REPT(" ",lookups!$O$2-LEN(SOURCE!L834)), "")&amp;
" | "&amp; SOURCE!M834&amp;      IF(lookups!$P$2-LEN(SOURCE!M834) &gt;= 0, REPT(" ",lookups!$P$2-LEN(SOURCE!M834)), "")&amp;
      "},"&amp;IF(SOURCE!O834&lt;&gt;"",""&amp;SOURCE!O834,"")
 )
)
)</f>
        <v>/*  810 */  { addItemToBuffer,              ITM_DOLLAR,                  "",                                            STD_DOLLAR,                                    (0 &lt;&lt; TAM_MAX_BITS) |     0, CAT_NONE | SLS_UNCHANGED | US_UNCHANGED | EIM_DISABLED | PTP_DISABLED     },</v>
      </c>
    </row>
    <row r="835" spans="1:1">
      <c r="A835" s="80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IF(lookups!$E$2-LEN(SOURCE!C835) &gt;= 0, REPT(" ",lookups!$E$2-LEN(SOURCE!C835)), "")&amp;
      SOURCE!D835&amp;", "&amp; IF(lookups!$F$2-LEN(SOURCE!D835) &gt;= 0, REPT(" ",lookups!$F$2-LEN(SOURCE!D835)), "")&amp;
      SOURCE!E835&amp;", "&amp; IF(lookups!$G$2-LEN(SOURCE!E835) &gt;=0, REPT(" ",lookups!$G$2-LEN(SOURCE!E835)), "")&amp;
      SOURCE!F835&amp;", "&amp; IF(lookups!$H$2-LEN(SOURCE!F835) &gt;= 0, REPT(" ",lookups!$H$2-LEN(SOURCE!F835)+2), "")&amp;"("&amp;
      SUBSTITUTE(TEXT(SOURCE!G835,"??0"),"  ","")&amp;" &lt;&lt; TAM_MAX_BITS) |"&amp; IF(lookups!$I$2-3 &gt;= 0, REPT(" ",MAX(1,lookups!$I$2-5+4+1-1-LEN(  IF(ISTEXT(SOURCE!H835),SOURCE!H835,  SUBSTITUTE(SUBSTITUTE(TEXT(SOURCE!H835,"????0"),"  ","")," ",""))   ))), "")&amp;
       IF(ISTEXT(SOURCE!H835),SOURCE!H835, SUBSTITUTE(SUBSTITUTE(TEXT(SOURCE!H835,"????0"),"  ","")," ",""))   &amp;","&amp; IF(lookups!$J$2-3 &gt;= 0, REPT(" ",lookups!$J$2-3-5), "")&amp;
      SOURCE!I835&amp;
" | "&amp; IF(lookups!$K$2-LEN(SOURCE!I835) &gt;= 0, REPT(" ",lookups!$K$2-LEN(SOURCE!I835)), "")&amp;
      SOURCE!J835&amp;      IF(lookups!$L$2-LEN(SOURCE!J835) &gt;= 0, REPT(" ",lookups!$L$2-LEN(SOURCE!J835)), "")&amp;
" | "&amp; IF(lookups!$K$2-LEN(SOURCE!I835) &gt;= 0, REPT(" ",lookups!$K$2-LEN(SOURCE!I835)), "")&amp;
      SOURCE!K835&amp;      IF(lookups!$L$2-LEN(SOURCE!K835) &gt;= 0, REPT(" ",lookups!$M$2-LEN(SOURCE!K835)), "")&amp;
" | "&amp; SOURCE!L835&amp;      IF(lookups!$O$2-LEN(SOURCE!L835) &gt;= 0, REPT(" ",lookups!$O$2-LEN(SOURCE!L835)), "")&amp;
" | "&amp; SOURCE!M835&amp;      IF(lookups!$P$2-LEN(SOURCE!M835) &gt;= 0, REPT(" ",lookups!$P$2-LEN(SOURCE!M835)), "")&amp;
      "},"&amp;IF(SOURCE!O835&lt;&gt;"",""&amp;SOURCE!O835,"")
 )
)
)</f>
        <v>/*  811 */  { addItemToBuffer,              ITM_PERCENT,                 "",                                            STD_PERCENT,                                   (0 &lt;&lt; TAM_MAX_BITS) |     0, CAT_NONE | SLS_UNCHANGED | US_UNCHANGED | EIM_DISABLED | PTP_DISABLED     },</v>
      </c>
    </row>
    <row r="836" spans="1:1">
      <c r="A836" s="80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IF(lookups!$E$2-LEN(SOURCE!C836) &gt;= 0, REPT(" ",lookups!$E$2-LEN(SOURCE!C836)), "")&amp;
      SOURCE!D836&amp;", "&amp; IF(lookups!$F$2-LEN(SOURCE!D836) &gt;= 0, REPT(" ",lookups!$F$2-LEN(SOURCE!D836)), "")&amp;
      SOURCE!E836&amp;", "&amp; IF(lookups!$G$2-LEN(SOURCE!E836) &gt;=0, REPT(" ",lookups!$G$2-LEN(SOURCE!E836)), "")&amp;
      SOURCE!F836&amp;", "&amp; IF(lookups!$H$2-LEN(SOURCE!F836) &gt;= 0, REPT(" ",lookups!$H$2-LEN(SOURCE!F836)+2), "")&amp;"("&amp;
      SUBSTITUTE(TEXT(SOURCE!G836,"??0"),"  ","")&amp;" &lt;&lt; TAM_MAX_BITS) |"&amp; IF(lookups!$I$2-3 &gt;= 0, REPT(" ",MAX(1,lookups!$I$2-5+4+1-1-LEN(  IF(ISTEXT(SOURCE!H836),SOURCE!H836,  SUBSTITUTE(SUBSTITUTE(TEXT(SOURCE!H836,"????0"),"  ","")," ",""))   ))), "")&amp;
       IF(ISTEXT(SOURCE!H836),SOURCE!H836, SUBSTITUTE(SUBSTITUTE(TEXT(SOURCE!H836,"????0"),"  ","")," ",""))   &amp;","&amp; IF(lookups!$J$2-3 &gt;= 0, REPT(" ",lookups!$J$2-3-5), "")&amp;
      SOURCE!I836&amp;
" | "&amp; IF(lookups!$K$2-LEN(SOURCE!I836) &gt;= 0, REPT(" ",lookups!$K$2-LEN(SOURCE!I836)), "")&amp;
      SOURCE!J836&amp;      IF(lookups!$L$2-LEN(SOURCE!J836) &gt;= 0, REPT(" ",lookups!$L$2-LEN(SOURCE!J836)), "")&amp;
" | "&amp; IF(lookups!$K$2-LEN(SOURCE!I836) &gt;= 0, REPT(" ",lookups!$K$2-LEN(SOURCE!I836)), "")&amp;
      SOURCE!K836&amp;      IF(lookups!$L$2-LEN(SOURCE!K836) &gt;= 0, REPT(" ",lookups!$M$2-LEN(SOURCE!K836)), "")&amp;
" | "&amp; SOURCE!L836&amp;      IF(lookups!$O$2-LEN(SOURCE!L836) &gt;= 0, REPT(" ",lookups!$O$2-LEN(SOURCE!L836)), "")&amp;
" | "&amp; SOURCE!M836&amp;      IF(lookups!$P$2-LEN(SOURCE!M836) &gt;= 0, REPT(" ",lookups!$P$2-LEN(SOURCE!M836)), "")&amp;
      "},"&amp;IF(SOURCE!O836&lt;&gt;"",""&amp;SOURCE!O836,"")
 )
)
)</f>
        <v>/*  812 */  { addItemToBuffer,              ITM_AMPERSAND,               "",                                            STD_AMPERSAND,                                 (0 &lt;&lt; TAM_MAX_BITS) |     0, CAT_NONE | SLS_UNCHANGED | US_UNCHANGED | EIM_DISABLED | PTP_DISABLED     },</v>
      </c>
    </row>
    <row r="837" spans="1:1">
      <c r="A837" s="80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IF(lookups!$E$2-LEN(SOURCE!C837) &gt;= 0, REPT(" ",lookups!$E$2-LEN(SOURCE!C837)), "")&amp;
      SOURCE!D837&amp;", "&amp; IF(lookups!$F$2-LEN(SOURCE!D837) &gt;= 0, REPT(" ",lookups!$F$2-LEN(SOURCE!D837)), "")&amp;
      SOURCE!E837&amp;", "&amp; IF(lookups!$G$2-LEN(SOURCE!E837) &gt;=0, REPT(" ",lookups!$G$2-LEN(SOURCE!E837)), "")&amp;
      SOURCE!F837&amp;", "&amp; IF(lookups!$H$2-LEN(SOURCE!F837) &gt;= 0, REPT(" ",lookups!$H$2-LEN(SOURCE!F837)+2), "")&amp;"("&amp;
      SUBSTITUTE(TEXT(SOURCE!G837,"??0"),"  ","")&amp;" &lt;&lt; TAM_MAX_BITS) |"&amp; IF(lookups!$I$2-3 &gt;= 0, REPT(" ",MAX(1,lookups!$I$2-5+4+1-1-LEN(  IF(ISTEXT(SOURCE!H837),SOURCE!H837,  SUBSTITUTE(SUBSTITUTE(TEXT(SOURCE!H837,"????0"),"  ","")," ",""))   ))), "")&amp;
       IF(ISTEXT(SOURCE!H837),SOURCE!H837, SUBSTITUTE(SUBSTITUTE(TEXT(SOURCE!H837,"????0"),"  ","")," ",""))   &amp;","&amp; IF(lookups!$J$2-3 &gt;= 0, REPT(" ",lookups!$J$2-3-5), "")&amp;
      SOURCE!I837&amp;
" | "&amp; IF(lookups!$K$2-LEN(SOURCE!I837) &gt;= 0, REPT(" ",lookups!$K$2-LEN(SOURCE!I837)), "")&amp;
      SOURCE!J837&amp;      IF(lookups!$L$2-LEN(SOURCE!J837) &gt;= 0, REPT(" ",lookups!$L$2-LEN(SOURCE!J837)), "")&amp;
" | "&amp; IF(lookups!$K$2-LEN(SOURCE!I837) &gt;= 0, REPT(" ",lookups!$K$2-LEN(SOURCE!I837)), "")&amp;
      SOURCE!K837&amp;      IF(lookups!$L$2-LEN(SOURCE!K837) &gt;= 0, REPT(" ",lookups!$M$2-LEN(SOURCE!K837)), "")&amp;
" | "&amp; SOURCE!L837&amp;      IF(lookups!$O$2-LEN(SOURCE!L837) &gt;= 0, REPT(" ",lookups!$O$2-LEN(SOURCE!L837)), "")&amp;
" | "&amp; SOURCE!M837&amp;      IF(lookups!$P$2-LEN(SOURCE!M837) &gt;= 0, REPT(" ",lookups!$P$2-LEN(SOURCE!M837)), "")&amp;
      "},"&amp;IF(SOURCE!O837&lt;&gt;"",""&amp;SOURCE!O837,"")
 )
)
)</f>
        <v>/*  813 */  { addItemToBuffer,              ITM_QUOTE,                   "",                                            STD_QUOTE,                                     (0 &lt;&lt; TAM_MAX_BITS) |     0, CAT_NONE | SLS_UNCHANGED | US_UNCHANGED | EIM_DISABLED | PTP_DISABLED     },</v>
      </c>
    </row>
    <row r="838" spans="1:1">
      <c r="A838" s="80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IF(lookups!$E$2-LEN(SOURCE!C838) &gt;= 0, REPT(" ",lookups!$E$2-LEN(SOURCE!C838)), "")&amp;
      SOURCE!D838&amp;", "&amp; IF(lookups!$F$2-LEN(SOURCE!D838) &gt;= 0, REPT(" ",lookups!$F$2-LEN(SOURCE!D838)), "")&amp;
      SOURCE!E838&amp;", "&amp; IF(lookups!$G$2-LEN(SOURCE!E838) &gt;=0, REPT(" ",lookups!$G$2-LEN(SOURCE!E838)), "")&amp;
      SOURCE!F838&amp;", "&amp; IF(lookups!$H$2-LEN(SOURCE!F838) &gt;= 0, REPT(" ",lookups!$H$2-LEN(SOURCE!F838)+2), "")&amp;"("&amp;
      SUBSTITUTE(TEXT(SOURCE!G838,"??0"),"  ","")&amp;" &lt;&lt; TAM_MAX_BITS) |"&amp; IF(lookups!$I$2-3 &gt;= 0, REPT(" ",MAX(1,lookups!$I$2-5+4+1-1-LEN(  IF(ISTEXT(SOURCE!H838),SOURCE!H838,  SUBSTITUTE(SUBSTITUTE(TEXT(SOURCE!H838,"????0"),"  ","")," ",""))   ))), "")&amp;
       IF(ISTEXT(SOURCE!H838),SOURCE!H838, SUBSTITUTE(SUBSTITUTE(TEXT(SOURCE!H838,"????0"),"  ","")," ",""))   &amp;","&amp; IF(lookups!$J$2-3 &gt;= 0, REPT(" ",lookups!$J$2-3-5), "")&amp;
      SOURCE!I838&amp;
" | "&amp; IF(lookups!$K$2-LEN(SOURCE!I838) &gt;= 0, REPT(" ",lookups!$K$2-LEN(SOURCE!I838)), "")&amp;
      SOURCE!J838&amp;      IF(lookups!$L$2-LEN(SOURCE!J838) &gt;= 0, REPT(" ",lookups!$L$2-LEN(SOURCE!J838)), "")&amp;
" | "&amp; IF(lookups!$K$2-LEN(SOURCE!I838) &gt;= 0, REPT(" ",lookups!$K$2-LEN(SOURCE!I838)), "")&amp;
      SOURCE!K838&amp;      IF(lookups!$L$2-LEN(SOURCE!K838) &gt;= 0, REPT(" ",lookups!$M$2-LEN(SOURCE!K838)), "")&amp;
" | "&amp; SOURCE!L838&amp;      IF(lookups!$O$2-LEN(SOURCE!L838) &gt;= 0, REPT(" ",lookups!$O$2-LEN(SOURCE!L838)), "")&amp;
" | "&amp; SOURCE!M838&amp;      IF(lookups!$P$2-LEN(SOURCE!M838) &gt;= 0, REPT(" ",lookups!$P$2-LEN(SOURCE!M838)), "")&amp;
      "},"&amp;IF(SOURCE!O838&lt;&gt;"",""&amp;SOURCE!O838,"")
 )
)
)</f>
        <v>/*  814 */  { addItemToBuffer,              ITM_LEFT_PARENTHESIS,        "",                                            STD_LEFT_PARENTHESIS,                          (0 &lt;&lt; TAM_MAX_BITS) |     0, CAT_NONE | SLS_UNCHANGED | US_UNCHANGED | EIM_DISABLED | PTP_DISABLED     },</v>
      </c>
    </row>
    <row r="839" spans="1:1">
      <c r="A839" s="80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IF(lookups!$E$2-LEN(SOURCE!C839) &gt;= 0, REPT(" ",lookups!$E$2-LEN(SOURCE!C839)), "")&amp;
      SOURCE!D839&amp;", "&amp; IF(lookups!$F$2-LEN(SOURCE!D839) &gt;= 0, REPT(" ",lookups!$F$2-LEN(SOURCE!D839)), "")&amp;
      SOURCE!E839&amp;", "&amp; IF(lookups!$G$2-LEN(SOURCE!E839) &gt;=0, REPT(" ",lookups!$G$2-LEN(SOURCE!E839)), "")&amp;
      SOURCE!F839&amp;", "&amp; IF(lookups!$H$2-LEN(SOURCE!F839) &gt;= 0, REPT(" ",lookups!$H$2-LEN(SOURCE!F839)+2), "")&amp;"("&amp;
      SUBSTITUTE(TEXT(SOURCE!G839,"??0"),"  ","")&amp;" &lt;&lt; TAM_MAX_BITS) |"&amp; IF(lookups!$I$2-3 &gt;= 0, REPT(" ",MAX(1,lookups!$I$2-5+4+1-1-LEN(  IF(ISTEXT(SOURCE!H839),SOURCE!H839,  SUBSTITUTE(SUBSTITUTE(TEXT(SOURCE!H839,"????0"),"  ","")," ",""))   ))), "")&amp;
       IF(ISTEXT(SOURCE!H839),SOURCE!H839, SUBSTITUTE(SUBSTITUTE(TEXT(SOURCE!H839,"????0"),"  ","")," ",""))   &amp;","&amp; IF(lookups!$J$2-3 &gt;= 0, REPT(" ",lookups!$J$2-3-5), "")&amp;
      SOURCE!I839&amp;
" | "&amp; IF(lookups!$K$2-LEN(SOURCE!I839) &gt;= 0, REPT(" ",lookups!$K$2-LEN(SOURCE!I839)), "")&amp;
      SOURCE!J839&amp;      IF(lookups!$L$2-LEN(SOURCE!J839) &gt;= 0, REPT(" ",lookups!$L$2-LEN(SOURCE!J839)), "")&amp;
" | "&amp; IF(lookups!$K$2-LEN(SOURCE!I839) &gt;= 0, REPT(" ",lookups!$K$2-LEN(SOURCE!I839)), "")&amp;
      SOURCE!K839&amp;      IF(lookups!$L$2-LEN(SOURCE!K839) &gt;= 0, REPT(" ",lookups!$M$2-LEN(SOURCE!K839)), "")&amp;
" | "&amp; SOURCE!L839&amp;      IF(lookups!$O$2-LEN(SOURCE!L839) &gt;= 0, REPT(" ",lookups!$O$2-LEN(SOURCE!L839)), "")&amp;
" | "&amp; SOURCE!M839&amp;      IF(lookups!$P$2-LEN(SOURCE!M839) &gt;= 0, REPT(" ",lookups!$P$2-LEN(SOURCE!M839)), "")&amp;
      "},"&amp;IF(SOURCE!O839&lt;&gt;"",""&amp;SOURCE!O839,"")
 )
)
)</f>
        <v>/*  815 */  { addItemToBuffer,              ITM_RIGHT_PARENTHESIS,       "",                                            STD_RIGHT_PARENTHESIS,                         (0 &lt;&lt; TAM_MAX_BITS) |     0, CAT_NONE | SLS_UNCHANGED | US_UNCHANGED | EIM_DISABLED | PTP_DISABLED     },</v>
      </c>
    </row>
    <row r="840" spans="1:1">
      <c r="A840" s="80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IF(lookups!$E$2-LEN(SOURCE!C840) &gt;= 0, REPT(" ",lookups!$E$2-LEN(SOURCE!C840)), "")&amp;
      SOURCE!D840&amp;", "&amp; IF(lookups!$F$2-LEN(SOURCE!D840) &gt;= 0, REPT(" ",lookups!$F$2-LEN(SOURCE!D840)), "")&amp;
      SOURCE!E840&amp;", "&amp; IF(lookups!$G$2-LEN(SOURCE!E840) &gt;=0, REPT(" ",lookups!$G$2-LEN(SOURCE!E840)), "")&amp;
      SOURCE!F840&amp;", "&amp; IF(lookups!$H$2-LEN(SOURCE!F840) &gt;= 0, REPT(" ",lookups!$H$2-LEN(SOURCE!F840)+2), "")&amp;"("&amp;
      SUBSTITUTE(TEXT(SOURCE!G840,"??0"),"  ","")&amp;" &lt;&lt; TAM_MAX_BITS) |"&amp; IF(lookups!$I$2-3 &gt;= 0, REPT(" ",MAX(1,lookups!$I$2-5+4+1-1-LEN(  IF(ISTEXT(SOURCE!H840),SOURCE!H840,  SUBSTITUTE(SUBSTITUTE(TEXT(SOURCE!H840,"????0"),"  ","")," ",""))   ))), "")&amp;
       IF(ISTEXT(SOURCE!H840),SOURCE!H840, SUBSTITUTE(SUBSTITUTE(TEXT(SOURCE!H840,"????0"),"  ","")," ",""))   &amp;","&amp; IF(lookups!$J$2-3 &gt;= 0, REPT(" ",lookups!$J$2-3-5), "")&amp;
      SOURCE!I840&amp;
" | "&amp; IF(lookups!$K$2-LEN(SOURCE!I840) &gt;= 0, REPT(" ",lookups!$K$2-LEN(SOURCE!I840)), "")&amp;
      SOURCE!J840&amp;      IF(lookups!$L$2-LEN(SOURCE!J840) &gt;= 0, REPT(" ",lookups!$L$2-LEN(SOURCE!J840)), "")&amp;
" | "&amp; IF(lookups!$K$2-LEN(SOURCE!I840) &gt;= 0, REPT(" ",lookups!$K$2-LEN(SOURCE!I840)), "")&amp;
      SOURCE!K840&amp;      IF(lookups!$L$2-LEN(SOURCE!K840) &gt;= 0, REPT(" ",lookups!$M$2-LEN(SOURCE!K840)), "")&amp;
" | "&amp; SOURCE!L840&amp;      IF(lookups!$O$2-LEN(SOURCE!L840) &gt;= 0, REPT(" ",lookups!$O$2-LEN(SOURCE!L840)), "")&amp;
" | "&amp; SOURCE!M840&amp;      IF(lookups!$P$2-LEN(SOURCE!M840) &gt;= 0, REPT(" ",lookups!$P$2-LEN(SOURCE!M840)), "")&amp;
      "},"&amp;IF(SOURCE!O840&lt;&gt;"",""&amp;SOURCE!O840,"")
 )
)
)</f>
        <v>/*  816 */  { addItemToBuffer,              ITM_ASTERISK,                "",                                            STD_ASTERISK,                                  (0 &lt;&lt; TAM_MAX_BITS) |     0, CAT_NONE | SLS_UNCHANGED | US_UNCHANGED | EIM_DISABLED | PTP_DISABLED     },</v>
      </c>
    </row>
    <row r="841" spans="1:1">
      <c r="A841" s="80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IF(lookups!$E$2-LEN(SOURCE!C841) &gt;= 0, REPT(" ",lookups!$E$2-LEN(SOURCE!C841)), "")&amp;
      SOURCE!D841&amp;", "&amp; IF(lookups!$F$2-LEN(SOURCE!D841) &gt;= 0, REPT(" ",lookups!$F$2-LEN(SOURCE!D841)), "")&amp;
      SOURCE!E841&amp;", "&amp; IF(lookups!$G$2-LEN(SOURCE!E841) &gt;=0, REPT(" ",lookups!$G$2-LEN(SOURCE!E841)), "")&amp;
      SOURCE!F841&amp;", "&amp; IF(lookups!$H$2-LEN(SOURCE!F841) &gt;= 0, REPT(" ",lookups!$H$2-LEN(SOURCE!F841)+2), "")&amp;"("&amp;
      SUBSTITUTE(TEXT(SOURCE!G841,"??0"),"  ","")&amp;" &lt;&lt; TAM_MAX_BITS) |"&amp; IF(lookups!$I$2-3 &gt;= 0, REPT(" ",MAX(1,lookups!$I$2-5+4+1-1-LEN(  IF(ISTEXT(SOURCE!H841),SOURCE!H841,  SUBSTITUTE(SUBSTITUTE(TEXT(SOURCE!H841,"????0"),"  ","")," ",""))   ))), "")&amp;
       IF(ISTEXT(SOURCE!H841),SOURCE!H841, SUBSTITUTE(SUBSTITUTE(TEXT(SOURCE!H841,"????0"),"  ","")," ",""))   &amp;","&amp; IF(lookups!$J$2-3 &gt;= 0, REPT(" ",lookups!$J$2-3-5), "")&amp;
      SOURCE!I841&amp;
" | "&amp; IF(lookups!$K$2-LEN(SOURCE!I841) &gt;= 0, REPT(" ",lookups!$K$2-LEN(SOURCE!I841)), "")&amp;
      SOURCE!J841&amp;      IF(lookups!$L$2-LEN(SOURCE!J841) &gt;= 0, REPT(" ",lookups!$L$2-LEN(SOURCE!J841)), "")&amp;
" | "&amp; IF(lookups!$K$2-LEN(SOURCE!I841) &gt;= 0, REPT(" ",lookups!$K$2-LEN(SOURCE!I841)), "")&amp;
      SOURCE!K841&amp;      IF(lookups!$L$2-LEN(SOURCE!K841) &gt;= 0, REPT(" ",lookups!$M$2-LEN(SOURCE!K841)), "")&amp;
" | "&amp; SOURCE!L841&amp;      IF(lookups!$O$2-LEN(SOURCE!L841) &gt;= 0, REPT(" ",lookups!$O$2-LEN(SOURCE!L841)), "")&amp;
" | "&amp; SOURCE!M841&amp;      IF(lookups!$P$2-LEN(SOURCE!M841) &gt;= 0, REPT(" ",lookups!$P$2-LEN(SOURCE!M841)), "")&amp;
      "},"&amp;IF(SOURCE!O841&lt;&gt;"",""&amp;SOURCE!O841,"")
 )
)
)</f>
        <v>/*  817 */  { addItemToBuffer,              ITM_PLUS,                    "",                                            STD_PLUS,                                      (0 &lt;&lt; TAM_MAX_BITS) |     0, CAT_NONE | SLS_UNCHANGED | US_UNCHANGED | EIM_DISABLED | PTP_DISABLED     },</v>
      </c>
    </row>
    <row r="842" spans="1:1">
      <c r="A842" s="80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IF(lookups!$E$2-LEN(SOURCE!C842) &gt;= 0, REPT(" ",lookups!$E$2-LEN(SOURCE!C842)), "")&amp;
      SOURCE!D842&amp;", "&amp; IF(lookups!$F$2-LEN(SOURCE!D842) &gt;= 0, REPT(" ",lookups!$F$2-LEN(SOURCE!D842)), "")&amp;
      SOURCE!E842&amp;", "&amp; IF(lookups!$G$2-LEN(SOURCE!E842) &gt;=0, REPT(" ",lookups!$G$2-LEN(SOURCE!E842)), "")&amp;
      SOURCE!F842&amp;", "&amp; IF(lookups!$H$2-LEN(SOURCE!F842) &gt;= 0, REPT(" ",lookups!$H$2-LEN(SOURCE!F842)+2), "")&amp;"("&amp;
      SUBSTITUTE(TEXT(SOURCE!G842,"??0"),"  ","")&amp;" &lt;&lt; TAM_MAX_BITS) |"&amp; IF(lookups!$I$2-3 &gt;= 0, REPT(" ",MAX(1,lookups!$I$2-5+4+1-1-LEN(  IF(ISTEXT(SOURCE!H842),SOURCE!H842,  SUBSTITUTE(SUBSTITUTE(TEXT(SOURCE!H842,"????0"),"  ","")," ",""))   ))), "")&amp;
       IF(ISTEXT(SOURCE!H842),SOURCE!H842, SUBSTITUTE(SUBSTITUTE(TEXT(SOURCE!H842,"????0"),"  ","")," ",""))   &amp;","&amp; IF(lookups!$J$2-3 &gt;= 0, REPT(" ",lookups!$J$2-3-5), "")&amp;
      SOURCE!I842&amp;
" | "&amp; IF(lookups!$K$2-LEN(SOURCE!I842) &gt;= 0, REPT(" ",lookups!$K$2-LEN(SOURCE!I842)), "")&amp;
      SOURCE!J842&amp;      IF(lookups!$L$2-LEN(SOURCE!J842) &gt;= 0, REPT(" ",lookups!$L$2-LEN(SOURCE!J842)), "")&amp;
" | "&amp; IF(lookups!$K$2-LEN(SOURCE!I842) &gt;= 0, REPT(" ",lookups!$K$2-LEN(SOURCE!I842)), "")&amp;
      SOURCE!K842&amp;      IF(lookups!$L$2-LEN(SOURCE!K842) &gt;= 0, REPT(" ",lookups!$M$2-LEN(SOURCE!K842)), "")&amp;
" | "&amp; SOURCE!L842&amp;      IF(lookups!$O$2-LEN(SOURCE!L842) &gt;= 0, REPT(" ",lookups!$O$2-LEN(SOURCE!L842)), "")&amp;
" | "&amp; SOURCE!M842&amp;      IF(lookups!$P$2-LEN(SOURCE!M842) &gt;= 0, REPT(" ",lookups!$P$2-LEN(SOURCE!M842)), "")&amp;
      "},"&amp;IF(SOURCE!O842&lt;&gt;"",""&amp;SOURCE!O842,"")
 )
)
)</f>
        <v>/*  818 */  { addItemToBuffer,              ITM_COMMA,                   "",                                            STD_COMMA,                                     (0 &lt;&lt; TAM_MAX_BITS) |     0, CAT_NONE | SLS_UNCHANGED | US_UNCHANGED | EIM_DISABLED | PTP_DISABLED     },</v>
      </c>
    </row>
    <row r="843" spans="1:1">
      <c r="A843" s="80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IF(lookups!$E$2-LEN(SOURCE!C843) &gt;= 0, REPT(" ",lookups!$E$2-LEN(SOURCE!C843)), "")&amp;
      SOURCE!D843&amp;", "&amp; IF(lookups!$F$2-LEN(SOURCE!D843) &gt;= 0, REPT(" ",lookups!$F$2-LEN(SOURCE!D843)), "")&amp;
      SOURCE!E843&amp;", "&amp; IF(lookups!$G$2-LEN(SOURCE!E843) &gt;=0, REPT(" ",lookups!$G$2-LEN(SOURCE!E843)), "")&amp;
      SOURCE!F843&amp;", "&amp; IF(lookups!$H$2-LEN(SOURCE!F843) &gt;= 0, REPT(" ",lookups!$H$2-LEN(SOURCE!F843)+2), "")&amp;"("&amp;
      SUBSTITUTE(TEXT(SOURCE!G843,"??0"),"  ","")&amp;" &lt;&lt; TAM_MAX_BITS) |"&amp; IF(lookups!$I$2-3 &gt;= 0, REPT(" ",MAX(1,lookups!$I$2-5+4+1-1-LEN(  IF(ISTEXT(SOURCE!H843),SOURCE!H843,  SUBSTITUTE(SUBSTITUTE(TEXT(SOURCE!H843,"????0"),"  ","")," ",""))   ))), "")&amp;
       IF(ISTEXT(SOURCE!H843),SOURCE!H843, SUBSTITUTE(SUBSTITUTE(TEXT(SOURCE!H843,"????0"),"  ","")," ",""))   &amp;","&amp; IF(lookups!$J$2-3 &gt;= 0, REPT(" ",lookups!$J$2-3-5), "")&amp;
      SOURCE!I843&amp;
" | "&amp; IF(lookups!$K$2-LEN(SOURCE!I843) &gt;= 0, REPT(" ",lookups!$K$2-LEN(SOURCE!I843)), "")&amp;
      SOURCE!J843&amp;      IF(lookups!$L$2-LEN(SOURCE!J843) &gt;= 0, REPT(" ",lookups!$L$2-LEN(SOURCE!J843)), "")&amp;
" | "&amp; IF(lookups!$K$2-LEN(SOURCE!I843) &gt;= 0, REPT(" ",lookups!$K$2-LEN(SOURCE!I843)), "")&amp;
      SOURCE!K843&amp;      IF(lookups!$L$2-LEN(SOURCE!K843) &gt;= 0, REPT(" ",lookups!$M$2-LEN(SOURCE!K843)), "")&amp;
" | "&amp; SOURCE!L843&amp;      IF(lookups!$O$2-LEN(SOURCE!L843) &gt;= 0, REPT(" ",lookups!$O$2-LEN(SOURCE!L843)), "")&amp;
" | "&amp; SOURCE!M843&amp;      IF(lookups!$P$2-LEN(SOURCE!M843) &gt;= 0, REPT(" ",lookups!$P$2-LEN(SOURCE!M843)), "")&amp;
      "},"&amp;IF(SOURCE!O843&lt;&gt;"",""&amp;SOURCE!O843,"")
 )
)
)</f>
        <v>/*  819 */  { addItemToBuffer,              ITM_MINUS,                   "",                                            STD_MINUS,                                     (0 &lt;&lt; TAM_MAX_BITS) |     0, CAT_NONE | SLS_UNCHANGED | US_UNCHANGED | EIM_DISABLED | PTP_DISABLED     },</v>
      </c>
    </row>
    <row r="844" spans="1:1">
      <c r="A844" s="80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IF(lookups!$E$2-LEN(SOURCE!C844) &gt;= 0, REPT(" ",lookups!$E$2-LEN(SOURCE!C844)), "")&amp;
      SOURCE!D844&amp;", "&amp; IF(lookups!$F$2-LEN(SOURCE!D844) &gt;= 0, REPT(" ",lookups!$F$2-LEN(SOURCE!D844)), "")&amp;
      SOURCE!E844&amp;", "&amp; IF(lookups!$G$2-LEN(SOURCE!E844) &gt;=0, REPT(" ",lookups!$G$2-LEN(SOURCE!E844)), "")&amp;
      SOURCE!F844&amp;", "&amp; IF(lookups!$H$2-LEN(SOURCE!F844) &gt;= 0, REPT(" ",lookups!$H$2-LEN(SOURCE!F844)+2), "")&amp;"("&amp;
      SUBSTITUTE(TEXT(SOURCE!G844,"??0"),"  ","")&amp;" &lt;&lt; TAM_MAX_BITS) |"&amp; IF(lookups!$I$2-3 &gt;= 0, REPT(" ",MAX(1,lookups!$I$2-5+4+1-1-LEN(  IF(ISTEXT(SOURCE!H844),SOURCE!H844,  SUBSTITUTE(SUBSTITUTE(TEXT(SOURCE!H844,"????0"),"  ","")," ",""))   ))), "")&amp;
       IF(ISTEXT(SOURCE!H844),SOURCE!H844, SUBSTITUTE(SUBSTITUTE(TEXT(SOURCE!H844,"????0"),"  ","")," ",""))   &amp;","&amp; IF(lookups!$J$2-3 &gt;= 0, REPT(" ",lookups!$J$2-3-5), "")&amp;
      SOURCE!I844&amp;
" | "&amp; IF(lookups!$K$2-LEN(SOURCE!I844) &gt;= 0, REPT(" ",lookups!$K$2-LEN(SOURCE!I844)), "")&amp;
      SOURCE!J844&amp;      IF(lookups!$L$2-LEN(SOURCE!J844) &gt;= 0, REPT(" ",lookups!$L$2-LEN(SOURCE!J844)), "")&amp;
" | "&amp; IF(lookups!$K$2-LEN(SOURCE!I844) &gt;= 0, REPT(" ",lookups!$K$2-LEN(SOURCE!I844)), "")&amp;
      SOURCE!K844&amp;      IF(lookups!$L$2-LEN(SOURCE!K844) &gt;= 0, REPT(" ",lookups!$M$2-LEN(SOURCE!K844)), "")&amp;
" | "&amp; SOURCE!L844&amp;      IF(lookups!$O$2-LEN(SOURCE!L844) &gt;= 0, REPT(" ",lookups!$O$2-LEN(SOURCE!L844)), "")&amp;
" | "&amp; SOURCE!M844&amp;      IF(lookups!$P$2-LEN(SOURCE!M844) &gt;= 0, REPT(" ",lookups!$P$2-LEN(SOURCE!M844)), "")&amp;
      "},"&amp;IF(SOURCE!O844&lt;&gt;"",""&amp;SOURCE!O844,"")
 )
)
)</f>
        <v>/*  820 */  { addItemToBuffer,              ITM_PERIOD,                  "",                                            STD_PERIOD,                                    (0 &lt;&lt; TAM_MAX_BITS) |     0, CAT_NONE | SLS_UNCHANGED | US_UNCHANGED | EIM_DISABLED | PTP_DISABLED     },</v>
      </c>
    </row>
    <row r="845" spans="1:1">
      <c r="A845" s="80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IF(lookups!$E$2-LEN(SOURCE!C845) &gt;= 0, REPT(" ",lookups!$E$2-LEN(SOURCE!C845)), "")&amp;
      SOURCE!D845&amp;", "&amp; IF(lookups!$F$2-LEN(SOURCE!D845) &gt;= 0, REPT(" ",lookups!$F$2-LEN(SOURCE!D845)), "")&amp;
      SOURCE!E845&amp;", "&amp; IF(lookups!$G$2-LEN(SOURCE!E845) &gt;=0, REPT(" ",lookups!$G$2-LEN(SOURCE!E845)), "")&amp;
      SOURCE!F845&amp;", "&amp; IF(lookups!$H$2-LEN(SOURCE!F845) &gt;= 0, REPT(" ",lookups!$H$2-LEN(SOURCE!F845)+2), "")&amp;"("&amp;
      SUBSTITUTE(TEXT(SOURCE!G845,"??0"),"  ","")&amp;" &lt;&lt; TAM_MAX_BITS) |"&amp; IF(lookups!$I$2-3 &gt;= 0, REPT(" ",MAX(1,lookups!$I$2-5+4+1-1-LEN(  IF(ISTEXT(SOURCE!H845),SOURCE!H845,  SUBSTITUTE(SUBSTITUTE(TEXT(SOURCE!H845,"????0"),"  ","")," ",""))   ))), "")&amp;
       IF(ISTEXT(SOURCE!H845),SOURCE!H845, SUBSTITUTE(SUBSTITUTE(TEXT(SOURCE!H845,"????0"),"  ","")," ",""))   &amp;","&amp; IF(lookups!$J$2-3 &gt;= 0, REPT(" ",lookups!$J$2-3-5), "")&amp;
      SOURCE!I845&amp;
" | "&amp; IF(lookups!$K$2-LEN(SOURCE!I845) &gt;= 0, REPT(" ",lookups!$K$2-LEN(SOURCE!I845)), "")&amp;
      SOURCE!J845&amp;      IF(lookups!$L$2-LEN(SOURCE!J845) &gt;= 0, REPT(" ",lookups!$L$2-LEN(SOURCE!J845)), "")&amp;
" | "&amp; IF(lookups!$K$2-LEN(SOURCE!I845) &gt;= 0, REPT(" ",lookups!$K$2-LEN(SOURCE!I845)), "")&amp;
      SOURCE!K845&amp;      IF(lookups!$L$2-LEN(SOURCE!K845) &gt;= 0, REPT(" ",lookups!$M$2-LEN(SOURCE!K845)), "")&amp;
" | "&amp; SOURCE!L845&amp;      IF(lookups!$O$2-LEN(SOURCE!L845) &gt;= 0, REPT(" ",lookups!$O$2-LEN(SOURCE!L845)), "")&amp;
" | "&amp; SOURCE!M845&amp;      IF(lookups!$P$2-LEN(SOURCE!M845) &gt;= 0, REPT(" ",lookups!$P$2-LEN(SOURCE!M845)), "")&amp;
      "},"&amp;IF(SOURCE!O845&lt;&gt;"",""&amp;SOURCE!O845,"")
 )
)
)</f>
        <v>/*  821 */  { addItemToBuffer,              ITM_SLASH,                   "",                                            STD_SLASH,                                     (0 &lt;&lt; TAM_MAX_BITS) |     0, CAT_NONE | SLS_UNCHANGED | US_UNCHANGED | EIM_DISABLED | PTP_DISABLED     },</v>
      </c>
    </row>
    <row r="846" spans="1:1">
      <c r="A846" s="80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IF(lookups!$E$2-LEN(SOURCE!C846) &gt;= 0, REPT(" ",lookups!$E$2-LEN(SOURCE!C846)), "")&amp;
      SOURCE!D846&amp;", "&amp; IF(lookups!$F$2-LEN(SOURCE!D846) &gt;= 0, REPT(" ",lookups!$F$2-LEN(SOURCE!D846)), "")&amp;
      SOURCE!E846&amp;", "&amp; IF(lookups!$G$2-LEN(SOURCE!E846) &gt;=0, REPT(" ",lookups!$G$2-LEN(SOURCE!E846)), "")&amp;
      SOURCE!F846&amp;", "&amp; IF(lookups!$H$2-LEN(SOURCE!F846) &gt;= 0, REPT(" ",lookups!$H$2-LEN(SOURCE!F846)+2), "")&amp;"("&amp;
      SUBSTITUTE(TEXT(SOURCE!G846,"??0"),"  ","")&amp;" &lt;&lt; TAM_MAX_BITS) |"&amp; IF(lookups!$I$2-3 &gt;= 0, REPT(" ",MAX(1,lookups!$I$2-5+4+1-1-LEN(  IF(ISTEXT(SOURCE!H846),SOURCE!H846,  SUBSTITUTE(SUBSTITUTE(TEXT(SOURCE!H846,"????0"),"  ","")," ",""))   ))), "")&amp;
       IF(ISTEXT(SOURCE!H846),SOURCE!H846, SUBSTITUTE(SUBSTITUTE(TEXT(SOURCE!H846,"????0"),"  ","")," ",""))   &amp;","&amp; IF(lookups!$J$2-3 &gt;= 0, REPT(" ",lookups!$J$2-3-5), "")&amp;
      SOURCE!I846&amp;
" | "&amp; IF(lookups!$K$2-LEN(SOURCE!I846) &gt;= 0, REPT(" ",lookups!$K$2-LEN(SOURCE!I846)), "")&amp;
      SOURCE!J846&amp;      IF(lookups!$L$2-LEN(SOURCE!J846) &gt;= 0, REPT(" ",lookups!$L$2-LEN(SOURCE!J846)), "")&amp;
" | "&amp; IF(lookups!$K$2-LEN(SOURCE!I846) &gt;= 0, REPT(" ",lookups!$K$2-LEN(SOURCE!I846)), "")&amp;
      SOURCE!K846&amp;      IF(lookups!$L$2-LEN(SOURCE!K846) &gt;= 0, REPT(" ",lookups!$M$2-LEN(SOURCE!K846)), "")&amp;
" | "&amp; SOURCE!L846&amp;      IF(lookups!$O$2-LEN(SOURCE!L846) &gt;= 0, REPT(" ",lookups!$O$2-LEN(SOURCE!L846)), "")&amp;
" | "&amp; SOURCE!M846&amp;      IF(lookups!$P$2-LEN(SOURCE!M846) &gt;= 0, REPT(" ",lookups!$P$2-LEN(SOURCE!M846)), "")&amp;
      "},"&amp;IF(SOURCE!O846&lt;&gt;"",""&amp;SOURCE!O846,"")
 )
)
)</f>
        <v>/*  822 */  { addItemToBuffer,              ITM_COLON,                   "",                                            STD_COLON,                                     (0 &lt;&lt; TAM_MAX_BITS) |     0, CAT_NONE | SLS_UNCHANGED | US_UNCHANGED | EIM_DISABLED | PTP_DISABLED     },</v>
      </c>
    </row>
    <row r="847" spans="1:1">
      <c r="A847" s="80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IF(lookups!$E$2-LEN(SOURCE!C847) &gt;= 0, REPT(" ",lookups!$E$2-LEN(SOURCE!C847)), "")&amp;
      SOURCE!D847&amp;", "&amp; IF(lookups!$F$2-LEN(SOURCE!D847) &gt;= 0, REPT(" ",lookups!$F$2-LEN(SOURCE!D847)), "")&amp;
      SOURCE!E847&amp;", "&amp; IF(lookups!$G$2-LEN(SOURCE!E847) &gt;=0, REPT(" ",lookups!$G$2-LEN(SOURCE!E847)), "")&amp;
      SOURCE!F847&amp;", "&amp; IF(lookups!$H$2-LEN(SOURCE!F847) &gt;= 0, REPT(" ",lookups!$H$2-LEN(SOURCE!F847)+2), "")&amp;"("&amp;
      SUBSTITUTE(TEXT(SOURCE!G847,"??0"),"  ","")&amp;" &lt;&lt; TAM_MAX_BITS) |"&amp; IF(lookups!$I$2-3 &gt;= 0, REPT(" ",MAX(1,lookups!$I$2-5+4+1-1-LEN(  IF(ISTEXT(SOURCE!H847),SOURCE!H847,  SUBSTITUTE(SUBSTITUTE(TEXT(SOURCE!H847,"????0"),"  ","")," ",""))   ))), "")&amp;
       IF(ISTEXT(SOURCE!H847),SOURCE!H847, SUBSTITUTE(SUBSTITUTE(TEXT(SOURCE!H847,"????0"),"  ","")," ",""))   &amp;","&amp; IF(lookups!$J$2-3 &gt;= 0, REPT(" ",lookups!$J$2-3-5), "")&amp;
      SOURCE!I847&amp;
" | "&amp; IF(lookups!$K$2-LEN(SOURCE!I847) &gt;= 0, REPT(" ",lookups!$K$2-LEN(SOURCE!I847)), "")&amp;
      SOURCE!J847&amp;      IF(lookups!$L$2-LEN(SOURCE!J847) &gt;= 0, REPT(" ",lookups!$L$2-LEN(SOURCE!J847)), "")&amp;
" | "&amp; IF(lookups!$K$2-LEN(SOURCE!I847) &gt;= 0, REPT(" ",lookups!$K$2-LEN(SOURCE!I847)), "")&amp;
      SOURCE!K847&amp;      IF(lookups!$L$2-LEN(SOURCE!K847) &gt;= 0, REPT(" ",lookups!$M$2-LEN(SOURCE!K847)), "")&amp;
" | "&amp; SOURCE!L847&amp;      IF(lookups!$O$2-LEN(SOURCE!L847) &gt;= 0, REPT(" ",lookups!$O$2-LEN(SOURCE!L847)), "")&amp;
" | "&amp; SOURCE!M847&amp;      IF(lookups!$P$2-LEN(SOURCE!M847) &gt;= 0, REPT(" ",lookups!$P$2-LEN(SOURCE!M847)), "")&amp;
      "},"&amp;IF(SOURCE!O847&lt;&gt;"",""&amp;SOURCE!O847,"")
 )
)
)</f>
        <v>/*  823 */  { addItemToBuffer,              ITM_SEMICOLON,               "",                                            STD_SEMICOLON,                                 (0 &lt;&lt; TAM_MAX_BITS) |     0, CAT_NONE | SLS_UNCHANGED | US_UNCHANGED | EIM_DISABLED | PTP_DISABLED     },</v>
      </c>
    </row>
    <row r="848" spans="1:1">
      <c r="A848" s="80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IF(lookups!$E$2-LEN(SOURCE!C848) &gt;= 0, REPT(" ",lookups!$E$2-LEN(SOURCE!C848)), "")&amp;
      SOURCE!D848&amp;", "&amp; IF(lookups!$F$2-LEN(SOURCE!D848) &gt;= 0, REPT(" ",lookups!$F$2-LEN(SOURCE!D848)), "")&amp;
      SOURCE!E848&amp;", "&amp; IF(lookups!$G$2-LEN(SOURCE!E848) &gt;=0, REPT(" ",lookups!$G$2-LEN(SOURCE!E848)), "")&amp;
      SOURCE!F848&amp;", "&amp; IF(lookups!$H$2-LEN(SOURCE!F848) &gt;= 0, REPT(" ",lookups!$H$2-LEN(SOURCE!F848)+2), "")&amp;"("&amp;
      SUBSTITUTE(TEXT(SOURCE!G848,"??0"),"  ","")&amp;" &lt;&lt; TAM_MAX_BITS) |"&amp; IF(lookups!$I$2-3 &gt;= 0, REPT(" ",MAX(1,lookups!$I$2-5+4+1-1-LEN(  IF(ISTEXT(SOURCE!H848),SOURCE!H848,  SUBSTITUTE(SUBSTITUTE(TEXT(SOURCE!H848,"????0"),"  ","")," ",""))   ))), "")&amp;
       IF(ISTEXT(SOURCE!H848),SOURCE!H848, SUBSTITUTE(SUBSTITUTE(TEXT(SOURCE!H848,"????0"),"  ","")," ",""))   &amp;","&amp; IF(lookups!$J$2-3 &gt;= 0, REPT(" ",lookups!$J$2-3-5), "")&amp;
      SOURCE!I848&amp;
" | "&amp; IF(lookups!$K$2-LEN(SOURCE!I848) &gt;= 0, REPT(" ",lookups!$K$2-LEN(SOURCE!I848)), "")&amp;
      SOURCE!J848&amp;      IF(lookups!$L$2-LEN(SOURCE!J848) &gt;= 0, REPT(" ",lookups!$L$2-LEN(SOURCE!J848)), "")&amp;
" | "&amp; IF(lookups!$K$2-LEN(SOURCE!I848) &gt;= 0, REPT(" ",lookups!$K$2-LEN(SOURCE!I848)), "")&amp;
      SOURCE!K848&amp;      IF(lookups!$L$2-LEN(SOURCE!K848) &gt;= 0, REPT(" ",lookups!$M$2-LEN(SOURCE!K848)), "")&amp;
" | "&amp; SOURCE!L848&amp;      IF(lookups!$O$2-LEN(SOURCE!L848) &gt;= 0, REPT(" ",lookups!$O$2-LEN(SOURCE!L848)), "")&amp;
" | "&amp; SOURCE!M848&amp;      IF(lookups!$P$2-LEN(SOURCE!M848) &gt;= 0, REPT(" ",lookups!$P$2-LEN(SOURCE!M848)), "")&amp;
      "},"&amp;IF(SOURCE!O848&lt;&gt;"",""&amp;SOURCE!O848,"")
 )
)
)</f>
        <v>/*  824 */  { addItemToBuffer,              ITM_LESS_THAN,               "",                                            STD_LESS_THAN,                                 (0 &lt;&lt; TAM_MAX_BITS) |     0, CAT_NONE | SLS_UNCHANGED | US_UNCHANGED | EIM_DISABLED | PTP_DISABLED     },</v>
      </c>
    </row>
    <row r="849" spans="1:1">
      <c r="A849" s="80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IF(lookups!$E$2-LEN(SOURCE!C849) &gt;= 0, REPT(" ",lookups!$E$2-LEN(SOURCE!C849)), "")&amp;
      SOURCE!D849&amp;", "&amp; IF(lookups!$F$2-LEN(SOURCE!D849) &gt;= 0, REPT(" ",lookups!$F$2-LEN(SOURCE!D849)), "")&amp;
      SOURCE!E849&amp;", "&amp; IF(lookups!$G$2-LEN(SOURCE!E849) &gt;=0, REPT(" ",lookups!$G$2-LEN(SOURCE!E849)), "")&amp;
      SOURCE!F849&amp;", "&amp; IF(lookups!$H$2-LEN(SOURCE!F849) &gt;= 0, REPT(" ",lookups!$H$2-LEN(SOURCE!F849)+2), "")&amp;"("&amp;
      SUBSTITUTE(TEXT(SOURCE!G849,"??0"),"  ","")&amp;" &lt;&lt; TAM_MAX_BITS) |"&amp; IF(lookups!$I$2-3 &gt;= 0, REPT(" ",MAX(1,lookups!$I$2-5+4+1-1-LEN(  IF(ISTEXT(SOURCE!H849),SOURCE!H849,  SUBSTITUTE(SUBSTITUTE(TEXT(SOURCE!H849,"????0"),"  ","")," ",""))   ))), "")&amp;
       IF(ISTEXT(SOURCE!H849),SOURCE!H849, SUBSTITUTE(SUBSTITUTE(TEXT(SOURCE!H849,"????0"),"  ","")," ",""))   &amp;","&amp; IF(lookups!$J$2-3 &gt;= 0, REPT(" ",lookups!$J$2-3-5), "")&amp;
      SOURCE!I849&amp;
" | "&amp; IF(lookups!$K$2-LEN(SOURCE!I849) &gt;= 0, REPT(" ",lookups!$K$2-LEN(SOURCE!I849)), "")&amp;
      SOURCE!J849&amp;      IF(lookups!$L$2-LEN(SOURCE!J849) &gt;= 0, REPT(" ",lookups!$L$2-LEN(SOURCE!J849)), "")&amp;
" | "&amp; IF(lookups!$K$2-LEN(SOURCE!I849) &gt;= 0, REPT(" ",lookups!$K$2-LEN(SOURCE!I849)), "")&amp;
      SOURCE!K849&amp;      IF(lookups!$L$2-LEN(SOURCE!K849) &gt;= 0, REPT(" ",lookups!$M$2-LEN(SOURCE!K849)), "")&amp;
" | "&amp; SOURCE!L849&amp;      IF(lookups!$O$2-LEN(SOURCE!L849) &gt;= 0, REPT(" ",lookups!$O$2-LEN(SOURCE!L849)), "")&amp;
" | "&amp; SOURCE!M849&amp;      IF(lookups!$P$2-LEN(SOURCE!M849) &gt;= 0, REPT(" ",lookups!$P$2-LEN(SOURCE!M849)), "")&amp;
      "},"&amp;IF(SOURCE!O849&lt;&gt;"",""&amp;SOURCE!O849,"")
 )
)
)</f>
        <v>/*  825 */  { addItemToBuffer,              ITM_EQUAL,                   "",                                            STD_EQUAL,                                     (0 &lt;&lt; TAM_MAX_BITS) |     0, CAT_NONE | SLS_UNCHANGED | US_UNCHANGED | EIM_DISABLED | PTP_DISABLED     },</v>
      </c>
    </row>
    <row r="850" spans="1:1">
      <c r="A850" s="80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IF(lookups!$E$2-LEN(SOURCE!C850) &gt;= 0, REPT(" ",lookups!$E$2-LEN(SOURCE!C850)), "")&amp;
      SOURCE!D850&amp;", "&amp; IF(lookups!$F$2-LEN(SOURCE!D850) &gt;= 0, REPT(" ",lookups!$F$2-LEN(SOURCE!D850)), "")&amp;
      SOURCE!E850&amp;", "&amp; IF(lookups!$G$2-LEN(SOURCE!E850) &gt;=0, REPT(" ",lookups!$G$2-LEN(SOURCE!E850)), "")&amp;
      SOURCE!F850&amp;", "&amp; IF(lookups!$H$2-LEN(SOURCE!F850) &gt;= 0, REPT(" ",lookups!$H$2-LEN(SOURCE!F850)+2), "")&amp;"("&amp;
      SUBSTITUTE(TEXT(SOURCE!G850,"??0"),"  ","")&amp;" &lt;&lt; TAM_MAX_BITS) |"&amp; IF(lookups!$I$2-3 &gt;= 0, REPT(" ",MAX(1,lookups!$I$2-5+4+1-1-LEN(  IF(ISTEXT(SOURCE!H850),SOURCE!H850,  SUBSTITUTE(SUBSTITUTE(TEXT(SOURCE!H850,"????0"),"  ","")," ",""))   ))), "")&amp;
       IF(ISTEXT(SOURCE!H850),SOURCE!H850, SUBSTITUTE(SUBSTITUTE(TEXT(SOURCE!H850,"????0"),"  ","")," ",""))   &amp;","&amp; IF(lookups!$J$2-3 &gt;= 0, REPT(" ",lookups!$J$2-3-5), "")&amp;
      SOURCE!I850&amp;
" | "&amp; IF(lookups!$K$2-LEN(SOURCE!I850) &gt;= 0, REPT(" ",lookups!$K$2-LEN(SOURCE!I850)), "")&amp;
      SOURCE!J850&amp;      IF(lookups!$L$2-LEN(SOURCE!J850) &gt;= 0, REPT(" ",lookups!$L$2-LEN(SOURCE!J850)), "")&amp;
" | "&amp; IF(lookups!$K$2-LEN(SOURCE!I850) &gt;= 0, REPT(" ",lookups!$K$2-LEN(SOURCE!I850)), "")&amp;
      SOURCE!K850&amp;      IF(lookups!$L$2-LEN(SOURCE!K850) &gt;= 0, REPT(" ",lookups!$M$2-LEN(SOURCE!K850)), "")&amp;
" | "&amp; SOURCE!L850&amp;      IF(lookups!$O$2-LEN(SOURCE!L850) &gt;= 0, REPT(" ",lookups!$O$2-LEN(SOURCE!L850)), "")&amp;
" | "&amp; SOURCE!M850&amp;      IF(lookups!$P$2-LEN(SOURCE!M850) &gt;= 0, REPT(" ",lookups!$P$2-LEN(SOURCE!M850)), "")&amp;
      "},"&amp;IF(SOURCE!O850&lt;&gt;"",""&amp;SOURCE!O850,"")
 )
)
)</f>
        <v>/*  826 */  { addItemToBuffer,              ITM_GREATER_THAN,            "",                                            STD_GREATER_THAN,                              (0 &lt;&lt; TAM_MAX_BITS) |     0, CAT_NONE | SLS_UNCHANGED | US_UNCHANGED | EIM_DISABLED | PTP_DISABLED     },</v>
      </c>
    </row>
    <row r="851" spans="1:1">
      <c r="A851" s="80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IF(lookups!$E$2-LEN(SOURCE!C851) &gt;= 0, REPT(" ",lookups!$E$2-LEN(SOURCE!C851)), "")&amp;
      SOURCE!D851&amp;", "&amp; IF(lookups!$F$2-LEN(SOURCE!D851) &gt;= 0, REPT(" ",lookups!$F$2-LEN(SOURCE!D851)), "")&amp;
      SOURCE!E851&amp;", "&amp; IF(lookups!$G$2-LEN(SOURCE!E851) &gt;=0, REPT(" ",lookups!$G$2-LEN(SOURCE!E851)), "")&amp;
      SOURCE!F851&amp;", "&amp; IF(lookups!$H$2-LEN(SOURCE!F851) &gt;= 0, REPT(" ",lookups!$H$2-LEN(SOURCE!F851)+2), "")&amp;"("&amp;
      SUBSTITUTE(TEXT(SOURCE!G851,"??0"),"  ","")&amp;" &lt;&lt; TAM_MAX_BITS) |"&amp; IF(lookups!$I$2-3 &gt;= 0, REPT(" ",MAX(1,lookups!$I$2-5+4+1-1-LEN(  IF(ISTEXT(SOURCE!H851),SOURCE!H851,  SUBSTITUTE(SUBSTITUTE(TEXT(SOURCE!H851,"????0"),"  ","")," ",""))   ))), "")&amp;
       IF(ISTEXT(SOURCE!H851),SOURCE!H851, SUBSTITUTE(SUBSTITUTE(TEXT(SOURCE!H851,"????0"),"  ","")," ",""))   &amp;","&amp; IF(lookups!$J$2-3 &gt;= 0, REPT(" ",lookups!$J$2-3-5), "")&amp;
      SOURCE!I851&amp;
" | "&amp; IF(lookups!$K$2-LEN(SOURCE!I851) &gt;= 0, REPT(" ",lookups!$K$2-LEN(SOURCE!I851)), "")&amp;
      SOURCE!J851&amp;      IF(lookups!$L$2-LEN(SOURCE!J851) &gt;= 0, REPT(" ",lookups!$L$2-LEN(SOURCE!J851)), "")&amp;
" | "&amp; IF(lookups!$K$2-LEN(SOURCE!I851) &gt;= 0, REPT(" ",lookups!$K$2-LEN(SOURCE!I851)), "")&amp;
      SOURCE!K851&amp;      IF(lookups!$L$2-LEN(SOURCE!K851) &gt;= 0, REPT(" ",lookups!$M$2-LEN(SOURCE!K851)), "")&amp;
" | "&amp; SOURCE!L851&amp;      IF(lookups!$O$2-LEN(SOURCE!L851) &gt;= 0, REPT(" ",lookups!$O$2-LEN(SOURCE!L851)), "")&amp;
" | "&amp; SOURCE!M851&amp;      IF(lookups!$P$2-LEN(SOURCE!M851) &gt;= 0, REPT(" ",lookups!$P$2-LEN(SOURCE!M851)), "")&amp;
      "},"&amp;IF(SOURCE!O851&lt;&gt;"",""&amp;SOURCE!O851,"")
 )
)
)</f>
        <v>/*  827 */  { addItemToBuffer,              ITM_QUESTION_MARK,           "",                                            STD_QUESTION_MARK,                             (0 &lt;&lt; TAM_MAX_BITS) |     0, CAT_NONE | SLS_UNCHANGED | US_UNCHANGED | EIM_DISABLED | PTP_DISABLED     },</v>
      </c>
    </row>
    <row r="852" spans="1:1">
      <c r="A852" s="80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IF(lookups!$E$2-LEN(SOURCE!C852) &gt;= 0, REPT(" ",lookups!$E$2-LEN(SOURCE!C852)), "")&amp;
      SOURCE!D852&amp;", "&amp; IF(lookups!$F$2-LEN(SOURCE!D852) &gt;= 0, REPT(" ",lookups!$F$2-LEN(SOURCE!D852)), "")&amp;
      SOURCE!E852&amp;", "&amp; IF(lookups!$G$2-LEN(SOURCE!E852) &gt;=0, REPT(" ",lookups!$G$2-LEN(SOURCE!E852)), "")&amp;
      SOURCE!F852&amp;", "&amp; IF(lookups!$H$2-LEN(SOURCE!F852) &gt;= 0, REPT(" ",lookups!$H$2-LEN(SOURCE!F852)+2), "")&amp;"("&amp;
      SUBSTITUTE(TEXT(SOURCE!G852,"??0"),"  ","")&amp;" &lt;&lt; TAM_MAX_BITS) |"&amp; IF(lookups!$I$2-3 &gt;= 0, REPT(" ",MAX(1,lookups!$I$2-5+4+1-1-LEN(  IF(ISTEXT(SOURCE!H852),SOURCE!H852,  SUBSTITUTE(SUBSTITUTE(TEXT(SOURCE!H852,"????0"),"  ","")," ",""))   ))), "")&amp;
       IF(ISTEXT(SOURCE!H852),SOURCE!H852, SUBSTITUTE(SUBSTITUTE(TEXT(SOURCE!H852,"????0"),"  ","")," ",""))   &amp;","&amp; IF(lookups!$J$2-3 &gt;= 0, REPT(" ",lookups!$J$2-3-5), "")&amp;
      SOURCE!I852&amp;
" | "&amp; IF(lookups!$K$2-LEN(SOURCE!I852) &gt;= 0, REPT(" ",lookups!$K$2-LEN(SOURCE!I852)), "")&amp;
      SOURCE!J852&amp;      IF(lookups!$L$2-LEN(SOURCE!J852) &gt;= 0, REPT(" ",lookups!$L$2-LEN(SOURCE!J852)), "")&amp;
" | "&amp; IF(lookups!$K$2-LEN(SOURCE!I852) &gt;= 0, REPT(" ",lookups!$K$2-LEN(SOURCE!I852)), "")&amp;
      SOURCE!K852&amp;      IF(lookups!$L$2-LEN(SOURCE!K852) &gt;= 0, REPT(" ",lookups!$M$2-LEN(SOURCE!K852)), "")&amp;
" | "&amp; SOURCE!L852&amp;      IF(lookups!$O$2-LEN(SOURCE!L852) &gt;= 0, REPT(" ",lookups!$O$2-LEN(SOURCE!L852)), "")&amp;
" | "&amp; SOURCE!M852&amp;      IF(lookups!$P$2-LEN(SOURCE!M852) &gt;= 0, REPT(" ",lookups!$P$2-LEN(SOURCE!M852)), "")&amp;
      "},"&amp;IF(SOURCE!O852&lt;&gt;"",""&amp;SOURCE!O852,"")
 )
)
)</f>
        <v>/*  828 */  { addItemToBuffer,              ITM_AT,                      "",                                            STD_AT,                                        (0 &lt;&lt; TAM_MAX_BITS) |     0, CAT_NONE | SLS_UNCHANGED | US_UNCHANGED | EIM_DISABLED | PTP_DISABLED     },</v>
      </c>
    </row>
    <row r="853" spans="1:1">
      <c r="A853" s="80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IF(lookups!$E$2-LEN(SOURCE!C853) &gt;= 0, REPT(" ",lookups!$E$2-LEN(SOURCE!C853)), "")&amp;
      SOURCE!D853&amp;", "&amp; IF(lookups!$F$2-LEN(SOURCE!D853) &gt;= 0, REPT(" ",lookups!$F$2-LEN(SOURCE!D853)), "")&amp;
      SOURCE!E853&amp;", "&amp; IF(lookups!$G$2-LEN(SOURCE!E853) &gt;=0, REPT(" ",lookups!$G$2-LEN(SOURCE!E853)), "")&amp;
      SOURCE!F853&amp;", "&amp; IF(lookups!$H$2-LEN(SOURCE!F853) &gt;= 0, REPT(" ",lookups!$H$2-LEN(SOURCE!F853)+2), "")&amp;"("&amp;
      SUBSTITUTE(TEXT(SOURCE!G853,"??0"),"  ","")&amp;" &lt;&lt; TAM_MAX_BITS) |"&amp; IF(lookups!$I$2-3 &gt;= 0, REPT(" ",MAX(1,lookups!$I$2-5+4+1-1-LEN(  IF(ISTEXT(SOURCE!H853),SOURCE!H853,  SUBSTITUTE(SUBSTITUTE(TEXT(SOURCE!H853,"????0"),"  ","")," ",""))   ))), "")&amp;
       IF(ISTEXT(SOURCE!H853),SOURCE!H853, SUBSTITUTE(SUBSTITUTE(TEXT(SOURCE!H853,"????0"),"  ","")," ",""))   &amp;","&amp; IF(lookups!$J$2-3 &gt;= 0, REPT(" ",lookups!$J$2-3-5), "")&amp;
      SOURCE!I853&amp;
" | "&amp; IF(lookups!$K$2-LEN(SOURCE!I853) &gt;= 0, REPT(" ",lookups!$K$2-LEN(SOURCE!I853)), "")&amp;
      SOURCE!J853&amp;      IF(lookups!$L$2-LEN(SOURCE!J853) &gt;= 0, REPT(" ",lookups!$L$2-LEN(SOURCE!J853)), "")&amp;
" | "&amp; IF(lookups!$K$2-LEN(SOURCE!I853) &gt;= 0, REPT(" ",lookups!$K$2-LEN(SOURCE!I853)), "")&amp;
      SOURCE!K853&amp;      IF(lookups!$L$2-LEN(SOURCE!K853) &gt;= 0, REPT(" ",lookups!$M$2-LEN(SOURCE!K853)), "")&amp;
" | "&amp; SOURCE!L853&amp;      IF(lookups!$O$2-LEN(SOURCE!L853) &gt;= 0, REPT(" ",lookups!$O$2-LEN(SOURCE!L853)), "")&amp;
" | "&amp; SOURCE!M853&amp;      IF(lookups!$P$2-LEN(SOURCE!M853) &gt;= 0, REPT(" ",lookups!$P$2-LEN(SOURCE!M853)), "")&amp;
      "},"&amp;IF(SOURCE!O853&lt;&gt;"",""&amp;SOURCE!O853,"")
 )
)
)</f>
        <v>/*  829 */  { addItemToBuffer,              ITM_LEFT_SQUARE_BRACKET,     "",                                            STD_LEFT_SQUARE_BRACKET,                       (0 &lt;&lt; TAM_MAX_BITS) |     0, CAT_NONE | SLS_UNCHANGED | US_UNCHANGED | EIM_DISABLED | PTP_DISABLED     },</v>
      </c>
    </row>
    <row r="854" spans="1:1">
      <c r="A854" s="80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IF(lookups!$E$2-LEN(SOURCE!C854) &gt;= 0, REPT(" ",lookups!$E$2-LEN(SOURCE!C854)), "")&amp;
      SOURCE!D854&amp;", "&amp; IF(lookups!$F$2-LEN(SOURCE!D854) &gt;= 0, REPT(" ",lookups!$F$2-LEN(SOURCE!D854)), "")&amp;
      SOURCE!E854&amp;", "&amp; IF(lookups!$G$2-LEN(SOURCE!E854) &gt;=0, REPT(" ",lookups!$G$2-LEN(SOURCE!E854)), "")&amp;
      SOURCE!F854&amp;", "&amp; IF(lookups!$H$2-LEN(SOURCE!F854) &gt;= 0, REPT(" ",lookups!$H$2-LEN(SOURCE!F854)+2), "")&amp;"("&amp;
      SUBSTITUTE(TEXT(SOURCE!G854,"??0"),"  ","")&amp;" &lt;&lt; TAM_MAX_BITS) |"&amp; IF(lookups!$I$2-3 &gt;= 0, REPT(" ",MAX(1,lookups!$I$2-5+4+1-1-LEN(  IF(ISTEXT(SOURCE!H854),SOURCE!H854,  SUBSTITUTE(SUBSTITUTE(TEXT(SOURCE!H854,"????0"),"  ","")," ",""))   ))), "")&amp;
       IF(ISTEXT(SOURCE!H854),SOURCE!H854, SUBSTITUTE(SUBSTITUTE(TEXT(SOURCE!H854,"????0"),"  ","")," ",""))   &amp;","&amp; IF(lookups!$J$2-3 &gt;= 0, REPT(" ",lookups!$J$2-3-5), "")&amp;
      SOURCE!I854&amp;
" | "&amp; IF(lookups!$K$2-LEN(SOURCE!I854) &gt;= 0, REPT(" ",lookups!$K$2-LEN(SOURCE!I854)), "")&amp;
      SOURCE!J854&amp;      IF(lookups!$L$2-LEN(SOURCE!J854) &gt;= 0, REPT(" ",lookups!$L$2-LEN(SOURCE!J854)), "")&amp;
" | "&amp; IF(lookups!$K$2-LEN(SOURCE!I854) &gt;= 0, REPT(" ",lookups!$K$2-LEN(SOURCE!I854)), "")&amp;
      SOURCE!K854&amp;      IF(lookups!$L$2-LEN(SOURCE!K854) &gt;= 0, REPT(" ",lookups!$M$2-LEN(SOURCE!K854)), "")&amp;
" | "&amp; SOURCE!L854&amp;      IF(lookups!$O$2-LEN(SOURCE!L854) &gt;= 0, REPT(" ",lookups!$O$2-LEN(SOURCE!L854)), "")&amp;
" | "&amp; SOURCE!M854&amp;      IF(lookups!$P$2-LEN(SOURCE!M854) &gt;= 0, REPT(" ",lookups!$P$2-LEN(SOURCE!M854)), "")&amp;
      "},"&amp;IF(SOURCE!O854&lt;&gt;"",""&amp;SOURCE!O854,"")
 )
)
)</f>
        <v>/*  830 */  { addItemToBuffer,              ITM_BACK_SLASH,              "",                                            STD_BACK_SLASH,                                (0 &lt;&lt; TAM_MAX_BITS) |     0, CAT_NONE | SLS_UNCHANGED | US_UNCHANGED | EIM_DISABLED | PTP_DISABLED     },</v>
      </c>
    </row>
    <row r="855" spans="1:1">
      <c r="A855" s="80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IF(lookups!$E$2-LEN(SOURCE!C855) &gt;= 0, REPT(" ",lookups!$E$2-LEN(SOURCE!C855)), "")&amp;
      SOURCE!D855&amp;", "&amp; IF(lookups!$F$2-LEN(SOURCE!D855) &gt;= 0, REPT(" ",lookups!$F$2-LEN(SOURCE!D855)), "")&amp;
      SOURCE!E855&amp;", "&amp; IF(lookups!$G$2-LEN(SOURCE!E855) &gt;=0, REPT(" ",lookups!$G$2-LEN(SOURCE!E855)), "")&amp;
      SOURCE!F855&amp;", "&amp; IF(lookups!$H$2-LEN(SOURCE!F855) &gt;= 0, REPT(" ",lookups!$H$2-LEN(SOURCE!F855)+2), "")&amp;"("&amp;
      SUBSTITUTE(TEXT(SOURCE!G855,"??0"),"  ","")&amp;" &lt;&lt; TAM_MAX_BITS) |"&amp; IF(lookups!$I$2-3 &gt;= 0, REPT(" ",MAX(1,lookups!$I$2-5+4+1-1-LEN(  IF(ISTEXT(SOURCE!H855),SOURCE!H855,  SUBSTITUTE(SUBSTITUTE(TEXT(SOURCE!H855,"????0"),"  ","")," ",""))   ))), "")&amp;
       IF(ISTEXT(SOURCE!H855),SOURCE!H855, SUBSTITUTE(SUBSTITUTE(TEXT(SOURCE!H855,"????0"),"  ","")," ",""))   &amp;","&amp; IF(lookups!$J$2-3 &gt;= 0, REPT(" ",lookups!$J$2-3-5), "")&amp;
      SOURCE!I855&amp;
" | "&amp; IF(lookups!$K$2-LEN(SOURCE!I855) &gt;= 0, REPT(" ",lookups!$K$2-LEN(SOURCE!I855)), "")&amp;
      SOURCE!J855&amp;      IF(lookups!$L$2-LEN(SOURCE!J855) &gt;= 0, REPT(" ",lookups!$L$2-LEN(SOURCE!J855)), "")&amp;
" | "&amp; IF(lookups!$K$2-LEN(SOURCE!I855) &gt;= 0, REPT(" ",lookups!$K$2-LEN(SOURCE!I855)), "")&amp;
      SOURCE!K855&amp;      IF(lookups!$L$2-LEN(SOURCE!K855) &gt;= 0, REPT(" ",lookups!$M$2-LEN(SOURCE!K855)), "")&amp;
" | "&amp; SOURCE!L855&amp;      IF(lookups!$O$2-LEN(SOURCE!L855) &gt;= 0, REPT(" ",lookups!$O$2-LEN(SOURCE!L855)), "")&amp;
" | "&amp; SOURCE!M855&amp;      IF(lookups!$P$2-LEN(SOURCE!M855) &gt;= 0, REPT(" ",lookups!$P$2-LEN(SOURCE!M855)), "")&amp;
      "},"&amp;IF(SOURCE!O855&lt;&gt;"",""&amp;SOURCE!O855,"")
 )
)
)</f>
        <v>/*  831 */  { addItemToBuffer,              ITM_RIGHT_SQUARE_BRACKET,    "",                                            STD_RIGHT_SQUARE_BRACKET,                      (0 &lt;&lt; TAM_MAX_BITS) |     0, CAT_NONE | SLS_UNCHANGED | US_UNCHANGED | EIM_DISABLED | PTP_DISABLED     },</v>
      </c>
    </row>
    <row r="856" spans="1:1">
      <c r="A856" s="80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IF(lookups!$E$2-LEN(SOURCE!C856) &gt;= 0, REPT(" ",lookups!$E$2-LEN(SOURCE!C856)), "")&amp;
      SOURCE!D856&amp;", "&amp; IF(lookups!$F$2-LEN(SOURCE!D856) &gt;= 0, REPT(" ",lookups!$F$2-LEN(SOURCE!D856)), "")&amp;
      SOURCE!E856&amp;", "&amp; IF(lookups!$G$2-LEN(SOURCE!E856) &gt;=0, REPT(" ",lookups!$G$2-LEN(SOURCE!E856)), "")&amp;
      SOURCE!F856&amp;", "&amp; IF(lookups!$H$2-LEN(SOURCE!F856) &gt;= 0, REPT(" ",lookups!$H$2-LEN(SOURCE!F856)+2), "")&amp;"("&amp;
      SUBSTITUTE(TEXT(SOURCE!G856,"??0"),"  ","")&amp;" &lt;&lt; TAM_MAX_BITS) |"&amp; IF(lookups!$I$2-3 &gt;= 0, REPT(" ",MAX(1,lookups!$I$2-5+4+1-1-LEN(  IF(ISTEXT(SOURCE!H856),SOURCE!H856,  SUBSTITUTE(SUBSTITUTE(TEXT(SOURCE!H856,"????0"),"  ","")," ",""))   ))), "")&amp;
       IF(ISTEXT(SOURCE!H856),SOURCE!H856, SUBSTITUTE(SUBSTITUTE(TEXT(SOURCE!H856,"????0"),"  ","")," ",""))   &amp;","&amp; IF(lookups!$J$2-3 &gt;= 0, REPT(" ",lookups!$J$2-3-5), "")&amp;
      SOURCE!I856&amp;
" | "&amp; IF(lookups!$K$2-LEN(SOURCE!I856) &gt;= 0, REPT(" ",lookups!$K$2-LEN(SOURCE!I856)), "")&amp;
      SOURCE!J856&amp;      IF(lookups!$L$2-LEN(SOURCE!J856) &gt;= 0, REPT(" ",lookups!$L$2-LEN(SOURCE!J856)), "")&amp;
" | "&amp; IF(lookups!$K$2-LEN(SOURCE!I856) &gt;= 0, REPT(" ",lookups!$K$2-LEN(SOURCE!I856)), "")&amp;
      SOURCE!K856&amp;      IF(lookups!$L$2-LEN(SOURCE!K856) &gt;= 0, REPT(" ",lookups!$M$2-LEN(SOURCE!K856)), "")&amp;
" | "&amp; SOURCE!L856&amp;      IF(lookups!$O$2-LEN(SOURCE!L856) &gt;= 0, REPT(" ",lookups!$O$2-LEN(SOURCE!L856)), "")&amp;
" | "&amp; SOURCE!M856&amp;      IF(lookups!$P$2-LEN(SOURCE!M856) &gt;= 0, REPT(" ",lookups!$P$2-LEN(SOURCE!M856)), "")&amp;
      "},"&amp;IF(SOURCE!O856&lt;&gt;"",""&amp;SOURCE!O856,"")
 )
)
)</f>
        <v>/*  832 */  { addItemToBuffer,              ITM_CIRCUMFLEX,              "",                                            STD_CIRCUMFLEX,                                (0 &lt;&lt; TAM_MAX_BITS) |     0, CAT_NONE | SLS_UNCHANGED | US_UNCHANGED | EIM_DISABLED | PTP_DISABLED     },</v>
      </c>
    </row>
    <row r="857" spans="1:1">
      <c r="A857" s="80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IF(lookups!$E$2-LEN(SOURCE!C857) &gt;= 0, REPT(" ",lookups!$E$2-LEN(SOURCE!C857)), "")&amp;
      SOURCE!D857&amp;", "&amp; IF(lookups!$F$2-LEN(SOURCE!D857) &gt;= 0, REPT(" ",lookups!$F$2-LEN(SOURCE!D857)), "")&amp;
      SOURCE!E857&amp;", "&amp; IF(lookups!$G$2-LEN(SOURCE!E857) &gt;=0, REPT(" ",lookups!$G$2-LEN(SOURCE!E857)), "")&amp;
      SOURCE!F857&amp;", "&amp; IF(lookups!$H$2-LEN(SOURCE!F857) &gt;= 0, REPT(" ",lookups!$H$2-LEN(SOURCE!F857)+2), "")&amp;"("&amp;
      SUBSTITUTE(TEXT(SOURCE!G857,"??0"),"  ","")&amp;" &lt;&lt; TAM_MAX_BITS) |"&amp; IF(lookups!$I$2-3 &gt;= 0, REPT(" ",MAX(1,lookups!$I$2-5+4+1-1-LEN(  IF(ISTEXT(SOURCE!H857),SOURCE!H857,  SUBSTITUTE(SUBSTITUTE(TEXT(SOURCE!H857,"????0"),"  ","")," ",""))   ))), "")&amp;
       IF(ISTEXT(SOURCE!H857),SOURCE!H857, SUBSTITUTE(SUBSTITUTE(TEXT(SOURCE!H857,"????0"),"  ","")," ",""))   &amp;","&amp; IF(lookups!$J$2-3 &gt;= 0, REPT(" ",lookups!$J$2-3-5), "")&amp;
      SOURCE!I857&amp;
" | "&amp; IF(lookups!$K$2-LEN(SOURCE!I857) &gt;= 0, REPT(" ",lookups!$K$2-LEN(SOURCE!I857)), "")&amp;
      SOURCE!J857&amp;      IF(lookups!$L$2-LEN(SOURCE!J857) &gt;= 0, REPT(" ",lookups!$L$2-LEN(SOURCE!J857)), "")&amp;
" | "&amp; IF(lookups!$K$2-LEN(SOURCE!I857) &gt;= 0, REPT(" ",lookups!$K$2-LEN(SOURCE!I857)), "")&amp;
      SOURCE!K857&amp;      IF(lookups!$L$2-LEN(SOURCE!K857) &gt;= 0, REPT(" ",lookups!$M$2-LEN(SOURCE!K857)), "")&amp;
" | "&amp; SOURCE!L857&amp;      IF(lookups!$O$2-LEN(SOURCE!L857) &gt;= 0, REPT(" ",lookups!$O$2-LEN(SOURCE!L857)), "")&amp;
" | "&amp; SOURCE!M857&amp;      IF(lookups!$P$2-LEN(SOURCE!M857) &gt;= 0, REPT(" ",lookups!$P$2-LEN(SOURCE!M857)), "")&amp;
      "},"&amp;IF(SOURCE!O857&lt;&gt;"",""&amp;SOURCE!O857,"")
 )
)
)</f>
        <v>/*  833 */  { addItemToBuffer,              ITM_UNDERSCORE,              "",                                            STD_UNDERSCORE,                                (0 &lt;&lt; TAM_MAX_BITS) |     0, CAT_NONE | SLS_UNCHANGED | US_UNCHANGED | EIM_DISABLED | PTP_DISABLED     },</v>
      </c>
    </row>
    <row r="858" spans="1:1">
      <c r="A858" s="80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IF(lookups!$E$2-LEN(SOURCE!C858) &gt;= 0, REPT(" ",lookups!$E$2-LEN(SOURCE!C858)), "")&amp;
      SOURCE!D858&amp;", "&amp; IF(lookups!$F$2-LEN(SOURCE!D858) &gt;= 0, REPT(" ",lookups!$F$2-LEN(SOURCE!D858)), "")&amp;
      SOURCE!E858&amp;", "&amp; IF(lookups!$G$2-LEN(SOURCE!E858) &gt;=0, REPT(" ",lookups!$G$2-LEN(SOURCE!E858)), "")&amp;
      SOURCE!F858&amp;", "&amp; IF(lookups!$H$2-LEN(SOURCE!F858) &gt;= 0, REPT(" ",lookups!$H$2-LEN(SOURCE!F858)+2), "")&amp;"("&amp;
      SUBSTITUTE(TEXT(SOURCE!G858,"??0"),"  ","")&amp;" &lt;&lt; TAM_MAX_BITS) |"&amp; IF(lookups!$I$2-3 &gt;= 0, REPT(" ",MAX(1,lookups!$I$2-5+4+1-1-LEN(  IF(ISTEXT(SOURCE!H858),SOURCE!H858,  SUBSTITUTE(SUBSTITUTE(TEXT(SOURCE!H858,"????0"),"  ","")," ",""))   ))), "")&amp;
       IF(ISTEXT(SOURCE!H858),SOURCE!H858, SUBSTITUTE(SUBSTITUTE(TEXT(SOURCE!H858,"????0"),"  ","")," ",""))   &amp;","&amp; IF(lookups!$J$2-3 &gt;= 0, REPT(" ",lookups!$J$2-3-5), "")&amp;
      SOURCE!I858&amp;
" | "&amp; IF(lookups!$K$2-LEN(SOURCE!I858) &gt;= 0, REPT(" ",lookups!$K$2-LEN(SOURCE!I858)), "")&amp;
      SOURCE!J858&amp;      IF(lookups!$L$2-LEN(SOURCE!J858) &gt;= 0, REPT(" ",lookups!$L$2-LEN(SOURCE!J858)), "")&amp;
" | "&amp; IF(lookups!$K$2-LEN(SOURCE!I858) &gt;= 0, REPT(" ",lookups!$K$2-LEN(SOURCE!I858)), "")&amp;
      SOURCE!K858&amp;      IF(lookups!$L$2-LEN(SOURCE!K858) &gt;= 0, REPT(" ",lookups!$M$2-LEN(SOURCE!K858)), "")&amp;
" | "&amp; SOURCE!L858&amp;      IF(lookups!$O$2-LEN(SOURCE!L858) &gt;= 0, REPT(" ",lookups!$O$2-LEN(SOURCE!L858)), "")&amp;
" | "&amp; SOURCE!M858&amp;      IF(lookups!$P$2-LEN(SOURCE!M858) &gt;= 0, REPT(" ",lookups!$P$2-LEN(SOURCE!M858)), "")&amp;
      "},"&amp;IF(SOURCE!O858&lt;&gt;"",""&amp;SOURCE!O858,"")
 )
)
)</f>
        <v>/*  834 */  { addItemToBuffer,              ITM_LEFT_CURLY_BRACKET,      "",                                            STD_LEFT_CURLY_BRACKET,                        (0 &lt;&lt; TAM_MAX_BITS) |     0, CAT_NONE | SLS_UNCHANGED | US_UNCHANGED | EIM_DISABLED | PTP_DISABLED     },</v>
      </c>
    </row>
    <row r="859" spans="1:1">
      <c r="A859" s="80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IF(lookups!$E$2-LEN(SOURCE!C859) &gt;= 0, REPT(" ",lookups!$E$2-LEN(SOURCE!C859)), "")&amp;
      SOURCE!D859&amp;", "&amp; IF(lookups!$F$2-LEN(SOURCE!D859) &gt;= 0, REPT(" ",lookups!$F$2-LEN(SOURCE!D859)), "")&amp;
      SOURCE!E859&amp;", "&amp; IF(lookups!$G$2-LEN(SOURCE!E859) &gt;=0, REPT(" ",lookups!$G$2-LEN(SOURCE!E859)), "")&amp;
      SOURCE!F859&amp;", "&amp; IF(lookups!$H$2-LEN(SOURCE!F859) &gt;= 0, REPT(" ",lookups!$H$2-LEN(SOURCE!F859)+2), "")&amp;"("&amp;
      SUBSTITUTE(TEXT(SOURCE!G859,"??0"),"  ","")&amp;" &lt;&lt; TAM_MAX_BITS) |"&amp; IF(lookups!$I$2-3 &gt;= 0, REPT(" ",MAX(1,lookups!$I$2-5+4+1-1-LEN(  IF(ISTEXT(SOURCE!H859),SOURCE!H859,  SUBSTITUTE(SUBSTITUTE(TEXT(SOURCE!H859,"????0"),"  ","")," ",""))   ))), "")&amp;
       IF(ISTEXT(SOURCE!H859),SOURCE!H859, SUBSTITUTE(SUBSTITUTE(TEXT(SOURCE!H859,"????0"),"  ","")," ",""))   &amp;","&amp; IF(lookups!$J$2-3 &gt;= 0, REPT(" ",lookups!$J$2-3-5), "")&amp;
      SOURCE!I859&amp;
" | "&amp; IF(lookups!$K$2-LEN(SOURCE!I859) &gt;= 0, REPT(" ",lookups!$K$2-LEN(SOURCE!I859)), "")&amp;
      SOURCE!J859&amp;      IF(lookups!$L$2-LEN(SOURCE!J859) &gt;= 0, REPT(" ",lookups!$L$2-LEN(SOURCE!J859)), "")&amp;
" | "&amp; IF(lookups!$K$2-LEN(SOURCE!I859) &gt;= 0, REPT(" ",lookups!$K$2-LEN(SOURCE!I859)), "")&amp;
      SOURCE!K859&amp;      IF(lookups!$L$2-LEN(SOURCE!K859) &gt;= 0, REPT(" ",lookups!$M$2-LEN(SOURCE!K859)), "")&amp;
" | "&amp; SOURCE!L859&amp;      IF(lookups!$O$2-LEN(SOURCE!L859) &gt;= 0, REPT(" ",lookups!$O$2-LEN(SOURCE!L859)), "")&amp;
" | "&amp; SOURCE!M859&amp;      IF(lookups!$P$2-LEN(SOURCE!M859) &gt;= 0, REPT(" ",lookups!$P$2-LEN(SOURCE!M859)), "")&amp;
      "},"&amp;IF(SOURCE!O859&lt;&gt;"",""&amp;SOURCE!O859,"")
 )
)
)</f>
        <v>/*  835 */  { addItemToBuffer,              ITM_PIPE,                    "",                                            STD_PIPE,                                      (0 &lt;&lt; TAM_MAX_BITS) |     0, CAT_NONE | SLS_UNCHANGED | US_UNCHANGED | EIM_DISABLED | PTP_DISABLED     },</v>
      </c>
    </row>
    <row r="860" spans="1:1">
      <c r="A860" s="80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IF(lookups!$E$2-LEN(SOURCE!C860) &gt;= 0, REPT(" ",lookups!$E$2-LEN(SOURCE!C860)), "")&amp;
      SOURCE!D860&amp;", "&amp; IF(lookups!$F$2-LEN(SOURCE!D860) &gt;= 0, REPT(" ",lookups!$F$2-LEN(SOURCE!D860)), "")&amp;
      SOURCE!E860&amp;", "&amp; IF(lookups!$G$2-LEN(SOURCE!E860) &gt;=0, REPT(" ",lookups!$G$2-LEN(SOURCE!E860)), "")&amp;
      SOURCE!F860&amp;", "&amp; IF(lookups!$H$2-LEN(SOURCE!F860) &gt;= 0, REPT(" ",lookups!$H$2-LEN(SOURCE!F860)+2), "")&amp;"("&amp;
      SUBSTITUTE(TEXT(SOURCE!G860,"??0"),"  ","")&amp;" &lt;&lt; TAM_MAX_BITS) |"&amp; IF(lookups!$I$2-3 &gt;= 0, REPT(" ",MAX(1,lookups!$I$2-5+4+1-1-LEN(  IF(ISTEXT(SOURCE!H860),SOURCE!H860,  SUBSTITUTE(SUBSTITUTE(TEXT(SOURCE!H860,"????0"),"  ","")," ",""))   ))), "")&amp;
       IF(ISTEXT(SOURCE!H860),SOURCE!H860, SUBSTITUTE(SUBSTITUTE(TEXT(SOURCE!H860,"????0"),"  ","")," ",""))   &amp;","&amp; IF(lookups!$J$2-3 &gt;= 0, REPT(" ",lookups!$J$2-3-5), "")&amp;
      SOURCE!I860&amp;
" | "&amp; IF(lookups!$K$2-LEN(SOURCE!I860) &gt;= 0, REPT(" ",lookups!$K$2-LEN(SOURCE!I860)), "")&amp;
      SOURCE!J860&amp;      IF(lookups!$L$2-LEN(SOURCE!J860) &gt;= 0, REPT(" ",lookups!$L$2-LEN(SOURCE!J860)), "")&amp;
" | "&amp; IF(lookups!$K$2-LEN(SOURCE!I860) &gt;= 0, REPT(" ",lookups!$K$2-LEN(SOURCE!I860)), "")&amp;
      SOURCE!K860&amp;      IF(lookups!$L$2-LEN(SOURCE!K860) &gt;= 0, REPT(" ",lookups!$M$2-LEN(SOURCE!K860)), "")&amp;
" | "&amp; SOURCE!L860&amp;      IF(lookups!$O$2-LEN(SOURCE!L860) &gt;= 0, REPT(" ",lookups!$O$2-LEN(SOURCE!L860)), "")&amp;
" | "&amp; SOURCE!M860&amp;      IF(lookups!$P$2-LEN(SOURCE!M860) &gt;= 0, REPT(" ",lookups!$P$2-LEN(SOURCE!M860)), "")&amp;
      "},"&amp;IF(SOURCE!O860&lt;&gt;"",""&amp;SOURCE!O860,"")
 )
)
)</f>
        <v>/*  836 */  { addItemToBuffer,              ITM_RIGHT_CURLY_BRACKET,     "",                                            STD_RIGHT_CURLY_BRACKET,                       (0 &lt;&lt; TAM_MAX_BITS) |     0, CAT_NONE | SLS_UNCHANGED | US_UNCHANGED | EIM_DISABLED | PTP_DISABLED     },</v>
      </c>
    </row>
    <row r="861" spans="1:1">
      <c r="A861" s="80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IF(lookups!$E$2-LEN(SOURCE!C861) &gt;= 0, REPT(" ",lookups!$E$2-LEN(SOURCE!C861)), "")&amp;
      SOURCE!D861&amp;", "&amp; IF(lookups!$F$2-LEN(SOURCE!D861) &gt;= 0, REPT(" ",lookups!$F$2-LEN(SOURCE!D861)), "")&amp;
      SOURCE!E861&amp;", "&amp; IF(lookups!$G$2-LEN(SOURCE!E861) &gt;=0, REPT(" ",lookups!$G$2-LEN(SOURCE!E861)), "")&amp;
      SOURCE!F861&amp;", "&amp; IF(lookups!$H$2-LEN(SOURCE!F861) &gt;= 0, REPT(" ",lookups!$H$2-LEN(SOURCE!F861)+2), "")&amp;"("&amp;
      SUBSTITUTE(TEXT(SOURCE!G861,"??0"),"  ","")&amp;" &lt;&lt; TAM_MAX_BITS) |"&amp; IF(lookups!$I$2-3 &gt;= 0, REPT(" ",MAX(1,lookups!$I$2-5+4+1-1-LEN(  IF(ISTEXT(SOURCE!H861),SOURCE!H861,  SUBSTITUTE(SUBSTITUTE(TEXT(SOURCE!H861,"????0"),"  ","")," ",""))   ))), "")&amp;
       IF(ISTEXT(SOURCE!H861),SOURCE!H861, SUBSTITUTE(SUBSTITUTE(TEXT(SOURCE!H861,"????0"),"  ","")," ",""))   &amp;","&amp; IF(lookups!$J$2-3 &gt;= 0, REPT(" ",lookups!$J$2-3-5), "")&amp;
      SOURCE!I861&amp;
" | "&amp; IF(lookups!$K$2-LEN(SOURCE!I861) &gt;= 0, REPT(" ",lookups!$K$2-LEN(SOURCE!I861)), "")&amp;
      SOURCE!J861&amp;      IF(lookups!$L$2-LEN(SOURCE!J861) &gt;= 0, REPT(" ",lookups!$L$2-LEN(SOURCE!J861)), "")&amp;
" | "&amp; IF(lookups!$K$2-LEN(SOURCE!I861) &gt;= 0, REPT(" ",lookups!$K$2-LEN(SOURCE!I861)), "")&amp;
      SOURCE!K861&amp;      IF(lookups!$L$2-LEN(SOURCE!K861) &gt;= 0, REPT(" ",lookups!$M$2-LEN(SOURCE!K861)), "")&amp;
" | "&amp; SOURCE!L861&amp;      IF(lookups!$O$2-LEN(SOURCE!L861) &gt;= 0, REPT(" ",lookups!$O$2-LEN(SOURCE!L861)), "")&amp;
" | "&amp; SOURCE!M861&amp;      IF(lookups!$P$2-LEN(SOURCE!M861) &gt;= 0, REPT(" ",lookups!$P$2-LEN(SOURCE!M861)), "")&amp;
      "},"&amp;IF(SOURCE!O861&lt;&gt;"",""&amp;SOURCE!O861,"")
 )
)
)</f>
        <v>/*  837 */  { addItemToBuffer,              ITM_TILDE,                   "",                                            STD_TILDE,                                     (0 &lt;&lt; TAM_MAX_BITS) |     0, CAT_NONE | SLS_UNCHANGED | US_UNCHANGED | EIM_DISABLED | PTP_DISABLED     },</v>
      </c>
    </row>
    <row r="862" spans="1:1">
      <c r="A862" s="80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IF(lookups!$E$2-LEN(SOURCE!C862) &gt;= 0, REPT(" ",lookups!$E$2-LEN(SOURCE!C862)), "")&amp;
      SOURCE!D862&amp;", "&amp; IF(lookups!$F$2-LEN(SOURCE!D862) &gt;= 0, REPT(" ",lookups!$F$2-LEN(SOURCE!D862)), "")&amp;
      SOURCE!E862&amp;", "&amp; IF(lookups!$G$2-LEN(SOURCE!E862) &gt;=0, REPT(" ",lookups!$G$2-LEN(SOURCE!E862)), "")&amp;
      SOURCE!F862&amp;", "&amp; IF(lookups!$H$2-LEN(SOURCE!F862) &gt;= 0, REPT(" ",lookups!$H$2-LEN(SOURCE!F862)+2), "")&amp;"("&amp;
      SUBSTITUTE(TEXT(SOURCE!G862,"??0"),"  ","")&amp;" &lt;&lt; TAM_MAX_BITS) |"&amp; IF(lookups!$I$2-3 &gt;= 0, REPT(" ",MAX(1,lookups!$I$2-5+4+1-1-LEN(  IF(ISTEXT(SOURCE!H862),SOURCE!H862,  SUBSTITUTE(SUBSTITUTE(TEXT(SOURCE!H862,"????0"),"  ","")," ",""))   ))), "")&amp;
       IF(ISTEXT(SOURCE!H862),SOURCE!H862, SUBSTITUTE(SUBSTITUTE(TEXT(SOURCE!H862,"????0"),"  ","")," ",""))   &amp;","&amp; IF(lookups!$J$2-3 &gt;= 0, REPT(" ",lookups!$J$2-3-5), "")&amp;
      SOURCE!I862&amp;
" | "&amp; IF(lookups!$K$2-LEN(SOURCE!I862) &gt;= 0, REPT(" ",lookups!$K$2-LEN(SOURCE!I862)), "")&amp;
      SOURCE!J862&amp;      IF(lookups!$L$2-LEN(SOURCE!J862) &gt;= 0, REPT(" ",lookups!$L$2-LEN(SOURCE!J862)), "")&amp;
" | "&amp; IF(lookups!$K$2-LEN(SOURCE!I862) &gt;= 0, REPT(" ",lookups!$K$2-LEN(SOURCE!I862)), "")&amp;
      SOURCE!K862&amp;      IF(lookups!$L$2-LEN(SOURCE!K862) &gt;= 0, REPT(" ",lookups!$M$2-LEN(SOURCE!K862)), "")&amp;
" | "&amp; SOURCE!L862&amp;      IF(lookups!$O$2-LEN(SOURCE!L862) &gt;= 0, REPT(" ",lookups!$O$2-LEN(SOURCE!L862)), "")&amp;
" | "&amp; SOURCE!M862&amp;      IF(lookups!$P$2-LEN(SOURCE!M862) &gt;= 0, REPT(" ",lookups!$P$2-LEN(SOURCE!M862)), "")&amp;
      "},"&amp;IF(SOURCE!O862&lt;&gt;"",""&amp;SOURCE!O862,"")
 )
)
)</f>
        <v>/*  838 */  { addItemToBuffer,              ITM_INVERTED_EXCLAMATION_MARK, "",                                            STD_INVERTED_EXCLAMATION_MARK,                 (0 &lt;&lt; TAM_MAX_BITS) |     0, CAT_NONE | SLS_UNCHANGED | US_UNCHANGED | EIM_DISABLED | PTP_DISABLED     },</v>
      </c>
    </row>
    <row r="863" spans="1:1">
      <c r="A863" s="80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IF(lookups!$E$2-LEN(SOURCE!C863) &gt;= 0, REPT(" ",lookups!$E$2-LEN(SOURCE!C863)), "")&amp;
      SOURCE!D863&amp;", "&amp; IF(lookups!$F$2-LEN(SOURCE!D863) &gt;= 0, REPT(" ",lookups!$F$2-LEN(SOURCE!D863)), "")&amp;
      SOURCE!E863&amp;", "&amp; IF(lookups!$G$2-LEN(SOURCE!E863) &gt;=0, REPT(" ",lookups!$G$2-LEN(SOURCE!E863)), "")&amp;
      SOURCE!F863&amp;", "&amp; IF(lookups!$H$2-LEN(SOURCE!F863) &gt;= 0, REPT(" ",lookups!$H$2-LEN(SOURCE!F863)+2), "")&amp;"("&amp;
      SUBSTITUTE(TEXT(SOURCE!G863,"??0"),"  ","")&amp;" &lt;&lt; TAM_MAX_BITS) |"&amp; IF(lookups!$I$2-3 &gt;= 0, REPT(" ",MAX(1,lookups!$I$2-5+4+1-1-LEN(  IF(ISTEXT(SOURCE!H863),SOURCE!H863,  SUBSTITUTE(SUBSTITUTE(TEXT(SOURCE!H863,"????0"),"  ","")," ",""))   ))), "")&amp;
       IF(ISTEXT(SOURCE!H863),SOURCE!H863, SUBSTITUTE(SUBSTITUTE(TEXT(SOURCE!H863,"????0"),"  ","")," ",""))   &amp;","&amp; IF(lookups!$J$2-3 &gt;= 0, REPT(" ",lookups!$J$2-3-5), "")&amp;
      SOURCE!I863&amp;
" | "&amp; IF(lookups!$K$2-LEN(SOURCE!I863) &gt;= 0, REPT(" ",lookups!$K$2-LEN(SOURCE!I863)), "")&amp;
      SOURCE!J863&amp;      IF(lookups!$L$2-LEN(SOURCE!J863) &gt;= 0, REPT(" ",lookups!$L$2-LEN(SOURCE!J863)), "")&amp;
" | "&amp; IF(lookups!$K$2-LEN(SOURCE!I863) &gt;= 0, REPT(" ",lookups!$K$2-LEN(SOURCE!I863)), "")&amp;
      SOURCE!K863&amp;      IF(lookups!$L$2-LEN(SOURCE!K863) &gt;= 0, REPT(" ",lookups!$M$2-LEN(SOURCE!K863)), "")&amp;
" | "&amp; SOURCE!L863&amp;      IF(lookups!$O$2-LEN(SOURCE!L863) &gt;= 0, REPT(" ",lookups!$O$2-LEN(SOURCE!L863)), "")&amp;
" | "&amp; SOURCE!M863&amp;      IF(lookups!$P$2-LEN(SOURCE!M863) &gt;= 0, REPT(" ",lookups!$P$2-LEN(SOURCE!M863)), "")&amp;
      "},"&amp;IF(SOURCE!O863&lt;&gt;"",""&amp;SOURCE!O863,"")
 )
)
)</f>
        <v>/*  839 */  { itemToBeCoded,                NOPARAM,                     "",                                            STD_CENT,                                      (0 &lt;&lt; TAM_MAX_BITS) |     0, CAT_NONE | SLS_UNCHANGED | US_UNCHANGED | EIM_DISABLED | PTP_DISABLED     },</v>
      </c>
    </row>
    <row r="864" spans="1:1">
      <c r="A864" s="80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IF(lookups!$E$2-LEN(SOURCE!C864) &gt;= 0, REPT(" ",lookups!$E$2-LEN(SOURCE!C864)), "")&amp;
      SOURCE!D864&amp;", "&amp; IF(lookups!$F$2-LEN(SOURCE!D864) &gt;= 0, REPT(" ",lookups!$F$2-LEN(SOURCE!D864)), "")&amp;
      SOURCE!E864&amp;", "&amp; IF(lookups!$G$2-LEN(SOURCE!E864) &gt;=0, REPT(" ",lookups!$G$2-LEN(SOURCE!E864)), "")&amp;
      SOURCE!F864&amp;", "&amp; IF(lookups!$H$2-LEN(SOURCE!F864) &gt;= 0, REPT(" ",lookups!$H$2-LEN(SOURCE!F864)+2), "")&amp;"("&amp;
      SUBSTITUTE(TEXT(SOURCE!G864,"??0"),"  ","")&amp;" &lt;&lt; TAM_MAX_BITS) |"&amp; IF(lookups!$I$2-3 &gt;= 0, REPT(" ",MAX(1,lookups!$I$2-5+4+1-1-LEN(  IF(ISTEXT(SOURCE!H864),SOURCE!H864,  SUBSTITUTE(SUBSTITUTE(TEXT(SOURCE!H864,"????0"),"  ","")," ",""))   ))), "")&amp;
       IF(ISTEXT(SOURCE!H864),SOURCE!H864, SUBSTITUTE(SUBSTITUTE(TEXT(SOURCE!H864,"????0"),"  ","")," ",""))   &amp;","&amp; IF(lookups!$J$2-3 &gt;= 0, REPT(" ",lookups!$J$2-3-5), "")&amp;
      SOURCE!I864&amp;
" | "&amp; IF(lookups!$K$2-LEN(SOURCE!I864) &gt;= 0, REPT(" ",lookups!$K$2-LEN(SOURCE!I864)), "")&amp;
      SOURCE!J864&amp;      IF(lookups!$L$2-LEN(SOURCE!J864) &gt;= 0, REPT(" ",lookups!$L$2-LEN(SOURCE!J864)), "")&amp;
" | "&amp; IF(lookups!$K$2-LEN(SOURCE!I864) &gt;= 0, REPT(" ",lookups!$K$2-LEN(SOURCE!I864)), "")&amp;
      SOURCE!K864&amp;      IF(lookups!$L$2-LEN(SOURCE!K864) &gt;= 0, REPT(" ",lookups!$M$2-LEN(SOURCE!K864)), "")&amp;
" | "&amp; SOURCE!L864&amp;      IF(lookups!$O$2-LEN(SOURCE!L864) &gt;= 0, REPT(" ",lookups!$O$2-LEN(SOURCE!L864)), "")&amp;
" | "&amp; SOURCE!M864&amp;      IF(lookups!$P$2-LEN(SOURCE!M864) &gt;= 0, REPT(" ",lookups!$P$2-LEN(SOURCE!M864)), "")&amp;
      "},"&amp;IF(SOURCE!O864&lt;&gt;"",""&amp;SOURCE!O864,"")
 )
)
)</f>
        <v>/*  840 */  { addItemToBuffer,              ITM_POUND,                   "",                                            STD_POUND,                                     (0 &lt;&lt; TAM_MAX_BITS) |     0, CAT_NONE | SLS_UNCHANGED | US_UNCHANGED | EIM_DISABLED | PTP_DISABLED     },</v>
      </c>
    </row>
    <row r="865" spans="1:1">
      <c r="A865" s="80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IF(lookups!$E$2-LEN(SOURCE!C865) &gt;= 0, REPT(" ",lookups!$E$2-LEN(SOURCE!C865)), "")&amp;
      SOURCE!D865&amp;", "&amp; IF(lookups!$F$2-LEN(SOURCE!D865) &gt;= 0, REPT(" ",lookups!$F$2-LEN(SOURCE!D865)), "")&amp;
      SOURCE!E865&amp;", "&amp; IF(lookups!$G$2-LEN(SOURCE!E865) &gt;=0, REPT(" ",lookups!$G$2-LEN(SOURCE!E865)), "")&amp;
      SOURCE!F865&amp;", "&amp; IF(lookups!$H$2-LEN(SOURCE!F865) &gt;= 0, REPT(" ",lookups!$H$2-LEN(SOURCE!F865)+2), "")&amp;"("&amp;
      SUBSTITUTE(TEXT(SOURCE!G865,"??0"),"  ","")&amp;" &lt;&lt; TAM_MAX_BITS) |"&amp; IF(lookups!$I$2-3 &gt;= 0, REPT(" ",MAX(1,lookups!$I$2-5+4+1-1-LEN(  IF(ISTEXT(SOURCE!H865),SOURCE!H865,  SUBSTITUTE(SUBSTITUTE(TEXT(SOURCE!H865,"????0"),"  ","")," ",""))   ))), "")&amp;
       IF(ISTEXT(SOURCE!H865),SOURCE!H865, SUBSTITUTE(SUBSTITUTE(TEXT(SOURCE!H865,"????0"),"  ","")," ",""))   &amp;","&amp; IF(lookups!$J$2-3 &gt;= 0, REPT(" ",lookups!$J$2-3-5), "")&amp;
      SOURCE!I865&amp;
" | "&amp; IF(lookups!$K$2-LEN(SOURCE!I865) &gt;= 0, REPT(" ",lookups!$K$2-LEN(SOURCE!I865)), "")&amp;
      SOURCE!J865&amp;      IF(lookups!$L$2-LEN(SOURCE!J865) &gt;= 0, REPT(" ",lookups!$L$2-LEN(SOURCE!J865)), "")&amp;
" | "&amp; IF(lookups!$K$2-LEN(SOURCE!I865) &gt;= 0, REPT(" ",lookups!$K$2-LEN(SOURCE!I865)), "")&amp;
      SOURCE!K865&amp;      IF(lookups!$L$2-LEN(SOURCE!K865) &gt;= 0, REPT(" ",lookups!$M$2-LEN(SOURCE!K865)), "")&amp;
" | "&amp; SOURCE!L865&amp;      IF(lookups!$O$2-LEN(SOURCE!L865) &gt;= 0, REPT(" ",lookups!$O$2-LEN(SOURCE!L865)), "")&amp;
" | "&amp; SOURCE!M865&amp;      IF(lookups!$P$2-LEN(SOURCE!M865) &gt;= 0, REPT(" ",lookups!$P$2-LEN(SOURCE!M865)), "")&amp;
      "},"&amp;IF(SOURCE!O865&lt;&gt;"",""&amp;SOURCE!O865,"")
 )
)
)</f>
        <v>/*  841 */  { addItemToBuffer,              ITM_YEN,                     "",                                            STD_YEN,                                       (0 &lt;&lt; TAM_MAX_BITS) |     0, CAT_NONE | SLS_UNCHANGED | US_UNCHANGED | EIM_DISABLED | PTP_DISABLED     },</v>
      </c>
    </row>
    <row r="866" spans="1:1">
      <c r="A866" s="80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IF(lookups!$E$2-LEN(SOURCE!C866) &gt;= 0, REPT(" ",lookups!$E$2-LEN(SOURCE!C866)), "")&amp;
      SOURCE!D866&amp;", "&amp; IF(lookups!$F$2-LEN(SOURCE!D866) &gt;= 0, REPT(" ",lookups!$F$2-LEN(SOURCE!D866)), "")&amp;
      SOURCE!E866&amp;", "&amp; IF(lookups!$G$2-LEN(SOURCE!E866) &gt;=0, REPT(" ",lookups!$G$2-LEN(SOURCE!E866)), "")&amp;
      SOURCE!F866&amp;", "&amp; IF(lookups!$H$2-LEN(SOURCE!F866) &gt;= 0, REPT(" ",lookups!$H$2-LEN(SOURCE!F866)+2), "")&amp;"("&amp;
      SUBSTITUTE(TEXT(SOURCE!G866,"??0"),"  ","")&amp;" &lt;&lt; TAM_MAX_BITS) |"&amp; IF(lookups!$I$2-3 &gt;= 0, REPT(" ",MAX(1,lookups!$I$2-5+4+1-1-LEN(  IF(ISTEXT(SOURCE!H866),SOURCE!H866,  SUBSTITUTE(SUBSTITUTE(TEXT(SOURCE!H866,"????0"),"  ","")," ",""))   ))), "")&amp;
       IF(ISTEXT(SOURCE!H866),SOURCE!H866, SUBSTITUTE(SUBSTITUTE(TEXT(SOURCE!H866,"????0"),"  ","")," ",""))   &amp;","&amp; IF(lookups!$J$2-3 &gt;= 0, REPT(" ",lookups!$J$2-3-5), "")&amp;
      SOURCE!I866&amp;
" | "&amp; IF(lookups!$K$2-LEN(SOURCE!I866) &gt;= 0, REPT(" ",lookups!$K$2-LEN(SOURCE!I866)), "")&amp;
      SOURCE!J866&amp;      IF(lookups!$L$2-LEN(SOURCE!J866) &gt;= 0, REPT(" ",lookups!$L$2-LEN(SOURCE!J866)), "")&amp;
" | "&amp; IF(lookups!$K$2-LEN(SOURCE!I866) &gt;= 0, REPT(" ",lookups!$K$2-LEN(SOURCE!I866)), "")&amp;
      SOURCE!K866&amp;      IF(lookups!$L$2-LEN(SOURCE!K866) &gt;= 0, REPT(" ",lookups!$M$2-LEN(SOURCE!K866)), "")&amp;
" | "&amp; SOURCE!L866&amp;      IF(lookups!$O$2-LEN(SOURCE!L866) &gt;= 0, REPT(" ",lookups!$O$2-LEN(SOURCE!L866)), "")&amp;
" | "&amp; SOURCE!M866&amp;      IF(lookups!$P$2-LEN(SOURCE!M866) &gt;= 0, REPT(" ",lookups!$P$2-LEN(SOURCE!M866)), "")&amp;
      "},"&amp;IF(SOURCE!O866&lt;&gt;"",""&amp;SOURCE!O866,"")
 )
)
)</f>
        <v>/*  842 */  { addItemToBuffer,              ITM_SECTION,                 "",                                            STD_SECTION,                                   (0 &lt;&lt; TAM_MAX_BITS) |     0, CAT_NONE | SLS_UNCHANGED | US_UNCHANGED | EIM_DISABLED | PTP_DISABLED     },</v>
      </c>
    </row>
    <row r="867" spans="1:1">
      <c r="A867" s="80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IF(lookups!$E$2-LEN(SOURCE!C867) &gt;= 0, REPT(" ",lookups!$E$2-LEN(SOURCE!C867)), "")&amp;
      SOURCE!D867&amp;", "&amp; IF(lookups!$F$2-LEN(SOURCE!D867) &gt;= 0, REPT(" ",lookups!$F$2-LEN(SOURCE!D867)), "")&amp;
      SOURCE!E867&amp;", "&amp; IF(lookups!$G$2-LEN(SOURCE!E867) &gt;=0, REPT(" ",lookups!$G$2-LEN(SOURCE!E867)), "")&amp;
      SOURCE!F867&amp;", "&amp; IF(lookups!$H$2-LEN(SOURCE!F867) &gt;= 0, REPT(" ",lookups!$H$2-LEN(SOURCE!F867)+2), "")&amp;"("&amp;
      SUBSTITUTE(TEXT(SOURCE!G867,"??0"),"  ","")&amp;" &lt;&lt; TAM_MAX_BITS) |"&amp; IF(lookups!$I$2-3 &gt;= 0, REPT(" ",MAX(1,lookups!$I$2-5+4+1-1-LEN(  IF(ISTEXT(SOURCE!H867),SOURCE!H867,  SUBSTITUTE(SUBSTITUTE(TEXT(SOURCE!H867,"????0"),"  ","")," ",""))   ))), "")&amp;
       IF(ISTEXT(SOURCE!H867),SOURCE!H867, SUBSTITUTE(SUBSTITUTE(TEXT(SOURCE!H867,"????0"),"  ","")," ",""))   &amp;","&amp; IF(lookups!$J$2-3 &gt;= 0, REPT(" ",lookups!$J$2-3-5), "")&amp;
      SOURCE!I867&amp;
" | "&amp; IF(lookups!$K$2-LEN(SOURCE!I867) &gt;= 0, REPT(" ",lookups!$K$2-LEN(SOURCE!I867)), "")&amp;
      SOURCE!J867&amp;      IF(lookups!$L$2-LEN(SOURCE!J867) &gt;= 0, REPT(" ",lookups!$L$2-LEN(SOURCE!J867)), "")&amp;
" | "&amp; IF(lookups!$K$2-LEN(SOURCE!I867) &gt;= 0, REPT(" ",lookups!$K$2-LEN(SOURCE!I867)), "")&amp;
      SOURCE!K867&amp;      IF(lookups!$L$2-LEN(SOURCE!K867) &gt;= 0, REPT(" ",lookups!$M$2-LEN(SOURCE!K867)), "")&amp;
" | "&amp; SOURCE!L867&amp;      IF(lookups!$O$2-LEN(SOURCE!L867) &gt;= 0, REPT(" ",lookups!$O$2-LEN(SOURCE!L867)), "")&amp;
" | "&amp; SOURCE!M867&amp;      IF(lookups!$P$2-LEN(SOURCE!M867) &gt;= 0, REPT(" ",lookups!$P$2-LEN(SOURCE!M867)), "")&amp;
      "},"&amp;IF(SOURCE!O867&lt;&gt;"",""&amp;SOURCE!O867,"")
 )
)
)</f>
        <v>/*  843 */  { itemToBeCoded,                NOPARAM,                     "",                                            STD_OVERFLOW_CARRY,                            (0 &lt;&lt; TAM_MAX_BITS) |     0, CAT_NONE | SLS_UNCHANGED | US_UNCHANGED | EIM_DISABLED | PTP_DISABLED     },</v>
      </c>
    </row>
    <row r="868" spans="1:1">
      <c r="A868" s="80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IF(lookups!$E$2-LEN(SOURCE!C868) &gt;= 0, REPT(" ",lookups!$E$2-LEN(SOURCE!C868)), "")&amp;
      SOURCE!D868&amp;", "&amp; IF(lookups!$F$2-LEN(SOURCE!D868) &gt;= 0, REPT(" ",lookups!$F$2-LEN(SOURCE!D868)), "")&amp;
      SOURCE!E868&amp;", "&amp; IF(lookups!$G$2-LEN(SOURCE!E868) &gt;=0, REPT(" ",lookups!$G$2-LEN(SOURCE!E868)), "")&amp;
      SOURCE!F868&amp;", "&amp; IF(lookups!$H$2-LEN(SOURCE!F868) &gt;= 0, REPT(" ",lookups!$H$2-LEN(SOURCE!F868)+2), "")&amp;"("&amp;
      SUBSTITUTE(TEXT(SOURCE!G868,"??0"),"  ","")&amp;" &lt;&lt; TAM_MAX_BITS) |"&amp; IF(lookups!$I$2-3 &gt;= 0, REPT(" ",MAX(1,lookups!$I$2-5+4+1-1-LEN(  IF(ISTEXT(SOURCE!H868),SOURCE!H868,  SUBSTITUTE(SUBSTITUTE(TEXT(SOURCE!H868,"????0"),"  ","")," ",""))   ))), "")&amp;
       IF(ISTEXT(SOURCE!H868),SOURCE!H868, SUBSTITUTE(SUBSTITUTE(TEXT(SOURCE!H868,"????0"),"  ","")," ",""))   &amp;","&amp; IF(lookups!$J$2-3 &gt;= 0, REPT(" ",lookups!$J$2-3-5), "")&amp;
      SOURCE!I868&amp;
" | "&amp; IF(lookups!$K$2-LEN(SOURCE!I868) &gt;= 0, REPT(" ",lookups!$K$2-LEN(SOURCE!I868)), "")&amp;
      SOURCE!J868&amp;      IF(lookups!$L$2-LEN(SOURCE!J868) &gt;= 0, REPT(" ",lookups!$L$2-LEN(SOURCE!J868)), "")&amp;
" | "&amp; IF(lookups!$K$2-LEN(SOURCE!I868) &gt;= 0, REPT(" ",lookups!$K$2-LEN(SOURCE!I868)), "")&amp;
      SOURCE!K868&amp;      IF(lookups!$L$2-LEN(SOURCE!K868) &gt;= 0, REPT(" ",lookups!$M$2-LEN(SOURCE!K868)), "")&amp;
" | "&amp; SOURCE!L868&amp;      IF(lookups!$O$2-LEN(SOURCE!L868) &gt;= 0, REPT(" ",lookups!$O$2-LEN(SOURCE!L868)), "")&amp;
" | "&amp; SOURCE!M868&amp;      IF(lookups!$P$2-LEN(SOURCE!M868) &gt;= 0, REPT(" ",lookups!$P$2-LEN(SOURCE!M868)), "")&amp;
      "},"&amp;IF(SOURCE!O868&lt;&gt;"",""&amp;SOURCE!O868,"")
 )
)
)</f>
        <v>/*  844 */  { addItemToBuffer,              ITM_LEFT_DOUBLE_ANGLE,       "",                                            STD_LEFT_DOUBLE_ANGLE,                         (0 &lt;&lt; TAM_MAX_BITS) |     0, CAT_NONE | SLS_UNCHANGED | US_UNCHANGED | EIM_DISABLED | PTP_DISABLED     },</v>
      </c>
    </row>
    <row r="869" spans="1:1">
      <c r="A869" s="80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IF(lookups!$E$2-LEN(SOURCE!C869) &gt;= 0, REPT(" ",lookups!$E$2-LEN(SOURCE!C869)), "")&amp;
      SOURCE!D869&amp;", "&amp; IF(lookups!$F$2-LEN(SOURCE!D869) &gt;= 0, REPT(" ",lookups!$F$2-LEN(SOURCE!D869)), "")&amp;
      SOURCE!E869&amp;", "&amp; IF(lookups!$G$2-LEN(SOURCE!E869) &gt;=0, REPT(" ",lookups!$G$2-LEN(SOURCE!E869)), "")&amp;
      SOURCE!F869&amp;", "&amp; IF(lookups!$H$2-LEN(SOURCE!F869) &gt;= 0, REPT(" ",lookups!$H$2-LEN(SOURCE!F869)+2), "")&amp;"("&amp;
      SUBSTITUTE(TEXT(SOURCE!G869,"??0"),"  ","")&amp;" &lt;&lt; TAM_MAX_BITS) |"&amp; IF(lookups!$I$2-3 &gt;= 0, REPT(" ",MAX(1,lookups!$I$2-5+4+1-1-LEN(  IF(ISTEXT(SOURCE!H869),SOURCE!H869,  SUBSTITUTE(SUBSTITUTE(TEXT(SOURCE!H869,"????0"),"  ","")," ",""))   ))), "")&amp;
       IF(ISTEXT(SOURCE!H869),SOURCE!H869, SUBSTITUTE(SUBSTITUTE(TEXT(SOURCE!H869,"????0"),"  ","")," ",""))   &amp;","&amp; IF(lookups!$J$2-3 &gt;= 0, REPT(" ",lookups!$J$2-3-5), "")&amp;
      SOURCE!I869&amp;
" | "&amp; IF(lookups!$K$2-LEN(SOURCE!I869) &gt;= 0, REPT(" ",lookups!$K$2-LEN(SOURCE!I869)), "")&amp;
      SOURCE!J869&amp;      IF(lookups!$L$2-LEN(SOURCE!J869) &gt;= 0, REPT(" ",lookups!$L$2-LEN(SOURCE!J869)), "")&amp;
" | "&amp; IF(lookups!$K$2-LEN(SOURCE!I869) &gt;= 0, REPT(" ",lookups!$K$2-LEN(SOURCE!I869)), "")&amp;
      SOURCE!K869&amp;      IF(lookups!$L$2-LEN(SOURCE!K869) &gt;= 0, REPT(" ",lookups!$M$2-LEN(SOURCE!K869)), "")&amp;
" | "&amp; SOURCE!L869&amp;      IF(lookups!$O$2-LEN(SOURCE!L869) &gt;= 0, REPT(" ",lookups!$O$2-LEN(SOURCE!L869)), "")&amp;
" | "&amp; SOURCE!M869&amp;      IF(lookups!$P$2-LEN(SOURCE!M869) &gt;= 0, REPT(" ",lookups!$P$2-LEN(SOURCE!M869)), "")&amp;
      "},"&amp;IF(SOURCE!O869&lt;&gt;"",""&amp;SOURCE!O869,"")
 )
)
)</f>
        <v>/*  845 */  { addItemToBuffer,              ITM_NOT,                     "",                                            STD_NOT,                                       (0 &lt;&lt; TAM_MAX_BITS) |     0, CAT_NONE | SLS_UNCHANGED | US_UNCHANGED | EIM_DISABLED | PTP_DISABLED     },</v>
      </c>
    </row>
    <row r="870" spans="1:1">
      <c r="A870" s="80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IF(lookups!$E$2-LEN(SOURCE!C870) &gt;= 0, REPT(" ",lookups!$E$2-LEN(SOURCE!C870)), "")&amp;
      SOURCE!D870&amp;", "&amp; IF(lookups!$F$2-LEN(SOURCE!D870) &gt;= 0, REPT(" ",lookups!$F$2-LEN(SOURCE!D870)), "")&amp;
      SOURCE!E870&amp;", "&amp; IF(lookups!$G$2-LEN(SOURCE!E870) &gt;=0, REPT(" ",lookups!$G$2-LEN(SOURCE!E870)), "")&amp;
      SOURCE!F870&amp;", "&amp; IF(lookups!$H$2-LEN(SOURCE!F870) &gt;= 0, REPT(" ",lookups!$H$2-LEN(SOURCE!F870)+2), "")&amp;"("&amp;
      SUBSTITUTE(TEXT(SOURCE!G870,"??0"),"  ","")&amp;" &lt;&lt; TAM_MAX_BITS) |"&amp; IF(lookups!$I$2-3 &gt;= 0, REPT(" ",MAX(1,lookups!$I$2-5+4+1-1-LEN(  IF(ISTEXT(SOURCE!H870),SOURCE!H870,  SUBSTITUTE(SUBSTITUTE(TEXT(SOURCE!H870,"????0"),"  ","")," ",""))   ))), "")&amp;
       IF(ISTEXT(SOURCE!H870),SOURCE!H870, SUBSTITUTE(SUBSTITUTE(TEXT(SOURCE!H870,"????0"),"  ","")," ",""))   &amp;","&amp; IF(lookups!$J$2-3 &gt;= 0, REPT(" ",lookups!$J$2-3-5), "")&amp;
      SOURCE!I870&amp;
" | "&amp; IF(lookups!$K$2-LEN(SOURCE!I870) &gt;= 0, REPT(" ",lookups!$K$2-LEN(SOURCE!I870)), "")&amp;
      SOURCE!J870&amp;      IF(lookups!$L$2-LEN(SOURCE!J870) &gt;= 0, REPT(" ",lookups!$L$2-LEN(SOURCE!J870)), "")&amp;
" | "&amp; IF(lookups!$K$2-LEN(SOURCE!I870) &gt;= 0, REPT(" ",lookups!$K$2-LEN(SOURCE!I870)), "")&amp;
      SOURCE!K870&amp;      IF(lookups!$L$2-LEN(SOURCE!K870) &gt;= 0, REPT(" ",lookups!$M$2-LEN(SOURCE!K870)), "")&amp;
" | "&amp; SOURCE!L870&amp;      IF(lookups!$O$2-LEN(SOURCE!L870) &gt;= 0, REPT(" ",lookups!$O$2-LEN(SOURCE!L870)), "")&amp;
" | "&amp; SOURCE!M870&amp;      IF(lookups!$P$2-LEN(SOURCE!M870) &gt;= 0, REPT(" ",lookups!$P$2-LEN(SOURCE!M870)), "")&amp;
      "},"&amp;IF(SOURCE!O870&lt;&gt;"",""&amp;SOURCE!O870,"")
 )
)
)</f>
        <v>/*  846 */  { addItemToBuffer,              ITM_DEGREE,                  "",                                            STD_DEGREE,                                    (0 &lt;&lt; TAM_MAX_BITS) |     0, CAT_NONE | SLS_UNCHANGED | US_UNCHANGED | EIM_DISABLED | PTP_DISABLED     },</v>
      </c>
    </row>
    <row r="871" spans="1:1">
      <c r="A871" s="80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IF(lookups!$E$2-LEN(SOURCE!C871) &gt;= 0, REPT(" ",lookups!$E$2-LEN(SOURCE!C871)), "")&amp;
      SOURCE!D871&amp;", "&amp; IF(lookups!$F$2-LEN(SOURCE!D871) &gt;= 0, REPT(" ",lookups!$F$2-LEN(SOURCE!D871)), "")&amp;
      SOURCE!E871&amp;", "&amp; IF(lookups!$G$2-LEN(SOURCE!E871) &gt;=0, REPT(" ",lookups!$G$2-LEN(SOURCE!E871)), "")&amp;
      SOURCE!F871&amp;", "&amp; IF(lookups!$H$2-LEN(SOURCE!F871) &gt;= 0, REPT(" ",lookups!$H$2-LEN(SOURCE!F871)+2), "")&amp;"("&amp;
      SUBSTITUTE(TEXT(SOURCE!G871,"??0"),"  ","")&amp;" &lt;&lt; TAM_MAX_BITS) |"&amp; IF(lookups!$I$2-3 &gt;= 0, REPT(" ",MAX(1,lookups!$I$2-5+4+1-1-LEN(  IF(ISTEXT(SOURCE!H871),SOURCE!H871,  SUBSTITUTE(SUBSTITUTE(TEXT(SOURCE!H871,"????0"),"  ","")," ",""))   ))), "")&amp;
       IF(ISTEXT(SOURCE!H871),SOURCE!H871, SUBSTITUTE(SUBSTITUTE(TEXT(SOURCE!H871,"????0"),"  ","")," ",""))   &amp;","&amp; IF(lookups!$J$2-3 &gt;= 0, REPT(" ",lookups!$J$2-3-5), "")&amp;
      SOURCE!I871&amp;
" | "&amp; IF(lookups!$K$2-LEN(SOURCE!I871) &gt;= 0, REPT(" ",lookups!$K$2-LEN(SOURCE!I871)), "")&amp;
      SOURCE!J871&amp;      IF(lookups!$L$2-LEN(SOURCE!J871) &gt;= 0, REPT(" ",lookups!$L$2-LEN(SOURCE!J871)), "")&amp;
" | "&amp; IF(lookups!$K$2-LEN(SOURCE!I871) &gt;= 0, REPT(" ",lookups!$K$2-LEN(SOURCE!I871)), "")&amp;
      SOURCE!K871&amp;      IF(lookups!$L$2-LEN(SOURCE!K871) &gt;= 0, REPT(" ",lookups!$M$2-LEN(SOURCE!K871)), "")&amp;
" | "&amp; SOURCE!L871&amp;      IF(lookups!$O$2-LEN(SOURCE!L871) &gt;= 0, REPT(" ",lookups!$O$2-LEN(SOURCE!L871)), "")&amp;
" | "&amp; SOURCE!M871&amp;      IF(lookups!$P$2-LEN(SOURCE!M871) &gt;= 0, REPT(" ",lookups!$P$2-LEN(SOURCE!M871)), "")&amp;
      "},"&amp;IF(SOURCE!O871&lt;&gt;"",""&amp;SOURCE!O871,"")
 )
)
)</f>
        <v>/*  847 */  { addItemToBuffer,              ITM_PLUS_MINUS,              "",                                            STD_PLUS_MINUS,                                (0 &lt;&lt; TAM_MAX_BITS) |     0, CAT_NONE | SLS_UNCHANGED | US_UNCHANGED | EIM_DISABLED | PTP_DISABLED     },</v>
      </c>
    </row>
    <row r="872" spans="1:1">
      <c r="A872" s="80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IF(lookups!$E$2-LEN(SOURCE!C872) &gt;= 0, REPT(" ",lookups!$E$2-LEN(SOURCE!C872)), "")&amp;
      SOURCE!D872&amp;", "&amp; IF(lookups!$F$2-LEN(SOURCE!D872) &gt;= 0, REPT(" ",lookups!$F$2-LEN(SOURCE!D872)), "")&amp;
      SOURCE!E872&amp;", "&amp; IF(lookups!$G$2-LEN(SOURCE!E872) &gt;=0, REPT(" ",lookups!$G$2-LEN(SOURCE!E872)), "")&amp;
      SOURCE!F872&amp;", "&amp; IF(lookups!$H$2-LEN(SOURCE!F872) &gt;= 0, REPT(" ",lookups!$H$2-LEN(SOURCE!F872)+2), "")&amp;"("&amp;
      SUBSTITUTE(TEXT(SOURCE!G872,"??0"),"  ","")&amp;" &lt;&lt; TAM_MAX_BITS) |"&amp; IF(lookups!$I$2-3 &gt;= 0, REPT(" ",MAX(1,lookups!$I$2-5+4+1-1-LEN(  IF(ISTEXT(SOURCE!H872),SOURCE!H872,  SUBSTITUTE(SUBSTITUTE(TEXT(SOURCE!H872,"????0"),"  ","")," ",""))   ))), "")&amp;
       IF(ISTEXT(SOURCE!H872),SOURCE!H872, SUBSTITUTE(SUBSTITUTE(TEXT(SOURCE!H872,"????0"),"  ","")," ",""))   &amp;","&amp; IF(lookups!$J$2-3 &gt;= 0, REPT(" ",lookups!$J$2-3-5), "")&amp;
      SOURCE!I872&amp;
" | "&amp; IF(lookups!$K$2-LEN(SOURCE!I872) &gt;= 0, REPT(" ",lookups!$K$2-LEN(SOURCE!I872)), "")&amp;
      SOURCE!J872&amp;      IF(lookups!$L$2-LEN(SOURCE!J872) &gt;= 0, REPT(" ",lookups!$L$2-LEN(SOURCE!J872)), "")&amp;
" | "&amp; IF(lookups!$K$2-LEN(SOURCE!I872) &gt;= 0, REPT(" ",lookups!$K$2-LEN(SOURCE!I872)), "")&amp;
      SOURCE!K872&amp;      IF(lookups!$L$2-LEN(SOURCE!K872) &gt;= 0, REPT(" ",lookups!$M$2-LEN(SOURCE!K872)), "")&amp;
" | "&amp; SOURCE!L872&amp;      IF(lookups!$O$2-LEN(SOURCE!L872) &gt;= 0, REPT(" ",lookups!$O$2-LEN(SOURCE!L872)), "")&amp;
" | "&amp; SOURCE!M872&amp;      IF(lookups!$P$2-LEN(SOURCE!M872) &gt;= 0, REPT(" ",lookups!$P$2-LEN(SOURCE!M872)), "")&amp;
      "},"&amp;IF(SOURCE!O872&lt;&gt;"",""&amp;SOURCE!O872,"")
 )
)
)</f>
        <v>/*  848 */  { addItemToBuffer,              ITM_MICRO,                   "",                                            STD_MICRO,                                     (0 &lt;&lt; TAM_MAX_BITS) |     0, CAT_NONE | SLS_UNCHANGED | US_UNCHANGED | EIM_DISABLED | PTP_DISABLED     },</v>
      </c>
    </row>
    <row r="873" spans="1:1">
      <c r="A873" s="80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IF(lookups!$E$2-LEN(SOURCE!C873) &gt;= 0, REPT(" ",lookups!$E$2-LEN(SOURCE!C873)), "")&amp;
      SOURCE!D873&amp;", "&amp; IF(lookups!$F$2-LEN(SOURCE!D873) &gt;= 0, REPT(" ",lookups!$F$2-LEN(SOURCE!D873)), "")&amp;
      SOURCE!E873&amp;", "&amp; IF(lookups!$G$2-LEN(SOURCE!E873) &gt;=0, REPT(" ",lookups!$G$2-LEN(SOURCE!E873)), "")&amp;
      SOURCE!F873&amp;", "&amp; IF(lookups!$H$2-LEN(SOURCE!F873) &gt;= 0, REPT(" ",lookups!$H$2-LEN(SOURCE!F873)+2), "")&amp;"("&amp;
      SUBSTITUTE(TEXT(SOURCE!G873,"??0"),"  ","")&amp;" &lt;&lt; TAM_MAX_BITS) |"&amp; IF(lookups!$I$2-3 &gt;= 0, REPT(" ",MAX(1,lookups!$I$2-5+4+1-1-LEN(  IF(ISTEXT(SOURCE!H873),SOURCE!H873,  SUBSTITUTE(SUBSTITUTE(TEXT(SOURCE!H873,"????0"),"  ","")," ",""))   ))), "")&amp;
       IF(ISTEXT(SOURCE!H873),SOURCE!H873, SUBSTITUTE(SUBSTITUTE(TEXT(SOURCE!H873,"????0"),"  ","")," ",""))   &amp;","&amp; IF(lookups!$J$2-3 &gt;= 0, REPT(" ",lookups!$J$2-3-5), "")&amp;
      SOURCE!I873&amp;
" | "&amp; IF(lookups!$K$2-LEN(SOURCE!I873) &gt;= 0, REPT(" ",lookups!$K$2-LEN(SOURCE!I873)), "")&amp;
      SOURCE!J873&amp;      IF(lookups!$L$2-LEN(SOURCE!J873) &gt;= 0, REPT(" ",lookups!$L$2-LEN(SOURCE!J873)), "")&amp;
" | "&amp; IF(lookups!$K$2-LEN(SOURCE!I873) &gt;= 0, REPT(" ",lookups!$K$2-LEN(SOURCE!I873)), "")&amp;
      SOURCE!K873&amp;      IF(lookups!$L$2-LEN(SOURCE!K873) &gt;= 0, REPT(" ",lookups!$M$2-LEN(SOURCE!K873)), "")&amp;
" | "&amp; SOURCE!L873&amp;      IF(lookups!$O$2-LEN(SOURCE!L873) &gt;= 0, REPT(" ",lookups!$O$2-LEN(SOURCE!L873)), "")&amp;
" | "&amp; SOURCE!M873&amp;      IF(lookups!$P$2-LEN(SOURCE!M873) &gt;= 0, REPT(" ",lookups!$P$2-LEN(SOURCE!M873)), "")&amp;
      "},"&amp;IF(SOURCE!O873&lt;&gt;"",""&amp;SOURCE!O873,"")
 )
)
)</f>
        <v>/*  849 */  { addItemToBuffer,              ITM_DOT,                     "",                                            STD_DOT,                                       (0 &lt;&lt; TAM_MAX_BITS) |     0, CAT_NONE | SLS_UNCHANGED | US_UNCHANGED | EIM_DISABLED | PTP_DISABLED     },</v>
      </c>
    </row>
    <row r="874" spans="1:1">
      <c r="A874" s="80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IF(lookups!$E$2-LEN(SOURCE!C874) &gt;= 0, REPT(" ",lookups!$E$2-LEN(SOURCE!C874)), "")&amp;
      SOURCE!D874&amp;", "&amp; IF(lookups!$F$2-LEN(SOURCE!D874) &gt;= 0, REPT(" ",lookups!$F$2-LEN(SOURCE!D874)), "")&amp;
      SOURCE!E874&amp;", "&amp; IF(lookups!$G$2-LEN(SOURCE!E874) &gt;=0, REPT(" ",lookups!$G$2-LEN(SOURCE!E874)), "")&amp;
      SOURCE!F874&amp;", "&amp; IF(lookups!$H$2-LEN(SOURCE!F874) &gt;= 0, REPT(" ",lookups!$H$2-LEN(SOURCE!F874)+2), "")&amp;"("&amp;
      SUBSTITUTE(TEXT(SOURCE!G874,"??0"),"  ","")&amp;" &lt;&lt; TAM_MAX_BITS) |"&amp; IF(lookups!$I$2-3 &gt;= 0, REPT(" ",MAX(1,lookups!$I$2-5+4+1-1-LEN(  IF(ISTEXT(SOURCE!H874),SOURCE!H874,  SUBSTITUTE(SUBSTITUTE(TEXT(SOURCE!H874,"????0"),"  ","")," ",""))   ))), "")&amp;
       IF(ISTEXT(SOURCE!H874),SOURCE!H874, SUBSTITUTE(SUBSTITUTE(TEXT(SOURCE!H874,"????0"),"  ","")," ",""))   &amp;","&amp; IF(lookups!$J$2-3 &gt;= 0, REPT(" ",lookups!$J$2-3-5), "")&amp;
      SOURCE!I874&amp;
" | "&amp; IF(lookups!$K$2-LEN(SOURCE!I874) &gt;= 0, REPT(" ",lookups!$K$2-LEN(SOURCE!I874)), "")&amp;
      SOURCE!J874&amp;      IF(lookups!$L$2-LEN(SOURCE!J874) &gt;= 0, REPT(" ",lookups!$L$2-LEN(SOURCE!J874)), "")&amp;
" | "&amp; IF(lookups!$K$2-LEN(SOURCE!I874) &gt;= 0, REPT(" ",lookups!$K$2-LEN(SOURCE!I874)), "")&amp;
      SOURCE!K874&amp;      IF(lookups!$L$2-LEN(SOURCE!K874) &gt;= 0, REPT(" ",lookups!$M$2-LEN(SOURCE!K874)), "")&amp;
" | "&amp; SOURCE!L874&amp;      IF(lookups!$O$2-LEN(SOURCE!L874) &gt;= 0, REPT(" ",lookups!$O$2-LEN(SOURCE!L874)), "")&amp;
" | "&amp; SOURCE!M874&amp;      IF(lookups!$P$2-LEN(SOURCE!M874) &gt;= 0, REPT(" ",lookups!$P$2-LEN(SOURCE!M874)), "")&amp;
      "},"&amp;IF(SOURCE!O874&lt;&gt;"",""&amp;SOURCE!O874,"")
 )
)
)</f>
        <v>/*  850 */  { addItemToBuffer,              ITM_RIGHT_DOUBLE_ANGLE,      "",                                            STD_RIGHT_DOUBLE_ANGLE,                        (0 &lt;&lt; TAM_MAX_BITS) |     0, CAT_NONE | SLS_UNCHANGED | US_UNCHANGED | EIM_DISABLED | PTP_DISABLED     },</v>
      </c>
    </row>
    <row r="875" spans="1:1">
      <c r="A875" s="80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IF(lookups!$E$2-LEN(SOURCE!C875) &gt;= 0, REPT(" ",lookups!$E$2-LEN(SOURCE!C875)), "")&amp;
      SOURCE!D875&amp;", "&amp; IF(lookups!$F$2-LEN(SOURCE!D875) &gt;= 0, REPT(" ",lookups!$F$2-LEN(SOURCE!D875)), "")&amp;
      SOURCE!E875&amp;", "&amp; IF(lookups!$G$2-LEN(SOURCE!E875) &gt;=0, REPT(" ",lookups!$G$2-LEN(SOURCE!E875)), "")&amp;
      SOURCE!F875&amp;", "&amp; IF(lookups!$H$2-LEN(SOURCE!F875) &gt;= 0, REPT(" ",lookups!$H$2-LEN(SOURCE!F875)+2), "")&amp;"("&amp;
      SUBSTITUTE(TEXT(SOURCE!G875,"??0"),"  ","")&amp;" &lt;&lt; TAM_MAX_BITS) |"&amp; IF(lookups!$I$2-3 &gt;= 0, REPT(" ",MAX(1,lookups!$I$2-5+4+1-1-LEN(  IF(ISTEXT(SOURCE!H875),SOURCE!H875,  SUBSTITUTE(SUBSTITUTE(TEXT(SOURCE!H875,"????0"),"  ","")," ",""))   ))), "")&amp;
       IF(ISTEXT(SOURCE!H875),SOURCE!H875, SUBSTITUTE(SUBSTITUTE(TEXT(SOURCE!H875,"????0"),"  ","")," ",""))   &amp;","&amp; IF(lookups!$J$2-3 &gt;= 0, REPT(" ",lookups!$J$2-3-5), "")&amp;
      SOURCE!I875&amp;
" | "&amp; IF(lookups!$K$2-LEN(SOURCE!I875) &gt;= 0, REPT(" ",lookups!$K$2-LEN(SOURCE!I875)), "")&amp;
      SOURCE!J875&amp;      IF(lookups!$L$2-LEN(SOURCE!J875) &gt;= 0, REPT(" ",lookups!$L$2-LEN(SOURCE!J875)), "")&amp;
" | "&amp; IF(lookups!$K$2-LEN(SOURCE!I875) &gt;= 0, REPT(" ",lookups!$K$2-LEN(SOURCE!I875)), "")&amp;
      SOURCE!K875&amp;      IF(lookups!$L$2-LEN(SOURCE!K875) &gt;= 0, REPT(" ",lookups!$M$2-LEN(SOURCE!K875)), "")&amp;
" | "&amp; SOURCE!L875&amp;      IF(lookups!$O$2-LEN(SOURCE!L875) &gt;= 0, REPT(" ",lookups!$O$2-LEN(SOURCE!L875)), "")&amp;
" | "&amp; SOURCE!M875&amp;      IF(lookups!$P$2-LEN(SOURCE!M875) &gt;= 0, REPT(" ",lookups!$P$2-LEN(SOURCE!M875)), "")&amp;
      "},"&amp;IF(SOURCE!O875&lt;&gt;"",""&amp;SOURCE!O875,"")
 )
)
)</f>
        <v>/*  851 */  { addItemToBuffer,              ITM_ONE_HALF,                "",                                            STD_ONE_HALF,                                  (0 &lt;&lt; TAM_MAX_BITS) |     0, CAT_NONE | SLS_UNCHANGED | US_UNCHANGED | EIM_DISABLED | PTP_DISABLED     },</v>
      </c>
    </row>
    <row r="876" spans="1:1">
      <c r="A876" s="80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IF(lookups!$E$2-LEN(SOURCE!C876) &gt;= 0, REPT(" ",lookups!$E$2-LEN(SOURCE!C876)), "")&amp;
      SOURCE!D876&amp;", "&amp; IF(lookups!$F$2-LEN(SOURCE!D876) &gt;= 0, REPT(" ",lookups!$F$2-LEN(SOURCE!D876)), "")&amp;
      SOURCE!E876&amp;", "&amp; IF(lookups!$G$2-LEN(SOURCE!E876) &gt;=0, REPT(" ",lookups!$G$2-LEN(SOURCE!E876)), "")&amp;
      SOURCE!F876&amp;", "&amp; IF(lookups!$H$2-LEN(SOURCE!F876) &gt;= 0, REPT(" ",lookups!$H$2-LEN(SOURCE!F876)+2), "")&amp;"("&amp;
      SUBSTITUTE(TEXT(SOURCE!G876,"??0"),"  ","")&amp;" &lt;&lt; TAM_MAX_BITS) |"&amp; IF(lookups!$I$2-3 &gt;= 0, REPT(" ",MAX(1,lookups!$I$2-5+4+1-1-LEN(  IF(ISTEXT(SOURCE!H876),SOURCE!H876,  SUBSTITUTE(SUBSTITUTE(TEXT(SOURCE!H876,"????0"),"  ","")," ",""))   ))), "")&amp;
       IF(ISTEXT(SOURCE!H876),SOURCE!H876, SUBSTITUTE(SUBSTITUTE(TEXT(SOURCE!H876,"????0"),"  ","")," ",""))   &amp;","&amp; IF(lookups!$J$2-3 &gt;= 0, REPT(" ",lookups!$J$2-3-5), "")&amp;
      SOURCE!I876&amp;
" | "&amp; IF(lookups!$K$2-LEN(SOURCE!I876) &gt;= 0, REPT(" ",lookups!$K$2-LEN(SOURCE!I876)), "")&amp;
      SOURCE!J876&amp;      IF(lookups!$L$2-LEN(SOURCE!J876) &gt;= 0, REPT(" ",lookups!$L$2-LEN(SOURCE!J876)), "")&amp;
" | "&amp; IF(lookups!$K$2-LEN(SOURCE!I876) &gt;= 0, REPT(" ",lookups!$K$2-LEN(SOURCE!I876)), "")&amp;
      SOURCE!K876&amp;      IF(lookups!$L$2-LEN(SOURCE!K876) &gt;= 0, REPT(" ",lookups!$M$2-LEN(SOURCE!K876)), "")&amp;
" | "&amp; SOURCE!L876&amp;      IF(lookups!$O$2-LEN(SOURCE!L876) &gt;= 0, REPT(" ",lookups!$O$2-LEN(SOURCE!L876)), "")&amp;
" | "&amp; SOURCE!M876&amp;      IF(lookups!$P$2-LEN(SOURCE!M876) &gt;= 0, REPT(" ",lookups!$P$2-LEN(SOURCE!M876)), "")&amp;
      "},"&amp;IF(SOURCE!O876&lt;&gt;"",""&amp;SOURCE!O876,"")
 )
)
)</f>
        <v>/*  852 */  { addItemToBuffer,              ITM_ONE_QUARTER,             "",                                            STD_ONE_QUARTER,                               (0 &lt;&lt; TAM_MAX_BITS) |     0, CAT_NONE | SLS_UNCHANGED | US_UNCHANGED | EIM_DISABLED | PTP_DISABLED     },</v>
      </c>
    </row>
    <row r="877" spans="1:1">
      <c r="A877" s="80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IF(lookups!$E$2-LEN(SOURCE!C877) &gt;= 0, REPT(" ",lookups!$E$2-LEN(SOURCE!C877)), "")&amp;
      SOURCE!D877&amp;", "&amp; IF(lookups!$F$2-LEN(SOURCE!D877) &gt;= 0, REPT(" ",lookups!$F$2-LEN(SOURCE!D877)), "")&amp;
      SOURCE!E877&amp;", "&amp; IF(lookups!$G$2-LEN(SOURCE!E877) &gt;=0, REPT(" ",lookups!$G$2-LEN(SOURCE!E877)), "")&amp;
      SOURCE!F877&amp;", "&amp; IF(lookups!$H$2-LEN(SOURCE!F877) &gt;= 0, REPT(" ",lookups!$H$2-LEN(SOURCE!F877)+2), "")&amp;"("&amp;
      SUBSTITUTE(TEXT(SOURCE!G877,"??0"),"  ","")&amp;" &lt;&lt; TAM_MAX_BITS) |"&amp; IF(lookups!$I$2-3 &gt;= 0, REPT(" ",MAX(1,lookups!$I$2-5+4+1-1-LEN(  IF(ISTEXT(SOURCE!H877),SOURCE!H877,  SUBSTITUTE(SUBSTITUTE(TEXT(SOURCE!H877,"????0"),"  ","")," ",""))   ))), "")&amp;
       IF(ISTEXT(SOURCE!H877),SOURCE!H877, SUBSTITUTE(SUBSTITUTE(TEXT(SOURCE!H877,"????0"),"  ","")," ",""))   &amp;","&amp; IF(lookups!$J$2-3 &gt;= 0, REPT(" ",lookups!$J$2-3-5), "")&amp;
      SOURCE!I877&amp;
" | "&amp; IF(lookups!$K$2-LEN(SOURCE!I877) &gt;= 0, REPT(" ",lookups!$K$2-LEN(SOURCE!I877)), "")&amp;
      SOURCE!J877&amp;      IF(lookups!$L$2-LEN(SOURCE!J877) &gt;= 0, REPT(" ",lookups!$L$2-LEN(SOURCE!J877)), "")&amp;
" | "&amp; IF(lookups!$K$2-LEN(SOURCE!I877) &gt;= 0, REPT(" ",lookups!$K$2-LEN(SOURCE!I877)), "")&amp;
      SOURCE!K877&amp;      IF(lookups!$L$2-LEN(SOURCE!K877) &gt;= 0, REPT(" ",lookups!$M$2-LEN(SOURCE!K877)), "")&amp;
" | "&amp; SOURCE!L877&amp;      IF(lookups!$O$2-LEN(SOURCE!L877) &gt;= 0, REPT(" ",lookups!$O$2-LEN(SOURCE!L877)), "")&amp;
" | "&amp; SOURCE!M877&amp;      IF(lookups!$P$2-LEN(SOURCE!M877) &gt;= 0, REPT(" ",lookups!$P$2-LEN(SOURCE!M877)), "")&amp;
      "},"&amp;IF(SOURCE!O877&lt;&gt;"",""&amp;SOURCE!O877,"")
 )
)
)</f>
        <v>/*  853 */  { addItemToBuffer,              ITM_INVERTED_QUESTION_MARK,  "",                                            STD_INVERTED_QUESTION_MARK,                    (0 &lt;&lt; TAM_MAX_BITS) |     0, CAT_NONE | SLS_UNCHANGED | US_UNCHANGED | EIM_DISABLED | PTP_DISABLED     },</v>
      </c>
    </row>
    <row r="878" spans="1:1">
      <c r="A878" s="80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IF(lookups!$E$2-LEN(SOURCE!C878) &gt;= 0, REPT(" ",lookups!$E$2-LEN(SOURCE!C878)), "")&amp;
      SOURCE!D878&amp;", "&amp; IF(lookups!$F$2-LEN(SOURCE!D878) &gt;= 0, REPT(" ",lookups!$F$2-LEN(SOURCE!D878)), "")&amp;
      SOURCE!E878&amp;", "&amp; IF(lookups!$G$2-LEN(SOURCE!E878) &gt;=0, REPT(" ",lookups!$G$2-LEN(SOURCE!E878)), "")&amp;
      SOURCE!F878&amp;", "&amp; IF(lookups!$H$2-LEN(SOURCE!F878) &gt;= 0, REPT(" ",lookups!$H$2-LEN(SOURCE!F878)+2), "")&amp;"("&amp;
      SUBSTITUTE(TEXT(SOURCE!G878,"??0"),"  ","")&amp;" &lt;&lt; TAM_MAX_BITS) |"&amp; IF(lookups!$I$2-3 &gt;= 0, REPT(" ",MAX(1,lookups!$I$2-5+4+1-1-LEN(  IF(ISTEXT(SOURCE!H878),SOURCE!H878,  SUBSTITUTE(SUBSTITUTE(TEXT(SOURCE!H878,"????0"),"  ","")," ",""))   ))), "")&amp;
       IF(ISTEXT(SOURCE!H878),SOURCE!H878, SUBSTITUTE(SUBSTITUTE(TEXT(SOURCE!H878,"????0"),"  ","")," ",""))   &amp;","&amp; IF(lookups!$J$2-3 &gt;= 0, REPT(" ",lookups!$J$2-3-5), "")&amp;
      SOURCE!I878&amp;
" | "&amp; IF(lookups!$K$2-LEN(SOURCE!I878) &gt;= 0, REPT(" ",lookups!$K$2-LEN(SOURCE!I878)), "")&amp;
      SOURCE!J878&amp;      IF(lookups!$L$2-LEN(SOURCE!J878) &gt;= 0, REPT(" ",lookups!$L$2-LEN(SOURCE!J878)), "")&amp;
" | "&amp; IF(lookups!$K$2-LEN(SOURCE!I878) &gt;= 0, REPT(" ",lookups!$K$2-LEN(SOURCE!I878)), "")&amp;
      SOURCE!K878&amp;      IF(lookups!$L$2-LEN(SOURCE!K878) &gt;= 0, REPT(" ",lookups!$M$2-LEN(SOURCE!K878)), "")&amp;
" | "&amp; SOURCE!L878&amp;      IF(lookups!$O$2-LEN(SOURCE!L878) &gt;= 0, REPT(" ",lookups!$O$2-LEN(SOURCE!L878)), "")&amp;
" | "&amp; SOURCE!M878&amp;      IF(lookups!$P$2-LEN(SOURCE!M878) &gt;= 0, REPT(" ",lookups!$P$2-LEN(SOURCE!M878)), "")&amp;
      "},"&amp;IF(SOURCE!O878&lt;&gt;"",""&amp;SOURCE!O878,"")
 )
)
)</f>
        <v>/*  854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79" spans="1:1">
      <c r="A879" s="80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IF(lookups!$E$2-LEN(SOURCE!C879) &gt;= 0, REPT(" ",lookups!$E$2-LEN(SOURCE!C879)), "")&amp;
      SOURCE!D879&amp;", "&amp; IF(lookups!$F$2-LEN(SOURCE!D879) &gt;= 0, REPT(" ",lookups!$F$2-LEN(SOURCE!D879)), "")&amp;
      SOURCE!E879&amp;", "&amp; IF(lookups!$G$2-LEN(SOURCE!E879) &gt;=0, REPT(" ",lookups!$G$2-LEN(SOURCE!E879)), "")&amp;
      SOURCE!F879&amp;", "&amp; IF(lookups!$H$2-LEN(SOURCE!F879) &gt;= 0, REPT(" ",lookups!$H$2-LEN(SOURCE!F879)+2), "")&amp;"("&amp;
      SUBSTITUTE(TEXT(SOURCE!G879,"??0"),"  ","")&amp;" &lt;&lt; TAM_MAX_BITS) |"&amp; IF(lookups!$I$2-3 &gt;= 0, REPT(" ",MAX(1,lookups!$I$2-5+4+1-1-LEN(  IF(ISTEXT(SOURCE!H879),SOURCE!H879,  SUBSTITUTE(SUBSTITUTE(TEXT(SOURCE!H879,"????0"),"  ","")," ",""))   ))), "")&amp;
       IF(ISTEXT(SOURCE!H879),SOURCE!H879, SUBSTITUTE(SUBSTITUTE(TEXT(SOURCE!H879,"????0"),"  ","")," ",""))   &amp;","&amp; IF(lookups!$J$2-3 &gt;= 0, REPT(" ",lookups!$J$2-3-5), "")&amp;
      SOURCE!I879&amp;
" | "&amp; IF(lookups!$K$2-LEN(SOURCE!I879) &gt;= 0, REPT(" ",lookups!$K$2-LEN(SOURCE!I879)), "")&amp;
      SOURCE!J879&amp;      IF(lookups!$L$2-LEN(SOURCE!J879) &gt;= 0, REPT(" ",lookups!$L$2-LEN(SOURCE!J879)), "")&amp;
" | "&amp; IF(lookups!$K$2-LEN(SOURCE!I879) &gt;= 0, REPT(" ",lookups!$K$2-LEN(SOURCE!I879)), "")&amp;
      SOURCE!K879&amp;      IF(lookups!$L$2-LEN(SOURCE!K879) &gt;= 0, REPT(" ",lookups!$M$2-LEN(SOURCE!K879)), "")&amp;
" | "&amp; SOURCE!L879&amp;      IF(lookups!$O$2-LEN(SOURCE!L879) &gt;= 0, REPT(" ",lookups!$O$2-LEN(SOURCE!L879)), "")&amp;
" | "&amp; SOURCE!M879&amp;      IF(lookups!$P$2-LEN(SOURCE!M879) &gt;= 0, REPT(" ",lookups!$P$2-LEN(SOURCE!M879)), "")&amp;
      "},"&amp;IF(SOURCE!O879&lt;&gt;"",""&amp;SOURCE!O879,"")
 )
)
)</f>
        <v>/*  855 */  { addItemToBuffer,              ITM_CROSS,                   "",                                            STD_CROSS,                                     (0 &lt;&lt; TAM_MAX_BITS) |     0, CAT_NONE | SLS_UNCHANGED | US_UNCHANGED | EIM_DISABLED | PTP_DISABLED     },</v>
      </c>
    </row>
    <row r="880" spans="1:1">
      <c r="A880" s="80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IF(lookups!$E$2-LEN(SOURCE!C880) &gt;= 0, REPT(" ",lookups!$E$2-LEN(SOURCE!C880)), "")&amp;
      SOURCE!D880&amp;", "&amp; IF(lookups!$F$2-LEN(SOURCE!D880) &gt;= 0, REPT(" ",lookups!$F$2-LEN(SOURCE!D880)), "")&amp;
      SOURCE!E880&amp;", "&amp; IF(lookups!$G$2-LEN(SOURCE!E880) &gt;=0, REPT(" ",lookups!$G$2-LEN(SOURCE!E880)), "")&amp;
      SOURCE!F880&amp;", "&amp; IF(lookups!$H$2-LEN(SOURCE!F880) &gt;= 0, REPT(" ",lookups!$H$2-LEN(SOURCE!F880)+2), "")&amp;"("&amp;
      SUBSTITUTE(TEXT(SOURCE!G880,"??0"),"  ","")&amp;" &lt;&lt; TAM_MAX_BITS) |"&amp; IF(lookups!$I$2-3 &gt;= 0, REPT(" ",MAX(1,lookups!$I$2-5+4+1-1-LEN(  IF(ISTEXT(SOURCE!H880),SOURCE!H880,  SUBSTITUTE(SUBSTITUTE(TEXT(SOURCE!H880,"????0"),"  ","")," ",""))   ))), "")&amp;
       IF(ISTEXT(SOURCE!H880),SOURCE!H880, SUBSTITUTE(SUBSTITUTE(TEXT(SOURCE!H880,"????0"),"  ","")," ",""))   &amp;","&amp; IF(lookups!$J$2-3 &gt;= 0, REPT(" ",lookups!$J$2-3-5), "")&amp;
      SOURCE!I880&amp;
" | "&amp; IF(lookups!$K$2-LEN(SOURCE!I880) &gt;= 0, REPT(" ",lookups!$K$2-LEN(SOURCE!I880)), "")&amp;
      SOURCE!J880&amp;      IF(lookups!$L$2-LEN(SOURCE!J880) &gt;= 0, REPT(" ",lookups!$L$2-LEN(SOURCE!J880)), "")&amp;
" | "&amp; IF(lookups!$K$2-LEN(SOURCE!I880) &gt;= 0, REPT(" ",lookups!$K$2-LEN(SOURCE!I880)), "")&amp;
      SOURCE!K880&amp;      IF(lookups!$L$2-LEN(SOURCE!K880) &gt;= 0, REPT(" ",lookups!$M$2-LEN(SOURCE!K880)), "")&amp;
" | "&amp; SOURCE!L880&amp;      IF(lookups!$O$2-LEN(SOURCE!L880) &gt;= 0, REPT(" ",lookups!$O$2-LEN(SOURCE!L880)), "")&amp;
" | "&amp; SOURCE!M880&amp;      IF(lookups!$P$2-LEN(SOURCE!M880) &gt;= 0, REPT(" ",lookups!$P$2-LEN(SOURCE!M880)), "")&amp;
      "},"&amp;IF(SOURCE!O880&lt;&gt;"",""&amp;SOURCE!O880,"")
 )
)
)</f>
        <v>/*  856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81" spans="1:1">
      <c r="A881" s="80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IF(lookups!$E$2-LEN(SOURCE!C881) &gt;= 0, REPT(" ",lookups!$E$2-LEN(SOURCE!C881)), "")&amp;
      SOURCE!D881&amp;", "&amp; IF(lookups!$F$2-LEN(SOURCE!D881) &gt;= 0, REPT(" ",lookups!$F$2-LEN(SOURCE!D881)), "")&amp;
      SOURCE!E881&amp;", "&amp; IF(lookups!$G$2-LEN(SOURCE!E881) &gt;=0, REPT(" ",lookups!$G$2-LEN(SOURCE!E881)), "")&amp;
      SOURCE!F881&amp;", "&amp; IF(lookups!$H$2-LEN(SOURCE!F881) &gt;= 0, REPT(" ",lookups!$H$2-LEN(SOURCE!F881)+2), "")&amp;"("&amp;
      SUBSTITUTE(TEXT(SOURCE!G881,"??0"),"  ","")&amp;" &lt;&lt; TAM_MAX_BITS) |"&amp; IF(lookups!$I$2-3 &gt;= 0, REPT(" ",MAX(1,lookups!$I$2-5+4+1-1-LEN(  IF(ISTEXT(SOURCE!H881),SOURCE!H881,  SUBSTITUTE(SUBSTITUTE(TEXT(SOURCE!H881,"????0"),"  ","")," ",""))   ))), "")&amp;
       IF(ISTEXT(SOURCE!H881),SOURCE!H881, SUBSTITUTE(SUBSTITUTE(TEXT(SOURCE!H881,"????0"),"  ","")," ",""))   &amp;","&amp; IF(lookups!$J$2-3 &gt;= 0, REPT(" ",lookups!$J$2-3-5), "")&amp;
      SOURCE!I881&amp;
" | "&amp; IF(lookups!$K$2-LEN(SOURCE!I881) &gt;= 0, REPT(" ",lookups!$K$2-LEN(SOURCE!I881)), "")&amp;
      SOURCE!J881&amp;      IF(lookups!$L$2-LEN(SOURCE!J881) &gt;= 0, REPT(" ",lookups!$L$2-LEN(SOURCE!J881)), "")&amp;
" | "&amp; IF(lookups!$K$2-LEN(SOURCE!I881) &gt;= 0, REPT(" ",lookups!$K$2-LEN(SOURCE!I881)), "")&amp;
      SOURCE!K881&amp;      IF(lookups!$L$2-LEN(SOURCE!K881) &gt;= 0, REPT(" ",lookups!$M$2-LEN(SOURCE!K881)), "")&amp;
" | "&amp; SOURCE!L881&amp;      IF(lookups!$O$2-LEN(SOURCE!L881) &gt;= 0, REPT(" ",lookups!$O$2-LEN(SOURCE!L881)), "")&amp;
" | "&amp; SOURCE!M881&amp;      IF(lookups!$P$2-LEN(SOURCE!M881) &gt;= 0, REPT(" ",lookups!$P$2-LEN(SOURCE!M881)), "")&amp;
      "},"&amp;IF(SOURCE!O881&lt;&gt;"",""&amp;SOURCE!O881,"")
 )
)
)</f>
        <v>/*  857 */  { addItemToBuffer,              ITM_OBELUS,                  "",                                            STD_DIVIDE,                                    (0 &lt;&lt; TAM_MAX_BITS) |     0, CAT_NONE | SLS_UNCHANGED | US_UNCHANGED | EIM_DISABLED | PTP_DISABLED     },</v>
      </c>
    </row>
    <row r="882" spans="1:1">
      <c r="A882" s="80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IF(lookups!$E$2-LEN(SOURCE!C882) &gt;= 0, REPT(" ",lookups!$E$2-LEN(SOURCE!C882)), "")&amp;
      SOURCE!D882&amp;", "&amp; IF(lookups!$F$2-LEN(SOURCE!D882) &gt;= 0, REPT(" ",lookups!$F$2-LEN(SOURCE!D882)), "")&amp;
      SOURCE!E882&amp;", "&amp; IF(lookups!$G$2-LEN(SOURCE!E882) &gt;=0, REPT(" ",lookups!$G$2-LEN(SOURCE!E882)), "")&amp;
      SOURCE!F882&amp;", "&amp; IF(lookups!$H$2-LEN(SOURCE!F882) &gt;= 0, REPT(" ",lookups!$H$2-LEN(SOURCE!F882)+2), "")&amp;"("&amp;
      SUBSTITUTE(TEXT(SOURCE!G882,"??0"),"  ","")&amp;" &lt;&lt; TAM_MAX_BITS) |"&amp; IF(lookups!$I$2-3 &gt;= 0, REPT(" ",MAX(1,lookups!$I$2-5+4+1-1-LEN(  IF(ISTEXT(SOURCE!H882),SOURCE!H882,  SUBSTITUTE(SUBSTITUTE(TEXT(SOURCE!H882,"????0"),"  ","")," ",""))   ))), "")&amp;
       IF(ISTEXT(SOURCE!H882),SOURCE!H882, SUBSTITUTE(SUBSTITUTE(TEXT(SOURCE!H882,"????0"),"  ","")," ",""))   &amp;","&amp; IF(lookups!$J$2-3 &gt;= 0, REPT(" ",lookups!$J$2-3-5), "")&amp;
      SOURCE!I882&amp;
" | "&amp; IF(lookups!$K$2-LEN(SOURCE!I882) &gt;= 0, REPT(" ",lookups!$K$2-LEN(SOURCE!I882)), "")&amp;
      SOURCE!J882&amp;      IF(lookups!$L$2-LEN(SOURCE!J882) &gt;= 0, REPT(" ",lookups!$L$2-LEN(SOURCE!J882)), "")&amp;
" | "&amp; IF(lookups!$K$2-LEN(SOURCE!I882) &gt;= 0, REPT(" ",lookups!$K$2-LEN(SOURCE!I882)), "")&amp;
      SOURCE!K882&amp;      IF(lookups!$L$2-LEN(SOURCE!K882) &gt;= 0, REPT(" ",lookups!$M$2-LEN(SOURCE!K882)), "")&amp;
" | "&amp; SOURCE!L882&amp;      IF(lookups!$O$2-LEN(SOURCE!L882) &gt;= 0, REPT(" ",lookups!$O$2-LEN(SOURCE!L882)), "")&amp;
" | "&amp; SOURCE!M882&amp;      IF(lookups!$P$2-LEN(SOURCE!M882) &gt;= 0, REPT(" ",lookups!$P$2-LEN(SOURCE!M882)), "")&amp;
      "},"&amp;IF(SOURCE!O882&lt;&gt;"",""&amp;SOURCE!O882,"")
 )
)
)</f>
        <v>/*  858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3" spans="1:1">
      <c r="A883" s="80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IF(lookups!$E$2-LEN(SOURCE!C883) &gt;= 0, REPT(" ",lookups!$E$2-LEN(SOURCE!C883)), "")&amp;
      SOURCE!D883&amp;", "&amp; IF(lookups!$F$2-LEN(SOURCE!D883) &gt;= 0, REPT(" ",lookups!$F$2-LEN(SOURCE!D883)), "")&amp;
      SOURCE!E883&amp;", "&amp; IF(lookups!$G$2-LEN(SOURCE!E883) &gt;=0, REPT(" ",lookups!$G$2-LEN(SOURCE!E883)), "")&amp;
      SOURCE!F883&amp;", "&amp; IF(lookups!$H$2-LEN(SOURCE!F883) &gt;= 0, REPT(" ",lookups!$H$2-LEN(SOURCE!F883)+2), "")&amp;"("&amp;
      SUBSTITUTE(TEXT(SOURCE!G883,"??0"),"  ","")&amp;" &lt;&lt; TAM_MAX_BITS) |"&amp; IF(lookups!$I$2-3 &gt;= 0, REPT(" ",MAX(1,lookups!$I$2-5+4+1-1-LEN(  IF(ISTEXT(SOURCE!H883),SOURCE!H883,  SUBSTITUTE(SUBSTITUTE(TEXT(SOURCE!H883,"????0"),"  ","")," ",""))   ))), "")&amp;
       IF(ISTEXT(SOURCE!H883),SOURCE!H883, SUBSTITUTE(SUBSTITUTE(TEXT(SOURCE!H883,"????0"),"  ","")," ",""))   &amp;","&amp; IF(lookups!$J$2-3 &gt;= 0, REPT(" ",lookups!$J$2-3-5), "")&amp;
      SOURCE!I883&amp;
" | "&amp; IF(lookups!$K$2-LEN(SOURCE!I883) &gt;= 0, REPT(" ",lookups!$K$2-LEN(SOURCE!I883)), "")&amp;
      SOURCE!J883&amp;      IF(lookups!$L$2-LEN(SOURCE!J883) &gt;= 0, REPT(" ",lookups!$L$2-LEN(SOURCE!J883)), "")&amp;
" | "&amp; IF(lookups!$K$2-LEN(SOURCE!I883) &gt;= 0, REPT(" ",lookups!$K$2-LEN(SOURCE!I883)), "")&amp;
      SOURCE!K883&amp;      IF(lookups!$L$2-LEN(SOURCE!K883) &gt;= 0, REPT(" ",lookups!$M$2-LEN(SOURCE!K883)), "")&amp;
" | "&amp; SOURCE!L883&amp;      IF(lookups!$O$2-LEN(SOURCE!L883) &gt;= 0, REPT(" ",lookups!$O$2-LEN(SOURCE!L883)), "")&amp;
" | "&amp; SOURCE!M883&amp;      IF(lookups!$P$2-LEN(SOURCE!M883) &gt;= 0, REPT(" ",lookups!$P$2-LEN(SOURCE!M883)), "")&amp;
      "},"&amp;IF(SOURCE!O883&lt;&gt;"",""&amp;SOURCE!O883,"")
 )
)
)</f>
        <v>/*  859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4" spans="1:1">
      <c r="A884" s="80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IF(lookups!$E$2-LEN(SOURCE!C884) &gt;= 0, REPT(" ",lookups!$E$2-LEN(SOURCE!C884)), "")&amp;
      SOURCE!D884&amp;", "&amp; IF(lookups!$F$2-LEN(SOURCE!D884) &gt;= 0, REPT(" ",lookups!$F$2-LEN(SOURCE!D884)), "")&amp;
      SOURCE!E884&amp;", "&amp; IF(lookups!$G$2-LEN(SOURCE!E884) &gt;=0, REPT(" ",lookups!$G$2-LEN(SOURCE!E884)), "")&amp;
      SOURCE!F884&amp;", "&amp; IF(lookups!$H$2-LEN(SOURCE!F884) &gt;= 0, REPT(" ",lookups!$H$2-LEN(SOURCE!F884)+2), "")&amp;"("&amp;
      SUBSTITUTE(TEXT(SOURCE!G884,"??0"),"  ","")&amp;" &lt;&lt; TAM_MAX_BITS) |"&amp; IF(lookups!$I$2-3 &gt;= 0, REPT(" ",MAX(1,lookups!$I$2-5+4+1-1-LEN(  IF(ISTEXT(SOURCE!H884),SOURCE!H884,  SUBSTITUTE(SUBSTITUTE(TEXT(SOURCE!H884,"????0"),"  ","")," ",""))   ))), "")&amp;
       IF(ISTEXT(SOURCE!H884),SOURCE!H884, SUBSTITUTE(SUBSTITUTE(TEXT(SOURCE!H884,"????0"),"  ","")," ",""))   &amp;","&amp; IF(lookups!$J$2-3 &gt;= 0, REPT(" ",lookups!$J$2-3-5), "")&amp;
      SOURCE!I884&amp;
" | "&amp; IF(lookups!$K$2-LEN(SOURCE!I884) &gt;= 0, REPT(" ",lookups!$K$2-LEN(SOURCE!I884)), "")&amp;
      SOURCE!J884&amp;      IF(lookups!$L$2-LEN(SOURCE!J884) &gt;= 0, REPT(" ",lookups!$L$2-LEN(SOURCE!J884)), "")&amp;
" | "&amp; IF(lookups!$K$2-LEN(SOURCE!I884) &gt;= 0, REPT(" ",lookups!$K$2-LEN(SOURCE!I884)), "")&amp;
      SOURCE!K884&amp;      IF(lookups!$L$2-LEN(SOURCE!K884) &gt;= 0, REPT(" ",lookups!$M$2-LEN(SOURCE!K884)), "")&amp;
" | "&amp; SOURCE!L884&amp;      IF(lookups!$O$2-LEN(SOURCE!L884) &gt;= 0, REPT(" ",lookups!$O$2-LEN(SOURCE!L884)), "")&amp;
" | "&amp; SOURCE!M884&amp;      IF(lookups!$P$2-LEN(SOURCE!M884) &gt;= 0, REPT(" ",lookups!$P$2-LEN(SOURCE!M884)), "")&amp;
      "},"&amp;IF(SOURCE!O884&lt;&gt;"",""&amp;SOURCE!O884,"")
 )
)
)</f>
        <v>/*  860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5" spans="1:1">
      <c r="A885" s="80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IF(lookups!$E$2-LEN(SOURCE!C885) &gt;= 0, REPT(" ",lookups!$E$2-LEN(SOURCE!C885)), "")&amp;
      SOURCE!D885&amp;", "&amp; IF(lookups!$F$2-LEN(SOURCE!D885) &gt;= 0, REPT(" ",lookups!$F$2-LEN(SOURCE!D885)), "")&amp;
      SOURCE!E885&amp;", "&amp; IF(lookups!$G$2-LEN(SOURCE!E885) &gt;=0, REPT(" ",lookups!$G$2-LEN(SOURCE!E885)), "")&amp;
      SOURCE!F885&amp;", "&amp; IF(lookups!$H$2-LEN(SOURCE!F885) &gt;= 0, REPT(" ",lookups!$H$2-LEN(SOURCE!F885)+2), "")&amp;"("&amp;
      SUBSTITUTE(TEXT(SOURCE!G885,"??0"),"  ","")&amp;" &lt;&lt; TAM_MAX_BITS) |"&amp; IF(lookups!$I$2-3 &gt;= 0, REPT(" ",MAX(1,lookups!$I$2-5+4+1-1-LEN(  IF(ISTEXT(SOURCE!H885),SOURCE!H885,  SUBSTITUTE(SUBSTITUTE(TEXT(SOURCE!H885,"????0"),"  ","")," ",""))   ))), "")&amp;
       IF(ISTEXT(SOURCE!H885),SOURCE!H885, SUBSTITUTE(SUBSTITUTE(TEXT(SOURCE!H885,"????0"),"  ","")," ",""))   &amp;","&amp; IF(lookups!$J$2-3 &gt;= 0, REPT(" ",lookups!$J$2-3-5), "")&amp;
      SOURCE!I885&amp;
" | "&amp; IF(lookups!$K$2-LEN(SOURCE!I885) &gt;= 0, REPT(" ",lookups!$K$2-LEN(SOURCE!I885)), "")&amp;
      SOURCE!J885&amp;      IF(lookups!$L$2-LEN(SOURCE!J885) &gt;= 0, REPT(" ",lookups!$L$2-LEN(SOURCE!J885)), "")&amp;
" | "&amp; IF(lookups!$K$2-LEN(SOURCE!I885) &gt;= 0, REPT(" ",lookups!$K$2-LEN(SOURCE!I885)), "")&amp;
      SOURCE!K885&amp;      IF(lookups!$L$2-LEN(SOURCE!K885) &gt;= 0, REPT(" ",lookups!$M$2-LEN(SOURCE!K885)), "")&amp;
" | "&amp; SOURCE!L885&amp;      IF(lookups!$O$2-LEN(SOURCE!L885) &gt;= 0, REPT(" ",lookups!$O$2-LEN(SOURCE!L885)), "")&amp;
" | "&amp; SOURCE!M885&amp;      IF(lookups!$P$2-LEN(SOURCE!M885) &gt;= 0, REPT(" ",lookups!$P$2-LEN(SOURCE!M885)), "")&amp;
      "},"&amp;IF(SOURCE!O885&lt;&gt;"",""&amp;SOURCE!O885,"")
 )
)
)</f>
        <v>/*  861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6" spans="1:1">
      <c r="A886" s="80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IF(lookups!$E$2-LEN(SOURCE!C886) &gt;= 0, REPT(" ",lookups!$E$2-LEN(SOURCE!C886)), "")&amp;
      SOURCE!D886&amp;", "&amp; IF(lookups!$F$2-LEN(SOURCE!D886) &gt;= 0, REPT(" ",lookups!$F$2-LEN(SOURCE!D886)), "")&amp;
      SOURCE!E886&amp;", "&amp; IF(lookups!$G$2-LEN(SOURCE!E886) &gt;=0, REPT(" ",lookups!$G$2-LEN(SOURCE!E886)), "")&amp;
      SOURCE!F886&amp;", "&amp; IF(lookups!$H$2-LEN(SOURCE!F886) &gt;= 0, REPT(" ",lookups!$H$2-LEN(SOURCE!F886)+2), "")&amp;"("&amp;
      SUBSTITUTE(TEXT(SOURCE!G886,"??0"),"  ","")&amp;" &lt;&lt; TAM_MAX_BITS) |"&amp; IF(lookups!$I$2-3 &gt;= 0, REPT(" ",MAX(1,lookups!$I$2-5+4+1-1-LEN(  IF(ISTEXT(SOURCE!H886),SOURCE!H886,  SUBSTITUTE(SUBSTITUTE(TEXT(SOURCE!H886,"????0"),"  ","")," ",""))   ))), "")&amp;
       IF(ISTEXT(SOURCE!H886),SOURCE!H886, SUBSTITUTE(SUBSTITUTE(TEXT(SOURCE!H886,"????0"),"  ","")," ",""))   &amp;","&amp; IF(lookups!$J$2-3 &gt;= 0, REPT(" ",lookups!$J$2-3-5), "")&amp;
      SOURCE!I886&amp;
" | "&amp; IF(lookups!$K$2-LEN(SOURCE!I886) &gt;= 0, REPT(" ",lookups!$K$2-LEN(SOURCE!I886)), "")&amp;
      SOURCE!J886&amp;      IF(lookups!$L$2-LEN(SOURCE!J886) &gt;= 0, REPT(" ",lookups!$L$2-LEN(SOURCE!J886)), "")&amp;
" | "&amp; IF(lookups!$K$2-LEN(SOURCE!I886) &gt;= 0, REPT(" ",lookups!$K$2-LEN(SOURCE!I886)), "")&amp;
      SOURCE!K886&amp;      IF(lookups!$L$2-LEN(SOURCE!K886) &gt;= 0, REPT(" ",lookups!$M$2-LEN(SOURCE!K886)), "")&amp;
" | "&amp; SOURCE!L886&amp;      IF(lookups!$O$2-LEN(SOURCE!L886) &gt;= 0, REPT(" ",lookups!$O$2-LEN(SOURCE!L886)), "")&amp;
" | "&amp; SOURCE!M886&amp;      IF(lookups!$P$2-LEN(SOURCE!M886) &gt;= 0, REPT(" ",lookups!$P$2-LEN(SOURCE!M886)), "")&amp;
      "},"&amp;IF(SOURCE!O886&lt;&gt;"",""&amp;SOURCE!O886,"")
 )
)
)</f>
        <v>/*  862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87" spans="1:1">
      <c r="A887" s="80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IF(lookups!$E$2-LEN(SOURCE!C887) &gt;= 0, REPT(" ",lookups!$E$2-LEN(SOURCE!C887)), "")&amp;
      SOURCE!D887&amp;", "&amp; IF(lookups!$F$2-LEN(SOURCE!D887) &gt;= 0, REPT(" ",lookups!$F$2-LEN(SOURCE!D887)), "")&amp;
      SOURCE!E887&amp;", "&amp; IF(lookups!$G$2-LEN(SOURCE!E887) &gt;=0, REPT(" ",lookups!$G$2-LEN(SOURCE!E887)), "")&amp;
      SOURCE!F887&amp;", "&amp; IF(lookups!$H$2-LEN(SOURCE!F887) &gt;= 0, REPT(" ",lookups!$H$2-LEN(SOURCE!F887)+2), "")&amp;"("&amp;
      SUBSTITUTE(TEXT(SOURCE!G887,"??0"),"  ","")&amp;" &lt;&lt; TAM_MAX_BITS) |"&amp; IF(lookups!$I$2-3 &gt;= 0, REPT(" ",MAX(1,lookups!$I$2-5+4+1-1-LEN(  IF(ISTEXT(SOURCE!H887),SOURCE!H887,  SUBSTITUTE(SUBSTITUTE(TEXT(SOURCE!H887,"????0"),"  ","")," ",""))   ))), "")&amp;
       IF(ISTEXT(SOURCE!H887),SOURCE!H887, SUBSTITUTE(SUBSTITUTE(TEXT(SOURCE!H887,"????0"),"  ","")," ",""))   &amp;","&amp; IF(lookups!$J$2-3 &gt;= 0, REPT(" ",lookups!$J$2-3-5), "")&amp;
      SOURCE!I887&amp;
" | "&amp; IF(lookups!$K$2-LEN(SOURCE!I887) &gt;= 0, REPT(" ",lookups!$K$2-LEN(SOURCE!I887)), "")&amp;
      SOURCE!J887&amp;      IF(lookups!$L$2-LEN(SOURCE!J887) &gt;= 0, REPT(" ",lookups!$L$2-LEN(SOURCE!J887)), "")&amp;
" | "&amp; IF(lookups!$K$2-LEN(SOURCE!I887) &gt;= 0, REPT(" ",lookups!$K$2-LEN(SOURCE!I887)), "")&amp;
      SOURCE!K887&amp;      IF(lookups!$L$2-LEN(SOURCE!K887) &gt;= 0, REPT(" ",lookups!$M$2-LEN(SOURCE!K887)), "")&amp;
" | "&amp; SOURCE!L887&amp;      IF(lookups!$O$2-LEN(SOURCE!L887) &gt;= 0, REPT(" ",lookups!$O$2-LEN(SOURCE!L887)), "")&amp;
" | "&amp; SOURCE!M887&amp;      IF(lookups!$P$2-LEN(SOURCE!M887) &gt;= 0, REPT(" ",lookups!$P$2-LEN(SOURCE!M887)), "")&amp;
      "},"&amp;IF(SOURCE!O887&lt;&gt;"",""&amp;SOURCE!O887,"")
 )
)
)</f>
        <v>/*  863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88" spans="1:1">
      <c r="A888" s="80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IF(lookups!$E$2-LEN(SOURCE!C888) &gt;= 0, REPT(" ",lookups!$E$2-LEN(SOURCE!C888)), "")&amp;
      SOURCE!D888&amp;", "&amp; IF(lookups!$F$2-LEN(SOURCE!D888) &gt;= 0, REPT(" ",lookups!$F$2-LEN(SOURCE!D888)), "")&amp;
      SOURCE!E888&amp;", "&amp; IF(lookups!$G$2-LEN(SOURCE!E888) &gt;=0, REPT(" ",lookups!$G$2-LEN(SOURCE!E888)), "")&amp;
      SOURCE!F888&amp;", "&amp; IF(lookups!$H$2-LEN(SOURCE!F888) &gt;= 0, REPT(" ",lookups!$H$2-LEN(SOURCE!F888)+2), "")&amp;"("&amp;
      SUBSTITUTE(TEXT(SOURCE!G888,"??0"),"  ","")&amp;" &lt;&lt; TAM_MAX_BITS) |"&amp; IF(lookups!$I$2-3 &gt;= 0, REPT(" ",MAX(1,lookups!$I$2-5+4+1-1-LEN(  IF(ISTEXT(SOURCE!H888),SOURCE!H888,  SUBSTITUTE(SUBSTITUTE(TEXT(SOURCE!H888,"????0"),"  ","")," ",""))   ))), "")&amp;
       IF(ISTEXT(SOURCE!H888),SOURCE!H888, SUBSTITUTE(SUBSTITUTE(TEXT(SOURCE!H888,"????0"),"  ","")," ",""))   &amp;","&amp; IF(lookups!$J$2-3 &gt;= 0, REPT(" ",lookups!$J$2-3-5), "")&amp;
      SOURCE!I888&amp;
" | "&amp; IF(lookups!$K$2-LEN(SOURCE!I888) &gt;= 0, REPT(" ",lookups!$K$2-LEN(SOURCE!I888)), "")&amp;
      SOURCE!J888&amp;      IF(lookups!$L$2-LEN(SOURCE!J888) &gt;= 0, REPT(" ",lookups!$L$2-LEN(SOURCE!J888)), "")&amp;
" | "&amp; IF(lookups!$K$2-LEN(SOURCE!I888) &gt;= 0, REPT(" ",lookups!$K$2-LEN(SOURCE!I888)), "")&amp;
      SOURCE!K888&amp;      IF(lookups!$L$2-LEN(SOURCE!K888) &gt;= 0, REPT(" ",lookups!$M$2-LEN(SOURCE!K888)), "")&amp;
" | "&amp; SOURCE!L888&amp;      IF(lookups!$O$2-LEN(SOURCE!L888) &gt;= 0, REPT(" ",lookups!$O$2-LEN(SOURCE!L888)), "")&amp;
" | "&amp; SOURCE!M888&amp;      IF(lookups!$P$2-LEN(SOURCE!M888) &gt;= 0, REPT(" ",lookups!$P$2-LEN(SOURCE!M888)), "")&amp;
      "},"&amp;IF(SOURCE!O888&lt;&gt;"",""&amp;SOURCE!O888,"")
 )
)
)</f>
        <v>/*  864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89" spans="1:1">
      <c r="A889" s="80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IF(lookups!$E$2-LEN(SOURCE!C889) &gt;= 0, REPT(" ",lookups!$E$2-LEN(SOURCE!C889)), "")&amp;
      SOURCE!D889&amp;", "&amp; IF(lookups!$F$2-LEN(SOURCE!D889) &gt;= 0, REPT(" ",lookups!$F$2-LEN(SOURCE!D889)), "")&amp;
      SOURCE!E889&amp;", "&amp; IF(lookups!$G$2-LEN(SOURCE!E889) &gt;=0, REPT(" ",lookups!$G$2-LEN(SOURCE!E889)), "")&amp;
      SOURCE!F889&amp;", "&amp; IF(lookups!$H$2-LEN(SOURCE!F889) &gt;= 0, REPT(" ",lookups!$H$2-LEN(SOURCE!F889)+2), "")&amp;"("&amp;
      SUBSTITUTE(TEXT(SOURCE!G889,"??0"),"  ","")&amp;" &lt;&lt; TAM_MAX_BITS) |"&amp; IF(lookups!$I$2-3 &gt;= 0, REPT(" ",MAX(1,lookups!$I$2-5+4+1-1-LEN(  IF(ISTEXT(SOURCE!H889),SOURCE!H889,  SUBSTITUTE(SUBSTITUTE(TEXT(SOURCE!H889,"????0"),"  ","")," ",""))   ))), "")&amp;
       IF(ISTEXT(SOURCE!H889),SOURCE!H889, SUBSTITUTE(SUBSTITUTE(TEXT(SOURCE!H889,"????0"),"  ","")," ",""))   &amp;","&amp; IF(lookups!$J$2-3 &gt;= 0, REPT(" ",lookups!$J$2-3-5), "")&amp;
      SOURCE!I889&amp;
" | "&amp; IF(lookups!$K$2-LEN(SOURCE!I889) &gt;= 0, REPT(" ",lookups!$K$2-LEN(SOURCE!I889)), "")&amp;
      SOURCE!J889&amp;      IF(lookups!$L$2-LEN(SOURCE!J889) &gt;= 0, REPT(" ",lookups!$L$2-LEN(SOURCE!J889)), "")&amp;
" | "&amp; IF(lookups!$K$2-LEN(SOURCE!I889) &gt;= 0, REPT(" ",lookups!$K$2-LEN(SOURCE!I889)), "")&amp;
      SOURCE!K889&amp;      IF(lookups!$L$2-LEN(SOURCE!K889) &gt;= 0, REPT(" ",lookups!$M$2-LEN(SOURCE!K889)), "")&amp;
" | "&amp; SOURCE!L889&amp;      IF(lookups!$O$2-LEN(SOURCE!L889) &gt;= 0, REPT(" ",lookups!$O$2-LEN(SOURCE!L889)), "")&amp;
" | "&amp; SOURCE!M889&amp;      IF(lookups!$P$2-LEN(SOURCE!M889) &gt;= 0, REPT(" ",lookups!$P$2-LEN(SOURCE!M889)), "")&amp;
      "},"&amp;IF(SOURCE!O889&lt;&gt;"",""&amp;SOURCE!O889,"")
 )
)
)</f>
        <v>/*  865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90" spans="1:1">
      <c r="A890" s="80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IF(lookups!$E$2-LEN(SOURCE!C890) &gt;= 0, REPT(" ",lookups!$E$2-LEN(SOURCE!C890)), "")&amp;
      SOURCE!D890&amp;", "&amp; IF(lookups!$F$2-LEN(SOURCE!D890) &gt;= 0, REPT(" ",lookups!$F$2-LEN(SOURCE!D890)), "")&amp;
      SOURCE!E890&amp;", "&amp; IF(lookups!$G$2-LEN(SOURCE!E890) &gt;=0, REPT(" ",lookups!$G$2-LEN(SOURCE!E890)), "")&amp;
      SOURCE!F890&amp;", "&amp; IF(lookups!$H$2-LEN(SOURCE!F890) &gt;= 0, REPT(" ",lookups!$H$2-LEN(SOURCE!F890)+2), "")&amp;"("&amp;
      SUBSTITUTE(TEXT(SOURCE!G890,"??0"),"  ","")&amp;" &lt;&lt; TAM_MAX_BITS) |"&amp; IF(lookups!$I$2-3 &gt;= 0, REPT(" ",MAX(1,lookups!$I$2-5+4+1-1-LEN(  IF(ISTEXT(SOURCE!H890),SOURCE!H890,  SUBSTITUTE(SUBSTITUTE(TEXT(SOURCE!H890,"????0"),"  ","")," ",""))   ))), "")&amp;
       IF(ISTEXT(SOURCE!H890),SOURCE!H890, SUBSTITUTE(SUBSTITUTE(TEXT(SOURCE!H890,"????0"),"  ","")," ",""))   &amp;","&amp; IF(lookups!$J$2-3 &gt;= 0, REPT(" ",lookups!$J$2-3-5), "")&amp;
      SOURCE!I890&amp;
" | "&amp; IF(lookups!$K$2-LEN(SOURCE!I890) &gt;= 0, REPT(" ",lookups!$K$2-LEN(SOURCE!I890)), "")&amp;
      SOURCE!J890&amp;      IF(lookups!$L$2-LEN(SOURCE!J890) &gt;= 0, REPT(" ",lookups!$L$2-LEN(SOURCE!J890)), "")&amp;
" | "&amp; IF(lookups!$K$2-LEN(SOURCE!I890) &gt;= 0, REPT(" ",lookups!$K$2-LEN(SOURCE!I890)), "")&amp;
      SOURCE!K890&amp;      IF(lookups!$L$2-LEN(SOURCE!K890) &gt;= 0, REPT(" ",lookups!$M$2-LEN(SOURCE!K890)), "")&amp;
" | "&amp; SOURCE!L890&amp;      IF(lookups!$O$2-LEN(SOURCE!L890) &gt;= 0, REPT(" ",lookups!$O$2-LEN(SOURCE!L890)), "")&amp;
" | "&amp; SOURCE!M890&amp;      IF(lookups!$P$2-LEN(SOURCE!M890) &gt;= 0, REPT(" ",lookups!$P$2-LEN(SOURCE!M890)), "")&amp;
      "},"&amp;IF(SOURCE!O890&lt;&gt;"",""&amp;SOURCE!O890,"")
 )
)
)</f>
        <v>/*  866 */  { addItemToBuffer,              ITM_y_UNDER_ROOT,            "",                                            STD_y_UNDER_ROOT,                              (0 &lt;&lt; TAM_MAX_BITS) |     0, CAT_NONE | SLS_UNCHANGED | US_UNCHANGED | EIM_DISABLED | PTP_DISABLED     },</v>
      </c>
    </row>
    <row r="891" spans="1:1">
      <c r="A891" s="80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IF(lookups!$E$2-LEN(SOURCE!C891) &gt;= 0, REPT(" ",lookups!$E$2-LEN(SOURCE!C891)), "")&amp;
      SOURCE!D891&amp;", "&amp; IF(lookups!$F$2-LEN(SOURCE!D891) &gt;= 0, REPT(" ",lookups!$F$2-LEN(SOURCE!D891)), "")&amp;
      SOURCE!E891&amp;", "&amp; IF(lookups!$G$2-LEN(SOURCE!E891) &gt;=0, REPT(" ",lookups!$G$2-LEN(SOURCE!E891)), "")&amp;
      SOURCE!F891&amp;", "&amp; IF(lookups!$H$2-LEN(SOURCE!F891) &gt;= 0, REPT(" ",lookups!$H$2-LEN(SOURCE!F891)+2), "")&amp;"("&amp;
      SUBSTITUTE(TEXT(SOURCE!G891,"??0"),"  ","")&amp;" &lt;&lt; TAM_MAX_BITS) |"&amp; IF(lookups!$I$2-3 &gt;= 0, REPT(" ",MAX(1,lookups!$I$2-5+4+1-1-LEN(  IF(ISTEXT(SOURCE!H891),SOURCE!H891,  SUBSTITUTE(SUBSTITUTE(TEXT(SOURCE!H891,"????0"),"  ","")," ",""))   ))), "")&amp;
       IF(ISTEXT(SOURCE!H891),SOURCE!H891, SUBSTITUTE(SUBSTITUTE(TEXT(SOURCE!H891,"????0"),"  ","")," ",""))   &amp;","&amp; IF(lookups!$J$2-3 &gt;= 0, REPT(" ",lookups!$J$2-3-5), "")&amp;
      SOURCE!I891&amp;
" | "&amp; IF(lookups!$K$2-LEN(SOURCE!I891) &gt;= 0, REPT(" ",lookups!$K$2-LEN(SOURCE!I891)), "")&amp;
      SOURCE!J891&amp;      IF(lookups!$L$2-LEN(SOURCE!J891) &gt;= 0, REPT(" ",lookups!$L$2-LEN(SOURCE!J891)), "")&amp;
" | "&amp; IF(lookups!$K$2-LEN(SOURCE!I891) &gt;= 0, REPT(" ",lookups!$K$2-LEN(SOURCE!I891)), "")&amp;
      SOURCE!K891&amp;      IF(lookups!$L$2-LEN(SOURCE!K891) &gt;= 0, REPT(" ",lookups!$M$2-LEN(SOURCE!K891)), "")&amp;
" | "&amp; SOURCE!L891&amp;      IF(lookups!$O$2-LEN(SOURCE!L891) &gt;= 0, REPT(" ",lookups!$O$2-LEN(SOURCE!L891)), "")&amp;
" | "&amp; SOURCE!M891&amp;      IF(lookups!$P$2-LEN(SOURCE!M891) &gt;= 0, REPT(" ",lookups!$P$2-LEN(SOURCE!M891)), "")&amp;
      "},"&amp;IF(SOURCE!O891&lt;&gt;"",""&amp;SOURCE!O891,"")
 )
)
)</f>
        <v>/*  867 */  { addItemToBuffer,              ITM_x_UNDER_ROOT,            "",                                            STD_x_UNDER_ROOT,                              (0 &lt;&lt; TAM_MAX_BITS) |     0, CAT_NONE | SLS_UNCHANGED | US_UNCHANGED | EIM_DISABLED | PTP_DISABLED     },</v>
      </c>
    </row>
    <row r="892" spans="1:1">
      <c r="A892" s="80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IF(lookups!$E$2-LEN(SOURCE!C892) &gt;= 0, REPT(" ",lookups!$E$2-LEN(SOURCE!C892)), "")&amp;
      SOURCE!D892&amp;", "&amp; IF(lookups!$F$2-LEN(SOURCE!D892) &gt;= 0, REPT(" ",lookups!$F$2-LEN(SOURCE!D892)), "")&amp;
      SOURCE!E892&amp;", "&amp; IF(lookups!$G$2-LEN(SOURCE!E892) &gt;=0, REPT(" ",lookups!$G$2-LEN(SOURCE!E892)), "")&amp;
      SOURCE!F892&amp;", "&amp; IF(lookups!$H$2-LEN(SOURCE!F892) &gt;= 0, REPT(" ",lookups!$H$2-LEN(SOURCE!F892)+2), "")&amp;"("&amp;
      SUBSTITUTE(TEXT(SOURCE!G892,"??0"),"  ","")&amp;" &lt;&lt; TAM_MAX_BITS) |"&amp; IF(lookups!$I$2-3 &gt;= 0, REPT(" ",MAX(1,lookups!$I$2-5+4+1-1-LEN(  IF(ISTEXT(SOURCE!H892),SOURCE!H892,  SUBSTITUTE(SUBSTITUTE(TEXT(SOURCE!H892,"????0"),"  ","")," ",""))   ))), "")&amp;
       IF(ISTEXT(SOURCE!H892),SOURCE!H892, SUBSTITUTE(SUBSTITUTE(TEXT(SOURCE!H892,"????0"),"  ","")," ",""))   &amp;","&amp; IF(lookups!$J$2-3 &gt;= 0, REPT(" ",lookups!$J$2-3-5), "")&amp;
      SOURCE!I892&amp;
" | "&amp; IF(lookups!$K$2-LEN(SOURCE!I892) &gt;= 0, REPT(" ",lookups!$K$2-LEN(SOURCE!I892)), "")&amp;
      SOURCE!J892&amp;      IF(lookups!$L$2-LEN(SOURCE!J892) &gt;= 0, REPT(" ",lookups!$L$2-LEN(SOURCE!J892)), "")&amp;
" | "&amp; IF(lookups!$K$2-LEN(SOURCE!I892) &gt;= 0, REPT(" ",lookups!$K$2-LEN(SOURCE!I892)), "")&amp;
      SOURCE!K892&amp;      IF(lookups!$L$2-LEN(SOURCE!K892) &gt;= 0, REPT(" ",lookups!$M$2-LEN(SOURCE!K892)), "")&amp;
" | "&amp; SOURCE!L892&amp;      IF(lookups!$O$2-LEN(SOURCE!L892) &gt;= 0, REPT(" ",lookups!$O$2-LEN(SOURCE!L892)), "")&amp;
" | "&amp; SOURCE!M892&amp;      IF(lookups!$P$2-LEN(SOURCE!M892) &gt;= 0, REPT(" ",lookups!$P$2-LEN(SOURCE!M892)), "")&amp;
      "},"&amp;IF(SOURCE!O892&lt;&gt;"",""&amp;SOURCE!O892,"")
 )
)
)</f>
        <v>/*  868 */  { itemToBeCoded,                NOPARAM,                     "",                                            STD_SPACE_EM,                                  (0 &lt;&lt; TAM_MAX_BITS) |     0, CAT_NONE | SLS_UNCHANGED | US_UNCHANGED | EIM_DISABLED | PTP_DISABLED     },</v>
      </c>
    </row>
    <row r="893" spans="1:1">
      <c r="A893" s="80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IF(lookups!$E$2-LEN(SOURCE!C893) &gt;= 0, REPT(" ",lookups!$E$2-LEN(SOURCE!C893)), "")&amp;
      SOURCE!D893&amp;", "&amp; IF(lookups!$F$2-LEN(SOURCE!D893) &gt;= 0, REPT(" ",lookups!$F$2-LEN(SOURCE!D893)), "")&amp;
      SOURCE!E893&amp;", "&amp; IF(lookups!$G$2-LEN(SOURCE!E893) &gt;=0, REPT(" ",lookups!$G$2-LEN(SOURCE!E893)), "")&amp;
      SOURCE!F893&amp;", "&amp; IF(lookups!$H$2-LEN(SOURCE!F893) &gt;= 0, REPT(" ",lookups!$H$2-LEN(SOURCE!F893)+2), "")&amp;"("&amp;
      SUBSTITUTE(TEXT(SOURCE!G893,"??0"),"  ","")&amp;" &lt;&lt; TAM_MAX_BITS) |"&amp; IF(lookups!$I$2-3 &gt;= 0, REPT(" ",MAX(1,lookups!$I$2-5+4+1-1-LEN(  IF(ISTEXT(SOURCE!H893),SOURCE!H893,  SUBSTITUTE(SUBSTITUTE(TEXT(SOURCE!H893,"????0"),"  ","")," ",""))   ))), "")&amp;
       IF(ISTEXT(SOURCE!H893),SOURCE!H893, SUBSTITUTE(SUBSTITUTE(TEXT(SOURCE!H893,"????0"),"  ","")," ",""))   &amp;","&amp; IF(lookups!$J$2-3 &gt;= 0, REPT(" ",lookups!$J$2-3-5), "")&amp;
      SOURCE!I893&amp;
" | "&amp; IF(lookups!$K$2-LEN(SOURCE!I893) &gt;= 0, REPT(" ",lookups!$K$2-LEN(SOURCE!I893)), "")&amp;
      SOURCE!J893&amp;      IF(lookups!$L$2-LEN(SOURCE!J893) &gt;= 0, REPT(" ",lookups!$L$2-LEN(SOURCE!J893)), "")&amp;
" | "&amp; IF(lookups!$K$2-LEN(SOURCE!I893) &gt;= 0, REPT(" ",lookups!$K$2-LEN(SOURCE!I893)), "")&amp;
      SOURCE!K893&amp;      IF(lookups!$L$2-LEN(SOURCE!K893) &gt;= 0, REPT(" ",lookups!$M$2-LEN(SOURCE!K893)), "")&amp;
" | "&amp; SOURCE!L893&amp;      IF(lookups!$O$2-LEN(SOURCE!L893) &gt;= 0, REPT(" ",lookups!$O$2-LEN(SOURCE!L893)), "")&amp;
" | "&amp; SOURCE!M893&amp;      IF(lookups!$P$2-LEN(SOURCE!M893) &gt;= 0, REPT(" ",lookups!$P$2-LEN(SOURCE!M893)), "")&amp;
      "},"&amp;IF(SOURCE!O893&lt;&gt;"",""&amp;SOURCE!O893,"")
 )
)
)</f>
        <v>/*  869 */  { itemToBeCoded,                NOPARAM,                     "",                                            STD_SPACE_3_PER_EM,                            (0 &lt;&lt; TAM_MAX_BITS) |     0, CAT_NONE | SLS_UNCHANGED | US_UNCHANGED | EIM_DISABLED | PTP_DISABLED     },</v>
      </c>
    </row>
    <row r="894" spans="1:1">
      <c r="A894" s="80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IF(lookups!$E$2-LEN(SOURCE!C894) &gt;= 0, REPT(" ",lookups!$E$2-LEN(SOURCE!C894)), "")&amp;
      SOURCE!D894&amp;", "&amp; IF(lookups!$F$2-LEN(SOURCE!D894) &gt;= 0, REPT(" ",lookups!$F$2-LEN(SOURCE!D894)), "")&amp;
      SOURCE!E894&amp;", "&amp; IF(lookups!$G$2-LEN(SOURCE!E894) &gt;=0, REPT(" ",lookups!$G$2-LEN(SOURCE!E894)), "")&amp;
      SOURCE!F894&amp;", "&amp; IF(lookups!$H$2-LEN(SOURCE!F894) &gt;= 0, REPT(" ",lookups!$H$2-LEN(SOURCE!F894)+2), "")&amp;"("&amp;
      SUBSTITUTE(TEXT(SOURCE!G894,"??0"),"  ","")&amp;" &lt;&lt; TAM_MAX_BITS) |"&amp; IF(lookups!$I$2-3 &gt;= 0, REPT(" ",MAX(1,lookups!$I$2-5+4+1-1-LEN(  IF(ISTEXT(SOURCE!H894),SOURCE!H894,  SUBSTITUTE(SUBSTITUTE(TEXT(SOURCE!H894,"????0"),"  ","")," ",""))   ))), "")&amp;
       IF(ISTEXT(SOURCE!H894),SOURCE!H894, SUBSTITUTE(SUBSTITUTE(TEXT(SOURCE!H894,"????0"),"  ","")," ",""))   &amp;","&amp; IF(lookups!$J$2-3 &gt;= 0, REPT(" ",lookups!$J$2-3-5), "")&amp;
      SOURCE!I894&amp;
" | "&amp; IF(lookups!$K$2-LEN(SOURCE!I894) &gt;= 0, REPT(" ",lookups!$K$2-LEN(SOURCE!I894)), "")&amp;
      SOURCE!J894&amp;      IF(lookups!$L$2-LEN(SOURCE!J894) &gt;= 0, REPT(" ",lookups!$L$2-LEN(SOURCE!J894)), "")&amp;
" | "&amp; IF(lookups!$K$2-LEN(SOURCE!I894) &gt;= 0, REPT(" ",lookups!$K$2-LEN(SOURCE!I894)), "")&amp;
      SOURCE!K894&amp;      IF(lookups!$L$2-LEN(SOURCE!K894) &gt;= 0, REPT(" ",lookups!$M$2-LEN(SOURCE!K894)), "")&amp;
" | "&amp; SOURCE!L894&amp;      IF(lookups!$O$2-LEN(SOURCE!L894) &gt;= 0, REPT(" ",lookups!$O$2-LEN(SOURCE!L894)), "")&amp;
" | "&amp; SOURCE!M894&amp;      IF(lookups!$P$2-LEN(SOURCE!M894) &gt;= 0, REPT(" ",lookups!$P$2-LEN(SOURCE!M894)), "")&amp;
      "},"&amp;IF(SOURCE!O894&lt;&gt;"",""&amp;SOURCE!O894,"")
 )
)
)</f>
        <v>/*  870 */  { itemToBeCoded,                NOPARAM,                     "",                                            STD_SPACE_4_PER_EM,                            (0 &lt;&lt; TAM_MAX_BITS) |     0, CAT_NONE | SLS_UNCHANGED | US_UNCHANGED | EIM_DISABLED | PTP_DISABLED     },</v>
      </c>
    </row>
    <row r="895" spans="1:1">
      <c r="A895" s="80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IF(lookups!$E$2-LEN(SOURCE!C895) &gt;= 0, REPT(" ",lookups!$E$2-LEN(SOURCE!C895)), "")&amp;
      SOURCE!D895&amp;", "&amp; IF(lookups!$F$2-LEN(SOURCE!D895) &gt;= 0, REPT(" ",lookups!$F$2-LEN(SOURCE!D895)), "")&amp;
      SOURCE!E895&amp;", "&amp; IF(lookups!$G$2-LEN(SOURCE!E895) &gt;=0, REPT(" ",lookups!$G$2-LEN(SOURCE!E895)), "")&amp;
      SOURCE!F895&amp;", "&amp; IF(lookups!$H$2-LEN(SOURCE!F895) &gt;= 0, REPT(" ",lookups!$H$2-LEN(SOURCE!F895)+2), "")&amp;"("&amp;
      SUBSTITUTE(TEXT(SOURCE!G895,"??0"),"  ","")&amp;" &lt;&lt; TAM_MAX_BITS) |"&amp; IF(lookups!$I$2-3 &gt;= 0, REPT(" ",MAX(1,lookups!$I$2-5+4+1-1-LEN(  IF(ISTEXT(SOURCE!H895),SOURCE!H895,  SUBSTITUTE(SUBSTITUTE(TEXT(SOURCE!H895,"????0"),"  ","")," ",""))   ))), "")&amp;
       IF(ISTEXT(SOURCE!H895),SOURCE!H895, SUBSTITUTE(SUBSTITUTE(TEXT(SOURCE!H895,"????0"),"  ","")," ",""))   &amp;","&amp; IF(lookups!$J$2-3 &gt;= 0, REPT(" ",lookups!$J$2-3-5), "")&amp;
      SOURCE!I895&amp;
" | "&amp; IF(lookups!$K$2-LEN(SOURCE!I895) &gt;= 0, REPT(" ",lookups!$K$2-LEN(SOURCE!I895)), "")&amp;
      SOURCE!J895&amp;      IF(lookups!$L$2-LEN(SOURCE!J895) &gt;= 0, REPT(" ",lookups!$L$2-LEN(SOURCE!J895)), "")&amp;
" | "&amp; IF(lookups!$K$2-LEN(SOURCE!I895) &gt;= 0, REPT(" ",lookups!$K$2-LEN(SOURCE!I895)), "")&amp;
      SOURCE!K895&amp;      IF(lookups!$L$2-LEN(SOURCE!K895) &gt;= 0, REPT(" ",lookups!$M$2-LEN(SOURCE!K895)), "")&amp;
" | "&amp; SOURCE!L895&amp;      IF(lookups!$O$2-LEN(SOURCE!L895) &gt;= 0, REPT(" ",lookups!$O$2-LEN(SOURCE!L895)), "")&amp;
" | "&amp; SOURCE!M895&amp;      IF(lookups!$P$2-LEN(SOURCE!M895) &gt;= 0, REPT(" ",lookups!$P$2-LEN(SOURCE!M895)), "")&amp;
      "},"&amp;IF(SOURCE!O895&lt;&gt;"",""&amp;SOURCE!O895,"")
 )
)
)</f>
        <v>/*  871 */  { itemToBeCoded,                NOPARAM,                     "",                                            STD_SPACE_6_PER_EM,                            (0 &lt;&lt; TAM_MAX_BITS) |     0, CAT_NONE | SLS_UNCHANGED | US_UNCHANGED | EIM_DISABLED | PTP_DISABLED     },</v>
      </c>
    </row>
    <row r="896" spans="1:1">
      <c r="A896" s="80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IF(lookups!$E$2-LEN(SOURCE!C896) &gt;= 0, REPT(" ",lookups!$E$2-LEN(SOURCE!C896)), "")&amp;
      SOURCE!D896&amp;", "&amp; IF(lookups!$F$2-LEN(SOURCE!D896) &gt;= 0, REPT(" ",lookups!$F$2-LEN(SOURCE!D896)), "")&amp;
      SOURCE!E896&amp;", "&amp; IF(lookups!$G$2-LEN(SOURCE!E896) &gt;=0, REPT(" ",lookups!$G$2-LEN(SOURCE!E896)), "")&amp;
      SOURCE!F896&amp;", "&amp; IF(lookups!$H$2-LEN(SOURCE!F896) &gt;= 0, REPT(" ",lookups!$H$2-LEN(SOURCE!F896)+2), "")&amp;"("&amp;
      SUBSTITUTE(TEXT(SOURCE!G896,"??0"),"  ","")&amp;" &lt;&lt; TAM_MAX_BITS) |"&amp; IF(lookups!$I$2-3 &gt;= 0, REPT(" ",MAX(1,lookups!$I$2-5+4+1-1-LEN(  IF(ISTEXT(SOURCE!H896),SOURCE!H896,  SUBSTITUTE(SUBSTITUTE(TEXT(SOURCE!H896,"????0"),"  ","")," ",""))   ))), "")&amp;
       IF(ISTEXT(SOURCE!H896),SOURCE!H896, SUBSTITUTE(SUBSTITUTE(TEXT(SOURCE!H896,"????0"),"  ","")," ",""))   &amp;","&amp; IF(lookups!$J$2-3 &gt;= 0, REPT(" ",lookups!$J$2-3-5), "")&amp;
      SOURCE!I896&amp;
" | "&amp; IF(lookups!$K$2-LEN(SOURCE!I896) &gt;= 0, REPT(" ",lookups!$K$2-LEN(SOURCE!I896)), "")&amp;
      SOURCE!J896&amp;      IF(lookups!$L$2-LEN(SOURCE!J896) &gt;= 0, REPT(" ",lookups!$L$2-LEN(SOURCE!J896)), "")&amp;
" | "&amp; IF(lookups!$K$2-LEN(SOURCE!I896) &gt;= 0, REPT(" ",lookups!$K$2-LEN(SOURCE!I896)), "")&amp;
      SOURCE!K896&amp;      IF(lookups!$L$2-LEN(SOURCE!K896) &gt;= 0, REPT(" ",lookups!$M$2-LEN(SOURCE!K896)), "")&amp;
" | "&amp; SOURCE!L896&amp;      IF(lookups!$O$2-LEN(SOURCE!L896) &gt;= 0, REPT(" ",lookups!$O$2-LEN(SOURCE!L896)), "")&amp;
" | "&amp; SOURCE!M896&amp;      IF(lookups!$P$2-LEN(SOURCE!M896) &gt;= 0, REPT(" ",lookups!$P$2-LEN(SOURCE!M896)), "")&amp;
      "},"&amp;IF(SOURCE!O896&lt;&gt;"",""&amp;SOURCE!O896,"")
 )
)
)</f>
        <v>/*  872 */  { itemToBeCoded,                NOPARAM,                     "",                                            STD_SPACE_FIGURE,                              (0 &lt;&lt; TAM_MAX_BITS) |     0, CAT_NONE | SLS_UNCHANGED | US_UNCHANGED | EIM_DISABLED | PTP_DISABLED     },</v>
      </c>
    </row>
    <row r="897" spans="1:1">
      <c r="A897" s="80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IF(lookups!$E$2-LEN(SOURCE!C897) &gt;= 0, REPT(" ",lookups!$E$2-LEN(SOURCE!C897)), "")&amp;
      SOURCE!D897&amp;", "&amp; IF(lookups!$F$2-LEN(SOURCE!D897) &gt;= 0, REPT(" ",lookups!$F$2-LEN(SOURCE!D897)), "")&amp;
      SOURCE!E897&amp;", "&amp; IF(lookups!$G$2-LEN(SOURCE!E897) &gt;=0, REPT(" ",lookups!$G$2-LEN(SOURCE!E897)), "")&amp;
      SOURCE!F897&amp;", "&amp; IF(lookups!$H$2-LEN(SOURCE!F897) &gt;= 0, REPT(" ",lookups!$H$2-LEN(SOURCE!F897)+2), "")&amp;"("&amp;
      SUBSTITUTE(TEXT(SOURCE!G897,"??0"),"  ","")&amp;" &lt;&lt; TAM_MAX_BITS) |"&amp; IF(lookups!$I$2-3 &gt;= 0, REPT(" ",MAX(1,lookups!$I$2-5+4+1-1-LEN(  IF(ISTEXT(SOURCE!H897),SOURCE!H897,  SUBSTITUTE(SUBSTITUTE(TEXT(SOURCE!H897,"????0"),"  ","")," ",""))   ))), "")&amp;
       IF(ISTEXT(SOURCE!H897),SOURCE!H897, SUBSTITUTE(SUBSTITUTE(TEXT(SOURCE!H897,"????0"),"  ","")," ",""))   &amp;","&amp; IF(lookups!$J$2-3 &gt;= 0, REPT(" ",lookups!$J$2-3-5), "")&amp;
      SOURCE!I897&amp;
" | "&amp; IF(lookups!$K$2-LEN(SOURCE!I897) &gt;= 0, REPT(" ",lookups!$K$2-LEN(SOURCE!I897)), "")&amp;
      SOURCE!J897&amp;      IF(lookups!$L$2-LEN(SOURCE!J897) &gt;= 0, REPT(" ",lookups!$L$2-LEN(SOURCE!J897)), "")&amp;
" | "&amp; IF(lookups!$K$2-LEN(SOURCE!I897) &gt;= 0, REPT(" ",lookups!$K$2-LEN(SOURCE!I897)), "")&amp;
      SOURCE!K897&amp;      IF(lookups!$L$2-LEN(SOURCE!K897) &gt;= 0, REPT(" ",lookups!$M$2-LEN(SOURCE!K897)), "")&amp;
" | "&amp; SOURCE!L897&amp;      IF(lookups!$O$2-LEN(SOURCE!L897) &gt;= 0, REPT(" ",lookups!$O$2-LEN(SOURCE!L897)), "")&amp;
" | "&amp; SOURCE!M897&amp;      IF(lookups!$P$2-LEN(SOURCE!M897) &gt;= 0, REPT(" ",lookups!$P$2-LEN(SOURCE!M897)), "")&amp;
      "},"&amp;IF(SOURCE!O897&lt;&gt;"",""&amp;SOURCE!O897,"")
 )
)
)</f>
        <v>/*  873 */  { itemToBeCoded,                NOPARAM,                     "",                                            STD_SPACE_PUNCTUATION,                         (0 &lt;&lt; TAM_MAX_BITS) |     0, CAT_NONE | SLS_UNCHANGED | US_UNCHANGED | EIM_DISABLED | PTP_DISABLED     },</v>
      </c>
    </row>
    <row r="898" spans="1:1">
      <c r="A898" s="80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IF(lookups!$E$2-LEN(SOURCE!C898) &gt;= 0, REPT(" ",lookups!$E$2-LEN(SOURCE!C898)), "")&amp;
      SOURCE!D898&amp;", "&amp; IF(lookups!$F$2-LEN(SOURCE!D898) &gt;= 0, REPT(" ",lookups!$F$2-LEN(SOURCE!D898)), "")&amp;
      SOURCE!E898&amp;", "&amp; IF(lookups!$G$2-LEN(SOURCE!E898) &gt;=0, REPT(" ",lookups!$G$2-LEN(SOURCE!E898)), "")&amp;
      SOURCE!F898&amp;", "&amp; IF(lookups!$H$2-LEN(SOURCE!F898) &gt;= 0, REPT(" ",lookups!$H$2-LEN(SOURCE!F898)+2), "")&amp;"("&amp;
      SUBSTITUTE(TEXT(SOURCE!G898,"??0"),"  ","")&amp;" &lt;&lt; TAM_MAX_BITS) |"&amp; IF(lookups!$I$2-3 &gt;= 0, REPT(" ",MAX(1,lookups!$I$2-5+4+1-1-LEN(  IF(ISTEXT(SOURCE!H898),SOURCE!H898,  SUBSTITUTE(SUBSTITUTE(TEXT(SOURCE!H898,"????0"),"  ","")," ",""))   ))), "")&amp;
       IF(ISTEXT(SOURCE!H898),SOURCE!H898, SUBSTITUTE(SUBSTITUTE(TEXT(SOURCE!H898,"????0"),"  ","")," ",""))   &amp;","&amp; IF(lookups!$J$2-3 &gt;= 0, REPT(" ",lookups!$J$2-3-5), "")&amp;
      SOURCE!I898&amp;
" | "&amp; IF(lookups!$K$2-LEN(SOURCE!I898) &gt;= 0, REPT(" ",lookups!$K$2-LEN(SOURCE!I898)), "")&amp;
      SOURCE!J898&amp;      IF(lookups!$L$2-LEN(SOURCE!J898) &gt;= 0, REPT(" ",lookups!$L$2-LEN(SOURCE!J898)), "")&amp;
" | "&amp; IF(lookups!$K$2-LEN(SOURCE!I898) &gt;= 0, REPT(" ",lookups!$K$2-LEN(SOURCE!I898)), "")&amp;
      SOURCE!K898&amp;      IF(lookups!$L$2-LEN(SOURCE!K898) &gt;= 0, REPT(" ",lookups!$M$2-LEN(SOURCE!K898)), "")&amp;
" | "&amp; SOURCE!L898&amp;      IF(lookups!$O$2-LEN(SOURCE!L898) &gt;= 0, REPT(" ",lookups!$O$2-LEN(SOURCE!L898)), "")&amp;
" | "&amp; SOURCE!M898&amp;      IF(lookups!$P$2-LEN(SOURCE!M898) &gt;= 0, REPT(" ",lookups!$P$2-LEN(SOURCE!M898)), "")&amp;
      "},"&amp;IF(SOURCE!O898&lt;&gt;"",""&amp;SOURCE!O898,"")
 )
)
)</f>
        <v>/*  874 */  { itemToBeCoded,                NOPARAM,                     "",                                            STD_SPACE_HAIR,                                (0 &lt;&lt; TAM_MAX_BITS) |     0, CAT_NONE | SLS_UNCHANGED | US_UNCHANGED | EIM_DISABLED | PTP_DISABLED     },</v>
      </c>
    </row>
    <row r="899" spans="1:1">
      <c r="A899" s="80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IF(lookups!$E$2-LEN(SOURCE!C899) &gt;= 0, REPT(" ",lookups!$E$2-LEN(SOURCE!C899)), "")&amp;
      SOURCE!D899&amp;", "&amp; IF(lookups!$F$2-LEN(SOURCE!D899) &gt;= 0, REPT(" ",lookups!$F$2-LEN(SOURCE!D899)), "")&amp;
      SOURCE!E899&amp;", "&amp; IF(lookups!$G$2-LEN(SOURCE!E899) &gt;=0, REPT(" ",lookups!$G$2-LEN(SOURCE!E899)), "")&amp;
      SOURCE!F899&amp;", "&amp; IF(lookups!$H$2-LEN(SOURCE!F899) &gt;= 0, REPT(" ",lookups!$H$2-LEN(SOURCE!F899)+2), "")&amp;"("&amp;
      SUBSTITUTE(TEXT(SOURCE!G899,"??0"),"  ","")&amp;" &lt;&lt; TAM_MAX_BITS) |"&amp; IF(lookups!$I$2-3 &gt;= 0, REPT(" ",MAX(1,lookups!$I$2-5+4+1-1-LEN(  IF(ISTEXT(SOURCE!H899),SOURCE!H899,  SUBSTITUTE(SUBSTITUTE(TEXT(SOURCE!H899,"????0"),"  ","")," ",""))   ))), "")&amp;
       IF(ISTEXT(SOURCE!H899),SOURCE!H899, SUBSTITUTE(SUBSTITUTE(TEXT(SOURCE!H899,"????0"),"  ","")," ",""))   &amp;","&amp; IF(lookups!$J$2-3 &gt;= 0, REPT(" ",lookups!$J$2-3-5), "")&amp;
      SOURCE!I899&amp;
" | "&amp; IF(lookups!$K$2-LEN(SOURCE!I899) &gt;= 0, REPT(" ",lookups!$K$2-LEN(SOURCE!I899)), "")&amp;
      SOURCE!J899&amp;      IF(lookups!$L$2-LEN(SOURCE!J899) &gt;= 0, REPT(" ",lookups!$L$2-LEN(SOURCE!J899)), "")&amp;
" | "&amp; IF(lookups!$K$2-LEN(SOURCE!I899) &gt;= 0, REPT(" ",lookups!$K$2-LEN(SOURCE!I899)), "")&amp;
      SOURCE!K899&amp;      IF(lookups!$L$2-LEN(SOURCE!K899) &gt;= 0, REPT(" ",lookups!$M$2-LEN(SOURCE!K899)), "")&amp;
" | "&amp; SOURCE!L899&amp;      IF(lookups!$O$2-LEN(SOURCE!L899) &gt;= 0, REPT(" ",lookups!$O$2-LEN(SOURCE!L899)), "")&amp;
" | "&amp; SOURCE!M899&amp;      IF(lookups!$P$2-LEN(SOURCE!M899) &gt;= 0, REPT(" ",lookups!$P$2-LEN(SOURCE!M899)), "")&amp;
      "},"&amp;IF(SOURCE!O899&lt;&gt;"",""&amp;SOURCE!O899,"")
 )
)
)</f>
        <v>/*  875 */  { itemToBeCoded,                NOPARAM,                     "",                                            STD_LEFT_SINGLE_QUOTE,                         (0 &lt;&lt; TAM_MAX_BITS) |     0, CAT_NONE | SLS_UNCHANGED | US_UNCHANGED | EIM_DISABLED | PTP_DISABLED     },</v>
      </c>
    </row>
    <row r="900" spans="1:1">
      <c r="A900" s="80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IF(lookups!$E$2-LEN(SOURCE!C900) &gt;= 0, REPT(" ",lookups!$E$2-LEN(SOURCE!C900)), "")&amp;
      SOURCE!D900&amp;", "&amp; IF(lookups!$F$2-LEN(SOURCE!D900) &gt;= 0, REPT(" ",lookups!$F$2-LEN(SOURCE!D900)), "")&amp;
      SOURCE!E900&amp;", "&amp; IF(lookups!$G$2-LEN(SOURCE!E900) &gt;=0, REPT(" ",lookups!$G$2-LEN(SOURCE!E900)), "")&amp;
      SOURCE!F900&amp;", "&amp; IF(lookups!$H$2-LEN(SOURCE!F900) &gt;= 0, REPT(" ",lookups!$H$2-LEN(SOURCE!F900)+2), "")&amp;"("&amp;
      SUBSTITUTE(TEXT(SOURCE!G900,"??0"),"  ","")&amp;" &lt;&lt; TAM_MAX_BITS) |"&amp; IF(lookups!$I$2-3 &gt;= 0, REPT(" ",MAX(1,lookups!$I$2-5+4+1-1-LEN(  IF(ISTEXT(SOURCE!H900),SOURCE!H900,  SUBSTITUTE(SUBSTITUTE(TEXT(SOURCE!H900,"????0"),"  ","")," ",""))   ))), "")&amp;
       IF(ISTEXT(SOURCE!H900),SOURCE!H900, SUBSTITUTE(SUBSTITUTE(TEXT(SOURCE!H900,"????0"),"  ","")," ",""))   &amp;","&amp; IF(lookups!$J$2-3 &gt;= 0, REPT(" ",lookups!$J$2-3-5), "")&amp;
      SOURCE!I900&amp;
" | "&amp; IF(lookups!$K$2-LEN(SOURCE!I900) &gt;= 0, REPT(" ",lookups!$K$2-LEN(SOURCE!I900)), "")&amp;
      SOURCE!J900&amp;      IF(lookups!$L$2-LEN(SOURCE!J900) &gt;= 0, REPT(" ",lookups!$L$2-LEN(SOURCE!J900)), "")&amp;
" | "&amp; IF(lookups!$K$2-LEN(SOURCE!I900) &gt;= 0, REPT(" ",lookups!$K$2-LEN(SOURCE!I900)), "")&amp;
      SOURCE!K900&amp;      IF(lookups!$L$2-LEN(SOURCE!K900) &gt;= 0, REPT(" ",lookups!$M$2-LEN(SOURCE!K900)), "")&amp;
" | "&amp; SOURCE!L900&amp;      IF(lookups!$O$2-LEN(SOURCE!L900) &gt;= 0, REPT(" ",lookups!$O$2-LEN(SOURCE!L900)), "")&amp;
" | "&amp; SOURCE!M900&amp;      IF(lookups!$P$2-LEN(SOURCE!M900) &gt;= 0, REPT(" ",lookups!$P$2-LEN(SOURCE!M900)), "")&amp;
      "},"&amp;IF(SOURCE!O900&lt;&gt;"",""&amp;SOURCE!O900,"")
 )
)
)</f>
        <v>/*  876 */  { addItemToBuffer,              ITM_RIGHT_SINGLE_QUOTE,      "",                                            STD_RIGHT_SINGLE_QUOTE,                        (0 &lt;&lt; TAM_MAX_BITS) |     0, CAT_NONE | SLS_UNCHANGED | US_UNCHANGED | EIM_DISABLED | PTP_DISABLED     },</v>
      </c>
    </row>
    <row r="901" spans="1:1">
      <c r="A901" s="80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IF(lookups!$E$2-LEN(SOURCE!C901) &gt;= 0, REPT(" ",lookups!$E$2-LEN(SOURCE!C901)), "")&amp;
      SOURCE!D901&amp;", "&amp; IF(lookups!$F$2-LEN(SOURCE!D901) &gt;= 0, REPT(" ",lookups!$F$2-LEN(SOURCE!D901)), "")&amp;
      SOURCE!E901&amp;", "&amp; IF(lookups!$G$2-LEN(SOURCE!E901) &gt;=0, REPT(" ",lookups!$G$2-LEN(SOURCE!E901)), "")&amp;
      SOURCE!F901&amp;", "&amp; IF(lookups!$H$2-LEN(SOURCE!F901) &gt;= 0, REPT(" ",lookups!$H$2-LEN(SOURCE!F901)+2), "")&amp;"("&amp;
      SUBSTITUTE(TEXT(SOURCE!G901,"??0"),"  ","")&amp;" &lt;&lt; TAM_MAX_BITS) |"&amp; IF(lookups!$I$2-3 &gt;= 0, REPT(" ",MAX(1,lookups!$I$2-5+4+1-1-LEN(  IF(ISTEXT(SOURCE!H901),SOURCE!H901,  SUBSTITUTE(SUBSTITUTE(TEXT(SOURCE!H901,"????0"),"  ","")," ",""))   ))), "")&amp;
       IF(ISTEXT(SOURCE!H901),SOURCE!H901, SUBSTITUTE(SUBSTITUTE(TEXT(SOURCE!H901,"????0"),"  ","")," ",""))   &amp;","&amp; IF(lookups!$J$2-3 &gt;= 0, REPT(" ",lookups!$J$2-3-5), "")&amp;
      SOURCE!I901&amp;
" | "&amp; IF(lookups!$K$2-LEN(SOURCE!I901) &gt;= 0, REPT(" ",lookups!$K$2-LEN(SOURCE!I901)), "")&amp;
      SOURCE!J901&amp;      IF(lookups!$L$2-LEN(SOURCE!J901) &gt;= 0, REPT(" ",lookups!$L$2-LEN(SOURCE!J901)), "")&amp;
" | "&amp; IF(lookups!$K$2-LEN(SOURCE!I901) &gt;= 0, REPT(" ",lookups!$K$2-LEN(SOURCE!I901)), "")&amp;
      SOURCE!K901&amp;      IF(lookups!$L$2-LEN(SOURCE!K901) &gt;= 0, REPT(" ",lookups!$M$2-LEN(SOURCE!K901)), "")&amp;
" | "&amp; SOURCE!L901&amp;      IF(lookups!$O$2-LEN(SOURCE!L901) &gt;= 0, REPT(" ",lookups!$O$2-LEN(SOURCE!L901)), "")&amp;
" | "&amp; SOURCE!M901&amp;      IF(lookups!$P$2-LEN(SOURCE!M901) &gt;= 0, REPT(" ",lookups!$P$2-LEN(SOURCE!M901)), "")&amp;
      "},"&amp;IF(SOURCE!O901&lt;&gt;"",""&amp;SOURCE!O901,"")
 )
)
)</f>
        <v>/*  877 */  { itemToBeCoded,                NOPARAM,                     "",                                            STD_SINGLE_LOW_QUOTE,                          (0 &lt;&lt; TAM_MAX_BITS) |     0, CAT_NONE | SLS_UNCHANGED | US_UNCHANGED | EIM_DISABLED | PTP_DISABLED     },</v>
      </c>
    </row>
    <row r="902" spans="1:1">
      <c r="A902" s="80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IF(lookups!$E$2-LEN(SOURCE!C902) &gt;= 0, REPT(" ",lookups!$E$2-LEN(SOURCE!C902)), "")&amp;
      SOURCE!D902&amp;", "&amp; IF(lookups!$F$2-LEN(SOURCE!D902) &gt;= 0, REPT(" ",lookups!$F$2-LEN(SOURCE!D902)), "")&amp;
      SOURCE!E902&amp;", "&amp; IF(lookups!$G$2-LEN(SOURCE!E902) &gt;=0, REPT(" ",lookups!$G$2-LEN(SOURCE!E902)), "")&amp;
      SOURCE!F902&amp;", "&amp; IF(lookups!$H$2-LEN(SOURCE!F902) &gt;= 0, REPT(" ",lookups!$H$2-LEN(SOURCE!F902)+2), "")&amp;"("&amp;
      SUBSTITUTE(TEXT(SOURCE!G902,"??0"),"  ","")&amp;" &lt;&lt; TAM_MAX_BITS) |"&amp; IF(lookups!$I$2-3 &gt;= 0, REPT(" ",MAX(1,lookups!$I$2-5+4+1-1-LEN(  IF(ISTEXT(SOURCE!H902),SOURCE!H902,  SUBSTITUTE(SUBSTITUTE(TEXT(SOURCE!H902,"????0"),"  ","")," ",""))   ))), "")&amp;
       IF(ISTEXT(SOURCE!H902),SOURCE!H902, SUBSTITUTE(SUBSTITUTE(TEXT(SOURCE!H902,"????0"),"  ","")," ",""))   &amp;","&amp; IF(lookups!$J$2-3 &gt;= 0, REPT(" ",lookups!$J$2-3-5), "")&amp;
      SOURCE!I902&amp;
" | "&amp; IF(lookups!$K$2-LEN(SOURCE!I902) &gt;= 0, REPT(" ",lookups!$K$2-LEN(SOURCE!I902)), "")&amp;
      SOURCE!J902&amp;      IF(lookups!$L$2-LEN(SOURCE!J902) &gt;= 0, REPT(" ",lookups!$L$2-LEN(SOURCE!J902)), "")&amp;
" | "&amp; IF(lookups!$K$2-LEN(SOURCE!I902) &gt;= 0, REPT(" ",lookups!$K$2-LEN(SOURCE!I902)), "")&amp;
      SOURCE!K902&amp;      IF(lookups!$L$2-LEN(SOURCE!K902) &gt;= 0, REPT(" ",lookups!$M$2-LEN(SOURCE!K902)), "")&amp;
" | "&amp; SOURCE!L902&amp;      IF(lookups!$O$2-LEN(SOURCE!L902) &gt;= 0, REPT(" ",lookups!$O$2-LEN(SOURCE!L902)), "")&amp;
" | "&amp; SOURCE!M902&amp;      IF(lookups!$P$2-LEN(SOURCE!M902) &gt;= 0, REPT(" ",lookups!$P$2-LEN(SOURCE!M902)), "")&amp;
      "},"&amp;IF(SOURCE!O902&lt;&gt;"",""&amp;SOURCE!O902,"")
 )
)
)</f>
        <v>/*  878 */  { itemToBeCoded,                NOPARAM,                     "",                                            STD_SINGLE_HIGH_QUOTE,                         (0 &lt;&lt; TAM_MAX_BITS) |     0, CAT_NONE | SLS_UNCHANGED | US_UNCHANGED | EIM_DISABLED | PTP_DISABLED     },</v>
      </c>
    </row>
    <row r="903" spans="1:1">
      <c r="A903" s="80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IF(lookups!$E$2-LEN(SOURCE!C903) &gt;= 0, REPT(" ",lookups!$E$2-LEN(SOURCE!C903)), "")&amp;
      SOURCE!D903&amp;", "&amp; IF(lookups!$F$2-LEN(SOURCE!D903) &gt;= 0, REPT(" ",lookups!$F$2-LEN(SOURCE!D903)), "")&amp;
      SOURCE!E903&amp;", "&amp; IF(lookups!$G$2-LEN(SOURCE!E903) &gt;=0, REPT(" ",lookups!$G$2-LEN(SOURCE!E903)), "")&amp;
      SOURCE!F903&amp;", "&amp; IF(lookups!$H$2-LEN(SOURCE!F903) &gt;= 0, REPT(" ",lookups!$H$2-LEN(SOURCE!F903)+2), "")&amp;"("&amp;
      SUBSTITUTE(TEXT(SOURCE!G903,"??0"),"  ","")&amp;" &lt;&lt; TAM_MAX_BITS) |"&amp; IF(lookups!$I$2-3 &gt;= 0, REPT(" ",MAX(1,lookups!$I$2-5+4+1-1-LEN(  IF(ISTEXT(SOURCE!H903),SOURCE!H903,  SUBSTITUTE(SUBSTITUTE(TEXT(SOURCE!H903,"????0"),"  ","")," ",""))   ))), "")&amp;
       IF(ISTEXT(SOURCE!H903),SOURCE!H903, SUBSTITUTE(SUBSTITUTE(TEXT(SOURCE!H903,"????0"),"  ","")," ",""))   &amp;","&amp; IF(lookups!$J$2-3 &gt;= 0, REPT(" ",lookups!$J$2-3-5), "")&amp;
      SOURCE!I903&amp;
" | "&amp; IF(lookups!$K$2-LEN(SOURCE!I903) &gt;= 0, REPT(" ",lookups!$K$2-LEN(SOURCE!I903)), "")&amp;
      SOURCE!J903&amp;      IF(lookups!$L$2-LEN(SOURCE!J903) &gt;= 0, REPT(" ",lookups!$L$2-LEN(SOURCE!J903)), "")&amp;
" | "&amp; IF(lookups!$K$2-LEN(SOURCE!I903) &gt;= 0, REPT(" ",lookups!$K$2-LEN(SOURCE!I903)), "")&amp;
      SOURCE!K903&amp;      IF(lookups!$L$2-LEN(SOURCE!K903) &gt;= 0, REPT(" ",lookups!$M$2-LEN(SOURCE!K903)), "")&amp;
" | "&amp; SOURCE!L903&amp;      IF(lookups!$O$2-LEN(SOURCE!L903) &gt;= 0, REPT(" ",lookups!$O$2-LEN(SOURCE!L903)), "")&amp;
" | "&amp; SOURCE!M903&amp;      IF(lookups!$P$2-LEN(SOURCE!M903) &gt;= 0, REPT(" ",lookups!$P$2-LEN(SOURCE!M903)), "")&amp;
      "},"&amp;IF(SOURCE!O903&lt;&gt;"",""&amp;SOURCE!O903,"")
 )
)
)</f>
        <v>/*  879 */  { addItemToBuffer,              ITM_LEFT_DOUBLE_QUOTE,       "",                                            STD_LEFT_DOUBLE_QUOTE,                         (0 &lt;&lt; TAM_MAX_BITS) |     0, CAT_NONE | SLS_UNCHANGED | US_UNCHANGED | EIM_DISABLED | PTP_DISABLED     },</v>
      </c>
    </row>
    <row r="904" spans="1:1">
      <c r="A904" s="80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IF(lookups!$E$2-LEN(SOURCE!C904) &gt;= 0, REPT(" ",lookups!$E$2-LEN(SOURCE!C904)), "")&amp;
      SOURCE!D904&amp;", "&amp; IF(lookups!$F$2-LEN(SOURCE!D904) &gt;= 0, REPT(" ",lookups!$F$2-LEN(SOURCE!D904)), "")&amp;
      SOURCE!E904&amp;", "&amp; IF(lookups!$G$2-LEN(SOURCE!E904) &gt;=0, REPT(" ",lookups!$G$2-LEN(SOURCE!E904)), "")&amp;
      SOURCE!F904&amp;", "&amp; IF(lookups!$H$2-LEN(SOURCE!F904) &gt;= 0, REPT(" ",lookups!$H$2-LEN(SOURCE!F904)+2), "")&amp;"("&amp;
      SUBSTITUTE(TEXT(SOURCE!G904,"??0"),"  ","")&amp;" &lt;&lt; TAM_MAX_BITS) |"&amp; IF(lookups!$I$2-3 &gt;= 0, REPT(" ",MAX(1,lookups!$I$2-5+4+1-1-LEN(  IF(ISTEXT(SOURCE!H904),SOURCE!H904,  SUBSTITUTE(SUBSTITUTE(TEXT(SOURCE!H904,"????0"),"  ","")," ",""))   ))), "")&amp;
       IF(ISTEXT(SOURCE!H904),SOURCE!H904, SUBSTITUTE(SUBSTITUTE(TEXT(SOURCE!H904,"????0"),"  ","")," ",""))   &amp;","&amp; IF(lookups!$J$2-3 &gt;= 0, REPT(" ",lookups!$J$2-3-5), "")&amp;
      SOURCE!I904&amp;
" | "&amp; IF(lookups!$K$2-LEN(SOURCE!I904) &gt;= 0, REPT(" ",lookups!$K$2-LEN(SOURCE!I904)), "")&amp;
      SOURCE!J904&amp;      IF(lookups!$L$2-LEN(SOURCE!J904) &gt;= 0, REPT(" ",lookups!$L$2-LEN(SOURCE!J904)), "")&amp;
" | "&amp; IF(lookups!$K$2-LEN(SOURCE!I904) &gt;= 0, REPT(" ",lookups!$K$2-LEN(SOURCE!I904)), "")&amp;
      SOURCE!K904&amp;      IF(lookups!$L$2-LEN(SOURCE!K904) &gt;= 0, REPT(" ",lookups!$M$2-LEN(SOURCE!K904)), "")&amp;
" | "&amp; SOURCE!L904&amp;      IF(lookups!$O$2-LEN(SOURCE!L904) &gt;= 0, REPT(" ",lookups!$O$2-LEN(SOURCE!L904)), "")&amp;
" | "&amp; SOURCE!M904&amp;      IF(lookups!$P$2-LEN(SOURCE!M904) &gt;= 0, REPT(" ",lookups!$P$2-LEN(SOURCE!M904)), "")&amp;
      "},"&amp;IF(SOURCE!O904&lt;&gt;"",""&amp;SOURCE!O904,"")
 )
)
)</f>
        <v>/*  880 */  { addItemToBuffer,              ITM_RIGHT_DOUBLE_QUOTE,      "",                                            STD_RIGHT_DOUBLE_QUOTE,                        (0 &lt;&lt; TAM_MAX_BITS) |     0, CAT_NONE | SLS_UNCHANGED | US_UNCHANGED | EIM_DISABLED | PTP_DISABLED     },</v>
      </c>
    </row>
    <row r="905" spans="1:1">
      <c r="A905" s="80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IF(lookups!$E$2-LEN(SOURCE!C905) &gt;= 0, REPT(" ",lookups!$E$2-LEN(SOURCE!C905)), "")&amp;
      SOURCE!D905&amp;", "&amp; IF(lookups!$F$2-LEN(SOURCE!D905) &gt;= 0, REPT(" ",lookups!$F$2-LEN(SOURCE!D905)), "")&amp;
      SOURCE!E905&amp;", "&amp; IF(lookups!$G$2-LEN(SOURCE!E905) &gt;=0, REPT(" ",lookups!$G$2-LEN(SOURCE!E905)), "")&amp;
      SOURCE!F905&amp;", "&amp; IF(lookups!$H$2-LEN(SOURCE!F905) &gt;= 0, REPT(" ",lookups!$H$2-LEN(SOURCE!F905)+2), "")&amp;"("&amp;
      SUBSTITUTE(TEXT(SOURCE!G905,"??0"),"  ","")&amp;" &lt;&lt; TAM_MAX_BITS) |"&amp; IF(lookups!$I$2-3 &gt;= 0, REPT(" ",MAX(1,lookups!$I$2-5+4+1-1-LEN(  IF(ISTEXT(SOURCE!H905),SOURCE!H905,  SUBSTITUTE(SUBSTITUTE(TEXT(SOURCE!H905,"????0"),"  ","")," ",""))   ))), "")&amp;
       IF(ISTEXT(SOURCE!H905),SOURCE!H905, SUBSTITUTE(SUBSTITUTE(TEXT(SOURCE!H905,"????0"),"  ","")," ",""))   &amp;","&amp; IF(lookups!$J$2-3 &gt;= 0, REPT(" ",lookups!$J$2-3-5), "")&amp;
      SOURCE!I905&amp;
" | "&amp; IF(lookups!$K$2-LEN(SOURCE!I905) &gt;= 0, REPT(" ",lookups!$K$2-LEN(SOURCE!I905)), "")&amp;
      SOURCE!J905&amp;      IF(lookups!$L$2-LEN(SOURCE!J905) &gt;= 0, REPT(" ",lookups!$L$2-LEN(SOURCE!J905)), "")&amp;
" | "&amp; IF(lookups!$K$2-LEN(SOURCE!I905) &gt;= 0, REPT(" ",lookups!$K$2-LEN(SOURCE!I905)), "")&amp;
      SOURCE!K905&amp;      IF(lookups!$L$2-LEN(SOURCE!K905) &gt;= 0, REPT(" ",lookups!$M$2-LEN(SOURCE!K905)), "")&amp;
" | "&amp; SOURCE!L905&amp;      IF(lookups!$O$2-LEN(SOURCE!L905) &gt;= 0, REPT(" ",lookups!$O$2-LEN(SOURCE!L905)), "")&amp;
" | "&amp; SOURCE!M905&amp;      IF(lookups!$P$2-LEN(SOURCE!M905) &gt;= 0, REPT(" ",lookups!$P$2-LEN(SOURCE!M905)), "")&amp;
      "},"&amp;IF(SOURCE!O905&lt;&gt;"",""&amp;SOURCE!O905,"")
 )
)
)</f>
        <v>/*  881 */  { addItemToBuffer,              ITM_DOUBLE_LOW_QUOTE,        "",                                            STD_DOUBLE_LOW_QUOTE,                          (0 &lt;&lt; TAM_MAX_BITS) |     0, CAT_NONE | SLS_UNCHANGED | US_UNCHANGED | EIM_DISABLED | PTP_DISABLED     },</v>
      </c>
    </row>
    <row r="906" spans="1:1">
      <c r="A906" s="80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IF(lookups!$E$2-LEN(SOURCE!C906) &gt;= 0, REPT(" ",lookups!$E$2-LEN(SOURCE!C906)), "")&amp;
      SOURCE!D906&amp;", "&amp; IF(lookups!$F$2-LEN(SOURCE!D906) &gt;= 0, REPT(" ",lookups!$F$2-LEN(SOURCE!D906)), "")&amp;
      SOURCE!E906&amp;", "&amp; IF(lookups!$G$2-LEN(SOURCE!E906) &gt;=0, REPT(" ",lookups!$G$2-LEN(SOURCE!E906)), "")&amp;
      SOURCE!F906&amp;", "&amp; IF(lookups!$H$2-LEN(SOURCE!F906) &gt;= 0, REPT(" ",lookups!$H$2-LEN(SOURCE!F906)+2), "")&amp;"("&amp;
      SUBSTITUTE(TEXT(SOURCE!G906,"??0"),"  ","")&amp;" &lt;&lt; TAM_MAX_BITS) |"&amp; IF(lookups!$I$2-3 &gt;= 0, REPT(" ",MAX(1,lookups!$I$2-5+4+1-1-LEN(  IF(ISTEXT(SOURCE!H906),SOURCE!H906,  SUBSTITUTE(SUBSTITUTE(TEXT(SOURCE!H906,"????0"),"  ","")," ",""))   ))), "")&amp;
       IF(ISTEXT(SOURCE!H906),SOURCE!H906, SUBSTITUTE(SUBSTITUTE(TEXT(SOURCE!H906,"????0"),"  ","")," ",""))   &amp;","&amp; IF(lookups!$J$2-3 &gt;= 0, REPT(" ",lookups!$J$2-3-5), "")&amp;
      SOURCE!I906&amp;
" | "&amp; IF(lookups!$K$2-LEN(SOURCE!I906) &gt;= 0, REPT(" ",lookups!$K$2-LEN(SOURCE!I906)), "")&amp;
      SOURCE!J906&amp;      IF(lookups!$L$2-LEN(SOURCE!J906) &gt;= 0, REPT(" ",lookups!$L$2-LEN(SOURCE!J906)), "")&amp;
" | "&amp; IF(lookups!$K$2-LEN(SOURCE!I906) &gt;= 0, REPT(" ",lookups!$K$2-LEN(SOURCE!I906)), "")&amp;
      SOURCE!K906&amp;      IF(lookups!$L$2-LEN(SOURCE!K906) &gt;= 0, REPT(" ",lookups!$M$2-LEN(SOURCE!K906)), "")&amp;
" | "&amp; SOURCE!L906&amp;      IF(lookups!$O$2-LEN(SOURCE!L906) &gt;= 0, REPT(" ",lookups!$O$2-LEN(SOURCE!L906)), "")&amp;
" | "&amp; SOURCE!M906&amp;      IF(lookups!$P$2-LEN(SOURCE!M906) &gt;= 0, REPT(" ",lookups!$P$2-LEN(SOURCE!M906)), "")&amp;
      "},"&amp;IF(SOURCE!O906&lt;&gt;"",""&amp;SOURCE!O906,"")
 )
)
)</f>
        <v>/*  882 */  { itemToBeCoded,                NOPARAM,                     "",                                            STD_DOUBLE_HIGH_QUOTE,                         (0 &lt;&lt; TAM_MAX_BITS) |     0, CAT_NONE | SLS_UNCHANGED | US_UNCHANGED | EIM_DISABLED | PTP_DISABLED     },</v>
      </c>
    </row>
    <row r="907" spans="1:1">
      <c r="A907" s="80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IF(lookups!$E$2-LEN(SOURCE!C907) &gt;= 0, REPT(" ",lookups!$E$2-LEN(SOURCE!C907)), "")&amp;
      SOURCE!D907&amp;", "&amp; IF(lookups!$F$2-LEN(SOURCE!D907) &gt;= 0, REPT(" ",lookups!$F$2-LEN(SOURCE!D907)), "")&amp;
      SOURCE!E907&amp;", "&amp; IF(lookups!$G$2-LEN(SOURCE!E907) &gt;=0, REPT(" ",lookups!$G$2-LEN(SOURCE!E907)), "")&amp;
      SOURCE!F907&amp;", "&amp; IF(lookups!$H$2-LEN(SOURCE!F907) &gt;= 0, REPT(" ",lookups!$H$2-LEN(SOURCE!F907)+2), "")&amp;"("&amp;
      SUBSTITUTE(TEXT(SOURCE!G907,"??0"),"  ","")&amp;" &lt;&lt; TAM_MAX_BITS) |"&amp; IF(lookups!$I$2-3 &gt;= 0, REPT(" ",MAX(1,lookups!$I$2-5+4+1-1-LEN(  IF(ISTEXT(SOURCE!H907),SOURCE!H907,  SUBSTITUTE(SUBSTITUTE(TEXT(SOURCE!H907,"????0"),"  ","")," ",""))   ))), "")&amp;
       IF(ISTEXT(SOURCE!H907),SOURCE!H907, SUBSTITUTE(SUBSTITUTE(TEXT(SOURCE!H907,"????0"),"  ","")," ",""))   &amp;","&amp; IF(lookups!$J$2-3 &gt;= 0, REPT(" ",lookups!$J$2-3-5), "")&amp;
      SOURCE!I907&amp;
" | "&amp; IF(lookups!$K$2-LEN(SOURCE!I907) &gt;= 0, REPT(" ",lookups!$K$2-LEN(SOURCE!I907)), "")&amp;
      SOURCE!J907&amp;      IF(lookups!$L$2-LEN(SOURCE!J907) &gt;= 0, REPT(" ",lookups!$L$2-LEN(SOURCE!J907)), "")&amp;
" | "&amp; IF(lookups!$K$2-LEN(SOURCE!I907) &gt;= 0, REPT(" ",lookups!$K$2-LEN(SOURCE!I907)), "")&amp;
      SOURCE!K907&amp;      IF(lookups!$L$2-LEN(SOURCE!K907) &gt;= 0, REPT(" ",lookups!$M$2-LEN(SOURCE!K907)), "")&amp;
" | "&amp; SOURCE!L907&amp;      IF(lookups!$O$2-LEN(SOURCE!L907) &gt;= 0, REPT(" ",lookups!$O$2-LEN(SOURCE!L907)), "")&amp;
" | "&amp; SOURCE!M907&amp;      IF(lookups!$P$2-LEN(SOURCE!M907) &gt;= 0, REPT(" ",lookups!$P$2-LEN(SOURCE!M907)), "")&amp;
      "},"&amp;IF(SOURCE!O907&lt;&gt;"",""&amp;SOURCE!O907,"")
 )
)
)</f>
        <v>/*  883 */  { addItemToBuffer,              ITM_ELLIPSIS,                "",                                            STD_ELLIPSIS,                                  (0 &lt;&lt; TAM_MAX_BITS) |     0, CAT_NONE | SLS_UNCHANGED | US_UNCHANGED | EIM_DISABLED | PTP_DISABLED     },</v>
      </c>
    </row>
    <row r="908" spans="1:1">
      <c r="A908" s="80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IF(lookups!$E$2-LEN(SOURCE!C908) &gt;= 0, REPT(" ",lookups!$E$2-LEN(SOURCE!C908)), "")&amp;
      SOURCE!D908&amp;", "&amp; IF(lookups!$F$2-LEN(SOURCE!D908) &gt;= 0, REPT(" ",lookups!$F$2-LEN(SOURCE!D908)), "")&amp;
      SOURCE!E908&amp;", "&amp; IF(lookups!$G$2-LEN(SOURCE!E908) &gt;=0, REPT(" ",lookups!$G$2-LEN(SOURCE!E908)), "")&amp;
      SOURCE!F908&amp;", "&amp; IF(lookups!$H$2-LEN(SOURCE!F908) &gt;= 0, REPT(" ",lookups!$H$2-LEN(SOURCE!F908)+2), "")&amp;"("&amp;
      SUBSTITUTE(TEXT(SOURCE!G908,"??0"),"  ","")&amp;" &lt;&lt; TAM_MAX_BITS) |"&amp; IF(lookups!$I$2-3 &gt;= 0, REPT(" ",MAX(1,lookups!$I$2-5+4+1-1-LEN(  IF(ISTEXT(SOURCE!H908),SOURCE!H908,  SUBSTITUTE(SUBSTITUTE(TEXT(SOURCE!H908,"????0"),"  ","")," ",""))   ))), "")&amp;
       IF(ISTEXT(SOURCE!H908),SOURCE!H908, SUBSTITUTE(SUBSTITUTE(TEXT(SOURCE!H908,"????0"),"  ","")," ",""))   &amp;","&amp; IF(lookups!$J$2-3 &gt;= 0, REPT(" ",lookups!$J$2-3-5), "")&amp;
      SOURCE!I908&amp;
" | "&amp; IF(lookups!$K$2-LEN(SOURCE!I908) &gt;= 0, REPT(" ",lookups!$K$2-LEN(SOURCE!I908)), "")&amp;
      SOURCE!J908&amp;      IF(lookups!$L$2-LEN(SOURCE!J908) &gt;= 0, REPT(" ",lookups!$L$2-LEN(SOURCE!J908)), "")&amp;
" | "&amp; IF(lookups!$K$2-LEN(SOURCE!I908) &gt;= 0, REPT(" ",lookups!$K$2-LEN(SOURCE!I908)), "")&amp;
      SOURCE!K908&amp;      IF(lookups!$L$2-LEN(SOURCE!K908) &gt;= 0, REPT(" ",lookups!$M$2-LEN(SOURCE!K908)), "")&amp;
" | "&amp; SOURCE!L908&amp;      IF(lookups!$O$2-LEN(SOURCE!L908) &gt;= 0, REPT(" ",lookups!$O$2-LEN(SOURCE!L908)), "")&amp;
" | "&amp; SOURCE!M908&amp;      IF(lookups!$P$2-LEN(SOURCE!M908) &gt;= 0, REPT(" ",lookups!$P$2-LEN(SOURCE!M908)), "")&amp;
      "},"&amp;IF(SOURCE!O908&lt;&gt;"",""&amp;SOURCE!O908,"")
 )
)
)</f>
        <v>/*  884 */  { itemToBeCoded,                NOPARAM,                     "",                                            STD_BINARY_ONE,                                (0 &lt;&lt; TAM_MAX_BITS) |     0, CAT_NONE | SLS_UNCHANGED | US_UNCHANGED | EIM_DISABLED | PTP_DISABLED     },</v>
      </c>
    </row>
    <row r="909" spans="1:1">
      <c r="A909" s="80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IF(lookups!$E$2-LEN(SOURCE!C909) &gt;= 0, REPT(" ",lookups!$E$2-LEN(SOURCE!C909)), "")&amp;
      SOURCE!D909&amp;", "&amp; IF(lookups!$F$2-LEN(SOURCE!D909) &gt;= 0, REPT(" ",lookups!$F$2-LEN(SOURCE!D909)), "")&amp;
      SOURCE!E909&amp;", "&amp; IF(lookups!$G$2-LEN(SOURCE!E909) &gt;=0, REPT(" ",lookups!$G$2-LEN(SOURCE!E909)), "")&amp;
      SOURCE!F909&amp;", "&amp; IF(lookups!$H$2-LEN(SOURCE!F909) &gt;= 0, REPT(" ",lookups!$H$2-LEN(SOURCE!F909)+2), "")&amp;"("&amp;
      SUBSTITUTE(TEXT(SOURCE!G909,"??0"),"  ","")&amp;" &lt;&lt; TAM_MAX_BITS) |"&amp; IF(lookups!$I$2-3 &gt;= 0, REPT(" ",MAX(1,lookups!$I$2-5+4+1-1-LEN(  IF(ISTEXT(SOURCE!H909),SOURCE!H909,  SUBSTITUTE(SUBSTITUTE(TEXT(SOURCE!H909,"????0"),"  ","")," ",""))   ))), "")&amp;
       IF(ISTEXT(SOURCE!H909),SOURCE!H909, SUBSTITUTE(SUBSTITUTE(TEXT(SOURCE!H909,"????0"),"  ","")," ",""))   &amp;","&amp; IF(lookups!$J$2-3 &gt;= 0, REPT(" ",lookups!$J$2-3-5), "")&amp;
      SOURCE!I909&amp;
" | "&amp; IF(lookups!$K$2-LEN(SOURCE!I909) &gt;= 0, REPT(" ",lookups!$K$2-LEN(SOURCE!I909)), "")&amp;
      SOURCE!J909&amp;      IF(lookups!$L$2-LEN(SOURCE!J909) &gt;= 0, REPT(" ",lookups!$L$2-LEN(SOURCE!J909)), "")&amp;
" | "&amp; IF(lookups!$K$2-LEN(SOURCE!I909) &gt;= 0, REPT(" ",lookups!$K$2-LEN(SOURCE!I909)), "")&amp;
      SOURCE!K909&amp;      IF(lookups!$L$2-LEN(SOURCE!K909) &gt;= 0, REPT(" ",lookups!$M$2-LEN(SOURCE!K909)), "")&amp;
" | "&amp; SOURCE!L909&amp;      IF(lookups!$O$2-LEN(SOURCE!L909) &gt;= 0, REPT(" ",lookups!$O$2-LEN(SOURCE!L909)), "")&amp;
" | "&amp; SOURCE!M909&amp;      IF(lookups!$P$2-LEN(SOURCE!M909) &gt;= 0, REPT(" ",lookups!$P$2-LEN(SOURCE!M909)), "")&amp;
      "},"&amp;IF(SOURCE!O909&lt;&gt;"",""&amp;SOURCE!O909,"")
 )
)
)</f>
        <v>/*  885 */  { addItemToBuffer,              ITM_EURO,                    "",                                            STD_EURO,                                      (0 &lt;&lt; TAM_MAX_BITS) |     0, CAT_NONE | SLS_UNCHANGED | US_UNCHANGED | EIM_DISABLED | PTP_DISABLED     },</v>
      </c>
    </row>
    <row r="910" spans="1:1">
      <c r="A910" s="80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IF(lookups!$E$2-LEN(SOURCE!C910) &gt;= 0, REPT(" ",lookups!$E$2-LEN(SOURCE!C910)), "")&amp;
      SOURCE!D910&amp;", "&amp; IF(lookups!$F$2-LEN(SOURCE!D910) &gt;= 0, REPT(" ",lookups!$F$2-LEN(SOURCE!D910)), "")&amp;
      SOURCE!E910&amp;", "&amp; IF(lookups!$G$2-LEN(SOURCE!E910) &gt;=0, REPT(" ",lookups!$G$2-LEN(SOURCE!E910)), "")&amp;
      SOURCE!F910&amp;", "&amp; IF(lookups!$H$2-LEN(SOURCE!F910) &gt;= 0, REPT(" ",lookups!$H$2-LEN(SOURCE!F910)+2), "")&amp;"("&amp;
      SUBSTITUTE(TEXT(SOURCE!G910,"??0"),"  ","")&amp;" &lt;&lt; TAM_MAX_BITS) |"&amp; IF(lookups!$I$2-3 &gt;= 0, REPT(" ",MAX(1,lookups!$I$2-5+4+1-1-LEN(  IF(ISTEXT(SOURCE!H910),SOURCE!H910,  SUBSTITUTE(SUBSTITUTE(TEXT(SOURCE!H910,"????0"),"  ","")," ",""))   ))), "")&amp;
       IF(ISTEXT(SOURCE!H910),SOURCE!H910, SUBSTITUTE(SUBSTITUTE(TEXT(SOURCE!H910,"????0"),"  ","")," ",""))   &amp;","&amp; IF(lookups!$J$2-3 &gt;= 0, REPT(" ",lookups!$J$2-3-5), "")&amp;
      SOURCE!I910&amp;
" | "&amp; IF(lookups!$K$2-LEN(SOURCE!I910) &gt;= 0, REPT(" ",lookups!$K$2-LEN(SOURCE!I910)), "")&amp;
      SOURCE!J910&amp;      IF(lookups!$L$2-LEN(SOURCE!J910) &gt;= 0, REPT(" ",lookups!$L$2-LEN(SOURCE!J910)), "")&amp;
" | "&amp; IF(lookups!$K$2-LEN(SOURCE!I910) &gt;= 0, REPT(" ",lookups!$K$2-LEN(SOURCE!I910)), "")&amp;
      SOURCE!K910&amp;      IF(lookups!$L$2-LEN(SOURCE!K910) &gt;= 0, REPT(" ",lookups!$M$2-LEN(SOURCE!K910)), "")&amp;
" | "&amp; SOURCE!L910&amp;      IF(lookups!$O$2-LEN(SOURCE!L910) &gt;= 0, REPT(" ",lookups!$O$2-LEN(SOURCE!L910)), "")&amp;
" | "&amp; SOURCE!M910&amp;      IF(lookups!$P$2-LEN(SOURCE!M910) &gt;= 0, REPT(" ",lookups!$P$2-LEN(SOURCE!M910)), "")&amp;
      "},"&amp;IF(SOURCE!O910&lt;&gt;"",""&amp;SOURCE!O910,"")
 )
)
)</f>
        <v>/*  886 */  { addItemToBuffer,              ITM_COMPLEX_C,               "",                                            STD_COMPLEX_C,                                 (0 &lt;&lt; TAM_MAX_BITS) |     0, CAT_NONE | SLS_UNCHANGED | US_UNCHANGED | EIM_DISABLED | PTP_DISABLED     },</v>
      </c>
    </row>
    <row r="911" spans="1:1">
      <c r="A911" s="80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IF(lookups!$E$2-LEN(SOURCE!C911) &gt;= 0, REPT(" ",lookups!$E$2-LEN(SOURCE!C911)), "")&amp;
      SOURCE!D911&amp;", "&amp; IF(lookups!$F$2-LEN(SOURCE!D911) &gt;= 0, REPT(" ",lookups!$F$2-LEN(SOURCE!D911)), "")&amp;
      SOURCE!E911&amp;", "&amp; IF(lookups!$G$2-LEN(SOURCE!E911) &gt;=0, REPT(" ",lookups!$G$2-LEN(SOURCE!E911)), "")&amp;
      SOURCE!F911&amp;", "&amp; IF(lookups!$H$2-LEN(SOURCE!F911) &gt;= 0, REPT(" ",lookups!$H$2-LEN(SOURCE!F911)+2), "")&amp;"("&amp;
      SUBSTITUTE(TEXT(SOURCE!G911,"??0"),"  ","")&amp;" &lt;&lt; TAM_MAX_BITS) |"&amp; IF(lookups!$I$2-3 &gt;= 0, REPT(" ",MAX(1,lookups!$I$2-5+4+1-1-LEN(  IF(ISTEXT(SOURCE!H911),SOURCE!H911,  SUBSTITUTE(SUBSTITUTE(TEXT(SOURCE!H911,"????0"),"  ","")," ",""))   ))), "")&amp;
       IF(ISTEXT(SOURCE!H911),SOURCE!H911, SUBSTITUTE(SUBSTITUTE(TEXT(SOURCE!H911,"????0"),"  ","")," ",""))   &amp;","&amp; IF(lookups!$J$2-3 &gt;= 0, REPT(" ",lookups!$J$2-3-5), "")&amp;
      SOURCE!I911&amp;
" | "&amp; IF(lookups!$K$2-LEN(SOURCE!I911) &gt;= 0, REPT(" ",lookups!$K$2-LEN(SOURCE!I911)), "")&amp;
      SOURCE!J911&amp;      IF(lookups!$L$2-LEN(SOURCE!J911) &gt;= 0, REPT(" ",lookups!$L$2-LEN(SOURCE!J911)), "")&amp;
" | "&amp; IF(lookups!$K$2-LEN(SOURCE!I911) &gt;= 0, REPT(" ",lookups!$K$2-LEN(SOURCE!I911)), "")&amp;
      SOURCE!K911&amp;      IF(lookups!$L$2-LEN(SOURCE!K911) &gt;= 0, REPT(" ",lookups!$M$2-LEN(SOURCE!K911)), "")&amp;
" | "&amp; SOURCE!L911&amp;      IF(lookups!$O$2-LEN(SOURCE!L911) &gt;= 0, REPT(" ",lookups!$O$2-LEN(SOURCE!L911)), "")&amp;
" | "&amp; SOURCE!M911&amp;      IF(lookups!$P$2-LEN(SOURCE!M911) &gt;= 0, REPT(" ",lookups!$P$2-LEN(SOURCE!M911)), "")&amp;
      "},"&amp;IF(SOURCE!O911&lt;&gt;"",""&amp;SOURCE!O911,"")
 )
)
)</f>
        <v>/*  887 */  { addItemToBuffer,              ITM_PLANCK,                  "",                                            STD_PLANCK,                                    (0 &lt;&lt; TAM_MAX_BITS) |     0, CAT_NONE | SLS_UNCHANGED | US_UNCHANGED | EIM_DISABLED | PTP_DISABLED     },</v>
      </c>
    </row>
    <row r="912" spans="1:1">
      <c r="A912" s="80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IF(lookups!$E$2-LEN(SOURCE!C912) &gt;= 0, REPT(" ",lookups!$E$2-LEN(SOURCE!C912)), "")&amp;
      SOURCE!D912&amp;", "&amp; IF(lookups!$F$2-LEN(SOURCE!D912) &gt;= 0, REPT(" ",lookups!$F$2-LEN(SOURCE!D912)), "")&amp;
      SOURCE!E912&amp;", "&amp; IF(lookups!$G$2-LEN(SOURCE!E912) &gt;=0, REPT(" ",lookups!$G$2-LEN(SOURCE!E912)), "")&amp;
      SOURCE!F912&amp;", "&amp; IF(lookups!$H$2-LEN(SOURCE!F912) &gt;= 0, REPT(" ",lookups!$H$2-LEN(SOURCE!F912)+2), "")&amp;"("&amp;
      SUBSTITUTE(TEXT(SOURCE!G912,"??0"),"  ","")&amp;" &lt;&lt; TAM_MAX_BITS) |"&amp; IF(lookups!$I$2-3 &gt;= 0, REPT(" ",MAX(1,lookups!$I$2-5+4+1-1-LEN(  IF(ISTEXT(SOURCE!H912),SOURCE!H912,  SUBSTITUTE(SUBSTITUTE(TEXT(SOURCE!H912,"????0"),"  ","")," ",""))   ))), "")&amp;
       IF(ISTEXT(SOURCE!H912),SOURCE!H912, SUBSTITUTE(SUBSTITUTE(TEXT(SOURCE!H912,"????0"),"  ","")," ",""))   &amp;","&amp; IF(lookups!$J$2-3 &gt;= 0, REPT(" ",lookups!$J$2-3-5), "")&amp;
      SOURCE!I912&amp;
" | "&amp; IF(lookups!$K$2-LEN(SOURCE!I912) &gt;= 0, REPT(" ",lookups!$K$2-LEN(SOURCE!I912)), "")&amp;
      SOURCE!J912&amp;      IF(lookups!$L$2-LEN(SOURCE!J912) &gt;= 0, REPT(" ",lookups!$L$2-LEN(SOURCE!J912)), "")&amp;
" | "&amp; IF(lookups!$K$2-LEN(SOURCE!I912) &gt;= 0, REPT(" ",lookups!$K$2-LEN(SOURCE!I912)), "")&amp;
      SOURCE!K912&amp;      IF(lookups!$L$2-LEN(SOURCE!K912) &gt;= 0, REPT(" ",lookups!$M$2-LEN(SOURCE!K912)), "")&amp;
" | "&amp; SOURCE!L912&amp;      IF(lookups!$O$2-LEN(SOURCE!L912) &gt;= 0, REPT(" ",lookups!$O$2-LEN(SOURCE!L912)), "")&amp;
" | "&amp; SOURCE!M912&amp;      IF(lookups!$P$2-LEN(SOURCE!M912) &gt;= 0, REPT(" ",lookups!$P$2-LEN(SOURCE!M912)), "")&amp;
      "},"&amp;IF(SOURCE!O912&lt;&gt;"",""&amp;SOURCE!O912,"")
 )
)
)</f>
        <v>/*  888 */  { addItemToBuffer,              ITM_PLANCK_2PI,              "",                                            STD_PLANCK_2PI,                                (0 &lt;&lt; TAM_MAX_BITS) |     0, CAT_NONE | SLS_UNCHANGED | US_UNCHANGED | EIM_DISABLED | PTP_DISABLED     },</v>
      </c>
    </row>
    <row r="913" spans="1:1">
      <c r="A913" s="80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IF(lookups!$E$2-LEN(SOURCE!C913) &gt;= 0, REPT(" ",lookups!$E$2-LEN(SOURCE!C913)), "")&amp;
      SOURCE!D913&amp;", "&amp; IF(lookups!$F$2-LEN(SOURCE!D913) &gt;= 0, REPT(" ",lookups!$F$2-LEN(SOURCE!D913)), "")&amp;
      SOURCE!E913&amp;", "&amp; IF(lookups!$G$2-LEN(SOURCE!E913) &gt;=0, REPT(" ",lookups!$G$2-LEN(SOURCE!E913)), "")&amp;
      SOURCE!F913&amp;", "&amp; IF(lookups!$H$2-LEN(SOURCE!F913) &gt;= 0, REPT(" ",lookups!$H$2-LEN(SOURCE!F913)+2), "")&amp;"("&amp;
      SUBSTITUTE(TEXT(SOURCE!G913,"??0"),"  ","")&amp;" &lt;&lt; TAM_MAX_BITS) |"&amp; IF(lookups!$I$2-3 &gt;= 0, REPT(" ",MAX(1,lookups!$I$2-5+4+1-1-LEN(  IF(ISTEXT(SOURCE!H913),SOURCE!H913,  SUBSTITUTE(SUBSTITUTE(TEXT(SOURCE!H913,"????0"),"  ","")," ",""))   ))), "")&amp;
       IF(ISTEXT(SOURCE!H913),SOURCE!H913, SUBSTITUTE(SUBSTITUTE(TEXT(SOURCE!H913,"????0"),"  ","")," ",""))   &amp;","&amp; IF(lookups!$J$2-3 &gt;= 0, REPT(" ",lookups!$J$2-3-5), "")&amp;
      SOURCE!I913&amp;
" | "&amp; IF(lookups!$K$2-LEN(SOURCE!I913) &gt;= 0, REPT(" ",lookups!$K$2-LEN(SOURCE!I913)), "")&amp;
      SOURCE!J913&amp;      IF(lookups!$L$2-LEN(SOURCE!J913) &gt;= 0, REPT(" ",lookups!$L$2-LEN(SOURCE!J913)), "")&amp;
" | "&amp; IF(lookups!$K$2-LEN(SOURCE!I913) &gt;= 0, REPT(" ",lookups!$K$2-LEN(SOURCE!I913)), "")&amp;
      SOURCE!K913&amp;      IF(lookups!$L$2-LEN(SOURCE!K913) &gt;= 0, REPT(" ",lookups!$M$2-LEN(SOURCE!K913)), "")&amp;
" | "&amp; SOURCE!L913&amp;      IF(lookups!$O$2-LEN(SOURCE!L913) &gt;= 0, REPT(" ",lookups!$O$2-LEN(SOURCE!L913)), "")&amp;
" | "&amp; SOURCE!M913&amp;      IF(lookups!$P$2-LEN(SOURCE!M913) &gt;= 0, REPT(" ",lookups!$P$2-LEN(SOURCE!M913)), "")&amp;
      "},"&amp;IF(SOURCE!O913&lt;&gt;"",""&amp;SOURCE!O913,"")
 )
)
)</f>
        <v>/*  889 */  { addItemToBuffer,              ITM_NATURAL_N,               "",                                            STD_NATURAL_N,                                 (0 &lt;&lt; TAM_MAX_BITS) |     0, CAT_NONE | SLS_UNCHANGED | US_UNCHANGED | EIM_DISABLED | PTP_DISABLED     },</v>
      </c>
    </row>
    <row r="914" spans="1:1">
      <c r="A914" s="80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IF(lookups!$E$2-LEN(SOURCE!C914) &gt;= 0, REPT(" ",lookups!$E$2-LEN(SOURCE!C914)), "")&amp;
      SOURCE!D914&amp;", "&amp; IF(lookups!$F$2-LEN(SOURCE!D914) &gt;= 0, REPT(" ",lookups!$F$2-LEN(SOURCE!D914)), "")&amp;
      SOURCE!E914&amp;", "&amp; IF(lookups!$G$2-LEN(SOURCE!E914) &gt;=0, REPT(" ",lookups!$G$2-LEN(SOURCE!E914)), "")&amp;
      SOURCE!F914&amp;", "&amp; IF(lookups!$H$2-LEN(SOURCE!F914) &gt;= 0, REPT(" ",lookups!$H$2-LEN(SOURCE!F914)+2), "")&amp;"("&amp;
      SUBSTITUTE(TEXT(SOURCE!G914,"??0"),"  ","")&amp;" &lt;&lt; TAM_MAX_BITS) |"&amp; IF(lookups!$I$2-3 &gt;= 0, REPT(" ",MAX(1,lookups!$I$2-5+4+1-1-LEN(  IF(ISTEXT(SOURCE!H914),SOURCE!H914,  SUBSTITUTE(SUBSTITUTE(TEXT(SOURCE!H914,"????0"),"  ","")," ",""))   ))), "")&amp;
       IF(ISTEXT(SOURCE!H914),SOURCE!H914, SUBSTITUTE(SUBSTITUTE(TEXT(SOURCE!H914,"????0"),"  ","")," ",""))   &amp;","&amp; IF(lookups!$J$2-3 &gt;= 0, REPT(" ",lookups!$J$2-3-5), "")&amp;
      SOURCE!I914&amp;
" | "&amp; IF(lookups!$K$2-LEN(SOURCE!I914) &gt;= 0, REPT(" ",lookups!$K$2-LEN(SOURCE!I914)), "")&amp;
      SOURCE!J914&amp;      IF(lookups!$L$2-LEN(SOURCE!J914) &gt;= 0, REPT(" ",lookups!$L$2-LEN(SOURCE!J914)), "")&amp;
" | "&amp; IF(lookups!$K$2-LEN(SOURCE!I914) &gt;= 0, REPT(" ",lookups!$K$2-LEN(SOURCE!I914)), "")&amp;
      SOURCE!K914&amp;      IF(lookups!$L$2-LEN(SOURCE!K914) &gt;= 0, REPT(" ",lookups!$M$2-LEN(SOURCE!K914)), "")&amp;
" | "&amp; SOURCE!L914&amp;      IF(lookups!$O$2-LEN(SOURCE!L914) &gt;= 0, REPT(" ",lookups!$O$2-LEN(SOURCE!L914)), "")&amp;
" | "&amp; SOURCE!M914&amp;      IF(lookups!$P$2-LEN(SOURCE!M914) &gt;= 0, REPT(" ",lookups!$P$2-LEN(SOURCE!M914)), "")&amp;
      "},"&amp;IF(SOURCE!O914&lt;&gt;"",""&amp;SOURCE!O914,"")
 )
)
)</f>
        <v>/*  890 */  { addItemToBuffer,              ITM_RATIONAL_Q,              "",                                            STD_RATIONAL_Q,                                (0 &lt;&lt; TAM_MAX_BITS) |     0, CAT_NONE | SLS_UNCHANGED | US_UNCHANGED | EIM_DISABLED | PTP_DISABLED     },</v>
      </c>
    </row>
    <row r="915" spans="1:1">
      <c r="A915" s="80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IF(lookups!$E$2-LEN(SOURCE!C915) &gt;= 0, REPT(" ",lookups!$E$2-LEN(SOURCE!C915)), "")&amp;
      SOURCE!D915&amp;", "&amp; IF(lookups!$F$2-LEN(SOURCE!D915) &gt;= 0, REPT(" ",lookups!$F$2-LEN(SOURCE!D915)), "")&amp;
      SOURCE!E915&amp;", "&amp; IF(lookups!$G$2-LEN(SOURCE!E915) &gt;=0, REPT(" ",lookups!$G$2-LEN(SOURCE!E915)), "")&amp;
      SOURCE!F915&amp;", "&amp; IF(lookups!$H$2-LEN(SOURCE!F915) &gt;= 0, REPT(" ",lookups!$H$2-LEN(SOURCE!F915)+2), "")&amp;"("&amp;
      SUBSTITUTE(TEXT(SOURCE!G915,"??0"),"  ","")&amp;" &lt;&lt; TAM_MAX_BITS) |"&amp; IF(lookups!$I$2-3 &gt;= 0, REPT(" ",MAX(1,lookups!$I$2-5+4+1-1-LEN(  IF(ISTEXT(SOURCE!H915),SOURCE!H915,  SUBSTITUTE(SUBSTITUTE(TEXT(SOURCE!H915,"????0"),"  ","")," ",""))   ))), "")&amp;
       IF(ISTEXT(SOURCE!H915),SOURCE!H915, SUBSTITUTE(SUBSTITUTE(TEXT(SOURCE!H915,"????0"),"  ","")," ",""))   &amp;","&amp; IF(lookups!$J$2-3 &gt;= 0, REPT(" ",lookups!$J$2-3-5), "")&amp;
      SOURCE!I915&amp;
" | "&amp; IF(lookups!$K$2-LEN(SOURCE!I915) &gt;= 0, REPT(" ",lookups!$K$2-LEN(SOURCE!I915)), "")&amp;
      SOURCE!J915&amp;      IF(lookups!$L$2-LEN(SOURCE!J915) &gt;= 0, REPT(" ",lookups!$L$2-LEN(SOURCE!J915)), "")&amp;
" | "&amp; IF(lookups!$K$2-LEN(SOURCE!I915) &gt;= 0, REPT(" ",lookups!$K$2-LEN(SOURCE!I915)), "")&amp;
      SOURCE!K915&amp;      IF(lookups!$L$2-LEN(SOURCE!K915) &gt;= 0, REPT(" ",lookups!$M$2-LEN(SOURCE!K915)), "")&amp;
" | "&amp; SOURCE!L915&amp;      IF(lookups!$O$2-LEN(SOURCE!L915) &gt;= 0, REPT(" ",lookups!$O$2-LEN(SOURCE!L915)), "")&amp;
" | "&amp; SOURCE!M915&amp;      IF(lookups!$P$2-LEN(SOURCE!M915) &gt;= 0, REPT(" ",lookups!$P$2-LEN(SOURCE!M915)), "")&amp;
      "},"&amp;IF(SOURCE!O915&lt;&gt;"",""&amp;SOURCE!O915,"")
 )
)
)</f>
        <v>/*  891 */  { addItemToBuffer,              ITM_REAL_R,                  "",                                            STD_REAL_R,                                    (0 &lt;&lt; TAM_MAX_BITS) |     0, CAT_NONE | SLS_UNCHANGED | US_UNCHANGED | EIM_DISABLED | PTP_DISABLED     },</v>
      </c>
    </row>
    <row r="916" spans="1:1">
      <c r="A916" s="80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IF(lookups!$E$2-LEN(SOURCE!C916) &gt;= 0, REPT(" ",lookups!$E$2-LEN(SOURCE!C916)), "")&amp;
      SOURCE!D916&amp;", "&amp; IF(lookups!$F$2-LEN(SOURCE!D916) &gt;= 0, REPT(" ",lookups!$F$2-LEN(SOURCE!D916)), "")&amp;
      SOURCE!E916&amp;", "&amp; IF(lookups!$G$2-LEN(SOURCE!E916) &gt;=0, REPT(" ",lookups!$G$2-LEN(SOURCE!E916)), "")&amp;
      SOURCE!F916&amp;", "&amp; IF(lookups!$H$2-LEN(SOURCE!F916) &gt;= 0, REPT(" ",lookups!$H$2-LEN(SOURCE!F916)+2), "")&amp;"("&amp;
      SUBSTITUTE(TEXT(SOURCE!G916,"??0"),"  ","")&amp;" &lt;&lt; TAM_MAX_BITS) |"&amp; IF(lookups!$I$2-3 &gt;= 0, REPT(" ",MAX(1,lookups!$I$2-5+4+1-1-LEN(  IF(ISTEXT(SOURCE!H916),SOURCE!H916,  SUBSTITUTE(SUBSTITUTE(TEXT(SOURCE!H916,"????0"),"  ","")," ",""))   ))), "")&amp;
       IF(ISTEXT(SOURCE!H916),SOURCE!H916, SUBSTITUTE(SUBSTITUTE(TEXT(SOURCE!H916,"????0"),"  ","")," ",""))   &amp;","&amp; IF(lookups!$J$2-3 &gt;= 0, REPT(" ",lookups!$J$2-3-5), "")&amp;
      SOURCE!I916&amp;
" | "&amp; IF(lookups!$K$2-LEN(SOURCE!I916) &gt;= 0, REPT(" ",lookups!$K$2-LEN(SOURCE!I916)), "")&amp;
      SOURCE!J916&amp;      IF(lookups!$L$2-LEN(SOURCE!J916) &gt;= 0, REPT(" ",lookups!$L$2-LEN(SOURCE!J916)), "")&amp;
" | "&amp; IF(lookups!$K$2-LEN(SOURCE!I916) &gt;= 0, REPT(" ",lookups!$K$2-LEN(SOURCE!I916)), "")&amp;
      SOURCE!K916&amp;      IF(lookups!$L$2-LEN(SOURCE!K916) &gt;= 0, REPT(" ",lookups!$M$2-LEN(SOURCE!K916)), "")&amp;
" | "&amp; SOURCE!L916&amp;      IF(lookups!$O$2-LEN(SOURCE!L916) &gt;= 0, REPT(" ",lookups!$O$2-LEN(SOURCE!L916)), "")&amp;
" | "&amp; SOURCE!M916&amp;      IF(lookups!$P$2-LEN(SOURCE!M916) &gt;= 0, REPT(" ",lookups!$P$2-LEN(SOURCE!M916)), "")&amp;
      "},"&amp;IF(SOURCE!O916&lt;&gt;"",""&amp;SOURCE!O916,"")
 )
)
)</f>
        <v>/*  892 */  { addItemToBuffer,              ITM_LEFT_ARROW,              "",                                            STD_LEFT_ARROW,                                (0 &lt;&lt; TAM_MAX_BITS) |     0, CAT_NONE | SLS_UNCHANGED | US_UNCHANGED | EIM_DISABLED | PTP_DISABLED     },</v>
      </c>
    </row>
    <row r="917" spans="1:1">
      <c r="A917" s="80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IF(lookups!$E$2-LEN(SOURCE!C917) &gt;= 0, REPT(" ",lookups!$E$2-LEN(SOURCE!C917)), "")&amp;
      SOURCE!D917&amp;", "&amp; IF(lookups!$F$2-LEN(SOURCE!D917) &gt;= 0, REPT(" ",lookups!$F$2-LEN(SOURCE!D917)), "")&amp;
      SOURCE!E917&amp;", "&amp; IF(lookups!$G$2-LEN(SOURCE!E917) &gt;=0, REPT(" ",lookups!$G$2-LEN(SOURCE!E917)), "")&amp;
      SOURCE!F917&amp;", "&amp; IF(lookups!$H$2-LEN(SOURCE!F917) &gt;= 0, REPT(" ",lookups!$H$2-LEN(SOURCE!F917)+2), "")&amp;"("&amp;
      SUBSTITUTE(TEXT(SOURCE!G917,"??0"),"  ","")&amp;" &lt;&lt; TAM_MAX_BITS) |"&amp; IF(lookups!$I$2-3 &gt;= 0, REPT(" ",MAX(1,lookups!$I$2-5+4+1-1-LEN(  IF(ISTEXT(SOURCE!H917),SOURCE!H917,  SUBSTITUTE(SUBSTITUTE(TEXT(SOURCE!H917,"????0"),"  ","")," ",""))   ))), "")&amp;
       IF(ISTEXT(SOURCE!H917),SOURCE!H917, SUBSTITUTE(SUBSTITUTE(TEXT(SOURCE!H917,"????0"),"  ","")," ",""))   &amp;","&amp; IF(lookups!$J$2-3 &gt;= 0, REPT(" ",lookups!$J$2-3-5), "")&amp;
      SOURCE!I917&amp;
" | "&amp; IF(lookups!$K$2-LEN(SOURCE!I917) &gt;= 0, REPT(" ",lookups!$K$2-LEN(SOURCE!I917)), "")&amp;
      SOURCE!J917&amp;      IF(lookups!$L$2-LEN(SOURCE!J917) &gt;= 0, REPT(" ",lookups!$L$2-LEN(SOURCE!J917)), "")&amp;
" | "&amp; IF(lookups!$K$2-LEN(SOURCE!I917) &gt;= 0, REPT(" ",lookups!$K$2-LEN(SOURCE!I917)), "")&amp;
      SOURCE!K917&amp;      IF(lookups!$L$2-LEN(SOURCE!K917) &gt;= 0, REPT(" ",lookups!$M$2-LEN(SOURCE!K917)), "")&amp;
" | "&amp; SOURCE!L917&amp;      IF(lookups!$O$2-LEN(SOURCE!L917) &gt;= 0, REPT(" ",lookups!$O$2-LEN(SOURCE!L917)), "")&amp;
" | "&amp; SOURCE!M917&amp;      IF(lookups!$P$2-LEN(SOURCE!M917) &gt;= 0, REPT(" ",lookups!$P$2-LEN(SOURCE!M917)), "")&amp;
      "},"&amp;IF(SOURCE!O917&lt;&gt;"",""&amp;SOURCE!O917,"")
 )
)
)</f>
        <v>/*  893 */  { addItemToBuffer,              ITM_UP_ARROW,                "",                                            STD_UP_ARROW,                                  (0 &lt;&lt; TAM_MAX_BITS) |     0, CAT_NONE | SLS_UNCHANGED | US_UNCHANGED | EIM_DISABLED | PTP_DISABLED     },</v>
      </c>
    </row>
    <row r="918" spans="1:1">
      <c r="A918" s="80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IF(lookups!$E$2-LEN(SOURCE!C918) &gt;= 0, REPT(" ",lookups!$E$2-LEN(SOURCE!C918)), "")&amp;
      SOURCE!D918&amp;", "&amp; IF(lookups!$F$2-LEN(SOURCE!D918) &gt;= 0, REPT(" ",lookups!$F$2-LEN(SOURCE!D918)), "")&amp;
      SOURCE!E918&amp;", "&amp; IF(lookups!$G$2-LEN(SOURCE!E918) &gt;=0, REPT(" ",lookups!$G$2-LEN(SOURCE!E918)), "")&amp;
      SOURCE!F918&amp;", "&amp; IF(lookups!$H$2-LEN(SOURCE!F918) &gt;= 0, REPT(" ",lookups!$H$2-LEN(SOURCE!F918)+2), "")&amp;"("&amp;
      SUBSTITUTE(TEXT(SOURCE!G918,"??0"),"  ","")&amp;" &lt;&lt; TAM_MAX_BITS) |"&amp; IF(lookups!$I$2-3 &gt;= 0, REPT(" ",MAX(1,lookups!$I$2-5+4+1-1-LEN(  IF(ISTEXT(SOURCE!H918),SOURCE!H918,  SUBSTITUTE(SUBSTITUTE(TEXT(SOURCE!H918,"????0"),"  ","")," ",""))   ))), "")&amp;
       IF(ISTEXT(SOURCE!H918),SOURCE!H918, SUBSTITUTE(SUBSTITUTE(TEXT(SOURCE!H918,"????0"),"  ","")," ",""))   &amp;","&amp; IF(lookups!$J$2-3 &gt;= 0, REPT(" ",lookups!$J$2-3-5), "")&amp;
      SOURCE!I918&amp;
" | "&amp; IF(lookups!$K$2-LEN(SOURCE!I918) &gt;= 0, REPT(" ",lookups!$K$2-LEN(SOURCE!I918)), "")&amp;
      SOURCE!J918&amp;      IF(lookups!$L$2-LEN(SOURCE!J918) &gt;= 0, REPT(" ",lookups!$L$2-LEN(SOURCE!J918)), "")&amp;
" | "&amp; IF(lookups!$K$2-LEN(SOURCE!I918) &gt;= 0, REPT(" ",lookups!$K$2-LEN(SOURCE!I918)), "")&amp;
      SOURCE!K918&amp;      IF(lookups!$L$2-LEN(SOURCE!K918) &gt;= 0, REPT(" ",lookups!$M$2-LEN(SOURCE!K918)), "")&amp;
" | "&amp; SOURCE!L918&amp;      IF(lookups!$O$2-LEN(SOURCE!L918) &gt;= 0, REPT(" ",lookups!$O$2-LEN(SOURCE!L918)), "")&amp;
" | "&amp; SOURCE!M918&amp;      IF(lookups!$P$2-LEN(SOURCE!M918) &gt;= 0, REPT(" ",lookups!$P$2-LEN(SOURCE!M918)), "")&amp;
      "},"&amp;IF(SOURCE!O918&lt;&gt;"",""&amp;SOURCE!O918,"")
 )
)
)</f>
        <v>/*  894 */  { addItemToBuffer,              ITM_RIGHT_ARROW,             "",                                            STD_RIGHT_ARROW,                               (0 &lt;&lt; TAM_MAX_BITS) |     0, CAT_NONE | SLS_UNCHANGED | US_UNCHANGED | EIM_DISABLED | PTP_DISABLED     },</v>
      </c>
    </row>
    <row r="919" spans="1:1">
      <c r="A919" s="80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IF(lookups!$E$2-LEN(SOURCE!C919) &gt;= 0, REPT(" ",lookups!$E$2-LEN(SOURCE!C919)), "")&amp;
      SOURCE!D919&amp;", "&amp; IF(lookups!$F$2-LEN(SOURCE!D919) &gt;= 0, REPT(" ",lookups!$F$2-LEN(SOURCE!D919)), "")&amp;
      SOURCE!E919&amp;", "&amp; IF(lookups!$G$2-LEN(SOURCE!E919) &gt;=0, REPT(" ",lookups!$G$2-LEN(SOURCE!E919)), "")&amp;
      SOURCE!F919&amp;", "&amp; IF(lookups!$H$2-LEN(SOURCE!F919) &gt;= 0, REPT(" ",lookups!$H$2-LEN(SOURCE!F919)+2), "")&amp;"("&amp;
      SUBSTITUTE(TEXT(SOURCE!G919,"??0"),"  ","")&amp;" &lt;&lt; TAM_MAX_BITS) |"&amp; IF(lookups!$I$2-3 &gt;= 0, REPT(" ",MAX(1,lookups!$I$2-5+4+1-1-LEN(  IF(ISTEXT(SOURCE!H919),SOURCE!H919,  SUBSTITUTE(SUBSTITUTE(TEXT(SOURCE!H919,"????0"),"  ","")," ",""))   ))), "")&amp;
       IF(ISTEXT(SOURCE!H919),SOURCE!H919, SUBSTITUTE(SUBSTITUTE(TEXT(SOURCE!H919,"????0"),"  ","")," ",""))   &amp;","&amp; IF(lookups!$J$2-3 &gt;= 0, REPT(" ",lookups!$J$2-3-5), "")&amp;
      SOURCE!I919&amp;
" | "&amp; IF(lookups!$K$2-LEN(SOURCE!I919) &gt;= 0, REPT(" ",lookups!$K$2-LEN(SOURCE!I919)), "")&amp;
      SOURCE!J919&amp;      IF(lookups!$L$2-LEN(SOURCE!J919) &gt;= 0, REPT(" ",lookups!$L$2-LEN(SOURCE!J919)), "")&amp;
" | "&amp; IF(lookups!$K$2-LEN(SOURCE!I919) &gt;= 0, REPT(" ",lookups!$K$2-LEN(SOURCE!I919)), "")&amp;
      SOURCE!K919&amp;      IF(lookups!$L$2-LEN(SOURCE!K919) &gt;= 0, REPT(" ",lookups!$M$2-LEN(SOURCE!K919)), "")&amp;
" | "&amp; SOURCE!L919&amp;      IF(lookups!$O$2-LEN(SOURCE!L919) &gt;= 0, REPT(" ",lookups!$O$2-LEN(SOURCE!L919)), "")&amp;
" | "&amp; SOURCE!M919&amp;      IF(lookups!$P$2-LEN(SOURCE!M919) &gt;= 0, REPT(" ",lookups!$P$2-LEN(SOURCE!M919)), "")&amp;
      "},"&amp;IF(SOURCE!O919&lt;&gt;"",""&amp;SOURCE!O919,"")
 )
)
)</f>
        <v>/*  895 */  { addItemToBuffer,              ITM_DOWN_ARROW,              "",                                            STD_DOWN_ARROW,                                (0 &lt;&lt; TAM_MAX_BITS) |     0, CAT_NONE | SLS_UNCHANGED | US_UNCHANGED | EIM_DISABLED | PTP_DISABLED     },</v>
      </c>
    </row>
    <row r="920" spans="1:1">
      <c r="A920" s="80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IF(lookups!$E$2-LEN(SOURCE!C920) &gt;= 0, REPT(" ",lookups!$E$2-LEN(SOURCE!C920)), "")&amp;
      SOURCE!D920&amp;", "&amp; IF(lookups!$F$2-LEN(SOURCE!D920) &gt;= 0, REPT(" ",lookups!$F$2-LEN(SOURCE!D920)), "")&amp;
      SOURCE!E920&amp;", "&amp; IF(lookups!$G$2-LEN(SOURCE!E920) &gt;=0, REPT(" ",lookups!$G$2-LEN(SOURCE!E920)), "")&amp;
      SOURCE!F920&amp;", "&amp; IF(lookups!$H$2-LEN(SOURCE!F920) &gt;= 0, REPT(" ",lookups!$H$2-LEN(SOURCE!F920)+2), "")&amp;"("&amp;
      SUBSTITUTE(TEXT(SOURCE!G920,"??0"),"  ","")&amp;" &lt;&lt; TAM_MAX_BITS) |"&amp; IF(lookups!$I$2-3 &gt;= 0, REPT(" ",MAX(1,lookups!$I$2-5+4+1-1-LEN(  IF(ISTEXT(SOURCE!H920),SOURCE!H920,  SUBSTITUTE(SUBSTITUTE(TEXT(SOURCE!H920,"????0"),"  ","")," ",""))   ))), "")&amp;
       IF(ISTEXT(SOURCE!H920),SOURCE!H920, SUBSTITUTE(SUBSTITUTE(TEXT(SOURCE!H920,"????0"),"  ","")," ",""))   &amp;","&amp; IF(lookups!$J$2-3 &gt;= 0, REPT(" ",lookups!$J$2-3-5), "")&amp;
      SOURCE!I920&amp;
" | "&amp; IF(lookups!$K$2-LEN(SOURCE!I920) &gt;= 0, REPT(" ",lookups!$K$2-LEN(SOURCE!I920)), "")&amp;
      SOURCE!J920&amp;      IF(lookups!$L$2-LEN(SOURCE!J920) &gt;= 0, REPT(" ",lookups!$L$2-LEN(SOURCE!J920)), "")&amp;
" | "&amp; IF(lookups!$K$2-LEN(SOURCE!I920) &gt;= 0, REPT(" ",lookups!$K$2-LEN(SOURCE!I920)), "")&amp;
      SOURCE!K920&amp;      IF(lookups!$L$2-LEN(SOURCE!K920) &gt;= 0, REPT(" ",lookups!$M$2-LEN(SOURCE!K920)), "")&amp;
" | "&amp; SOURCE!L920&amp;      IF(lookups!$O$2-LEN(SOURCE!L920) &gt;= 0, REPT(" ",lookups!$O$2-LEN(SOURCE!L920)), "")&amp;
" | "&amp; SOURCE!M920&amp;      IF(lookups!$P$2-LEN(SOURCE!M920) &gt;= 0, REPT(" ",lookups!$P$2-LEN(SOURCE!M920)), "")&amp;
      "},"&amp;IF(SOURCE!O920&lt;&gt;"",""&amp;SOURCE!O920,"")
 )
)
)</f>
        <v>/*  896 */  { addItemToBuffer,              ITM_SERIAL_IO,               "",                                            STD_SERIAL_IO,                                 (0 &lt;&lt; TAM_MAX_BITS) |     0, CAT_NONE | SLS_UNCHANGED | US_UNCHANGED | EIM_DISABLED | PTP_DISABLED     },</v>
      </c>
    </row>
    <row r="921" spans="1:1">
      <c r="A921" s="80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IF(lookups!$E$2-LEN(SOURCE!C921) &gt;= 0, REPT(" ",lookups!$E$2-LEN(SOURCE!C921)), "")&amp;
      SOURCE!D921&amp;", "&amp; IF(lookups!$F$2-LEN(SOURCE!D921) &gt;= 0, REPT(" ",lookups!$F$2-LEN(SOURCE!D921)), "")&amp;
      SOURCE!E921&amp;", "&amp; IF(lookups!$G$2-LEN(SOURCE!E921) &gt;=0, REPT(" ",lookups!$G$2-LEN(SOURCE!E921)), "")&amp;
      SOURCE!F921&amp;", "&amp; IF(lookups!$H$2-LEN(SOURCE!F921) &gt;= 0, REPT(" ",lookups!$H$2-LEN(SOURCE!F921)+2), "")&amp;"("&amp;
      SUBSTITUTE(TEXT(SOURCE!G921,"??0"),"  ","")&amp;" &lt;&lt; TAM_MAX_BITS) |"&amp; IF(lookups!$I$2-3 &gt;= 0, REPT(" ",MAX(1,lookups!$I$2-5+4+1-1-LEN(  IF(ISTEXT(SOURCE!H921),SOURCE!H921,  SUBSTITUTE(SUBSTITUTE(TEXT(SOURCE!H921,"????0"),"  ","")," ",""))   ))), "")&amp;
       IF(ISTEXT(SOURCE!H921),SOURCE!H921, SUBSTITUTE(SUBSTITUTE(TEXT(SOURCE!H921,"????0"),"  ","")," ",""))   &amp;","&amp; IF(lookups!$J$2-3 &gt;= 0, REPT(" ",lookups!$J$2-3-5), "")&amp;
      SOURCE!I921&amp;
" | "&amp; IF(lookups!$K$2-LEN(SOURCE!I921) &gt;= 0, REPT(" ",lookups!$K$2-LEN(SOURCE!I921)), "")&amp;
      SOURCE!J921&amp;      IF(lookups!$L$2-LEN(SOURCE!J921) &gt;= 0, REPT(" ",lookups!$L$2-LEN(SOURCE!J921)), "")&amp;
" | "&amp; IF(lookups!$K$2-LEN(SOURCE!I921) &gt;= 0, REPT(" ",lookups!$K$2-LEN(SOURCE!I921)), "")&amp;
      SOURCE!K921&amp;      IF(lookups!$L$2-LEN(SOURCE!K921) &gt;= 0, REPT(" ",lookups!$M$2-LEN(SOURCE!K921)), "")&amp;
" | "&amp; SOURCE!L921&amp;      IF(lookups!$O$2-LEN(SOURCE!L921) &gt;= 0, REPT(" ",lookups!$O$2-LEN(SOURCE!L921)), "")&amp;
" | "&amp; SOURCE!M921&amp;      IF(lookups!$P$2-LEN(SOURCE!M921) &gt;= 0, REPT(" ",lookups!$P$2-LEN(SOURCE!M921)), "")&amp;
      "},"&amp;IF(SOURCE!O921&lt;&gt;"",""&amp;SOURCE!O921,"")
 )
)
)</f>
        <v>/*  897 */  { addItemToBuffer,              ITM_RIGHT_SHORT_ARROW,       "",                                            STD_RIGHT_SHORT_ARROW,                         (0 &lt;&lt; TAM_MAX_BITS) |     0, CAT_NONE | SLS_UNCHANGED | US_UNCHANGED | EIM_DISABLED | PTP_DISABLED     },</v>
      </c>
    </row>
    <row r="922" spans="1:1">
      <c r="A922" s="80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IF(lookups!$E$2-LEN(SOURCE!C922) &gt;= 0, REPT(" ",lookups!$E$2-LEN(SOURCE!C922)), "")&amp;
      SOURCE!D922&amp;", "&amp; IF(lookups!$F$2-LEN(SOURCE!D922) &gt;= 0, REPT(" ",lookups!$F$2-LEN(SOURCE!D922)), "")&amp;
      SOURCE!E922&amp;", "&amp; IF(lookups!$G$2-LEN(SOURCE!E922) &gt;=0, REPT(" ",lookups!$G$2-LEN(SOURCE!E922)), "")&amp;
      SOURCE!F922&amp;", "&amp; IF(lookups!$H$2-LEN(SOURCE!F922) &gt;= 0, REPT(" ",lookups!$H$2-LEN(SOURCE!F922)+2), "")&amp;"("&amp;
      SUBSTITUTE(TEXT(SOURCE!G922,"??0"),"  ","")&amp;" &lt;&lt; TAM_MAX_BITS) |"&amp; IF(lookups!$I$2-3 &gt;= 0, REPT(" ",MAX(1,lookups!$I$2-5+4+1-1-LEN(  IF(ISTEXT(SOURCE!H922),SOURCE!H922,  SUBSTITUTE(SUBSTITUTE(TEXT(SOURCE!H922,"????0"),"  ","")," ",""))   ))), "")&amp;
       IF(ISTEXT(SOURCE!H922),SOURCE!H922, SUBSTITUTE(SUBSTITUTE(TEXT(SOURCE!H922,"????0"),"  ","")," ",""))   &amp;","&amp; IF(lookups!$J$2-3 &gt;= 0, REPT(" ",lookups!$J$2-3-5), "")&amp;
      SOURCE!I922&amp;
" | "&amp; IF(lookups!$K$2-LEN(SOURCE!I922) &gt;= 0, REPT(" ",lookups!$K$2-LEN(SOURCE!I922)), "")&amp;
      SOURCE!J922&amp;      IF(lookups!$L$2-LEN(SOURCE!J922) &gt;= 0, REPT(" ",lookups!$L$2-LEN(SOURCE!J922)), "")&amp;
" | "&amp; IF(lookups!$K$2-LEN(SOURCE!I922) &gt;= 0, REPT(" ",lookups!$K$2-LEN(SOURCE!I922)), "")&amp;
      SOURCE!K922&amp;      IF(lookups!$L$2-LEN(SOURCE!K922) &gt;= 0, REPT(" ",lookups!$M$2-LEN(SOURCE!K922)), "")&amp;
" | "&amp; SOURCE!L922&amp;      IF(lookups!$O$2-LEN(SOURCE!L922) &gt;= 0, REPT(" ",lookups!$O$2-LEN(SOURCE!L922)), "")&amp;
" | "&amp; SOURCE!M922&amp;      IF(lookups!$P$2-LEN(SOURCE!M922) &gt;= 0, REPT(" ",lookups!$P$2-LEN(SOURCE!M922)), "")&amp;
      "},"&amp;IF(SOURCE!O922&lt;&gt;"",""&amp;SOURCE!O922,"")
 )
)
)</f>
        <v>/*  898 */  { addItemToBuffer,              ITM_LEFT_RIGHT_ARROWS,       "",                                            STD_LEFT_RIGHT_ARROWS,                         (0 &lt;&lt; TAM_MAX_BITS) |     0, CAT_NONE | SLS_UNCHANGED | US_UNCHANGED | EIM_DISABLED | PTP_DISABLED     },</v>
      </c>
    </row>
    <row r="923" spans="1:1">
      <c r="A923" s="80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IF(lookups!$E$2-LEN(SOURCE!C923) &gt;= 0, REPT(" ",lookups!$E$2-LEN(SOURCE!C923)), "")&amp;
      SOURCE!D923&amp;", "&amp; IF(lookups!$F$2-LEN(SOURCE!D923) &gt;= 0, REPT(" ",lookups!$F$2-LEN(SOURCE!D923)), "")&amp;
      SOURCE!E923&amp;", "&amp; IF(lookups!$G$2-LEN(SOURCE!E923) &gt;=0, REPT(" ",lookups!$G$2-LEN(SOURCE!E923)), "")&amp;
      SOURCE!F923&amp;", "&amp; IF(lookups!$H$2-LEN(SOURCE!F923) &gt;= 0, REPT(" ",lookups!$H$2-LEN(SOURCE!F923)+2), "")&amp;"("&amp;
      SUBSTITUTE(TEXT(SOURCE!G923,"??0"),"  ","")&amp;" &lt;&lt; TAM_MAX_BITS) |"&amp; IF(lookups!$I$2-3 &gt;= 0, REPT(" ",MAX(1,lookups!$I$2-5+4+1-1-LEN(  IF(ISTEXT(SOURCE!H923),SOURCE!H923,  SUBSTITUTE(SUBSTITUTE(TEXT(SOURCE!H923,"????0"),"  ","")," ",""))   ))), "")&amp;
       IF(ISTEXT(SOURCE!H923),SOURCE!H923, SUBSTITUTE(SUBSTITUTE(TEXT(SOURCE!H923,"????0"),"  ","")," ",""))   &amp;","&amp; IF(lookups!$J$2-3 &gt;= 0, REPT(" ",lookups!$J$2-3-5), "")&amp;
      SOURCE!I923&amp;
" | "&amp; IF(lookups!$K$2-LEN(SOURCE!I923) &gt;= 0, REPT(" ",lookups!$K$2-LEN(SOURCE!I923)), "")&amp;
      SOURCE!J923&amp;      IF(lookups!$L$2-LEN(SOURCE!J923) &gt;= 0, REPT(" ",lookups!$L$2-LEN(SOURCE!J923)), "")&amp;
" | "&amp; IF(lookups!$K$2-LEN(SOURCE!I923) &gt;= 0, REPT(" ",lookups!$K$2-LEN(SOURCE!I923)), "")&amp;
      SOURCE!K923&amp;      IF(lookups!$L$2-LEN(SOURCE!K923) &gt;= 0, REPT(" ",lookups!$M$2-LEN(SOURCE!K923)), "")&amp;
" | "&amp; SOURCE!L923&amp;      IF(lookups!$O$2-LEN(SOURCE!L923) &gt;= 0, REPT(" ",lookups!$O$2-LEN(SOURCE!L923)), "")&amp;
" | "&amp; SOURCE!M923&amp;      IF(lookups!$P$2-LEN(SOURCE!M923) &gt;= 0, REPT(" ",lookups!$P$2-LEN(SOURCE!M923)), "")&amp;
      "},"&amp;IF(SOURCE!O923&lt;&gt;"",""&amp;SOURCE!O923,"")
 )
)
)</f>
        <v>/*  899 */  { itemToBeCoded,                NOPARAM,                     "",                                            STD_BST,                                       (0 &lt;&lt; TAM_MAX_BITS) |     0, CAT_NONE | SLS_UNCHANGED | US_UNCHANGED | EIM_DISABLED | PTP_DISABLED     },</v>
      </c>
    </row>
    <row r="924" spans="1:1">
      <c r="A924" s="80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IF(lookups!$E$2-LEN(SOURCE!C924) &gt;= 0, REPT(" ",lookups!$E$2-LEN(SOURCE!C924)), "")&amp;
      SOURCE!D924&amp;", "&amp; IF(lookups!$F$2-LEN(SOURCE!D924) &gt;= 0, REPT(" ",lookups!$F$2-LEN(SOURCE!D924)), "")&amp;
      SOURCE!E924&amp;", "&amp; IF(lookups!$G$2-LEN(SOURCE!E924) &gt;=0, REPT(" ",lookups!$G$2-LEN(SOURCE!E924)), "")&amp;
      SOURCE!F924&amp;", "&amp; IF(lookups!$H$2-LEN(SOURCE!F924) &gt;= 0, REPT(" ",lookups!$H$2-LEN(SOURCE!F924)+2), "")&amp;"("&amp;
      SUBSTITUTE(TEXT(SOURCE!G924,"??0"),"  ","")&amp;" &lt;&lt; TAM_MAX_BITS) |"&amp; IF(lookups!$I$2-3 &gt;= 0, REPT(" ",MAX(1,lookups!$I$2-5+4+1-1-LEN(  IF(ISTEXT(SOURCE!H924),SOURCE!H924,  SUBSTITUTE(SUBSTITUTE(TEXT(SOURCE!H924,"????0"),"  ","")," ",""))   ))), "")&amp;
       IF(ISTEXT(SOURCE!H924),SOURCE!H924, SUBSTITUTE(SUBSTITUTE(TEXT(SOURCE!H924,"????0"),"  ","")," ",""))   &amp;","&amp; IF(lookups!$J$2-3 &gt;= 0, REPT(" ",lookups!$J$2-3-5), "")&amp;
      SOURCE!I924&amp;
" | "&amp; IF(lookups!$K$2-LEN(SOURCE!I924) &gt;= 0, REPT(" ",lookups!$K$2-LEN(SOURCE!I924)), "")&amp;
      SOURCE!J924&amp;      IF(lookups!$L$2-LEN(SOURCE!J924) &gt;= 0, REPT(" ",lookups!$L$2-LEN(SOURCE!J924)), "")&amp;
" | "&amp; IF(lookups!$K$2-LEN(SOURCE!I924) &gt;= 0, REPT(" ",lookups!$K$2-LEN(SOURCE!I924)), "")&amp;
      SOURCE!K924&amp;      IF(lookups!$L$2-LEN(SOURCE!K924) &gt;= 0, REPT(" ",lookups!$M$2-LEN(SOURCE!K924)), "")&amp;
" | "&amp; SOURCE!L924&amp;      IF(lookups!$O$2-LEN(SOURCE!L924) &gt;= 0, REPT(" ",lookups!$O$2-LEN(SOURCE!L924)), "")&amp;
" | "&amp; SOURCE!M924&amp;      IF(lookups!$P$2-LEN(SOURCE!M924) &gt;= 0, REPT(" ",lookups!$P$2-LEN(SOURCE!M924)), "")&amp;
      "},"&amp;IF(SOURCE!O924&lt;&gt;"",""&amp;SOURCE!O924,"")
 )
)
)</f>
        <v>/*  900 */  { itemToBeCoded,                NOPARAM,                     "",                                            STD_SST,                                       (0 &lt;&lt; TAM_MAX_BITS) |     0, CAT_NONE | SLS_UNCHANGED | US_UNCHANGED | EIM_DISABLED | PTP_DISABLED     },</v>
      </c>
    </row>
    <row r="925" spans="1:1">
      <c r="A925" s="80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IF(lookups!$E$2-LEN(SOURCE!C925) &gt;= 0, REPT(" ",lookups!$E$2-LEN(SOURCE!C925)), "")&amp;
      SOURCE!D925&amp;", "&amp; IF(lookups!$F$2-LEN(SOURCE!D925) &gt;= 0, REPT(" ",lookups!$F$2-LEN(SOURCE!D925)), "")&amp;
      SOURCE!E925&amp;", "&amp; IF(lookups!$G$2-LEN(SOURCE!E925) &gt;=0, REPT(" ",lookups!$G$2-LEN(SOURCE!E925)), "")&amp;
      SOURCE!F925&amp;", "&amp; IF(lookups!$H$2-LEN(SOURCE!F925) &gt;= 0, REPT(" ",lookups!$H$2-LEN(SOURCE!F925)+2), "")&amp;"("&amp;
      SUBSTITUTE(TEXT(SOURCE!G925,"??0"),"  ","")&amp;" &lt;&lt; TAM_MAX_BITS) |"&amp; IF(lookups!$I$2-3 &gt;= 0, REPT(" ",MAX(1,lookups!$I$2-5+4+1-1-LEN(  IF(ISTEXT(SOURCE!H925),SOURCE!H925,  SUBSTITUTE(SUBSTITUTE(TEXT(SOURCE!H925,"????0"),"  ","")," ",""))   ))), "")&amp;
       IF(ISTEXT(SOURCE!H925),SOURCE!H925, SUBSTITUTE(SUBSTITUTE(TEXT(SOURCE!H925,"????0"),"  ","")," ",""))   &amp;","&amp; IF(lookups!$J$2-3 &gt;= 0, REPT(" ",lookups!$J$2-3-5), "")&amp;
      SOURCE!I925&amp;
" | "&amp; IF(lookups!$K$2-LEN(SOURCE!I925) &gt;= 0, REPT(" ",lookups!$K$2-LEN(SOURCE!I925)), "")&amp;
      SOURCE!J925&amp;      IF(lookups!$L$2-LEN(SOURCE!J925) &gt;= 0, REPT(" ",lookups!$L$2-LEN(SOURCE!J925)), "")&amp;
" | "&amp; IF(lookups!$K$2-LEN(SOURCE!I925) &gt;= 0, REPT(" ",lookups!$K$2-LEN(SOURCE!I925)), "")&amp;
      SOURCE!K925&amp;      IF(lookups!$L$2-LEN(SOURCE!K925) &gt;= 0, REPT(" ",lookups!$M$2-LEN(SOURCE!K925)), "")&amp;
" | "&amp; SOURCE!L925&amp;      IF(lookups!$O$2-LEN(SOURCE!L925) &gt;= 0, REPT(" ",lookups!$O$2-LEN(SOURCE!L925)), "")&amp;
" | "&amp; SOURCE!M925&amp;      IF(lookups!$P$2-LEN(SOURCE!M925) &gt;= 0, REPT(" ",lookups!$P$2-LEN(SOURCE!M925)), "")&amp;
      "},"&amp;IF(SOURCE!O925&lt;&gt;"",""&amp;SOURCE!O925,"")
 )
)
)</f>
        <v>/*  901 */  { addItemToBuffer,              ITM_HAMBURGER,               "",                                            STD_HAMBURGER,                                 (0 &lt;&lt; TAM_MAX_BITS) |     0, CAT_NONE | SLS_UNCHANGED | US_UNCHANGED | EIM_DISABLED | PTP_DISABLED     },</v>
      </c>
    </row>
    <row r="926" spans="1:1">
      <c r="A926" s="80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IF(lookups!$E$2-LEN(SOURCE!C926) &gt;= 0, REPT(" ",lookups!$E$2-LEN(SOURCE!C926)), "")&amp;
      SOURCE!D926&amp;", "&amp; IF(lookups!$F$2-LEN(SOURCE!D926) &gt;= 0, REPT(" ",lookups!$F$2-LEN(SOURCE!D926)), "")&amp;
      SOURCE!E926&amp;", "&amp; IF(lookups!$G$2-LEN(SOURCE!E926) &gt;=0, REPT(" ",lookups!$G$2-LEN(SOURCE!E926)), "")&amp;
      SOURCE!F926&amp;", "&amp; IF(lookups!$H$2-LEN(SOURCE!F926) &gt;= 0, REPT(" ",lookups!$H$2-LEN(SOURCE!F926)+2), "")&amp;"("&amp;
      SUBSTITUTE(TEXT(SOURCE!G926,"??0"),"  ","")&amp;" &lt;&lt; TAM_MAX_BITS) |"&amp; IF(lookups!$I$2-3 &gt;= 0, REPT(" ",MAX(1,lookups!$I$2-5+4+1-1-LEN(  IF(ISTEXT(SOURCE!H926),SOURCE!H926,  SUBSTITUTE(SUBSTITUTE(TEXT(SOURCE!H926,"????0"),"  ","")," ",""))   ))), "")&amp;
       IF(ISTEXT(SOURCE!H926),SOURCE!H926, SUBSTITUTE(SUBSTITUTE(TEXT(SOURCE!H926,"????0"),"  ","")," ",""))   &amp;","&amp; IF(lookups!$J$2-3 &gt;= 0, REPT(" ",lookups!$J$2-3-5), "")&amp;
      SOURCE!I926&amp;
" | "&amp; IF(lookups!$K$2-LEN(SOURCE!I926) &gt;= 0, REPT(" ",lookups!$K$2-LEN(SOURCE!I926)), "")&amp;
      SOURCE!J926&amp;      IF(lookups!$L$2-LEN(SOURCE!J926) &gt;= 0, REPT(" ",lookups!$L$2-LEN(SOURCE!J926)), "")&amp;
" | "&amp; IF(lookups!$K$2-LEN(SOURCE!I926) &gt;= 0, REPT(" ",lookups!$K$2-LEN(SOURCE!I926)), "")&amp;
      SOURCE!K926&amp;      IF(lookups!$L$2-LEN(SOURCE!K926) &gt;= 0, REPT(" ",lookups!$M$2-LEN(SOURCE!K926)), "")&amp;
" | "&amp; SOURCE!L926&amp;      IF(lookups!$O$2-LEN(SOURCE!L926) &gt;= 0, REPT(" ",lookups!$O$2-LEN(SOURCE!L926)), "")&amp;
" | "&amp; SOURCE!M926&amp;      IF(lookups!$P$2-LEN(SOURCE!M926) &gt;= 0, REPT(" ",lookups!$P$2-LEN(SOURCE!M926)), "")&amp;
      "},"&amp;IF(SOURCE!O926&lt;&gt;"",""&amp;SOURCE!O926,"")
 )
)
)</f>
        <v>/*  902 */  { itemToBeCoded,                NOPARAM,                     "",                                            STD_UNDO,                                      (0 &lt;&lt; TAM_MAX_BITS) |     0, CAT_NONE | SLS_UNCHANGED | US_UNCHANGED | EIM_DISABLED | PTP_DISABLED     },</v>
      </c>
    </row>
    <row r="927" spans="1:1">
      <c r="A927" s="80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IF(lookups!$E$2-LEN(SOURCE!C927) &gt;= 0, REPT(" ",lookups!$E$2-LEN(SOURCE!C927)), "")&amp;
      SOURCE!D927&amp;", "&amp; IF(lookups!$F$2-LEN(SOURCE!D927) &gt;= 0, REPT(" ",lookups!$F$2-LEN(SOURCE!D927)), "")&amp;
      SOURCE!E927&amp;", "&amp; IF(lookups!$G$2-LEN(SOURCE!E927) &gt;=0, REPT(" ",lookups!$G$2-LEN(SOURCE!E927)), "")&amp;
      SOURCE!F927&amp;", "&amp; IF(lookups!$H$2-LEN(SOURCE!F927) &gt;= 0, REPT(" ",lookups!$H$2-LEN(SOURCE!F927)+2), "")&amp;"("&amp;
      SUBSTITUTE(TEXT(SOURCE!G927,"??0"),"  ","")&amp;" &lt;&lt; TAM_MAX_BITS) |"&amp; IF(lookups!$I$2-3 &gt;= 0, REPT(" ",MAX(1,lookups!$I$2-5+4+1-1-LEN(  IF(ISTEXT(SOURCE!H927),SOURCE!H927,  SUBSTITUTE(SUBSTITUTE(TEXT(SOURCE!H927,"????0"),"  ","")," ",""))   ))), "")&amp;
       IF(ISTEXT(SOURCE!H927),SOURCE!H927, SUBSTITUTE(SUBSTITUTE(TEXT(SOURCE!H927,"????0"),"  ","")," ",""))   &amp;","&amp; IF(lookups!$J$2-3 &gt;= 0, REPT(" ",lookups!$J$2-3-5), "")&amp;
      SOURCE!I927&amp;
" | "&amp; IF(lookups!$K$2-LEN(SOURCE!I927) &gt;= 0, REPT(" ",lookups!$K$2-LEN(SOURCE!I927)), "")&amp;
      SOURCE!J927&amp;      IF(lookups!$L$2-LEN(SOURCE!J927) &gt;= 0, REPT(" ",lookups!$L$2-LEN(SOURCE!J927)), "")&amp;
" | "&amp; IF(lookups!$K$2-LEN(SOURCE!I927) &gt;= 0, REPT(" ",lookups!$K$2-LEN(SOURCE!I927)), "")&amp;
      SOURCE!K927&amp;      IF(lookups!$L$2-LEN(SOURCE!K927) &gt;= 0, REPT(" ",lookups!$M$2-LEN(SOURCE!K927)), "")&amp;
" | "&amp; SOURCE!L927&amp;      IF(lookups!$O$2-LEN(SOURCE!L927) &gt;= 0, REPT(" ",lookups!$O$2-LEN(SOURCE!L927)), "")&amp;
" | "&amp; SOURCE!M927&amp;      IF(lookups!$P$2-LEN(SOURCE!M927) &gt;= 0, REPT(" ",lookups!$P$2-LEN(SOURCE!M927)), "")&amp;
      "},"&amp;IF(SOURCE!O927&lt;&gt;"",""&amp;SOURCE!O927,"")
 )
)
)</f>
        <v>/*  903 */  { addItemToBuffer,              ITM_FOR_ALL,                 "",                                            STD_FOR_ALL,                                   (0 &lt;&lt; TAM_MAX_BITS) |     0, CAT_NONE | SLS_UNCHANGED | US_UNCHANGED | EIM_DISABLED | PTP_DISABLED     },</v>
      </c>
    </row>
    <row r="928" spans="1:1">
      <c r="A928" s="80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IF(lookups!$E$2-LEN(SOURCE!C928) &gt;= 0, REPT(" ",lookups!$E$2-LEN(SOURCE!C928)), "")&amp;
      SOURCE!D928&amp;", "&amp; IF(lookups!$F$2-LEN(SOURCE!D928) &gt;= 0, REPT(" ",lookups!$F$2-LEN(SOURCE!D928)), "")&amp;
      SOURCE!E928&amp;", "&amp; IF(lookups!$G$2-LEN(SOURCE!E928) &gt;=0, REPT(" ",lookups!$G$2-LEN(SOURCE!E928)), "")&amp;
      SOURCE!F928&amp;", "&amp; IF(lookups!$H$2-LEN(SOURCE!F928) &gt;= 0, REPT(" ",lookups!$H$2-LEN(SOURCE!F928)+2), "")&amp;"("&amp;
      SUBSTITUTE(TEXT(SOURCE!G928,"??0"),"  ","")&amp;" &lt;&lt; TAM_MAX_BITS) |"&amp; IF(lookups!$I$2-3 &gt;= 0, REPT(" ",MAX(1,lookups!$I$2-5+4+1-1-LEN(  IF(ISTEXT(SOURCE!H928),SOURCE!H928,  SUBSTITUTE(SUBSTITUTE(TEXT(SOURCE!H928,"????0"),"  ","")," ",""))   ))), "")&amp;
       IF(ISTEXT(SOURCE!H928),SOURCE!H928, SUBSTITUTE(SUBSTITUTE(TEXT(SOURCE!H928,"????0"),"  ","")," ",""))   &amp;","&amp; IF(lookups!$J$2-3 &gt;= 0, REPT(" ",lookups!$J$2-3-5), "")&amp;
      SOURCE!I928&amp;
" | "&amp; IF(lookups!$K$2-LEN(SOURCE!I928) &gt;= 0, REPT(" ",lookups!$K$2-LEN(SOURCE!I928)), "")&amp;
      SOURCE!J928&amp;      IF(lookups!$L$2-LEN(SOURCE!J928) &gt;= 0, REPT(" ",lookups!$L$2-LEN(SOURCE!J928)), "")&amp;
" | "&amp; IF(lookups!$K$2-LEN(SOURCE!I928) &gt;= 0, REPT(" ",lookups!$K$2-LEN(SOURCE!I928)), "")&amp;
      SOURCE!K928&amp;      IF(lookups!$L$2-LEN(SOURCE!K928) &gt;= 0, REPT(" ",lookups!$M$2-LEN(SOURCE!K928)), "")&amp;
" | "&amp; SOURCE!L928&amp;      IF(lookups!$O$2-LEN(SOURCE!L928) &gt;= 0, REPT(" ",lookups!$O$2-LEN(SOURCE!L928)), "")&amp;
" | "&amp; SOURCE!M928&amp;      IF(lookups!$P$2-LEN(SOURCE!M928) &gt;= 0, REPT(" ",lookups!$P$2-LEN(SOURCE!M928)), "")&amp;
      "},"&amp;IF(SOURCE!O928&lt;&gt;"",""&amp;SOURCE!O928,"")
 )
)
)</f>
        <v>/*  904 */  { addItemToBuffer,              ITM_COMPLEMENT,              "",                                            STD_COMPLEMENT,                                (0 &lt;&lt; TAM_MAX_BITS) |     0, CAT_NONE | SLS_UNCHANGED | US_UNCHANGED | EIM_DISABLED | PTP_DISABLED     },</v>
      </c>
    </row>
    <row r="929" spans="1:1">
      <c r="A929" s="80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IF(lookups!$E$2-LEN(SOURCE!C929) &gt;= 0, REPT(" ",lookups!$E$2-LEN(SOURCE!C929)), "")&amp;
      SOURCE!D929&amp;", "&amp; IF(lookups!$F$2-LEN(SOURCE!D929) &gt;= 0, REPT(" ",lookups!$F$2-LEN(SOURCE!D929)), "")&amp;
      SOURCE!E929&amp;", "&amp; IF(lookups!$G$2-LEN(SOURCE!E929) &gt;=0, REPT(" ",lookups!$G$2-LEN(SOURCE!E929)), "")&amp;
      SOURCE!F929&amp;", "&amp; IF(lookups!$H$2-LEN(SOURCE!F929) &gt;= 0, REPT(" ",lookups!$H$2-LEN(SOURCE!F929)+2), "")&amp;"("&amp;
      SUBSTITUTE(TEXT(SOURCE!G929,"??0"),"  ","")&amp;" &lt;&lt; TAM_MAX_BITS) |"&amp; IF(lookups!$I$2-3 &gt;= 0, REPT(" ",MAX(1,lookups!$I$2-5+4+1-1-LEN(  IF(ISTEXT(SOURCE!H929),SOURCE!H929,  SUBSTITUTE(SUBSTITUTE(TEXT(SOURCE!H929,"????0"),"  ","")," ",""))   ))), "")&amp;
       IF(ISTEXT(SOURCE!H929),SOURCE!H929, SUBSTITUTE(SUBSTITUTE(TEXT(SOURCE!H929,"????0"),"  ","")," ",""))   &amp;","&amp; IF(lookups!$J$2-3 &gt;= 0, REPT(" ",lookups!$J$2-3-5), "")&amp;
      SOURCE!I929&amp;
" | "&amp; IF(lookups!$K$2-LEN(SOURCE!I929) &gt;= 0, REPT(" ",lookups!$K$2-LEN(SOURCE!I929)), "")&amp;
      SOURCE!J929&amp;      IF(lookups!$L$2-LEN(SOURCE!J929) &gt;= 0, REPT(" ",lookups!$L$2-LEN(SOURCE!J929)), "")&amp;
" | "&amp; IF(lookups!$K$2-LEN(SOURCE!I929) &gt;= 0, REPT(" ",lookups!$K$2-LEN(SOURCE!I929)), "")&amp;
      SOURCE!K929&amp;      IF(lookups!$L$2-LEN(SOURCE!K929) &gt;= 0, REPT(" ",lookups!$M$2-LEN(SOURCE!K929)), "")&amp;
" | "&amp; SOURCE!L929&amp;      IF(lookups!$O$2-LEN(SOURCE!L929) &gt;= 0, REPT(" ",lookups!$O$2-LEN(SOURCE!L929)), "")&amp;
" | "&amp; SOURCE!M929&amp;      IF(lookups!$P$2-LEN(SOURCE!M929) &gt;= 0, REPT(" ",lookups!$P$2-LEN(SOURCE!M929)), "")&amp;
      "},"&amp;IF(SOURCE!O929&lt;&gt;"",""&amp;SOURCE!O929,"")
 )
)
)</f>
        <v>/*  905 */  { addItemToBuffer,              ITM_PARTIAL_DIFF,            "",                                            STD_PARTIAL_DIFF,                              (0 &lt;&lt; TAM_MAX_BITS) |     0, CAT_NONE | SLS_UNCHANGED | US_UNCHANGED | EIM_DISABLED | PTP_DISABLED     },</v>
      </c>
    </row>
    <row r="930" spans="1:1">
      <c r="A930" s="80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IF(lookups!$E$2-LEN(SOURCE!C930) &gt;= 0, REPT(" ",lookups!$E$2-LEN(SOURCE!C930)), "")&amp;
      SOURCE!D930&amp;", "&amp; IF(lookups!$F$2-LEN(SOURCE!D930) &gt;= 0, REPT(" ",lookups!$F$2-LEN(SOURCE!D930)), "")&amp;
      SOURCE!E930&amp;", "&amp; IF(lookups!$G$2-LEN(SOURCE!E930) &gt;=0, REPT(" ",lookups!$G$2-LEN(SOURCE!E930)), "")&amp;
      SOURCE!F930&amp;", "&amp; IF(lookups!$H$2-LEN(SOURCE!F930) &gt;= 0, REPT(" ",lookups!$H$2-LEN(SOURCE!F930)+2), "")&amp;"("&amp;
      SUBSTITUTE(TEXT(SOURCE!G930,"??0"),"  ","")&amp;" &lt;&lt; TAM_MAX_BITS) |"&amp; IF(lookups!$I$2-3 &gt;= 0, REPT(" ",MAX(1,lookups!$I$2-5+4+1-1-LEN(  IF(ISTEXT(SOURCE!H930),SOURCE!H930,  SUBSTITUTE(SUBSTITUTE(TEXT(SOURCE!H930,"????0"),"  ","")," ",""))   ))), "")&amp;
       IF(ISTEXT(SOURCE!H930),SOURCE!H930, SUBSTITUTE(SUBSTITUTE(TEXT(SOURCE!H930,"????0"),"  ","")," ",""))   &amp;","&amp; IF(lookups!$J$2-3 &gt;= 0, REPT(" ",lookups!$J$2-3-5), "")&amp;
      SOURCE!I930&amp;
" | "&amp; IF(lookups!$K$2-LEN(SOURCE!I930) &gt;= 0, REPT(" ",lookups!$K$2-LEN(SOURCE!I930)), "")&amp;
      SOURCE!J930&amp;      IF(lookups!$L$2-LEN(SOURCE!J930) &gt;= 0, REPT(" ",lookups!$L$2-LEN(SOURCE!J930)), "")&amp;
" | "&amp; IF(lookups!$K$2-LEN(SOURCE!I930) &gt;= 0, REPT(" ",lookups!$K$2-LEN(SOURCE!I930)), "")&amp;
      SOURCE!K930&amp;      IF(lookups!$L$2-LEN(SOURCE!K930) &gt;= 0, REPT(" ",lookups!$M$2-LEN(SOURCE!K930)), "")&amp;
" | "&amp; SOURCE!L930&amp;      IF(lookups!$O$2-LEN(SOURCE!L930) &gt;= 0, REPT(" ",lookups!$O$2-LEN(SOURCE!L930)), "")&amp;
" | "&amp; SOURCE!M930&amp;      IF(lookups!$P$2-LEN(SOURCE!M930) &gt;= 0, REPT(" ",lookups!$P$2-LEN(SOURCE!M930)), "")&amp;
      "},"&amp;IF(SOURCE!O930&lt;&gt;"",""&amp;SOURCE!O930,"")
 )
)
)</f>
        <v>/*  906 */  { addItemToBuffer,              ITM_THERE_EXISTS,            "",                                            STD_THERE_EXISTS,                              (0 &lt;&lt; TAM_MAX_BITS) |     0, CAT_NONE | SLS_UNCHANGED | US_UNCHANGED | EIM_DISABLED | PTP_DISABLED     },</v>
      </c>
    </row>
    <row r="931" spans="1:1">
      <c r="A931" s="80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IF(lookups!$E$2-LEN(SOURCE!C931) &gt;= 0, REPT(" ",lookups!$E$2-LEN(SOURCE!C931)), "")&amp;
      SOURCE!D931&amp;", "&amp; IF(lookups!$F$2-LEN(SOURCE!D931) &gt;= 0, REPT(" ",lookups!$F$2-LEN(SOURCE!D931)), "")&amp;
      SOURCE!E931&amp;", "&amp; IF(lookups!$G$2-LEN(SOURCE!E931) &gt;=0, REPT(" ",lookups!$G$2-LEN(SOURCE!E931)), "")&amp;
      SOURCE!F931&amp;", "&amp; IF(lookups!$H$2-LEN(SOURCE!F931) &gt;= 0, REPT(" ",lookups!$H$2-LEN(SOURCE!F931)+2), "")&amp;"("&amp;
      SUBSTITUTE(TEXT(SOURCE!G931,"??0"),"  ","")&amp;" &lt;&lt; TAM_MAX_BITS) |"&amp; IF(lookups!$I$2-3 &gt;= 0, REPT(" ",MAX(1,lookups!$I$2-5+4+1-1-LEN(  IF(ISTEXT(SOURCE!H931),SOURCE!H931,  SUBSTITUTE(SUBSTITUTE(TEXT(SOURCE!H931,"????0"),"  ","")," ",""))   ))), "")&amp;
       IF(ISTEXT(SOURCE!H931),SOURCE!H931, SUBSTITUTE(SUBSTITUTE(TEXT(SOURCE!H931,"????0"),"  ","")," ",""))   &amp;","&amp; IF(lookups!$J$2-3 &gt;= 0, REPT(" ",lookups!$J$2-3-5), "")&amp;
      SOURCE!I931&amp;
" | "&amp; IF(lookups!$K$2-LEN(SOURCE!I931) &gt;= 0, REPT(" ",lookups!$K$2-LEN(SOURCE!I931)), "")&amp;
      SOURCE!J931&amp;      IF(lookups!$L$2-LEN(SOURCE!J931) &gt;= 0, REPT(" ",lookups!$L$2-LEN(SOURCE!J931)), "")&amp;
" | "&amp; IF(lookups!$K$2-LEN(SOURCE!I931) &gt;= 0, REPT(" ",lookups!$K$2-LEN(SOURCE!I931)), "")&amp;
      SOURCE!K931&amp;      IF(lookups!$L$2-LEN(SOURCE!K931) &gt;= 0, REPT(" ",lookups!$M$2-LEN(SOURCE!K931)), "")&amp;
" | "&amp; SOURCE!L931&amp;      IF(lookups!$O$2-LEN(SOURCE!L931) &gt;= 0, REPT(" ",lookups!$O$2-LEN(SOURCE!L931)), "")&amp;
" | "&amp; SOURCE!M931&amp;      IF(lookups!$P$2-LEN(SOURCE!M931) &gt;= 0, REPT(" ",lookups!$P$2-LEN(SOURCE!M931)), "")&amp;
      "},"&amp;IF(SOURCE!O931&lt;&gt;"",""&amp;SOURCE!O931,"")
 )
)
)</f>
        <v>/*  907 */  { addItemToBuffer,              ITM_THERE_DOES_NOT_EXIST,    "",                                            STD_THERE_DOES_NOT_EXIST,                      (0 &lt;&lt; TAM_MAX_BITS) |     0, CAT_NONE | SLS_UNCHANGED | US_UNCHANGED | EIM_DISABLED | PTP_DISABLED     },</v>
      </c>
    </row>
    <row r="932" spans="1:1">
      <c r="A932" s="80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IF(lookups!$E$2-LEN(SOURCE!C932) &gt;= 0, REPT(" ",lookups!$E$2-LEN(SOURCE!C932)), "")&amp;
      SOURCE!D932&amp;", "&amp; IF(lookups!$F$2-LEN(SOURCE!D932) &gt;= 0, REPT(" ",lookups!$F$2-LEN(SOURCE!D932)), "")&amp;
      SOURCE!E932&amp;", "&amp; IF(lookups!$G$2-LEN(SOURCE!E932) &gt;=0, REPT(" ",lookups!$G$2-LEN(SOURCE!E932)), "")&amp;
      SOURCE!F932&amp;", "&amp; IF(lookups!$H$2-LEN(SOURCE!F932) &gt;= 0, REPT(" ",lookups!$H$2-LEN(SOURCE!F932)+2), "")&amp;"("&amp;
      SUBSTITUTE(TEXT(SOURCE!G932,"??0"),"  ","")&amp;" &lt;&lt; TAM_MAX_BITS) |"&amp; IF(lookups!$I$2-3 &gt;= 0, REPT(" ",MAX(1,lookups!$I$2-5+4+1-1-LEN(  IF(ISTEXT(SOURCE!H932),SOURCE!H932,  SUBSTITUTE(SUBSTITUTE(TEXT(SOURCE!H932,"????0"),"  ","")," ",""))   ))), "")&amp;
       IF(ISTEXT(SOURCE!H932),SOURCE!H932, SUBSTITUTE(SUBSTITUTE(TEXT(SOURCE!H932,"????0"),"  ","")," ",""))   &amp;","&amp; IF(lookups!$J$2-3 &gt;= 0, REPT(" ",lookups!$J$2-3-5), "")&amp;
      SOURCE!I932&amp;
" | "&amp; IF(lookups!$K$2-LEN(SOURCE!I932) &gt;= 0, REPT(" ",lookups!$K$2-LEN(SOURCE!I932)), "")&amp;
      SOURCE!J932&amp;      IF(lookups!$L$2-LEN(SOURCE!J932) &gt;= 0, REPT(" ",lookups!$L$2-LEN(SOURCE!J932)), "")&amp;
" | "&amp; IF(lookups!$K$2-LEN(SOURCE!I932) &gt;= 0, REPT(" ",lookups!$K$2-LEN(SOURCE!I932)), "")&amp;
      SOURCE!K932&amp;      IF(lookups!$L$2-LEN(SOURCE!K932) &gt;= 0, REPT(" ",lookups!$M$2-LEN(SOURCE!K932)), "")&amp;
" | "&amp; SOURCE!L932&amp;      IF(lookups!$O$2-LEN(SOURCE!L932) &gt;= 0, REPT(" ",lookups!$O$2-LEN(SOURCE!L932)), "")&amp;
" | "&amp; SOURCE!M932&amp;      IF(lookups!$P$2-LEN(SOURCE!M932) &gt;= 0, REPT(" ",lookups!$P$2-LEN(SOURCE!M932)), "")&amp;
      "},"&amp;IF(SOURCE!O932&lt;&gt;"",""&amp;SOURCE!O932,"")
 )
)
)</f>
        <v>/*  908 */  { addItemToBuffer,              ITM_EMPTY_SET,               "",                                            STD_EMPTY_SET,                                 (0 &lt;&lt; TAM_MAX_BITS) |     0, CAT_NONE | SLS_UNCHANGED | US_UNCHANGED | EIM_DISABLED | PTP_DISABLED     },</v>
      </c>
    </row>
    <row r="933" spans="1:1">
      <c r="A933" s="80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IF(lookups!$E$2-LEN(SOURCE!C933) &gt;= 0, REPT(" ",lookups!$E$2-LEN(SOURCE!C933)), "")&amp;
      SOURCE!D933&amp;", "&amp; IF(lookups!$F$2-LEN(SOURCE!D933) &gt;= 0, REPT(" ",lookups!$F$2-LEN(SOURCE!D933)), "")&amp;
      SOURCE!E933&amp;", "&amp; IF(lookups!$G$2-LEN(SOURCE!E933) &gt;=0, REPT(" ",lookups!$G$2-LEN(SOURCE!E933)), "")&amp;
      SOURCE!F933&amp;", "&amp; IF(lookups!$H$2-LEN(SOURCE!F933) &gt;= 0, REPT(" ",lookups!$H$2-LEN(SOURCE!F933)+2), "")&amp;"("&amp;
      SUBSTITUTE(TEXT(SOURCE!G933,"??0"),"  ","")&amp;" &lt;&lt; TAM_MAX_BITS) |"&amp; IF(lookups!$I$2-3 &gt;= 0, REPT(" ",MAX(1,lookups!$I$2-5+4+1-1-LEN(  IF(ISTEXT(SOURCE!H933),SOURCE!H933,  SUBSTITUTE(SUBSTITUTE(TEXT(SOURCE!H933,"????0"),"  ","")," ",""))   ))), "")&amp;
       IF(ISTEXT(SOURCE!H933),SOURCE!H933, SUBSTITUTE(SUBSTITUTE(TEXT(SOURCE!H933,"????0"),"  ","")," ",""))   &amp;","&amp; IF(lookups!$J$2-3 &gt;= 0, REPT(" ",lookups!$J$2-3-5), "")&amp;
      SOURCE!I933&amp;
" | "&amp; IF(lookups!$K$2-LEN(SOURCE!I933) &gt;= 0, REPT(" ",lookups!$K$2-LEN(SOURCE!I933)), "")&amp;
      SOURCE!J933&amp;      IF(lookups!$L$2-LEN(SOURCE!J933) &gt;= 0, REPT(" ",lookups!$L$2-LEN(SOURCE!J933)), "")&amp;
" | "&amp; IF(lookups!$K$2-LEN(SOURCE!I933) &gt;= 0, REPT(" ",lookups!$K$2-LEN(SOURCE!I933)), "")&amp;
      SOURCE!K933&amp;      IF(lookups!$L$2-LEN(SOURCE!K933) &gt;= 0, REPT(" ",lookups!$M$2-LEN(SOURCE!K933)), "")&amp;
" | "&amp; SOURCE!L933&amp;      IF(lookups!$O$2-LEN(SOURCE!L933) &gt;= 0, REPT(" ",lookups!$O$2-LEN(SOURCE!L933)), "")&amp;
" | "&amp; SOURCE!M933&amp;      IF(lookups!$P$2-LEN(SOURCE!M933) &gt;= 0, REPT(" ",lookups!$P$2-LEN(SOURCE!M933)), "")&amp;
      "},"&amp;IF(SOURCE!O933&lt;&gt;"",""&amp;SOURCE!O933,"")
 )
)
)</f>
        <v>/*  909 */  { addItemToBuffer,              ITM_INCREMENT,               "",                                            STD_INCREMENT,                                 (0 &lt;&lt; TAM_MAX_BITS) |     0, CAT_NONE | SLS_UNCHANGED | US_UNCHANGED | EIM_DISABLED | PTP_DISABLED     },</v>
      </c>
    </row>
    <row r="934" spans="1:1">
      <c r="A934" s="80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IF(lookups!$E$2-LEN(SOURCE!C934) &gt;= 0, REPT(" ",lookups!$E$2-LEN(SOURCE!C934)), "")&amp;
      SOURCE!D934&amp;", "&amp; IF(lookups!$F$2-LEN(SOURCE!D934) &gt;= 0, REPT(" ",lookups!$F$2-LEN(SOURCE!D934)), "")&amp;
      SOURCE!E934&amp;", "&amp; IF(lookups!$G$2-LEN(SOURCE!E934) &gt;=0, REPT(" ",lookups!$G$2-LEN(SOURCE!E934)), "")&amp;
      SOURCE!F934&amp;", "&amp; IF(lookups!$H$2-LEN(SOURCE!F934) &gt;= 0, REPT(" ",lookups!$H$2-LEN(SOURCE!F934)+2), "")&amp;"("&amp;
      SUBSTITUTE(TEXT(SOURCE!G934,"??0"),"  ","")&amp;" &lt;&lt; TAM_MAX_BITS) |"&amp; IF(lookups!$I$2-3 &gt;= 0, REPT(" ",MAX(1,lookups!$I$2-5+4+1-1-LEN(  IF(ISTEXT(SOURCE!H934),SOURCE!H934,  SUBSTITUTE(SUBSTITUTE(TEXT(SOURCE!H934,"????0"),"  ","")," ",""))   ))), "")&amp;
       IF(ISTEXT(SOURCE!H934),SOURCE!H934, SUBSTITUTE(SUBSTITUTE(TEXT(SOURCE!H934,"????0"),"  ","")," ",""))   &amp;","&amp; IF(lookups!$J$2-3 &gt;= 0, REPT(" ",lookups!$J$2-3-5), "")&amp;
      SOURCE!I934&amp;
" | "&amp; IF(lookups!$K$2-LEN(SOURCE!I934) &gt;= 0, REPT(" ",lookups!$K$2-LEN(SOURCE!I934)), "")&amp;
      SOURCE!J934&amp;      IF(lookups!$L$2-LEN(SOURCE!J934) &gt;= 0, REPT(" ",lookups!$L$2-LEN(SOURCE!J934)), "")&amp;
" | "&amp; IF(lookups!$K$2-LEN(SOURCE!I934) &gt;= 0, REPT(" ",lookups!$K$2-LEN(SOURCE!I934)), "")&amp;
      SOURCE!K934&amp;      IF(lookups!$L$2-LEN(SOURCE!K934) &gt;= 0, REPT(" ",lookups!$M$2-LEN(SOURCE!K934)), "")&amp;
" | "&amp; SOURCE!L934&amp;      IF(lookups!$O$2-LEN(SOURCE!L934) &gt;= 0, REPT(" ",lookups!$O$2-LEN(SOURCE!L934)), "")&amp;
" | "&amp; SOURCE!M934&amp;      IF(lookups!$P$2-LEN(SOURCE!M934) &gt;= 0, REPT(" ",lookups!$P$2-LEN(SOURCE!M934)), "")&amp;
      "},"&amp;IF(SOURCE!O934&lt;&gt;"",""&amp;SOURCE!O934,"")
 )
)
)</f>
        <v>/*  910 */  { addItemToBuffer,              ITM_NABLA,                   "",                                            STD_NABLA,                                     (0 &lt;&lt; TAM_MAX_BITS) |     0, CAT_NONE | SLS_UNCHANGED | US_UNCHANGED | EIM_DISABLED | PTP_DISABLED     },</v>
      </c>
    </row>
    <row r="935" spans="1:1">
      <c r="A935" s="80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IF(lookups!$E$2-LEN(SOURCE!C935) &gt;= 0, REPT(" ",lookups!$E$2-LEN(SOURCE!C935)), "")&amp;
      SOURCE!D935&amp;", "&amp; IF(lookups!$F$2-LEN(SOURCE!D935) &gt;= 0, REPT(" ",lookups!$F$2-LEN(SOURCE!D935)), "")&amp;
      SOURCE!E935&amp;", "&amp; IF(lookups!$G$2-LEN(SOURCE!E935) &gt;=0, REPT(" ",lookups!$G$2-LEN(SOURCE!E935)), "")&amp;
      SOURCE!F935&amp;", "&amp; IF(lookups!$H$2-LEN(SOURCE!F935) &gt;= 0, REPT(" ",lookups!$H$2-LEN(SOURCE!F935)+2), "")&amp;"("&amp;
      SUBSTITUTE(TEXT(SOURCE!G935,"??0"),"  ","")&amp;" &lt;&lt; TAM_MAX_BITS) |"&amp; IF(lookups!$I$2-3 &gt;= 0, REPT(" ",MAX(1,lookups!$I$2-5+4+1-1-LEN(  IF(ISTEXT(SOURCE!H935),SOURCE!H935,  SUBSTITUTE(SUBSTITUTE(TEXT(SOURCE!H935,"????0"),"  ","")," ",""))   ))), "")&amp;
       IF(ISTEXT(SOURCE!H935),SOURCE!H935, SUBSTITUTE(SUBSTITUTE(TEXT(SOURCE!H935,"????0"),"  ","")," ",""))   &amp;","&amp; IF(lookups!$J$2-3 &gt;= 0, REPT(" ",lookups!$J$2-3-5), "")&amp;
      SOURCE!I935&amp;
" | "&amp; IF(lookups!$K$2-LEN(SOURCE!I935) &gt;= 0, REPT(" ",lookups!$K$2-LEN(SOURCE!I935)), "")&amp;
      SOURCE!J935&amp;      IF(lookups!$L$2-LEN(SOURCE!J935) &gt;= 0, REPT(" ",lookups!$L$2-LEN(SOURCE!J935)), "")&amp;
" | "&amp; IF(lookups!$K$2-LEN(SOURCE!I935) &gt;= 0, REPT(" ",lookups!$K$2-LEN(SOURCE!I935)), "")&amp;
      SOURCE!K935&amp;      IF(lookups!$L$2-LEN(SOURCE!K935) &gt;= 0, REPT(" ",lookups!$M$2-LEN(SOURCE!K935)), "")&amp;
" | "&amp; SOURCE!L935&amp;      IF(lookups!$O$2-LEN(SOURCE!L935) &gt;= 0, REPT(" ",lookups!$O$2-LEN(SOURCE!L935)), "")&amp;
" | "&amp; SOURCE!M935&amp;      IF(lookups!$P$2-LEN(SOURCE!M935) &gt;= 0, REPT(" ",lookups!$P$2-LEN(SOURCE!M935)), "")&amp;
      "},"&amp;IF(SOURCE!O935&lt;&gt;"",""&amp;SOURCE!O935,"")
 )
)
)</f>
        <v>/*  911 */  { addItemToBuffer,              ITM_ELEMENT_OF,              "",                                            STD_ELEMENT_OF,                                (0 &lt;&lt; TAM_MAX_BITS) |     0, CAT_NONE | SLS_UNCHANGED | US_UNCHANGED | EIM_DISABLED | PTP_DISABLED     },</v>
      </c>
    </row>
    <row r="936" spans="1:1">
      <c r="A936" s="80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IF(lookups!$E$2-LEN(SOURCE!C936) &gt;= 0, REPT(" ",lookups!$E$2-LEN(SOURCE!C936)), "")&amp;
      SOURCE!D936&amp;", "&amp; IF(lookups!$F$2-LEN(SOURCE!D936) &gt;= 0, REPT(" ",lookups!$F$2-LEN(SOURCE!D936)), "")&amp;
      SOURCE!E936&amp;", "&amp; IF(lookups!$G$2-LEN(SOURCE!E936) &gt;=0, REPT(" ",lookups!$G$2-LEN(SOURCE!E936)), "")&amp;
      SOURCE!F936&amp;", "&amp; IF(lookups!$H$2-LEN(SOURCE!F936) &gt;= 0, REPT(" ",lookups!$H$2-LEN(SOURCE!F936)+2), "")&amp;"("&amp;
      SUBSTITUTE(TEXT(SOURCE!G936,"??0"),"  ","")&amp;" &lt;&lt; TAM_MAX_BITS) |"&amp; IF(lookups!$I$2-3 &gt;= 0, REPT(" ",MAX(1,lookups!$I$2-5+4+1-1-LEN(  IF(ISTEXT(SOURCE!H936),SOURCE!H936,  SUBSTITUTE(SUBSTITUTE(TEXT(SOURCE!H936,"????0"),"  ","")," ",""))   ))), "")&amp;
       IF(ISTEXT(SOURCE!H936),SOURCE!H936, SUBSTITUTE(SUBSTITUTE(TEXT(SOURCE!H936,"????0"),"  ","")," ",""))   &amp;","&amp; IF(lookups!$J$2-3 &gt;= 0, REPT(" ",lookups!$J$2-3-5), "")&amp;
      SOURCE!I936&amp;
" | "&amp; IF(lookups!$K$2-LEN(SOURCE!I936) &gt;= 0, REPT(" ",lookups!$K$2-LEN(SOURCE!I936)), "")&amp;
      SOURCE!J936&amp;      IF(lookups!$L$2-LEN(SOURCE!J936) &gt;= 0, REPT(" ",lookups!$L$2-LEN(SOURCE!J936)), "")&amp;
" | "&amp; IF(lookups!$K$2-LEN(SOURCE!I936) &gt;= 0, REPT(" ",lookups!$K$2-LEN(SOURCE!I936)), "")&amp;
      SOURCE!K936&amp;      IF(lookups!$L$2-LEN(SOURCE!K936) &gt;= 0, REPT(" ",lookups!$M$2-LEN(SOURCE!K936)), "")&amp;
" | "&amp; SOURCE!L936&amp;      IF(lookups!$O$2-LEN(SOURCE!L936) &gt;= 0, REPT(" ",lookups!$O$2-LEN(SOURCE!L936)), "")&amp;
" | "&amp; SOURCE!M936&amp;      IF(lookups!$P$2-LEN(SOURCE!M936) &gt;= 0, REPT(" ",lookups!$P$2-LEN(SOURCE!M936)), "")&amp;
      "},"&amp;IF(SOURCE!O936&lt;&gt;"",""&amp;SOURCE!O936,"")
 )
)
)</f>
        <v>/*  912 */  { addItemToBuffer,              ITM_NOT_ELEMENT_OF,          "",                                            STD_NOT_ELEMENT_OF,                            (0 &lt;&lt; TAM_MAX_BITS) |     0, CAT_NONE | SLS_UNCHANGED | US_UNCHANGED | EIM_DISABLED | PTP_DISABLED     },</v>
      </c>
    </row>
    <row r="937" spans="1:1">
      <c r="A937" s="80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IF(lookups!$E$2-LEN(SOURCE!C937) &gt;= 0, REPT(" ",lookups!$E$2-LEN(SOURCE!C937)), "")&amp;
      SOURCE!D937&amp;", "&amp; IF(lookups!$F$2-LEN(SOURCE!D937) &gt;= 0, REPT(" ",lookups!$F$2-LEN(SOURCE!D937)), "")&amp;
      SOURCE!E937&amp;", "&amp; IF(lookups!$G$2-LEN(SOURCE!E937) &gt;=0, REPT(" ",lookups!$G$2-LEN(SOURCE!E937)), "")&amp;
      SOURCE!F937&amp;", "&amp; IF(lookups!$H$2-LEN(SOURCE!F937) &gt;= 0, REPT(" ",lookups!$H$2-LEN(SOURCE!F937)+2), "")&amp;"("&amp;
      SUBSTITUTE(TEXT(SOURCE!G937,"??0"),"  ","")&amp;" &lt;&lt; TAM_MAX_BITS) |"&amp; IF(lookups!$I$2-3 &gt;= 0, REPT(" ",MAX(1,lookups!$I$2-5+4+1-1-LEN(  IF(ISTEXT(SOURCE!H937),SOURCE!H937,  SUBSTITUTE(SUBSTITUTE(TEXT(SOURCE!H937,"????0"),"  ","")," ",""))   ))), "")&amp;
       IF(ISTEXT(SOURCE!H937),SOURCE!H937, SUBSTITUTE(SUBSTITUTE(TEXT(SOURCE!H937,"????0"),"  ","")," ",""))   &amp;","&amp; IF(lookups!$J$2-3 &gt;= 0, REPT(" ",lookups!$J$2-3-5), "")&amp;
      SOURCE!I937&amp;
" | "&amp; IF(lookups!$K$2-LEN(SOURCE!I937) &gt;= 0, REPT(" ",lookups!$K$2-LEN(SOURCE!I937)), "")&amp;
      SOURCE!J937&amp;      IF(lookups!$L$2-LEN(SOURCE!J937) &gt;= 0, REPT(" ",lookups!$L$2-LEN(SOURCE!J937)), "")&amp;
" | "&amp; IF(lookups!$K$2-LEN(SOURCE!I937) &gt;= 0, REPT(" ",lookups!$K$2-LEN(SOURCE!I937)), "")&amp;
      SOURCE!K937&amp;      IF(lookups!$L$2-LEN(SOURCE!K937) &gt;= 0, REPT(" ",lookups!$M$2-LEN(SOURCE!K937)), "")&amp;
" | "&amp; SOURCE!L937&amp;      IF(lookups!$O$2-LEN(SOURCE!L937) &gt;= 0, REPT(" ",lookups!$O$2-LEN(SOURCE!L937)), "")&amp;
" | "&amp; SOURCE!M937&amp;      IF(lookups!$P$2-LEN(SOURCE!M937) &gt;= 0, REPT(" ",lookups!$P$2-LEN(SOURCE!M937)), "")&amp;
      "},"&amp;IF(SOURCE!O937&lt;&gt;"",""&amp;SOURCE!O937,"")
 )
)
)</f>
        <v>/*  913 */  { addItemToBuffer,              ITM_CONTAINS,                "",                                            STD_CONTAINS,                                  (0 &lt;&lt; TAM_MAX_BITS) |     0, CAT_NONE | SLS_UNCHANGED | US_UNCHANGED | EIM_DISABLED | PTP_DISABLED     },</v>
      </c>
    </row>
    <row r="938" spans="1:1">
      <c r="A938" s="80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IF(lookups!$E$2-LEN(SOURCE!C938) &gt;= 0, REPT(" ",lookups!$E$2-LEN(SOURCE!C938)), "")&amp;
      SOURCE!D938&amp;", "&amp; IF(lookups!$F$2-LEN(SOURCE!D938) &gt;= 0, REPT(" ",lookups!$F$2-LEN(SOURCE!D938)), "")&amp;
      SOURCE!E938&amp;", "&amp; IF(lookups!$G$2-LEN(SOURCE!E938) &gt;=0, REPT(" ",lookups!$G$2-LEN(SOURCE!E938)), "")&amp;
      SOURCE!F938&amp;", "&amp; IF(lookups!$H$2-LEN(SOURCE!F938) &gt;= 0, REPT(" ",lookups!$H$2-LEN(SOURCE!F938)+2), "")&amp;"("&amp;
      SUBSTITUTE(TEXT(SOURCE!G938,"??0"),"  ","")&amp;" &lt;&lt; TAM_MAX_BITS) |"&amp; IF(lookups!$I$2-3 &gt;= 0, REPT(" ",MAX(1,lookups!$I$2-5+4+1-1-LEN(  IF(ISTEXT(SOURCE!H938),SOURCE!H938,  SUBSTITUTE(SUBSTITUTE(TEXT(SOURCE!H938,"????0"),"  ","")," ",""))   ))), "")&amp;
       IF(ISTEXT(SOURCE!H938),SOURCE!H938, SUBSTITUTE(SUBSTITUTE(TEXT(SOURCE!H938,"????0"),"  ","")," ",""))   &amp;","&amp; IF(lookups!$J$2-3 &gt;= 0, REPT(" ",lookups!$J$2-3-5), "")&amp;
      SOURCE!I938&amp;
" | "&amp; IF(lookups!$K$2-LEN(SOURCE!I938) &gt;= 0, REPT(" ",lookups!$K$2-LEN(SOURCE!I938)), "")&amp;
      SOURCE!J938&amp;      IF(lookups!$L$2-LEN(SOURCE!J938) &gt;= 0, REPT(" ",lookups!$L$2-LEN(SOURCE!J938)), "")&amp;
" | "&amp; IF(lookups!$K$2-LEN(SOURCE!I938) &gt;= 0, REPT(" ",lookups!$K$2-LEN(SOURCE!I938)), "")&amp;
      SOURCE!K938&amp;      IF(lookups!$L$2-LEN(SOURCE!K938) &gt;= 0, REPT(" ",lookups!$M$2-LEN(SOURCE!K938)), "")&amp;
" | "&amp; SOURCE!L938&amp;      IF(lookups!$O$2-LEN(SOURCE!L938) &gt;= 0, REPT(" ",lookups!$O$2-LEN(SOURCE!L938)), "")&amp;
" | "&amp; SOURCE!M938&amp;      IF(lookups!$P$2-LEN(SOURCE!M938) &gt;= 0, REPT(" ",lookups!$P$2-LEN(SOURCE!M938)), "")&amp;
      "},"&amp;IF(SOURCE!O938&lt;&gt;"",""&amp;SOURCE!O938,"")
 )
)
)</f>
        <v>/*  914 */  { itemToBeCoded,                NOPARAM,                     "",                                            STD_DOES_NOT_CONTAIN,                          (0 &lt;&lt; TAM_MAX_BITS) |     0, CAT_NONE | SLS_UNCHANGED | US_UNCHANGED | EIM_DISABLED | PTP_DISABLED     },</v>
      </c>
    </row>
    <row r="939" spans="1:1">
      <c r="A939" s="80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IF(lookups!$E$2-LEN(SOURCE!C939) &gt;= 0, REPT(" ",lookups!$E$2-LEN(SOURCE!C939)), "")&amp;
      SOURCE!D939&amp;", "&amp; IF(lookups!$F$2-LEN(SOURCE!D939) &gt;= 0, REPT(" ",lookups!$F$2-LEN(SOURCE!D939)), "")&amp;
      SOURCE!E939&amp;", "&amp; IF(lookups!$G$2-LEN(SOURCE!E939) &gt;=0, REPT(" ",lookups!$G$2-LEN(SOURCE!E939)), "")&amp;
      SOURCE!F939&amp;", "&amp; IF(lookups!$H$2-LEN(SOURCE!F939) &gt;= 0, REPT(" ",lookups!$H$2-LEN(SOURCE!F939)+2), "")&amp;"("&amp;
      SUBSTITUTE(TEXT(SOURCE!G939,"??0"),"  ","")&amp;" &lt;&lt; TAM_MAX_BITS) |"&amp; IF(lookups!$I$2-3 &gt;= 0, REPT(" ",MAX(1,lookups!$I$2-5+4+1-1-LEN(  IF(ISTEXT(SOURCE!H939),SOURCE!H939,  SUBSTITUTE(SUBSTITUTE(TEXT(SOURCE!H939,"????0"),"  ","")," ",""))   ))), "")&amp;
       IF(ISTEXT(SOURCE!H939),SOURCE!H939, SUBSTITUTE(SUBSTITUTE(TEXT(SOURCE!H939,"????0"),"  ","")," ",""))   &amp;","&amp; IF(lookups!$J$2-3 &gt;= 0, REPT(" ",lookups!$J$2-3-5), "")&amp;
      SOURCE!I939&amp;
" | "&amp; IF(lookups!$K$2-LEN(SOURCE!I939) &gt;= 0, REPT(" ",lookups!$K$2-LEN(SOURCE!I939)), "")&amp;
      SOURCE!J939&amp;      IF(lookups!$L$2-LEN(SOURCE!J939) &gt;= 0, REPT(" ",lookups!$L$2-LEN(SOURCE!J939)), "")&amp;
" | "&amp; IF(lookups!$K$2-LEN(SOURCE!I939) &gt;= 0, REPT(" ",lookups!$K$2-LEN(SOURCE!I939)), "")&amp;
      SOURCE!K939&amp;      IF(lookups!$L$2-LEN(SOURCE!K939) &gt;= 0, REPT(" ",lookups!$M$2-LEN(SOURCE!K939)), "")&amp;
" | "&amp; SOURCE!L939&amp;      IF(lookups!$O$2-LEN(SOURCE!L939) &gt;= 0, REPT(" ",lookups!$O$2-LEN(SOURCE!L939)), "")&amp;
" | "&amp; SOURCE!M939&amp;      IF(lookups!$P$2-LEN(SOURCE!M939) &gt;= 0, REPT(" ",lookups!$P$2-LEN(SOURCE!M939)), "")&amp;
      "},"&amp;IF(SOURCE!O939&lt;&gt;"",""&amp;SOURCE!O939,"")
 )
)
)</f>
        <v>/*  915 */  { itemToBeCoded,                NOPARAM,                     "",                                            STD_BINARY_ZERO,                               (0 &lt;&lt; TAM_MAX_BITS) |     0, CAT_NONE | SLS_UNCHANGED | US_UNCHANGED | EIM_DISABLED | PTP_DISABLED     },</v>
      </c>
    </row>
    <row r="940" spans="1:1">
      <c r="A940" s="80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IF(lookups!$E$2-LEN(SOURCE!C940) &gt;= 0, REPT(" ",lookups!$E$2-LEN(SOURCE!C940)), "")&amp;
      SOURCE!D940&amp;", "&amp; IF(lookups!$F$2-LEN(SOURCE!D940) &gt;= 0, REPT(" ",lookups!$F$2-LEN(SOURCE!D940)), "")&amp;
      SOURCE!E940&amp;", "&amp; IF(lookups!$G$2-LEN(SOURCE!E940) &gt;=0, REPT(" ",lookups!$G$2-LEN(SOURCE!E940)), "")&amp;
      SOURCE!F940&amp;", "&amp; IF(lookups!$H$2-LEN(SOURCE!F940) &gt;= 0, REPT(" ",lookups!$H$2-LEN(SOURCE!F940)+2), "")&amp;"("&amp;
      SUBSTITUTE(TEXT(SOURCE!G940,"??0"),"  ","")&amp;" &lt;&lt; TAM_MAX_BITS) |"&amp; IF(lookups!$I$2-3 &gt;= 0, REPT(" ",MAX(1,lookups!$I$2-5+4+1-1-LEN(  IF(ISTEXT(SOURCE!H940),SOURCE!H940,  SUBSTITUTE(SUBSTITUTE(TEXT(SOURCE!H940,"????0"),"  ","")," ",""))   ))), "")&amp;
       IF(ISTEXT(SOURCE!H940),SOURCE!H940, SUBSTITUTE(SUBSTITUTE(TEXT(SOURCE!H940,"????0"),"  ","")," ",""))   &amp;","&amp; IF(lookups!$J$2-3 &gt;= 0, REPT(" ",lookups!$J$2-3-5), "")&amp;
      SOURCE!I940&amp;
" | "&amp; IF(lookups!$K$2-LEN(SOURCE!I940) &gt;= 0, REPT(" ",lookups!$K$2-LEN(SOURCE!I940)), "")&amp;
      SOURCE!J940&amp;      IF(lookups!$L$2-LEN(SOURCE!J940) &gt;= 0, REPT(" ",lookups!$L$2-LEN(SOURCE!J940)), "")&amp;
" | "&amp; IF(lookups!$K$2-LEN(SOURCE!I940) &gt;= 0, REPT(" ",lookups!$K$2-LEN(SOURCE!I940)), "")&amp;
      SOURCE!K940&amp;      IF(lookups!$L$2-LEN(SOURCE!K940) &gt;= 0, REPT(" ",lookups!$M$2-LEN(SOURCE!K940)), "")&amp;
" | "&amp; SOURCE!L940&amp;      IF(lookups!$O$2-LEN(SOURCE!L940) &gt;= 0, REPT(" ",lookups!$O$2-LEN(SOURCE!L940)), "")&amp;
" | "&amp; SOURCE!M940&amp;      IF(lookups!$P$2-LEN(SOURCE!M940) &gt;= 0, REPT(" ",lookups!$P$2-LEN(SOURCE!M940)), "")&amp;
      "},"&amp;IF(SOURCE!O940&lt;&gt;"",""&amp;SOURCE!O940,"")
 )
)
)</f>
        <v>/*  916 */  { itemToBeCoded,                NOPARAM,                     "",                                            STD_PRODUCT,                                   (0 &lt;&lt; TAM_MAX_BITS) |     0, CAT_NONE | SLS_UNCHANGED | US_UNCHANGED | EIM_DISABLED | PTP_DISABLED     },</v>
      </c>
    </row>
    <row r="941" spans="1:1">
      <c r="A941" s="80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IF(lookups!$E$2-LEN(SOURCE!C941) &gt;= 0, REPT(" ",lookups!$E$2-LEN(SOURCE!C941)), "")&amp;
      SOURCE!D941&amp;", "&amp; IF(lookups!$F$2-LEN(SOURCE!D941) &gt;= 0, REPT(" ",lookups!$F$2-LEN(SOURCE!D941)), "")&amp;
      SOURCE!E941&amp;", "&amp; IF(lookups!$G$2-LEN(SOURCE!E941) &gt;=0, REPT(" ",lookups!$G$2-LEN(SOURCE!E941)), "")&amp;
      SOURCE!F941&amp;", "&amp; IF(lookups!$H$2-LEN(SOURCE!F941) &gt;= 0, REPT(" ",lookups!$H$2-LEN(SOURCE!F941)+2), "")&amp;"("&amp;
      SUBSTITUTE(TEXT(SOURCE!G941,"??0"),"  ","")&amp;" &lt;&lt; TAM_MAX_BITS) |"&amp; IF(lookups!$I$2-3 &gt;= 0, REPT(" ",MAX(1,lookups!$I$2-5+4+1-1-LEN(  IF(ISTEXT(SOURCE!H941),SOURCE!H941,  SUBSTITUTE(SUBSTITUTE(TEXT(SOURCE!H941,"????0"),"  ","")," ",""))   ))), "")&amp;
       IF(ISTEXT(SOURCE!H941),SOURCE!H941, SUBSTITUTE(SUBSTITUTE(TEXT(SOURCE!H941,"????0"),"  ","")," ",""))   &amp;","&amp; IF(lookups!$J$2-3 &gt;= 0, REPT(" ",lookups!$J$2-3-5), "")&amp;
      SOURCE!I941&amp;
" | "&amp; IF(lookups!$K$2-LEN(SOURCE!I941) &gt;= 0, REPT(" ",lookups!$K$2-LEN(SOURCE!I941)), "")&amp;
      SOURCE!J941&amp;      IF(lookups!$L$2-LEN(SOURCE!J941) &gt;= 0, REPT(" ",lookups!$L$2-LEN(SOURCE!J941)), "")&amp;
" | "&amp; IF(lookups!$K$2-LEN(SOURCE!I941) &gt;= 0, REPT(" ",lookups!$K$2-LEN(SOURCE!I941)), "")&amp;
      SOURCE!K941&amp;      IF(lookups!$L$2-LEN(SOURCE!K941) &gt;= 0, REPT(" ",lookups!$M$2-LEN(SOURCE!K941)), "")&amp;
" | "&amp; SOURCE!L941&amp;      IF(lookups!$O$2-LEN(SOURCE!L941) &gt;= 0, REPT(" ",lookups!$O$2-LEN(SOURCE!L941)), "")&amp;
" | "&amp; SOURCE!M941&amp;      IF(lookups!$P$2-LEN(SOURCE!M941) &gt;= 0, REPT(" ",lookups!$P$2-LEN(SOURCE!M941)), "")&amp;
      "},"&amp;IF(SOURCE!O941&lt;&gt;"",""&amp;SOURCE!O941,"")
 )
)
)</f>
        <v>/*  917 */  { itemToBeCoded,                NOPARAM,                     "",                                            STD_MINUS_PLUS,                                (0 &lt;&lt; TAM_MAX_BITS) |     0, CAT_NONE | SLS_UNCHANGED | US_UNCHANGED | EIM_DISABLED | PTP_DISABLED     },</v>
      </c>
    </row>
    <row r="942" spans="1:1">
      <c r="A942" s="80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IF(lookups!$E$2-LEN(SOURCE!C942) &gt;= 0, REPT(" ",lookups!$E$2-LEN(SOURCE!C942)), "")&amp;
      SOURCE!D942&amp;", "&amp; IF(lookups!$F$2-LEN(SOURCE!D942) &gt;= 0, REPT(" ",lookups!$F$2-LEN(SOURCE!D942)), "")&amp;
      SOURCE!E942&amp;", "&amp; IF(lookups!$G$2-LEN(SOURCE!E942) &gt;=0, REPT(" ",lookups!$G$2-LEN(SOURCE!E942)), "")&amp;
      SOURCE!F942&amp;", "&amp; IF(lookups!$H$2-LEN(SOURCE!F942) &gt;= 0, REPT(" ",lookups!$H$2-LEN(SOURCE!F942)+2), "")&amp;"("&amp;
      SUBSTITUTE(TEXT(SOURCE!G942,"??0"),"  ","")&amp;" &lt;&lt; TAM_MAX_BITS) |"&amp; IF(lookups!$I$2-3 &gt;= 0, REPT(" ",MAX(1,lookups!$I$2-5+4+1-1-LEN(  IF(ISTEXT(SOURCE!H942),SOURCE!H942,  SUBSTITUTE(SUBSTITUTE(TEXT(SOURCE!H942,"????0"),"  ","")," ",""))   ))), "")&amp;
       IF(ISTEXT(SOURCE!H942),SOURCE!H942, SUBSTITUTE(SUBSTITUTE(TEXT(SOURCE!H942,"????0"),"  ","")," ",""))   &amp;","&amp; IF(lookups!$J$2-3 &gt;= 0, REPT(" ",lookups!$J$2-3-5), "")&amp;
      SOURCE!I942&amp;
" | "&amp; IF(lookups!$K$2-LEN(SOURCE!I942) &gt;= 0, REPT(" ",lookups!$K$2-LEN(SOURCE!I942)), "")&amp;
      SOURCE!J942&amp;      IF(lookups!$L$2-LEN(SOURCE!J942) &gt;= 0, REPT(" ",lookups!$L$2-LEN(SOURCE!J942)), "")&amp;
" | "&amp; IF(lookups!$K$2-LEN(SOURCE!I942) &gt;= 0, REPT(" ",lookups!$K$2-LEN(SOURCE!I942)), "")&amp;
      SOURCE!K942&amp;      IF(lookups!$L$2-LEN(SOURCE!K942) &gt;= 0, REPT(" ",lookups!$M$2-LEN(SOURCE!K942)), "")&amp;
" | "&amp; SOURCE!L942&amp;      IF(lookups!$O$2-LEN(SOURCE!L942) &gt;= 0, REPT(" ",lookups!$O$2-LEN(SOURCE!L942)), "")&amp;
" | "&amp; SOURCE!M942&amp;      IF(lookups!$P$2-LEN(SOURCE!M942) &gt;= 0, REPT(" ",lookups!$P$2-LEN(SOURCE!M942)), "")&amp;
      "},"&amp;IF(SOURCE!O942&lt;&gt;"",""&amp;SOURCE!O942,"")
 )
)
)</f>
        <v>/*  918 */  { addItemToBuffer,              ITM_RING,                    "",                                            STD_RING,                                      (0 &lt;&lt; TAM_MAX_BITS) |     0, CAT_NONE | SLS_UNCHANGED | US_UNCHANGED | EIM_DISABLED | PTP_DISABLED     },</v>
      </c>
    </row>
    <row r="943" spans="1:1">
      <c r="A943" s="80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IF(lookups!$E$2-LEN(SOURCE!C943) &gt;= 0, REPT(" ",lookups!$E$2-LEN(SOURCE!C943)), "")&amp;
      SOURCE!D943&amp;", "&amp; IF(lookups!$F$2-LEN(SOURCE!D943) &gt;= 0, REPT(" ",lookups!$F$2-LEN(SOURCE!D943)), "")&amp;
      SOURCE!E943&amp;", "&amp; IF(lookups!$G$2-LEN(SOURCE!E943) &gt;=0, REPT(" ",lookups!$G$2-LEN(SOURCE!E943)), "")&amp;
      SOURCE!F943&amp;", "&amp; IF(lookups!$H$2-LEN(SOURCE!F943) &gt;= 0, REPT(" ",lookups!$H$2-LEN(SOURCE!F943)+2), "")&amp;"("&amp;
      SUBSTITUTE(TEXT(SOURCE!G943,"??0"),"  ","")&amp;" &lt;&lt; TAM_MAX_BITS) |"&amp; IF(lookups!$I$2-3 &gt;= 0, REPT(" ",MAX(1,lookups!$I$2-5+4+1-1-LEN(  IF(ISTEXT(SOURCE!H943),SOURCE!H943,  SUBSTITUTE(SUBSTITUTE(TEXT(SOURCE!H943,"????0"),"  ","")," ",""))   ))), "")&amp;
       IF(ISTEXT(SOURCE!H943),SOURCE!H943, SUBSTITUTE(SUBSTITUTE(TEXT(SOURCE!H943,"????0"),"  ","")," ",""))   &amp;","&amp; IF(lookups!$J$2-3 &gt;= 0, REPT(" ",lookups!$J$2-3-5), "")&amp;
      SOURCE!I943&amp;
" | "&amp; IF(lookups!$K$2-LEN(SOURCE!I943) &gt;= 0, REPT(" ",lookups!$K$2-LEN(SOURCE!I943)), "")&amp;
      SOURCE!J943&amp;      IF(lookups!$L$2-LEN(SOURCE!J943) &gt;= 0, REPT(" ",lookups!$L$2-LEN(SOURCE!J943)), "")&amp;
" | "&amp; IF(lookups!$K$2-LEN(SOURCE!I943) &gt;= 0, REPT(" ",lookups!$K$2-LEN(SOURCE!I943)), "")&amp;
      SOURCE!K943&amp;      IF(lookups!$L$2-LEN(SOURCE!K943) &gt;= 0, REPT(" ",lookups!$M$2-LEN(SOURCE!K943)), "")&amp;
" | "&amp; SOURCE!L943&amp;      IF(lookups!$O$2-LEN(SOURCE!L943) &gt;= 0, REPT(" ",lookups!$O$2-LEN(SOURCE!L943)), "")&amp;
" | "&amp; SOURCE!M943&amp;      IF(lookups!$P$2-LEN(SOURCE!M943) &gt;= 0, REPT(" ",lookups!$P$2-LEN(SOURCE!M943)), "")&amp;
      "},"&amp;IF(SOURCE!O943&lt;&gt;"",""&amp;SOURCE!O943,"")
 )
)
)</f>
        <v>/*  919 */  { addItemToBuffer,              ITM_BULLET,                  "",                                            STD_BULLET,                                    (0 &lt;&lt; TAM_MAX_BITS) |     0, CAT_NONE | SLS_UNCHANGED | US_UNCHANGED | EIM_DISABLED | PTP_DISABLED     },</v>
      </c>
    </row>
    <row r="944" spans="1:1">
      <c r="A944" s="80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IF(lookups!$E$2-LEN(SOURCE!C944) &gt;= 0, REPT(" ",lookups!$E$2-LEN(SOURCE!C944)), "")&amp;
      SOURCE!D944&amp;", "&amp; IF(lookups!$F$2-LEN(SOURCE!D944) &gt;= 0, REPT(" ",lookups!$F$2-LEN(SOURCE!D944)), "")&amp;
      SOURCE!E944&amp;", "&amp; IF(lookups!$G$2-LEN(SOURCE!E944) &gt;=0, REPT(" ",lookups!$G$2-LEN(SOURCE!E944)), "")&amp;
      SOURCE!F944&amp;", "&amp; IF(lookups!$H$2-LEN(SOURCE!F944) &gt;= 0, REPT(" ",lookups!$H$2-LEN(SOURCE!F944)+2), "")&amp;"("&amp;
      SUBSTITUTE(TEXT(SOURCE!G944,"??0"),"  ","")&amp;" &lt;&lt; TAM_MAX_BITS) |"&amp; IF(lookups!$I$2-3 &gt;= 0, REPT(" ",MAX(1,lookups!$I$2-5+4+1-1-LEN(  IF(ISTEXT(SOURCE!H944),SOURCE!H944,  SUBSTITUTE(SUBSTITUTE(TEXT(SOURCE!H944,"????0"),"  ","")," ",""))   ))), "")&amp;
       IF(ISTEXT(SOURCE!H944),SOURCE!H944, SUBSTITUTE(SUBSTITUTE(TEXT(SOURCE!H944,"????0"),"  ","")," ",""))   &amp;","&amp; IF(lookups!$J$2-3 &gt;= 0, REPT(" ",lookups!$J$2-3-5), "")&amp;
      SOURCE!I944&amp;
" | "&amp; IF(lookups!$K$2-LEN(SOURCE!I944) &gt;= 0, REPT(" ",lookups!$K$2-LEN(SOURCE!I944)), "")&amp;
      SOURCE!J944&amp;      IF(lookups!$L$2-LEN(SOURCE!J944) &gt;= 0, REPT(" ",lookups!$L$2-LEN(SOURCE!J944)), "")&amp;
" | "&amp; IF(lookups!$K$2-LEN(SOURCE!I944) &gt;= 0, REPT(" ",lookups!$K$2-LEN(SOURCE!I944)), "")&amp;
      SOURCE!K944&amp;      IF(lookups!$L$2-LEN(SOURCE!K944) &gt;= 0, REPT(" ",lookups!$M$2-LEN(SOURCE!K944)), "")&amp;
" | "&amp; SOURCE!L944&amp;      IF(lookups!$O$2-LEN(SOURCE!L944) &gt;= 0, REPT(" ",lookups!$O$2-LEN(SOURCE!L944)), "")&amp;
" | "&amp; SOURCE!M944&amp;      IF(lookups!$P$2-LEN(SOURCE!M944) &gt;= 0, REPT(" ",lookups!$P$2-LEN(SOURCE!M944)), "")&amp;
      "},"&amp;IF(SOURCE!O944&lt;&gt;"",""&amp;SOURCE!O944,"")
 )
)
)</f>
        <v>/*  920 */  { addItemToBuffer,              ITM_SQUARE_ROOT,             "",                                            STD_SQUARE_ROOT,                               (0 &lt;&lt; TAM_MAX_BITS) |     0, CAT_NONE | SLS_UNCHANGED | US_UNCHANGED | EIM_DISABLED | PTP_DISABLED     },</v>
      </c>
    </row>
    <row r="945" spans="1:1">
      <c r="A945" s="80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IF(lookups!$E$2-LEN(SOURCE!C945) &gt;= 0, REPT(" ",lookups!$E$2-LEN(SOURCE!C945)), "")&amp;
      SOURCE!D945&amp;", "&amp; IF(lookups!$F$2-LEN(SOURCE!D945) &gt;= 0, REPT(" ",lookups!$F$2-LEN(SOURCE!D945)), "")&amp;
      SOURCE!E945&amp;", "&amp; IF(lookups!$G$2-LEN(SOURCE!E945) &gt;=0, REPT(" ",lookups!$G$2-LEN(SOURCE!E945)), "")&amp;
      SOURCE!F945&amp;", "&amp; IF(lookups!$H$2-LEN(SOURCE!F945) &gt;= 0, REPT(" ",lookups!$H$2-LEN(SOURCE!F945)+2), "")&amp;"("&amp;
      SUBSTITUTE(TEXT(SOURCE!G945,"??0"),"  ","")&amp;" &lt;&lt; TAM_MAX_BITS) |"&amp; IF(lookups!$I$2-3 &gt;= 0, REPT(" ",MAX(1,lookups!$I$2-5+4+1-1-LEN(  IF(ISTEXT(SOURCE!H945),SOURCE!H945,  SUBSTITUTE(SUBSTITUTE(TEXT(SOURCE!H945,"????0"),"  ","")," ",""))   ))), "")&amp;
       IF(ISTEXT(SOURCE!H945),SOURCE!H945, SUBSTITUTE(SUBSTITUTE(TEXT(SOURCE!H945,"????0"),"  ","")," ",""))   &amp;","&amp; IF(lookups!$J$2-3 &gt;= 0, REPT(" ",lookups!$J$2-3-5), "")&amp;
      SOURCE!I945&amp;
" | "&amp; IF(lookups!$K$2-LEN(SOURCE!I945) &gt;= 0, REPT(" ",lookups!$K$2-LEN(SOURCE!I945)), "")&amp;
      SOURCE!J945&amp;      IF(lookups!$L$2-LEN(SOURCE!J945) &gt;= 0, REPT(" ",lookups!$L$2-LEN(SOURCE!J945)), "")&amp;
" | "&amp; IF(lookups!$K$2-LEN(SOURCE!I945) &gt;= 0, REPT(" ",lookups!$K$2-LEN(SOURCE!I945)), "")&amp;
      SOURCE!K945&amp;      IF(lookups!$L$2-LEN(SOURCE!K945) &gt;= 0, REPT(" ",lookups!$M$2-LEN(SOURCE!K945)), "")&amp;
" | "&amp; SOURCE!L945&amp;      IF(lookups!$O$2-LEN(SOURCE!L945) &gt;= 0, REPT(" ",lookups!$O$2-LEN(SOURCE!L945)), "")&amp;
" | "&amp; SOURCE!M945&amp;      IF(lookups!$P$2-LEN(SOURCE!M945) &gt;= 0, REPT(" ",lookups!$P$2-LEN(SOURCE!M945)), "")&amp;
      "},"&amp;IF(SOURCE!O945&lt;&gt;"",""&amp;SOURCE!O945,"")
 )
)
)</f>
        <v>/*  921 */  { addItemToBuffer,              ITM_CUBE_ROOT,               "",                                            STD_CUBE_ROOT,                                 (0 &lt;&lt; TAM_MAX_BITS) |     0, CAT_NONE | SLS_UNCHANGED | US_UNCHANGED | EIM_DISABLED | PTP_DISABLED     },</v>
      </c>
    </row>
    <row r="946" spans="1:1">
      <c r="A946" s="80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IF(lookups!$E$2-LEN(SOURCE!C946) &gt;= 0, REPT(" ",lookups!$E$2-LEN(SOURCE!C946)), "")&amp;
      SOURCE!D946&amp;", "&amp; IF(lookups!$F$2-LEN(SOURCE!D946) &gt;= 0, REPT(" ",lookups!$F$2-LEN(SOURCE!D946)), "")&amp;
      SOURCE!E946&amp;", "&amp; IF(lookups!$G$2-LEN(SOURCE!E946) &gt;=0, REPT(" ",lookups!$G$2-LEN(SOURCE!E946)), "")&amp;
      SOURCE!F946&amp;", "&amp; IF(lookups!$H$2-LEN(SOURCE!F946) &gt;= 0, REPT(" ",lookups!$H$2-LEN(SOURCE!F946)+2), "")&amp;"("&amp;
      SUBSTITUTE(TEXT(SOURCE!G946,"??0"),"  ","")&amp;" &lt;&lt; TAM_MAX_BITS) |"&amp; IF(lookups!$I$2-3 &gt;= 0, REPT(" ",MAX(1,lookups!$I$2-5+4+1-1-LEN(  IF(ISTEXT(SOURCE!H946),SOURCE!H946,  SUBSTITUTE(SUBSTITUTE(TEXT(SOURCE!H946,"????0"),"  ","")," ",""))   ))), "")&amp;
       IF(ISTEXT(SOURCE!H946),SOURCE!H946, SUBSTITUTE(SUBSTITUTE(TEXT(SOURCE!H946,"????0"),"  ","")," ",""))   &amp;","&amp; IF(lookups!$J$2-3 &gt;= 0, REPT(" ",lookups!$J$2-3-5), "")&amp;
      SOURCE!I946&amp;
" | "&amp; IF(lookups!$K$2-LEN(SOURCE!I946) &gt;= 0, REPT(" ",lookups!$K$2-LEN(SOURCE!I946)), "")&amp;
      SOURCE!J946&amp;      IF(lookups!$L$2-LEN(SOURCE!J946) &gt;= 0, REPT(" ",lookups!$L$2-LEN(SOURCE!J946)), "")&amp;
" | "&amp; IF(lookups!$K$2-LEN(SOURCE!I946) &gt;= 0, REPT(" ",lookups!$K$2-LEN(SOURCE!I946)), "")&amp;
      SOURCE!K946&amp;      IF(lookups!$L$2-LEN(SOURCE!K946) &gt;= 0, REPT(" ",lookups!$M$2-LEN(SOURCE!K946)), "")&amp;
" | "&amp; SOURCE!L946&amp;      IF(lookups!$O$2-LEN(SOURCE!L946) &gt;= 0, REPT(" ",lookups!$O$2-LEN(SOURCE!L946)), "")&amp;
" | "&amp; SOURCE!M946&amp;      IF(lookups!$P$2-LEN(SOURCE!M946) &gt;= 0, REPT(" ",lookups!$P$2-LEN(SOURCE!M946)), "")&amp;
      "},"&amp;IF(SOURCE!O946&lt;&gt;"",""&amp;SOURCE!O946,"")
 )
)
)</f>
        <v>/*  922 */  { addItemToBuffer,              ITM_xTH_ROOT,                "",                                            STD_xTH_ROOT,                                  (0 &lt;&lt; TAM_MAX_BITS) |     0, CAT_NONE | SLS_UNCHANGED | US_UNCHANGED | EIM_DISABLED | PTP_DISABLED     },</v>
      </c>
    </row>
    <row r="947" spans="1:1">
      <c r="A947" s="80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IF(lookups!$E$2-LEN(SOURCE!C947) &gt;= 0, REPT(" ",lookups!$E$2-LEN(SOURCE!C947)), "")&amp;
      SOURCE!D947&amp;", "&amp; IF(lookups!$F$2-LEN(SOURCE!D947) &gt;= 0, REPT(" ",lookups!$F$2-LEN(SOURCE!D947)), "")&amp;
      SOURCE!E947&amp;", "&amp; IF(lookups!$G$2-LEN(SOURCE!E947) &gt;=0, REPT(" ",lookups!$G$2-LEN(SOURCE!E947)), "")&amp;
      SOURCE!F947&amp;", "&amp; IF(lookups!$H$2-LEN(SOURCE!F947) &gt;= 0, REPT(" ",lookups!$H$2-LEN(SOURCE!F947)+2), "")&amp;"("&amp;
      SUBSTITUTE(TEXT(SOURCE!G947,"??0"),"  ","")&amp;" &lt;&lt; TAM_MAX_BITS) |"&amp; IF(lookups!$I$2-3 &gt;= 0, REPT(" ",MAX(1,lookups!$I$2-5+4+1-1-LEN(  IF(ISTEXT(SOURCE!H947),SOURCE!H947,  SUBSTITUTE(SUBSTITUTE(TEXT(SOURCE!H947,"????0"),"  ","")," ",""))   ))), "")&amp;
       IF(ISTEXT(SOURCE!H947),SOURCE!H947, SUBSTITUTE(SUBSTITUTE(TEXT(SOURCE!H947,"????0"),"  ","")," ",""))   &amp;","&amp; IF(lookups!$J$2-3 &gt;= 0, REPT(" ",lookups!$J$2-3-5), "")&amp;
      SOURCE!I947&amp;
" | "&amp; IF(lookups!$K$2-LEN(SOURCE!I947) &gt;= 0, REPT(" ",lookups!$K$2-LEN(SOURCE!I947)), "")&amp;
      SOURCE!J947&amp;      IF(lookups!$L$2-LEN(SOURCE!J947) &gt;= 0, REPT(" ",lookups!$L$2-LEN(SOURCE!J947)), "")&amp;
" | "&amp; IF(lookups!$K$2-LEN(SOURCE!I947) &gt;= 0, REPT(" ",lookups!$K$2-LEN(SOURCE!I947)), "")&amp;
      SOURCE!K947&amp;      IF(lookups!$L$2-LEN(SOURCE!K947) &gt;= 0, REPT(" ",lookups!$M$2-LEN(SOURCE!K947)), "")&amp;
" | "&amp; SOURCE!L947&amp;      IF(lookups!$O$2-LEN(SOURCE!L947) &gt;= 0, REPT(" ",lookups!$O$2-LEN(SOURCE!L947)), "")&amp;
" | "&amp; SOURCE!M947&amp;      IF(lookups!$P$2-LEN(SOURCE!M947) &gt;= 0, REPT(" ",lookups!$P$2-LEN(SOURCE!M947)), "")&amp;
      "},"&amp;IF(SOURCE!O947&lt;&gt;"",""&amp;SOURCE!O947,"")
 )
)
)</f>
        <v>/*  923 */  { addItemToBuffer,              ITM_PROPORTIONAL,            "",                                            STD_PROPORTIONAL,                              (0 &lt;&lt; TAM_MAX_BITS) |     0, CAT_NONE | SLS_UNCHANGED | US_UNCHANGED | EIM_DISABLED | PTP_DISABLED     },</v>
      </c>
    </row>
    <row r="948" spans="1:1">
      <c r="A948" s="80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IF(lookups!$E$2-LEN(SOURCE!C948) &gt;= 0, REPT(" ",lookups!$E$2-LEN(SOURCE!C948)), "")&amp;
      SOURCE!D948&amp;", "&amp; IF(lookups!$F$2-LEN(SOURCE!D948) &gt;= 0, REPT(" ",lookups!$F$2-LEN(SOURCE!D948)), "")&amp;
      SOURCE!E948&amp;", "&amp; IF(lookups!$G$2-LEN(SOURCE!E948) &gt;=0, REPT(" ",lookups!$G$2-LEN(SOURCE!E948)), "")&amp;
      SOURCE!F948&amp;", "&amp; IF(lookups!$H$2-LEN(SOURCE!F948) &gt;= 0, REPT(" ",lookups!$H$2-LEN(SOURCE!F948)+2), "")&amp;"("&amp;
      SUBSTITUTE(TEXT(SOURCE!G948,"??0"),"  ","")&amp;" &lt;&lt; TAM_MAX_BITS) |"&amp; IF(lookups!$I$2-3 &gt;= 0, REPT(" ",MAX(1,lookups!$I$2-5+4+1-1-LEN(  IF(ISTEXT(SOURCE!H948),SOURCE!H948,  SUBSTITUTE(SUBSTITUTE(TEXT(SOURCE!H948,"????0"),"  ","")," ",""))   ))), "")&amp;
       IF(ISTEXT(SOURCE!H948),SOURCE!H948, SUBSTITUTE(SUBSTITUTE(TEXT(SOURCE!H948,"????0"),"  ","")," ",""))   &amp;","&amp; IF(lookups!$J$2-3 &gt;= 0, REPT(" ",lookups!$J$2-3-5), "")&amp;
      SOURCE!I948&amp;
" | "&amp; IF(lookups!$K$2-LEN(SOURCE!I948) &gt;= 0, REPT(" ",lookups!$K$2-LEN(SOURCE!I948)), "")&amp;
      SOURCE!J948&amp;      IF(lookups!$L$2-LEN(SOURCE!J948) &gt;= 0, REPT(" ",lookups!$L$2-LEN(SOURCE!J948)), "")&amp;
" | "&amp; IF(lookups!$K$2-LEN(SOURCE!I948) &gt;= 0, REPT(" ",lookups!$K$2-LEN(SOURCE!I948)), "")&amp;
      SOURCE!K948&amp;      IF(lookups!$L$2-LEN(SOURCE!K948) &gt;= 0, REPT(" ",lookups!$M$2-LEN(SOURCE!K948)), "")&amp;
" | "&amp; SOURCE!L948&amp;      IF(lookups!$O$2-LEN(SOURCE!L948) &gt;= 0, REPT(" ",lookups!$O$2-LEN(SOURCE!L948)), "")&amp;
" | "&amp; SOURCE!M948&amp;      IF(lookups!$P$2-LEN(SOURCE!M948) &gt;= 0, REPT(" ",lookups!$P$2-LEN(SOURCE!M948)), "")&amp;
      "},"&amp;IF(SOURCE!O948&lt;&gt;"",""&amp;SOURCE!O948,"")
 )
)
)</f>
        <v>/*  924 */  { addItemToBuffer,              ITM_INFINITY,                "",                                            STD_INFINITY,                                  (0 &lt;&lt; TAM_MAX_BITS) |     0, CAT_NONE | SLS_UNCHANGED | US_UNCHANGED | EIM_DISABLED | PTP_DISABLED     },</v>
      </c>
    </row>
    <row r="949" spans="1:1">
      <c r="A949" s="80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IF(lookups!$E$2-LEN(SOURCE!C949) &gt;= 0, REPT(" ",lookups!$E$2-LEN(SOURCE!C949)), "")&amp;
      SOURCE!D949&amp;", "&amp; IF(lookups!$F$2-LEN(SOURCE!D949) &gt;= 0, REPT(" ",lookups!$F$2-LEN(SOURCE!D949)), "")&amp;
      SOURCE!E949&amp;", "&amp; IF(lookups!$G$2-LEN(SOURCE!E949) &gt;=0, REPT(" ",lookups!$G$2-LEN(SOURCE!E949)), "")&amp;
      SOURCE!F949&amp;", "&amp; IF(lookups!$H$2-LEN(SOURCE!F949) &gt;= 0, REPT(" ",lookups!$H$2-LEN(SOURCE!F949)+2), "")&amp;"("&amp;
      SUBSTITUTE(TEXT(SOURCE!G949,"??0"),"  ","")&amp;" &lt;&lt; TAM_MAX_BITS) |"&amp; IF(lookups!$I$2-3 &gt;= 0, REPT(" ",MAX(1,lookups!$I$2-5+4+1-1-LEN(  IF(ISTEXT(SOURCE!H949),SOURCE!H949,  SUBSTITUTE(SUBSTITUTE(TEXT(SOURCE!H949,"????0"),"  ","")," ",""))   ))), "")&amp;
       IF(ISTEXT(SOURCE!H949),SOURCE!H949, SUBSTITUTE(SUBSTITUTE(TEXT(SOURCE!H949,"????0"),"  ","")," ",""))   &amp;","&amp; IF(lookups!$J$2-3 &gt;= 0, REPT(" ",lookups!$J$2-3-5), "")&amp;
      SOURCE!I949&amp;
" | "&amp; IF(lookups!$K$2-LEN(SOURCE!I949) &gt;= 0, REPT(" ",lookups!$K$2-LEN(SOURCE!I949)), "")&amp;
      SOURCE!J949&amp;      IF(lookups!$L$2-LEN(SOURCE!J949) &gt;= 0, REPT(" ",lookups!$L$2-LEN(SOURCE!J949)), "")&amp;
" | "&amp; IF(lookups!$K$2-LEN(SOURCE!I949) &gt;= 0, REPT(" ",lookups!$K$2-LEN(SOURCE!I949)), "")&amp;
      SOURCE!K949&amp;      IF(lookups!$L$2-LEN(SOURCE!K949) &gt;= 0, REPT(" ",lookups!$M$2-LEN(SOURCE!K949)), "")&amp;
" | "&amp; SOURCE!L949&amp;      IF(lookups!$O$2-LEN(SOURCE!L949) &gt;= 0, REPT(" ",lookups!$O$2-LEN(SOURCE!L949)), "")&amp;
" | "&amp; SOURCE!M949&amp;      IF(lookups!$P$2-LEN(SOURCE!M949) &gt;= 0, REPT(" ",lookups!$P$2-LEN(SOURCE!M949)), "")&amp;
      "},"&amp;IF(SOURCE!O949&lt;&gt;"",""&amp;SOURCE!O949,"")
 )
)
)</f>
        <v>/*  925 */  { addItemToBuffer,              ITM_RIGHT_ANGLE,             "",                                            STD_RIGHT_ANGLE,                               (0 &lt;&lt; TAM_MAX_BITS) |     0, CAT_NONE | SLS_UNCHANGED | US_UNCHANGED | EIM_DISABLED | PTP_DISABLED     },</v>
      </c>
    </row>
    <row r="950" spans="1:1">
      <c r="A950" s="80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IF(lookups!$E$2-LEN(SOURCE!C950) &gt;= 0, REPT(" ",lookups!$E$2-LEN(SOURCE!C950)), "")&amp;
      SOURCE!D950&amp;", "&amp; IF(lookups!$F$2-LEN(SOURCE!D950) &gt;= 0, REPT(" ",lookups!$F$2-LEN(SOURCE!D950)), "")&amp;
      SOURCE!E950&amp;", "&amp; IF(lookups!$G$2-LEN(SOURCE!E950) &gt;=0, REPT(" ",lookups!$G$2-LEN(SOURCE!E950)), "")&amp;
      SOURCE!F950&amp;", "&amp; IF(lookups!$H$2-LEN(SOURCE!F950) &gt;= 0, REPT(" ",lookups!$H$2-LEN(SOURCE!F950)+2), "")&amp;"("&amp;
      SUBSTITUTE(TEXT(SOURCE!G950,"??0"),"  ","")&amp;" &lt;&lt; TAM_MAX_BITS) |"&amp; IF(lookups!$I$2-3 &gt;= 0, REPT(" ",MAX(1,lookups!$I$2-5+4+1-1-LEN(  IF(ISTEXT(SOURCE!H950),SOURCE!H950,  SUBSTITUTE(SUBSTITUTE(TEXT(SOURCE!H950,"????0"),"  ","")," ",""))   ))), "")&amp;
       IF(ISTEXT(SOURCE!H950),SOURCE!H950, SUBSTITUTE(SUBSTITUTE(TEXT(SOURCE!H950,"????0"),"  ","")," ",""))   &amp;","&amp; IF(lookups!$J$2-3 &gt;= 0, REPT(" ",lookups!$J$2-3-5), "")&amp;
      SOURCE!I950&amp;
" | "&amp; IF(lookups!$K$2-LEN(SOURCE!I950) &gt;= 0, REPT(" ",lookups!$K$2-LEN(SOURCE!I950)), "")&amp;
      SOURCE!J950&amp;      IF(lookups!$L$2-LEN(SOURCE!J950) &gt;= 0, REPT(" ",lookups!$L$2-LEN(SOURCE!J950)), "")&amp;
" | "&amp; IF(lookups!$K$2-LEN(SOURCE!I950) &gt;= 0, REPT(" ",lookups!$K$2-LEN(SOURCE!I950)), "")&amp;
      SOURCE!K950&amp;      IF(lookups!$L$2-LEN(SOURCE!K950) &gt;= 0, REPT(" ",lookups!$M$2-LEN(SOURCE!K950)), "")&amp;
" | "&amp; SOURCE!L950&amp;      IF(lookups!$O$2-LEN(SOURCE!L950) &gt;= 0, REPT(" ",lookups!$O$2-LEN(SOURCE!L950)), "")&amp;
" | "&amp; SOURCE!M950&amp;      IF(lookups!$P$2-LEN(SOURCE!M950) &gt;= 0, REPT(" ",lookups!$P$2-LEN(SOURCE!M950)), "")&amp;
      "},"&amp;IF(SOURCE!O950&lt;&gt;"",""&amp;SOURCE!O950,"")
 )
)
)</f>
        <v>/*  926 */  { addItemToBuffer,              ITM_IRRATIONAL_I,            "",                                            STD_IRRATIONAL_I,                              (0 &lt;&lt; TAM_MAX_BITS) |     0, CAT_NONE | SLS_UNCHANGED | US_UNCHANGED | EIM_DISABLED | PTP_DISABLED     },</v>
      </c>
    </row>
    <row r="951" spans="1:1">
      <c r="A951" s="80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IF(lookups!$E$2-LEN(SOURCE!C951) &gt;= 0, REPT(" ",lookups!$E$2-LEN(SOURCE!C951)), "")&amp;
      SOURCE!D951&amp;", "&amp; IF(lookups!$F$2-LEN(SOURCE!D951) &gt;= 0, REPT(" ",lookups!$F$2-LEN(SOURCE!D951)), "")&amp;
      SOURCE!E951&amp;", "&amp; IF(lookups!$G$2-LEN(SOURCE!E951) &gt;=0, REPT(" ",lookups!$G$2-LEN(SOURCE!E951)), "")&amp;
      SOURCE!F951&amp;", "&amp; IF(lookups!$H$2-LEN(SOURCE!F951) &gt;= 0, REPT(" ",lookups!$H$2-LEN(SOURCE!F951)+2), "")&amp;"("&amp;
      SUBSTITUTE(TEXT(SOURCE!G951,"??0"),"  ","")&amp;" &lt;&lt; TAM_MAX_BITS) |"&amp; IF(lookups!$I$2-3 &gt;= 0, REPT(" ",MAX(1,lookups!$I$2-5+4+1-1-LEN(  IF(ISTEXT(SOURCE!H951),SOURCE!H951,  SUBSTITUTE(SUBSTITUTE(TEXT(SOURCE!H951,"????0"),"  ","")," ",""))   ))), "")&amp;
       IF(ISTEXT(SOURCE!H951),SOURCE!H951, SUBSTITUTE(SUBSTITUTE(TEXT(SOURCE!H951,"????0"),"  ","")," ",""))   &amp;","&amp; IF(lookups!$J$2-3 &gt;= 0, REPT(" ",lookups!$J$2-3-5), "")&amp;
      SOURCE!I951&amp;
" | "&amp; IF(lookups!$K$2-LEN(SOURCE!I951) &gt;= 0, REPT(" ",lookups!$K$2-LEN(SOURCE!I951)), "")&amp;
      SOURCE!J951&amp;      IF(lookups!$L$2-LEN(SOURCE!J951) &gt;= 0, REPT(" ",lookups!$L$2-LEN(SOURCE!J951)), "")&amp;
" | "&amp; IF(lookups!$K$2-LEN(SOURCE!I951) &gt;= 0, REPT(" ",lookups!$K$2-LEN(SOURCE!I951)), "")&amp;
      SOURCE!K951&amp;      IF(lookups!$L$2-LEN(SOURCE!K951) &gt;= 0, REPT(" ",lookups!$M$2-LEN(SOURCE!K951)), "")&amp;
" | "&amp; SOURCE!L951&amp;      IF(lookups!$O$2-LEN(SOURCE!L951) &gt;= 0, REPT(" ",lookups!$O$2-LEN(SOURCE!L951)), "")&amp;
" | "&amp; SOURCE!M951&amp;      IF(lookups!$P$2-LEN(SOURCE!M951) &gt;= 0, REPT(" ",lookups!$P$2-LEN(SOURCE!M951)), "")&amp;
      "},"&amp;IF(SOURCE!O951&lt;&gt;"",""&amp;SOURCE!O951,"")
 )
)
)</f>
        <v>/*  927 */  { addItemToBuffer,              ITM_MEASURED_ANGLE,          "",                                            STD_MEASURED_ANGLE,                            (0 &lt;&lt; TAM_MAX_BITS) |     0, CAT_NONE | SLS_UNCHANGED | US_UNCHANGED | EIM_DISABLED | PTP_DISABLED     },</v>
      </c>
    </row>
    <row r="952" spans="1:1">
      <c r="A952" s="80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IF(lookups!$E$2-LEN(SOURCE!C952) &gt;= 0, REPT(" ",lookups!$E$2-LEN(SOURCE!C952)), "")&amp;
      SOURCE!D952&amp;", "&amp; IF(lookups!$F$2-LEN(SOURCE!D952) &gt;= 0, REPT(" ",lookups!$F$2-LEN(SOURCE!D952)), "")&amp;
      SOURCE!E952&amp;", "&amp; IF(lookups!$G$2-LEN(SOURCE!E952) &gt;=0, REPT(" ",lookups!$G$2-LEN(SOURCE!E952)), "")&amp;
      SOURCE!F952&amp;", "&amp; IF(lookups!$H$2-LEN(SOURCE!F952) &gt;= 0, REPT(" ",lookups!$H$2-LEN(SOURCE!F952)+2), "")&amp;"("&amp;
      SUBSTITUTE(TEXT(SOURCE!G952,"??0"),"  ","")&amp;" &lt;&lt; TAM_MAX_BITS) |"&amp; IF(lookups!$I$2-3 &gt;= 0, REPT(" ",MAX(1,lookups!$I$2-5+4+1-1-LEN(  IF(ISTEXT(SOURCE!H952),SOURCE!H952,  SUBSTITUTE(SUBSTITUTE(TEXT(SOURCE!H952,"????0"),"  ","")," ",""))   ))), "")&amp;
       IF(ISTEXT(SOURCE!H952),SOURCE!H952, SUBSTITUTE(SUBSTITUTE(TEXT(SOURCE!H952,"????0"),"  ","")," ",""))   &amp;","&amp; IF(lookups!$J$2-3 &gt;= 0, REPT(" ",lookups!$J$2-3-5), "")&amp;
      SOURCE!I952&amp;
" | "&amp; IF(lookups!$K$2-LEN(SOURCE!I952) &gt;= 0, REPT(" ",lookups!$K$2-LEN(SOURCE!I952)), "")&amp;
      SOURCE!J952&amp;      IF(lookups!$L$2-LEN(SOURCE!J952) &gt;= 0, REPT(" ",lookups!$L$2-LEN(SOURCE!J952)), "")&amp;
" | "&amp; IF(lookups!$K$2-LEN(SOURCE!I952) &gt;= 0, REPT(" ",lookups!$K$2-LEN(SOURCE!I952)), "")&amp;
      SOURCE!K952&amp;      IF(lookups!$L$2-LEN(SOURCE!K952) &gt;= 0, REPT(" ",lookups!$M$2-LEN(SOURCE!K952)), "")&amp;
" | "&amp; SOURCE!L952&amp;      IF(lookups!$O$2-LEN(SOURCE!L952) &gt;= 0, REPT(" ",lookups!$O$2-LEN(SOURCE!L952)), "")&amp;
" | "&amp; SOURCE!M952&amp;      IF(lookups!$P$2-LEN(SOURCE!M952) &gt;= 0, REPT(" ",lookups!$P$2-LEN(SOURCE!M952)), "")&amp;
      "},"&amp;IF(SOURCE!O952&lt;&gt;"",""&amp;SOURCE!O952,"")
 )
)
)</f>
        <v>/*  928 */  { itemToBeCoded,                NOPARAM,                     "",                                            STD_DIVIDES,                                   (0 &lt;&lt; TAM_MAX_BITS) |     0, CAT_NONE | SLS_UNCHANGED | US_UNCHANGED | EIM_DISABLED | PTP_DISABLED     },</v>
      </c>
    </row>
    <row r="953" spans="1:1">
      <c r="A953" s="80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IF(lookups!$E$2-LEN(SOURCE!C953) &gt;= 0, REPT(" ",lookups!$E$2-LEN(SOURCE!C953)), "")&amp;
      SOURCE!D953&amp;", "&amp; IF(lookups!$F$2-LEN(SOURCE!D953) &gt;= 0, REPT(" ",lookups!$F$2-LEN(SOURCE!D953)), "")&amp;
      SOURCE!E953&amp;", "&amp; IF(lookups!$G$2-LEN(SOURCE!E953) &gt;=0, REPT(" ",lookups!$G$2-LEN(SOURCE!E953)), "")&amp;
      SOURCE!F953&amp;", "&amp; IF(lookups!$H$2-LEN(SOURCE!F953) &gt;= 0, REPT(" ",lookups!$H$2-LEN(SOURCE!F953)+2), "")&amp;"("&amp;
      SUBSTITUTE(TEXT(SOURCE!G953,"??0"),"  ","")&amp;" &lt;&lt; TAM_MAX_BITS) |"&amp; IF(lookups!$I$2-3 &gt;= 0, REPT(" ",MAX(1,lookups!$I$2-5+4+1-1-LEN(  IF(ISTEXT(SOURCE!H953),SOURCE!H953,  SUBSTITUTE(SUBSTITUTE(TEXT(SOURCE!H953,"????0"),"  ","")," ",""))   ))), "")&amp;
       IF(ISTEXT(SOURCE!H953),SOURCE!H953, SUBSTITUTE(SUBSTITUTE(TEXT(SOURCE!H953,"????0"),"  ","")," ",""))   &amp;","&amp; IF(lookups!$J$2-3 &gt;= 0, REPT(" ",lookups!$J$2-3-5), "")&amp;
      SOURCE!I953&amp;
" | "&amp; IF(lookups!$K$2-LEN(SOURCE!I953) &gt;= 0, REPT(" ",lookups!$K$2-LEN(SOURCE!I953)), "")&amp;
      SOURCE!J953&amp;      IF(lookups!$L$2-LEN(SOURCE!J953) &gt;= 0, REPT(" ",lookups!$L$2-LEN(SOURCE!J953)), "")&amp;
" | "&amp; IF(lookups!$K$2-LEN(SOURCE!I953) &gt;= 0, REPT(" ",lookups!$K$2-LEN(SOURCE!I953)), "")&amp;
      SOURCE!K953&amp;      IF(lookups!$L$2-LEN(SOURCE!K953) &gt;= 0, REPT(" ",lookups!$M$2-LEN(SOURCE!K953)), "")&amp;
" | "&amp; SOURCE!L953&amp;      IF(lookups!$O$2-LEN(SOURCE!L953) &gt;= 0, REPT(" ",lookups!$O$2-LEN(SOURCE!L953)), "")&amp;
" | "&amp; SOURCE!M953&amp;      IF(lookups!$P$2-LEN(SOURCE!M953) &gt;= 0, REPT(" ",lookups!$P$2-LEN(SOURCE!M953)), "")&amp;
      "},"&amp;IF(SOURCE!O953&lt;&gt;"",""&amp;SOURCE!O953,"")
 )
)
)</f>
        <v>/*  929 */  { itemToBeCoded,                NOPARAM,                     "",                                            STD_DOES_NOT_DIVIDE,                           (0 &lt;&lt; TAM_MAX_BITS) |     0, CAT_NONE | SLS_UNCHANGED | US_UNCHANGED | EIM_DISABLED | PTP_DISABLED     },</v>
      </c>
    </row>
    <row r="954" spans="1:1">
      <c r="A954" s="80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IF(lookups!$E$2-LEN(SOURCE!C954) &gt;= 0, REPT(" ",lookups!$E$2-LEN(SOURCE!C954)), "")&amp;
      SOURCE!D954&amp;", "&amp; IF(lookups!$F$2-LEN(SOURCE!D954) &gt;= 0, REPT(" ",lookups!$F$2-LEN(SOURCE!D954)), "")&amp;
      SOURCE!E954&amp;", "&amp; IF(lookups!$G$2-LEN(SOURCE!E954) &gt;=0, REPT(" ",lookups!$G$2-LEN(SOURCE!E954)), "")&amp;
      SOURCE!F954&amp;", "&amp; IF(lookups!$H$2-LEN(SOURCE!F954) &gt;= 0, REPT(" ",lookups!$H$2-LEN(SOURCE!F954)+2), "")&amp;"("&amp;
      SUBSTITUTE(TEXT(SOURCE!G954,"??0"),"  ","")&amp;" &lt;&lt; TAM_MAX_BITS) |"&amp; IF(lookups!$I$2-3 &gt;= 0, REPT(" ",MAX(1,lookups!$I$2-5+4+1-1-LEN(  IF(ISTEXT(SOURCE!H954),SOURCE!H954,  SUBSTITUTE(SUBSTITUTE(TEXT(SOURCE!H954,"????0"),"  ","")," ",""))   ))), "")&amp;
       IF(ISTEXT(SOURCE!H954),SOURCE!H954, SUBSTITUTE(SUBSTITUTE(TEXT(SOURCE!H954,"????0"),"  ","")," ",""))   &amp;","&amp; IF(lookups!$J$2-3 &gt;= 0, REPT(" ",lookups!$J$2-3-5), "")&amp;
      SOURCE!I954&amp;
" | "&amp; IF(lookups!$K$2-LEN(SOURCE!I954) &gt;= 0, REPT(" ",lookups!$K$2-LEN(SOURCE!I954)), "")&amp;
      SOURCE!J954&amp;      IF(lookups!$L$2-LEN(SOURCE!J954) &gt;= 0, REPT(" ",lookups!$L$2-LEN(SOURCE!J954)), "")&amp;
" | "&amp; IF(lookups!$K$2-LEN(SOURCE!I954) &gt;= 0, REPT(" ",lookups!$K$2-LEN(SOURCE!I954)), "")&amp;
      SOURCE!K954&amp;      IF(lookups!$L$2-LEN(SOURCE!K954) &gt;= 0, REPT(" ",lookups!$M$2-LEN(SOURCE!K954)), "")&amp;
" | "&amp; SOURCE!L954&amp;      IF(lookups!$O$2-LEN(SOURCE!L954) &gt;= 0, REPT(" ",lookups!$O$2-LEN(SOURCE!L954)), "")&amp;
" | "&amp; SOURCE!M954&amp;      IF(lookups!$P$2-LEN(SOURCE!M954) &gt;= 0, REPT(" ",lookups!$P$2-LEN(SOURCE!M954)), "")&amp;
      "},"&amp;IF(SOURCE!O954&lt;&gt;"",""&amp;SOURCE!O954,"")
 )
)
)</f>
        <v>/*  930 */  { addItemToBuffer,              ITM_PARALLEL_SIGN,           "",                                            STD_PARALLEL,                                  (0 &lt;&lt; TAM_MAX_BITS) |     0, CAT_NONE | SLS_UNCHANGED | US_UNCHANGED | EIM_DISABLED | PTP_DISABLED     },</v>
      </c>
    </row>
    <row r="955" spans="1:1">
      <c r="A955" s="80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IF(lookups!$E$2-LEN(SOURCE!C955) &gt;= 0, REPT(" ",lookups!$E$2-LEN(SOURCE!C955)), "")&amp;
      SOURCE!D955&amp;", "&amp; IF(lookups!$F$2-LEN(SOURCE!D955) &gt;= 0, REPT(" ",lookups!$F$2-LEN(SOURCE!D955)), "")&amp;
      SOURCE!E955&amp;", "&amp; IF(lookups!$G$2-LEN(SOURCE!E955) &gt;=0, REPT(" ",lookups!$G$2-LEN(SOURCE!E955)), "")&amp;
      SOURCE!F955&amp;", "&amp; IF(lookups!$H$2-LEN(SOURCE!F955) &gt;= 0, REPT(" ",lookups!$H$2-LEN(SOURCE!F955)+2), "")&amp;"("&amp;
      SUBSTITUTE(TEXT(SOURCE!G955,"??0"),"  ","")&amp;" &lt;&lt; TAM_MAX_BITS) |"&amp; IF(lookups!$I$2-3 &gt;= 0, REPT(" ",MAX(1,lookups!$I$2-5+4+1-1-LEN(  IF(ISTEXT(SOURCE!H955),SOURCE!H955,  SUBSTITUTE(SUBSTITUTE(TEXT(SOURCE!H955,"????0"),"  ","")," ",""))   ))), "")&amp;
       IF(ISTEXT(SOURCE!H955),SOURCE!H955, SUBSTITUTE(SUBSTITUTE(TEXT(SOURCE!H955,"????0"),"  ","")," ",""))   &amp;","&amp; IF(lookups!$J$2-3 &gt;= 0, REPT(" ",lookups!$J$2-3-5), "")&amp;
      SOURCE!I955&amp;
" | "&amp; IF(lookups!$K$2-LEN(SOURCE!I955) &gt;= 0, REPT(" ",lookups!$K$2-LEN(SOURCE!I955)), "")&amp;
      SOURCE!J955&amp;      IF(lookups!$L$2-LEN(SOURCE!J955) &gt;= 0, REPT(" ",lookups!$L$2-LEN(SOURCE!J955)), "")&amp;
" | "&amp; IF(lookups!$K$2-LEN(SOURCE!I955) &gt;= 0, REPT(" ",lookups!$K$2-LEN(SOURCE!I955)), "")&amp;
      SOURCE!K955&amp;      IF(lookups!$L$2-LEN(SOURCE!K955) &gt;= 0, REPT(" ",lookups!$M$2-LEN(SOURCE!K955)), "")&amp;
" | "&amp; SOURCE!L955&amp;      IF(lookups!$O$2-LEN(SOURCE!L955) &gt;= 0, REPT(" ",lookups!$O$2-LEN(SOURCE!L955)), "")&amp;
" | "&amp; SOURCE!M955&amp;      IF(lookups!$P$2-LEN(SOURCE!M955) &gt;= 0, REPT(" ",lookups!$P$2-LEN(SOURCE!M955)), "")&amp;
      "},"&amp;IF(SOURCE!O955&lt;&gt;"",""&amp;SOURCE!O955,"")
 )
)
)</f>
        <v>/*  931 */  { itemToBeCoded,                NOPARAM,                     "",                                            STD_NOT_PARALLEL,                              (0 &lt;&lt; TAM_MAX_BITS) |     0, CAT_NONE | SLS_UNCHANGED | US_UNCHANGED | EIM_DISABLED | PTP_DISABLED     },</v>
      </c>
    </row>
    <row r="956" spans="1:1">
      <c r="A956" s="80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IF(lookups!$E$2-LEN(SOURCE!C956) &gt;= 0, REPT(" ",lookups!$E$2-LEN(SOURCE!C956)), "")&amp;
      SOURCE!D956&amp;", "&amp; IF(lookups!$F$2-LEN(SOURCE!D956) &gt;= 0, REPT(" ",lookups!$F$2-LEN(SOURCE!D956)), "")&amp;
      SOURCE!E956&amp;", "&amp; IF(lookups!$G$2-LEN(SOURCE!E956) &gt;=0, REPT(" ",lookups!$G$2-LEN(SOURCE!E956)), "")&amp;
      SOURCE!F956&amp;", "&amp; IF(lookups!$H$2-LEN(SOURCE!F956) &gt;= 0, REPT(" ",lookups!$H$2-LEN(SOURCE!F956)+2), "")&amp;"("&amp;
      SUBSTITUTE(TEXT(SOURCE!G956,"??0"),"  ","")&amp;" &lt;&lt; TAM_MAX_BITS) |"&amp; IF(lookups!$I$2-3 &gt;= 0, REPT(" ",MAX(1,lookups!$I$2-5+4+1-1-LEN(  IF(ISTEXT(SOURCE!H956),SOURCE!H956,  SUBSTITUTE(SUBSTITUTE(TEXT(SOURCE!H956,"????0"),"  ","")," ",""))   ))), "")&amp;
       IF(ISTEXT(SOURCE!H956),SOURCE!H956, SUBSTITUTE(SUBSTITUTE(TEXT(SOURCE!H956,"????0"),"  ","")," ",""))   &amp;","&amp; IF(lookups!$J$2-3 &gt;= 0, REPT(" ",lookups!$J$2-3-5), "")&amp;
      SOURCE!I956&amp;
" | "&amp; IF(lookups!$K$2-LEN(SOURCE!I956) &gt;= 0, REPT(" ",lookups!$K$2-LEN(SOURCE!I956)), "")&amp;
      SOURCE!J956&amp;      IF(lookups!$L$2-LEN(SOURCE!J956) &gt;= 0, REPT(" ",lookups!$L$2-LEN(SOURCE!J956)), "")&amp;
" | "&amp; IF(lookups!$K$2-LEN(SOURCE!I956) &gt;= 0, REPT(" ",lookups!$K$2-LEN(SOURCE!I956)), "")&amp;
      SOURCE!K956&amp;      IF(lookups!$L$2-LEN(SOURCE!K956) &gt;= 0, REPT(" ",lookups!$M$2-LEN(SOURCE!K956)), "")&amp;
" | "&amp; SOURCE!L956&amp;      IF(lookups!$O$2-LEN(SOURCE!L956) &gt;= 0, REPT(" ",lookups!$O$2-LEN(SOURCE!L956)), "")&amp;
" | "&amp; SOURCE!M956&amp;      IF(lookups!$P$2-LEN(SOURCE!M956) &gt;= 0, REPT(" ",lookups!$P$2-LEN(SOURCE!M956)), "")&amp;
      "},"&amp;IF(SOURCE!O956&lt;&gt;"",""&amp;SOURCE!O956,"")
 )
)
)</f>
        <v>/*  932 */  { addItemToBuffer,              ITM_AND,                     "",                                            STD_AND,                                       (0 &lt;&lt; TAM_MAX_BITS) |     0, CAT_NONE | SLS_UNCHANGED | US_UNCHANGED | EIM_DISABLED | PTP_DISABLED     },</v>
      </c>
    </row>
    <row r="957" spans="1:1">
      <c r="A957" s="80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IF(lookups!$E$2-LEN(SOURCE!C957) &gt;= 0, REPT(" ",lookups!$E$2-LEN(SOURCE!C957)), "")&amp;
      SOURCE!D957&amp;", "&amp; IF(lookups!$F$2-LEN(SOURCE!D957) &gt;= 0, REPT(" ",lookups!$F$2-LEN(SOURCE!D957)), "")&amp;
      SOURCE!E957&amp;", "&amp; IF(lookups!$G$2-LEN(SOURCE!E957) &gt;=0, REPT(" ",lookups!$G$2-LEN(SOURCE!E957)), "")&amp;
      SOURCE!F957&amp;", "&amp; IF(lookups!$H$2-LEN(SOURCE!F957) &gt;= 0, REPT(" ",lookups!$H$2-LEN(SOURCE!F957)+2), "")&amp;"("&amp;
      SUBSTITUTE(TEXT(SOURCE!G957,"??0"),"  ","")&amp;" &lt;&lt; TAM_MAX_BITS) |"&amp; IF(lookups!$I$2-3 &gt;= 0, REPT(" ",MAX(1,lookups!$I$2-5+4+1-1-LEN(  IF(ISTEXT(SOURCE!H957),SOURCE!H957,  SUBSTITUTE(SUBSTITUTE(TEXT(SOURCE!H957,"????0"),"  ","")," ",""))   ))), "")&amp;
       IF(ISTEXT(SOURCE!H957),SOURCE!H957, SUBSTITUTE(SUBSTITUTE(TEXT(SOURCE!H957,"????0"),"  ","")," ",""))   &amp;","&amp; IF(lookups!$J$2-3 &gt;= 0, REPT(" ",lookups!$J$2-3-5), "")&amp;
      SOURCE!I957&amp;
" | "&amp; IF(lookups!$K$2-LEN(SOURCE!I957) &gt;= 0, REPT(" ",lookups!$K$2-LEN(SOURCE!I957)), "")&amp;
      SOURCE!J957&amp;      IF(lookups!$L$2-LEN(SOURCE!J957) &gt;= 0, REPT(" ",lookups!$L$2-LEN(SOURCE!J957)), "")&amp;
" | "&amp; IF(lookups!$K$2-LEN(SOURCE!I957) &gt;= 0, REPT(" ",lookups!$K$2-LEN(SOURCE!I957)), "")&amp;
      SOURCE!K957&amp;      IF(lookups!$L$2-LEN(SOURCE!K957) &gt;= 0, REPT(" ",lookups!$M$2-LEN(SOURCE!K957)), "")&amp;
" | "&amp; SOURCE!L957&amp;      IF(lookups!$O$2-LEN(SOURCE!L957) &gt;= 0, REPT(" ",lookups!$O$2-LEN(SOURCE!L957)), "")&amp;
" | "&amp; SOURCE!M957&amp;      IF(lookups!$P$2-LEN(SOURCE!M957) &gt;= 0, REPT(" ",lookups!$P$2-LEN(SOURCE!M957)), "")&amp;
      "},"&amp;IF(SOURCE!O957&lt;&gt;"",""&amp;SOURCE!O957,"")
 )
)
)</f>
        <v>/*  933 */  { addItemToBuffer,              ITM_OR,                      "",                                            STD_OR,                                        (0 &lt;&lt; TAM_MAX_BITS) |     0, CAT_NONE | SLS_UNCHANGED | US_UNCHANGED | EIM_DISABLED | PTP_DISABLED     },</v>
      </c>
    </row>
    <row r="958" spans="1:1">
      <c r="A958" s="80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IF(lookups!$E$2-LEN(SOURCE!C958) &gt;= 0, REPT(" ",lookups!$E$2-LEN(SOURCE!C958)), "")&amp;
      SOURCE!D958&amp;", "&amp; IF(lookups!$F$2-LEN(SOURCE!D958) &gt;= 0, REPT(" ",lookups!$F$2-LEN(SOURCE!D958)), "")&amp;
      SOURCE!E958&amp;", "&amp; IF(lookups!$G$2-LEN(SOURCE!E958) &gt;=0, REPT(" ",lookups!$G$2-LEN(SOURCE!E958)), "")&amp;
      SOURCE!F958&amp;", "&amp; IF(lookups!$H$2-LEN(SOURCE!F958) &gt;= 0, REPT(" ",lookups!$H$2-LEN(SOURCE!F958)+2), "")&amp;"("&amp;
      SUBSTITUTE(TEXT(SOURCE!G958,"??0"),"  ","")&amp;" &lt;&lt; TAM_MAX_BITS) |"&amp; IF(lookups!$I$2-3 &gt;= 0, REPT(" ",MAX(1,lookups!$I$2-5+4+1-1-LEN(  IF(ISTEXT(SOURCE!H958),SOURCE!H958,  SUBSTITUTE(SUBSTITUTE(TEXT(SOURCE!H958,"????0"),"  ","")," ",""))   ))), "")&amp;
       IF(ISTEXT(SOURCE!H958),SOURCE!H958, SUBSTITUTE(SUBSTITUTE(TEXT(SOURCE!H958,"????0"),"  ","")," ",""))   &amp;","&amp; IF(lookups!$J$2-3 &gt;= 0, REPT(" ",lookups!$J$2-3-5), "")&amp;
      SOURCE!I958&amp;
" | "&amp; IF(lookups!$K$2-LEN(SOURCE!I958) &gt;= 0, REPT(" ",lookups!$K$2-LEN(SOURCE!I958)), "")&amp;
      SOURCE!J958&amp;      IF(lookups!$L$2-LEN(SOURCE!J958) &gt;= 0, REPT(" ",lookups!$L$2-LEN(SOURCE!J958)), "")&amp;
" | "&amp; IF(lookups!$K$2-LEN(SOURCE!I958) &gt;= 0, REPT(" ",lookups!$K$2-LEN(SOURCE!I958)), "")&amp;
      SOURCE!K958&amp;      IF(lookups!$L$2-LEN(SOURCE!K958) &gt;= 0, REPT(" ",lookups!$M$2-LEN(SOURCE!K958)), "")&amp;
" | "&amp; SOURCE!L958&amp;      IF(lookups!$O$2-LEN(SOURCE!L958) &gt;= 0, REPT(" ",lookups!$O$2-LEN(SOURCE!L958)), "")&amp;
" | "&amp; SOURCE!M958&amp;      IF(lookups!$P$2-LEN(SOURCE!M958) &gt;= 0, REPT(" ",lookups!$P$2-LEN(SOURCE!M958)), "")&amp;
      "},"&amp;IF(SOURCE!O958&lt;&gt;"",""&amp;SOURCE!O958,"")
 )
)
)</f>
        <v>/*  934 */  { addItemToBuffer,              ITM_INTERSECTION,            "",                                            STD_INTERSECTION,                              (0 &lt;&lt; TAM_MAX_BITS) |     0, CAT_NONE | SLS_UNCHANGED | US_UNCHANGED | EIM_DISABLED | PTP_DISABLED     },</v>
      </c>
    </row>
    <row r="959" spans="1:1">
      <c r="A959" s="80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IF(lookups!$E$2-LEN(SOURCE!C959) &gt;= 0, REPT(" ",lookups!$E$2-LEN(SOURCE!C959)), "")&amp;
      SOURCE!D959&amp;", "&amp; IF(lookups!$F$2-LEN(SOURCE!D959) &gt;= 0, REPT(" ",lookups!$F$2-LEN(SOURCE!D959)), "")&amp;
      SOURCE!E959&amp;", "&amp; IF(lookups!$G$2-LEN(SOURCE!E959) &gt;=0, REPT(" ",lookups!$G$2-LEN(SOURCE!E959)), "")&amp;
      SOURCE!F959&amp;", "&amp; IF(lookups!$H$2-LEN(SOURCE!F959) &gt;= 0, REPT(" ",lookups!$H$2-LEN(SOURCE!F959)+2), "")&amp;"("&amp;
      SUBSTITUTE(TEXT(SOURCE!G959,"??0"),"  ","")&amp;" &lt;&lt; TAM_MAX_BITS) |"&amp; IF(lookups!$I$2-3 &gt;= 0, REPT(" ",MAX(1,lookups!$I$2-5+4+1-1-LEN(  IF(ISTEXT(SOURCE!H959),SOURCE!H959,  SUBSTITUTE(SUBSTITUTE(TEXT(SOURCE!H959,"????0"),"  ","")," ",""))   ))), "")&amp;
       IF(ISTEXT(SOURCE!H959),SOURCE!H959, SUBSTITUTE(SUBSTITUTE(TEXT(SOURCE!H959,"????0"),"  ","")," ",""))   &amp;","&amp; IF(lookups!$J$2-3 &gt;= 0, REPT(" ",lookups!$J$2-3-5), "")&amp;
      SOURCE!I959&amp;
" | "&amp; IF(lookups!$K$2-LEN(SOURCE!I959) &gt;= 0, REPT(" ",lookups!$K$2-LEN(SOURCE!I959)), "")&amp;
      SOURCE!J959&amp;      IF(lookups!$L$2-LEN(SOURCE!J959) &gt;= 0, REPT(" ",lookups!$L$2-LEN(SOURCE!J959)), "")&amp;
" | "&amp; IF(lookups!$K$2-LEN(SOURCE!I959) &gt;= 0, REPT(" ",lookups!$K$2-LEN(SOURCE!I959)), "")&amp;
      SOURCE!K959&amp;      IF(lookups!$L$2-LEN(SOURCE!K959) &gt;= 0, REPT(" ",lookups!$M$2-LEN(SOURCE!K959)), "")&amp;
" | "&amp; SOURCE!L959&amp;      IF(lookups!$O$2-LEN(SOURCE!L959) &gt;= 0, REPT(" ",lookups!$O$2-LEN(SOURCE!L959)), "")&amp;
" | "&amp; SOURCE!M959&amp;      IF(lookups!$P$2-LEN(SOURCE!M959) &gt;= 0, REPT(" ",lookups!$P$2-LEN(SOURCE!M959)), "")&amp;
      "},"&amp;IF(SOURCE!O959&lt;&gt;"",""&amp;SOURCE!O959,"")
 )
)
)</f>
        <v>/*  935 */  { addItemToBuffer,              ITM_UNION,                   "",                                            STD_UNION,                                     (0 &lt;&lt; TAM_MAX_BITS) |     0, CAT_NONE | SLS_UNCHANGED | US_UNCHANGED | EIM_DISABLED | PTP_DISABLED     },</v>
      </c>
    </row>
    <row r="960" spans="1:1">
      <c r="A960" s="80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IF(lookups!$E$2-LEN(SOURCE!C960) &gt;= 0, REPT(" ",lookups!$E$2-LEN(SOURCE!C960)), "")&amp;
      SOURCE!D960&amp;", "&amp; IF(lookups!$F$2-LEN(SOURCE!D960) &gt;= 0, REPT(" ",lookups!$F$2-LEN(SOURCE!D960)), "")&amp;
      SOURCE!E960&amp;", "&amp; IF(lookups!$G$2-LEN(SOURCE!E960) &gt;=0, REPT(" ",lookups!$G$2-LEN(SOURCE!E960)), "")&amp;
      SOURCE!F960&amp;", "&amp; IF(lookups!$H$2-LEN(SOURCE!F960) &gt;= 0, REPT(" ",lookups!$H$2-LEN(SOURCE!F960)+2), "")&amp;"("&amp;
      SUBSTITUTE(TEXT(SOURCE!G960,"??0"),"  ","")&amp;" &lt;&lt; TAM_MAX_BITS) |"&amp; IF(lookups!$I$2-3 &gt;= 0, REPT(" ",MAX(1,lookups!$I$2-5+4+1-1-LEN(  IF(ISTEXT(SOURCE!H960),SOURCE!H960,  SUBSTITUTE(SUBSTITUTE(TEXT(SOURCE!H960,"????0"),"  ","")," ",""))   ))), "")&amp;
       IF(ISTEXT(SOURCE!H960),SOURCE!H960, SUBSTITUTE(SUBSTITUTE(TEXT(SOURCE!H960,"????0"),"  ","")," ",""))   &amp;","&amp; IF(lookups!$J$2-3 &gt;= 0, REPT(" ",lookups!$J$2-3-5), "")&amp;
      SOURCE!I960&amp;
" | "&amp; IF(lookups!$K$2-LEN(SOURCE!I960) &gt;= 0, REPT(" ",lookups!$K$2-LEN(SOURCE!I960)), "")&amp;
      SOURCE!J960&amp;      IF(lookups!$L$2-LEN(SOURCE!J960) &gt;= 0, REPT(" ",lookups!$L$2-LEN(SOURCE!J960)), "")&amp;
" | "&amp; IF(lookups!$K$2-LEN(SOURCE!I960) &gt;= 0, REPT(" ",lookups!$K$2-LEN(SOURCE!I960)), "")&amp;
      SOURCE!K960&amp;      IF(lookups!$L$2-LEN(SOURCE!K960) &gt;= 0, REPT(" ",lookups!$M$2-LEN(SOURCE!K960)), "")&amp;
" | "&amp; SOURCE!L960&amp;      IF(lookups!$O$2-LEN(SOURCE!L960) &gt;= 0, REPT(" ",lookups!$O$2-LEN(SOURCE!L960)), "")&amp;
" | "&amp; SOURCE!M960&amp;      IF(lookups!$P$2-LEN(SOURCE!M960) &gt;= 0, REPT(" ",lookups!$P$2-LEN(SOURCE!M960)), "")&amp;
      "},"&amp;IF(SOURCE!O960&lt;&gt;"",""&amp;SOURCE!O960,"")
 )
)
)</f>
        <v>/*  936 */  { addItemToBuffer,              ITM_INTEGRAL_SIGN,           "",                                            STD_INTEGRAL,                                  (0 &lt;&lt; TAM_MAX_BITS) |     0, CAT_NONE | SLS_UNCHANGED | US_UNCHANGED | EIM_DISABLED | PTP_DISABLED     },</v>
      </c>
    </row>
    <row r="961" spans="1:1">
      <c r="A961" s="80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IF(lookups!$E$2-LEN(SOURCE!C961) &gt;= 0, REPT(" ",lookups!$E$2-LEN(SOURCE!C961)), "")&amp;
      SOURCE!D961&amp;", "&amp; IF(lookups!$F$2-LEN(SOURCE!D961) &gt;= 0, REPT(" ",lookups!$F$2-LEN(SOURCE!D961)), "")&amp;
      SOURCE!E961&amp;", "&amp; IF(lookups!$G$2-LEN(SOURCE!E961) &gt;=0, REPT(" ",lookups!$G$2-LEN(SOURCE!E961)), "")&amp;
      SOURCE!F961&amp;", "&amp; IF(lookups!$H$2-LEN(SOURCE!F961) &gt;= 0, REPT(" ",lookups!$H$2-LEN(SOURCE!F961)+2), "")&amp;"("&amp;
      SUBSTITUTE(TEXT(SOURCE!G961,"??0"),"  ","")&amp;" &lt;&lt; TAM_MAX_BITS) |"&amp; IF(lookups!$I$2-3 &gt;= 0, REPT(" ",MAX(1,lookups!$I$2-5+4+1-1-LEN(  IF(ISTEXT(SOURCE!H961),SOURCE!H961,  SUBSTITUTE(SUBSTITUTE(TEXT(SOURCE!H961,"????0"),"  ","")," ",""))   ))), "")&amp;
       IF(ISTEXT(SOURCE!H961),SOURCE!H961, SUBSTITUTE(SUBSTITUTE(TEXT(SOURCE!H961,"????0"),"  ","")," ",""))   &amp;","&amp; IF(lookups!$J$2-3 &gt;= 0, REPT(" ",lookups!$J$2-3-5), "")&amp;
      SOURCE!I961&amp;
" | "&amp; IF(lookups!$K$2-LEN(SOURCE!I961) &gt;= 0, REPT(" ",lookups!$K$2-LEN(SOURCE!I961)), "")&amp;
      SOURCE!J961&amp;      IF(lookups!$L$2-LEN(SOURCE!J961) &gt;= 0, REPT(" ",lookups!$L$2-LEN(SOURCE!J961)), "")&amp;
" | "&amp; IF(lookups!$K$2-LEN(SOURCE!I961) &gt;= 0, REPT(" ",lookups!$K$2-LEN(SOURCE!I961)), "")&amp;
      SOURCE!K961&amp;      IF(lookups!$L$2-LEN(SOURCE!K961) &gt;= 0, REPT(" ",lookups!$M$2-LEN(SOURCE!K961)), "")&amp;
" | "&amp; SOURCE!L961&amp;      IF(lookups!$O$2-LEN(SOURCE!L961) &gt;= 0, REPT(" ",lookups!$O$2-LEN(SOURCE!L961)), "")&amp;
" | "&amp; SOURCE!M961&amp;      IF(lookups!$P$2-LEN(SOURCE!M961) &gt;= 0, REPT(" ",lookups!$P$2-LEN(SOURCE!M961)), "")&amp;
      "},"&amp;IF(SOURCE!O961&lt;&gt;"",""&amp;SOURCE!O961,"")
 )
)
)</f>
        <v>/*  937 */  { addItemToBuffer,              ITM_DOUBLE_INTEGRAL,         "",                                            STD_DOUBLE_INTEGRAL,                           (0 &lt;&lt; TAM_MAX_BITS) |     0, CAT_NONE | SLS_UNCHANGED | US_UNCHANGED | EIM_DISABLED | PTP_DISABLED     },</v>
      </c>
    </row>
    <row r="962" spans="1:1">
      <c r="A962" s="80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IF(lookups!$E$2-LEN(SOURCE!C962) &gt;= 0, REPT(" ",lookups!$E$2-LEN(SOURCE!C962)), "")&amp;
      SOURCE!D962&amp;", "&amp; IF(lookups!$F$2-LEN(SOURCE!D962) &gt;= 0, REPT(" ",lookups!$F$2-LEN(SOURCE!D962)), "")&amp;
      SOURCE!E962&amp;", "&amp; IF(lookups!$G$2-LEN(SOURCE!E962) &gt;=0, REPT(" ",lookups!$G$2-LEN(SOURCE!E962)), "")&amp;
      SOURCE!F962&amp;", "&amp; IF(lookups!$H$2-LEN(SOURCE!F962) &gt;= 0, REPT(" ",lookups!$H$2-LEN(SOURCE!F962)+2), "")&amp;"("&amp;
      SUBSTITUTE(TEXT(SOURCE!G962,"??0"),"  ","")&amp;" &lt;&lt; TAM_MAX_BITS) |"&amp; IF(lookups!$I$2-3 &gt;= 0, REPT(" ",MAX(1,lookups!$I$2-5+4+1-1-LEN(  IF(ISTEXT(SOURCE!H962),SOURCE!H962,  SUBSTITUTE(SUBSTITUTE(TEXT(SOURCE!H962,"????0"),"  ","")," ",""))   ))), "")&amp;
       IF(ISTEXT(SOURCE!H962),SOURCE!H962, SUBSTITUTE(SUBSTITUTE(TEXT(SOURCE!H962,"????0"),"  ","")," ",""))   &amp;","&amp; IF(lookups!$J$2-3 &gt;= 0, REPT(" ",lookups!$J$2-3-5), "")&amp;
      SOURCE!I962&amp;
" | "&amp; IF(lookups!$K$2-LEN(SOURCE!I962) &gt;= 0, REPT(" ",lookups!$K$2-LEN(SOURCE!I962)), "")&amp;
      SOURCE!J962&amp;      IF(lookups!$L$2-LEN(SOURCE!J962) &gt;= 0, REPT(" ",lookups!$L$2-LEN(SOURCE!J962)), "")&amp;
" | "&amp; IF(lookups!$K$2-LEN(SOURCE!I962) &gt;= 0, REPT(" ",lookups!$K$2-LEN(SOURCE!I962)), "")&amp;
      SOURCE!K962&amp;      IF(lookups!$L$2-LEN(SOURCE!K962) &gt;= 0, REPT(" ",lookups!$M$2-LEN(SOURCE!K962)), "")&amp;
" | "&amp; SOURCE!L962&amp;      IF(lookups!$O$2-LEN(SOURCE!L962) &gt;= 0, REPT(" ",lookups!$O$2-LEN(SOURCE!L962)), "")&amp;
" | "&amp; SOURCE!M962&amp;      IF(lookups!$P$2-LEN(SOURCE!M962) &gt;= 0, REPT(" ",lookups!$P$2-LEN(SOURCE!M962)), "")&amp;
      "},"&amp;IF(SOURCE!O962&lt;&gt;"",""&amp;SOURCE!O962,"")
 )
)
)</f>
        <v>/*  938 */  { itemToBeCoded,                NOPARAM,                     "",                                            STD_CONTOUR_INTEGRAL,                          (0 &lt;&lt; TAM_MAX_BITS) |     0, CAT_NONE | SLS_UNCHANGED | US_UNCHANGED | EIM_DISABLED | PTP_DISABLED     },</v>
      </c>
    </row>
    <row r="963" spans="1:1">
      <c r="A963" s="80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IF(lookups!$E$2-LEN(SOURCE!C963) &gt;= 0, REPT(" ",lookups!$E$2-LEN(SOURCE!C963)), "")&amp;
      SOURCE!D963&amp;", "&amp; IF(lookups!$F$2-LEN(SOURCE!D963) &gt;= 0, REPT(" ",lookups!$F$2-LEN(SOURCE!D963)), "")&amp;
      SOURCE!E963&amp;", "&amp; IF(lookups!$G$2-LEN(SOURCE!E963) &gt;=0, REPT(" ",lookups!$G$2-LEN(SOURCE!E963)), "")&amp;
      SOURCE!F963&amp;", "&amp; IF(lookups!$H$2-LEN(SOURCE!F963) &gt;= 0, REPT(" ",lookups!$H$2-LEN(SOURCE!F963)+2), "")&amp;"("&amp;
      SUBSTITUTE(TEXT(SOURCE!G963,"??0"),"  ","")&amp;" &lt;&lt; TAM_MAX_BITS) |"&amp; IF(lookups!$I$2-3 &gt;= 0, REPT(" ",MAX(1,lookups!$I$2-5+4+1-1-LEN(  IF(ISTEXT(SOURCE!H963),SOURCE!H963,  SUBSTITUTE(SUBSTITUTE(TEXT(SOURCE!H963,"????0"),"  ","")," ",""))   ))), "")&amp;
       IF(ISTEXT(SOURCE!H963),SOURCE!H963, SUBSTITUTE(SUBSTITUTE(TEXT(SOURCE!H963,"????0"),"  ","")," ",""))   &amp;","&amp; IF(lookups!$J$2-3 &gt;= 0, REPT(" ",lookups!$J$2-3-5), "")&amp;
      SOURCE!I963&amp;
" | "&amp; IF(lookups!$K$2-LEN(SOURCE!I963) &gt;= 0, REPT(" ",lookups!$K$2-LEN(SOURCE!I963)), "")&amp;
      SOURCE!J963&amp;      IF(lookups!$L$2-LEN(SOURCE!J963) &gt;= 0, REPT(" ",lookups!$L$2-LEN(SOURCE!J963)), "")&amp;
" | "&amp; IF(lookups!$K$2-LEN(SOURCE!I963) &gt;= 0, REPT(" ",lookups!$K$2-LEN(SOURCE!I963)), "")&amp;
      SOURCE!K963&amp;      IF(lookups!$L$2-LEN(SOURCE!K963) &gt;= 0, REPT(" ",lookups!$M$2-LEN(SOURCE!K963)), "")&amp;
" | "&amp; SOURCE!L963&amp;      IF(lookups!$O$2-LEN(SOURCE!L963) &gt;= 0, REPT(" ",lookups!$O$2-LEN(SOURCE!L963)), "")&amp;
" | "&amp; SOURCE!M963&amp;      IF(lookups!$P$2-LEN(SOURCE!M963) &gt;= 0, REPT(" ",lookups!$P$2-LEN(SOURCE!M963)), "")&amp;
      "},"&amp;IF(SOURCE!O963&lt;&gt;"",""&amp;SOURCE!O963,"")
 )
)
)</f>
        <v>/*  939 */  { itemToBeCoded,                NOPARAM,                     "",                                            STD_SURFACE_INTEGRAL,                          (0 &lt;&lt; TAM_MAX_BITS) |     0, CAT_NONE | SLS_UNCHANGED | US_UNCHANGED | EIM_DISABLED | PTP_DISABLED     },</v>
      </c>
    </row>
    <row r="964" spans="1:1">
      <c r="A964" s="80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IF(lookups!$E$2-LEN(SOURCE!C964) &gt;= 0, REPT(" ",lookups!$E$2-LEN(SOURCE!C964)), "")&amp;
      SOURCE!D964&amp;", "&amp; IF(lookups!$F$2-LEN(SOURCE!D964) &gt;= 0, REPT(" ",lookups!$F$2-LEN(SOURCE!D964)), "")&amp;
      SOURCE!E964&amp;", "&amp; IF(lookups!$G$2-LEN(SOURCE!E964) &gt;=0, REPT(" ",lookups!$G$2-LEN(SOURCE!E964)), "")&amp;
      SOURCE!F964&amp;", "&amp; IF(lookups!$H$2-LEN(SOURCE!F964) &gt;= 0, REPT(" ",lookups!$H$2-LEN(SOURCE!F964)+2), "")&amp;"("&amp;
      SUBSTITUTE(TEXT(SOURCE!G964,"??0"),"  ","")&amp;" &lt;&lt; TAM_MAX_BITS) |"&amp; IF(lookups!$I$2-3 &gt;= 0, REPT(" ",MAX(1,lookups!$I$2-5+4+1-1-LEN(  IF(ISTEXT(SOURCE!H964),SOURCE!H964,  SUBSTITUTE(SUBSTITUTE(TEXT(SOURCE!H964,"????0"),"  ","")," ",""))   ))), "")&amp;
       IF(ISTEXT(SOURCE!H964),SOURCE!H964, SUBSTITUTE(SUBSTITUTE(TEXT(SOURCE!H964,"????0"),"  ","")," ",""))   &amp;","&amp; IF(lookups!$J$2-3 &gt;= 0, REPT(" ",lookups!$J$2-3-5), "")&amp;
      SOURCE!I964&amp;
" | "&amp; IF(lookups!$K$2-LEN(SOURCE!I964) &gt;= 0, REPT(" ",lookups!$K$2-LEN(SOURCE!I964)), "")&amp;
      SOURCE!J964&amp;      IF(lookups!$L$2-LEN(SOURCE!J964) &gt;= 0, REPT(" ",lookups!$L$2-LEN(SOURCE!J964)), "")&amp;
" | "&amp; IF(lookups!$K$2-LEN(SOURCE!I964) &gt;= 0, REPT(" ",lookups!$K$2-LEN(SOURCE!I964)), "")&amp;
      SOURCE!K964&amp;      IF(lookups!$L$2-LEN(SOURCE!K964) &gt;= 0, REPT(" ",lookups!$M$2-LEN(SOURCE!K964)), "")&amp;
" | "&amp; SOURCE!L964&amp;      IF(lookups!$O$2-LEN(SOURCE!L964) &gt;= 0, REPT(" ",lookups!$O$2-LEN(SOURCE!L964)), "")&amp;
" | "&amp; SOURCE!M964&amp;      IF(lookups!$P$2-LEN(SOURCE!M964) &gt;= 0, REPT(" ",lookups!$P$2-LEN(SOURCE!M964)), "")&amp;
      "},"&amp;IF(SOURCE!O964&lt;&gt;"",""&amp;SOURCE!O964,"")
 )
)
)</f>
        <v>/*  940 */  { itemToBeCoded,                NOPARAM,                     "",                                            STD_RATIO,                                     (0 &lt;&lt; TAM_MAX_BITS) |     0, CAT_NONE | SLS_UNCHANGED | US_UNCHANGED | EIM_DISABLED | PTP_DISABLED     },</v>
      </c>
    </row>
    <row r="965" spans="1:1">
      <c r="A965" s="80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IF(lookups!$E$2-LEN(SOURCE!C965) &gt;= 0, REPT(" ",lookups!$E$2-LEN(SOURCE!C965)), "")&amp;
      SOURCE!D965&amp;", "&amp; IF(lookups!$F$2-LEN(SOURCE!D965) &gt;= 0, REPT(" ",lookups!$F$2-LEN(SOURCE!D965)), "")&amp;
      SOURCE!E965&amp;", "&amp; IF(lookups!$G$2-LEN(SOURCE!E965) &gt;=0, REPT(" ",lookups!$G$2-LEN(SOURCE!E965)), "")&amp;
      SOURCE!F965&amp;", "&amp; IF(lookups!$H$2-LEN(SOURCE!F965) &gt;= 0, REPT(" ",lookups!$H$2-LEN(SOURCE!F965)+2), "")&amp;"("&amp;
      SUBSTITUTE(TEXT(SOURCE!G965,"??0"),"  ","")&amp;" &lt;&lt; TAM_MAX_BITS) |"&amp; IF(lookups!$I$2-3 &gt;= 0, REPT(" ",MAX(1,lookups!$I$2-5+4+1-1-LEN(  IF(ISTEXT(SOURCE!H965),SOURCE!H965,  SUBSTITUTE(SUBSTITUTE(TEXT(SOURCE!H965,"????0"),"  ","")," ",""))   ))), "")&amp;
       IF(ISTEXT(SOURCE!H965),SOURCE!H965, SUBSTITUTE(SUBSTITUTE(TEXT(SOURCE!H965,"????0"),"  ","")," ",""))   &amp;","&amp; IF(lookups!$J$2-3 &gt;= 0, REPT(" ",lookups!$J$2-3-5), "")&amp;
      SOURCE!I965&amp;
" | "&amp; IF(lookups!$K$2-LEN(SOURCE!I965) &gt;= 0, REPT(" ",lookups!$K$2-LEN(SOURCE!I965)), "")&amp;
      SOURCE!J965&amp;      IF(lookups!$L$2-LEN(SOURCE!J965) &gt;= 0, REPT(" ",lookups!$L$2-LEN(SOURCE!J965)), "")&amp;
" | "&amp; IF(lookups!$K$2-LEN(SOURCE!I965) &gt;= 0, REPT(" ",lookups!$K$2-LEN(SOURCE!I965)), "")&amp;
      SOURCE!K965&amp;      IF(lookups!$L$2-LEN(SOURCE!K965) &gt;= 0, REPT(" ",lookups!$M$2-LEN(SOURCE!K965)), "")&amp;
" | "&amp; SOURCE!L965&amp;      IF(lookups!$O$2-LEN(SOURCE!L965) &gt;= 0, REPT(" ",lookups!$O$2-LEN(SOURCE!L965)), "")&amp;
" | "&amp; SOURCE!M965&amp;      IF(lookups!$P$2-LEN(SOURCE!M965) &gt;= 0, REPT(" ",lookups!$P$2-LEN(SOURCE!M965)), "")&amp;
      "},"&amp;IF(SOURCE!O965&lt;&gt;"",""&amp;SOURCE!O965,"")
 )
)
)</f>
        <v>/*  941 */  { addItemToBuffer,              ITM_CHECK_MARK,              "",                                            STD_CHECK_MARK,                                (0 &lt;&lt; TAM_MAX_BITS) |     0, CAT_NONE | SLS_UNCHANGED | US_UNCHANGED | EIM_DISABLED | PTP_DISABLED     },</v>
      </c>
    </row>
    <row r="966" spans="1:1">
      <c r="A966" s="80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IF(lookups!$E$2-LEN(SOURCE!C966) &gt;= 0, REPT(" ",lookups!$E$2-LEN(SOURCE!C966)), "")&amp;
      SOURCE!D966&amp;", "&amp; IF(lookups!$F$2-LEN(SOURCE!D966) &gt;= 0, REPT(" ",lookups!$F$2-LEN(SOURCE!D966)), "")&amp;
      SOURCE!E966&amp;", "&amp; IF(lookups!$G$2-LEN(SOURCE!E966) &gt;=0, REPT(" ",lookups!$G$2-LEN(SOURCE!E966)), "")&amp;
      SOURCE!F966&amp;", "&amp; IF(lookups!$H$2-LEN(SOURCE!F966) &gt;= 0, REPT(" ",lookups!$H$2-LEN(SOURCE!F966)+2), "")&amp;"("&amp;
      SUBSTITUTE(TEXT(SOURCE!G966,"??0"),"  ","")&amp;" &lt;&lt; TAM_MAX_BITS) |"&amp; IF(lookups!$I$2-3 &gt;= 0, REPT(" ",MAX(1,lookups!$I$2-5+4+1-1-LEN(  IF(ISTEXT(SOURCE!H966),SOURCE!H966,  SUBSTITUTE(SUBSTITUTE(TEXT(SOURCE!H966,"????0"),"  ","")," ",""))   ))), "")&amp;
       IF(ISTEXT(SOURCE!H966),SOURCE!H966, SUBSTITUTE(SUBSTITUTE(TEXT(SOURCE!H966,"????0"),"  ","")," ",""))   &amp;","&amp; IF(lookups!$J$2-3 &gt;= 0, REPT(" ",lookups!$J$2-3-5), "")&amp;
      SOURCE!I966&amp;
" | "&amp; IF(lookups!$K$2-LEN(SOURCE!I966) &gt;= 0, REPT(" ",lookups!$K$2-LEN(SOURCE!I966)), "")&amp;
      SOURCE!J966&amp;      IF(lookups!$L$2-LEN(SOURCE!J966) &gt;= 0, REPT(" ",lookups!$L$2-LEN(SOURCE!J966)), "")&amp;
" | "&amp; IF(lookups!$K$2-LEN(SOURCE!I966) &gt;= 0, REPT(" ",lookups!$K$2-LEN(SOURCE!I966)), "")&amp;
      SOURCE!K966&amp;      IF(lookups!$L$2-LEN(SOURCE!K966) &gt;= 0, REPT(" ",lookups!$M$2-LEN(SOURCE!K966)), "")&amp;
" | "&amp; SOURCE!L966&amp;      IF(lookups!$O$2-LEN(SOURCE!L966) &gt;= 0, REPT(" ",lookups!$O$2-LEN(SOURCE!L966)), "")&amp;
" | "&amp; SOURCE!M966&amp;      IF(lookups!$P$2-LEN(SOURCE!M966) &gt;= 0, REPT(" ",lookups!$P$2-LEN(SOURCE!M966)), "")&amp;
      "},"&amp;IF(SOURCE!O966&lt;&gt;"",""&amp;SOURCE!O966,"")
 )
)
)</f>
        <v>/*  942 */  { addItemToBuffer,              ITM_ASYMPOTICALLY_EQUAL,     "",                                            STD_ASYMPOTICALLY_EQUAL,                       (0 &lt;&lt; TAM_MAX_BITS) |     0, CAT_NONE | SLS_UNCHANGED | US_UNCHANGED | EIM_DISABLED | PTP_DISABLED     },</v>
      </c>
    </row>
    <row r="967" spans="1:1">
      <c r="A967" s="80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IF(lookups!$E$2-LEN(SOURCE!C967) &gt;= 0, REPT(" ",lookups!$E$2-LEN(SOURCE!C967)), "")&amp;
      SOURCE!D967&amp;", "&amp; IF(lookups!$F$2-LEN(SOURCE!D967) &gt;= 0, REPT(" ",lookups!$F$2-LEN(SOURCE!D967)), "")&amp;
      SOURCE!E967&amp;", "&amp; IF(lookups!$G$2-LEN(SOURCE!E967) &gt;=0, REPT(" ",lookups!$G$2-LEN(SOURCE!E967)), "")&amp;
      SOURCE!F967&amp;", "&amp; IF(lookups!$H$2-LEN(SOURCE!F967) &gt;= 0, REPT(" ",lookups!$H$2-LEN(SOURCE!F967)+2), "")&amp;"("&amp;
      SUBSTITUTE(TEXT(SOURCE!G967,"??0"),"  ","")&amp;" &lt;&lt; TAM_MAX_BITS) |"&amp; IF(lookups!$I$2-3 &gt;= 0, REPT(" ",MAX(1,lookups!$I$2-5+4+1-1-LEN(  IF(ISTEXT(SOURCE!H967),SOURCE!H967,  SUBSTITUTE(SUBSTITUTE(TEXT(SOURCE!H967,"????0"),"  ","")," ",""))   ))), "")&amp;
       IF(ISTEXT(SOURCE!H967),SOURCE!H967, SUBSTITUTE(SUBSTITUTE(TEXT(SOURCE!H967,"????0"),"  ","")," ",""))   &amp;","&amp; IF(lookups!$J$2-3 &gt;= 0, REPT(" ",lookups!$J$2-3-5), "")&amp;
      SOURCE!I967&amp;
" | "&amp; IF(lookups!$K$2-LEN(SOURCE!I967) &gt;= 0, REPT(" ",lookups!$K$2-LEN(SOURCE!I967)), "")&amp;
      SOURCE!J967&amp;      IF(lookups!$L$2-LEN(SOURCE!J967) &gt;= 0, REPT(" ",lookups!$L$2-LEN(SOURCE!J967)), "")&amp;
" | "&amp; IF(lookups!$K$2-LEN(SOURCE!I967) &gt;= 0, REPT(" ",lookups!$K$2-LEN(SOURCE!I967)), "")&amp;
      SOURCE!K967&amp;      IF(lookups!$L$2-LEN(SOURCE!K967) &gt;= 0, REPT(" ",lookups!$M$2-LEN(SOURCE!K967)), "")&amp;
" | "&amp; SOURCE!L967&amp;      IF(lookups!$O$2-LEN(SOURCE!L967) &gt;= 0, REPT(" ",lookups!$O$2-LEN(SOURCE!L967)), "")&amp;
" | "&amp; SOURCE!M967&amp;      IF(lookups!$P$2-LEN(SOURCE!M967) &gt;= 0, REPT(" ",lookups!$P$2-LEN(SOURCE!M967)), "")&amp;
      "},"&amp;IF(SOURCE!O967&lt;&gt;"",""&amp;SOURCE!O967,"")
 )
)
)</f>
        <v>/*  943 */  { addItemToBuffer,              ITM_ALMOST_EQUAL,            "",                                            STD_ALMOST_EQUAL,                              (0 &lt;&lt; TAM_MAX_BITS) |     0, CAT_NONE | SLS_UNCHANGED | US_UNCHANGED | EIM_DISABLED | PTP_DISABLED     },</v>
      </c>
    </row>
    <row r="968" spans="1:1">
      <c r="A968" s="80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IF(lookups!$E$2-LEN(SOURCE!C968) &gt;= 0, REPT(" ",lookups!$E$2-LEN(SOURCE!C968)), "")&amp;
      SOURCE!D968&amp;", "&amp; IF(lookups!$F$2-LEN(SOURCE!D968) &gt;= 0, REPT(" ",lookups!$F$2-LEN(SOURCE!D968)), "")&amp;
      SOURCE!E968&amp;", "&amp; IF(lookups!$G$2-LEN(SOURCE!E968) &gt;=0, REPT(" ",lookups!$G$2-LEN(SOURCE!E968)), "")&amp;
      SOURCE!F968&amp;", "&amp; IF(lookups!$H$2-LEN(SOURCE!F968) &gt;= 0, REPT(" ",lookups!$H$2-LEN(SOURCE!F968)+2), "")&amp;"("&amp;
      SUBSTITUTE(TEXT(SOURCE!G968,"??0"),"  ","")&amp;" &lt;&lt; TAM_MAX_BITS) |"&amp; IF(lookups!$I$2-3 &gt;= 0, REPT(" ",MAX(1,lookups!$I$2-5+4+1-1-LEN(  IF(ISTEXT(SOURCE!H968),SOURCE!H968,  SUBSTITUTE(SUBSTITUTE(TEXT(SOURCE!H968,"????0"),"  ","")," ",""))   ))), "")&amp;
       IF(ISTEXT(SOURCE!H968),SOURCE!H968, SUBSTITUTE(SUBSTITUTE(TEXT(SOURCE!H968,"????0"),"  ","")," ",""))   &amp;","&amp; IF(lookups!$J$2-3 &gt;= 0, REPT(" ",lookups!$J$2-3-5), "")&amp;
      SOURCE!I968&amp;
" | "&amp; IF(lookups!$K$2-LEN(SOURCE!I968) &gt;= 0, REPT(" ",lookups!$K$2-LEN(SOURCE!I968)), "")&amp;
      SOURCE!J968&amp;      IF(lookups!$L$2-LEN(SOURCE!J968) &gt;= 0, REPT(" ",lookups!$L$2-LEN(SOURCE!J968)), "")&amp;
" | "&amp; IF(lookups!$K$2-LEN(SOURCE!I968) &gt;= 0, REPT(" ",lookups!$K$2-LEN(SOURCE!I968)), "")&amp;
      SOURCE!K968&amp;      IF(lookups!$L$2-LEN(SOURCE!K968) &gt;= 0, REPT(" ",lookups!$M$2-LEN(SOURCE!K968)), "")&amp;
" | "&amp; SOURCE!L968&amp;      IF(lookups!$O$2-LEN(SOURCE!L968) &gt;= 0, REPT(" ",lookups!$O$2-LEN(SOURCE!L968)), "")&amp;
" | "&amp; SOURCE!M968&amp;      IF(lookups!$P$2-LEN(SOURCE!M968) &gt;= 0, REPT(" ",lookups!$P$2-LEN(SOURCE!M968)), "")&amp;
      "},"&amp;IF(SOURCE!O968&lt;&gt;"",""&amp;SOURCE!O968,"")
 )
)
)</f>
        <v>/*  944 */  { addItemToBuffer,              ITM_COLON_EQUALS,            "",                                            STD_COLON_EQUALS,                              (0 &lt;&lt; TAM_MAX_BITS) |     0, CAT_NONE | SLS_UNCHANGED | US_UNCHANGED | EIM_DISABLED | PTP_DISABLED     },</v>
      </c>
    </row>
    <row r="969" spans="1:1">
      <c r="A969" s="80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IF(lookups!$E$2-LEN(SOURCE!C969) &gt;= 0, REPT(" ",lookups!$E$2-LEN(SOURCE!C969)), "")&amp;
      SOURCE!D969&amp;", "&amp; IF(lookups!$F$2-LEN(SOURCE!D969) &gt;= 0, REPT(" ",lookups!$F$2-LEN(SOURCE!D969)), "")&amp;
      SOURCE!E969&amp;", "&amp; IF(lookups!$G$2-LEN(SOURCE!E969) &gt;=0, REPT(" ",lookups!$G$2-LEN(SOURCE!E969)), "")&amp;
      SOURCE!F969&amp;", "&amp; IF(lookups!$H$2-LEN(SOURCE!F969) &gt;= 0, REPT(" ",lookups!$H$2-LEN(SOURCE!F969)+2), "")&amp;"("&amp;
      SUBSTITUTE(TEXT(SOURCE!G969,"??0"),"  ","")&amp;" &lt;&lt; TAM_MAX_BITS) |"&amp; IF(lookups!$I$2-3 &gt;= 0, REPT(" ",MAX(1,lookups!$I$2-5+4+1-1-LEN(  IF(ISTEXT(SOURCE!H969),SOURCE!H969,  SUBSTITUTE(SUBSTITUTE(TEXT(SOURCE!H969,"????0"),"  ","")," ",""))   ))), "")&amp;
       IF(ISTEXT(SOURCE!H969),SOURCE!H969, SUBSTITUTE(SUBSTITUTE(TEXT(SOURCE!H969,"????0"),"  ","")," ",""))   &amp;","&amp; IF(lookups!$J$2-3 &gt;= 0, REPT(" ",lookups!$J$2-3-5), "")&amp;
      SOURCE!I969&amp;
" | "&amp; IF(lookups!$K$2-LEN(SOURCE!I969) &gt;= 0, REPT(" ",lookups!$K$2-LEN(SOURCE!I969)), "")&amp;
      SOURCE!J969&amp;      IF(lookups!$L$2-LEN(SOURCE!J969) &gt;= 0, REPT(" ",lookups!$L$2-LEN(SOURCE!J969)), "")&amp;
" | "&amp; IF(lookups!$K$2-LEN(SOURCE!I969) &gt;= 0, REPT(" ",lookups!$K$2-LEN(SOURCE!I969)), "")&amp;
      SOURCE!K969&amp;      IF(lookups!$L$2-LEN(SOURCE!K969) &gt;= 0, REPT(" ",lookups!$M$2-LEN(SOURCE!K969)), "")&amp;
" | "&amp; SOURCE!L969&amp;      IF(lookups!$O$2-LEN(SOURCE!L969) &gt;= 0, REPT(" ",lookups!$O$2-LEN(SOURCE!L969)), "")&amp;
" | "&amp; SOURCE!M969&amp;      IF(lookups!$P$2-LEN(SOURCE!M969) &gt;= 0, REPT(" ",lookups!$P$2-LEN(SOURCE!M969)), "")&amp;
      "},"&amp;IF(SOURCE!O969&lt;&gt;"",""&amp;SOURCE!O969,"")
 )
)
)</f>
        <v>/*  945 */  { addItemToBuffer,              ITM_CORRESPONDS_TO,          "",                                            STD_CORRESPONDS_TO,                            (0 &lt;&lt; TAM_MAX_BITS) |     0, CAT_NONE | SLS_UNCHANGED | US_UNCHANGED | EIM_DISABLED | PTP_DISABLED     },</v>
      </c>
    </row>
    <row r="970" spans="1:1">
      <c r="A970" s="80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IF(lookups!$E$2-LEN(SOURCE!C970) &gt;= 0, REPT(" ",lookups!$E$2-LEN(SOURCE!C970)), "")&amp;
      SOURCE!D970&amp;", "&amp; IF(lookups!$F$2-LEN(SOURCE!D970) &gt;= 0, REPT(" ",lookups!$F$2-LEN(SOURCE!D970)), "")&amp;
      SOURCE!E970&amp;", "&amp; IF(lookups!$G$2-LEN(SOURCE!E970) &gt;=0, REPT(" ",lookups!$G$2-LEN(SOURCE!E970)), "")&amp;
      SOURCE!F970&amp;", "&amp; IF(lookups!$H$2-LEN(SOURCE!F970) &gt;= 0, REPT(" ",lookups!$H$2-LEN(SOURCE!F970)+2), "")&amp;"("&amp;
      SUBSTITUTE(TEXT(SOURCE!G970,"??0"),"  ","")&amp;" &lt;&lt; TAM_MAX_BITS) |"&amp; IF(lookups!$I$2-3 &gt;= 0, REPT(" ",MAX(1,lookups!$I$2-5+4+1-1-LEN(  IF(ISTEXT(SOURCE!H970),SOURCE!H970,  SUBSTITUTE(SUBSTITUTE(TEXT(SOURCE!H970,"????0"),"  ","")," ",""))   ))), "")&amp;
       IF(ISTEXT(SOURCE!H970),SOURCE!H970, SUBSTITUTE(SUBSTITUTE(TEXT(SOURCE!H970,"????0"),"  ","")," ",""))   &amp;","&amp; IF(lookups!$J$2-3 &gt;= 0, REPT(" ",lookups!$J$2-3-5), "")&amp;
      SOURCE!I970&amp;
" | "&amp; IF(lookups!$K$2-LEN(SOURCE!I970) &gt;= 0, REPT(" ",lookups!$K$2-LEN(SOURCE!I970)), "")&amp;
      SOURCE!J970&amp;      IF(lookups!$L$2-LEN(SOURCE!J970) &gt;= 0, REPT(" ",lookups!$L$2-LEN(SOURCE!J970)), "")&amp;
" | "&amp; IF(lookups!$K$2-LEN(SOURCE!I970) &gt;= 0, REPT(" ",lookups!$K$2-LEN(SOURCE!I970)), "")&amp;
      SOURCE!K970&amp;      IF(lookups!$L$2-LEN(SOURCE!K970) &gt;= 0, REPT(" ",lookups!$M$2-LEN(SOURCE!K970)), "")&amp;
" | "&amp; SOURCE!L970&amp;      IF(lookups!$O$2-LEN(SOURCE!L970) &gt;= 0, REPT(" ",lookups!$O$2-LEN(SOURCE!L970)), "")&amp;
" | "&amp; SOURCE!M970&amp;      IF(lookups!$P$2-LEN(SOURCE!M970) &gt;= 0, REPT(" ",lookups!$P$2-LEN(SOURCE!M970)), "")&amp;
      "},"&amp;IF(SOURCE!O970&lt;&gt;"",""&amp;SOURCE!O970,"")
 )
)
)</f>
        <v>/*  946 */  { addItemToBuffer,              ITM_ESTIMATES,               "",                                            STD_ESTIMATES,                                 (0 &lt;&lt; TAM_MAX_BITS) |     0, CAT_NONE | SLS_UNCHANGED | US_UNCHANGED | EIM_DISABLED | PTP_DISABLED     },</v>
      </c>
    </row>
    <row r="971" spans="1:1">
      <c r="A971" s="80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IF(lookups!$E$2-LEN(SOURCE!C971) &gt;= 0, REPT(" ",lookups!$E$2-LEN(SOURCE!C971)), "")&amp;
      SOURCE!D971&amp;", "&amp; IF(lookups!$F$2-LEN(SOURCE!D971) &gt;= 0, REPT(" ",lookups!$F$2-LEN(SOURCE!D971)), "")&amp;
      SOURCE!E971&amp;", "&amp; IF(lookups!$G$2-LEN(SOURCE!E971) &gt;=0, REPT(" ",lookups!$G$2-LEN(SOURCE!E971)), "")&amp;
      SOURCE!F971&amp;", "&amp; IF(lookups!$H$2-LEN(SOURCE!F971) &gt;= 0, REPT(" ",lookups!$H$2-LEN(SOURCE!F971)+2), "")&amp;"("&amp;
      SUBSTITUTE(TEXT(SOURCE!G971,"??0"),"  ","")&amp;" &lt;&lt; TAM_MAX_BITS) |"&amp; IF(lookups!$I$2-3 &gt;= 0, REPT(" ",MAX(1,lookups!$I$2-5+4+1-1-LEN(  IF(ISTEXT(SOURCE!H971),SOURCE!H971,  SUBSTITUTE(SUBSTITUTE(TEXT(SOURCE!H971,"????0"),"  ","")," ",""))   ))), "")&amp;
       IF(ISTEXT(SOURCE!H971),SOURCE!H971, SUBSTITUTE(SUBSTITUTE(TEXT(SOURCE!H971,"????0"),"  ","")," ",""))   &amp;","&amp; IF(lookups!$J$2-3 &gt;= 0, REPT(" ",lookups!$J$2-3-5), "")&amp;
      SOURCE!I971&amp;
" | "&amp; IF(lookups!$K$2-LEN(SOURCE!I971) &gt;= 0, REPT(" ",lookups!$K$2-LEN(SOURCE!I971)), "")&amp;
      SOURCE!J971&amp;      IF(lookups!$L$2-LEN(SOURCE!J971) &gt;= 0, REPT(" ",lookups!$L$2-LEN(SOURCE!J971)), "")&amp;
" | "&amp; IF(lookups!$K$2-LEN(SOURCE!I971) &gt;= 0, REPT(" ",lookups!$K$2-LEN(SOURCE!I971)), "")&amp;
      SOURCE!K971&amp;      IF(lookups!$L$2-LEN(SOURCE!K971) &gt;= 0, REPT(" ",lookups!$M$2-LEN(SOURCE!K971)), "")&amp;
" | "&amp; SOURCE!L971&amp;      IF(lookups!$O$2-LEN(SOURCE!L971) &gt;= 0, REPT(" ",lookups!$O$2-LEN(SOURCE!L971)), "")&amp;
" | "&amp; SOURCE!M971&amp;      IF(lookups!$P$2-LEN(SOURCE!M971) &gt;= 0, REPT(" ",lookups!$P$2-LEN(SOURCE!M971)), "")&amp;
      "},"&amp;IF(SOURCE!O971&lt;&gt;"",""&amp;SOURCE!O971,"")
 )
)
)</f>
        <v>/*  947 */  { addItemToBuffer,              ITM_NOT_EQUAL,               "",                                            STD_NOT_EQUAL,                                 (0 &lt;&lt; TAM_MAX_BITS) |     0, CAT_NONE | SLS_UNCHANGED | US_UNCHANGED | EIM_DISABLED | PTP_DISABLED     },</v>
      </c>
    </row>
    <row r="972" spans="1:1">
      <c r="A972" s="80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IF(lookups!$E$2-LEN(SOURCE!C972) &gt;= 0, REPT(" ",lookups!$E$2-LEN(SOURCE!C972)), "")&amp;
      SOURCE!D972&amp;", "&amp; IF(lookups!$F$2-LEN(SOURCE!D972) &gt;= 0, REPT(" ",lookups!$F$2-LEN(SOURCE!D972)), "")&amp;
      SOURCE!E972&amp;", "&amp; IF(lookups!$G$2-LEN(SOURCE!E972) &gt;=0, REPT(" ",lookups!$G$2-LEN(SOURCE!E972)), "")&amp;
      SOURCE!F972&amp;", "&amp; IF(lookups!$H$2-LEN(SOURCE!F972) &gt;= 0, REPT(" ",lookups!$H$2-LEN(SOURCE!F972)+2), "")&amp;"("&amp;
      SUBSTITUTE(TEXT(SOURCE!G972,"??0"),"  ","")&amp;" &lt;&lt; TAM_MAX_BITS) |"&amp; IF(lookups!$I$2-3 &gt;= 0, REPT(" ",MAX(1,lookups!$I$2-5+4+1-1-LEN(  IF(ISTEXT(SOURCE!H972),SOURCE!H972,  SUBSTITUTE(SUBSTITUTE(TEXT(SOURCE!H972,"????0"),"  ","")," ",""))   ))), "")&amp;
       IF(ISTEXT(SOURCE!H972),SOURCE!H972, SUBSTITUTE(SUBSTITUTE(TEXT(SOURCE!H972,"????0"),"  ","")," ",""))   &amp;","&amp; IF(lookups!$J$2-3 &gt;= 0, REPT(" ",lookups!$J$2-3-5), "")&amp;
      SOURCE!I972&amp;
" | "&amp; IF(lookups!$K$2-LEN(SOURCE!I972) &gt;= 0, REPT(" ",lookups!$K$2-LEN(SOURCE!I972)), "")&amp;
      SOURCE!J972&amp;      IF(lookups!$L$2-LEN(SOURCE!J972) &gt;= 0, REPT(" ",lookups!$L$2-LEN(SOURCE!J972)), "")&amp;
" | "&amp; IF(lookups!$K$2-LEN(SOURCE!I972) &gt;= 0, REPT(" ",lookups!$K$2-LEN(SOURCE!I972)), "")&amp;
      SOURCE!K972&amp;      IF(lookups!$L$2-LEN(SOURCE!K972) &gt;= 0, REPT(" ",lookups!$M$2-LEN(SOURCE!K972)), "")&amp;
" | "&amp; SOURCE!L972&amp;      IF(lookups!$O$2-LEN(SOURCE!L972) &gt;= 0, REPT(" ",lookups!$O$2-LEN(SOURCE!L972)), "")&amp;
" | "&amp; SOURCE!M972&amp;      IF(lookups!$P$2-LEN(SOURCE!M972) &gt;= 0, REPT(" ",lookups!$P$2-LEN(SOURCE!M972)), "")&amp;
      "},"&amp;IF(SOURCE!O972&lt;&gt;"",""&amp;SOURCE!O972,"")
 )
)
)</f>
        <v>/*  948 */  { addItemToBuffer,              ITM_IDENTICAL_TO,            "",                                            STD_IDENTICAL_TO,                              (0 &lt;&lt; TAM_MAX_BITS) |     0, CAT_NONE | SLS_UNCHANGED | US_UNCHANGED | EIM_DISABLED | PTP_DISABLED     },</v>
      </c>
    </row>
    <row r="973" spans="1:1">
      <c r="A973" s="80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IF(lookups!$E$2-LEN(SOURCE!C973) &gt;= 0, REPT(" ",lookups!$E$2-LEN(SOURCE!C973)), "")&amp;
      SOURCE!D973&amp;", "&amp; IF(lookups!$F$2-LEN(SOURCE!D973) &gt;= 0, REPT(" ",lookups!$F$2-LEN(SOURCE!D973)), "")&amp;
      SOURCE!E973&amp;", "&amp; IF(lookups!$G$2-LEN(SOURCE!E973) &gt;=0, REPT(" ",lookups!$G$2-LEN(SOURCE!E973)), "")&amp;
      SOURCE!F973&amp;", "&amp; IF(lookups!$H$2-LEN(SOURCE!F973) &gt;= 0, REPT(" ",lookups!$H$2-LEN(SOURCE!F973)+2), "")&amp;"("&amp;
      SUBSTITUTE(TEXT(SOURCE!G973,"??0"),"  ","")&amp;" &lt;&lt; TAM_MAX_BITS) |"&amp; IF(lookups!$I$2-3 &gt;= 0, REPT(" ",MAX(1,lookups!$I$2-5+4+1-1-LEN(  IF(ISTEXT(SOURCE!H973),SOURCE!H973,  SUBSTITUTE(SUBSTITUTE(TEXT(SOURCE!H973,"????0"),"  ","")," ",""))   ))), "")&amp;
       IF(ISTEXT(SOURCE!H973),SOURCE!H973, SUBSTITUTE(SUBSTITUTE(TEXT(SOURCE!H973,"????0"),"  ","")," ",""))   &amp;","&amp; IF(lookups!$J$2-3 &gt;= 0, REPT(" ",lookups!$J$2-3-5), "")&amp;
      SOURCE!I973&amp;
" | "&amp; IF(lookups!$K$2-LEN(SOURCE!I973) &gt;= 0, REPT(" ",lookups!$K$2-LEN(SOURCE!I973)), "")&amp;
      SOURCE!J973&amp;      IF(lookups!$L$2-LEN(SOURCE!J973) &gt;= 0, REPT(" ",lookups!$L$2-LEN(SOURCE!J973)), "")&amp;
" | "&amp; IF(lookups!$K$2-LEN(SOURCE!I973) &gt;= 0, REPT(" ",lookups!$K$2-LEN(SOURCE!I973)), "")&amp;
      SOURCE!K973&amp;      IF(lookups!$L$2-LEN(SOURCE!K973) &gt;= 0, REPT(" ",lookups!$M$2-LEN(SOURCE!K973)), "")&amp;
" | "&amp; SOURCE!L973&amp;      IF(lookups!$O$2-LEN(SOURCE!L973) &gt;= 0, REPT(" ",lookups!$O$2-LEN(SOURCE!L973)), "")&amp;
" | "&amp; SOURCE!M973&amp;      IF(lookups!$P$2-LEN(SOURCE!M973) &gt;= 0, REPT(" ",lookups!$P$2-LEN(SOURCE!M973)), "")&amp;
      "},"&amp;IF(SOURCE!O973&lt;&gt;"",""&amp;SOURCE!O973,"")
 )
)
)</f>
        <v>/*  949 */  { addItemToBuffer,              ITM_LESS_EQUAL,              "",                                            STD_LESS_EQUAL,                                (0 &lt;&lt; TAM_MAX_BITS) |     0, CAT_NONE | SLS_UNCHANGED | US_UNCHANGED | EIM_DISABLED | PTP_DISABLED     },</v>
      </c>
    </row>
    <row r="974" spans="1:1">
      <c r="A974" s="80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IF(lookups!$E$2-LEN(SOURCE!C974) &gt;= 0, REPT(" ",lookups!$E$2-LEN(SOURCE!C974)), "")&amp;
      SOURCE!D974&amp;", "&amp; IF(lookups!$F$2-LEN(SOURCE!D974) &gt;= 0, REPT(" ",lookups!$F$2-LEN(SOURCE!D974)), "")&amp;
      SOURCE!E974&amp;", "&amp; IF(lookups!$G$2-LEN(SOURCE!E974) &gt;=0, REPT(" ",lookups!$G$2-LEN(SOURCE!E974)), "")&amp;
      SOURCE!F974&amp;", "&amp; IF(lookups!$H$2-LEN(SOURCE!F974) &gt;= 0, REPT(" ",lookups!$H$2-LEN(SOURCE!F974)+2), "")&amp;"("&amp;
      SUBSTITUTE(TEXT(SOURCE!G974,"??0"),"  ","")&amp;" &lt;&lt; TAM_MAX_BITS) |"&amp; IF(lookups!$I$2-3 &gt;= 0, REPT(" ",MAX(1,lookups!$I$2-5+4+1-1-LEN(  IF(ISTEXT(SOURCE!H974),SOURCE!H974,  SUBSTITUTE(SUBSTITUTE(TEXT(SOURCE!H974,"????0"),"  ","")," ",""))   ))), "")&amp;
       IF(ISTEXT(SOURCE!H974),SOURCE!H974, SUBSTITUTE(SUBSTITUTE(TEXT(SOURCE!H974,"????0"),"  ","")," ",""))   &amp;","&amp; IF(lookups!$J$2-3 &gt;= 0, REPT(" ",lookups!$J$2-3-5), "")&amp;
      SOURCE!I974&amp;
" | "&amp; IF(lookups!$K$2-LEN(SOURCE!I974) &gt;= 0, REPT(" ",lookups!$K$2-LEN(SOURCE!I974)), "")&amp;
      SOURCE!J974&amp;      IF(lookups!$L$2-LEN(SOURCE!J974) &gt;= 0, REPT(" ",lookups!$L$2-LEN(SOURCE!J974)), "")&amp;
" | "&amp; IF(lookups!$K$2-LEN(SOURCE!I974) &gt;= 0, REPT(" ",lookups!$K$2-LEN(SOURCE!I974)), "")&amp;
      SOURCE!K974&amp;      IF(lookups!$L$2-LEN(SOURCE!K974) &gt;= 0, REPT(" ",lookups!$M$2-LEN(SOURCE!K974)), "")&amp;
" | "&amp; SOURCE!L974&amp;      IF(lookups!$O$2-LEN(SOURCE!L974) &gt;= 0, REPT(" ",lookups!$O$2-LEN(SOURCE!L974)), "")&amp;
" | "&amp; SOURCE!M974&amp;      IF(lookups!$P$2-LEN(SOURCE!M974) &gt;= 0, REPT(" ",lookups!$P$2-LEN(SOURCE!M974)), "")&amp;
      "},"&amp;IF(SOURCE!O974&lt;&gt;"",""&amp;SOURCE!O974,"")
 )
)
)</f>
        <v>/*  950 */  { addItemToBuffer,              ITM_GREATER_EQUAL,           "",                                            STD_GREATER_EQUAL,                             (0 &lt;&lt; TAM_MAX_BITS) |     0, CAT_NONE | SLS_UNCHANGED | US_UNCHANGED | EIM_DISABLED | PTP_DISABLED     },</v>
      </c>
    </row>
    <row r="975" spans="1:1">
      <c r="A975" s="80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IF(lookups!$E$2-LEN(SOURCE!C975) &gt;= 0, REPT(" ",lookups!$E$2-LEN(SOURCE!C975)), "")&amp;
      SOURCE!D975&amp;", "&amp; IF(lookups!$F$2-LEN(SOURCE!D975) &gt;= 0, REPT(" ",lookups!$F$2-LEN(SOURCE!D975)), "")&amp;
      SOURCE!E975&amp;", "&amp; IF(lookups!$G$2-LEN(SOURCE!E975) &gt;=0, REPT(" ",lookups!$G$2-LEN(SOURCE!E975)), "")&amp;
      SOURCE!F975&amp;", "&amp; IF(lookups!$H$2-LEN(SOURCE!F975) &gt;= 0, REPT(" ",lookups!$H$2-LEN(SOURCE!F975)+2), "")&amp;"("&amp;
      SUBSTITUTE(TEXT(SOURCE!G975,"??0"),"  ","")&amp;" &lt;&lt; TAM_MAX_BITS) |"&amp; IF(lookups!$I$2-3 &gt;= 0, REPT(" ",MAX(1,lookups!$I$2-5+4+1-1-LEN(  IF(ISTEXT(SOURCE!H975),SOURCE!H975,  SUBSTITUTE(SUBSTITUTE(TEXT(SOURCE!H975,"????0"),"  ","")," ",""))   ))), "")&amp;
       IF(ISTEXT(SOURCE!H975),SOURCE!H975, SUBSTITUTE(SUBSTITUTE(TEXT(SOURCE!H975,"????0"),"  ","")," ",""))   &amp;","&amp; IF(lookups!$J$2-3 &gt;= 0, REPT(" ",lookups!$J$2-3-5), "")&amp;
      SOURCE!I975&amp;
" | "&amp; IF(lookups!$K$2-LEN(SOURCE!I975) &gt;= 0, REPT(" ",lookups!$K$2-LEN(SOURCE!I975)), "")&amp;
      SOURCE!J975&amp;      IF(lookups!$L$2-LEN(SOURCE!J975) &gt;= 0, REPT(" ",lookups!$L$2-LEN(SOURCE!J975)), "")&amp;
" | "&amp; IF(lookups!$K$2-LEN(SOURCE!I975) &gt;= 0, REPT(" ",lookups!$K$2-LEN(SOURCE!I975)), "")&amp;
      SOURCE!K975&amp;      IF(lookups!$L$2-LEN(SOURCE!K975) &gt;= 0, REPT(" ",lookups!$M$2-LEN(SOURCE!K975)), "")&amp;
" | "&amp; SOURCE!L975&amp;      IF(lookups!$O$2-LEN(SOURCE!L975) &gt;= 0, REPT(" ",lookups!$O$2-LEN(SOURCE!L975)), "")&amp;
" | "&amp; SOURCE!M975&amp;      IF(lookups!$P$2-LEN(SOURCE!M975) &gt;= 0, REPT(" ",lookups!$P$2-LEN(SOURCE!M975)), "")&amp;
      "},"&amp;IF(SOURCE!O975&lt;&gt;"",""&amp;SOURCE!O975,"")
 )
)
)</f>
        <v>/*  951 */  { itemToBeCoded,                NOPARAM,                     "",                                            STD_MUCH_LESS,                                 (0 &lt;&lt; TAM_MAX_BITS) |     0, CAT_NONE | SLS_UNCHANGED | US_UNCHANGED | EIM_DISABLED | PTP_DISABLED     },</v>
      </c>
    </row>
    <row r="976" spans="1:1">
      <c r="A976" s="80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IF(lookups!$E$2-LEN(SOURCE!C976) &gt;= 0, REPT(" ",lookups!$E$2-LEN(SOURCE!C976)), "")&amp;
      SOURCE!D976&amp;", "&amp; IF(lookups!$F$2-LEN(SOURCE!D976) &gt;= 0, REPT(" ",lookups!$F$2-LEN(SOURCE!D976)), "")&amp;
      SOURCE!E976&amp;", "&amp; IF(lookups!$G$2-LEN(SOURCE!E976) &gt;=0, REPT(" ",lookups!$G$2-LEN(SOURCE!E976)), "")&amp;
      SOURCE!F976&amp;", "&amp; IF(lookups!$H$2-LEN(SOURCE!F976) &gt;= 0, REPT(" ",lookups!$H$2-LEN(SOURCE!F976)+2), "")&amp;"("&amp;
      SUBSTITUTE(TEXT(SOURCE!G976,"??0"),"  ","")&amp;" &lt;&lt; TAM_MAX_BITS) |"&amp; IF(lookups!$I$2-3 &gt;= 0, REPT(" ",MAX(1,lookups!$I$2-5+4+1-1-LEN(  IF(ISTEXT(SOURCE!H976),SOURCE!H976,  SUBSTITUTE(SUBSTITUTE(TEXT(SOURCE!H976,"????0"),"  ","")," ",""))   ))), "")&amp;
       IF(ISTEXT(SOURCE!H976),SOURCE!H976, SUBSTITUTE(SUBSTITUTE(TEXT(SOURCE!H976,"????0"),"  ","")," ",""))   &amp;","&amp; IF(lookups!$J$2-3 &gt;= 0, REPT(" ",lookups!$J$2-3-5), "")&amp;
      SOURCE!I976&amp;
" | "&amp; IF(lookups!$K$2-LEN(SOURCE!I976) &gt;= 0, REPT(" ",lookups!$K$2-LEN(SOURCE!I976)), "")&amp;
      SOURCE!J976&amp;      IF(lookups!$L$2-LEN(SOURCE!J976) &gt;= 0, REPT(" ",lookups!$L$2-LEN(SOURCE!J976)), "")&amp;
" | "&amp; IF(lookups!$K$2-LEN(SOURCE!I976) &gt;= 0, REPT(" ",lookups!$K$2-LEN(SOURCE!I976)), "")&amp;
      SOURCE!K976&amp;      IF(lookups!$L$2-LEN(SOURCE!K976) &gt;= 0, REPT(" ",lookups!$M$2-LEN(SOURCE!K976)), "")&amp;
" | "&amp; SOURCE!L976&amp;      IF(lookups!$O$2-LEN(SOURCE!L976) &gt;= 0, REPT(" ",lookups!$O$2-LEN(SOURCE!L976)), "")&amp;
" | "&amp; SOURCE!M976&amp;      IF(lookups!$P$2-LEN(SOURCE!M976) &gt;= 0, REPT(" ",lookups!$P$2-LEN(SOURCE!M976)), "")&amp;
      "},"&amp;IF(SOURCE!O976&lt;&gt;"",""&amp;SOURCE!O976,"")
 )
)
)</f>
        <v>/*  952 */  { itemToBeCoded,                NOPARAM,                     "",                                            STD_MUCH_GREATER,                              (0 &lt;&lt; TAM_MAX_BITS) |     0, CAT_NONE | SLS_UNCHANGED | US_UNCHANGED | EIM_DISABLED | PTP_DISABLED     },</v>
      </c>
    </row>
    <row r="977" spans="1:1">
      <c r="A977" s="80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IF(lookups!$E$2-LEN(SOURCE!C977) &gt;= 0, REPT(" ",lookups!$E$2-LEN(SOURCE!C977)), "")&amp;
      SOURCE!D977&amp;", "&amp; IF(lookups!$F$2-LEN(SOURCE!D977) &gt;= 0, REPT(" ",lookups!$F$2-LEN(SOURCE!D977)), "")&amp;
      SOURCE!E977&amp;", "&amp; IF(lookups!$G$2-LEN(SOURCE!E977) &gt;=0, REPT(" ",lookups!$G$2-LEN(SOURCE!E977)), "")&amp;
      SOURCE!F977&amp;", "&amp; IF(lookups!$H$2-LEN(SOURCE!F977) &gt;= 0, REPT(" ",lookups!$H$2-LEN(SOURCE!F977)+2), "")&amp;"("&amp;
      SUBSTITUTE(TEXT(SOURCE!G977,"??0"),"  ","")&amp;" &lt;&lt; TAM_MAX_BITS) |"&amp; IF(lookups!$I$2-3 &gt;= 0, REPT(" ",MAX(1,lookups!$I$2-5+4+1-1-LEN(  IF(ISTEXT(SOURCE!H977),SOURCE!H977,  SUBSTITUTE(SUBSTITUTE(TEXT(SOURCE!H977,"????0"),"  ","")," ",""))   ))), "")&amp;
       IF(ISTEXT(SOURCE!H977),SOURCE!H977, SUBSTITUTE(SUBSTITUTE(TEXT(SOURCE!H977,"????0"),"  ","")," ",""))   &amp;","&amp; IF(lookups!$J$2-3 &gt;= 0, REPT(" ",lookups!$J$2-3-5), "")&amp;
      SOURCE!I977&amp;
" | "&amp; IF(lookups!$K$2-LEN(SOURCE!I977) &gt;= 0, REPT(" ",lookups!$K$2-LEN(SOURCE!I977)), "")&amp;
      SOURCE!J977&amp;      IF(lookups!$L$2-LEN(SOURCE!J977) &gt;= 0, REPT(" ",lookups!$L$2-LEN(SOURCE!J977)), "")&amp;
" | "&amp; IF(lookups!$K$2-LEN(SOURCE!I977) &gt;= 0, REPT(" ",lookups!$K$2-LEN(SOURCE!I977)), "")&amp;
      SOURCE!K977&amp;      IF(lookups!$L$2-LEN(SOURCE!K977) &gt;= 0, REPT(" ",lookups!$M$2-LEN(SOURCE!K977)), "")&amp;
" | "&amp; SOURCE!L977&amp;      IF(lookups!$O$2-LEN(SOURCE!L977) &gt;= 0, REPT(" ",lookups!$O$2-LEN(SOURCE!L977)), "")&amp;
" | "&amp; SOURCE!M977&amp;      IF(lookups!$P$2-LEN(SOURCE!M977) &gt;= 0, REPT(" ",lookups!$P$2-LEN(SOURCE!M977)), "")&amp;
      "},"&amp;IF(SOURCE!O977&lt;&gt;"",""&amp;SOURCE!O977,"")
 )
)
)</f>
        <v>/*  953 */  { addItemToBuffer,              ITM_SUN,                     "",                                            STD_SUN,                                       (0 &lt;&lt; TAM_MAX_BITS) |     0, CAT_NONE | SLS_UNCHANGED | US_UNCHANGED | EIM_DISABLED | PTP_DISABLED     },</v>
      </c>
    </row>
    <row r="978" spans="1:1">
      <c r="A978" s="80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IF(lookups!$E$2-LEN(SOURCE!C978) &gt;= 0, REPT(" ",lookups!$E$2-LEN(SOURCE!C978)), "")&amp;
      SOURCE!D978&amp;", "&amp; IF(lookups!$F$2-LEN(SOURCE!D978) &gt;= 0, REPT(" ",lookups!$F$2-LEN(SOURCE!D978)), "")&amp;
      SOURCE!E978&amp;", "&amp; IF(lookups!$G$2-LEN(SOURCE!E978) &gt;=0, REPT(" ",lookups!$G$2-LEN(SOURCE!E978)), "")&amp;
      SOURCE!F978&amp;", "&amp; IF(lookups!$H$2-LEN(SOURCE!F978) &gt;= 0, REPT(" ",lookups!$H$2-LEN(SOURCE!F978)+2), "")&amp;"("&amp;
      SUBSTITUTE(TEXT(SOURCE!G978,"??0"),"  ","")&amp;" &lt;&lt; TAM_MAX_BITS) |"&amp; IF(lookups!$I$2-3 &gt;= 0, REPT(" ",MAX(1,lookups!$I$2-5+4+1-1-LEN(  IF(ISTEXT(SOURCE!H978),SOURCE!H978,  SUBSTITUTE(SUBSTITUTE(TEXT(SOURCE!H978,"????0"),"  ","")," ",""))   ))), "")&amp;
       IF(ISTEXT(SOURCE!H978),SOURCE!H978, SUBSTITUTE(SUBSTITUTE(TEXT(SOURCE!H978,"????0"),"  ","")," ",""))   &amp;","&amp; IF(lookups!$J$2-3 &gt;= 0, REPT(" ",lookups!$J$2-3-5), "")&amp;
      SOURCE!I978&amp;
" | "&amp; IF(lookups!$K$2-LEN(SOURCE!I978) &gt;= 0, REPT(" ",lookups!$K$2-LEN(SOURCE!I978)), "")&amp;
      SOURCE!J978&amp;      IF(lookups!$L$2-LEN(SOURCE!J978) &gt;= 0, REPT(" ",lookups!$L$2-LEN(SOURCE!J978)), "")&amp;
" | "&amp; IF(lookups!$K$2-LEN(SOURCE!I978) &gt;= 0, REPT(" ",lookups!$K$2-LEN(SOURCE!I978)), "")&amp;
      SOURCE!K978&amp;      IF(lookups!$L$2-LEN(SOURCE!K978) &gt;= 0, REPT(" ",lookups!$M$2-LEN(SOURCE!K978)), "")&amp;
" | "&amp; SOURCE!L978&amp;      IF(lookups!$O$2-LEN(SOURCE!L978) &gt;= 0, REPT(" ",lookups!$O$2-LEN(SOURCE!L978)), "")&amp;
" | "&amp; SOURCE!M978&amp;      IF(lookups!$P$2-LEN(SOURCE!M978) &gt;= 0, REPT(" ",lookups!$P$2-LEN(SOURCE!M978)), "")&amp;
      "},"&amp;IF(SOURCE!O978&lt;&gt;"",""&amp;SOURCE!O978,"")
 )
)
)</f>
        <v>/*  954 */  { itemToBeCoded,                NOPARAM,                     "",                                            STD_TRANSPOSED,                                (0 &lt;&lt; TAM_MAX_BITS) |     0, CAT_NONE | SLS_UNCHANGED | US_UNCHANGED | EIM_DISABLED | PTP_DISABLED     },</v>
      </c>
    </row>
    <row r="979" spans="1:1">
      <c r="A979" s="80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IF(lookups!$E$2-LEN(SOURCE!C979) &gt;= 0, REPT(" ",lookups!$E$2-LEN(SOURCE!C979)), "")&amp;
      SOURCE!D979&amp;", "&amp; IF(lookups!$F$2-LEN(SOURCE!D979) &gt;= 0, REPT(" ",lookups!$F$2-LEN(SOURCE!D979)), "")&amp;
      SOURCE!E979&amp;", "&amp; IF(lookups!$G$2-LEN(SOURCE!E979) &gt;=0, REPT(" ",lookups!$G$2-LEN(SOURCE!E979)), "")&amp;
      SOURCE!F979&amp;", "&amp; IF(lookups!$H$2-LEN(SOURCE!F979) &gt;= 0, REPT(" ",lookups!$H$2-LEN(SOURCE!F979)+2), "")&amp;"("&amp;
      SUBSTITUTE(TEXT(SOURCE!G979,"??0"),"  ","")&amp;" &lt;&lt; TAM_MAX_BITS) |"&amp; IF(lookups!$I$2-3 &gt;= 0, REPT(" ",MAX(1,lookups!$I$2-5+4+1-1-LEN(  IF(ISTEXT(SOURCE!H979),SOURCE!H979,  SUBSTITUTE(SUBSTITUTE(TEXT(SOURCE!H979,"????0"),"  ","")," ",""))   ))), "")&amp;
       IF(ISTEXT(SOURCE!H979),SOURCE!H979, SUBSTITUTE(SUBSTITUTE(TEXT(SOURCE!H979,"????0"),"  ","")," ",""))   &amp;","&amp; IF(lookups!$J$2-3 &gt;= 0, REPT(" ",lookups!$J$2-3-5), "")&amp;
      SOURCE!I979&amp;
" | "&amp; IF(lookups!$K$2-LEN(SOURCE!I979) &gt;= 0, REPT(" ",lookups!$K$2-LEN(SOURCE!I979)), "")&amp;
      SOURCE!J979&amp;      IF(lookups!$L$2-LEN(SOURCE!J979) &gt;= 0, REPT(" ",lookups!$L$2-LEN(SOURCE!J979)), "")&amp;
" | "&amp; IF(lookups!$K$2-LEN(SOURCE!I979) &gt;= 0, REPT(" ",lookups!$K$2-LEN(SOURCE!I979)), "")&amp;
      SOURCE!K979&amp;      IF(lookups!$L$2-LEN(SOURCE!K979) &gt;= 0, REPT(" ",lookups!$M$2-LEN(SOURCE!K979)), "")&amp;
" | "&amp; SOURCE!L979&amp;      IF(lookups!$O$2-LEN(SOURCE!L979) &gt;= 0, REPT(" ",lookups!$O$2-LEN(SOURCE!L979)), "")&amp;
" | "&amp; SOURCE!M979&amp;      IF(lookups!$P$2-LEN(SOURCE!M979) &gt;= 0, REPT(" ",lookups!$P$2-LEN(SOURCE!M979)), "")&amp;
      "},"&amp;IF(SOURCE!O979&lt;&gt;"",""&amp;SOURCE!O979,"")
 )
)
)</f>
        <v>/*  955 */  { addItemToBuffer,              ITM_PERPENDICULAR,           "",                                            STD_PERPENDICULAR,                             (0 &lt;&lt; TAM_MAX_BITS) |     0, CAT_NONE | SLS_UNCHANGED | US_UNCHANGED | EIM_DISABLED | PTP_DISABLED     },</v>
      </c>
    </row>
    <row r="980" spans="1:1">
      <c r="A980" s="80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IF(lookups!$E$2-LEN(SOURCE!C980) &gt;= 0, REPT(" ",lookups!$E$2-LEN(SOURCE!C980)), "")&amp;
      SOURCE!D980&amp;", "&amp; IF(lookups!$F$2-LEN(SOURCE!D980) &gt;= 0, REPT(" ",lookups!$F$2-LEN(SOURCE!D980)), "")&amp;
      SOURCE!E980&amp;", "&amp; IF(lookups!$G$2-LEN(SOURCE!E980) &gt;=0, REPT(" ",lookups!$G$2-LEN(SOURCE!E980)), "")&amp;
      SOURCE!F980&amp;", "&amp; IF(lookups!$H$2-LEN(SOURCE!F980) &gt;= 0, REPT(" ",lookups!$H$2-LEN(SOURCE!F980)+2), "")&amp;"("&amp;
      SUBSTITUTE(TEXT(SOURCE!G980,"??0"),"  ","")&amp;" &lt;&lt; TAM_MAX_BITS) |"&amp; IF(lookups!$I$2-3 &gt;= 0, REPT(" ",MAX(1,lookups!$I$2-5+4+1-1-LEN(  IF(ISTEXT(SOURCE!H980),SOURCE!H980,  SUBSTITUTE(SUBSTITUTE(TEXT(SOURCE!H980,"????0"),"  ","")," ",""))   ))), "")&amp;
       IF(ISTEXT(SOURCE!H980),SOURCE!H980, SUBSTITUTE(SUBSTITUTE(TEXT(SOURCE!H980,"????0"),"  ","")," ",""))   &amp;","&amp; IF(lookups!$J$2-3 &gt;= 0, REPT(" ",lookups!$J$2-3-5), "")&amp;
      SOURCE!I980&amp;
" | "&amp; IF(lookups!$K$2-LEN(SOURCE!I980) &gt;= 0, REPT(" ",lookups!$K$2-LEN(SOURCE!I980)), "")&amp;
      SOURCE!J980&amp;      IF(lookups!$L$2-LEN(SOURCE!J980) &gt;= 0, REPT(" ",lookups!$L$2-LEN(SOURCE!J980)), "")&amp;
" | "&amp; IF(lookups!$K$2-LEN(SOURCE!I980) &gt;= 0, REPT(" ",lookups!$K$2-LEN(SOURCE!I980)), "")&amp;
      SOURCE!K980&amp;      IF(lookups!$L$2-LEN(SOURCE!K980) &gt;= 0, REPT(" ",lookups!$M$2-LEN(SOURCE!K980)), "")&amp;
" | "&amp; SOURCE!L980&amp;      IF(lookups!$O$2-LEN(SOURCE!L980) &gt;= 0, REPT(" ",lookups!$O$2-LEN(SOURCE!L980)), "")&amp;
" | "&amp; SOURCE!M980&amp;      IF(lookups!$P$2-LEN(SOURCE!M980) &gt;= 0, REPT(" ",lookups!$P$2-LEN(SOURCE!M980)), "")&amp;
      "},"&amp;IF(SOURCE!O980&lt;&gt;"",""&amp;SOURCE!O980,"")
 )
)
)</f>
        <v>/*  956 */  { addItemToBuffer,              ITM_XOR,                     "",                                            STD_XOR,                                       (0 &lt;&lt; TAM_MAX_BITS) |     0, CAT_NONE | SLS_UNCHANGED | US_UNCHANGED | EIM_DISABLED | PTP_DISABLED     },</v>
      </c>
    </row>
    <row r="981" spans="1:1">
      <c r="A981" s="80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IF(lookups!$E$2-LEN(SOURCE!C981) &gt;= 0, REPT(" ",lookups!$E$2-LEN(SOURCE!C981)), "")&amp;
      SOURCE!D981&amp;", "&amp; IF(lookups!$F$2-LEN(SOURCE!D981) &gt;= 0, REPT(" ",lookups!$F$2-LEN(SOURCE!D981)), "")&amp;
      SOURCE!E981&amp;", "&amp; IF(lookups!$G$2-LEN(SOURCE!E981) &gt;=0, REPT(" ",lookups!$G$2-LEN(SOURCE!E981)), "")&amp;
      SOURCE!F981&amp;", "&amp; IF(lookups!$H$2-LEN(SOURCE!F981) &gt;= 0, REPT(" ",lookups!$H$2-LEN(SOURCE!F981)+2), "")&amp;"("&amp;
      SUBSTITUTE(TEXT(SOURCE!G981,"??0"),"  ","")&amp;" &lt;&lt; TAM_MAX_BITS) |"&amp; IF(lookups!$I$2-3 &gt;= 0, REPT(" ",MAX(1,lookups!$I$2-5+4+1-1-LEN(  IF(ISTEXT(SOURCE!H981),SOURCE!H981,  SUBSTITUTE(SUBSTITUTE(TEXT(SOURCE!H981,"????0"),"  ","")," ",""))   ))), "")&amp;
       IF(ISTEXT(SOURCE!H981),SOURCE!H981, SUBSTITUTE(SUBSTITUTE(TEXT(SOURCE!H981,"????0"),"  ","")," ",""))   &amp;","&amp; IF(lookups!$J$2-3 &gt;= 0, REPT(" ",lookups!$J$2-3-5), "")&amp;
      SOURCE!I981&amp;
" | "&amp; IF(lookups!$K$2-LEN(SOURCE!I981) &gt;= 0, REPT(" ",lookups!$K$2-LEN(SOURCE!I981)), "")&amp;
      SOURCE!J981&amp;      IF(lookups!$L$2-LEN(SOURCE!J981) &gt;= 0, REPT(" ",lookups!$L$2-LEN(SOURCE!J981)), "")&amp;
" | "&amp; IF(lookups!$K$2-LEN(SOURCE!I981) &gt;= 0, REPT(" ",lookups!$K$2-LEN(SOURCE!I981)), "")&amp;
      SOURCE!K981&amp;      IF(lookups!$L$2-LEN(SOURCE!K981) &gt;= 0, REPT(" ",lookups!$M$2-LEN(SOURCE!K981)), "")&amp;
" | "&amp; SOURCE!L981&amp;      IF(lookups!$O$2-LEN(SOURCE!L981) &gt;= 0, REPT(" ",lookups!$O$2-LEN(SOURCE!L981)), "")&amp;
" | "&amp; SOURCE!M981&amp;      IF(lookups!$P$2-LEN(SOURCE!M981) &gt;= 0, REPT(" ",lookups!$P$2-LEN(SOURCE!M981)), "")&amp;
      "},"&amp;IF(SOURCE!O981&lt;&gt;"",""&amp;SOURCE!O981,"")
 )
)
)</f>
        <v>/*  957 */  { addItemToBuffer,              ITM_NAND,                    "",                                            STD_NAND,                                      (0 &lt;&lt; TAM_MAX_BITS) |     0, CAT_NONE | SLS_UNCHANGED | US_UNCHANGED | EIM_DISABLED | PTP_DISABLED     },</v>
      </c>
    </row>
    <row r="982" spans="1:1">
      <c r="A982" s="80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IF(lookups!$E$2-LEN(SOURCE!C982) &gt;= 0, REPT(" ",lookups!$E$2-LEN(SOURCE!C982)), "")&amp;
      SOURCE!D982&amp;", "&amp; IF(lookups!$F$2-LEN(SOURCE!D982) &gt;= 0, REPT(" ",lookups!$F$2-LEN(SOURCE!D982)), "")&amp;
      SOURCE!E982&amp;", "&amp; IF(lookups!$G$2-LEN(SOURCE!E982) &gt;=0, REPT(" ",lookups!$G$2-LEN(SOURCE!E982)), "")&amp;
      SOURCE!F982&amp;", "&amp; IF(lookups!$H$2-LEN(SOURCE!F982) &gt;= 0, REPT(" ",lookups!$H$2-LEN(SOURCE!F982)+2), "")&amp;"("&amp;
      SUBSTITUTE(TEXT(SOURCE!G982,"??0"),"  ","")&amp;" &lt;&lt; TAM_MAX_BITS) |"&amp; IF(lookups!$I$2-3 &gt;= 0, REPT(" ",MAX(1,lookups!$I$2-5+4+1-1-LEN(  IF(ISTEXT(SOURCE!H982),SOURCE!H982,  SUBSTITUTE(SUBSTITUTE(TEXT(SOURCE!H982,"????0"),"  ","")," ",""))   ))), "")&amp;
       IF(ISTEXT(SOURCE!H982),SOURCE!H982, SUBSTITUTE(SUBSTITUTE(TEXT(SOURCE!H982,"????0"),"  ","")," ",""))   &amp;","&amp; IF(lookups!$J$2-3 &gt;= 0, REPT(" ",lookups!$J$2-3-5), "")&amp;
      SOURCE!I982&amp;
" | "&amp; IF(lookups!$K$2-LEN(SOURCE!I982) &gt;= 0, REPT(" ",lookups!$K$2-LEN(SOURCE!I982)), "")&amp;
      SOURCE!J982&amp;      IF(lookups!$L$2-LEN(SOURCE!J982) &gt;= 0, REPT(" ",lookups!$L$2-LEN(SOURCE!J982)), "")&amp;
" | "&amp; IF(lookups!$K$2-LEN(SOURCE!I982) &gt;= 0, REPT(" ",lookups!$K$2-LEN(SOURCE!I982)), "")&amp;
      SOURCE!K982&amp;      IF(lookups!$L$2-LEN(SOURCE!K982) &gt;= 0, REPT(" ",lookups!$M$2-LEN(SOURCE!K982)), "")&amp;
" | "&amp; SOURCE!L982&amp;      IF(lookups!$O$2-LEN(SOURCE!L982) &gt;= 0, REPT(" ",lookups!$O$2-LEN(SOURCE!L982)), "")&amp;
" | "&amp; SOURCE!M982&amp;      IF(lookups!$P$2-LEN(SOURCE!M982) &gt;= 0, REPT(" ",lookups!$P$2-LEN(SOURCE!M982)), "")&amp;
      "},"&amp;IF(SOURCE!O982&lt;&gt;"",""&amp;SOURCE!O982,"")
 )
)
)</f>
        <v>/*  958 */  { addItemToBuffer,              ITM_NOR,                     "",                                            STD_NOR,                                       (0 &lt;&lt; TAM_MAX_BITS) |     0, CAT_NONE | SLS_UNCHANGED | US_UNCHANGED | EIM_DISABLED | PTP_DISABLED     },</v>
      </c>
    </row>
    <row r="983" spans="1:1">
      <c r="A983" s="80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IF(lookups!$E$2-LEN(SOURCE!C983) &gt;= 0, REPT(" ",lookups!$E$2-LEN(SOURCE!C983)), "")&amp;
      SOURCE!D983&amp;", "&amp; IF(lookups!$F$2-LEN(SOURCE!D983) &gt;= 0, REPT(" ",lookups!$F$2-LEN(SOURCE!D983)), "")&amp;
      SOURCE!E983&amp;", "&amp; IF(lookups!$G$2-LEN(SOURCE!E983) &gt;=0, REPT(" ",lookups!$G$2-LEN(SOURCE!E983)), "")&amp;
      SOURCE!F983&amp;", "&amp; IF(lookups!$H$2-LEN(SOURCE!F983) &gt;= 0, REPT(" ",lookups!$H$2-LEN(SOURCE!F983)+2), "")&amp;"("&amp;
      SUBSTITUTE(TEXT(SOURCE!G983,"??0"),"  ","")&amp;" &lt;&lt; TAM_MAX_BITS) |"&amp; IF(lookups!$I$2-3 &gt;= 0, REPT(" ",MAX(1,lookups!$I$2-5+4+1-1-LEN(  IF(ISTEXT(SOURCE!H983),SOURCE!H983,  SUBSTITUTE(SUBSTITUTE(TEXT(SOURCE!H983,"????0"),"  ","")," ",""))   ))), "")&amp;
       IF(ISTEXT(SOURCE!H983),SOURCE!H983, SUBSTITUTE(SUBSTITUTE(TEXT(SOURCE!H983,"????0"),"  ","")," ",""))   &amp;","&amp; IF(lookups!$J$2-3 &gt;= 0, REPT(" ",lookups!$J$2-3-5), "")&amp;
      SOURCE!I983&amp;
" | "&amp; IF(lookups!$K$2-LEN(SOURCE!I983) &gt;= 0, REPT(" ",lookups!$K$2-LEN(SOURCE!I983)), "")&amp;
      SOURCE!J983&amp;      IF(lookups!$L$2-LEN(SOURCE!J983) &gt;= 0, REPT(" ",lookups!$L$2-LEN(SOURCE!J983)), "")&amp;
" | "&amp; IF(lookups!$K$2-LEN(SOURCE!I983) &gt;= 0, REPT(" ",lookups!$K$2-LEN(SOURCE!I983)), "")&amp;
      SOURCE!K983&amp;      IF(lookups!$L$2-LEN(SOURCE!K983) &gt;= 0, REPT(" ",lookups!$M$2-LEN(SOURCE!K983)), "")&amp;
" | "&amp; SOURCE!L983&amp;      IF(lookups!$O$2-LEN(SOURCE!L983) &gt;= 0, REPT(" ",lookups!$O$2-LEN(SOURCE!L983)), "")&amp;
" | "&amp; SOURCE!M983&amp;      IF(lookups!$P$2-LEN(SOURCE!M983) &gt;= 0, REPT(" ",lookups!$P$2-LEN(SOURCE!M983)), "")&amp;
      "},"&amp;IF(SOURCE!O983&lt;&gt;"",""&amp;SOURCE!O983,"")
 )
)
)</f>
        <v>/*  959 */  { addItemToBuffer,              ITM_WATCH,                   "",                                            STD_WATCH,                                     (0 &lt;&lt; TAM_MAX_BITS) |     0, CAT_NONE | SLS_UNCHANGED | US_UNCHANGED | EIM_DISABLED | PTP_DISABLED     },</v>
      </c>
    </row>
    <row r="984" spans="1:1">
      <c r="A984" s="80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IF(lookups!$E$2-LEN(SOURCE!C984) &gt;= 0, REPT(" ",lookups!$E$2-LEN(SOURCE!C984)), "")&amp;
      SOURCE!D984&amp;", "&amp; IF(lookups!$F$2-LEN(SOURCE!D984) &gt;= 0, REPT(" ",lookups!$F$2-LEN(SOURCE!D984)), "")&amp;
      SOURCE!E984&amp;", "&amp; IF(lookups!$G$2-LEN(SOURCE!E984) &gt;=0, REPT(" ",lookups!$G$2-LEN(SOURCE!E984)), "")&amp;
      SOURCE!F984&amp;", "&amp; IF(lookups!$H$2-LEN(SOURCE!F984) &gt;= 0, REPT(" ",lookups!$H$2-LEN(SOURCE!F984)+2), "")&amp;"("&amp;
      SUBSTITUTE(TEXT(SOURCE!G984,"??0"),"  ","")&amp;" &lt;&lt; TAM_MAX_BITS) |"&amp; IF(lookups!$I$2-3 &gt;= 0, REPT(" ",MAX(1,lookups!$I$2-5+4+1-1-LEN(  IF(ISTEXT(SOURCE!H984),SOURCE!H984,  SUBSTITUTE(SUBSTITUTE(TEXT(SOURCE!H984,"????0"),"  ","")," ",""))   ))), "")&amp;
       IF(ISTEXT(SOURCE!H984),SOURCE!H984, SUBSTITUTE(SUBSTITUTE(TEXT(SOURCE!H984,"????0"),"  ","")," ",""))   &amp;","&amp; IF(lookups!$J$2-3 &gt;= 0, REPT(" ",lookups!$J$2-3-5), "")&amp;
      SOURCE!I984&amp;
" | "&amp; IF(lookups!$K$2-LEN(SOURCE!I984) &gt;= 0, REPT(" ",lookups!$K$2-LEN(SOURCE!I984)), "")&amp;
      SOURCE!J984&amp;      IF(lookups!$L$2-LEN(SOURCE!J984) &gt;= 0, REPT(" ",lookups!$L$2-LEN(SOURCE!J984)), "")&amp;
" | "&amp; IF(lookups!$K$2-LEN(SOURCE!I984) &gt;= 0, REPT(" ",lookups!$K$2-LEN(SOURCE!I984)), "")&amp;
      SOURCE!K984&amp;      IF(lookups!$L$2-LEN(SOURCE!K984) &gt;= 0, REPT(" ",lookups!$M$2-LEN(SOURCE!K984)), "")&amp;
" | "&amp; SOURCE!L984&amp;      IF(lookups!$O$2-LEN(SOURCE!L984) &gt;= 0, REPT(" ",lookups!$O$2-LEN(SOURCE!L984)), "")&amp;
" | "&amp; SOURCE!M984&amp;      IF(lookups!$P$2-LEN(SOURCE!M984) &gt;= 0, REPT(" ",lookups!$P$2-LEN(SOURCE!M984)), "")&amp;
      "},"&amp;IF(SOURCE!O984&lt;&gt;"",""&amp;SOURCE!O984,"")
 )
)
)</f>
        <v>/*  960 */  { addItemToBuffer,              ITM_HOURGLASS,               "",                                            STD_HOURGLASS,                                 (0 &lt;&lt; TAM_MAX_BITS) |     0, CAT_NONE | SLS_UNCHANGED | US_UNCHANGED | EIM_DISABLED | PTP_DISABLED     },</v>
      </c>
    </row>
    <row r="985" spans="1:1">
      <c r="A985" s="80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IF(lookups!$E$2-LEN(SOURCE!C985) &gt;= 0, REPT(" ",lookups!$E$2-LEN(SOURCE!C985)), "")&amp;
      SOURCE!D985&amp;", "&amp; IF(lookups!$F$2-LEN(SOURCE!D985) &gt;= 0, REPT(" ",lookups!$F$2-LEN(SOURCE!D985)), "")&amp;
      SOURCE!E985&amp;", "&amp; IF(lookups!$G$2-LEN(SOURCE!E985) &gt;=0, REPT(" ",lookups!$G$2-LEN(SOURCE!E985)), "")&amp;
      SOURCE!F985&amp;", "&amp; IF(lookups!$H$2-LEN(SOURCE!F985) &gt;= 0, REPT(" ",lookups!$H$2-LEN(SOURCE!F985)+2), "")&amp;"("&amp;
      SUBSTITUTE(TEXT(SOURCE!G985,"??0"),"  ","")&amp;" &lt;&lt; TAM_MAX_BITS) |"&amp; IF(lookups!$I$2-3 &gt;= 0, REPT(" ",MAX(1,lookups!$I$2-5+4+1-1-LEN(  IF(ISTEXT(SOURCE!H985),SOURCE!H985,  SUBSTITUTE(SUBSTITUTE(TEXT(SOURCE!H985,"????0"),"  ","")," ",""))   ))), "")&amp;
       IF(ISTEXT(SOURCE!H985),SOURCE!H985, SUBSTITUTE(SUBSTITUTE(TEXT(SOURCE!H985,"????0"),"  ","")," ",""))   &amp;","&amp; IF(lookups!$J$2-3 &gt;= 0, REPT(" ",lookups!$J$2-3-5), "")&amp;
      SOURCE!I985&amp;
" | "&amp; IF(lookups!$K$2-LEN(SOURCE!I985) &gt;= 0, REPT(" ",lookups!$K$2-LEN(SOURCE!I985)), "")&amp;
      SOURCE!J985&amp;      IF(lookups!$L$2-LEN(SOURCE!J985) &gt;= 0, REPT(" ",lookups!$L$2-LEN(SOURCE!J985)), "")&amp;
" | "&amp; IF(lookups!$K$2-LEN(SOURCE!I985) &gt;= 0, REPT(" ",lookups!$K$2-LEN(SOURCE!I985)), "")&amp;
      SOURCE!K985&amp;      IF(lookups!$L$2-LEN(SOURCE!K985) &gt;= 0, REPT(" ",lookups!$M$2-LEN(SOURCE!K985)), "")&amp;
" | "&amp; SOURCE!L985&amp;      IF(lookups!$O$2-LEN(SOURCE!L985) &gt;= 0, REPT(" ",lookups!$O$2-LEN(SOURCE!L985)), "")&amp;
" | "&amp; SOURCE!M985&amp;      IF(lookups!$P$2-LEN(SOURCE!M985) &gt;= 0, REPT(" ",lookups!$P$2-LEN(SOURCE!M985)), "")&amp;
      "},"&amp;IF(SOURCE!O985&lt;&gt;"",""&amp;SOURCE!O985,"")
 )
)
)</f>
        <v>/*  961 */  { addItemToBuffer,              ITM_PRINTER,                 "",                                            STD_PRINTER,                                   (0 &lt;&lt; TAM_MAX_BITS) |     0, CAT_NONE | SLS_UNCHANGED | US_UNCHANGED | EIM_DISABLED | PTP_DISABLED     },</v>
      </c>
    </row>
    <row r="986" spans="1:1">
      <c r="A986" s="80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IF(lookups!$E$2-LEN(SOURCE!C986) &gt;= 0, REPT(" ",lookups!$E$2-LEN(SOURCE!C986)), "")&amp;
      SOURCE!D986&amp;", "&amp; IF(lookups!$F$2-LEN(SOURCE!D986) &gt;= 0, REPT(" ",lookups!$F$2-LEN(SOURCE!D986)), "")&amp;
      SOURCE!E986&amp;", "&amp; IF(lookups!$G$2-LEN(SOURCE!E986) &gt;=0, REPT(" ",lookups!$G$2-LEN(SOURCE!E986)), "")&amp;
      SOURCE!F986&amp;", "&amp; IF(lookups!$H$2-LEN(SOURCE!F986) &gt;= 0, REPT(" ",lookups!$H$2-LEN(SOURCE!F986)+2), "")&amp;"("&amp;
      SUBSTITUTE(TEXT(SOURCE!G986,"??0"),"  ","")&amp;" &lt;&lt; TAM_MAX_BITS) |"&amp; IF(lookups!$I$2-3 &gt;= 0, REPT(" ",MAX(1,lookups!$I$2-5+4+1-1-LEN(  IF(ISTEXT(SOURCE!H986),SOURCE!H986,  SUBSTITUTE(SUBSTITUTE(TEXT(SOURCE!H986,"????0"),"  ","")," ",""))   ))), "")&amp;
       IF(ISTEXT(SOURCE!H986),SOURCE!H986, SUBSTITUTE(SUBSTITUTE(TEXT(SOURCE!H986,"????0"),"  ","")," ",""))   &amp;","&amp; IF(lookups!$J$2-3 &gt;= 0, REPT(" ",lookups!$J$2-3-5), "")&amp;
      SOURCE!I986&amp;
" | "&amp; IF(lookups!$K$2-LEN(SOURCE!I986) &gt;= 0, REPT(" ",lookups!$K$2-LEN(SOURCE!I986)), "")&amp;
      SOURCE!J986&amp;      IF(lookups!$L$2-LEN(SOURCE!J986) &gt;= 0, REPT(" ",lookups!$L$2-LEN(SOURCE!J986)), "")&amp;
" | "&amp; IF(lookups!$K$2-LEN(SOURCE!I986) &gt;= 0, REPT(" ",lookups!$K$2-LEN(SOURCE!I986)), "")&amp;
      SOURCE!K986&amp;      IF(lookups!$L$2-LEN(SOURCE!K986) &gt;= 0, REPT(" ",lookups!$M$2-LEN(SOURCE!K986)), "")&amp;
" | "&amp; SOURCE!L986&amp;      IF(lookups!$O$2-LEN(SOURCE!L986) &gt;= 0, REPT(" ",lookups!$O$2-LEN(SOURCE!L986)), "")&amp;
" | "&amp; SOURCE!M986&amp;      IF(lookups!$P$2-LEN(SOURCE!M986) &gt;= 0, REPT(" ",lookups!$P$2-LEN(SOURCE!M986)), "")&amp;
      "},"&amp;IF(SOURCE!O986&lt;&gt;"",""&amp;SOURCE!O986,"")
 )
)
)</f>
        <v>/*  962 */  { addItemToBuffer,              ITM_MAT_TL,                  "",                                            STD_MAT_TL,                                    (0 &lt;&lt; TAM_MAX_BITS) |     0, CAT_NONE | SLS_UNCHANGED | US_UNCHANGED | EIM_DISABLED | PTP_DISABLED     },</v>
      </c>
    </row>
    <row r="987" spans="1:1">
      <c r="A987" s="80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IF(lookups!$E$2-LEN(SOURCE!C987) &gt;= 0, REPT(" ",lookups!$E$2-LEN(SOURCE!C987)), "")&amp;
      SOURCE!D987&amp;", "&amp; IF(lookups!$F$2-LEN(SOURCE!D987) &gt;= 0, REPT(" ",lookups!$F$2-LEN(SOURCE!D987)), "")&amp;
      SOURCE!E987&amp;", "&amp; IF(lookups!$G$2-LEN(SOURCE!E987) &gt;=0, REPT(" ",lookups!$G$2-LEN(SOURCE!E987)), "")&amp;
      SOURCE!F987&amp;", "&amp; IF(lookups!$H$2-LEN(SOURCE!F987) &gt;= 0, REPT(" ",lookups!$H$2-LEN(SOURCE!F987)+2), "")&amp;"("&amp;
      SUBSTITUTE(TEXT(SOURCE!G987,"??0"),"  ","")&amp;" &lt;&lt; TAM_MAX_BITS) |"&amp; IF(lookups!$I$2-3 &gt;= 0, REPT(" ",MAX(1,lookups!$I$2-5+4+1-1-LEN(  IF(ISTEXT(SOURCE!H987),SOURCE!H987,  SUBSTITUTE(SUBSTITUTE(TEXT(SOURCE!H987,"????0"),"  ","")," ",""))   ))), "")&amp;
       IF(ISTEXT(SOURCE!H987),SOURCE!H987, SUBSTITUTE(SUBSTITUTE(TEXT(SOURCE!H987,"????0"),"  ","")," ",""))   &amp;","&amp; IF(lookups!$J$2-3 &gt;= 0, REPT(" ",lookups!$J$2-3-5), "")&amp;
      SOURCE!I987&amp;
" | "&amp; IF(lookups!$K$2-LEN(SOURCE!I987) &gt;= 0, REPT(" ",lookups!$K$2-LEN(SOURCE!I987)), "")&amp;
      SOURCE!J987&amp;      IF(lookups!$L$2-LEN(SOURCE!J987) &gt;= 0, REPT(" ",lookups!$L$2-LEN(SOURCE!J987)), "")&amp;
" | "&amp; IF(lookups!$K$2-LEN(SOURCE!I987) &gt;= 0, REPT(" ",lookups!$K$2-LEN(SOURCE!I987)), "")&amp;
      SOURCE!K987&amp;      IF(lookups!$L$2-LEN(SOURCE!K987) &gt;= 0, REPT(" ",lookups!$M$2-LEN(SOURCE!K987)), "")&amp;
" | "&amp; SOURCE!L987&amp;      IF(lookups!$O$2-LEN(SOURCE!L987) &gt;= 0, REPT(" ",lookups!$O$2-LEN(SOURCE!L987)), "")&amp;
" | "&amp; SOURCE!M987&amp;      IF(lookups!$P$2-LEN(SOURCE!M987) &gt;= 0, REPT(" ",lookups!$P$2-LEN(SOURCE!M987)), "")&amp;
      "},"&amp;IF(SOURCE!O987&lt;&gt;"",""&amp;SOURCE!O987,"")
 )
)
)</f>
        <v>/*  963 */  { addItemToBuffer,              ITM_MAT_ML,                  "",                                            STD_MAT_ML,                                    (0 &lt;&lt; TAM_MAX_BITS) |     0, CAT_NONE | SLS_UNCHANGED | US_UNCHANGED | EIM_DISABLED | PTP_DISABLED     },</v>
      </c>
    </row>
    <row r="988" spans="1:1">
      <c r="A988" s="80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IF(lookups!$E$2-LEN(SOURCE!C988) &gt;= 0, REPT(" ",lookups!$E$2-LEN(SOURCE!C988)), "")&amp;
      SOURCE!D988&amp;", "&amp; IF(lookups!$F$2-LEN(SOURCE!D988) &gt;= 0, REPT(" ",lookups!$F$2-LEN(SOURCE!D988)), "")&amp;
      SOURCE!E988&amp;", "&amp; IF(lookups!$G$2-LEN(SOURCE!E988) &gt;=0, REPT(" ",lookups!$G$2-LEN(SOURCE!E988)), "")&amp;
      SOURCE!F988&amp;", "&amp; IF(lookups!$H$2-LEN(SOURCE!F988) &gt;= 0, REPT(" ",lookups!$H$2-LEN(SOURCE!F988)+2), "")&amp;"("&amp;
      SUBSTITUTE(TEXT(SOURCE!G988,"??0"),"  ","")&amp;" &lt;&lt; TAM_MAX_BITS) |"&amp; IF(lookups!$I$2-3 &gt;= 0, REPT(" ",MAX(1,lookups!$I$2-5+4+1-1-LEN(  IF(ISTEXT(SOURCE!H988),SOURCE!H988,  SUBSTITUTE(SUBSTITUTE(TEXT(SOURCE!H988,"????0"),"  ","")," ",""))   ))), "")&amp;
       IF(ISTEXT(SOURCE!H988),SOURCE!H988, SUBSTITUTE(SUBSTITUTE(TEXT(SOURCE!H988,"????0"),"  ","")," ",""))   &amp;","&amp; IF(lookups!$J$2-3 &gt;= 0, REPT(" ",lookups!$J$2-3-5), "")&amp;
      SOURCE!I988&amp;
" | "&amp; IF(lookups!$K$2-LEN(SOURCE!I988) &gt;= 0, REPT(" ",lookups!$K$2-LEN(SOURCE!I988)), "")&amp;
      SOURCE!J988&amp;      IF(lookups!$L$2-LEN(SOURCE!J988) &gt;= 0, REPT(" ",lookups!$L$2-LEN(SOURCE!J988)), "")&amp;
" | "&amp; IF(lookups!$K$2-LEN(SOURCE!I988) &gt;= 0, REPT(" ",lookups!$K$2-LEN(SOURCE!I988)), "")&amp;
      SOURCE!K988&amp;      IF(lookups!$L$2-LEN(SOURCE!K988) &gt;= 0, REPT(" ",lookups!$M$2-LEN(SOURCE!K988)), "")&amp;
" | "&amp; SOURCE!L988&amp;      IF(lookups!$O$2-LEN(SOURCE!L988) &gt;= 0, REPT(" ",lookups!$O$2-LEN(SOURCE!L988)), "")&amp;
" | "&amp; SOURCE!M988&amp;      IF(lookups!$P$2-LEN(SOURCE!M988) &gt;= 0, REPT(" ",lookups!$P$2-LEN(SOURCE!M988)), "")&amp;
      "},"&amp;IF(SOURCE!O988&lt;&gt;"",""&amp;SOURCE!O988,"")
 )
)
)</f>
        <v>/*  964 */  { addItemToBuffer,              ITM_MAT_BL,                  "",                                            STD_MAT_BL,                                    (0 &lt;&lt; TAM_MAX_BITS) |     0, CAT_NONE | SLS_UNCHANGED | US_UNCHANGED | EIM_DISABLED | PTP_DISABLED     },</v>
      </c>
    </row>
    <row r="989" spans="1:1">
      <c r="A989" s="80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IF(lookups!$E$2-LEN(SOURCE!C989) &gt;= 0, REPT(" ",lookups!$E$2-LEN(SOURCE!C989)), "")&amp;
      SOURCE!D989&amp;", "&amp; IF(lookups!$F$2-LEN(SOURCE!D989) &gt;= 0, REPT(" ",lookups!$F$2-LEN(SOURCE!D989)), "")&amp;
      SOURCE!E989&amp;", "&amp; IF(lookups!$G$2-LEN(SOURCE!E989) &gt;=0, REPT(" ",lookups!$G$2-LEN(SOURCE!E989)), "")&amp;
      SOURCE!F989&amp;", "&amp; IF(lookups!$H$2-LEN(SOURCE!F989) &gt;= 0, REPT(" ",lookups!$H$2-LEN(SOURCE!F989)+2), "")&amp;"("&amp;
      SUBSTITUTE(TEXT(SOURCE!G989,"??0"),"  ","")&amp;" &lt;&lt; TAM_MAX_BITS) |"&amp; IF(lookups!$I$2-3 &gt;= 0, REPT(" ",MAX(1,lookups!$I$2-5+4+1-1-LEN(  IF(ISTEXT(SOURCE!H989),SOURCE!H989,  SUBSTITUTE(SUBSTITUTE(TEXT(SOURCE!H989,"????0"),"  ","")," ",""))   ))), "")&amp;
       IF(ISTEXT(SOURCE!H989),SOURCE!H989, SUBSTITUTE(SUBSTITUTE(TEXT(SOURCE!H989,"????0"),"  ","")," ",""))   &amp;","&amp; IF(lookups!$J$2-3 &gt;= 0, REPT(" ",lookups!$J$2-3-5), "")&amp;
      SOURCE!I989&amp;
" | "&amp; IF(lookups!$K$2-LEN(SOURCE!I989) &gt;= 0, REPT(" ",lookups!$K$2-LEN(SOURCE!I989)), "")&amp;
      SOURCE!J989&amp;      IF(lookups!$L$2-LEN(SOURCE!J989) &gt;= 0, REPT(" ",lookups!$L$2-LEN(SOURCE!J989)), "")&amp;
" | "&amp; IF(lookups!$K$2-LEN(SOURCE!I989) &gt;= 0, REPT(" ",lookups!$K$2-LEN(SOURCE!I989)), "")&amp;
      SOURCE!K989&amp;      IF(lookups!$L$2-LEN(SOURCE!K989) &gt;= 0, REPT(" ",lookups!$M$2-LEN(SOURCE!K989)), "")&amp;
" | "&amp; SOURCE!L989&amp;      IF(lookups!$O$2-LEN(SOURCE!L989) &gt;= 0, REPT(" ",lookups!$O$2-LEN(SOURCE!L989)), "")&amp;
" | "&amp; SOURCE!M989&amp;      IF(lookups!$P$2-LEN(SOURCE!M989) &gt;= 0, REPT(" ",lookups!$P$2-LEN(SOURCE!M989)), "")&amp;
      "},"&amp;IF(SOURCE!O989&lt;&gt;"",""&amp;SOURCE!O989,"")
 )
)
)</f>
        <v>/*  965 */  { addItemToBuffer,              ITM_MAT_TR,                  "",                                            STD_MAT_TR,                                    (0 &lt;&lt; TAM_MAX_BITS) |     0, CAT_NONE | SLS_UNCHANGED | US_UNCHANGED | EIM_DISABLED | PTP_DISABLED     },</v>
      </c>
    </row>
    <row r="990" spans="1:1">
      <c r="A990" s="80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IF(lookups!$E$2-LEN(SOURCE!C990) &gt;= 0, REPT(" ",lookups!$E$2-LEN(SOURCE!C990)), "")&amp;
      SOURCE!D990&amp;", "&amp; IF(lookups!$F$2-LEN(SOURCE!D990) &gt;= 0, REPT(" ",lookups!$F$2-LEN(SOURCE!D990)), "")&amp;
      SOURCE!E990&amp;", "&amp; IF(lookups!$G$2-LEN(SOURCE!E990) &gt;=0, REPT(" ",lookups!$G$2-LEN(SOURCE!E990)), "")&amp;
      SOURCE!F990&amp;", "&amp; IF(lookups!$H$2-LEN(SOURCE!F990) &gt;= 0, REPT(" ",lookups!$H$2-LEN(SOURCE!F990)+2), "")&amp;"("&amp;
      SUBSTITUTE(TEXT(SOURCE!G990,"??0"),"  ","")&amp;" &lt;&lt; TAM_MAX_BITS) |"&amp; IF(lookups!$I$2-3 &gt;= 0, REPT(" ",MAX(1,lookups!$I$2-5+4+1-1-LEN(  IF(ISTEXT(SOURCE!H990),SOURCE!H990,  SUBSTITUTE(SUBSTITUTE(TEXT(SOURCE!H990,"????0"),"  ","")," ",""))   ))), "")&amp;
       IF(ISTEXT(SOURCE!H990),SOURCE!H990, SUBSTITUTE(SUBSTITUTE(TEXT(SOURCE!H990,"????0"),"  ","")," ",""))   &amp;","&amp; IF(lookups!$J$2-3 &gt;= 0, REPT(" ",lookups!$J$2-3-5), "")&amp;
      SOURCE!I990&amp;
" | "&amp; IF(lookups!$K$2-LEN(SOURCE!I990) &gt;= 0, REPT(" ",lookups!$K$2-LEN(SOURCE!I990)), "")&amp;
      SOURCE!J990&amp;      IF(lookups!$L$2-LEN(SOURCE!J990) &gt;= 0, REPT(" ",lookups!$L$2-LEN(SOURCE!J990)), "")&amp;
" | "&amp; IF(lookups!$K$2-LEN(SOURCE!I990) &gt;= 0, REPT(" ",lookups!$K$2-LEN(SOURCE!I990)), "")&amp;
      SOURCE!K990&amp;      IF(lookups!$L$2-LEN(SOURCE!K990) &gt;= 0, REPT(" ",lookups!$M$2-LEN(SOURCE!K990)), "")&amp;
" | "&amp; SOURCE!L990&amp;      IF(lookups!$O$2-LEN(SOURCE!L990) &gt;= 0, REPT(" ",lookups!$O$2-LEN(SOURCE!L990)), "")&amp;
" | "&amp; SOURCE!M990&amp;      IF(lookups!$P$2-LEN(SOURCE!M990) &gt;= 0, REPT(" ",lookups!$P$2-LEN(SOURCE!M990)), "")&amp;
      "},"&amp;IF(SOURCE!O990&lt;&gt;"",""&amp;SOURCE!O990,"")
 )
)
)</f>
        <v>/*  966 */  { addItemToBuffer,              ITM_MAT_MR,                  "",                                            STD_MAT_MR,                                    (0 &lt;&lt; TAM_MAX_BITS) |     0, CAT_NONE | SLS_UNCHANGED | US_UNCHANGED | EIM_DISABLED | PTP_DISABLED     },</v>
      </c>
    </row>
    <row r="991" spans="1:1">
      <c r="A991" s="80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IF(lookups!$E$2-LEN(SOURCE!C991) &gt;= 0, REPT(" ",lookups!$E$2-LEN(SOURCE!C991)), "")&amp;
      SOURCE!D991&amp;", "&amp; IF(lookups!$F$2-LEN(SOURCE!D991) &gt;= 0, REPT(" ",lookups!$F$2-LEN(SOURCE!D991)), "")&amp;
      SOURCE!E991&amp;", "&amp; IF(lookups!$G$2-LEN(SOURCE!E991) &gt;=0, REPT(" ",lookups!$G$2-LEN(SOURCE!E991)), "")&amp;
      SOURCE!F991&amp;", "&amp; IF(lookups!$H$2-LEN(SOURCE!F991) &gt;= 0, REPT(" ",lookups!$H$2-LEN(SOURCE!F991)+2), "")&amp;"("&amp;
      SUBSTITUTE(TEXT(SOURCE!G991,"??0"),"  ","")&amp;" &lt;&lt; TAM_MAX_BITS) |"&amp; IF(lookups!$I$2-3 &gt;= 0, REPT(" ",MAX(1,lookups!$I$2-5+4+1-1-LEN(  IF(ISTEXT(SOURCE!H991),SOURCE!H991,  SUBSTITUTE(SUBSTITUTE(TEXT(SOURCE!H991,"????0"),"  ","")," ",""))   ))), "")&amp;
       IF(ISTEXT(SOURCE!H991),SOURCE!H991, SUBSTITUTE(SUBSTITUTE(TEXT(SOURCE!H991,"????0"),"  ","")," ",""))   &amp;","&amp; IF(lookups!$J$2-3 &gt;= 0, REPT(" ",lookups!$J$2-3-5), "")&amp;
      SOURCE!I991&amp;
" | "&amp; IF(lookups!$K$2-LEN(SOURCE!I991) &gt;= 0, REPT(" ",lookups!$K$2-LEN(SOURCE!I991)), "")&amp;
      SOURCE!J991&amp;      IF(lookups!$L$2-LEN(SOURCE!J991) &gt;= 0, REPT(" ",lookups!$L$2-LEN(SOURCE!J991)), "")&amp;
" | "&amp; IF(lookups!$K$2-LEN(SOURCE!I991) &gt;= 0, REPT(" ",lookups!$K$2-LEN(SOURCE!I991)), "")&amp;
      SOURCE!K991&amp;      IF(lookups!$L$2-LEN(SOURCE!K991) &gt;= 0, REPT(" ",lookups!$M$2-LEN(SOURCE!K991)), "")&amp;
" | "&amp; SOURCE!L991&amp;      IF(lookups!$O$2-LEN(SOURCE!L991) &gt;= 0, REPT(" ",lookups!$O$2-LEN(SOURCE!L991)), "")&amp;
" | "&amp; SOURCE!M991&amp;      IF(lookups!$P$2-LEN(SOURCE!M991) &gt;= 0, REPT(" ",lookups!$P$2-LEN(SOURCE!M991)), "")&amp;
      "},"&amp;IF(SOURCE!O991&lt;&gt;"",""&amp;SOURCE!O991,"")
 )
)
)</f>
        <v>/*  967 */  { addItemToBuffer,              ITM_MAT_BR,                  "",                                            STD_MAT_BR,                                    (0 &lt;&lt; TAM_MAX_BITS) |     0, CAT_NONE | SLS_UNCHANGED | US_UNCHANGED | EIM_DISABLED | PTP_DISABLED     },</v>
      </c>
    </row>
    <row r="992" spans="1:1">
      <c r="A992" s="80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IF(lookups!$E$2-LEN(SOURCE!C992) &gt;= 0, REPT(" ",lookups!$E$2-LEN(SOURCE!C992)), "")&amp;
      SOURCE!D992&amp;", "&amp; IF(lookups!$F$2-LEN(SOURCE!D992) &gt;= 0, REPT(" ",lookups!$F$2-LEN(SOURCE!D992)), "")&amp;
      SOURCE!E992&amp;", "&amp; IF(lookups!$G$2-LEN(SOURCE!E992) &gt;=0, REPT(" ",lookups!$G$2-LEN(SOURCE!E992)), "")&amp;
      SOURCE!F992&amp;", "&amp; IF(lookups!$H$2-LEN(SOURCE!F992) &gt;= 0, REPT(" ",lookups!$H$2-LEN(SOURCE!F992)+2), "")&amp;"("&amp;
      SUBSTITUTE(TEXT(SOURCE!G992,"??0"),"  ","")&amp;" &lt;&lt; TAM_MAX_BITS) |"&amp; IF(lookups!$I$2-3 &gt;= 0, REPT(" ",MAX(1,lookups!$I$2-5+4+1-1-LEN(  IF(ISTEXT(SOURCE!H992),SOURCE!H992,  SUBSTITUTE(SUBSTITUTE(TEXT(SOURCE!H992,"????0"),"  ","")," ",""))   ))), "")&amp;
       IF(ISTEXT(SOURCE!H992),SOURCE!H992, SUBSTITUTE(SUBSTITUTE(TEXT(SOURCE!H992,"????0"),"  ","")," ",""))   &amp;","&amp; IF(lookups!$J$2-3 &gt;= 0, REPT(" ",lookups!$J$2-3-5), "")&amp;
      SOURCE!I992&amp;
" | "&amp; IF(lookups!$K$2-LEN(SOURCE!I992) &gt;= 0, REPT(" ",lookups!$K$2-LEN(SOURCE!I992)), "")&amp;
      SOURCE!J992&amp;      IF(lookups!$L$2-LEN(SOURCE!J992) &gt;= 0, REPT(" ",lookups!$L$2-LEN(SOURCE!J992)), "")&amp;
" | "&amp; IF(lookups!$K$2-LEN(SOURCE!I992) &gt;= 0, REPT(" ",lookups!$K$2-LEN(SOURCE!I992)), "")&amp;
      SOURCE!K992&amp;      IF(lookups!$L$2-LEN(SOURCE!K992) &gt;= 0, REPT(" ",lookups!$M$2-LEN(SOURCE!K992)), "")&amp;
" | "&amp; SOURCE!L992&amp;      IF(lookups!$O$2-LEN(SOURCE!L992) &gt;= 0, REPT(" ",lookups!$O$2-LEN(SOURCE!L992)), "")&amp;
" | "&amp; SOURCE!M992&amp;      IF(lookups!$P$2-LEN(SOURCE!M992) &gt;= 0, REPT(" ",lookups!$P$2-LEN(SOURCE!M992)), "")&amp;
      "},"&amp;IF(SOURCE!O992&lt;&gt;"",""&amp;SOURCE!O992,"")
 )
)
)</f>
        <v>/*  968 */  { itemToBeCoded,                NOPARAM,                     "",                                            STD_OBLIQUE1,                                  (0 &lt;&lt; TAM_MAX_BITS) |     0, CAT_NONE | SLS_UNCHANGED | US_UNCHANGED | EIM_DISABLED | PTP_DISABLED     },</v>
      </c>
    </row>
    <row r="993" spans="1:1">
      <c r="A993" s="80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IF(lookups!$E$2-LEN(SOURCE!C993) &gt;= 0, REPT(" ",lookups!$E$2-LEN(SOURCE!C993)), "")&amp;
      SOURCE!D993&amp;", "&amp; IF(lookups!$F$2-LEN(SOURCE!D993) &gt;= 0, REPT(" ",lookups!$F$2-LEN(SOURCE!D993)), "")&amp;
      SOURCE!E993&amp;", "&amp; IF(lookups!$G$2-LEN(SOURCE!E993) &gt;=0, REPT(" ",lookups!$G$2-LEN(SOURCE!E993)), "")&amp;
      SOURCE!F993&amp;", "&amp; IF(lookups!$H$2-LEN(SOURCE!F993) &gt;= 0, REPT(" ",lookups!$H$2-LEN(SOURCE!F993)+2), "")&amp;"("&amp;
      SUBSTITUTE(TEXT(SOURCE!G993,"??0"),"  ","")&amp;" &lt;&lt; TAM_MAX_BITS) |"&amp; IF(lookups!$I$2-3 &gt;= 0, REPT(" ",MAX(1,lookups!$I$2-5+4+1-1-LEN(  IF(ISTEXT(SOURCE!H993),SOURCE!H993,  SUBSTITUTE(SUBSTITUTE(TEXT(SOURCE!H993,"????0"),"  ","")," ",""))   ))), "")&amp;
       IF(ISTEXT(SOURCE!H993),SOURCE!H993, SUBSTITUTE(SUBSTITUTE(TEXT(SOURCE!H993,"????0"),"  ","")," ",""))   &amp;","&amp; IF(lookups!$J$2-3 &gt;= 0, REPT(" ",lookups!$J$2-3-5), "")&amp;
      SOURCE!I993&amp;
" | "&amp; IF(lookups!$K$2-LEN(SOURCE!I993) &gt;= 0, REPT(" ",lookups!$K$2-LEN(SOURCE!I993)), "")&amp;
      SOURCE!J993&amp;      IF(lookups!$L$2-LEN(SOURCE!J993) &gt;= 0, REPT(" ",lookups!$L$2-LEN(SOURCE!J993)), "")&amp;
" | "&amp; IF(lookups!$K$2-LEN(SOURCE!I993) &gt;= 0, REPT(" ",lookups!$K$2-LEN(SOURCE!I993)), "")&amp;
      SOURCE!K993&amp;      IF(lookups!$L$2-LEN(SOURCE!K993) &gt;= 0, REPT(" ",lookups!$M$2-LEN(SOURCE!K993)), "")&amp;
" | "&amp; SOURCE!L993&amp;      IF(lookups!$O$2-LEN(SOURCE!L993) &gt;= 0, REPT(" ",lookups!$O$2-LEN(SOURCE!L993)), "")&amp;
" | "&amp; SOURCE!M993&amp;      IF(lookups!$P$2-LEN(SOURCE!M993) &gt;= 0, REPT(" ",lookups!$P$2-LEN(SOURCE!M993)), "")&amp;
      "},"&amp;IF(SOURCE!O993&lt;&gt;"",""&amp;SOURCE!O993,"")
 )
)
)</f>
        <v>/*  969 */  { itemToBeCoded,                NOPARAM,                     "",                                            STD_OBLIQUE2,                                  (0 &lt;&lt; TAM_MAX_BITS) |     0, CAT_NONE | SLS_UNCHANGED | US_UNCHANGED | EIM_DISABLED | PTP_DISABLED     },</v>
      </c>
    </row>
    <row r="994" spans="1:1">
      <c r="A994" s="80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IF(lookups!$E$2-LEN(SOURCE!C994) &gt;= 0, REPT(" ",lookups!$E$2-LEN(SOURCE!C994)), "")&amp;
      SOURCE!D994&amp;", "&amp; IF(lookups!$F$2-LEN(SOURCE!D994) &gt;= 0, REPT(" ",lookups!$F$2-LEN(SOURCE!D994)), "")&amp;
      SOURCE!E994&amp;", "&amp; IF(lookups!$G$2-LEN(SOURCE!E994) &gt;=0, REPT(" ",lookups!$G$2-LEN(SOURCE!E994)), "")&amp;
      SOURCE!F994&amp;", "&amp; IF(lookups!$H$2-LEN(SOURCE!F994) &gt;= 0, REPT(" ",lookups!$H$2-LEN(SOURCE!F994)+2), "")&amp;"("&amp;
      SUBSTITUTE(TEXT(SOURCE!G994,"??0"),"  ","")&amp;" &lt;&lt; TAM_MAX_BITS) |"&amp; IF(lookups!$I$2-3 &gt;= 0, REPT(" ",MAX(1,lookups!$I$2-5+4+1-1-LEN(  IF(ISTEXT(SOURCE!H994),SOURCE!H994,  SUBSTITUTE(SUBSTITUTE(TEXT(SOURCE!H994,"????0"),"  ","")," ",""))   ))), "")&amp;
       IF(ISTEXT(SOURCE!H994),SOURCE!H994, SUBSTITUTE(SUBSTITUTE(TEXT(SOURCE!H994,"????0"),"  ","")," ",""))   &amp;","&amp; IF(lookups!$J$2-3 &gt;= 0, REPT(" ",lookups!$J$2-3-5), "")&amp;
      SOURCE!I994&amp;
" | "&amp; IF(lookups!$K$2-LEN(SOURCE!I994) &gt;= 0, REPT(" ",lookups!$K$2-LEN(SOURCE!I994)), "")&amp;
      SOURCE!J994&amp;      IF(lookups!$L$2-LEN(SOURCE!J994) &gt;= 0, REPT(" ",lookups!$L$2-LEN(SOURCE!J994)), "")&amp;
" | "&amp; IF(lookups!$K$2-LEN(SOURCE!I994) &gt;= 0, REPT(" ",lookups!$K$2-LEN(SOURCE!I994)), "")&amp;
      SOURCE!K994&amp;      IF(lookups!$L$2-LEN(SOURCE!K994) &gt;= 0, REPT(" ",lookups!$M$2-LEN(SOURCE!K994)), "")&amp;
" | "&amp; SOURCE!L994&amp;      IF(lookups!$O$2-LEN(SOURCE!L994) &gt;= 0, REPT(" ",lookups!$O$2-LEN(SOURCE!L994)), "")&amp;
" | "&amp; SOURCE!M994&amp;      IF(lookups!$P$2-LEN(SOURCE!M994) &gt;= 0, REPT(" ",lookups!$P$2-LEN(SOURCE!M994)), "")&amp;
      "},"&amp;IF(SOURCE!O994&lt;&gt;"",""&amp;SOURCE!O994,"")
 )
)
)</f>
        <v>/*  970 */  { itemToBeCoded,                NOPARAM,                     "",                                            STD_OBLIQUE3,                                  (0 &lt;&lt; TAM_MAX_BITS) |     0, CAT_NONE | SLS_UNCHANGED | US_UNCHANGED | EIM_DISABLED | PTP_DISABLED     },</v>
      </c>
    </row>
    <row r="995" spans="1:1">
      <c r="A995" s="80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IF(lookups!$E$2-LEN(SOURCE!C995) &gt;= 0, REPT(" ",lookups!$E$2-LEN(SOURCE!C995)), "")&amp;
      SOURCE!D995&amp;", "&amp; IF(lookups!$F$2-LEN(SOURCE!D995) &gt;= 0, REPT(" ",lookups!$F$2-LEN(SOURCE!D995)), "")&amp;
      SOURCE!E995&amp;", "&amp; IF(lookups!$G$2-LEN(SOURCE!E995) &gt;=0, REPT(" ",lookups!$G$2-LEN(SOURCE!E995)), "")&amp;
      SOURCE!F995&amp;", "&amp; IF(lookups!$H$2-LEN(SOURCE!F995) &gt;= 0, REPT(" ",lookups!$H$2-LEN(SOURCE!F995)+2), "")&amp;"("&amp;
      SUBSTITUTE(TEXT(SOURCE!G995,"??0"),"  ","")&amp;" &lt;&lt; TAM_MAX_BITS) |"&amp; IF(lookups!$I$2-3 &gt;= 0, REPT(" ",MAX(1,lookups!$I$2-5+4+1-1-LEN(  IF(ISTEXT(SOURCE!H995),SOURCE!H995,  SUBSTITUTE(SUBSTITUTE(TEXT(SOURCE!H995,"????0"),"  ","")," ",""))   ))), "")&amp;
       IF(ISTEXT(SOURCE!H995),SOURCE!H995, SUBSTITUTE(SUBSTITUTE(TEXT(SOURCE!H995,"????0"),"  ","")," ",""))   &amp;","&amp; IF(lookups!$J$2-3 &gt;= 0, REPT(" ",lookups!$J$2-3-5), "")&amp;
      SOURCE!I995&amp;
" | "&amp; IF(lookups!$K$2-LEN(SOURCE!I995) &gt;= 0, REPT(" ",lookups!$K$2-LEN(SOURCE!I995)), "")&amp;
      SOURCE!J995&amp;      IF(lookups!$L$2-LEN(SOURCE!J995) &gt;= 0, REPT(" ",lookups!$L$2-LEN(SOURCE!J995)), "")&amp;
" | "&amp; IF(lookups!$K$2-LEN(SOURCE!I995) &gt;= 0, REPT(" ",lookups!$K$2-LEN(SOURCE!I995)), "")&amp;
      SOURCE!K995&amp;      IF(lookups!$L$2-LEN(SOURCE!K995) &gt;= 0, REPT(" ",lookups!$M$2-LEN(SOURCE!K995)), "")&amp;
" | "&amp; SOURCE!L995&amp;      IF(lookups!$O$2-LEN(SOURCE!L995) &gt;= 0, REPT(" ",lookups!$O$2-LEN(SOURCE!L995)), "")&amp;
" | "&amp; SOURCE!M995&amp;      IF(lookups!$P$2-LEN(SOURCE!M995) &gt;= 0, REPT(" ",lookups!$P$2-LEN(SOURCE!M995)), "")&amp;
      "},"&amp;IF(SOURCE!O995&lt;&gt;"",""&amp;SOURCE!O995,"")
 )
)
)</f>
        <v>/*  971 */  { itemToBeCoded,                NOPARAM,                     "",                                            STD_OBLIQUE4,                                  (0 &lt;&lt; TAM_MAX_BITS) |     0, CAT_NONE | SLS_UNCHANGED | US_UNCHANGED | EIM_DISABLED | PTP_DISABLED     },</v>
      </c>
    </row>
    <row r="996" spans="1:1">
      <c r="A996" s="80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IF(lookups!$E$2-LEN(SOURCE!C996) &gt;= 0, REPT(" ",lookups!$E$2-LEN(SOURCE!C996)), "")&amp;
      SOURCE!D996&amp;", "&amp; IF(lookups!$F$2-LEN(SOURCE!D996) &gt;= 0, REPT(" ",lookups!$F$2-LEN(SOURCE!D996)), "")&amp;
      SOURCE!E996&amp;", "&amp; IF(lookups!$G$2-LEN(SOURCE!E996) &gt;=0, REPT(" ",lookups!$G$2-LEN(SOURCE!E996)), "")&amp;
      SOURCE!F996&amp;", "&amp; IF(lookups!$H$2-LEN(SOURCE!F996) &gt;= 0, REPT(" ",lookups!$H$2-LEN(SOURCE!F996)+2), "")&amp;"("&amp;
      SUBSTITUTE(TEXT(SOURCE!G996,"??0"),"  ","")&amp;" &lt;&lt; TAM_MAX_BITS) |"&amp; IF(lookups!$I$2-3 &gt;= 0, REPT(" ",MAX(1,lookups!$I$2-5+4+1-1-LEN(  IF(ISTEXT(SOURCE!H996),SOURCE!H996,  SUBSTITUTE(SUBSTITUTE(TEXT(SOURCE!H996,"????0"),"  ","")," ",""))   ))), "")&amp;
       IF(ISTEXT(SOURCE!H996),SOURCE!H996, SUBSTITUTE(SUBSTITUTE(TEXT(SOURCE!H996,"????0"),"  ","")," ",""))   &amp;","&amp; IF(lookups!$J$2-3 &gt;= 0, REPT(" ",lookups!$J$2-3-5), "")&amp;
      SOURCE!I996&amp;
" | "&amp; IF(lookups!$K$2-LEN(SOURCE!I996) &gt;= 0, REPT(" ",lookups!$K$2-LEN(SOURCE!I996)), "")&amp;
      SOURCE!J996&amp;      IF(lookups!$L$2-LEN(SOURCE!J996) &gt;= 0, REPT(" ",lookups!$L$2-LEN(SOURCE!J996)), "")&amp;
" | "&amp; IF(lookups!$K$2-LEN(SOURCE!I996) &gt;= 0, REPT(" ",lookups!$K$2-LEN(SOURCE!I996)), "")&amp;
      SOURCE!K996&amp;      IF(lookups!$L$2-LEN(SOURCE!K996) &gt;= 0, REPT(" ",lookups!$M$2-LEN(SOURCE!K996)), "")&amp;
" | "&amp; SOURCE!L996&amp;      IF(lookups!$O$2-LEN(SOURCE!L996) &gt;= 0, REPT(" ",lookups!$O$2-LEN(SOURCE!L996)), "")&amp;
" | "&amp; SOURCE!M996&amp;      IF(lookups!$P$2-LEN(SOURCE!M996) &gt;= 0, REPT(" ",lookups!$P$2-LEN(SOURCE!M996)), "")&amp;
      "},"&amp;IF(SOURCE!O996&lt;&gt;"",""&amp;SOURCE!O996,"")
 )
)
)</f>
        <v>/*  972 */  { itemToBeCoded,                NOPARAM,                     "",                                            STD_CURSOR,                                    (0 &lt;&lt; TAM_MAX_BITS) |     0, CAT_NONE | SLS_UNCHANGED | US_UNCHANGED | EIM_DISABLED | PTP_DISABLED     },</v>
      </c>
    </row>
    <row r="997" spans="1:1">
      <c r="A997" s="80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IF(lookups!$E$2-LEN(SOURCE!C997) &gt;= 0, REPT(" ",lookups!$E$2-LEN(SOURCE!C997)), "")&amp;
      SOURCE!D997&amp;", "&amp; IF(lookups!$F$2-LEN(SOURCE!D997) &gt;= 0, REPT(" ",lookups!$F$2-LEN(SOURCE!D997)), "")&amp;
      SOURCE!E997&amp;", "&amp; IF(lookups!$G$2-LEN(SOURCE!E997) &gt;=0, REPT(" ",lookups!$G$2-LEN(SOURCE!E997)), "")&amp;
      SOURCE!F997&amp;", "&amp; IF(lookups!$H$2-LEN(SOURCE!F997) &gt;= 0, REPT(" ",lookups!$H$2-LEN(SOURCE!F997)+2), "")&amp;"("&amp;
      SUBSTITUTE(TEXT(SOURCE!G997,"??0"),"  ","")&amp;" &lt;&lt; TAM_MAX_BITS) |"&amp; IF(lookups!$I$2-3 &gt;= 0, REPT(" ",MAX(1,lookups!$I$2-5+4+1-1-LEN(  IF(ISTEXT(SOURCE!H997),SOURCE!H997,  SUBSTITUTE(SUBSTITUTE(TEXT(SOURCE!H997,"????0"),"  ","")," ",""))   ))), "")&amp;
       IF(ISTEXT(SOURCE!H997),SOURCE!H997, SUBSTITUTE(SUBSTITUTE(TEXT(SOURCE!H997,"????0"),"  ","")," ",""))   &amp;","&amp; IF(lookups!$J$2-3 &gt;= 0, REPT(" ",lookups!$J$2-3-5), "")&amp;
      SOURCE!I997&amp;
" | "&amp; IF(lookups!$K$2-LEN(SOURCE!I997) &gt;= 0, REPT(" ",lookups!$K$2-LEN(SOURCE!I997)), "")&amp;
      SOURCE!J997&amp;      IF(lookups!$L$2-LEN(SOURCE!J997) &gt;= 0, REPT(" ",lookups!$L$2-LEN(SOURCE!J997)), "")&amp;
" | "&amp; IF(lookups!$K$2-LEN(SOURCE!I997) &gt;= 0, REPT(" ",lookups!$K$2-LEN(SOURCE!I997)), "")&amp;
      SOURCE!K997&amp;      IF(lookups!$L$2-LEN(SOURCE!K997) &gt;= 0, REPT(" ",lookups!$M$2-LEN(SOURCE!K997)), "")&amp;
" | "&amp; SOURCE!L997&amp;      IF(lookups!$O$2-LEN(SOURCE!L997) &gt;= 0, REPT(" ",lookups!$O$2-LEN(SOURCE!L997)), "")&amp;
" | "&amp; SOURCE!M997&amp;      IF(lookups!$P$2-LEN(SOURCE!M997) &gt;= 0, REPT(" ",lookups!$P$2-LEN(SOURCE!M997)), "")&amp;
      "},"&amp;IF(SOURCE!O997&lt;&gt;"",""&amp;SOURCE!O997,"")
 )
)
)</f>
        <v>/*  973 */  { itemToBeCoded,                NOPARAM,                     "",                                            STD_PERIOD34,                                  (0 &lt;&lt; TAM_MAX_BITS) |     0, CAT_NONE | SLS_UNCHANGED | US_UNCHANGED | EIM_DISABLED | PTP_DISABLED     },</v>
      </c>
    </row>
    <row r="998" spans="1:1">
      <c r="A998" s="80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IF(lookups!$E$2-LEN(SOURCE!C998) &gt;= 0, REPT(" ",lookups!$E$2-LEN(SOURCE!C998)), "")&amp;
      SOURCE!D998&amp;", "&amp; IF(lookups!$F$2-LEN(SOURCE!D998) &gt;= 0, REPT(" ",lookups!$F$2-LEN(SOURCE!D998)), "")&amp;
      SOURCE!E998&amp;", "&amp; IF(lookups!$G$2-LEN(SOURCE!E998) &gt;=0, REPT(" ",lookups!$G$2-LEN(SOURCE!E998)), "")&amp;
      SOURCE!F998&amp;", "&amp; IF(lookups!$H$2-LEN(SOURCE!F998) &gt;= 0, REPT(" ",lookups!$H$2-LEN(SOURCE!F998)+2), "")&amp;"("&amp;
      SUBSTITUTE(TEXT(SOURCE!G998,"??0"),"  ","")&amp;" &lt;&lt; TAM_MAX_BITS) |"&amp; IF(lookups!$I$2-3 &gt;= 0, REPT(" ",MAX(1,lookups!$I$2-5+4+1-1-LEN(  IF(ISTEXT(SOURCE!H998),SOURCE!H998,  SUBSTITUTE(SUBSTITUTE(TEXT(SOURCE!H998,"????0"),"  ","")," ",""))   ))), "")&amp;
       IF(ISTEXT(SOURCE!H998),SOURCE!H998, SUBSTITUTE(SUBSTITUTE(TEXT(SOURCE!H998,"????0"),"  ","")," ",""))   &amp;","&amp; IF(lookups!$J$2-3 &gt;= 0, REPT(" ",lookups!$J$2-3-5), "")&amp;
      SOURCE!I998&amp;
" | "&amp; IF(lookups!$K$2-LEN(SOURCE!I998) &gt;= 0, REPT(" ",lookups!$K$2-LEN(SOURCE!I998)), "")&amp;
      SOURCE!J998&amp;      IF(lookups!$L$2-LEN(SOURCE!J998) &gt;= 0, REPT(" ",lookups!$L$2-LEN(SOURCE!J998)), "")&amp;
" | "&amp; IF(lookups!$K$2-LEN(SOURCE!I998) &gt;= 0, REPT(" ",lookups!$K$2-LEN(SOURCE!I998)), "")&amp;
      SOURCE!K998&amp;      IF(lookups!$L$2-LEN(SOURCE!K998) &gt;= 0, REPT(" ",lookups!$M$2-LEN(SOURCE!K998)), "")&amp;
" | "&amp; SOURCE!L998&amp;      IF(lookups!$O$2-LEN(SOURCE!L998) &gt;= 0, REPT(" ",lookups!$O$2-LEN(SOURCE!L998)), "")&amp;
" | "&amp; SOURCE!M998&amp;      IF(lookups!$P$2-LEN(SOURCE!M998) &gt;= 0, REPT(" ",lookups!$P$2-LEN(SOURCE!M998)), "")&amp;
      "},"&amp;IF(SOURCE!O998&lt;&gt;"",""&amp;SOURCE!O998,"")
 )
)
)</f>
        <v>/*  974 */  { itemToBeCoded,                NOPARAM,                     "",                                            STD_COMMA34,                                   (0 &lt;&lt; TAM_MAX_BITS) |     0, CAT_NONE | SLS_UNCHANGED | US_UNCHANGED | EIM_DISABLED | PTP_DISABLED     },</v>
      </c>
    </row>
    <row r="999" spans="1:1">
      <c r="A999" s="80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IF(lookups!$E$2-LEN(SOURCE!C999) &gt;= 0, REPT(" ",lookups!$E$2-LEN(SOURCE!C999)), "")&amp;
      SOURCE!D999&amp;", "&amp; IF(lookups!$F$2-LEN(SOURCE!D999) &gt;= 0, REPT(" ",lookups!$F$2-LEN(SOURCE!D999)), "")&amp;
      SOURCE!E999&amp;", "&amp; IF(lookups!$G$2-LEN(SOURCE!E999) &gt;=0, REPT(" ",lookups!$G$2-LEN(SOURCE!E999)), "")&amp;
      SOURCE!F999&amp;", "&amp; IF(lookups!$H$2-LEN(SOURCE!F999) &gt;= 0, REPT(" ",lookups!$H$2-LEN(SOURCE!F999)+2), "")&amp;"("&amp;
      SUBSTITUTE(TEXT(SOURCE!G999,"??0"),"  ","")&amp;" &lt;&lt; TAM_MAX_BITS) |"&amp; IF(lookups!$I$2-3 &gt;= 0, REPT(" ",MAX(1,lookups!$I$2-5+4+1-1-LEN(  IF(ISTEXT(SOURCE!H999),SOURCE!H999,  SUBSTITUTE(SUBSTITUTE(TEXT(SOURCE!H999,"????0"),"  ","")," ",""))   ))), "")&amp;
       IF(ISTEXT(SOURCE!H999),SOURCE!H999, SUBSTITUTE(SUBSTITUTE(TEXT(SOURCE!H999,"????0"),"  ","")," ",""))   &amp;","&amp; IF(lookups!$J$2-3 &gt;= 0, REPT(" ",lookups!$J$2-3-5), "")&amp;
      SOURCE!I999&amp;
" | "&amp; IF(lookups!$K$2-LEN(SOURCE!I999) &gt;= 0, REPT(" ",lookups!$K$2-LEN(SOURCE!I999)), "")&amp;
      SOURCE!J999&amp;      IF(lookups!$L$2-LEN(SOURCE!J999) &gt;= 0, REPT(" ",lookups!$L$2-LEN(SOURCE!J999)), "")&amp;
" | "&amp; IF(lookups!$K$2-LEN(SOURCE!I999) &gt;= 0, REPT(" ",lookups!$K$2-LEN(SOURCE!I999)), "")&amp;
      SOURCE!K999&amp;      IF(lookups!$L$2-LEN(SOURCE!K999) &gt;= 0, REPT(" ",lookups!$M$2-LEN(SOURCE!K999)), "")&amp;
" | "&amp; SOURCE!L999&amp;      IF(lookups!$O$2-LEN(SOURCE!L999) &gt;= 0, REPT(" ",lookups!$O$2-LEN(SOURCE!L999)), "")&amp;
" | "&amp; SOURCE!M999&amp;      IF(lookups!$P$2-LEN(SOURCE!M999) &gt;= 0, REPT(" ",lookups!$P$2-LEN(SOURCE!M999)), "")&amp;
      "},"&amp;IF(SOURCE!O999&lt;&gt;"",""&amp;SOURCE!O999,"")
 )
)
)</f>
        <v>/*  975 */  { addItemToBuffer,              ITM_BATTERY,                 "",                                            STD_BATTERY,                                   (0 &lt;&lt; TAM_MAX_BITS) |     0, CAT_NONE | SLS_UNCHANGED | US_UNCHANGED | EIM_DISABLED | PTP_DISABLED     },</v>
      </c>
    </row>
    <row r="1000" spans="1:1">
      <c r="A1000" s="80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IF(lookups!$E$2-LEN(SOURCE!C1000) &gt;= 0, REPT(" ",lookups!$E$2-LEN(SOURCE!C1000)), "")&amp;
      SOURCE!D1000&amp;", "&amp; IF(lookups!$F$2-LEN(SOURCE!D1000) &gt;= 0, REPT(" ",lookups!$F$2-LEN(SOURCE!D1000)), "")&amp;
      SOURCE!E1000&amp;", "&amp; IF(lookups!$G$2-LEN(SOURCE!E1000) &gt;=0, REPT(" ",lookups!$G$2-LEN(SOURCE!E1000)), "")&amp;
      SOURCE!F1000&amp;", "&amp; IF(lookups!$H$2-LEN(SOURCE!F1000) &gt;= 0, REPT(" ",lookups!$H$2-LEN(SOURCE!F1000)+2), "")&amp;"("&amp;
      SUBSTITUTE(TEXT(SOURCE!G1000,"??0"),"  ","")&amp;" &lt;&lt; TAM_MAX_BITS) |"&amp; IF(lookups!$I$2-3 &gt;= 0, REPT(" ",MAX(1,lookups!$I$2-5+4+1-1-LEN(  IF(ISTEXT(SOURCE!H1000),SOURCE!H1000,  SUBSTITUTE(SUBSTITUTE(TEXT(SOURCE!H1000,"????0"),"  ","")," ",""))   ))), "")&amp;
       IF(ISTEXT(SOURCE!H1000),SOURCE!H1000, SUBSTITUTE(SUBSTITUTE(TEXT(SOURCE!H1000,"????0"),"  ","")," ",""))   &amp;","&amp; IF(lookups!$J$2-3 &gt;= 0, REPT(" ",lookups!$J$2-3-5), "")&amp;
      SOURCE!I1000&amp;
" | "&amp; IF(lookups!$K$2-LEN(SOURCE!I1000) &gt;= 0, REPT(" ",lookups!$K$2-LEN(SOURCE!I1000)), "")&amp;
      SOURCE!J1000&amp;      IF(lookups!$L$2-LEN(SOURCE!J1000) &gt;= 0, REPT(" ",lookups!$L$2-LEN(SOURCE!J1000)), "")&amp;
" | "&amp; IF(lookups!$K$2-LEN(SOURCE!I1000) &gt;= 0, REPT(" ",lookups!$K$2-LEN(SOURCE!I1000)), "")&amp;
      SOURCE!K1000&amp;      IF(lookups!$L$2-LEN(SOURCE!K1000) &gt;= 0, REPT(" ",lookups!$M$2-LEN(SOURCE!K1000)), "")&amp;
" | "&amp; SOURCE!L1000&amp;      IF(lookups!$O$2-LEN(SOURCE!L1000) &gt;= 0, REPT(" ",lookups!$O$2-LEN(SOURCE!L1000)), "")&amp;
" | "&amp; SOURCE!M1000&amp;      IF(lookups!$P$2-LEN(SOURCE!M1000) &gt;= 0, REPT(" ",lookups!$P$2-LEN(SOURCE!M1000)), "")&amp;
      "},"&amp;IF(SOURCE!O1000&lt;&gt;"",""&amp;SOURCE!O1000,"")
 )
)
)</f>
        <v>/*  976 */  { addItemToBuffer,              ITM_PGM_BEGIN,               "",                                            STD_PGM_BEGIN,                                 (0 &lt;&lt; TAM_MAX_BITS) |     0, CAT_NONE | SLS_UNCHANGED | US_UNCHANGED | EIM_DISABLED | PTP_DISABLED     },</v>
      </c>
    </row>
    <row r="1001" spans="1:1">
      <c r="A1001" s="80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IF(lookups!$E$2-LEN(SOURCE!C1001) &gt;= 0, REPT(" ",lookups!$E$2-LEN(SOURCE!C1001)), "")&amp;
      SOURCE!D1001&amp;", "&amp; IF(lookups!$F$2-LEN(SOURCE!D1001) &gt;= 0, REPT(" ",lookups!$F$2-LEN(SOURCE!D1001)), "")&amp;
      SOURCE!E1001&amp;", "&amp; IF(lookups!$G$2-LEN(SOURCE!E1001) &gt;=0, REPT(" ",lookups!$G$2-LEN(SOURCE!E1001)), "")&amp;
      SOURCE!F1001&amp;", "&amp; IF(lookups!$H$2-LEN(SOURCE!F1001) &gt;= 0, REPT(" ",lookups!$H$2-LEN(SOURCE!F1001)+2), "")&amp;"("&amp;
      SUBSTITUTE(TEXT(SOURCE!G1001,"??0"),"  ","")&amp;" &lt;&lt; TAM_MAX_BITS) |"&amp; IF(lookups!$I$2-3 &gt;= 0, REPT(" ",MAX(1,lookups!$I$2-5+4+1-1-LEN(  IF(ISTEXT(SOURCE!H1001),SOURCE!H1001,  SUBSTITUTE(SUBSTITUTE(TEXT(SOURCE!H1001,"????0"),"  ","")," ",""))   ))), "")&amp;
       IF(ISTEXT(SOURCE!H1001),SOURCE!H1001, SUBSTITUTE(SUBSTITUTE(TEXT(SOURCE!H1001,"????0"),"  ","")," ",""))   &amp;","&amp; IF(lookups!$J$2-3 &gt;= 0, REPT(" ",lookups!$J$2-3-5), "")&amp;
      SOURCE!I1001&amp;
" | "&amp; IF(lookups!$K$2-LEN(SOURCE!I1001) &gt;= 0, REPT(" ",lookups!$K$2-LEN(SOURCE!I1001)), "")&amp;
      SOURCE!J1001&amp;      IF(lookups!$L$2-LEN(SOURCE!J1001) &gt;= 0, REPT(" ",lookups!$L$2-LEN(SOURCE!J1001)), "")&amp;
" | "&amp; IF(lookups!$K$2-LEN(SOURCE!I1001) &gt;= 0, REPT(" ",lookups!$K$2-LEN(SOURCE!I1001)), "")&amp;
      SOURCE!K1001&amp;      IF(lookups!$L$2-LEN(SOURCE!K1001) &gt;= 0, REPT(" ",lookups!$M$2-LEN(SOURCE!K1001)), "")&amp;
" | "&amp; SOURCE!L1001&amp;      IF(lookups!$O$2-LEN(SOURCE!L1001) &gt;= 0, REPT(" ",lookups!$O$2-LEN(SOURCE!L1001)), "")&amp;
" | "&amp; SOURCE!M1001&amp;      IF(lookups!$P$2-LEN(SOURCE!M1001) &gt;= 0, REPT(" ",lookups!$P$2-LEN(SOURCE!M1001)), "")&amp;
      "},"&amp;IF(SOURCE!O1001&lt;&gt;"",""&amp;SOURCE!O1001,"")
 )
)
)</f>
        <v>/*  977 */  { addItemToBuffer,              ITM_USER_MODE,               "",                                            STD_USER_MODE,                                 (0 &lt;&lt; TAM_MAX_BITS) |     0, CAT_NONE | SLS_UNCHANGED | US_UNCHANGED | EIM_DISABLED | PTP_DISABLED     },</v>
      </c>
    </row>
    <row r="1002" spans="1:1">
      <c r="A1002" s="80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IF(lookups!$E$2-LEN(SOURCE!C1002) &gt;= 0, REPT(" ",lookups!$E$2-LEN(SOURCE!C1002)), "")&amp;
      SOURCE!D1002&amp;", "&amp; IF(lookups!$F$2-LEN(SOURCE!D1002) &gt;= 0, REPT(" ",lookups!$F$2-LEN(SOURCE!D1002)), "")&amp;
      SOURCE!E1002&amp;", "&amp; IF(lookups!$G$2-LEN(SOURCE!E1002) &gt;=0, REPT(" ",lookups!$G$2-LEN(SOURCE!E1002)), "")&amp;
      SOURCE!F1002&amp;", "&amp; IF(lookups!$H$2-LEN(SOURCE!F1002) &gt;= 0, REPT(" ",lookups!$H$2-LEN(SOURCE!F1002)+2), "")&amp;"("&amp;
      SUBSTITUTE(TEXT(SOURCE!G1002,"??0"),"  ","")&amp;" &lt;&lt; TAM_MAX_BITS) |"&amp; IF(lookups!$I$2-3 &gt;= 0, REPT(" ",MAX(1,lookups!$I$2-5+4+1-1-LEN(  IF(ISTEXT(SOURCE!H1002),SOURCE!H1002,  SUBSTITUTE(SUBSTITUTE(TEXT(SOURCE!H1002,"????0"),"  ","")," ",""))   ))), "")&amp;
       IF(ISTEXT(SOURCE!H1002),SOURCE!H1002, SUBSTITUTE(SUBSTITUTE(TEXT(SOURCE!H1002,"????0"),"  ","")," ",""))   &amp;","&amp; IF(lookups!$J$2-3 &gt;= 0, REPT(" ",lookups!$J$2-3-5), "")&amp;
      SOURCE!I1002&amp;
" | "&amp; IF(lookups!$K$2-LEN(SOURCE!I1002) &gt;= 0, REPT(" ",lookups!$K$2-LEN(SOURCE!I1002)), "")&amp;
      SOURCE!J1002&amp;      IF(lookups!$L$2-LEN(SOURCE!J1002) &gt;= 0, REPT(" ",lookups!$L$2-LEN(SOURCE!J1002)), "")&amp;
" | "&amp; IF(lookups!$K$2-LEN(SOURCE!I1002) &gt;= 0, REPT(" ",lookups!$K$2-LEN(SOURCE!I1002)), "")&amp;
      SOURCE!K1002&amp;      IF(lookups!$L$2-LEN(SOURCE!K1002) &gt;= 0, REPT(" ",lookups!$M$2-LEN(SOURCE!K1002)), "")&amp;
" | "&amp; SOURCE!L1002&amp;      IF(lookups!$O$2-LEN(SOURCE!L1002) &gt;= 0, REPT(" ",lookups!$O$2-LEN(SOURCE!L1002)), "")&amp;
" | "&amp; SOURCE!M1002&amp;      IF(lookups!$P$2-LEN(SOURCE!M1002) &gt;= 0, REPT(" ",lookups!$P$2-LEN(SOURCE!M1002)), "")&amp;
      "},"&amp;IF(SOURCE!O1002&lt;&gt;"",""&amp;SOURCE!O1002,"")
 )
)
)</f>
        <v>/*  978 */  { addItemToBuffer,              ITM_UK,                      "",                                            STD_UK,                                        (0 &lt;&lt; TAM_MAX_BITS) |     0, CAT_NONE | SLS_UNCHANGED | US_UNCHANGED | EIM_DISABLED | PTP_DISABLED     },</v>
      </c>
    </row>
    <row r="1003" spans="1:1">
      <c r="A1003" s="80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IF(lookups!$E$2-LEN(SOURCE!C1003) &gt;= 0, REPT(" ",lookups!$E$2-LEN(SOURCE!C1003)), "")&amp;
      SOURCE!D1003&amp;", "&amp; IF(lookups!$F$2-LEN(SOURCE!D1003) &gt;= 0, REPT(" ",lookups!$F$2-LEN(SOURCE!D1003)), "")&amp;
      SOURCE!E1003&amp;", "&amp; IF(lookups!$G$2-LEN(SOURCE!E1003) &gt;=0, REPT(" ",lookups!$G$2-LEN(SOURCE!E1003)), "")&amp;
      SOURCE!F1003&amp;", "&amp; IF(lookups!$H$2-LEN(SOURCE!F1003) &gt;= 0, REPT(" ",lookups!$H$2-LEN(SOURCE!F1003)+2), "")&amp;"("&amp;
      SUBSTITUTE(TEXT(SOURCE!G1003,"??0"),"  ","")&amp;" &lt;&lt; TAM_MAX_BITS) |"&amp; IF(lookups!$I$2-3 &gt;= 0, REPT(" ",MAX(1,lookups!$I$2-5+4+1-1-LEN(  IF(ISTEXT(SOURCE!H1003),SOURCE!H1003,  SUBSTITUTE(SUBSTITUTE(TEXT(SOURCE!H1003,"????0"),"  ","")," ",""))   ))), "")&amp;
       IF(ISTEXT(SOURCE!H1003),SOURCE!H1003, SUBSTITUTE(SUBSTITUTE(TEXT(SOURCE!H1003,"????0"),"  ","")," ",""))   &amp;","&amp; IF(lookups!$J$2-3 &gt;= 0, REPT(" ",lookups!$J$2-3-5), "")&amp;
      SOURCE!I1003&amp;
" | "&amp; IF(lookups!$K$2-LEN(SOURCE!I1003) &gt;= 0, REPT(" ",lookups!$K$2-LEN(SOURCE!I1003)), "")&amp;
      SOURCE!J1003&amp;      IF(lookups!$L$2-LEN(SOURCE!J1003) &gt;= 0, REPT(" ",lookups!$L$2-LEN(SOURCE!J1003)), "")&amp;
" | "&amp; IF(lookups!$K$2-LEN(SOURCE!I1003) &gt;= 0, REPT(" ",lookups!$K$2-LEN(SOURCE!I1003)), "")&amp;
      SOURCE!K1003&amp;      IF(lookups!$L$2-LEN(SOURCE!K1003) &gt;= 0, REPT(" ",lookups!$M$2-LEN(SOURCE!K1003)), "")&amp;
" | "&amp; SOURCE!L1003&amp;      IF(lookups!$O$2-LEN(SOURCE!L1003) &gt;= 0, REPT(" ",lookups!$O$2-LEN(SOURCE!L1003)), "")&amp;
" | "&amp; SOURCE!M1003&amp;      IF(lookups!$P$2-LEN(SOURCE!M1003) &gt;= 0, REPT(" ",lookups!$P$2-LEN(SOURCE!M1003)), "")&amp;
      "},"&amp;IF(SOURCE!O1003&lt;&gt;"",""&amp;SOURCE!O1003,"")
 )
)
)</f>
        <v>/*  979 */  { addItemToBuffer,              ITM_US,                      "",                                            STD_US,                                        (0 &lt;&lt; TAM_MAX_BITS) |     0, CAT_NONE | SLS_UNCHANGED | US_UNCHANGED | EIM_DISABLED | PTP_DISABLED     },</v>
      </c>
    </row>
    <row r="1004" spans="1:1">
      <c r="A1004" s="80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IF(lookups!$E$2-LEN(SOURCE!C1004) &gt;= 0, REPT(" ",lookups!$E$2-LEN(SOURCE!C1004)), "")&amp;
      SOURCE!D1004&amp;", "&amp; IF(lookups!$F$2-LEN(SOURCE!D1004) &gt;= 0, REPT(" ",lookups!$F$2-LEN(SOURCE!D1004)), "")&amp;
      SOURCE!E1004&amp;", "&amp; IF(lookups!$G$2-LEN(SOURCE!E1004) &gt;=0, REPT(" ",lookups!$G$2-LEN(SOURCE!E1004)), "")&amp;
      SOURCE!F1004&amp;", "&amp; IF(lookups!$H$2-LEN(SOURCE!F1004) &gt;= 0, REPT(" ",lookups!$H$2-LEN(SOURCE!F1004)+2), "")&amp;"("&amp;
      SUBSTITUTE(TEXT(SOURCE!G1004,"??0"),"  ","")&amp;" &lt;&lt; TAM_MAX_BITS) |"&amp; IF(lookups!$I$2-3 &gt;= 0, REPT(" ",MAX(1,lookups!$I$2-5+4+1-1-LEN(  IF(ISTEXT(SOURCE!H1004),SOURCE!H1004,  SUBSTITUTE(SUBSTITUTE(TEXT(SOURCE!H1004,"????0"),"  ","")," ",""))   ))), "")&amp;
       IF(ISTEXT(SOURCE!H1004),SOURCE!H1004, SUBSTITUTE(SUBSTITUTE(TEXT(SOURCE!H1004,"????0"),"  ","")," ",""))   &amp;","&amp; IF(lookups!$J$2-3 &gt;= 0, REPT(" ",lookups!$J$2-3-5), "")&amp;
      SOURCE!I1004&amp;
" | "&amp; IF(lookups!$K$2-LEN(SOURCE!I1004) &gt;= 0, REPT(" ",lookups!$K$2-LEN(SOURCE!I1004)), "")&amp;
      SOURCE!J1004&amp;      IF(lookups!$L$2-LEN(SOURCE!J1004) &gt;= 0, REPT(" ",lookups!$L$2-LEN(SOURCE!J1004)), "")&amp;
" | "&amp; IF(lookups!$K$2-LEN(SOURCE!I1004) &gt;= 0, REPT(" ",lookups!$K$2-LEN(SOURCE!I1004)), "")&amp;
      SOURCE!K1004&amp;      IF(lookups!$L$2-LEN(SOURCE!K1004) &gt;= 0, REPT(" ",lookups!$M$2-LEN(SOURCE!K1004)), "")&amp;
" | "&amp; SOURCE!L1004&amp;      IF(lookups!$O$2-LEN(SOURCE!L1004) &gt;= 0, REPT(" ",lookups!$O$2-LEN(SOURCE!L1004)), "")&amp;
" | "&amp; SOURCE!M1004&amp;      IF(lookups!$P$2-LEN(SOURCE!M1004) &gt;= 0, REPT(" ",lookups!$P$2-LEN(SOURCE!M1004)), "")&amp;
      "},"&amp;IF(SOURCE!O1004&lt;&gt;"",""&amp;SOURCE!O1004,"")
 )
)
)</f>
        <v>/*  980 */  { addItemToBuffer,              ITM_NEG_EXCLAMATION_MARK,    "",                                            STD_NEG_EXCLAMATION_MARK,                      (0 &lt;&lt; TAM_MAX_BITS) |     0, CAT_NONE | SLS_UNCHANGED | US_UNCHANGED | EIM_DISABLED | PTP_DISABLED     },</v>
      </c>
    </row>
    <row r="1005" spans="1:1">
      <c r="A1005" s="80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IF(lookups!$E$2-LEN(SOURCE!C1005) &gt;= 0, REPT(" ",lookups!$E$2-LEN(SOURCE!C1005)), "")&amp;
      SOURCE!D1005&amp;", "&amp; IF(lookups!$F$2-LEN(SOURCE!D1005) &gt;= 0, REPT(" ",lookups!$F$2-LEN(SOURCE!D1005)), "")&amp;
      SOURCE!E1005&amp;", "&amp; IF(lookups!$G$2-LEN(SOURCE!E1005) &gt;=0, REPT(" ",lookups!$G$2-LEN(SOURCE!E1005)), "")&amp;
      SOURCE!F1005&amp;", "&amp; IF(lookups!$H$2-LEN(SOURCE!F1005) &gt;= 0, REPT(" ",lookups!$H$2-LEN(SOURCE!F1005)+2), "")&amp;"("&amp;
      SUBSTITUTE(TEXT(SOURCE!G1005,"??0"),"  ","")&amp;" &lt;&lt; TAM_MAX_BITS) |"&amp; IF(lookups!$I$2-3 &gt;= 0, REPT(" ",MAX(1,lookups!$I$2-5+4+1-1-LEN(  IF(ISTEXT(SOURCE!H1005),SOURCE!H1005,  SUBSTITUTE(SUBSTITUTE(TEXT(SOURCE!H1005,"????0"),"  ","")," ",""))   ))), "")&amp;
       IF(ISTEXT(SOURCE!H1005),SOURCE!H1005, SUBSTITUTE(SUBSTITUTE(TEXT(SOURCE!H1005,"????0"),"  ","")," ",""))   &amp;","&amp; IF(lookups!$J$2-3 &gt;= 0, REPT(" ",lookups!$J$2-3-5), "")&amp;
      SOURCE!I1005&amp;
" | "&amp; IF(lookups!$K$2-LEN(SOURCE!I1005) &gt;= 0, REPT(" ",lookups!$K$2-LEN(SOURCE!I1005)), "")&amp;
      SOURCE!J1005&amp;      IF(lookups!$L$2-LEN(SOURCE!J1005) &gt;= 0, REPT(" ",lookups!$L$2-LEN(SOURCE!J1005)), "")&amp;
" | "&amp; IF(lookups!$K$2-LEN(SOURCE!I1005) &gt;= 0, REPT(" ",lookups!$K$2-LEN(SOURCE!I1005)), "")&amp;
      SOURCE!K1005&amp;      IF(lookups!$L$2-LEN(SOURCE!K1005) &gt;= 0, REPT(" ",lookups!$M$2-LEN(SOURCE!K1005)), "")&amp;
" | "&amp; SOURCE!L1005&amp;      IF(lookups!$O$2-LEN(SOURCE!L1005) &gt;= 0, REPT(" ",lookups!$O$2-LEN(SOURCE!L1005)), "")&amp;
" | "&amp; SOURCE!M1005&amp;      IF(lookups!$P$2-LEN(SOURCE!M1005) &gt;= 0, REPT(" ",lookups!$P$2-LEN(SOURCE!M1005)), "")&amp;
      "},"&amp;IF(SOURCE!O1005&lt;&gt;"",""&amp;SOURCE!O1005,"")
 )
)
)</f>
        <v>/*  981 */  { addItemToBuffer,              ITM_ex,                      "",                                            STD_RIGHT_OVER_LEFT_ARROW,                     (0 &lt;&lt; TAM_MAX_BITS) |     0, CAT_NONE | SLS_UNCHANGED | US_UNCHANGED | EIM_DISABLED | PTP_DISABLED     },</v>
      </c>
    </row>
    <row r="1006" spans="1:1">
      <c r="A1006" s="80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IF(lookups!$E$2-LEN(SOURCE!C1006) &gt;= 0, REPT(" ",lookups!$E$2-LEN(SOURCE!C1006)), "")&amp;
      SOURCE!D1006&amp;", "&amp; IF(lookups!$F$2-LEN(SOURCE!D1006) &gt;= 0, REPT(" ",lookups!$F$2-LEN(SOURCE!D1006)), "")&amp;
      SOURCE!E1006&amp;", "&amp; IF(lookups!$G$2-LEN(SOURCE!E1006) &gt;=0, REPT(" ",lookups!$G$2-LEN(SOURCE!E1006)), "")&amp;
      SOURCE!F1006&amp;", "&amp; IF(lookups!$H$2-LEN(SOURCE!F1006) &gt;= 0, REPT(" ",lookups!$H$2-LEN(SOURCE!F1006)+2), "")&amp;"("&amp;
      SUBSTITUTE(TEXT(SOURCE!G1006,"??0"),"  ","")&amp;" &lt;&lt; TAM_MAX_BITS) |"&amp; IF(lookups!$I$2-3 &gt;= 0, REPT(" ",MAX(1,lookups!$I$2-5+4+1-1-LEN(  IF(ISTEXT(SOURCE!H1006),SOURCE!H1006,  SUBSTITUTE(SUBSTITUTE(TEXT(SOURCE!H1006,"????0"),"  ","")," ",""))   ))), "")&amp;
       IF(ISTEXT(SOURCE!H1006),SOURCE!H1006, SUBSTITUTE(SUBSTITUTE(TEXT(SOURCE!H1006,"????0"),"  ","")," ",""))   &amp;","&amp; IF(lookups!$J$2-3 &gt;= 0, REPT(" ",lookups!$J$2-3-5), "")&amp;
      SOURCE!I1006&amp;
" | "&amp; IF(lookups!$K$2-LEN(SOURCE!I1006) &gt;= 0, REPT(" ",lookups!$K$2-LEN(SOURCE!I1006)), "")&amp;
      SOURCE!J1006&amp;      IF(lookups!$L$2-LEN(SOURCE!J1006) &gt;= 0, REPT(" ",lookups!$L$2-LEN(SOURCE!J1006)), "")&amp;
" | "&amp; IF(lookups!$K$2-LEN(SOURCE!I1006) &gt;= 0, REPT(" ",lookups!$K$2-LEN(SOURCE!I1006)), "")&amp;
      SOURCE!K1006&amp;      IF(lookups!$L$2-LEN(SOURCE!K1006) &gt;= 0, REPT(" ",lookups!$M$2-LEN(SOURCE!K1006)), "")&amp;
" | "&amp; SOURCE!L1006&amp;      IF(lookups!$O$2-LEN(SOURCE!L1006) &gt;= 0, REPT(" ",lookups!$O$2-LEN(SOURCE!L1006)), "")&amp;
" | "&amp; SOURCE!M1006&amp;      IF(lookups!$P$2-LEN(SOURCE!M1006) &gt;= 0, REPT(" ",lookups!$P$2-LEN(SOURCE!M1006)), "")&amp;
      "},"&amp;IF(SOURCE!O1006&lt;&gt;"",""&amp;SOURCE!O1006,"")
 )
)
)</f>
        <v>/*  982 */  { addItemToBuffer,              ITM_Max,                     "",                                            "Max",                                         (0 &lt;&lt; TAM_MAX_BITS) |     0, CAT_NONE | SLS_UNCHANGED | US_UNCHANGED | EIM_DISABLED | PTP_DISABLED     },</v>
      </c>
    </row>
    <row r="1007" spans="1:1">
      <c r="A1007" s="80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IF(lookups!$E$2-LEN(SOURCE!C1007) &gt;= 0, REPT(" ",lookups!$E$2-LEN(SOURCE!C1007)), "")&amp;
      SOURCE!D1007&amp;", "&amp; IF(lookups!$F$2-LEN(SOURCE!D1007) &gt;= 0, REPT(" ",lookups!$F$2-LEN(SOURCE!D1007)), "")&amp;
      SOURCE!E1007&amp;", "&amp; IF(lookups!$G$2-LEN(SOURCE!E1007) &gt;=0, REPT(" ",lookups!$G$2-LEN(SOURCE!E1007)), "")&amp;
      SOURCE!F1007&amp;", "&amp; IF(lookups!$H$2-LEN(SOURCE!F1007) &gt;= 0, REPT(" ",lookups!$H$2-LEN(SOURCE!F1007)+2), "")&amp;"("&amp;
      SUBSTITUTE(TEXT(SOURCE!G1007,"??0"),"  ","")&amp;" &lt;&lt; TAM_MAX_BITS) |"&amp; IF(lookups!$I$2-3 &gt;= 0, REPT(" ",MAX(1,lookups!$I$2-5+4+1-1-LEN(  IF(ISTEXT(SOURCE!H1007),SOURCE!H1007,  SUBSTITUTE(SUBSTITUTE(TEXT(SOURCE!H1007,"????0"),"  ","")," ",""))   ))), "")&amp;
       IF(ISTEXT(SOURCE!H1007),SOURCE!H1007, SUBSTITUTE(SUBSTITUTE(TEXT(SOURCE!H1007,"????0"),"  ","")," ",""))   &amp;","&amp; IF(lookups!$J$2-3 &gt;= 0, REPT(" ",lookups!$J$2-3-5), "")&amp;
      SOURCE!I1007&amp;
" | "&amp; IF(lookups!$K$2-LEN(SOURCE!I1007) &gt;= 0, REPT(" ",lookups!$K$2-LEN(SOURCE!I1007)), "")&amp;
      SOURCE!J1007&amp;      IF(lookups!$L$2-LEN(SOURCE!J1007) &gt;= 0, REPT(" ",lookups!$L$2-LEN(SOURCE!J1007)), "")&amp;
" | "&amp; IF(lookups!$K$2-LEN(SOURCE!I1007) &gt;= 0, REPT(" ",lookups!$K$2-LEN(SOURCE!I1007)), "")&amp;
      SOURCE!K1007&amp;      IF(lookups!$L$2-LEN(SOURCE!K1007) &gt;= 0, REPT(" ",lookups!$M$2-LEN(SOURCE!K1007)), "")&amp;
" | "&amp; SOURCE!L1007&amp;      IF(lookups!$O$2-LEN(SOURCE!L1007) &gt;= 0, REPT(" ",lookups!$O$2-LEN(SOURCE!L1007)), "")&amp;
" | "&amp; SOURCE!M1007&amp;      IF(lookups!$P$2-LEN(SOURCE!M1007) &gt;= 0, REPT(" ",lookups!$P$2-LEN(SOURCE!M1007)), "")&amp;
      "},"&amp;IF(SOURCE!O1007&lt;&gt;"",""&amp;SOURCE!O1007,"")
 )
)
)</f>
        <v>/*  983 */  { addItemToBuffer,              ITM_Min,                     "",                                            "Min",                                         (0 &lt;&lt; TAM_MAX_BITS) |     0, CAT_NONE | SLS_UNCHANGED | US_UNCHANGED | EIM_DISABLED | PTP_DISABLED     },</v>
      </c>
    </row>
    <row r="1008" spans="1:1">
      <c r="A1008" s="80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IF(lookups!$E$2-LEN(SOURCE!C1008) &gt;= 0, REPT(" ",lookups!$E$2-LEN(SOURCE!C1008)), "")&amp;
      SOURCE!D1008&amp;", "&amp; IF(lookups!$F$2-LEN(SOURCE!D1008) &gt;= 0, REPT(" ",lookups!$F$2-LEN(SOURCE!D1008)), "")&amp;
      SOURCE!E1008&amp;", "&amp; IF(lookups!$G$2-LEN(SOURCE!E1008) &gt;=0, REPT(" ",lookups!$G$2-LEN(SOURCE!E1008)), "")&amp;
      SOURCE!F1008&amp;", "&amp; IF(lookups!$H$2-LEN(SOURCE!F1008) &gt;= 0, REPT(" ",lookups!$H$2-LEN(SOURCE!F1008)+2), "")&amp;"("&amp;
      SUBSTITUTE(TEXT(SOURCE!G1008,"??0"),"  ","")&amp;" &lt;&lt; TAM_MAX_BITS) |"&amp; IF(lookups!$I$2-3 &gt;= 0, REPT(" ",MAX(1,lookups!$I$2-5+4+1-1-LEN(  IF(ISTEXT(SOURCE!H1008),SOURCE!H1008,  SUBSTITUTE(SUBSTITUTE(TEXT(SOURCE!H1008,"????0"),"  ","")," ",""))   ))), "")&amp;
       IF(ISTEXT(SOURCE!H1008),SOURCE!H1008, SUBSTITUTE(SUBSTITUTE(TEXT(SOURCE!H1008,"????0"),"  ","")," ",""))   &amp;","&amp; IF(lookups!$J$2-3 &gt;= 0, REPT(" ",lookups!$J$2-3-5), "")&amp;
      SOURCE!I1008&amp;
" | "&amp; IF(lookups!$K$2-LEN(SOURCE!I1008) &gt;= 0, REPT(" ",lookups!$K$2-LEN(SOURCE!I1008)), "")&amp;
      SOURCE!J1008&amp;      IF(lookups!$L$2-LEN(SOURCE!J1008) &gt;= 0, REPT(" ",lookups!$L$2-LEN(SOURCE!J1008)), "")&amp;
" | "&amp; IF(lookups!$K$2-LEN(SOURCE!I1008) &gt;= 0, REPT(" ",lookups!$K$2-LEN(SOURCE!I1008)), "")&amp;
      SOURCE!K1008&amp;      IF(lookups!$L$2-LEN(SOURCE!K1008) &gt;= 0, REPT(" ",lookups!$M$2-LEN(SOURCE!K1008)), "")&amp;
" | "&amp; SOURCE!L1008&amp;      IF(lookups!$O$2-LEN(SOURCE!L1008) &gt;= 0, REPT(" ",lookups!$O$2-LEN(SOURCE!L1008)), "")&amp;
" | "&amp; SOURCE!M1008&amp;      IF(lookups!$P$2-LEN(SOURCE!M1008) &gt;= 0, REPT(" ",lookups!$P$2-LEN(SOURCE!M1008)), "")&amp;
      "},"&amp;IF(SOURCE!O1008&lt;&gt;"",""&amp;SOURCE!O1008,"")
 )
)
)</f>
        <v>/*  984 */  { addItemToBuffer,              ITM_Config,                  "",                                            "Config",                                      (0 &lt;&lt; TAM_MAX_BITS) |     0, CAT_NONE | SLS_UNCHANGED | US_UNCHANGED | EIM_DISABLED | PTP_DISABLED     },</v>
      </c>
    </row>
    <row r="1009" spans="1:1">
      <c r="A1009" s="80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IF(lookups!$E$2-LEN(SOURCE!C1009) &gt;= 0, REPT(" ",lookups!$E$2-LEN(SOURCE!C1009)), "")&amp;
      SOURCE!D1009&amp;", "&amp; IF(lookups!$F$2-LEN(SOURCE!D1009) &gt;= 0, REPT(" ",lookups!$F$2-LEN(SOURCE!D1009)), "")&amp;
      SOURCE!E1009&amp;", "&amp; IF(lookups!$G$2-LEN(SOURCE!E1009) &gt;=0, REPT(" ",lookups!$G$2-LEN(SOURCE!E1009)), "")&amp;
      SOURCE!F1009&amp;", "&amp; IF(lookups!$H$2-LEN(SOURCE!F1009) &gt;= 0, REPT(" ",lookups!$H$2-LEN(SOURCE!F1009)+2), "")&amp;"("&amp;
      SUBSTITUTE(TEXT(SOURCE!G1009,"??0"),"  ","")&amp;" &lt;&lt; TAM_MAX_BITS) |"&amp; IF(lookups!$I$2-3 &gt;= 0, REPT(" ",MAX(1,lookups!$I$2-5+4+1-1-LEN(  IF(ISTEXT(SOURCE!H1009),SOURCE!H1009,  SUBSTITUTE(SUBSTITUTE(TEXT(SOURCE!H1009,"????0"),"  ","")," ",""))   ))), "")&amp;
       IF(ISTEXT(SOURCE!H1009),SOURCE!H1009, SUBSTITUTE(SUBSTITUTE(TEXT(SOURCE!H1009,"????0"),"  ","")," ",""))   &amp;","&amp; IF(lookups!$J$2-3 &gt;= 0, REPT(" ",lookups!$J$2-3-5), "")&amp;
      SOURCE!I1009&amp;
" | "&amp; IF(lookups!$K$2-LEN(SOURCE!I1009) &gt;= 0, REPT(" ",lookups!$K$2-LEN(SOURCE!I1009)), "")&amp;
      SOURCE!J1009&amp;      IF(lookups!$L$2-LEN(SOURCE!J1009) &gt;= 0, REPT(" ",lookups!$L$2-LEN(SOURCE!J1009)), "")&amp;
" | "&amp; IF(lookups!$K$2-LEN(SOURCE!I1009) &gt;= 0, REPT(" ",lookups!$K$2-LEN(SOURCE!I1009)), "")&amp;
      SOURCE!K1009&amp;      IF(lookups!$L$2-LEN(SOURCE!K1009) &gt;= 0, REPT(" ",lookups!$M$2-LEN(SOURCE!K1009)), "")&amp;
" | "&amp; SOURCE!L1009&amp;      IF(lookups!$O$2-LEN(SOURCE!L1009) &gt;= 0, REPT(" ",lookups!$O$2-LEN(SOURCE!L1009)), "")&amp;
" | "&amp; SOURCE!M1009&amp;      IF(lookups!$P$2-LEN(SOURCE!M1009) &gt;= 0, REPT(" ",lookups!$P$2-LEN(SOURCE!M1009)), "")&amp;
      "},"&amp;IF(SOURCE!O1009&lt;&gt;"",""&amp;SOURCE!O1009,"")
 )
)
)</f>
        <v>/*  985 */  { addItemToBuffer,              ITM_Stack,                   "",                                            "Stack",                                       (0 &lt;&lt; TAM_MAX_BITS) |     0, CAT_NONE | SLS_UNCHANGED | US_UNCHANGED | EIM_DISABLED | PTP_DISABLED     },</v>
      </c>
    </row>
    <row r="1010" spans="1:1">
      <c r="A1010" s="80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IF(lookups!$E$2-LEN(SOURCE!C1010) &gt;= 0, REPT(" ",lookups!$E$2-LEN(SOURCE!C1010)), "")&amp;
      SOURCE!D1010&amp;", "&amp; IF(lookups!$F$2-LEN(SOURCE!D1010) &gt;= 0, REPT(" ",lookups!$F$2-LEN(SOURCE!D1010)), "")&amp;
      SOURCE!E1010&amp;", "&amp; IF(lookups!$G$2-LEN(SOURCE!E1010) &gt;=0, REPT(" ",lookups!$G$2-LEN(SOURCE!E1010)), "")&amp;
      SOURCE!F1010&amp;", "&amp; IF(lookups!$H$2-LEN(SOURCE!F1010) &gt;= 0, REPT(" ",lookups!$H$2-LEN(SOURCE!F1010)+2), "")&amp;"("&amp;
      SUBSTITUTE(TEXT(SOURCE!G1010,"??0"),"  ","")&amp;" &lt;&lt; TAM_MAX_BITS) |"&amp; IF(lookups!$I$2-3 &gt;= 0, REPT(" ",MAX(1,lookups!$I$2-5+4+1-1-LEN(  IF(ISTEXT(SOURCE!H1010),SOURCE!H1010,  SUBSTITUTE(SUBSTITUTE(TEXT(SOURCE!H1010,"????0"),"  ","")," ",""))   ))), "")&amp;
       IF(ISTEXT(SOURCE!H1010),SOURCE!H1010, SUBSTITUTE(SUBSTITUTE(TEXT(SOURCE!H1010,"????0"),"  ","")," ",""))   &amp;","&amp; IF(lookups!$J$2-3 &gt;= 0, REPT(" ",lookups!$J$2-3-5), "")&amp;
      SOURCE!I1010&amp;
" | "&amp; IF(lookups!$K$2-LEN(SOURCE!I1010) &gt;= 0, REPT(" ",lookups!$K$2-LEN(SOURCE!I1010)), "")&amp;
      SOURCE!J1010&amp;      IF(lookups!$L$2-LEN(SOURCE!J1010) &gt;= 0, REPT(" ",lookups!$L$2-LEN(SOURCE!J1010)), "")&amp;
" | "&amp; IF(lookups!$K$2-LEN(SOURCE!I1010) &gt;= 0, REPT(" ",lookups!$K$2-LEN(SOURCE!I1010)), "")&amp;
      SOURCE!K1010&amp;      IF(lookups!$L$2-LEN(SOURCE!K1010) &gt;= 0, REPT(" ",lookups!$M$2-LEN(SOURCE!K1010)), "")&amp;
" | "&amp; SOURCE!L1010&amp;      IF(lookups!$O$2-LEN(SOURCE!L1010) &gt;= 0, REPT(" ",lookups!$O$2-LEN(SOURCE!L1010)), "")&amp;
" | "&amp; SOURCE!M1010&amp;      IF(lookups!$P$2-LEN(SOURCE!M1010) &gt;= 0, REPT(" ",lookups!$P$2-LEN(SOURCE!M1010)), "")&amp;
      "},"&amp;IF(SOURCE!O1010&lt;&gt;"",""&amp;SOURCE!O1010,"")
 )
)
)</f>
        <v>/*  986 */  { addItemToBuffer,              ITM_dddEL,                   "",                                            STD_ELLIPSIS "EL",                             (0 &lt;&lt; TAM_MAX_BITS) |     0, CAT_NONE | SLS_UNCHANGED | US_UNCHANGED | EIM_DISABLED | PTP_DISABLED     },</v>
      </c>
    </row>
    <row r="1011" spans="1:1">
      <c r="A1011" s="80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IF(lookups!$E$2-LEN(SOURCE!C1011) &gt;= 0, REPT(" ",lookups!$E$2-LEN(SOURCE!C1011)), "")&amp;
      SOURCE!D1011&amp;", "&amp; IF(lookups!$F$2-LEN(SOURCE!D1011) &gt;= 0, REPT(" ",lookups!$F$2-LEN(SOURCE!D1011)), "")&amp;
      SOURCE!E1011&amp;", "&amp; IF(lookups!$G$2-LEN(SOURCE!E1011) &gt;=0, REPT(" ",lookups!$G$2-LEN(SOURCE!E1011)), "")&amp;
      SOURCE!F1011&amp;", "&amp; IF(lookups!$H$2-LEN(SOURCE!F1011) &gt;= 0, REPT(" ",lookups!$H$2-LEN(SOURCE!F1011)+2), "")&amp;"("&amp;
      SUBSTITUTE(TEXT(SOURCE!G1011,"??0"),"  ","")&amp;" &lt;&lt; TAM_MAX_BITS) |"&amp; IF(lookups!$I$2-3 &gt;= 0, REPT(" ",MAX(1,lookups!$I$2-5+4+1-1-LEN(  IF(ISTEXT(SOURCE!H1011),SOURCE!H1011,  SUBSTITUTE(SUBSTITUTE(TEXT(SOURCE!H1011,"????0"),"  ","")," ",""))   ))), "")&amp;
       IF(ISTEXT(SOURCE!H1011),SOURCE!H1011, SUBSTITUTE(SUBSTITUTE(TEXT(SOURCE!H1011,"????0"),"  ","")," ",""))   &amp;","&amp; IF(lookups!$J$2-3 &gt;= 0, REPT(" ",lookups!$J$2-3-5), "")&amp;
      SOURCE!I1011&amp;
" | "&amp; IF(lookups!$K$2-LEN(SOURCE!I1011) &gt;= 0, REPT(" ",lookups!$K$2-LEN(SOURCE!I1011)), "")&amp;
      SOURCE!J1011&amp;      IF(lookups!$L$2-LEN(SOURCE!J1011) &gt;= 0, REPT(" ",lookups!$L$2-LEN(SOURCE!J1011)), "")&amp;
" | "&amp; IF(lookups!$K$2-LEN(SOURCE!I1011) &gt;= 0, REPT(" ",lookups!$K$2-LEN(SOURCE!I1011)), "")&amp;
      SOURCE!K1011&amp;      IF(lookups!$L$2-LEN(SOURCE!K1011) &gt;= 0, REPT(" ",lookups!$M$2-LEN(SOURCE!K1011)), "")&amp;
" | "&amp; SOURCE!L1011&amp;      IF(lookups!$O$2-LEN(SOURCE!L1011) &gt;= 0, REPT(" ",lookups!$O$2-LEN(SOURCE!L1011)), "")&amp;
" | "&amp; SOURCE!M1011&amp;      IF(lookups!$P$2-LEN(SOURCE!M1011) &gt;= 0, REPT(" ",lookups!$P$2-LEN(SOURCE!M1011)), "")&amp;
      "},"&amp;IF(SOURCE!O1011&lt;&gt;"",""&amp;SOURCE!O1011,"")
 )
)
)</f>
        <v>/*  987 */  { addItemToBuffer,              ITM_dddIJ,                   "",                                            STD_ELLIPSIS "IJ",                             (0 &lt;&lt; TAM_MAX_BITS) |     0, CAT_NONE | SLS_UNCHANGED | US_UNCHANGED | EIM_DISABLED | PTP_DISABLED     },</v>
      </c>
    </row>
    <row r="1012" spans="1:1">
      <c r="A1012" s="80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IF(lookups!$E$2-LEN(SOURCE!C1012) &gt;= 0, REPT(" ",lookups!$E$2-LEN(SOURCE!C1012)), "")&amp;
      SOURCE!D1012&amp;", "&amp; IF(lookups!$F$2-LEN(SOURCE!D1012) &gt;= 0, REPT(" ",lookups!$F$2-LEN(SOURCE!D1012)), "")&amp;
      SOURCE!E1012&amp;", "&amp; IF(lookups!$G$2-LEN(SOURCE!E1012) &gt;=0, REPT(" ",lookups!$G$2-LEN(SOURCE!E1012)), "")&amp;
      SOURCE!F1012&amp;", "&amp; IF(lookups!$H$2-LEN(SOURCE!F1012) &gt;= 0, REPT(" ",lookups!$H$2-LEN(SOURCE!F1012)+2), "")&amp;"("&amp;
      SUBSTITUTE(TEXT(SOURCE!G1012,"??0"),"  ","")&amp;" &lt;&lt; TAM_MAX_BITS) |"&amp; IF(lookups!$I$2-3 &gt;= 0, REPT(" ",MAX(1,lookups!$I$2-5+4+1-1-LEN(  IF(ISTEXT(SOURCE!H1012),SOURCE!H1012,  SUBSTITUTE(SUBSTITUTE(TEXT(SOURCE!H1012,"????0"),"  ","")," ",""))   ))), "")&amp;
       IF(ISTEXT(SOURCE!H1012),SOURCE!H1012, SUBSTITUTE(SUBSTITUTE(TEXT(SOURCE!H1012,"????0"),"  ","")," ",""))   &amp;","&amp; IF(lookups!$J$2-3 &gt;= 0, REPT(" ",lookups!$J$2-3-5), "")&amp;
      SOURCE!I1012&amp;
" | "&amp; IF(lookups!$K$2-LEN(SOURCE!I1012) &gt;= 0, REPT(" ",lookups!$K$2-LEN(SOURCE!I1012)), "")&amp;
      SOURCE!J1012&amp;      IF(lookups!$L$2-LEN(SOURCE!J1012) &gt;= 0, REPT(" ",lookups!$L$2-LEN(SOURCE!J1012)), "")&amp;
" | "&amp; IF(lookups!$K$2-LEN(SOURCE!I1012) &gt;= 0, REPT(" ",lookups!$K$2-LEN(SOURCE!I1012)), "")&amp;
      SOURCE!K1012&amp;      IF(lookups!$L$2-LEN(SOURCE!K1012) &gt;= 0, REPT(" ",lookups!$M$2-LEN(SOURCE!K1012)), "")&amp;
" | "&amp; SOURCE!L1012&amp;      IF(lookups!$O$2-LEN(SOURCE!L1012) &gt;= 0, REPT(" ",lookups!$O$2-LEN(SOURCE!L1012)), "")&amp;
" | "&amp; SOURCE!M1012&amp;      IF(lookups!$P$2-LEN(SOURCE!M1012) &gt;= 0, REPT(" ",lookups!$P$2-LEN(SOURCE!M1012)), "")&amp;
      "},"&amp;IF(SOURCE!O1012&lt;&gt;"",""&amp;SOURCE!O1012,"")
 )
)
)</f>
        <v>/*  988 */  { addItemToBuffer,              ITM_0P,                      "",                                            "0.",                                          (0 &lt;&lt; TAM_MAX_BITS) |     0, CAT_NONE | SLS_UNCHANGED | US_UNCHANGED | EIM_DISABLED | PTP_DISABLED     },</v>
      </c>
    </row>
    <row r="1013" spans="1:1">
      <c r="A1013" s="80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IF(lookups!$E$2-LEN(SOURCE!C1013) &gt;= 0, REPT(" ",lookups!$E$2-LEN(SOURCE!C1013)), "")&amp;
      SOURCE!D1013&amp;", "&amp; IF(lookups!$F$2-LEN(SOURCE!D1013) &gt;= 0, REPT(" ",lookups!$F$2-LEN(SOURCE!D1013)), "")&amp;
      SOURCE!E1013&amp;", "&amp; IF(lookups!$G$2-LEN(SOURCE!E1013) &gt;=0, REPT(" ",lookups!$G$2-LEN(SOURCE!E1013)), "")&amp;
      SOURCE!F1013&amp;", "&amp; IF(lookups!$H$2-LEN(SOURCE!F1013) &gt;= 0, REPT(" ",lookups!$H$2-LEN(SOURCE!F1013)+2), "")&amp;"("&amp;
      SUBSTITUTE(TEXT(SOURCE!G1013,"??0"),"  ","")&amp;" &lt;&lt; TAM_MAX_BITS) |"&amp; IF(lookups!$I$2-3 &gt;= 0, REPT(" ",MAX(1,lookups!$I$2-5+4+1-1-LEN(  IF(ISTEXT(SOURCE!H1013),SOURCE!H1013,  SUBSTITUTE(SUBSTITUTE(TEXT(SOURCE!H1013,"????0"),"  ","")," ",""))   ))), "")&amp;
       IF(ISTEXT(SOURCE!H1013),SOURCE!H1013, SUBSTITUTE(SUBSTITUTE(TEXT(SOURCE!H1013,"????0"),"  ","")," ",""))   &amp;","&amp; IF(lookups!$J$2-3 &gt;= 0, REPT(" ",lookups!$J$2-3-5), "")&amp;
      SOURCE!I1013&amp;
" | "&amp; IF(lookups!$K$2-LEN(SOURCE!I1013) &gt;= 0, REPT(" ",lookups!$K$2-LEN(SOURCE!I1013)), "")&amp;
      SOURCE!J1013&amp;      IF(lookups!$L$2-LEN(SOURCE!J1013) &gt;= 0, REPT(" ",lookups!$L$2-LEN(SOURCE!J1013)), "")&amp;
" | "&amp; IF(lookups!$K$2-LEN(SOURCE!I1013) &gt;= 0, REPT(" ",lookups!$K$2-LEN(SOURCE!I1013)), "")&amp;
      SOURCE!K1013&amp;      IF(lookups!$L$2-LEN(SOURCE!K1013) &gt;= 0, REPT(" ",lookups!$M$2-LEN(SOURCE!K1013)), "")&amp;
" | "&amp; SOURCE!L1013&amp;      IF(lookups!$O$2-LEN(SOURCE!L1013) &gt;= 0, REPT(" ",lookups!$O$2-LEN(SOURCE!L1013)), "")&amp;
" | "&amp; SOURCE!M1013&amp;      IF(lookups!$P$2-LEN(SOURCE!M1013) &gt;= 0, REPT(" ",lookups!$P$2-LEN(SOURCE!M1013)), "")&amp;
      "},"&amp;IF(SOURCE!O1013&lt;&gt;"",""&amp;SOURCE!O1013,"")
 )
)
)</f>
        <v>/*  989 */  { addItemToBuffer,              ITM_1P,                      "",                                            "1.",                                          (0 &lt;&lt; TAM_MAX_BITS) |     0, CAT_NONE | SLS_UNCHANGED | US_UNCHANGED | EIM_DISABLED | PTP_DISABLED     },</v>
      </c>
    </row>
    <row r="1014" spans="1:1">
      <c r="A1014" s="80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IF(lookups!$E$2-LEN(SOURCE!C1014) &gt;= 0, REPT(" ",lookups!$E$2-LEN(SOURCE!C1014)), "")&amp;
      SOURCE!D1014&amp;", "&amp; IF(lookups!$F$2-LEN(SOURCE!D1014) &gt;= 0, REPT(" ",lookups!$F$2-LEN(SOURCE!D1014)), "")&amp;
      SOURCE!E1014&amp;", "&amp; IF(lookups!$G$2-LEN(SOURCE!E1014) &gt;=0, REPT(" ",lookups!$G$2-LEN(SOURCE!E1014)), "")&amp;
      SOURCE!F1014&amp;", "&amp; IF(lookups!$H$2-LEN(SOURCE!F1014) &gt;= 0, REPT(" ",lookups!$H$2-LEN(SOURCE!F1014)+2), "")&amp;"("&amp;
      SUBSTITUTE(TEXT(SOURCE!G1014,"??0"),"  ","")&amp;" &lt;&lt; TAM_MAX_BITS) |"&amp; IF(lookups!$I$2-3 &gt;= 0, REPT(" ",MAX(1,lookups!$I$2-5+4+1-1-LEN(  IF(ISTEXT(SOURCE!H1014),SOURCE!H1014,  SUBSTITUTE(SUBSTITUTE(TEXT(SOURCE!H1014,"????0"),"  ","")," ",""))   ))), "")&amp;
       IF(ISTEXT(SOURCE!H1014),SOURCE!H1014, SUBSTITUTE(SUBSTITUTE(TEXT(SOURCE!H1014,"????0"),"  ","")," ",""))   &amp;","&amp; IF(lookups!$J$2-3 &gt;= 0, REPT(" ",lookups!$J$2-3-5), "")&amp;
      SOURCE!I1014&amp;
" | "&amp; IF(lookups!$K$2-LEN(SOURCE!I1014) &gt;= 0, REPT(" ",lookups!$K$2-LEN(SOURCE!I1014)), "")&amp;
      SOURCE!J1014&amp;      IF(lookups!$L$2-LEN(SOURCE!J1014) &gt;= 0, REPT(" ",lookups!$L$2-LEN(SOURCE!J1014)), "")&amp;
" | "&amp; IF(lookups!$K$2-LEN(SOURCE!I1014) &gt;= 0, REPT(" ",lookups!$K$2-LEN(SOURCE!I1014)), "")&amp;
      SOURCE!K1014&amp;      IF(lookups!$L$2-LEN(SOURCE!K1014) &gt;= 0, REPT(" ",lookups!$M$2-LEN(SOURCE!K1014)), "")&amp;
" | "&amp; SOURCE!L1014&amp;      IF(lookups!$O$2-LEN(SOURCE!L1014) &gt;= 0, REPT(" ",lookups!$O$2-LEN(SOURCE!L1014)), "")&amp;
" | "&amp; SOURCE!M1014&amp;      IF(lookups!$P$2-LEN(SOURCE!M1014) &gt;= 0, REPT(" ",lookups!$P$2-LEN(SOURCE!M1014)), "")&amp;
      "},"&amp;IF(SOURCE!O1014&lt;&gt;"",""&amp;SOURCE!O1014,"")
 )
)
)</f>
        <v>/*  990 */  { addItemToBuffer,              ITM_EXPONENT/*jmok*/,        "",                                            "EEX",                                         (0 &lt;&lt; TAM_MAX_BITS) |     0, CAT_NONE | SLS_UNCHANGED | US_UNCHANGED | EIM_DISABLED | PTP_DISABLED     },</v>
      </c>
    </row>
    <row r="1015" spans="1:1">
      <c r="A1015" s="80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IF(lookups!$E$2-LEN(SOURCE!C1015) &gt;= 0, REPT(" ",lookups!$E$2-LEN(SOURCE!C1015)), "")&amp;
      SOURCE!D1015&amp;", "&amp; IF(lookups!$F$2-LEN(SOURCE!D1015) &gt;= 0, REPT(" ",lookups!$F$2-LEN(SOURCE!D1015)), "")&amp;
      SOURCE!E1015&amp;", "&amp; IF(lookups!$G$2-LEN(SOURCE!E1015) &gt;=0, REPT(" ",lookups!$G$2-LEN(SOURCE!E1015)), "")&amp;
      SOURCE!F1015&amp;", "&amp; IF(lookups!$H$2-LEN(SOURCE!F1015) &gt;= 0, REPT(" ",lookups!$H$2-LEN(SOURCE!F1015)+2), "")&amp;"("&amp;
      SUBSTITUTE(TEXT(SOURCE!G1015,"??0"),"  ","")&amp;" &lt;&lt; TAM_MAX_BITS) |"&amp; IF(lookups!$I$2-3 &gt;= 0, REPT(" ",MAX(1,lookups!$I$2-5+4+1-1-LEN(  IF(ISTEXT(SOURCE!H1015),SOURCE!H1015,  SUBSTITUTE(SUBSTITUTE(TEXT(SOURCE!H1015,"????0"),"  ","")," ",""))   ))), "")&amp;
       IF(ISTEXT(SOURCE!H1015),SOURCE!H1015, SUBSTITUTE(SUBSTITUTE(TEXT(SOURCE!H1015,"????0"),"  ","")," ",""))   &amp;","&amp; IF(lookups!$J$2-3 &gt;= 0, REPT(" ",lookups!$J$2-3-5), "")&amp;
      SOURCE!I1015&amp;
" | "&amp; IF(lookups!$K$2-LEN(SOURCE!I1015) &gt;= 0, REPT(" ",lookups!$K$2-LEN(SOURCE!I1015)), "")&amp;
      SOURCE!J1015&amp;      IF(lookups!$L$2-LEN(SOURCE!J1015) &gt;= 0, REPT(" ",lookups!$L$2-LEN(SOURCE!J1015)), "")&amp;
" | "&amp; IF(lookups!$K$2-LEN(SOURCE!I1015) &gt;= 0, REPT(" ",lookups!$K$2-LEN(SOURCE!I1015)), "")&amp;
      SOURCE!K1015&amp;      IF(lookups!$L$2-LEN(SOURCE!K1015) &gt;= 0, REPT(" ",lookups!$M$2-LEN(SOURCE!K1015)), "")&amp;
" | "&amp; SOURCE!L1015&amp;      IF(lookups!$O$2-LEN(SOURCE!L1015) &gt;= 0, REPT(" ",lookups!$O$2-LEN(SOURCE!L1015)), "")&amp;
" | "&amp; SOURCE!M1015&amp;      IF(lookups!$P$2-LEN(SOURCE!M1015) &gt;= 0, REPT(" ",lookups!$P$2-LEN(SOURCE!M1015)), "")&amp;
      "},"&amp;IF(SOURCE!O1015&lt;&gt;"",""&amp;SOURCE!O1015,"")
 )
)
)</f>
        <v>/*  991 */  { addItemToBuffer,              NOPARAM,                     "HEX",                                         "H",                                           (0 &lt;&lt; TAM_MAX_BITS) |     0, CAT_NONE | SLS_UNCHANGED | US_UNCHANGED | EIM_DISABLED | PTP_DISABLED     },</v>
      </c>
    </row>
    <row r="1016" spans="1:1">
      <c r="A1016" s="80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IF(lookups!$E$2-LEN(SOURCE!C1016) &gt;= 0, REPT(" ",lookups!$E$2-LEN(SOURCE!C1016)), "")&amp;
      SOURCE!D1016&amp;", "&amp; IF(lookups!$F$2-LEN(SOURCE!D1016) &gt;= 0, REPT(" ",lookups!$F$2-LEN(SOURCE!D1016)), "")&amp;
      SOURCE!E1016&amp;", "&amp; IF(lookups!$G$2-LEN(SOURCE!E1016) &gt;=0, REPT(" ",lookups!$G$2-LEN(SOURCE!E1016)), "")&amp;
      SOURCE!F1016&amp;", "&amp; IF(lookups!$H$2-LEN(SOURCE!F1016) &gt;= 0, REPT(" ",lookups!$H$2-LEN(SOURCE!F1016)+2), "")&amp;"("&amp;
      SUBSTITUTE(TEXT(SOURCE!G1016,"??0"),"  ","")&amp;" &lt;&lt; TAM_MAX_BITS) |"&amp; IF(lookups!$I$2-3 &gt;= 0, REPT(" ",MAX(1,lookups!$I$2-5+4+1-1-LEN(  IF(ISTEXT(SOURCE!H1016),SOURCE!H1016,  SUBSTITUTE(SUBSTITUTE(TEXT(SOURCE!H1016,"????0"),"  ","")," ",""))   ))), "")&amp;
       IF(ISTEXT(SOURCE!H1016),SOURCE!H1016, SUBSTITUTE(SUBSTITUTE(TEXT(SOURCE!H1016,"????0"),"  ","")," ",""))   &amp;","&amp; IF(lookups!$J$2-3 &gt;= 0, REPT(" ",lookups!$J$2-3-5), "")&amp;
      SOURCE!I1016&amp;
" | "&amp; IF(lookups!$K$2-LEN(SOURCE!I1016) &gt;= 0, REPT(" ",lookups!$K$2-LEN(SOURCE!I1016)), "")&amp;
      SOURCE!J1016&amp;      IF(lookups!$L$2-LEN(SOURCE!J1016) &gt;= 0, REPT(" ",lookups!$L$2-LEN(SOURCE!J1016)), "")&amp;
" | "&amp; IF(lookups!$K$2-LEN(SOURCE!I1016) &gt;= 0, REPT(" ",lookups!$K$2-LEN(SOURCE!I1016)), "")&amp;
      SOURCE!K1016&amp;      IF(lookups!$L$2-LEN(SOURCE!K1016) &gt;= 0, REPT(" ",lookups!$M$2-LEN(SOURCE!K1016)), "")&amp;
" | "&amp; SOURCE!L1016&amp;      IF(lookups!$O$2-LEN(SOURCE!L1016) &gt;= 0, REPT(" ",lookups!$O$2-LEN(SOURCE!L1016)), "")&amp;
" | "&amp; SOURCE!M1016&amp;      IF(lookups!$P$2-LEN(SOURCE!M1016) &gt;= 0, REPT(" ",lookups!$P$2-LEN(SOURCE!M1016)), "")&amp;
      "},"&amp;IF(SOURCE!O1016&lt;&gt;"",""&amp;SOURCE!O1016,"")
 )
)
)</f>
        <v>/*  992 */  { fnGoToRow,                    TM_VALUE,                    "GOTO Row",                                    "GOTO",                                        (0 &lt;&lt; TAM_MAX_BITS) |  9999, CAT_NONE | SLS_UNCHANGED | US_UNCHANGED | EIM_DISABLED | PTP_DISABLED     },</v>
      </c>
    </row>
    <row r="1017" spans="1:1">
      <c r="A1017" s="80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IF(lookups!$E$2-LEN(SOURCE!C1017) &gt;= 0, REPT(" ",lookups!$E$2-LEN(SOURCE!C1017)), "")&amp;
      SOURCE!D1017&amp;", "&amp; IF(lookups!$F$2-LEN(SOURCE!D1017) &gt;= 0, REPT(" ",lookups!$F$2-LEN(SOURCE!D1017)), "")&amp;
      SOURCE!E1017&amp;", "&amp; IF(lookups!$G$2-LEN(SOURCE!E1017) &gt;=0, REPT(" ",lookups!$G$2-LEN(SOURCE!E1017)), "")&amp;
      SOURCE!F1017&amp;", "&amp; IF(lookups!$H$2-LEN(SOURCE!F1017) &gt;= 0, REPT(" ",lookups!$H$2-LEN(SOURCE!F1017)+2), "")&amp;"("&amp;
      SUBSTITUTE(TEXT(SOURCE!G1017,"??0"),"  ","")&amp;" &lt;&lt; TAM_MAX_BITS) |"&amp; IF(lookups!$I$2-3 &gt;= 0, REPT(" ",MAX(1,lookups!$I$2-5+4+1-1-LEN(  IF(ISTEXT(SOURCE!H1017),SOURCE!H1017,  SUBSTITUTE(SUBSTITUTE(TEXT(SOURCE!H1017,"????0"),"  ","")," ",""))   ))), "")&amp;
       IF(ISTEXT(SOURCE!H1017),SOURCE!H1017, SUBSTITUTE(SUBSTITUTE(TEXT(SOURCE!H1017,"????0"),"  ","")," ",""))   &amp;","&amp; IF(lookups!$J$2-3 &gt;= 0, REPT(" ",lookups!$J$2-3-5), "")&amp;
      SOURCE!I1017&amp;
" | "&amp; IF(lookups!$K$2-LEN(SOURCE!I1017) &gt;= 0, REPT(" ",lookups!$K$2-LEN(SOURCE!I1017)), "")&amp;
      SOURCE!J1017&amp;      IF(lookups!$L$2-LEN(SOURCE!J1017) &gt;= 0, REPT(" ",lookups!$L$2-LEN(SOURCE!J1017)), "")&amp;
" | "&amp; IF(lookups!$K$2-LEN(SOURCE!I1017) &gt;= 0, REPT(" ",lookups!$K$2-LEN(SOURCE!I1017)), "")&amp;
      SOURCE!K1017&amp;      IF(lookups!$L$2-LEN(SOURCE!K1017) &gt;= 0, REPT(" ",lookups!$M$2-LEN(SOURCE!K1017)), "")&amp;
" | "&amp; SOURCE!L1017&amp;      IF(lookups!$O$2-LEN(SOURCE!L1017) &gt;= 0, REPT(" ",lookups!$O$2-LEN(SOURCE!L1017)), "")&amp;
" | "&amp; SOURCE!M1017&amp;      IF(lookups!$P$2-LEN(SOURCE!M1017) &gt;= 0, REPT(" ",lookups!$P$2-LEN(SOURCE!M1017)), "")&amp;
      "},"&amp;IF(SOURCE!O1017&lt;&gt;"",""&amp;SOURCE!O1017,"")
 )
)
)</f>
        <v>/*  993 */  { fnGoToColumn,                 TM_VALUE,                    "GOTO Column",                                 "GOTO",                                        (0 &lt;&lt; TAM_MAX_BITS) |  9999, CAT_NONE | SLS_UNCHANGED | US_UNCHANGED | EIM_DISABLED | PTP_DISABLED     },</v>
      </c>
    </row>
    <row r="1018" spans="1:1">
      <c r="A1018" s="80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IF(lookups!$E$2-LEN(SOURCE!C1018) &gt;= 0, REPT(" ",lookups!$E$2-LEN(SOURCE!C1018)), "")&amp;
      SOURCE!D1018&amp;", "&amp; IF(lookups!$F$2-LEN(SOURCE!D1018) &gt;= 0, REPT(" ",lookups!$F$2-LEN(SOURCE!D1018)), "")&amp;
      SOURCE!E1018&amp;", "&amp; IF(lookups!$G$2-LEN(SOURCE!E1018) &gt;=0, REPT(" ",lookups!$G$2-LEN(SOURCE!E1018)), "")&amp;
      SOURCE!F1018&amp;", "&amp; IF(lookups!$H$2-LEN(SOURCE!F1018) &gt;= 0, REPT(" ",lookups!$H$2-LEN(SOURCE!F1018)+2), "")&amp;"("&amp;
      SUBSTITUTE(TEXT(SOURCE!G1018,"??0"),"  ","")&amp;" &lt;&lt; TAM_MAX_BITS) |"&amp; IF(lookups!$I$2-3 &gt;= 0, REPT(" ",MAX(1,lookups!$I$2-5+4+1-1-LEN(  IF(ISTEXT(SOURCE!H1018),SOURCE!H1018,  SUBSTITUTE(SUBSTITUTE(TEXT(SOURCE!H1018,"????0"),"  ","")," ",""))   ))), "")&amp;
       IF(ISTEXT(SOURCE!H1018),SOURCE!H1018, SUBSTITUTE(SUBSTITUTE(TEXT(SOURCE!H1018,"????0"),"  ","")," ",""))   &amp;","&amp; IF(lookups!$J$2-3 &gt;= 0, REPT(" ",lookups!$J$2-3-5), "")&amp;
      SOURCE!I1018&amp;
" | "&amp; IF(lookups!$K$2-LEN(SOURCE!I1018) &gt;= 0, REPT(" ",lookups!$K$2-LEN(SOURCE!I1018)), "")&amp;
      SOURCE!J1018&amp;      IF(lookups!$L$2-LEN(SOURCE!J1018) &gt;= 0, REPT(" ",lookups!$L$2-LEN(SOURCE!J1018)), "")&amp;
" | "&amp; IF(lookups!$K$2-LEN(SOURCE!I1018) &gt;= 0, REPT(" ",lookups!$K$2-LEN(SOURCE!I1018)), "")&amp;
      SOURCE!K1018&amp;      IF(lookups!$L$2-LEN(SOURCE!K1018) &gt;= 0, REPT(" ",lookups!$M$2-LEN(SOURCE!K1018)), "")&amp;
" | "&amp; SOURCE!L1018&amp;      IF(lookups!$O$2-LEN(SOURCE!L1018) &gt;= 0, REPT(" ",lookups!$O$2-LEN(SOURCE!L1018)), "")&amp;
" | "&amp; SOURCE!M1018&amp;      IF(lookups!$P$2-LEN(SOURCE!M1018) &gt;= 0, REPT(" ",lookups!$P$2-LEN(SOURCE!M1018)), "")&amp;
      "},"&amp;IF(SOURCE!O1018&lt;&gt;"",""&amp;SOURCE!O1018,"")
 )
)
)</f>
        <v>/*  994 */  { fnSolveVar,                   NOPARAM,                     "SOLVE Var",                                   "SOLVE",                                       (0 &lt;&lt; TAM_MAX_BITS) |     0, CAT_NONE | SLS_UNCHANGED | US_UNCHANGED | EIM_DISABLED | PTP_DISABLED     },</v>
      </c>
    </row>
    <row r="1019" spans="1:1">
      <c r="A1019" s="80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IF(lookups!$E$2-LEN(SOURCE!C1019) &gt;= 0, REPT(" ",lookups!$E$2-LEN(SOURCE!C1019)), "")&amp;
      SOURCE!D1019&amp;", "&amp; IF(lookups!$F$2-LEN(SOURCE!D1019) &gt;= 0, REPT(" ",lookups!$F$2-LEN(SOURCE!D1019)), "")&amp;
      SOURCE!E1019&amp;", "&amp; IF(lookups!$G$2-LEN(SOURCE!E1019) &gt;=0, REPT(" ",lookups!$G$2-LEN(SOURCE!E1019)), "")&amp;
      SOURCE!F1019&amp;", "&amp; IF(lookups!$H$2-LEN(SOURCE!F1019) &gt;= 0, REPT(" ",lookups!$H$2-LEN(SOURCE!F1019)+2), "")&amp;"("&amp;
      SUBSTITUTE(TEXT(SOURCE!G1019,"??0"),"  ","")&amp;" &lt;&lt; TAM_MAX_BITS) |"&amp; IF(lookups!$I$2-3 &gt;= 0, REPT(" ",MAX(1,lookups!$I$2-5+4+1-1-LEN(  IF(ISTEXT(SOURCE!H1019),SOURCE!H1019,  SUBSTITUTE(SUBSTITUTE(TEXT(SOURCE!H1019,"????0"),"  ","")," ",""))   ))), "")&amp;
       IF(ISTEXT(SOURCE!H1019),SOURCE!H1019, SUBSTITUTE(SUBSTITUTE(TEXT(SOURCE!H1019,"????0"),"  ","")," ",""))   &amp;","&amp; IF(lookups!$J$2-3 &gt;= 0, REPT(" ",lookups!$J$2-3-5), "")&amp;
      SOURCE!I1019&amp;
" | "&amp; IF(lookups!$K$2-LEN(SOURCE!I1019) &gt;= 0, REPT(" ",lookups!$K$2-LEN(SOURCE!I1019)), "")&amp;
      SOURCE!J1019&amp;      IF(lookups!$L$2-LEN(SOURCE!J1019) &gt;= 0, REPT(" ",lookups!$L$2-LEN(SOURCE!J1019)), "")&amp;
" | "&amp; IF(lookups!$K$2-LEN(SOURCE!I1019) &gt;= 0, REPT(" ",lookups!$K$2-LEN(SOURCE!I1019)), "")&amp;
      SOURCE!K1019&amp;      IF(lookups!$L$2-LEN(SOURCE!K1019) &gt;= 0, REPT(" ",lookups!$M$2-LEN(SOURCE!K1019)), "")&amp;
" | "&amp; SOURCE!L1019&amp;      IF(lookups!$O$2-LEN(SOURCE!L1019) &gt;= 0, REPT(" ",lookups!$O$2-LEN(SOURCE!L1019)), "")&amp;
" | "&amp; SOURCE!M1019&amp;      IF(lookups!$P$2-LEN(SOURCE!M1019) &gt;= 0, REPT(" ",lookups!$P$2-LEN(SOURCE!M1019)), "")&amp;
      "},"&amp;IF(SOURCE!O1019&lt;&gt;"",""&amp;SOURCE!O1019,"")
 )
)
)</f>
        <v>/*  995 */  { fnEqCursorLeft,               NOPARAM,                     "",                                            STD_LEFT_ARROW,                                (0 &lt;&lt; TAM_MAX_BITS) |     0, CAT_NONE | SLS_UNCHANGED | US_UNCHANGED | EIM_DISABLED | PTP_DISABLED     },</v>
      </c>
    </row>
    <row r="1020" spans="1:1">
      <c r="A1020" s="80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IF(lookups!$E$2-LEN(SOURCE!C1020) &gt;= 0, REPT(" ",lookups!$E$2-LEN(SOURCE!C1020)), "")&amp;
      SOURCE!D1020&amp;", "&amp; IF(lookups!$F$2-LEN(SOURCE!D1020) &gt;= 0, REPT(" ",lookups!$F$2-LEN(SOURCE!D1020)), "")&amp;
      SOURCE!E1020&amp;", "&amp; IF(lookups!$G$2-LEN(SOURCE!E1020) &gt;=0, REPT(" ",lookups!$G$2-LEN(SOURCE!E1020)), "")&amp;
      SOURCE!F1020&amp;", "&amp; IF(lookups!$H$2-LEN(SOURCE!F1020) &gt;= 0, REPT(" ",lookups!$H$2-LEN(SOURCE!F1020)+2), "")&amp;"("&amp;
      SUBSTITUTE(TEXT(SOURCE!G1020,"??0"),"  ","")&amp;" &lt;&lt; TAM_MAX_BITS) |"&amp; IF(lookups!$I$2-3 &gt;= 0, REPT(" ",MAX(1,lookups!$I$2-5+4+1-1-LEN(  IF(ISTEXT(SOURCE!H1020),SOURCE!H1020,  SUBSTITUTE(SUBSTITUTE(TEXT(SOURCE!H1020,"????0"),"  ","")," ",""))   ))), "")&amp;
       IF(ISTEXT(SOURCE!H1020),SOURCE!H1020, SUBSTITUTE(SUBSTITUTE(TEXT(SOURCE!H1020,"????0"),"  ","")," ",""))   &amp;","&amp; IF(lookups!$J$2-3 &gt;= 0, REPT(" ",lookups!$J$2-3-5), "")&amp;
      SOURCE!I1020&amp;
" | "&amp; IF(lookups!$K$2-LEN(SOURCE!I1020) &gt;= 0, REPT(" ",lookups!$K$2-LEN(SOURCE!I1020)), "")&amp;
      SOURCE!J1020&amp;      IF(lookups!$L$2-LEN(SOURCE!J1020) &gt;= 0, REPT(" ",lookups!$L$2-LEN(SOURCE!J1020)), "")&amp;
" | "&amp; IF(lookups!$K$2-LEN(SOURCE!I1020) &gt;= 0, REPT(" ",lookups!$K$2-LEN(SOURCE!I1020)), "")&amp;
      SOURCE!K1020&amp;      IF(lookups!$L$2-LEN(SOURCE!K1020) &gt;= 0, REPT(" ",lookups!$M$2-LEN(SOURCE!K1020)), "")&amp;
" | "&amp; SOURCE!L1020&amp;      IF(lookups!$O$2-LEN(SOURCE!L1020) &gt;= 0, REPT(" ",lookups!$O$2-LEN(SOURCE!L1020)), "")&amp;
" | "&amp; SOURCE!M1020&amp;      IF(lookups!$P$2-LEN(SOURCE!M1020) &gt;= 0, REPT(" ",lookups!$P$2-LEN(SOURCE!M1020)), "")&amp;
      "},"&amp;IF(SOURCE!O1020&lt;&gt;"",""&amp;SOURCE!O1020,"")
 )
)
)</f>
        <v>/*  996 */  { fnEqCursorRight,              NOPARAM,                     "",                                            STD_RIGHT_ARROW,                               (0 &lt;&lt; TAM_MAX_BITS) |     0, CAT_NONE | SLS_UNCHANGED | US_UNCHANGED | EIM_DISABLED | PTP_DISABLED     },</v>
      </c>
    </row>
    <row r="1021" spans="1:1">
      <c r="A1021" s="80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IF(lookups!$E$2-LEN(SOURCE!C1021) &gt;= 0, REPT(" ",lookups!$E$2-LEN(SOURCE!C1021)), "")&amp;
      SOURCE!D1021&amp;", "&amp; IF(lookups!$F$2-LEN(SOURCE!D1021) &gt;= 0, REPT(" ",lookups!$F$2-LEN(SOURCE!D1021)), "")&amp;
      SOURCE!E1021&amp;", "&amp; IF(lookups!$G$2-LEN(SOURCE!E1021) &gt;=0, REPT(" ",lookups!$G$2-LEN(SOURCE!E1021)), "")&amp;
      SOURCE!F1021&amp;", "&amp; IF(lookups!$H$2-LEN(SOURCE!F1021) &gt;= 0, REPT(" ",lookups!$H$2-LEN(SOURCE!F1021)+2), "")&amp;"("&amp;
      SUBSTITUTE(TEXT(SOURCE!G1021,"??0"),"  ","")&amp;" &lt;&lt; TAM_MAX_BITS) |"&amp; IF(lookups!$I$2-3 &gt;= 0, REPT(" ",MAX(1,lookups!$I$2-5+4+1-1-LEN(  IF(ISTEXT(SOURCE!H1021),SOURCE!H1021,  SUBSTITUTE(SUBSTITUTE(TEXT(SOURCE!H1021,"????0"),"  ","")," ",""))   ))), "")&amp;
       IF(ISTEXT(SOURCE!H1021),SOURCE!H1021, SUBSTITUTE(SUBSTITUTE(TEXT(SOURCE!H1021,"????0"),"  ","")," ",""))   &amp;","&amp; IF(lookups!$J$2-3 &gt;= 0, REPT(" ",lookups!$J$2-3-5), "")&amp;
      SOURCE!I1021&amp;
" | "&amp; IF(lookups!$K$2-LEN(SOURCE!I1021) &gt;= 0, REPT(" ",lookups!$K$2-LEN(SOURCE!I1021)), "")&amp;
      SOURCE!J1021&amp;      IF(lookups!$L$2-LEN(SOURCE!J1021) &gt;= 0, REPT(" ",lookups!$L$2-LEN(SOURCE!J1021)), "")&amp;
" | "&amp; IF(lookups!$K$2-LEN(SOURCE!I1021) &gt;= 0, REPT(" ",lookups!$K$2-LEN(SOURCE!I1021)), "")&amp;
      SOURCE!K1021&amp;      IF(lookups!$L$2-LEN(SOURCE!K1021) &gt;= 0, REPT(" ",lookups!$M$2-LEN(SOURCE!K1021)), "")&amp;
" | "&amp; SOURCE!L1021&amp;      IF(lookups!$O$2-LEN(SOURCE!L1021) &gt;= 0, REPT(" ",lookups!$O$2-LEN(SOURCE!L1021)), "")&amp;
" | "&amp; SOURCE!M1021&amp;      IF(lookups!$P$2-LEN(SOURCE!M1021) &gt;= 0, REPT(" ",lookups!$P$2-LEN(SOURCE!M1021)), "")&amp;
      "},"&amp;IF(SOURCE!O1021&lt;&gt;"",""&amp;SOURCE!O1021,"")
 )
)
)</f>
        <v>/*  997 */  { addItemToBuffer,              ITM_PAIR_OF_PARENTHESES,     "",                                            "( )",                                         (0 &lt;&lt; TAM_MAX_BITS) |     0, CAT_NONE | SLS_UNCHANGED | US_UNCHANGED | EIM_DISABLED | PTP_DISABLED     },</v>
      </c>
    </row>
    <row r="1022" spans="1:1">
      <c r="A1022" s="80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IF(lookups!$E$2-LEN(SOURCE!C1022) &gt;= 0, REPT(" ",lookups!$E$2-LEN(SOURCE!C1022)), "")&amp;
      SOURCE!D1022&amp;", "&amp; IF(lookups!$F$2-LEN(SOURCE!D1022) &gt;= 0, REPT(" ",lookups!$F$2-LEN(SOURCE!D1022)), "")&amp;
      SOURCE!E1022&amp;", "&amp; IF(lookups!$G$2-LEN(SOURCE!E1022) &gt;=0, REPT(" ",lookups!$G$2-LEN(SOURCE!E1022)), "")&amp;
      SOURCE!F1022&amp;", "&amp; IF(lookups!$H$2-LEN(SOURCE!F1022) &gt;= 0, REPT(" ",lookups!$H$2-LEN(SOURCE!F1022)+2), "")&amp;"("&amp;
      SUBSTITUTE(TEXT(SOURCE!G1022,"??0"),"  ","")&amp;" &lt;&lt; TAM_MAX_BITS) |"&amp; IF(lookups!$I$2-3 &gt;= 0, REPT(" ",MAX(1,lookups!$I$2-5+4+1-1-LEN(  IF(ISTEXT(SOURCE!H1022),SOURCE!H1022,  SUBSTITUTE(SUBSTITUTE(TEXT(SOURCE!H1022,"????0"),"  ","")," ",""))   ))), "")&amp;
       IF(ISTEXT(SOURCE!H1022),SOURCE!H1022, SUBSTITUTE(SUBSTITUTE(TEXT(SOURCE!H1022,"????0"),"  ","")," ",""))   &amp;","&amp; IF(lookups!$J$2-3 &gt;= 0, REPT(" ",lookups!$J$2-3-5), "")&amp;
      SOURCE!I1022&amp;
" | "&amp; IF(lookups!$K$2-LEN(SOURCE!I1022) &gt;= 0, REPT(" ",lookups!$K$2-LEN(SOURCE!I1022)), "")&amp;
      SOURCE!J1022&amp;      IF(lookups!$L$2-LEN(SOURCE!J1022) &gt;= 0, REPT(" ",lookups!$L$2-LEN(SOURCE!J1022)), "")&amp;
" | "&amp; IF(lookups!$K$2-LEN(SOURCE!I1022) &gt;= 0, REPT(" ",lookups!$K$2-LEN(SOURCE!I1022)), "")&amp;
      SOURCE!K1022&amp;      IF(lookups!$L$2-LEN(SOURCE!K1022) &gt;= 0, REPT(" ",lookups!$M$2-LEN(SOURCE!K1022)), "")&amp;
" | "&amp; SOURCE!L1022&amp;      IF(lookups!$O$2-LEN(SOURCE!L1022) &gt;= 0, REPT(" ",lookups!$O$2-LEN(SOURCE!L1022)), "")&amp;
" | "&amp; SOURCE!M1022&amp;      IF(lookups!$P$2-LEN(SOURCE!M1022) &gt;= 0, REPT(" ",lookups!$P$2-LEN(SOURCE!M1022)), "")&amp;
      "},"&amp;IF(SOURCE!O1022&lt;&gt;"",""&amp;SOURCE!O1022,"")
 )
)
)</f>
        <v>/*  998 */  { addItemToBuffer,              ITM_VERTICAL_BAR,            "",                                            "|",                                           (0 &lt;&lt; TAM_MAX_BITS) |     0, CAT_NONE | SLS_UNCHANGED | US_UNCHANGED | EIM_DISABLED | PTP_DISABLED     },</v>
      </c>
    </row>
    <row r="1023" spans="1:1">
      <c r="A1023" s="80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IF(lookups!$E$2-LEN(SOURCE!C1023) &gt;= 0, REPT(" ",lookups!$E$2-LEN(SOURCE!C1023)), "")&amp;
      SOURCE!D1023&amp;", "&amp; IF(lookups!$F$2-LEN(SOURCE!D1023) &gt;= 0, REPT(" ",lookups!$F$2-LEN(SOURCE!D1023)), "")&amp;
      SOURCE!E1023&amp;", "&amp; IF(lookups!$G$2-LEN(SOURCE!E1023) &gt;=0, REPT(" ",lookups!$G$2-LEN(SOURCE!E1023)), "")&amp;
      SOURCE!F1023&amp;", "&amp; IF(lookups!$H$2-LEN(SOURCE!F1023) &gt;= 0, REPT(" ",lookups!$H$2-LEN(SOURCE!F1023)+2), "")&amp;"("&amp;
      SUBSTITUTE(TEXT(SOURCE!G1023,"??0"),"  ","")&amp;" &lt;&lt; TAM_MAX_BITS) |"&amp; IF(lookups!$I$2-3 &gt;= 0, REPT(" ",MAX(1,lookups!$I$2-5+4+1-1-LEN(  IF(ISTEXT(SOURCE!H1023),SOURCE!H1023,  SUBSTITUTE(SUBSTITUTE(TEXT(SOURCE!H1023,"????0"),"  ","")," ",""))   ))), "")&amp;
       IF(ISTEXT(SOURCE!H1023),SOURCE!H1023, SUBSTITUTE(SUBSTITUTE(TEXT(SOURCE!H1023,"????0"),"  ","")," ",""))   &amp;","&amp; IF(lookups!$J$2-3 &gt;= 0, REPT(" ",lookups!$J$2-3-5), "")&amp;
      SOURCE!I1023&amp;
" | "&amp; IF(lookups!$K$2-LEN(SOURCE!I1023) &gt;= 0, REPT(" ",lookups!$K$2-LEN(SOURCE!I1023)), "")&amp;
      SOURCE!J1023&amp;      IF(lookups!$L$2-LEN(SOURCE!J1023) &gt;= 0, REPT(" ",lookups!$L$2-LEN(SOURCE!J1023)), "")&amp;
" | "&amp; IF(lookups!$K$2-LEN(SOURCE!I1023) &gt;= 0, REPT(" ",lookups!$K$2-LEN(SOURCE!I1023)), "")&amp;
      SOURCE!K1023&amp;      IF(lookups!$L$2-LEN(SOURCE!K1023) &gt;= 0, REPT(" ",lookups!$M$2-LEN(SOURCE!K1023)), "")&amp;
" | "&amp; SOURCE!L1023&amp;      IF(lookups!$O$2-LEN(SOURCE!L1023) &gt;= 0, REPT(" ",lookups!$O$2-LEN(SOURCE!L1023)), "")&amp;
" | "&amp; SOURCE!M1023&amp;      IF(lookups!$P$2-LEN(SOURCE!M1023) &gt;= 0, REPT(" ",lookups!$P$2-LEN(SOURCE!M1023)), "")&amp;
      "},"&amp;IF(SOURCE!O1023&lt;&gt;"",""&amp;SOURCE!O1023,"")
 )
)
)</f>
        <v>/*  999 */  { addItemToBuffer,              ITM_ALOG_SYMBOL,             "",                                            STD_EulerE STD_SUP_x,                          (0 &lt;&lt; TAM_MAX_BITS) |     0, CAT_NONE | SLS_UNCHANGED | US_UNCHANGED | EIM_DISABLED | PTP_DISABLED     },</v>
      </c>
    </row>
    <row r="1024" spans="1:1">
      <c r="A1024" s="80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IF(lookups!$E$2-LEN(SOURCE!C1024) &gt;= 0, REPT(" ",lookups!$E$2-LEN(SOURCE!C1024)), "")&amp;
      SOURCE!D1024&amp;", "&amp; IF(lookups!$F$2-LEN(SOURCE!D1024) &gt;= 0, REPT(" ",lookups!$F$2-LEN(SOURCE!D1024)), "")&amp;
      SOURCE!E1024&amp;", "&amp; IF(lookups!$G$2-LEN(SOURCE!E1024) &gt;=0, REPT(" ",lookups!$G$2-LEN(SOURCE!E1024)), "")&amp;
      SOURCE!F1024&amp;", "&amp; IF(lookups!$H$2-LEN(SOURCE!F1024) &gt;= 0, REPT(" ",lookups!$H$2-LEN(SOURCE!F1024)+2), "")&amp;"("&amp;
      SUBSTITUTE(TEXT(SOURCE!G1024,"??0"),"  ","")&amp;" &lt;&lt; TAM_MAX_BITS) |"&amp; IF(lookups!$I$2-3 &gt;= 0, REPT(" ",MAX(1,lookups!$I$2-5+4+1-1-LEN(  IF(ISTEXT(SOURCE!H1024),SOURCE!H1024,  SUBSTITUTE(SUBSTITUTE(TEXT(SOURCE!H1024,"????0"),"  ","")," ",""))   ))), "")&amp;
       IF(ISTEXT(SOURCE!H1024),SOURCE!H1024, SUBSTITUTE(SUBSTITUTE(TEXT(SOURCE!H1024,"????0"),"  ","")," ",""))   &amp;","&amp; IF(lookups!$J$2-3 &gt;= 0, REPT(" ",lookups!$J$2-3-5), "")&amp;
      SOURCE!I1024&amp;
" | "&amp; IF(lookups!$K$2-LEN(SOURCE!I1024) &gt;= 0, REPT(" ",lookups!$K$2-LEN(SOURCE!I1024)), "")&amp;
      SOURCE!J1024&amp;      IF(lookups!$L$2-LEN(SOURCE!J1024) &gt;= 0, REPT(" ",lookups!$L$2-LEN(SOURCE!J1024)), "")&amp;
" | "&amp; IF(lookups!$K$2-LEN(SOURCE!I1024) &gt;= 0, REPT(" ",lookups!$K$2-LEN(SOURCE!I1024)), "")&amp;
      SOURCE!K1024&amp;      IF(lookups!$L$2-LEN(SOURCE!K1024) &gt;= 0, REPT(" ",lookups!$M$2-LEN(SOURCE!K1024)), "")&amp;
" | "&amp; SOURCE!L1024&amp;      IF(lookups!$O$2-LEN(SOURCE!L1024) &gt;= 0, REPT(" ",lookups!$O$2-LEN(SOURCE!L1024)), "")&amp;
" | "&amp; SOURCE!M1024&amp;      IF(lookups!$P$2-LEN(SOURCE!M1024) &gt;= 0, REPT(" ",lookups!$P$2-LEN(SOURCE!M1024)), "")&amp;
      "},"&amp;IF(SOURCE!O1024&lt;&gt;"",""&amp;SOURCE!O1024,"")
 )
)
)</f>
        <v>/* 1000 */  { addItemToBuffer,              ITM_ROOT_SIGN,               "",                                            STD_SQUARE_ROOT STD_SUP_MINUS,                 (0 &lt;&lt; TAM_MAX_BITS) |     0, CAT_NONE | SLS_UNCHANGED | US_UNCHANGED | EIM_DISABLED | PTP_DISABLED     },</v>
      </c>
    </row>
    <row r="1025" spans="1:1">
      <c r="A1025" s="80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IF(lookups!$E$2-LEN(SOURCE!C1025) &gt;= 0, REPT(" ",lookups!$E$2-LEN(SOURCE!C1025)), "")&amp;
      SOURCE!D1025&amp;", "&amp; IF(lookups!$F$2-LEN(SOURCE!D1025) &gt;= 0, REPT(" ",lookups!$F$2-LEN(SOURCE!D1025)), "")&amp;
      SOURCE!E1025&amp;", "&amp; IF(lookups!$G$2-LEN(SOURCE!E1025) &gt;=0, REPT(" ",lookups!$G$2-LEN(SOURCE!E1025)), "")&amp;
      SOURCE!F1025&amp;", "&amp; IF(lookups!$H$2-LEN(SOURCE!F1025) &gt;= 0, REPT(" ",lookups!$H$2-LEN(SOURCE!F1025)+2), "")&amp;"("&amp;
      SUBSTITUTE(TEXT(SOURCE!G1025,"??0"),"  ","")&amp;" &lt;&lt; TAM_MAX_BITS) |"&amp; IF(lookups!$I$2-3 &gt;= 0, REPT(" ",MAX(1,lookups!$I$2-5+4+1-1-LEN(  IF(ISTEXT(SOURCE!H1025),SOURCE!H1025,  SUBSTITUTE(SUBSTITUTE(TEXT(SOURCE!H1025,"????0"),"  ","")," ",""))   ))), "")&amp;
       IF(ISTEXT(SOURCE!H1025),SOURCE!H1025, SUBSTITUTE(SUBSTITUTE(TEXT(SOURCE!H1025,"????0"),"  ","")," ",""))   &amp;","&amp; IF(lookups!$J$2-3 &gt;= 0, REPT(" ",lookups!$J$2-3-5), "")&amp;
      SOURCE!I1025&amp;
" | "&amp; IF(lookups!$K$2-LEN(SOURCE!I1025) &gt;= 0, REPT(" ",lookups!$K$2-LEN(SOURCE!I1025)), "")&amp;
      SOURCE!J1025&amp;      IF(lookups!$L$2-LEN(SOURCE!J1025) &gt;= 0, REPT(" ",lookups!$L$2-LEN(SOURCE!J1025)), "")&amp;
" | "&amp; IF(lookups!$K$2-LEN(SOURCE!I1025) &gt;= 0, REPT(" ",lookups!$K$2-LEN(SOURCE!I1025)), "")&amp;
      SOURCE!K1025&amp;      IF(lookups!$L$2-LEN(SOURCE!K1025) &gt;= 0, REPT(" ",lookups!$M$2-LEN(SOURCE!K1025)), "")&amp;
" | "&amp; SOURCE!L1025&amp;      IF(lookups!$O$2-LEN(SOURCE!L1025) &gt;= 0, REPT(" ",lookups!$O$2-LEN(SOURCE!L1025)), "")&amp;
" | "&amp; SOURCE!M1025&amp;      IF(lookups!$P$2-LEN(SOURCE!M1025) &gt;= 0, REPT(" ",lookups!$P$2-LEN(SOURCE!M1025)), "")&amp;
      "},"&amp;IF(SOURCE!O1025&lt;&gt;"",""&amp;SOURCE!O1025,"")
 )
)
)</f>
        <v>/* 1001 */  { addItemToBuffer,              ITM_TIMER_SYMBOL,            "",                                            STD_TIMER,                                     (0 &lt;&lt; TAM_MAX_BITS) |     0, CAT_NONE | SLS_UNCHANGED | US_UNCHANGED | EIM_DISABLED | PTP_DISABLED     },</v>
      </c>
    </row>
    <row r="1026" spans="1:1">
      <c r="A1026" s="80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IF(lookups!$E$2-LEN(SOURCE!C1026) &gt;= 0, REPT(" ",lookups!$E$2-LEN(SOURCE!C1026)), "")&amp;
      SOURCE!D1026&amp;", "&amp; IF(lookups!$F$2-LEN(SOURCE!D1026) &gt;= 0, REPT(" ",lookups!$F$2-LEN(SOURCE!D1026)), "")&amp;
      SOURCE!E1026&amp;", "&amp; IF(lookups!$G$2-LEN(SOURCE!E1026) &gt;=0, REPT(" ",lookups!$G$2-LEN(SOURCE!E1026)), "")&amp;
      SOURCE!F1026&amp;", "&amp; IF(lookups!$H$2-LEN(SOURCE!F1026) &gt;= 0, REPT(" ",lookups!$H$2-LEN(SOURCE!F1026)+2), "")&amp;"("&amp;
      SUBSTITUTE(TEXT(SOURCE!G1026,"??0"),"  ","")&amp;" &lt;&lt; TAM_MAX_BITS) |"&amp; IF(lookups!$I$2-3 &gt;= 0, REPT(" ",MAX(1,lookups!$I$2-5+4+1-1-LEN(  IF(ISTEXT(SOURCE!H1026),SOURCE!H1026,  SUBSTITUTE(SUBSTITUTE(TEXT(SOURCE!H1026,"????0"),"  ","")," ",""))   ))), "")&amp;
       IF(ISTEXT(SOURCE!H1026),SOURCE!H1026, SUBSTITUTE(SUBSTITUTE(TEXT(SOURCE!H1026,"????0"),"  ","")," ",""))   &amp;","&amp; IF(lookups!$J$2-3 &gt;= 0, REPT(" ",lookups!$J$2-3-5), "")&amp;
      SOURCE!I1026&amp;
" | "&amp; IF(lookups!$K$2-LEN(SOURCE!I1026) &gt;= 0, REPT(" ",lookups!$K$2-LEN(SOURCE!I1026)), "")&amp;
      SOURCE!J1026&amp;      IF(lookups!$L$2-LEN(SOURCE!J1026) &gt;= 0, REPT(" ",lookups!$L$2-LEN(SOURCE!J1026)), "")&amp;
" | "&amp; IF(lookups!$K$2-LEN(SOURCE!I1026) &gt;= 0, REPT(" ",lookups!$K$2-LEN(SOURCE!I1026)), "")&amp;
      SOURCE!K1026&amp;      IF(lookups!$L$2-LEN(SOURCE!K1026) &gt;= 0, REPT(" ",lookups!$M$2-LEN(SOURCE!K1026)), "")&amp;
" | "&amp; SOURCE!L1026&amp;      IF(lookups!$O$2-LEN(SOURCE!L1026) &gt;= 0, REPT(" ",lookups!$O$2-LEN(SOURCE!L1026)), "")&amp;
" | "&amp; SOURCE!M1026&amp;      IF(lookups!$P$2-LEN(SOURCE!M1026) &gt;= 0, REPT(" ",lookups!$P$2-LEN(SOURCE!M1026)), "")&amp;
      "},"&amp;IF(SOURCE!O1026&lt;&gt;"",""&amp;SOURCE!O1026,"")
 )
)
)</f>
        <v>/* 1002 */  { fnIntVar,                     NOPARAM,                     STD_INTEGRAL "fdx Var",                        STD_INTEGRAL "fdx",                            (0 &lt;&lt; TAM_MAX_BITS) |     0, CAT_NONE | SLS_UNCHANGED | US_UNCHANGED | EIM_DISABLED | PTP_DISABLED     },</v>
      </c>
    </row>
    <row r="1027" spans="1:1">
      <c r="A1027" s="80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IF(lookups!$E$2-LEN(SOURCE!C1027) &gt;= 0, REPT(" ",lookups!$E$2-LEN(SOURCE!C1027)), "")&amp;
      SOURCE!D1027&amp;", "&amp; IF(lookups!$F$2-LEN(SOURCE!D1027) &gt;= 0, REPT(" ",lookups!$F$2-LEN(SOURCE!D1027)), "")&amp;
      SOURCE!E1027&amp;", "&amp; IF(lookups!$G$2-LEN(SOURCE!E1027) &gt;=0, REPT(" ",lookups!$G$2-LEN(SOURCE!E1027)), "")&amp;
      SOURCE!F1027&amp;", "&amp; IF(lookups!$H$2-LEN(SOURCE!F1027) &gt;= 0, REPT(" ",lookups!$H$2-LEN(SOURCE!F1027)+2), "")&amp;"("&amp;
      SUBSTITUTE(TEXT(SOURCE!G1027,"??0"),"  ","")&amp;" &lt;&lt; TAM_MAX_BITS) |"&amp; IF(lookups!$I$2-3 &gt;= 0, REPT(" ",MAX(1,lookups!$I$2-5+4+1-1-LEN(  IF(ISTEXT(SOURCE!H1027),SOURCE!H1027,  SUBSTITUTE(SUBSTITUTE(TEXT(SOURCE!H1027,"????0"),"  ","")," ",""))   ))), "")&amp;
       IF(ISTEXT(SOURCE!H1027),SOURCE!H1027, SUBSTITUTE(SUBSTITUTE(TEXT(SOURCE!H1027,"????0"),"  ","")," ",""))   &amp;","&amp; IF(lookups!$J$2-3 &gt;= 0, REPT(" ",lookups!$J$2-3-5), "")&amp;
      SOURCE!I1027&amp;
" | "&amp; IF(lookups!$K$2-LEN(SOURCE!I1027) &gt;= 0, REPT(" ",lookups!$K$2-LEN(SOURCE!I1027)), "")&amp;
      SOURCE!J1027&amp;      IF(lookups!$L$2-LEN(SOURCE!J1027) &gt;= 0, REPT(" ",lookups!$L$2-LEN(SOURCE!J1027)), "")&amp;
" | "&amp; IF(lookups!$K$2-LEN(SOURCE!I1027) &gt;= 0, REPT(" ",lookups!$K$2-LEN(SOURCE!I1027)), "")&amp;
      SOURCE!K1027&amp;      IF(lookups!$L$2-LEN(SOURCE!K1027) &gt;= 0, REPT(" ",lookups!$M$2-LEN(SOURCE!K1027)), "")&amp;
" | "&amp; SOURCE!L1027&amp;      IF(lookups!$O$2-LEN(SOURCE!L1027) &gt;= 0, REPT(" ",lookups!$O$2-LEN(SOURCE!L1027)), "")&amp;
" | "&amp; SOURCE!M1027&amp;      IF(lookups!$P$2-LEN(SOURCE!M1027) &gt;= 0, REPT(" ",lookups!$P$2-LEN(SOURCE!M1027)), "")&amp;
      "},"&amp;IF(SOURCE!O1027&lt;&gt;"",""&amp;SOURCE!O1027,"")
 )
)
)</f>
        <v>/* 1003 */  { addItemToBuffer,              ITM_SUP_PLUS,                "",                                            STD_SUP_PLUS,                                  (0 &lt;&lt; TAM_MAX_BITS) |     0, CAT_NONE | SLS_UNCHANGED | US_UNCHANGED | EIM_DISABLED | PTP_DISABLED     },</v>
      </c>
    </row>
    <row r="1028" spans="1:1">
      <c r="A1028" s="80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IF(lookups!$E$2-LEN(SOURCE!C1028) &gt;= 0, REPT(" ",lookups!$E$2-LEN(SOURCE!C1028)), "")&amp;
      SOURCE!D1028&amp;", "&amp; IF(lookups!$F$2-LEN(SOURCE!D1028) &gt;= 0, REPT(" ",lookups!$F$2-LEN(SOURCE!D1028)), "")&amp;
      SOURCE!E1028&amp;", "&amp; IF(lookups!$G$2-LEN(SOURCE!E1028) &gt;=0, REPT(" ",lookups!$G$2-LEN(SOURCE!E1028)), "")&amp;
      SOURCE!F1028&amp;", "&amp; IF(lookups!$H$2-LEN(SOURCE!F1028) &gt;= 0, REPT(" ",lookups!$H$2-LEN(SOURCE!F1028)+2), "")&amp;"("&amp;
      SUBSTITUTE(TEXT(SOURCE!G1028,"??0"),"  ","")&amp;" &lt;&lt; TAM_MAX_BITS) |"&amp; IF(lookups!$I$2-3 &gt;= 0, REPT(" ",MAX(1,lookups!$I$2-5+4+1-1-LEN(  IF(ISTEXT(SOURCE!H1028),SOURCE!H1028,  SUBSTITUTE(SUBSTITUTE(TEXT(SOURCE!H1028,"????0"),"  ","")," ",""))   ))), "")&amp;
       IF(ISTEXT(SOURCE!H1028),SOURCE!H1028, SUBSTITUTE(SUBSTITUTE(TEXT(SOURCE!H1028,"????0"),"  ","")," ",""))   &amp;","&amp; IF(lookups!$J$2-3 &gt;= 0, REPT(" ",lookups!$J$2-3-5), "")&amp;
      SOURCE!I1028&amp;
" | "&amp; IF(lookups!$K$2-LEN(SOURCE!I1028) &gt;= 0, REPT(" ",lookups!$K$2-LEN(SOURCE!I1028)), "")&amp;
      SOURCE!J1028&amp;      IF(lookups!$L$2-LEN(SOURCE!J1028) &gt;= 0, REPT(" ",lookups!$L$2-LEN(SOURCE!J1028)), "")&amp;
" | "&amp; IF(lookups!$K$2-LEN(SOURCE!I1028) &gt;= 0, REPT(" ",lookups!$K$2-LEN(SOURCE!I1028)), "")&amp;
      SOURCE!K1028&amp;      IF(lookups!$L$2-LEN(SOURCE!K1028) &gt;= 0, REPT(" ",lookups!$M$2-LEN(SOURCE!K1028)), "")&amp;
" | "&amp; SOURCE!L1028&amp;      IF(lookups!$O$2-LEN(SOURCE!L1028) &gt;= 0, REPT(" ",lookups!$O$2-LEN(SOURCE!L1028)), "")&amp;
" | "&amp; SOURCE!M1028&amp;      IF(lookups!$P$2-LEN(SOURCE!M1028) &gt;= 0, REPT(" ",lookups!$P$2-LEN(SOURCE!M1028)), "")&amp;
      "},"&amp;IF(SOURCE!O1028&lt;&gt;"",""&amp;SOURCE!O1028,"")
 )
)
)</f>
        <v>/* 1004 */  { addItemToBuffer,              ITM_SUP_MINUS,               "",                                            STD_SUP_MINUS,                                 (0 &lt;&lt; TAM_MAX_BITS) |     0, CAT_NONE | SLS_UNCHANGED | US_UNCHANGED | EIM_DISABLED | PTP_DISABLED     },</v>
      </c>
    </row>
    <row r="1029" spans="1:1">
      <c r="A1029" s="80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IF(lookups!$E$2-LEN(SOURCE!C1029) &gt;= 0, REPT(" ",lookups!$E$2-LEN(SOURCE!C1029)), "")&amp;
      SOURCE!D1029&amp;", "&amp; IF(lookups!$F$2-LEN(SOURCE!D1029) &gt;= 0, REPT(" ",lookups!$F$2-LEN(SOURCE!D1029)), "")&amp;
      SOURCE!E1029&amp;", "&amp; IF(lookups!$G$2-LEN(SOURCE!E1029) &gt;=0, REPT(" ",lookups!$G$2-LEN(SOURCE!E1029)), "")&amp;
      SOURCE!F1029&amp;", "&amp; IF(lookups!$H$2-LEN(SOURCE!F1029) &gt;= 0, REPT(" ",lookups!$H$2-LEN(SOURCE!F1029)+2), "")&amp;"("&amp;
      SUBSTITUTE(TEXT(SOURCE!G1029,"??0"),"  ","")&amp;" &lt;&lt; TAM_MAX_BITS) |"&amp; IF(lookups!$I$2-3 &gt;= 0, REPT(" ",MAX(1,lookups!$I$2-5+4+1-1-LEN(  IF(ISTEXT(SOURCE!H1029),SOURCE!H1029,  SUBSTITUTE(SUBSTITUTE(TEXT(SOURCE!H1029,"????0"),"  ","")," ",""))   ))), "")&amp;
       IF(ISTEXT(SOURCE!H1029),SOURCE!H1029, SUBSTITUTE(SUBSTITUTE(TEXT(SOURCE!H1029,"????0"),"  ","")," ",""))   &amp;","&amp; IF(lookups!$J$2-3 &gt;= 0, REPT(" ",lookups!$J$2-3-5), "")&amp;
      SOURCE!I1029&amp;
" | "&amp; IF(lookups!$K$2-LEN(SOURCE!I1029) &gt;= 0, REPT(" ",lookups!$K$2-LEN(SOURCE!I1029)), "")&amp;
      SOURCE!J1029&amp;      IF(lookups!$L$2-LEN(SOURCE!J1029) &gt;= 0, REPT(" ",lookups!$L$2-LEN(SOURCE!J1029)), "")&amp;
" | "&amp; IF(lookups!$K$2-LEN(SOURCE!I1029) &gt;= 0, REPT(" ",lookups!$K$2-LEN(SOURCE!I1029)), "")&amp;
      SOURCE!K1029&amp;      IF(lookups!$L$2-LEN(SOURCE!K1029) &gt;= 0, REPT(" ",lookups!$M$2-LEN(SOURCE!K1029)), "")&amp;
" | "&amp; SOURCE!L1029&amp;      IF(lookups!$O$2-LEN(SOURCE!L1029) &gt;= 0, REPT(" ",lookups!$O$2-LEN(SOURCE!L1029)), "")&amp;
" | "&amp; SOURCE!M1029&amp;      IF(lookups!$P$2-LEN(SOURCE!M1029) &gt;= 0, REPT(" ",lookups!$P$2-LEN(SOURCE!M1029)), "")&amp;
      "},"&amp;IF(SOURCE!O1029&lt;&gt;"",""&amp;SOURCE!O1029,"")
 )
)
)</f>
        <v>/* 1005 */  { addItemToBuffer,              ITM_SUP_MINUS_1,             "",                                            STD_SUP_MINUS_1,                               (0 &lt;&lt; TAM_MAX_BITS) |     0, CAT_NONE | SLS_UNCHANGED | US_UNCHANGED | EIM_DISABLED | PTP_DISABLED     },</v>
      </c>
    </row>
    <row r="1030" spans="1:1">
      <c r="A1030" s="80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IF(lookups!$E$2-LEN(SOURCE!C1030) &gt;= 0, REPT(" ",lookups!$E$2-LEN(SOURCE!C1030)), "")&amp;
      SOURCE!D1030&amp;", "&amp; IF(lookups!$F$2-LEN(SOURCE!D1030) &gt;= 0, REPT(" ",lookups!$F$2-LEN(SOURCE!D1030)), "")&amp;
      SOURCE!E1030&amp;", "&amp; IF(lookups!$G$2-LEN(SOURCE!E1030) &gt;=0, REPT(" ",lookups!$G$2-LEN(SOURCE!E1030)), "")&amp;
      SOURCE!F1030&amp;", "&amp; IF(lookups!$H$2-LEN(SOURCE!F1030) &gt;= 0, REPT(" ",lookups!$H$2-LEN(SOURCE!F1030)+2), "")&amp;"("&amp;
      SUBSTITUTE(TEXT(SOURCE!G1030,"??0"),"  ","")&amp;" &lt;&lt; TAM_MAX_BITS) |"&amp; IF(lookups!$I$2-3 &gt;= 0, REPT(" ",MAX(1,lookups!$I$2-5+4+1-1-LEN(  IF(ISTEXT(SOURCE!H1030),SOURCE!H1030,  SUBSTITUTE(SUBSTITUTE(TEXT(SOURCE!H1030,"????0"),"  ","")," ",""))   ))), "")&amp;
       IF(ISTEXT(SOURCE!H1030),SOURCE!H1030, SUBSTITUTE(SUBSTITUTE(TEXT(SOURCE!H1030,"????0"),"  ","")," ",""))   &amp;","&amp; IF(lookups!$J$2-3 &gt;= 0, REPT(" ",lookups!$J$2-3-5), "")&amp;
      SOURCE!I1030&amp;
" | "&amp; IF(lookups!$K$2-LEN(SOURCE!I1030) &gt;= 0, REPT(" ",lookups!$K$2-LEN(SOURCE!I1030)), "")&amp;
      SOURCE!J1030&amp;      IF(lookups!$L$2-LEN(SOURCE!J1030) &gt;= 0, REPT(" ",lookups!$L$2-LEN(SOURCE!J1030)), "")&amp;
" | "&amp; IF(lookups!$K$2-LEN(SOURCE!I1030) &gt;= 0, REPT(" ",lookups!$K$2-LEN(SOURCE!I1030)), "")&amp;
      SOURCE!K1030&amp;      IF(lookups!$L$2-LEN(SOURCE!K1030) &gt;= 0, REPT(" ",lookups!$M$2-LEN(SOURCE!K1030)), "")&amp;
" | "&amp; SOURCE!L1030&amp;      IF(lookups!$O$2-LEN(SOURCE!L1030) &gt;= 0, REPT(" ",lookups!$O$2-LEN(SOURCE!L1030)), "")&amp;
" | "&amp; SOURCE!M1030&amp;      IF(lookups!$P$2-LEN(SOURCE!M1030) &gt;= 0, REPT(" ",lookups!$P$2-LEN(SOURCE!M1030)), "")&amp;
      "},"&amp;IF(SOURCE!O1030&lt;&gt;"",""&amp;SOURCE!O1030,"")
 )
)
)</f>
        <v>/* 1006 */  { addItemToBuffer,              ITM_SUP_INFINITY,            "",                                            STD_SUP_INFINITY,                              (0 &lt;&lt; TAM_MAX_BITS) |     0, CAT_NONE | SLS_UNCHANGED | US_UNCHANGED | EIM_DISABLED | PTP_DISABLED     },</v>
      </c>
    </row>
    <row r="1031" spans="1:1">
      <c r="A1031" s="80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IF(lookups!$E$2-LEN(SOURCE!C1031) &gt;= 0, REPT(" ",lookups!$E$2-LEN(SOURCE!C1031)), "")&amp;
      SOURCE!D1031&amp;", "&amp; IF(lookups!$F$2-LEN(SOURCE!D1031) &gt;= 0, REPT(" ",lookups!$F$2-LEN(SOURCE!D1031)), "")&amp;
      SOURCE!E1031&amp;", "&amp; IF(lookups!$G$2-LEN(SOURCE!E1031) &gt;=0, REPT(" ",lookups!$G$2-LEN(SOURCE!E1031)), "")&amp;
      SOURCE!F1031&amp;", "&amp; IF(lookups!$H$2-LEN(SOURCE!F1031) &gt;= 0, REPT(" ",lookups!$H$2-LEN(SOURCE!F1031)+2), "")&amp;"("&amp;
      SUBSTITUTE(TEXT(SOURCE!G1031,"??0"),"  ","")&amp;" &lt;&lt; TAM_MAX_BITS) |"&amp; IF(lookups!$I$2-3 &gt;= 0, REPT(" ",MAX(1,lookups!$I$2-5+4+1-1-LEN(  IF(ISTEXT(SOURCE!H1031),SOURCE!H1031,  SUBSTITUTE(SUBSTITUTE(TEXT(SOURCE!H1031,"????0"),"  ","")," ",""))   ))), "")&amp;
       IF(ISTEXT(SOURCE!H1031),SOURCE!H1031, SUBSTITUTE(SUBSTITUTE(TEXT(SOURCE!H1031,"????0"),"  ","")," ",""))   &amp;","&amp; IF(lookups!$J$2-3 &gt;= 0, REPT(" ",lookups!$J$2-3-5), "")&amp;
      SOURCE!I1031&amp;
" | "&amp; IF(lookups!$K$2-LEN(SOURCE!I1031) &gt;= 0, REPT(" ",lookups!$K$2-LEN(SOURCE!I1031)), "")&amp;
      SOURCE!J1031&amp;      IF(lookups!$L$2-LEN(SOURCE!J1031) &gt;= 0, REPT(" ",lookups!$L$2-LEN(SOURCE!J1031)), "")&amp;
" | "&amp; IF(lookups!$K$2-LEN(SOURCE!I1031) &gt;= 0, REPT(" ",lookups!$K$2-LEN(SOURCE!I1031)), "")&amp;
      SOURCE!K1031&amp;      IF(lookups!$L$2-LEN(SOURCE!K1031) &gt;= 0, REPT(" ",lookups!$M$2-LEN(SOURCE!K1031)), "")&amp;
" | "&amp; SOURCE!L1031&amp;      IF(lookups!$O$2-LEN(SOURCE!L1031) &gt;= 0, REPT(" ",lookups!$O$2-LEN(SOURCE!L1031)), "")&amp;
" | "&amp; SOURCE!M1031&amp;      IF(lookups!$P$2-LEN(SOURCE!M1031) &gt;= 0, REPT(" ",lookups!$P$2-LEN(SOURCE!M1031)), "")&amp;
      "},"&amp;IF(SOURCE!O1031&lt;&gt;"",""&amp;SOURCE!O1031,"")
 )
)
)</f>
        <v>/* 1007 */  { addItemToBuffer,              ITM_SUP_ASTERISK,            "",                                            STD_SUP_ASTERISK,                              (0 &lt;&lt; TAM_MAX_BITS) |     0, CAT_NONE | SLS_UNCHANGED | US_UNCHANGED | EIM_DISABLED | PTP_DISABLED     },</v>
      </c>
    </row>
    <row r="1032" spans="1:1">
      <c r="A1032" s="80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IF(lookups!$E$2-LEN(SOURCE!C1032) &gt;= 0, REPT(" ",lookups!$E$2-LEN(SOURCE!C1032)), "")&amp;
      SOURCE!D1032&amp;", "&amp; IF(lookups!$F$2-LEN(SOURCE!D1032) &gt;= 0, REPT(" ",lookups!$F$2-LEN(SOURCE!D1032)), "")&amp;
      SOURCE!E1032&amp;", "&amp; IF(lookups!$G$2-LEN(SOURCE!E1032) &gt;=0, REPT(" ",lookups!$G$2-LEN(SOURCE!E1032)), "")&amp;
      SOURCE!F1032&amp;", "&amp; IF(lookups!$H$2-LEN(SOURCE!F1032) &gt;= 0, REPT(" ",lookups!$H$2-LEN(SOURCE!F1032)+2), "")&amp;"("&amp;
      SUBSTITUTE(TEXT(SOURCE!G1032,"??0"),"  ","")&amp;" &lt;&lt; TAM_MAX_BITS) |"&amp; IF(lookups!$I$2-3 &gt;= 0, REPT(" ",MAX(1,lookups!$I$2-5+4+1-1-LEN(  IF(ISTEXT(SOURCE!H1032),SOURCE!H1032,  SUBSTITUTE(SUBSTITUTE(TEXT(SOURCE!H1032,"????0"),"  ","")," ",""))   ))), "")&amp;
       IF(ISTEXT(SOURCE!H1032),SOURCE!H1032, SUBSTITUTE(SUBSTITUTE(TEXT(SOURCE!H1032,"????0"),"  ","")," ",""))   &amp;","&amp; IF(lookups!$J$2-3 &gt;= 0, REPT(" ",lookups!$J$2-3-5), "")&amp;
      SOURCE!I1032&amp;
" | "&amp; IF(lookups!$K$2-LEN(SOURCE!I1032) &gt;= 0, REPT(" ",lookups!$K$2-LEN(SOURCE!I1032)), "")&amp;
      SOURCE!J1032&amp;      IF(lookups!$L$2-LEN(SOURCE!J1032) &gt;= 0, REPT(" ",lookups!$L$2-LEN(SOURCE!J1032)), "")&amp;
" | "&amp; IF(lookups!$K$2-LEN(SOURCE!I1032) &gt;= 0, REPT(" ",lookups!$K$2-LEN(SOURCE!I1032)), "")&amp;
      SOURCE!K1032&amp;      IF(lookups!$L$2-LEN(SOURCE!K1032) &gt;= 0, REPT(" ",lookups!$M$2-LEN(SOURCE!K1032)), "")&amp;
" | "&amp; SOURCE!L1032&amp;      IF(lookups!$O$2-LEN(SOURCE!L1032) &gt;= 0, REPT(" ",lookups!$O$2-LEN(SOURCE!L1032)), "")&amp;
" | "&amp; SOURCE!M1032&amp;      IF(lookups!$P$2-LEN(SOURCE!M1032) &gt;= 0, REPT(" ",lookups!$P$2-LEN(SOURCE!M1032)), "")&amp;
      "},"&amp;IF(SOURCE!O1032&lt;&gt;"",""&amp;SOURCE!O1032,"")
 )
)
)</f>
        <v>/* 1008 */  { itemToBeCoded,                NOPARAM,                     "",                                            STD_SUP_0,                                     (0 &lt;&lt; TAM_MAX_BITS) |     0, CAT_NONE | SLS_UNCHANGED | US_UNCHANGED | EIM_DISABLED | PTP_DISABLED     },</v>
      </c>
    </row>
    <row r="1033" spans="1:1">
      <c r="A1033" s="80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IF(lookups!$E$2-LEN(SOURCE!C1033) &gt;= 0, REPT(" ",lookups!$E$2-LEN(SOURCE!C1033)), "")&amp;
      SOURCE!D1033&amp;", "&amp; IF(lookups!$F$2-LEN(SOURCE!D1033) &gt;= 0, REPT(" ",lookups!$F$2-LEN(SOURCE!D1033)), "")&amp;
      SOURCE!E1033&amp;", "&amp; IF(lookups!$G$2-LEN(SOURCE!E1033) &gt;=0, REPT(" ",lookups!$G$2-LEN(SOURCE!E1033)), "")&amp;
      SOURCE!F1033&amp;", "&amp; IF(lookups!$H$2-LEN(SOURCE!F1033) &gt;= 0, REPT(" ",lookups!$H$2-LEN(SOURCE!F1033)+2), "")&amp;"("&amp;
      SUBSTITUTE(TEXT(SOURCE!G1033,"??0"),"  ","")&amp;" &lt;&lt; TAM_MAX_BITS) |"&amp; IF(lookups!$I$2-3 &gt;= 0, REPT(" ",MAX(1,lookups!$I$2-5+4+1-1-LEN(  IF(ISTEXT(SOURCE!H1033),SOURCE!H1033,  SUBSTITUTE(SUBSTITUTE(TEXT(SOURCE!H1033,"????0"),"  ","")," ",""))   ))), "")&amp;
       IF(ISTEXT(SOURCE!H1033),SOURCE!H1033, SUBSTITUTE(SUBSTITUTE(TEXT(SOURCE!H1033,"????0"),"  ","")," ",""))   &amp;","&amp; IF(lookups!$J$2-3 &gt;= 0, REPT(" ",lookups!$J$2-3-5), "")&amp;
      SOURCE!I1033&amp;
" | "&amp; IF(lookups!$K$2-LEN(SOURCE!I1033) &gt;= 0, REPT(" ",lookups!$K$2-LEN(SOURCE!I1033)), "")&amp;
      SOURCE!J1033&amp;      IF(lookups!$L$2-LEN(SOURCE!J1033) &gt;= 0, REPT(" ",lookups!$L$2-LEN(SOURCE!J1033)), "")&amp;
" | "&amp; IF(lookups!$K$2-LEN(SOURCE!I1033) &gt;= 0, REPT(" ",lookups!$K$2-LEN(SOURCE!I1033)), "")&amp;
      SOURCE!K1033&amp;      IF(lookups!$L$2-LEN(SOURCE!K1033) &gt;= 0, REPT(" ",lookups!$M$2-LEN(SOURCE!K1033)), "")&amp;
" | "&amp; SOURCE!L1033&amp;      IF(lookups!$O$2-LEN(SOURCE!L1033) &gt;= 0, REPT(" ",lookups!$O$2-LEN(SOURCE!L1033)), "")&amp;
" | "&amp; SOURCE!M1033&amp;      IF(lookups!$P$2-LEN(SOURCE!M1033) &gt;= 0, REPT(" ",lookups!$P$2-LEN(SOURCE!M1033)), "")&amp;
      "},"&amp;IF(SOURCE!O1033&lt;&gt;"",""&amp;SOURCE!O1033,"")
 )
)
)</f>
        <v>/* 1009 */  { itemToBeCoded,                NOPARAM,                     "",                                            STD_SUP_1,                                     (0 &lt;&lt; TAM_MAX_BITS) |     0, CAT_NONE | SLS_UNCHANGED | US_UNCHANGED | EIM_DISABLED | PTP_DISABLED     },</v>
      </c>
    </row>
    <row r="1034" spans="1:1">
      <c r="A1034" s="80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IF(lookups!$E$2-LEN(SOURCE!C1034) &gt;= 0, REPT(" ",lookups!$E$2-LEN(SOURCE!C1034)), "")&amp;
      SOURCE!D1034&amp;", "&amp; IF(lookups!$F$2-LEN(SOURCE!D1034) &gt;= 0, REPT(" ",lookups!$F$2-LEN(SOURCE!D1034)), "")&amp;
      SOURCE!E1034&amp;", "&amp; IF(lookups!$G$2-LEN(SOURCE!E1034) &gt;=0, REPT(" ",lookups!$G$2-LEN(SOURCE!E1034)), "")&amp;
      SOURCE!F1034&amp;", "&amp; IF(lookups!$H$2-LEN(SOURCE!F1034) &gt;= 0, REPT(" ",lookups!$H$2-LEN(SOURCE!F1034)+2), "")&amp;"("&amp;
      SUBSTITUTE(TEXT(SOURCE!G1034,"??0"),"  ","")&amp;" &lt;&lt; TAM_MAX_BITS) |"&amp; IF(lookups!$I$2-3 &gt;= 0, REPT(" ",MAX(1,lookups!$I$2-5+4+1-1-LEN(  IF(ISTEXT(SOURCE!H1034),SOURCE!H1034,  SUBSTITUTE(SUBSTITUTE(TEXT(SOURCE!H1034,"????0"),"  ","")," ",""))   ))), "")&amp;
       IF(ISTEXT(SOURCE!H1034),SOURCE!H1034, SUBSTITUTE(SUBSTITUTE(TEXT(SOURCE!H1034,"????0"),"  ","")," ",""))   &amp;","&amp; IF(lookups!$J$2-3 &gt;= 0, REPT(" ",lookups!$J$2-3-5), "")&amp;
      SOURCE!I1034&amp;
" | "&amp; IF(lookups!$K$2-LEN(SOURCE!I1034) &gt;= 0, REPT(" ",lookups!$K$2-LEN(SOURCE!I1034)), "")&amp;
      SOURCE!J1034&amp;      IF(lookups!$L$2-LEN(SOURCE!J1034) &gt;= 0, REPT(" ",lookups!$L$2-LEN(SOURCE!J1034)), "")&amp;
" | "&amp; IF(lookups!$K$2-LEN(SOURCE!I1034) &gt;= 0, REPT(" ",lookups!$K$2-LEN(SOURCE!I1034)), "")&amp;
      SOURCE!K1034&amp;      IF(lookups!$L$2-LEN(SOURCE!K1034) &gt;= 0, REPT(" ",lookups!$M$2-LEN(SOURCE!K1034)), "")&amp;
" | "&amp; SOURCE!L1034&amp;      IF(lookups!$O$2-LEN(SOURCE!L1034) &gt;= 0, REPT(" ",lookups!$O$2-LEN(SOURCE!L1034)), "")&amp;
" | "&amp; SOURCE!M1034&amp;      IF(lookups!$P$2-LEN(SOURCE!M1034) &gt;= 0, REPT(" ",lookups!$P$2-LEN(SOURCE!M1034)), "")&amp;
      "},"&amp;IF(SOURCE!O1034&lt;&gt;"",""&amp;SOURCE!O1034,"")
 )
)
)</f>
        <v>/* 1010 */  { itemToBeCoded,                NOPARAM,                     "",                                            STD_SUP_2,                                     (0 &lt;&lt; TAM_MAX_BITS) |     0, CAT_NONE | SLS_UNCHANGED | US_UNCHANGED | EIM_DISABLED | PTP_DISABLED     },</v>
      </c>
    </row>
    <row r="1035" spans="1:1">
      <c r="A1035" s="80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IF(lookups!$E$2-LEN(SOURCE!C1035) &gt;= 0, REPT(" ",lookups!$E$2-LEN(SOURCE!C1035)), "")&amp;
      SOURCE!D1035&amp;", "&amp; IF(lookups!$F$2-LEN(SOURCE!D1035) &gt;= 0, REPT(" ",lookups!$F$2-LEN(SOURCE!D1035)), "")&amp;
      SOURCE!E1035&amp;", "&amp; IF(lookups!$G$2-LEN(SOURCE!E1035) &gt;=0, REPT(" ",lookups!$G$2-LEN(SOURCE!E1035)), "")&amp;
      SOURCE!F1035&amp;", "&amp; IF(lookups!$H$2-LEN(SOURCE!F1035) &gt;= 0, REPT(" ",lookups!$H$2-LEN(SOURCE!F1035)+2), "")&amp;"("&amp;
      SUBSTITUTE(TEXT(SOURCE!G1035,"??0"),"  ","")&amp;" &lt;&lt; TAM_MAX_BITS) |"&amp; IF(lookups!$I$2-3 &gt;= 0, REPT(" ",MAX(1,lookups!$I$2-5+4+1-1-LEN(  IF(ISTEXT(SOURCE!H1035),SOURCE!H1035,  SUBSTITUTE(SUBSTITUTE(TEXT(SOURCE!H1035,"????0"),"  ","")," ",""))   ))), "")&amp;
       IF(ISTEXT(SOURCE!H1035),SOURCE!H1035, SUBSTITUTE(SUBSTITUTE(TEXT(SOURCE!H1035,"????0"),"  ","")," ",""))   &amp;","&amp; IF(lookups!$J$2-3 &gt;= 0, REPT(" ",lookups!$J$2-3-5), "")&amp;
      SOURCE!I1035&amp;
" | "&amp; IF(lookups!$K$2-LEN(SOURCE!I1035) &gt;= 0, REPT(" ",lookups!$K$2-LEN(SOURCE!I1035)), "")&amp;
      SOURCE!J1035&amp;      IF(lookups!$L$2-LEN(SOURCE!J1035) &gt;= 0, REPT(" ",lookups!$L$2-LEN(SOURCE!J1035)), "")&amp;
" | "&amp; IF(lookups!$K$2-LEN(SOURCE!I1035) &gt;= 0, REPT(" ",lookups!$K$2-LEN(SOURCE!I1035)), "")&amp;
      SOURCE!K1035&amp;      IF(lookups!$L$2-LEN(SOURCE!K1035) &gt;= 0, REPT(" ",lookups!$M$2-LEN(SOURCE!K1035)), "")&amp;
" | "&amp; SOURCE!L1035&amp;      IF(lookups!$O$2-LEN(SOURCE!L1035) &gt;= 0, REPT(" ",lookups!$O$2-LEN(SOURCE!L1035)), "")&amp;
" | "&amp; SOURCE!M1035&amp;      IF(lookups!$P$2-LEN(SOURCE!M1035) &gt;= 0, REPT(" ",lookups!$P$2-LEN(SOURCE!M1035)), "")&amp;
      "},"&amp;IF(SOURCE!O1035&lt;&gt;"",""&amp;SOURCE!O1035,"")
 )
)
)</f>
        <v>/* 1011 */  { itemToBeCoded,                NOPARAM,                     "",                                            STD_SUP_3,                                     (0 &lt;&lt; TAM_MAX_BITS) |     0, CAT_NONE | SLS_UNCHANGED | US_UNCHANGED | EIM_DISABLED | PTP_DISABLED     },</v>
      </c>
    </row>
    <row r="1036" spans="1:1">
      <c r="A1036" s="80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IF(lookups!$E$2-LEN(SOURCE!C1036) &gt;= 0, REPT(" ",lookups!$E$2-LEN(SOURCE!C1036)), "")&amp;
      SOURCE!D1036&amp;", "&amp; IF(lookups!$F$2-LEN(SOURCE!D1036) &gt;= 0, REPT(" ",lookups!$F$2-LEN(SOURCE!D1036)), "")&amp;
      SOURCE!E1036&amp;", "&amp; IF(lookups!$G$2-LEN(SOURCE!E1036) &gt;=0, REPT(" ",lookups!$G$2-LEN(SOURCE!E1036)), "")&amp;
      SOURCE!F1036&amp;", "&amp; IF(lookups!$H$2-LEN(SOURCE!F1036) &gt;= 0, REPT(" ",lookups!$H$2-LEN(SOURCE!F1036)+2), "")&amp;"("&amp;
      SUBSTITUTE(TEXT(SOURCE!G1036,"??0"),"  ","")&amp;" &lt;&lt; TAM_MAX_BITS) |"&amp; IF(lookups!$I$2-3 &gt;= 0, REPT(" ",MAX(1,lookups!$I$2-5+4+1-1-LEN(  IF(ISTEXT(SOURCE!H1036),SOURCE!H1036,  SUBSTITUTE(SUBSTITUTE(TEXT(SOURCE!H1036,"????0"),"  ","")," ",""))   ))), "")&amp;
       IF(ISTEXT(SOURCE!H1036),SOURCE!H1036, SUBSTITUTE(SUBSTITUTE(TEXT(SOURCE!H1036,"????0"),"  ","")," ",""))   &amp;","&amp; IF(lookups!$J$2-3 &gt;= 0, REPT(" ",lookups!$J$2-3-5), "")&amp;
      SOURCE!I1036&amp;
" | "&amp; IF(lookups!$K$2-LEN(SOURCE!I1036) &gt;= 0, REPT(" ",lookups!$K$2-LEN(SOURCE!I1036)), "")&amp;
      SOURCE!J1036&amp;      IF(lookups!$L$2-LEN(SOURCE!J1036) &gt;= 0, REPT(" ",lookups!$L$2-LEN(SOURCE!J1036)), "")&amp;
" | "&amp; IF(lookups!$K$2-LEN(SOURCE!I1036) &gt;= 0, REPT(" ",lookups!$K$2-LEN(SOURCE!I1036)), "")&amp;
      SOURCE!K1036&amp;      IF(lookups!$L$2-LEN(SOURCE!K1036) &gt;= 0, REPT(" ",lookups!$M$2-LEN(SOURCE!K1036)), "")&amp;
" | "&amp; SOURCE!L1036&amp;      IF(lookups!$O$2-LEN(SOURCE!L1036) &gt;= 0, REPT(" ",lookups!$O$2-LEN(SOURCE!L1036)), "")&amp;
" | "&amp; SOURCE!M1036&amp;      IF(lookups!$P$2-LEN(SOURCE!M1036) &gt;= 0, REPT(" ",lookups!$P$2-LEN(SOURCE!M1036)), "")&amp;
      "},"&amp;IF(SOURCE!O1036&lt;&gt;"",""&amp;SOURCE!O1036,"")
 )
)
)</f>
        <v>/* 1012 */  { itemToBeCoded,                NOPARAM,                     "",                                            STD_SUP_4,                                     (0 &lt;&lt; TAM_MAX_BITS) |     0, CAT_NONE | SLS_UNCHANGED | US_UNCHANGED | EIM_DISABLED | PTP_DISABLED     },</v>
      </c>
    </row>
    <row r="1037" spans="1:1">
      <c r="A1037" s="80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IF(lookups!$E$2-LEN(SOURCE!C1037) &gt;= 0, REPT(" ",lookups!$E$2-LEN(SOURCE!C1037)), "")&amp;
      SOURCE!D1037&amp;", "&amp; IF(lookups!$F$2-LEN(SOURCE!D1037) &gt;= 0, REPT(" ",lookups!$F$2-LEN(SOURCE!D1037)), "")&amp;
      SOURCE!E1037&amp;", "&amp; IF(lookups!$G$2-LEN(SOURCE!E1037) &gt;=0, REPT(" ",lookups!$G$2-LEN(SOURCE!E1037)), "")&amp;
      SOURCE!F1037&amp;", "&amp; IF(lookups!$H$2-LEN(SOURCE!F1037) &gt;= 0, REPT(" ",lookups!$H$2-LEN(SOURCE!F1037)+2), "")&amp;"("&amp;
      SUBSTITUTE(TEXT(SOURCE!G1037,"??0"),"  ","")&amp;" &lt;&lt; TAM_MAX_BITS) |"&amp; IF(lookups!$I$2-3 &gt;= 0, REPT(" ",MAX(1,lookups!$I$2-5+4+1-1-LEN(  IF(ISTEXT(SOURCE!H1037),SOURCE!H1037,  SUBSTITUTE(SUBSTITUTE(TEXT(SOURCE!H1037,"????0"),"  ","")," ",""))   ))), "")&amp;
       IF(ISTEXT(SOURCE!H1037),SOURCE!H1037, SUBSTITUTE(SUBSTITUTE(TEXT(SOURCE!H1037,"????0"),"  ","")," ",""))   &amp;","&amp; IF(lookups!$J$2-3 &gt;= 0, REPT(" ",lookups!$J$2-3-5), "")&amp;
      SOURCE!I1037&amp;
" | "&amp; IF(lookups!$K$2-LEN(SOURCE!I1037) &gt;= 0, REPT(" ",lookups!$K$2-LEN(SOURCE!I1037)), "")&amp;
      SOURCE!J1037&amp;      IF(lookups!$L$2-LEN(SOURCE!J1037) &gt;= 0, REPT(" ",lookups!$L$2-LEN(SOURCE!J1037)), "")&amp;
" | "&amp; IF(lookups!$K$2-LEN(SOURCE!I1037) &gt;= 0, REPT(" ",lookups!$K$2-LEN(SOURCE!I1037)), "")&amp;
      SOURCE!K1037&amp;      IF(lookups!$L$2-LEN(SOURCE!K1037) &gt;= 0, REPT(" ",lookups!$M$2-LEN(SOURCE!K1037)), "")&amp;
" | "&amp; SOURCE!L1037&amp;      IF(lookups!$O$2-LEN(SOURCE!L1037) &gt;= 0, REPT(" ",lookups!$O$2-LEN(SOURCE!L1037)), "")&amp;
" | "&amp; SOURCE!M1037&amp;      IF(lookups!$P$2-LEN(SOURCE!M1037) &gt;= 0, REPT(" ",lookups!$P$2-LEN(SOURCE!M1037)), "")&amp;
      "},"&amp;IF(SOURCE!O1037&lt;&gt;"",""&amp;SOURCE!O1037,"")
 )
)
)</f>
        <v>/* 1013 */  { itemToBeCoded,                NOPARAM,                     "",                                            STD_SUP_5,                                     (0 &lt;&lt; TAM_MAX_BITS) |     0, CAT_NONE | SLS_UNCHANGED | US_UNCHANGED | EIM_DISABLED | PTP_DISABLED     },</v>
      </c>
    </row>
    <row r="1038" spans="1:1">
      <c r="A1038" s="80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IF(lookups!$E$2-LEN(SOURCE!C1038) &gt;= 0, REPT(" ",lookups!$E$2-LEN(SOURCE!C1038)), "")&amp;
      SOURCE!D1038&amp;", "&amp; IF(lookups!$F$2-LEN(SOURCE!D1038) &gt;= 0, REPT(" ",lookups!$F$2-LEN(SOURCE!D1038)), "")&amp;
      SOURCE!E1038&amp;", "&amp; IF(lookups!$G$2-LEN(SOURCE!E1038) &gt;=0, REPT(" ",lookups!$G$2-LEN(SOURCE!E1038)), "")&amp;
      SOURCE!F1038&amp;", "&amp; IF(lookups!$H$2-LEN(SOURCE!F1038) &gt;= 0, REPT(" ",lookups!$H$2-LEN(SOURCE!F1038)+2), "")&amp;"("&amp;
      SUBSTITUTE(TEXT(SOURCE!G1038,"??0"),"  ","")&amp;" &lt;&lt; TAM_MAX_BITS) |"&amp; IF(lookups!$I$2-3 &gt;= 0, REPT(" ",MAX(1,lookups!$I$2-5+4+1-1-LEN(  IF(ISTEXT(SOURCE!H1038),SOURCE!H1038,  SUBSTITUTE(SUBSTITUTE(TEXT(SOURCE!H1038,"????0"),"  ","")," ",""))   ))), "")&amp;
       IF(ISTEXT(SOURCE!H1038),SOURCE!H1038, SUBSTITUTE(SUBSTITUTE(TEXT(SOURCE!H1038,"????0"),"  ","")," ",""))   &amp;","&amp; IF(lookups!$J$2-3 &gt;= 0, REPT(" ",lookups!$J$2-3-5), "")&amp;
      SOURCE!I1038&amp;
" | "&amp; IF(lookups!$K$2-LEN(SOURCE!I1038) &gt;= 0, REPT(" ",lookups!$K$2-LEN(SOURCE!I1038)), "")&amp;
      SOURCE!J1038&amp;      IF(lookups!$L$2-LEN(SOURCE!J1038) &gt;= 0, REPT(" ",lookups!$L$2-LEN(SOURCE!J1038)), "")&amp;
" | "&amp; IF(lookups!$K$2-LEN(SOURCE!I1038) &gt;= 0, REPT(" ",lookups!$K$2-LEN(SOURCE!I1038)), "")&amp;
      SOURCE!K1038&amp;      IF(lookups!$L$2-LEN(SOURCE!K1038) &gt;= 0, REPT(" ",lookups!$M$2-LEN(SOURCE!K1038)), "")&amp;
" | "&amp; SOURCE!L1038&amp;      IF(lookups!$O$2-LEN(SOURCE!L1038) &gt;= 0, REPT(" ",lookups!$O$2-LEN(SOURCE!L1038)), "")&amp;
" | "&amp; SOURCE!M1038&amp;      IF(lookups!$P$2-LEN(SOURCE!M1038) &gt;= 0, REPT(" ",lookups!$P$2-LEN(SOURCE!M1038)), "")&amp;
      "},"&amp;IF(SOURCE!O1038&lt;&gt;"",""&amp;SOURCE!O1038,"")
 )
)
)</f>
        <v>/* 1014 */  { itemToBeCoded,                NOPARAM,                     "",                                            STD_SUP_6,                                     (0 &lt;&lt; TAM_MAX_BITS) |     0, CAT_NONE | SLS_UNCHANGED | US_UNCHANGED | EIM_DISABLED | PTP_DISABLED     },</v>
      </c>
    </row>
    <row r="1039" spans="1:1">
      <c r="A1039" s="80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IF(lookups!$E$2-LEN(SOURCE!C1039) &gt;= 0, REPT(" ",lookups!$E$2-LEN(SOURCE!C1039)), "")&amp;
      SOURCE!D1039&amp;", "&amp; IF(lookups!$F$2-LEN(SOURCE!D1039) &gt;= 0, REPT(" ",lookups!$F$2-LEN(SOURCE!D1039)), "")&amp;
      SOURCE!E1039&amp;", "&amp; IF(lookups!$G$2-LEN(SOURCE!E1039) &gt;=0, REPT(" ",lookups!$G$2-LEN(SOURCE!E1039)), "")&amp;
      SOURCE!F1039&amp;", "&amp; IF(lookups!$H$2-LEN(SOURCE!F1039) &gt;= 0, REPT(" ",lookups!$H$2-LEN(SOURCE!F1039)+2), "")&amp;"("&amp;
      SUBSTITUTE(TEXT(SOURCE!G1039,"??0"),"  ","")&amp;" &lt;&lt; TAM_MAX_BITS) |"&amp; IF(lookups!$I$2-3 &gt;= 0, REPT(" ",MAX(1,lookups!$I$2-5+4+1-1-LEN(  IF(ISTEXT(SOURCE!H1039),SOURCE!H1039,  SUBSTITUTE(SUBSTITUTE(TEXT(SOURCE!H1039,"????0"),"  ","")," ",""))   ))), "")&amp;
       IF(ISTEXT(SOURCE!H1039),SOURCE!H1039, SUBSTITUTE(SUBSTITUTE(TEXT(SOURCE!H1039,"????0"),"  ","")," ",""))   &amp;","&amp; IF(lookups!$J$2-3 &gt;= 0, REPT(" ",lookups!$J$2-3-5), "")&amp;
      SOURCE!I1039&amp;
" | "&amp; IF(lookups!$K$2-LEN(SOURCE!I1039) &gt;= 0, REPT(" ",lookups!$K$2-LEN(SOURCE!I1039)), "")&amp;
      SOURCE!J1039&amp;      IF(lookups!$L$2-LEN(SOURCE!J1039) &gt;= 0, REPT(" ",lookups!$L$2-LEN(SOURCE!J1039)), "")&amp;
" | "&amp; IF(lookups!$K$2-LEN(SOURCE!I1039) &gt;= 0, REPT(" ",lookups!$K$2-LEN(SOURCE!I1039)), "")&amp;
      SOURCE!K1039&amp;      IF(lookups!$L$2-LEN(SOURCE!K1039) &gt;= 0, REPT(" ",lookups!$M$2-LEN(SOURCE!K1039)), "")&amp;
" | "&amp; SOURCE!L1039&amp;      IF(lookups!$O$2-LEN(SOURCE!L1039) &gt;= 0, REPT(" ",lookups!$O$2-LEN(SOURCE!L1039)), "")&amp;
" | "&amp; SOURCE!M1039&amp;      IF(lookups!$P$2-LEN(SOURCE!M1039) &gt;= 0, REPT(" ",lookups!$P$2-LEN(SOURCE!M1039)), "")&amp;
      "},"&amp;IF(SOURCE!O1039&lt;&gt;"",""&amp;SOURCE!O1039,"")
 )
)
)</f>
        <v>/* 1015 */  { itemToBeCoded,                NOPARAM,                     "",                                            STD_SUP_7,                                     (0 &lt;&lt; TAM_MAX_BITS) |     0, CAT_NONE | SLS_UNCHANGED | US_UNCHANGED | EIM_DISABLED | PTP_DISABLED     },</v>
      </c>
    </row>
    <row r="1040" spans="1:1">
      <c r="A1040" s="80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IF(lookups!$E$2-LEN(SOURCE!C1040) &gt;= 0, REPT(" ",lookups!$E$2-LEN(SOURCE!C1040)), "")&amp;
      SOURCE!D1040&amp;", "&amp; IF(lookups!$F$2-LEN(SOURCE!D1040) &gt;= 0, REPT(" ",lookups!$F$2-LEN(SOURCE!D1040)), "")&amp;
      SOURCE!E1040&amp;", "&amp; IF(lookups!$G$2-LEN(SOURCE!E1040) &gt;=0, REPT(" ",lookups!$G$2-LEN(SOURCE!E1040)), "")&amp;
      SOURCE!F1040&amp;", "&amp; IF(lookups!$H$2-LEN(SOURCE!F1040) &gt;= 0, REPT(" ",lookups!$H$2-LEN(SOURCE!F1040)+2), "")&amp;"("&amp;
      SUBSTITUTE(TEXT(SOURCE!G1040,"??0"),"  ","")&amp;" &lt;&lt; TAM_MAX_BITS) |"&amp; IF(lookups!$I$2-3 &gt;= 0, REPT(" ",MAX(1,lookups!$I$2-5+4+1-1-LEN(  IF(ISTEXT(SOURCE!H1040),SOURCE!H1040,  SUBSTITUTE(SUBSTITUTE(TEXT(SOURCE!H1040,"????0"),"  ","")," ",""))   ))), "")&amp;
       IF(ISTEXT(SOURCE!H1040),SOURCE!H1040, SUBSTITUTE(SUBSTITUTE(TEXT(SOURCE!H1040,"????0"),"  ","")," ",""))   &amp;","&amp; IF(lookups!$J$2-3 &gt;= 0, REPT(" ",lookups!$J$2-3-5), "")&amp;
      SOURCE!I1040&amp;
" | "&amp; IF(lookups!$K$2-LEN(SOURCE!I1040) &gt;= 0, REPT(" ",lookups!$K$2-LEN(SOURCE!I1040)), "")&amp;
      SOURCE!J1040&amp;      IF(lookups!$L$2-LEN(SOURCE!J1040) &gt;= 0, REPT(" ",lookups!$L$2-LEN(SOURCE!J1040)), "")&amp;
" | "&amp; IF(lookups!$K$2-LEN(SOURCE!I1040) &gt;= 0, REPT(" ",lookups!$K$2-LEN(SOURCE!I1040)), "")&amp;
      SOURCE!K1040&amp;      IF(lookups!$L$2-LEN(SOURCE!K1040) &gt;= 0, REPT(" ",lookups!$M$2-LEN(SOURCE!K1040)), "")&amp;
" | "&amp; SOURCE!L1040&amp;      IF(lookups!$O$2-LEN(SOURCE!L1040) &gt;= 0, REPT(" ",lookups!$O$2-LEN(SOURCE!L1040)), "")&amp;
" | "&amp; SOURCE!M1040&amp;      IF(lookups!$P$2-LEN(SOURCE!M1040) &gt;= 0, REPT(" ",lookups!$P$2-LEN(SOURCE!M1040)), "")&amp;
      "},"&amp;IF(SOURCE!O1040&lt;&gt;"",""&amp;SOURCE!O1040,"")
 )
)
)</f>
        <v>/* 1016 */  { itemToBeCoded,                NOPARAM,                     "",                                            STD_SUP_8,                                     (0 &lt;&lt; TAM_MAX_BITS) |     0, CAT_NONE | SLS_UNCHANGED | US_UNCHANGED | EIM_DISABLED | PTP_DISABLED     },</v>
      </c>
    </row>
    <row r="1041" spans="1:1">
      <c r="A1041" s="80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IF(lookups!$E$2-LEN(SOURCE!C1041) &gt;= 0, REPT(" ",lookups!$E$2-LEN(SOURCE!C1041)), "")&amp;
      SOURCE!D1041&amp;", "&amp; IF(lookups!$F$2-LEN(SOURCE!D1041) &gt;= 0, REPT(" ",lookups!$F$2-LEN(SOURCE!D1041)), "")&amp;
      SOURCE!E1041&amp;", "&amp; IF(lookups!$G$2-LEN(SOURCE!E1041) &gt;=0, REPT(" ",lookups!$G$2-LEN(SOURCE!E1041)), "")&amp;
      SOURCE!F1041&amp;", "&amp; IF(lookups!$H$2-LEN(SOURCE!F1041) &gt;= 0, REPT(" ",lookups!$H$2-LEN(SOURCE!F1041)+2), "")&amp;"("&amp;
      SUBSTITUTE(TEXT(SOURCE!G1041,"??0"),"  ","")&amp;" &lt;&lt; TAM_MAX_BITS) |"&amp; IF(lookups!$I$2-3 &gt;= 0, REPT(" ",MAX(1,lookups!$I$2-5+4+1-1-LEN(  IF(ISTEXT(SOURCE!H1041),SOURCE!H1041,  SUBSTITUTE(SUBSTITUTE(TEXT(SOURCE!H1041,"????0"),"  ","")," ",""))   ))), "")&amp;
       IF(ISTEXT(SOURCE!H1041),SOURCE!H1041, SUBSTITUTE(SUBSTITUTE(TEXT(SOURCE!H1041,"????0"),"  ","")," ",""))   &amp;","&amp; IF(lookups!$J$2-3 &gt;= 0, REPT(" ",lookups!$J$2-3-5), "")&amp;
      SOURCE!I1041&amp;
" | "&amp; IF(lookups!$K$2-LEN(SOURCE!I1041) &gt;= 0, REPT(" ",lookups!$K$2-LEN(SOURCE!I1041)), "")&amp;
      SOURCE!J1041&amp;      IF(lookups!$L$2-LEN(SOURCE!J1041) &gt;= 0, REPT(" ",lookups!$L$2-LEN(SOURCE!J1041)), "")&amp;
" | "&amp; IF(lookups!$K$2-LEN(SOURCE!I1041) &gt;= 0, REPT(" ",lookups!$K$2-LEN(SOURCE!I1041)), "")&amp;
      SOURCE!K1041&amp;      IF(lookups!$L$2-LEN(SOURCE!K1041) &gt;= 0, REPT(" ",lookups!$M$2-LEN(SOURCE!K1041)), "")&amp;
" | "&amp; SOURCE!L1041&amp;      IF(lookups!$O$2-LEN(SOURCE!L1041) &gt;= 0, REPT(" ",lookups!$O$2-LEN(SOURCE!L1041)), "")&amp;
" | "&amp; SOURCE!M1041&amp;      IF(lookups!$P$2-LEN(SOURCE!M1041) &gt;= 0, REPT(" ",lookups!$P$2-LEN(SOURCE!M1041)), "")&amp;
      "},"&amp;IF(SOURCE!O1041&lt;&gt;"",""&amp;SOURCE!O1041,"")
 )
)
)</f>
        <v>/* 1017 */  { itemToBeCoded,                NOPARAM,                     "",                                            STD_SUP_9,                                     (0 &lt;&lt; TAM_MAX_BITS) |     0, CAT_NONE | SLS_UNCHANGED | US_UNCHANGED | EIM_DISABLED | PTP_DISABLED     },</v>
      </c>
    </row>
    <row r="1042" spans="1:1">
      <c r="A1042" s="80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IF(lookups!$E$2-LEN(SOURCE!C1042) &gt;= 0, REPT(" ",lookups!$E$2-LEN(SOURCE!C1042)), "")&amp;
      SOURCE!D1042&amp;", "&amp; IF(lookups!$F$2-LEN(SOURCE!D1042) &gt;= 0, REPT(" ",lookups!$F$2-LEN(SOURCE!D1042)), "")&amp;
      SOURCE!E1042&amp;", "&amp; IF(lookups!$G$2-LEN(SOURCE!E1042) &gt;=0, REPT(" ",lookups!$G$2-LEN(SOURCE!E1042)), "")&amp;
      SOURCE!F1042&amp;", "&amp; IF(lookups!$H$2-LEN(SOURCE!F1042) &gt;= 0, REPT(" ",lookups!$H$2-LEN(SOURCE!F1042)+2), "")&amp;"("&amp;
      SUBSTITUTE(TEXT(SOURCE!G1042,"??0"),"  ","")&amp;" &lt;&lt; TAM_MAX_BITS) |"&amp; IF(lookups!$I$2-3 &gt;= 0, REPT(" ",MAX(1,lookups!$I$2-5+4+1-1-LEN(  IF(ISTEXT(SOURCE!H1042),SOURCE!H1042,  SUBSTITUTE(SUBSTITUTE(TEXT(SOURCE!H1042,"????0"),"  ","")," ",""))   ))), "")&amp;
       IF(ISTEXT(SOURCE!H1042),SOURCE!H1042, SUBSTITUTE(SUBSTITUTE(TEXT(SOURCE!H1042,"????0"),"  ","")," ",""))   &amp;","&amp; IF(lookups!$J$2-3 &gt;= 0, REPT(" ",lookups!$J$2-3-5), "")&amp;
      SOURCE!I1042&amp;
" | "&amp; IF(lookups!$K$2-LEN(SOURCE!I1042) &gt;= 0, REPT(" ",lookups!$K$2-LEN(SOURCE!I1042)), "")&amp;
      SOURCE!J1042&amp;      IF(lookups!$L$2-LEN(SOURCE!J1042) &gt;= 0, REPT(" ",lookups!$L$2-LEN(SOURCE!J1042)), "")&amp;
" | "&amp; IF(lookups!$K$2-LEN(SOURCE!I1042) &gt;= 0, REPT(" ",lookups!$K$2-LEN(SOURCE!I1042)), "")&amp;
      SOURCE!K1042&amp;      IF(lookups!$L$2-LEN(SOURCE!K1042) &gt;= 0, REPT(" ",lookups!$M$2-LEN(SOURCE!K1042)), "")&amp;
" | "&amp; SOURCE!L1042&amp;      IF(lookups!$O$2-LEN(SOURCE!L1042) &gt;= 0, REPT(" ",lookups!$O$2-LEN(SOURCE!L1042)), "")&amp;
" | "&amp; SOURCE!M1042&amp;      IF(lookups!$P$2-LEN(SOURCE!M1042) &gt;= 0, REPT(" ",lookups!$P$2-LEN(SOURCE!M1042)), "")&amp;
      "},"&amp;IF(SOURCE!O1042&lt;&gt;"",""&amp;SOURCE!O1042,"")
 )
)
)</f>
        <v>/* 1018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43" spans="1:1">
      <c r="A1043" s="80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IF(lookups!$E$2-LEN(SOURCE!C1043) &gt;= 0, REPT(" ",lookups!$E$2-LEN(SOURCE!C1043)), "")&amp;
      SOURCE!D1043&amp;", "&amp; IF(lookups!$F$2-LEN(SOURCE!D1043) &gt;= 0, REPT(" ",lookups!$F$2-LEN(SOURCE!D1043)), "")&amp;
      SOURCE!E1043&amp;", "&amp; IF(lookups!$G$2-LEN(SOURCE!E1043) &gt;=0, REPT(" ",lookups!$G$2-LEN(SOURCE!E1043)), "")&amp;
      SOURCE!F1043&amp;", "&amp; IF(lookups!$H$2-LEN(SOURCE!F1043) &gt;= 0, REPT(" ",lookups!$H$2-LEN(SOURCE!F1043)+2), "")&amp;"("&amp;
      SUBSTITUTE(TEXT(SOURCE!G1043,"??0"),"  ","")&amp;" &lt;&lt; TAM_MAX_BITS) |"&amp; IF(lookups!$I$2-3 &gt;= 0, REPT(" ",MAX(1,lookups!$I$2-5+4+1-1-LEN(  IF(ISTEXT(SOURCE!H1043),SOURCE!H1043,  SUBSTITUTE(SUBSTITUTE(TEXT(SOURCE!H1043,"????0"),"  ","")," ",""))   ))), "")&amp;
       IF(ISTEXT(SOURCE!H1043),SOURCE!H1043, SUBSTITUTE(SUBSTITUTE(TEXT(SOURCE!H1043,"????0"),"  ","")," ",""))   &amp;","&amp; IF(lookups!$J$2-3 &gt;= 0, REPT(" ",lookups!$J$2-3-5), "")&amp;
      SOURCE!I1043&amp;
" | "&amp; IF(lookups!$K$2-LEN(SOURCE!I1043) &gt;= 0, REPT(" ",lookups!$K$2-LEN(SOURCE!I1043)), "")&amp;
      SOURCE!J1043&amp;      IF(lookups!$L$2-LEN(SOURCE!J1043) &gt;= 0, REPT(" ",lookups!$L$2-LEN(SOURCE!J1043)), "")&amp;
" | "&amp; IF(lookups!$K$2-LEN(SOURCE!I1043) &gt;= 0, REPT(" ",lookups!$K$2-LEN(SOURCE!I1043)), "")&amp;
      SOURCE!K1043&amp;      IF(lookups!$L$2-LEN(SOURCE!K1043) &gt;= 0, REPT(" ",lookups!$M$2-LEN(SOURCE!K1043)), "")&amp;
" | "&amp; SOURCE!L1043&amp;      IF(lookups!$O$2-LEN(SOURCE!L1043) &gt;= 0, REPT(" ",lookups!$O$2-LEN(SOURCE!L1043)), "")&amp;
" | "&amp; SOURCE!M1043&amp;      IF(lookups!$P$2-LEN(SOURCE!M1043) &gt;= 0, REPT(" ",lookups!$P$2-LEN(SOURCE!M1043)), "")&amp;
      "},"&amp;IF(SOURCE!O1043&lt;&gt;"",""&amp;SOURCE!O1043,"")
 )
)
)</f>
        <v>/* 1019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44" spans="1:1">
      <c r="A1044" s="80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IF(lookups!$E$2-LEN(SOURCE!C1044) &gt;= 0, REPT(" ",lookups!$E$2-LEN(SOURCE!C1044)), "")&amp;
      SOURCE!D1044&amp;", "&amp; IF(lookups!$F$2-LEN(SOURCE!D1044) &gt;= 0, REPT(" ",lookups!$F$2-LEN(SOURCE!D1044)), "")&amp;
      SOURCE!E1044&amp;", "&amp; IF(lookups!$G$2-LEN(SOURCE!E1044) &gt;=0, REPT(" ",lookups!$G$2-LEN(SOURCE!E1044)), "")&amp;
      SOURCE!F1044&amp;", "&amp; IF(lookups!$H$2-LEN(SOURCE!F1044) &gt;= 0, REPT(" ",lookups!$H$2-LEN(SOURCE!F1044)+2), "")&amp;"("&amp;
      SUBSTITUTE(TEXT(SOURCE!G1044,"??0"),"  ","")&amp;" &lt;&lt; TAM_MAX_BITS) |"&amp; IF(lookups!$I$2-3 &gt;= 0, REPT(" ",MAX(1,lookups!$I$2-5+4+1-1-LEN(  IF(ISTEXT(SOURCE!H1044),SOURCE!H1044,  SUBSTITUTE(SUBSTITUTE(TEXT(SOURCE!H1044,"????0"),"  ","")," ",""))   ))), "")&amp;
       IF(ISTEXT(SOURCE!H1044),SOURCE!H1044, SUBSTITUTE(SUBSTITUTE(TEXT(SOURCE!H1044,"????0"),"  ","")," ",""))   &amp;","&amp; IF(lookups!$J$2-3 &gt;= 0, REPT(" ",lookups!$J$2-3-5), "")&amp;
      SOURCE!I1044&amp;
" | "&amp; IF(lookups!$K$2-LEN(SOURCE!I1044) &gt;= 0, REPT(" ",lookups!$K$2-LEN(SOURCE!I1044)), "")&amp;
      SOURCE!J1044&amp;      IF(lookups!$L$2-LEN(SOURCE!J1044) &gt;= 0, REPT(" ",lookups!$L$2-LEN(SOURCE!J1044)), "")&amp;
" | "&amp; IF(lookups!$K$2-LEN(SOURCE!I1044) &gt;= 0, REPT(" ",lookups!$K$2-LEN(SOURCE!I1044)), "")&amp;
      SOURCE!K1044&amp;      IF(lookups!$L$2-LEN(SOURCE!K1044) &gt;= 0, REPT(" ",lookups!$M$2-LEN(SOURCE!K1044)), "")&amp;
" | "&amp; SOURCE!L1044&amp;      IF(lookups!$O$2-LEN(SOURCE!L1044) &gt;= 0, REPT(" ",lookups!$O$2-LEN(SOURCE!L1044)), "")&amp;
" | "&amp; SOURCE!M1044&amp;      IF(lookups!$P$2-LEN(SOURCE!M1044) &gt;= 0, REPT(" ",lookups!$P$2-LEN(SOURCE!M1044)), "")&amp;
      "},"&amp;IF(SOURCE!O1044&lt;&gt;"",""&amp;SOURCE!O1044,"")
 )
)
)</f>
        <v>/* 1020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45" spans="1:1">
      <c r="A1045" s="80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IF(lookups!$E$2-LEN(SOURCE!C1045) &gt;= 0, REPT(" ",lookups!$E$2-LEN(SOURCE!C1045)), "")&amp;
      SOURCE!D1045&amp;", "&amp; IF(lookups!$F$2-LEN(SOURCE!D1045) &gt;= 0, REPT(" ",lookups!$F$2-LEN(SOURCE!D1045)), "")&amp;
      SOURCE!E1045&amp;", "&amp; IF(lookups!$G$2-LEN(SOURCE!E1045) &gt;=0, REPT(" ",lookups!$G$2-LEN(SOURCE!E1045)), "")&amp;
      SOURCE!F1045&amp;", "&amp; IF(lookups!$H$2-LEN(SOURCE!F1045) &gt;= 0, REPT(" ",lookups!$H$2-LEN(SOURCE!F1045)+2), "")&amp;"("&amp;
      SUBSTITUTE(TEXT(SOURCE!G1045,"??0"),"  ","")&amp;" &lt;&lt; TAM_MAX_BITS) |"&amp; IF(lookups!$I$2-3 &gt;= 0, REPT(" ",MAX(1,lookups!$I$2-5+4+1-1-LEN(  IF(ISTEXT(SOURCE!H1045),SOURCE!H1045,  SUBSTITUTE(SUBSTITUTE(TEXT(SOURCE!H1045,"????0"),"  ","")," ",""))   ))), "")&amp;
       IF(ISTEXT(SOURCE!H1045),SOURCE!H1045, SUBSTITUTE(SUBSTITUTE(TEXT(SOURCE!H1045,"????0"),"  ","")," ",""))   &amp;","&amp; IF(lookups!$J$2-3 &gt;= 0, REPT(" ",lookups!$J$2-3-5), "")&amp;
      SOURCE!I1045&amp;
" | "&amp; IF(lookups!$K$2-LEN(SOURCE!I1045) &gt;= 0, REPT(" ",lookups!$K$2-LEN(SOURCE!I1045)), "")&amp;
      SOURCE!J1045&amp;      IF(lookups!$L$2-LEN(SOURCE!J1045) &gt;= 0, REPT(" ",lookups!$L$2-LEN(SOURCE!J1045)), "")&amp;
" | "&amp; IF(lookups!$K$2-LEN(SOURCE!I1045) &gt;= 0, REPT(" ",lookups!$K$2-LEN(SOURCE!I1045)), "")&amp;
      SOURCE!K1045&amp;      IF(lookups!$L$2-LEN(SOURCE!K1045) &gt;= 0, REPT(" ",lookups!$M$2-LEN(SOURCE!K1045)), "")&amp;
" | "&amp; SOURCE!L1045&amp;      IF(lookups!$O$2-LEN(SOURCE!L1045) &gt;= 0, REPT(" ",lookups!$O$2-LEN(SOURCE!L1045)), "")&amp;
" | "&amp; SOURCE!M1045&amp;      IF(lookups!$P$2-LEN(SOURCE!M1045) &gt;= 0, REPT(" ",lookups!$P$2-LEN(SOURCE!M1045)), "")&amp;
      "},"&amp;IF(SOURCE!O1045&lt;&gt;"",""&amp;SOURCE!O1045,"")
 )
)
)</f>
        <v>/* 1021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46" spans="1:1">
      <c r="A1046" s="80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IF(lookups!$E$2-LEN(SOURCE!C1046) &gt;= 0, REPT(" ",lookups!$E$2-LEN(SOURCE!C1046)), "")&amp;
      SOURCE!D1046&amp;", "&amp; IF(lookups!$F$2-LEN(SOURCE!D1046) &gt;= 0, REPT(" ",lookups!$F$2-LEN(SOURCE!D1046)), "")&amp;
      SOURCE!E1046&amp;", "&amp; IF(lookups!$G$2-LEN(SOURCE!E1046) &gt;=0, REPT(" ",lookups!$G$2-LEN(SOURCE!E1046)), "")&amp;
      SOURCE!F1046&amp;", "&amp; IF(lookups!$H$2-LEN(SOURCE!F1046) &gt;= 0, REPT(" ",lookups!$H$2-LEN(SOURCE!F1046)+2), "")&amp;"("&amp;
      SUBSTITUTE(TEXT(SOURCE!G1046,"??0"),"  ","")&amp;" &lt;&lt; TAM_MAX_BITS) |"&amp; IF(lookups!$I$2-3 &gt;= 0, REPT(" ",MAX(1,lookups!$I$2-5+4+1-1-LEN(  IF(ISTEXT(SOURCE!H1046),SOURCE!H1046,  SUBSTITUTE(SUBSTITUTE(TEXT(SOURCE!H1046,"????0"),"  ","")," ",""))   ))), "")&amp;
       IF(ISTEXT(SOURCE!H1046),SOURCE!H1046, SUBSTITUTE(SUBSTITUTE(TEXT(SOURCE!H1046,"????0"),"  ","")," ",""))   &amp;","&amp; IF(lookups!$J$2-3 &gt;= 0, REPT(" ",lookups!$J$2-3-5), "")&amp;
      SOURCE!I1046&amp;
" | "&amp; IF(lookups!$K$2-LEN(SOURCE!I1046) &gt;= 0, REPT(" ",lookups!$K$2-LEN(SOURCE!I1046)), "")&amp;
      SOURCE!J1046&amp;      IF(lookups!$L$2-LEN(SOURCE!J1046) &gt;= 0, REPT(" ",lookups!$L$2-LEN(SOURCE!J1046)), "")&amp;
" | "&amp; IF(lookups!$K$2-LEN(SOURCE!I1046) &gt;= 0, REPT(" ",lookups!$K$2-LEN(SOURCE!I1046)), "")&amp;
      SOURCE!K1046&amp;      IF(lookups!$L$2-LEN(SOURCE!K1046) &gt;= 0, REPT(" ",lookups!$M$2-LEN(SOURCE!K1046)), "")&amp;
" | "&amp; SOURCE!L1046&amp;      IF(lookups!$O$2-LEN(SOURCE!L1046) &gt;= 0, REPT(" ",lookups!$O$2-LEN(SOURCE!L1046)), "")&amp;
" | "&amp; SOURCE!M1046&amp;      IF(lookups!$P$2-LEN(SOURCE!M1046) &gt;= 0, REPT(" ",lookups!$P$2-LEN(SOURCE!M1046)), "")&amp;
      "},"&amp;IF(SOURCE!O1046&lt;&gt;"",""&amp;SOURCE!O1046,"")
 )
)
)</f>
        <v>/* 1022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47" spans="1:1">
      <c r="A1047" s="80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IF(lookups!$E$2-LEN(SOURCE!C1047) &gt;= 0, REPT(" ",lookups!$E$2-LEN(SOURCE!C1047)), "")&amp;
      SOURCE!D1047&amp;", "&amp; IF(lookups!$F$2-LEN(SOURCE!D1047) &gt;= 0, REPT(" ",lookups!$F$2-LEN(SOURCE!D1047)), "")&amp;
      SOURCE!E1047&amp;", "&amp; IF(lookups!$G$2-LEN(SOURCE!E1047) &gt;=0, REPT(" ",lookups!$G$2-LEN(SOURCE!E1047)), "")&amp;
      SOURCE!F1047&amp;", "&amp; IF(lookups!$H$2-LEN(SOURCE!F1047) &gt;= 0, REPT(" ",lookups!$H$2-LEN(SOURCE!F1047)+2), "")&amp;"("&amp;
      SUBSTITUTE(TEXT(SOURCE!G1047,"??0"),"  ","")&amp;" &lt;&lt; TAM_MAX_BITS) |"&amp; IF(lookups!$I$2-3 &gt;= 0, REPT(" ",MAX(1,lookups!$I$2-5+4+1-1-LEN(  IF(ISTEXT(SOURCE!H1047),SOURCE!H1047,  SUBSTITUTE(SUBSTITUTE(TEXT(SOURCE!H1047,"????0"),"  ","")," ",""))   ))), "")&amp;
       IF(ISTEXT(SOURCE!H1047),SOURCE!H1047, SUBSTITUTE(SUBSTITUTE(TEXT(SOURCE!H1047,"????0"),"  ","")," ",""))   &amp;","&amp; IF(lookups!$J$2-3 &gt;= 0, REPT(" ",lookups!$J$2-3-5), "")&amp;
      SOURCE!I1047&amp;
" | "&amp; IF(lookups!$K$2-LEN(SOURCE!I1047) &gt;= 0, REPT(" ",lookups!$K$2-LEN(SOURCE!I1047)), "")&amp;
      SOURCE!J1047&amp;      IF(lookups!$L$2-LEN(SOURCE!J1047) &gt;= 0, REPT(" ",lookups!$L$2-LEN(SOURCE!J1047)), "")&amp;
" | "&amp; IF(lookups!$K$2-LEN(SOURCE!I1047) &gt;= 0, REPT(" ",lookups!$K$2-LEN(SOURCE!I1047)), "")&amp;
      SOURCE!K1047&amp;      IF(lookups!$L$2-LEN(SOURCE!K1047) &gt;= 0, REPT(" ",lookups!$M$2-LEN(SOURCE!K1047)), "")&amp;
" | "&amp; SOURCE!L1047&amp;      IF(lookups!$O$2-LEN(SOURCE!L1047) &gt;= 0, REPT(" ",lookups!$O$2-LEN(SOURCE!L1047)), "")&amp;
" | "&amp; SOURCE!M1047&amp;      IF(lookups!$P$2-LEN(SOURCE!M1047) &gt;= 0, REPT(" ",lookups!$P$2-LEN(SOURCE!M1047)), "")&amp;
      "},"&amp;IF(SOURCE!O1047&lt;&gt;"",""&amp;SOURCE!O1047,"")
 )
)
)</f>
        <v>/* 1023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48" spans="1:1">
      <c r="A1048" s="80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IF(lookups!$E$2-LEN(SOURCE!C1048) &gt;= 0, REPT(" ",lookups!$E$2-LEN(SOURCE!C1048)), "")&amp;
      SOURCE!D1048&amp;", "&amp; IF(lookups!$F$2-LEN(SOURCE!D1048) &gt;= 0, REPT(" ",lookups!$F$2-LEN(SOURCE!D1048)), "")&amp;
      SOURCE!E1048&amp;", "&amp; IF(lookups!$G$2-LEN(SOURCE!E1048) &gt;=0, REPT(" ",lookups!$G$2-LEN(SOURCE!E1048)), "")&amp;
      SOURCE!F1048&amp;", "&amp; IF(lookups!$H$2-LEN(SOURCE!F1048) &gt;= 0, REPT(" ",lookups!$H$2-LEN(SOURCE!F1048)+2), "")&amp;"("&amp;
      SUBSTITUTE(TEXT(SOURCE!G1048,"??0"),"  ","")&amp;" &lt;&lt; TAM_MAX_BITS) |"&amp; IF(lookups!$I$2-3 &gt;= 0, REPT(" ",MAX(1,lookups!$I$2-5+4+1-1-LEN(  IF(ISTEXT(SOURCE!H1048),SOURCE!H1048,  SUBSTITUTE(SUBSTITUTE(TEXT(SOURCE!H1048,"????0"),"  ","")," ",""))   ))), "")&amp;
       IF(ISTEXT(SOURCE!H1048),SOURCE!H1048, SUBSTITUTE(SUBSTITUTE(TEXT(SOURCE!H1048,"????0"),"  ","")," ",""))   &amp;","&amp; IF(lookups!$J$2-3 &gt;= 0, REPT(" ",lookups!$J$2-3-5), "")&amp;
      SOURCE!I1048&amp;
" | "&amp; IF(lookups!$K$2-LEN(SOURCE!I1048) &gt;= 0, REPT(" ",lookups!$K$2-LEN(SOURCE!I1048)), "")&amp;
      SOURCE!J1048&amp;      IF(lookups!$L$2-LEN(SOURCE!J1048) &gt;= 0, REPT(" ",lookups!$L$2-LEN(SOURCE!J1048)), "")&amp;
" | "&amp; IF(lookups!$K$2-LEN(SOURCE!I1048) &gt;= 0, REPT(" ",lookups!$K$2-LEN(SOURCE!I1048)), "")&amp;
      SOURCE!K1048&amp;      IF(lookups!$L$2-LEN(SOURCE!K1048) &gt;= 0, REPT(" ",lookups!$M$2-LEN(SOURCE!K1048)), "")&amp;
" | "&amp; SOURCE!L1048&amp;      IF(lookups!$O$2-LEN(SOURCE!L1048) &gt;= 0, REPT(" ",lookups!$O$2-LEN(SOURCE!L1048)), "")&amp;
" | "&amp; SOURCE!M1048&amp;      IF(lookups!$P$2-LEN(SOURCE!M1048) &gt;= 0, REPT(" ",lookups!$P$2-LEN(SOURCE!M1048)), "")&amp;
      "},"&amp;IF(SOURCE!O1048&lt;&gt;"",""&amp;SOURCE!O1048,"")
 )
)
)</f>
        <v>/* 1024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49" spans="1:1">
      <c r="A1049" s="80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IF(lookups!$E$2-LEN(SOURCE!C1049) &gt;= 0, REPT(" ",lookups!$E$2-LEN(SOURCE!C1049)), "")&amp;
      SOURCE!D1049&amp;", "&amp; IF(lookups!$F$2-LEN(SOURCE!D1049) &gt;= 0, REPT(" ",lookups!$F$2-LEN(SOURCE!D1049)), "")&amp;
      SOURCE!E1049&amp;", "&amp; IF(lookups!$G$2-LEN(SOURCE!E1049) &gt;=0, REPT(" ",lookups!$G$2-LEN(SOURCE!E1049)), "")&amp;
      SOURCE!F1049&amp;", "&amp; IF(lookups!$H$2-LEN(SOURCE!F1049) &gt;= 0, REPT(" ",lookups!$H$2-LEN(SOURCE!F1049)+2), "")&amp;"("&amp;
      SUBSTITUTE(TEXT(SOURCE!G1049,"??0"),"  ","")&amp;" &lt;&lt; TAM_MAX_BITS) |"&amp; IF(lookups!$I$2-3 &gt;= 0, REPT(" ",MAX(1,lookups!$I$2-5+4+1-1-LEN(  IF(ISTEXT(SOURCE!H1049),SOURCE!H1049,  SUBSTITUTE(SUBSTITUTE(TEXT(SOURCE!H1049,"????0"),"  ","")," ",""))   ))), "")&amp;
       IF(ISTEXT(SOURCE!H1049),SOURCE!H1049, SUBSTITUTE(SUBSTITUTE(TEXT(SOURCE!H1049,"????0"),"  ","")," ",""))   &amp;","&amp; IF(lookups!$J$2-3 &gt;= 0, REPT(" ",lookups!$J$2-3-5), "")&amp;
      SOURCE!I1049&amp;
" | "&amp; IF(lookups!$K$2-LEN(SOURCE!I1049) &gt;= 0, REPT(" ",lookups!$K$2-LEN(SOURCE!I1049)), "")&amp;
      SOURCE!J1049&amp;      IF(lookups!$L$2-LEN(SOURCE!J1049) &gt;= 0, REPT(" ",lookups!$L$2-LEN(SOURCE!J1049)), "")&amp;
" | "&amp; IF(lookups!$K$2-LEN(SOURCE!I1049) &gt;= 0, REPT(" ",lookups!$K$2-LEN(SOURCE!I1049)), "")&amp;
      SOURCE!K1049&amp;      IF(lookups!$L$2-LEN(SOURCE!K1049) &gt;= 0, REPT(" ",lookups!$M$2-LEN(SOURCE!K1049)), "")&amp;
" | "&amp; SOURCE!L1049&amp;      IF(lookups!$O$2-LEN(SOURCE!L1049) &gt;= 0, REPT(" ",lookups!$O$2-LEN(SOURCE!L1049)), "")&amp;
" | "&amp; SOURCE!M1049&amp;      IF(lookups!$P$2-LEN(SOURCE!M1049) &gt;= 0, REPT(" ",lookups!$P$2-LEN(SOURCE!M1049)), "")&amp;
      "},"&amp;IF(SOURCE!O1049&lt;&gt;"",""&amp;SOURCE!O1049,"")
 )
)
)</f>
        <v>/* 1025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50" spans="1:1">
      <c r="A1050" s="80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IF(lookups!$E$2-LEN(SOURCE!C1050) &gt;= 0, REPT(" ",lookups!$E$2-LEN(SOURCE!C1050)), "")&amp;
      SOURCE!D1050&amp;", "&amp; IF(lookups!$F$2-LEN(SOURCE!D1050) &gt;= 0, REPT(" ",lookups!$F$2-LEN(SOURCE!D1050)), "")&amp;
      SOURCE!E1050&amp;", "&amp; IF(lookups!$G$2-LEN(SOURCE!E1050) &gt;=0, REPT(" ",lookups!$G$2-LEN(SOURCE!E1050)), "")&amp;
      SOURCE!F1050&amp;", "&amp; IF(lookups!$H$2-LEN(SOURCE!F1050) &gt;= 0, REPT(" ",lookups!$H$2-LEN(SOURCE!F1050)+2), "")&amp;"("&amp;
      SUBSTITUTE(TEXT(SOURCE!G1050,"??0"),"  ","")&amp;" &lt;&lt; TAM_MAX_BITS) |"&amp; IF(lookups!$I$2-3 &gt;= 0, REPT(" ",MAX(1,lookups!$I$2-5+4+1-1-LEN(  IF(ISTEXT(SOURCE!H1050),SOURCE!H1050,  SUBSTITUTE(SUBSTITUTE(TEXT(SOURCE!H1050,"????0"),"  ","")," ",""))   ))), "")&amp;
       IF(ISTEXT(SOURCE!H1050),SOURCE!H1050, SUBSTITUTE(SUBSTITUTE(TEXT(SOURCE!H1050,"????0"),"  ","")," ",""))   &amp;","&amp; IF(lookups!$J$2-3 &gt;= 0, REPT(" ",lookups!$J$2-3-5), "")&amp;
      SOURCE!I1050&amp;
" | "&amp; IF(lookups!$K$2-LEN(SOURCE!I1050) &gt;= 0, REPT(" ",lookups!$K$2-LEN(SOURCE!I1050)), "")&amp;
      SOURCE!J1050&amp;      IF(lookups!$L$2-LEN(SOURCE!J1050) &gt;= 0, REPT(" ",lookups!$L$2-LEN(SOURCE!J1050)), "")&amp;
" | "&amp; IF(lookups!$K$2-LEN(SOURCE!I1050) &gt;= 0, REPT(" ",lookups!$K$2-LEN(SOURCE!I1050)), "")&amp;
      SOURCE!K1050&amp;      IF(lookups!$L$2-LEN(SOURCE!K1050) &gt;= 0, REPT(" ",lookups!$M$2-LEN(SOURCE!K1050)), "")&amp;
" | "&amp; SOURCE!L1050&amp;      IF(lookups!$O$2-LEN(SOURCE!L1050) &gt;= 0, REPT(" ",lookups!$O$2-LEN(SOURCE!L1050)), "")&amp;
" | "&amp; SOURCE!M1050&amp;      IF(lookups!$P$2-LEN(SOURCE!M1050) &gt;= 0, REPT(" ",lookups!$P$2-LEN(SOURCE!M1050)), "")&amp;
      "},"&amp;IF(SOURCE!O1050&lt;&gt;"",""&amp;SOURCE!O1050,"")
 )
)
)</f>
        <v>/* 1026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51" spans="1:1">
      <c r="A1051" s="80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IF(lookups!$E$2-LEN(SOURCE!C1051) &gt;= 0, REPT(" ",lookups!$E$2-LEN(SOURCE!C1051)), "")&amp;
      SOURCE!D1051&amp;", "&amp; IF(lookups!$F$2-LEN(SOURCE!D1051) &gt;= 0, REPT(" ",lookups!$F$2-LEN(SOURCE!D1051)), "")&amp;
      SOURCE!E1051&amp;", "&amp; IF(lookups!$G$2-LEN(SOURCE!E1051) &gt;=0, REPT(" ",lookups!$G$2-LEN(SOURCE!E1051)), "")&amp;
      SOURCE!F1051&amp;", "&amp; IF(lookups!$H$2-LEN(SOURCE!F1051) &gt;= 0, REPT(" ",lookups!$H$2-LEN(SOURCE!F1051)+2), "")&amp;"("&amp;
      SUBSTITUTE(TEXT(SOURCE!G1051,"??0"),"  ","")&amp;" &lt;&lt; TAM_MAX_BITS) |"&amp; IF(lookups!$I$2-3 &gt;= 0, REPT(" ",MAX(1,lookups!$I$2-5+4+1-1-LEN(  IF(ISTEXT(SOURCE!H1051),SOURCE!H1051,  SUBSTITUTE(SUBSTITUTE(TEXT(SOURCE!H1051,"????0"),"  ","")," ",""))   ))), "")&amp;
       IF(ISTEXT(SOURCE!H1051),SOURCE!H1051, SUBSTITUTE(SUBSTITUTE(TEXT(SOURCE!H1051,"????0"),"  ","")," ",""))   &amp;","&amp; IF(lookups!$J$2-3 &gt;= 0, REPT(" ",lookups!$J$2-3-5), "")&amp;
      SOURCE!I1051&amp;
" | "&amp; IF(lookups!$K$2-LEN(SOURCE!I1051) &gt;= 0, REPT(" ",lookups!$K$2-LEN(SOURCE!I1051)), "")&amp;
      SOURCE!J1051&amp;      IF(lookups!$L$2-LEN(SOURCE!J1051) &gt;= 0, REPT(" ",lookups!$L$2-LEN(SOURCE!J1051)), "")&amp;
" | "&amp; IF(lookups!$K$2-LEN(SOURCE!I1051) &gt;= 0, REPT(" ",lookups!$K$2-LEN(SOURCE!I1051)), "")&amp;
      SOURCE!K1051&amp;      IF(lookups!$L$2-LEN(SOURCE!K1051) &gt;= 0, REPT(" ",lookups!$M$2-LEN(SOURCE!K1051)), "")&amp;
" | "&amp; SOURCE!L1051&amp;      IF(lookups!$O$2-LEN(SOURCE!L1051) &gt;= 0, REPT(" ",lookups!$O$2-LEN(SOURCE!L1051)), "")&amp;
" | "&amp; SOURCE!M1051&amp;      IF(lookups!$P$2-LEN(SOURCE!M1051) &gt;= 0, REPT(" ",lookups!$P$2-LEN(SOURCE!M1051)), "")&amp;
      "},"&amp;IF(SOURCE!O1051&lt;&gt;"",""&amp;SOURCE!O1051,"")
 )
)
)</f>
        <v>/* 1027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52" spans="1:1">
      <c r="A1052" s="80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IF(lookups!$E$2-LEN(SOURCE!C1052) &gt;= 0, REPT(" ",lookups!$E$2-LEN(SOURCE!C1052)), "")&amp;
      SOURCE!D1052&amp;", "&amp; IF(lookups!$F$2-LEN(SOURCE!D1052) &gt;= 0, REPT(" ",lookups!$F$2-LEN(SOURCE!D1052)), "")&amp;
      SOURCE!E1052&amp;", "&amp; IF(lookups!$G$2-LEN(SOURCE!E1052) &gt;=0, REPT(" ",lookups!$G$2-LEN(SOURCE!E1052)), "")&amp;
      SOURCE!F1052&amp;", "&amp; IF(lookups!$H$2-LEN(SOURCE!F1052) &gt;= 0, REPT(" ",lookups!$H$2-LEN(SOURCE!F1052)+2), "")&amp;"("&amp;
      SUBSTITUTE(TEXT(SOURCE!G1052,"??0"),"  ","")&amp;" &lt;&lt; TAM_MAX_BITS) |"&amp; IF(lookups!$I$2-3 &gt;= 0, REPT(" ",MAX(1,lookups!$I$2-5+4+1-1-LEN(  IF(ISTEXT(SOURCE!H1052),SOURCE!H1052,  SUBSTITUTE(SUBSTITUTE(TEXT(SOURCE!H1052,"????0"),"  ","")," ",""))   ))), "")&amp;
       IF(ISTEXT(SOURCE!H1052),SOURCE!H1052, SUBSTITUTE(SUBSTITUTE(TEXT(SOURCE!H1052,"????0"),"  ","")," ",""))   &amp;","&amp; IF(lookups!$J$2-3 &gt;= 0, REPT(" ",lookups!$J$2-3-5), "")&amp;
      SOURCE!I1052&amp;
" | "&amp; IF(lookups!$K$2-LEN(SOURCE!I1052) &gt;= 0, REPT(" ",lookups!$K$2-LEN(SOURCE!I1052)), "")&amp;
      SOURCE!J1052&amp;      IF(lookups!$L$2-LEN(SOURCE!J1052) &gt;= 0, REPT(" ",lookups!$L$2-LEN(SOURCE!J1052)), "")&amp;
" | "&amp; IF(lookups!$K$2-LEN(SOURCE!I1052) &gt;= 0, REPT(" ",lookups!$K$2-LEN(SOURCE!I1052)), "")&amp;
      SOURCE!K1052&amp;      IF(lookups!$L$2-LEN(SOURCE!K1052) &gt;= 0, REPT(" ",lookups!$M$2-LEN(SOURCE!K1052)), "")&amp;
" | "&amp; SOURCE!L1052&amp;      IF(lookups!$O$2-LEN(SOURCE!L1052) &gt;= 0, REPT(" ",lookups!$O$2-LEN(SOURCE!L1052)), "")&amp;
" | "&amp; SOURCE!M1052&amp;      IF(lookups!$P$2-LEN(SOURCE!M1052) &gt;= 0, REPT(" ",lookups!$P$2-LEN(SOURCE!M1052)), "")&amp;
      "},"&amp;IF(SOURCE!O1052&lt;&gt;"",""&amp;SOURCE!O1052,"")
 )
)
)</f>
        <v>/* 1028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53" spans="1:1">
      <c r="A1053" s="80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IF(lookups!$E$2-LEN(SOURCE!C1053) &gt;= 0, REPT(" ",lookups!$E$2-LEN(SOURCE!C1053)), "")&amp;
      SOURCE!D1053&amp;", "&amp; IF(lookups!$F$2-LEN(SOURCE!D1053) &gt;= 0, REPT(" ",lookups!$F$2-LEN(SOURCE!D1053)), "")&amp;
      SOURCE!E1053&amp;", "&amp; IF(lookups!$G$2-LEN(SOURCE!E1053) &gt;=0, REPT(" ",lookups!$G$2-LEN(SOURCE!E1053)), "")&amp;
      SOURCE!F1053&amp;", "&amp; IF(lookups!$H$2-LEN(SOURCE!F1053) &gt;= 0, REPT(" ",lookups!$H$2-LEN(SOURCE!F1053)+2), "")&amp;"("&amp;
      SUBSTITUTE(TEXT(SOURCE!G1053,"??0"),"  ","")&amp;" &lt;&lt; TAM_MAX_BITS) |"&amp; IF(lookups!$I$2-3 &gt;= 0, REPT(" ",MAX(1,lookups!$I$2-5+4+1-1-LEN(  IF(ISTEXT(SOURCE!H1053),SOURCE!H1053,  SUBSTITUTE(SUBSTITUTE(TEXT(SOURCE!H1053,"????0"),"  ","")," ",""))   ))), "")&amp;
       IF(ISTEXT(SOURCE!H1053),SOURCE!H1053, SUBSTITUTE(SUBSTITUTE(TEXT(SOURCE!H1053,"????0"),"  ","")," ",""))   &amp;","&amp; IF(lookups!$J$2-3 &gt;= 0, REPT(" ",lookups!$J$2-3-5), "")&amp;
      SOURCE!I1053&amp;
" | "&amp; IF(lookups!$K$2-LEN(SOURCE!I1053) &gt;= 0, REPT(" ",lookups!$K$2-LEN(SOURCE!I1053)), "")&amp;
      SOURCE!J1053&amp;      IF(lookups!$L$2-LEN(SOURCE!J1053) &gt;= 0, REPT(" ",lookups!$L$2-LEN(SOURCE!J1053)), "")&amp;
" | "&amp; IF(lookups!$K$2-LEN(SOURCE!I1053) &gt;= 0, REPT(" ",lookups!$K$2-LEN(SOURCE!I1053)), "")&amp;
      SOURCE!K1053&amp;      IF(lookups!$L$2-LEN(SOURCE!K1053) &gt;= 0, REPT(" ",lookups!$M$2-LEN(SOURCE!K1053)), "")&amp;
" | "&amp; SOURCE!L1053&amp;      IF(lookups!$O$2-LEN(SOURCE!L1053) &gt;= 0, REPT(" ",lookups!$O$2-LEN(SOURCE!L1053)), "")&amp;
" | "&amp; SOURCE!M1053&amp;      IF(lookups!$P$2-LEN(SOURCE!M1053) &gt;= 0, REPT(" ",lookups!$P$2-LEN(SOURCE!M1053)), "")&amp;
      "},"&amp;IF(SOURCE!O1053&lt;&gt;"",""&amp;SOURCE!O1053,"")
 )
)
)</f>
        <v>/* 1029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54" spans="1:1">
      <c r="A1054" s="80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IF(lookups!$E$2-LEN(SOURCE!C1054) &gt;= 0, REPT(" ",lookups!$E$2-LEN(SOURCE!C1054)), "")&amp;
      SOURCE!D1054&amp;", "&amp; IF(lookups!$F$2-LEN(SOURCE!D1054) &gt;= 0, REPT(" ",lookups!$F$2-LEN(SOURCE!D1054)), "")&amp;
      SOURCE!E1054&amp;", "&amp; IF(lookups!$G$2-LEN(SOURCE!E1054) &gt;=0, REPT(" ",lookups!$G$2-LEN(SOURCE!E1054)), "")&amp;
      SOURCE!F1054&amp;", "&amp; IF(lookups!$H$2-LEN(SOURCE!F1054) &gt;= 0, REPT(" ",lookups!$H$2-LEN(SOURCE!F1054)+2), "")&amp;"("&amp;
      SUBSTITUTE(TEXT(SOURCE!G1054,"??0"),"  ","")&amp;" &lt;&lt; TAM_MAX_BITS) |"&amp; IF(lookups!$I$2-3 &gt;= 0, REPT(" ",MAX(1,lookups!$I$2-5+4+1-1-LEN(  IF(ISTEXT(SOURCE!H1054),SOURCE!H1054,  SUBSTITUTE(SUBSTITUTE(TEXT(SOURCE!H1054,"????0"),"  ","")," ",""))   ))), "")&amp;
       IF(ISTEXT(SOURCE!H1054),SOURCE!H1054, SUBSTITUTE(SUBSTITUTE(TEXT(SOURCE!H1054,"????0"),"  ","")," ",""))   &amp;","&amp; IF(lookups!$J$2-3 &gt;= 0, REPT(" ",lookups!$J$2-3-5), "")&amp;
      SOURCE!I1054&amp;
" | "&amp; IF(lookups!$K$2-LEN(SOURCE!I1054) &gt;= 0, REPT(" ",lookups!$K$2-LEN(SOURCE!I1054)), "")&amp;
      SOURCE!J1054&amp;      IF(lookups!$L$2-LEN(SOURCE!J1054) &gt;= 0, REPT(" ",lookups!$L$2-LEN(SOURCE!J1054)), "")&amp;
" | "&amp; IF(lookups!$K$2-LEN(SOURCE!I1054) &gt;= 0, REPT(" ",lookups!$K$2-LEN(SOURCE!I1054)), "")&amp;
      SOURCE!K1054&amp;      IF(lookups!$L$2-LEN(SOURCE!K1054) &gt;= 0, REPT(" ",lookups!$M$2-LEN(SOURCE!K1054)), "")&amp;
" | "&amp; SOURCE!L1054&amp;      IF(lookups!$O$2-LEN(SOURCE!L1054) &gt;= 0, REPT(" ",lookups!$O$2-LEN(SOURCE!L1054)), "")&amp;
" | "&amp; SOURCE!M1054&amp;      IF(lookups!$P$2-LEN(SOURCE!M1054) &gt;= 0, REPT(" ",lookups!$P$2-LEN(SOURCE!M1054)), "")&amp;
      "},"&amp;IF(SOURCE!O1054&lt;&gt;"",""&amp;SOURCE!O1054,"")
 )
)
)</f>
        <v>/* 1030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55" spans="1:1">
      <c r="A1055" s="80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IF(lookups!$E$2-LEN(SOURCE!C1055) &gt;= 0, REPT(" ",lookups!$E$2-LEN(SOURCE!C1055)), "")&amp;
      SOURCE!D1055&amp;", "&amp; IF(lookups!$F$2-LEN(SOURCE!D1055) &gt;= 0, REPT(" ",lookups!$F$2-LEN(SOURCE!D1055)), "")&amp;
      SOURCE!E1055&amp;", "&amp; IF(lookups!$G$2-LEN(SOURCE!E1055) &gt;=0, REPT(" ",lookups!$G$2-LEN(SOURCE!E1055)), "")&amp;
      SOURCE!F1055&amp;", "&amp; IF(lookups!$H$2-LEN(SOURCE!F1055) &gt;= 0, REPT(" ",lookups!$H$2-LEN(SOURCE!F1055)+2), "")&amp;"("&amp;
      SUBSTITUTE(TEXT(SOURCE!G1055,"??0"),"  ","")&amp;" &lt;&lt; TAM_MAX_BITS) |"&amp; IF(lookups!$I$2-3 &gt;= 0, REPT(" ",MAX(1,lookups!$I$2-5+4+1-1-LEN(  IF(ISTEXT(SOURCE!H1055),SOURCE!H1055,  SUBSTITUTE(SUBSTITUTE(TEXT(SOURCE!H1055,"????0"),"  ","")," ",""))   ))), "")&amp;
       IF(ISTEXT(SOURCE!H1055),SOURCE!H1055, SUBSTITUTE(SUBSTITUTE(TEXT(SOURCE!H1055,"????0"),"  ","")," ",""))   &amp;","&amp; IF(lookups!$J$2-3 &gt;= 0, REPT(" ",lookups!$J$2-3-5), "")&amp;
      SOURCE!I1055&amp;
" | "&amp; IF(lookups!$K$2-LEN(SOURCE!I1055) &gt;= 0, REPT(" ",lookups!$K$2-LEN(SOURCE!I1055)), "")&amp;
      SOURCE!J1055&amp;      IF(lookups!$L$2-LEN(SOURCE!J1055) &gt;= 0, REPT(" ",lookups!$L$2-LEN(SOURCE!J1055)), "")&amp;
" | "&amp; IF(lookups!$K$2-LEN(SOURCE!I1055) &gt;= 0, REPT(" ",lookups!$K$2-LEN(SOURCE!I1055)), "")&amp;
      SOURCE!K1055&amp;      IF(lookups!$L$2-LEN(SOURCE!K1055) &gt;= 0, REPT(" ",lookups!$M$2-LEN(SOURCE!K1055)), "")&amp;
" | "&amp; SOURCE!L1055&amp;      IF(lookups!$O$2-LEN(SOURCE!L1055) &gt;= 0, REPT(" ",lookups!$O$2-LEN(SOURCE!L1055)), "")&amp;
" | "&amp; SOURCE!M1055&amp;      IF(lookups!$P$2-LEN(SOURCE!M1055) &gt;= 0, REPT(" ",lookups!$P$2-LEN(SOURCE!M1055)), "")&amp;
      "},"&amp;IF(SOURCE!O1055&lt;&gt;"",""&amp;SOURCE!O1055,"")
 )
)
)</f>
        <v>/* 1031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56" spans="1:1">
      <c r="A1056" s="80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IF(lookups!$E$2-LEN(SOURCE!C1056) &gt;= 0, REPT(" ",lookups!$E$2-LEN(SOURCE!C1056)), "")&amp;
      SOURCE!D1056&amp;", "&amp; IF(lookups!$F$2-LEN(SOURCE!D1056) &gt;= 0, REPT(" ",lookups!$F$2-LEN(SOURCE!D1056)), "")&amp;
      SOURCE!E1056&amp;", "&amp; IF(lookups!$G$2-LEN(SOURCE!E1056) &gt;=0, REPT(" ",lookups!$G$2-LEN(SOURCE!E1056)), "")&amp;
      SOURCE!F1056&amp;", "&amp; IF(lookups!$H$2-LEN(SOURCE!F1056) &gt;= 0, REPT(" ",lookups!$H$2-LEN(SOURCE!F1056)+2), "")&amp;"("&amp;
      SUBSTITUTE(TEXT(SOURCE!G1056,"??0"),"  ","")&amp;" &lt;&lt; TAM_MAX_BITS) |"&amp; IF(lookups!$I$2-3 &gt;= 0, REPT(" ",MAX(1,lookups!$I$2-5+4+1-1-LEN(  IF(ISTEXT(SOURCE!H1056),SOURCE!H1056,  SUBSTITUTE(SUBSTITUTE(TEXT(SOURCE!H1056,"????0"),"  ","")," ",""))   ))), "")&amp;
       IF(ISTEXT(SOURCE!H1056),SOURCE!H1056, SUBSTITUTE(SUBSTITUTE(TEXT(SOURCE!H1056,"????0"),"  ","")," ",""))   &amp;","&amp; IF(lookups!$J$2-3 &gt;= 0, REPT(" ",lookups!$J$2-3-5), "")&amp;
      SOURCE!I1056&amp;
" | "&amp; IF(lookups!$K$2-LEN(SOURCE!I1056) &gt;= 0, REPT(" ",lookups!$K$2-LEN(SOURCE!I1056)), "")&amp;
      SOURCE!J1056&amp;      IF(lookups!$L$2-LEN(SOURCE!J1056) &gt;= 0, REPT(" ",lookups!$L$2-LEN(SOURCE!J1056)), "")&amp;
" | "&amp; IF(lookups!$K$2-LEN(SOURCE!I1056) &gt;= 0, REPT(" ",lookups!$K$2-LEN(SOURCE!I1056)), "")&amp;
      SOURCE!K1056&amp;      IF(lookups!$L$2-LEN(SOURCE!K1056) &gt;= 0, REPT(" ",lookups!$M$2-LEN(SOURCE!K1056)), "")&amp;
" | "&amp; SOURCE!L1056&amp;      IF(lookups!$O$2-LEN(SOURCE!L1056) &gt;= 0, REPT(" ",lookups!$O$2-LEN(SOURCE!L1056)), "")&amp;
" | "&amp; SOURCE!M1056&amp;      IF(lookups!$P$2-LEN(SOURCE!M1056) &gt;= 0, REPT(" ",lookups!$P$2-LEN(SOURCE!M1056)), "")&amp;
      "},"&amp;IF(SOURCE!O1056&lt;&gt;"",""&amp;SOURCE!O1056,"")
 )
)
)</f>
        <v>/* 1032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57" spans="1:1">
      <c r="A1057" s="80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IF(lookups!$E$2-LEN(SOURCE!C1057) &gt;= 0, REPT(" ",lookups!$E$2-LEN(SOURCE!C1057)), "")&amp;
      SOURCE!D1057&amp;", "&amp; IF(lookups!$F$2-LEN(SOURCE!D1057) &gt;= 0, REPT(" ",lookups!$F$2-LEN(SOURCE!D1057)), "")&amp;
      SOURCE!E1057&amp;", "&amp; IF(lookups!$G$2-LEN(SOURCE!E1057) &gt;=0, REPT(" ",lookups!$G$2-LEN(SOURCE!E1057)), "")&amp;
      SOURCE!F1057&amp;", "&amp; IF(lookups!$H$2-LEN(SOURCE!F1057) &gt;= 0, REPT(" ",lookups!$H$2-LEN(SOURCE!F1057)+2), "")&amp;"("&amp;
      SUBSTITUTE(TEXT(SOURCE!G1057,"??0"),"  ","")&amp;" &lt;&lt; TAM_MAX_BITS) |"&amp; IF(lookups!$I$2-3 &gt;= 0, REPT(" ",MAX(1,lookups!$I$2-5+4+1-1-LEN(  IF(ISTEXT(SOURCE!H1057),SOURCE!H1057,  SUBSTITUTE(SUBSTITUTE(TEXT(SOURCE!H1057,"????0"),"  ","")," ",""))   ))), "")&amp;
       IF(ISTEXT(SOURCE!H1057),SOURCE!H1057, SUBSTITUTE(SUBSTITUTE(TEXT(SOURCE!H1057,"????0"),"  ","")," ",""))   &amp;","&amp; IF(lookups!$J$2-3 &gt;= 0, REPT(" ",lookups!$J$2-3-5), "")&amp;
      SOURCE!I1057&amp;
" | "&amp; IF(lookups!$K$2-LEN(SOURCE!I1057) &gt;= 0, REPT(" ",lookups!$K$2-LEN(SOURCE!I1057)), "")&amp;
      SOURCE!J1057&amp;      IF(lookups!$L$2-LEN(SOURCE!J1057) &gt;= 0, REPT(" ",lookups!$L$2-LEN(SOURCE!J1057)), "")&amp;
" | "&amp; IF(lookups!$K$2-LEN(SOURCE!I1057) &gt;= 0, REPT(" ",lookups!$K$2-LEN(SOURCE!I1057)), "")&amp;
      SOURCE!K1057&amp;      IF(lookups!$L$2-LEN(SOURCE!K1057) &gt;= 0, REPT(" ",lookups!$M$2-LEN(SOURCE!K1057)), "")&amp;
" | "&amp; SOURCE!L1057&amp;      IF(lookups!$O$2-LEN(SOURCE!L1057) &gt;= 0, REPT(" ",lookups!$O$2-LEN(SOURCE!L1057)), "")&amp;
" | "&amp; SOURCE!M1057&amp;      IF(lookups!$P$2-LEN(SOURCE!M1057) &gt;= 0, REPT(" ",lookups!$P$2-LEN(SOURCE!M1057)), "")&amp;
      "},"&amp;IF(SOURCE!O1057&lt;&gt;"",""&amp;SOURCE!O1057,"")
 )
)
)</f>
        <v>/* 1033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58" spans="1:1">
      <c r="A1058" s="80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IF(lookups!$E$2-LEN(SOURCE!C1058) &gt;= 0, REPT(" ",lookups!$E$2-LEN(SOURCE!C1058)), "")&amp;
      SOURCE!D1058&amp;", "&amp; IF(lookups!$F$2-LEN(SOURCE!D1058) &gt;= 0, REPT(" ",lookups!$F$2-LEN(SOURCE!D1058)), "")&amp;
      SOURCE!E1058&amp;", "&amp; IF(lookups!$G$2-LEN(SOURCE!E1058) &gt;=0, REPT(" ",lookups!$G$2-LEN(SOURCE!E1058)), "")&amp;
      SOURCE!F1058&amp;", "&amp; IF(lookups!$H$2-LEN(SOURCE!F1058) &gt;= 0, REPT(" ",lookups!$H$2-LEN(SOURCE!F1058)+2), "")&amp;"("&amp;
      SUBSTITUTE(TEXT(SOURCE!G1058,"??0"),"  ","")&amp;" &lt;&lt; TAM_MAX_BITS) |"&amp; IF(lookups!$I$2-3 &gt;= 0, REPT(" ",MAX(1,lookups!$I$2-5+4+1-1-LEN(  IF(ISTEXT(SOURCE!H1058),SOURCE!H1058,  SUBSTITUTE(SUBSTITUTE(TEXT(SOURCE!H1058,"????0"),"  ","")," ",""))   ))), "")&amp;
       IF(ISTEXT(SOURCE!H1058),SOURCE!H1058, SUBSTITUTE(SUBSTITUTE(TEXT(SOURCE!H1058,"????0"),"  ","")," ",""))   &amp;","&amp; IF(lookups!$J$2-3 &gt;= 0, REPT(" ",lookups!$J$2-3-5), "")&amp;
      SOURCE!I1058&amp;
" | "&amp; IF(lookups!$K$2-LEN(SOURCE!I1058) &gt;= 0, REPT(" ",lookups!$K$2-LEN(SOURCE!I1058)), "")&amp;
      SOURCE!J1058&amp;      IF(lookups!$L$2-LEN(SOURCE!J1058) &gt;= 0, REPT(" ",lookups!$L$2-LEN(SOURCE!J1058)), "")&amp;
" | "&amp; IF(lookups!$K$2-LEN(SOURCE!I1058) &gt;= 0, REPT(" ",lookups!$K$2-LEN(SOURCE!I1058)), "")&amp;
      SOURCE!K1058&amp;      IF(lookups!$L$2-LEN(SOURCE!K1058) &gt;= 0, REPT(" ",lookups!$M$2-LEN(SOURCE!K1058)), "")&amp;
" | "&amp; SOURCE!L1058&amp;      IF(lookups!$O$2-LEN(SOURCE!L1058) &gt;= 0, REPT(" ",lookups!$O$2-LEN(SOURCE!L1058)), "")&amp;
" | "&amp; SOURCE!M1058&amp;      IF(lookups!$P$2-LEN(SOURCE!M1058) &gt;= 0, REPT(" ",lookups!$P$2-LEN(SOURCE!M1058)), "")&amp;
      "},"&amp;IF(SOURCE!O1058&lt;&gt;"",""&amp;SOURCE!O1058,"")
 )
)
)</f>
        <v>/* 1034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59" spans="1:1">
      <c r="A1059" s="80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IF(lookups!$E$2-LEN(SOURCE!C1059) &gt;= 0, REPT(" ",lookups!$E$2-LEN(SOURCE!C1059)), "")&amp;
      SOURCE!D1059&amp;", "&amp; IF(lookups!$F$2-LEN(SOURCE!D1059) &gt;= 0, REPT(" ",lookups!$F$2-LEN(SOURCE!D1059)), "")&amp;
      SOURCE!E1059&amp;", "&amp; IF(lookups!$G$2-LEN(SOURCE!E1059) &gt;=0, REPT(" ",lookups!$G$2-LEN(SOURCE!E1059)), "")&amp;
      SOURCE!F1059&amp;", "&amp; IF(lookups!$H$2-LEN(SOURCE!F1059) &gt;= 0, REPT(" ",lookups!$H$2-LEN(SOURCE!F1059)+2), "")&amp;"("&amp;
      SUBSTITUTE(TEXT(SOURCE!G1059,"??0"),"  ","")&amp;" &lt;&lt; TAM_MAX_BITS) |"&amp; IF(lookups!$I$2-3 &gt;= 0, REPT(" ",MAX(1,lookups!$I$2-5+4+1-1-LEN(  IF(ISTEXT(SOURCE!H1059),SOURCE!H1059,  SUBSTITUTE(SUBSTITUTE(TEXT(SOURCE!H1059,"????0"),"  ","")," ",""))   ))), "")&amp;
       IF(ISTEXT(SOURCE!H1059),SOURCE!H1059, SUBSTITUTE(SUBSTITUTE(TEXT(SOURCE!H1059,"????0"),"  ","")," ",""))   &amp;","&amp; IF(lookups!$J$2-3 &gt;= 0, REPT(" ",lookups!$J$2-3-5), "")&amp;
      SOURCE!I1059&amp;
" | "&amp; IF(lookups!$K$2-LEN(SOURCE!I1059) &gt;= 0, REPT(" ",lookups!$K$2-LEN(SOURCE!I1059)), "")&amp;
      SOURCE!J1059&amp;      IF(lookups!$L$2-LEN(SOURCE!J1059) &gt;= 0, REPT(" ",lookups!$L$2-LEN(SOURCE!J1059)), "")&amp;
" | "&amp; IF(lookups!$K$2-LEN(SOURCE!I1059) &gt;= 0, REPT(" ",lookups!$K$2-LEN(SOURCE!I1059)), "")&amp;
      SOURCE!K1059&amp;      IF(lookups!$L$2-LEN(SOURCE!K1059) &gt;= 0, REPT(" ",lookups!$M$2-LEN(SOURCE!K1059)), "")&amp;
" | "&amp; SOURCE!L1059&amp;      IF(lookups!$O$2-LEN(SOURCE!L1059) &gt;= 0, REPT(" ",lookups!$O$2-LEN(SOURCE!L1059)), "")&amp;
" | "&amp; SOURCE!M1059&amp;      IF(lookups!$P$2-LEN(SOURCE!M1059) &gt;= 0, REPT(" ",lookups!$P$2-LEN(SOURCE!M1059)), "")&amp;
      "},"&amp;IF(SOURCE!O1059&lt;&gt;"",""&amp;SOURCE!O1059,"")
 )
)
)</f>
        <v>/* 1035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60" spans="1:1">
      <c r="A1060" s="80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IF(lookups!$E$2-LEN(SOURCE!C1060) &gt;= 0, REPT(" ",lookups!$E$2-LEN(SOURCE!C1060)), "")&amp;
      SOURCE!D1060&amp;", "&amp; IF(lookups!$F$2-LEN(SOURCE!D1060) &gt;= 0, REPT(" ",lookups!$F$2-LEN(SOURCE!D1060)), "")&amp;
      SOURCE!E1060&amp;", "&amp; IF(lookups!$G$2-LEN(SOURCE!E1060) &gt;=0, REPT(" ",lookups!$G$2-LEN(SOURCE!E1060)), "")&amp;
      SOURCE!F1060&amp;", "&amp; IF(lookups!$H$2-LEN(SOURCE!F1060) &gt;= 0, REPT(" ",lookups!$H$2-LEN(SOURCE!F1060)+2), "")&amp;"("&amp;
      SUBSTITUTE(TEXT(SOURCE!G1060,"??0"),"  ","")&amp;" &lt;&lt; TAM_MAX_BITS) |"&amp; IF(lookups!$I$2-3 &gt;= 0, REPT(" ",MAX(1,lookups!$I$2-5+4+1-1-LEN(  IF(ISTEXT(SOURCE!H1060),SOURCE!H1060,  SUBSTITUTE(SUBSTITUTE(TEXT(SOURCE!H1060,"????0"),"  ","")," ",""))   ))), "")&amp;
       IF(ISTEXT(SOURCE!H1060),SOURCE!H1060, SUBSTITUTE(SUBSTITUTE(TEXT(SOURCE!H1060,"????0"),"  ","")," ",""))   &amp;","&amp; IF(lookups!$J$2-3 &gt;= 0, REPT(" ",lookups!$J$2-3-5), "")&amp;
      SOURCE!I1060&amp;
" | "&amp; IF(lookups!$K$2-LEN(SOURCE!I1060) &gt;= 0, REPT(" ",lookups!$K$2-LEN(SOURCE!I1060)), "")&amp;
      SOURCE!J1060&amp;      IF(lookups!$L$2-LEN(SOURCE!J1060) &gt;= 0, REPT(" ",lookups!$L$2-LEN(SOURCE!J1060)), "")&amp;
" | "&amp; IF(lookups!$K$2-LEN(SOURCE!I1060) &gt;= 0, REPT(" ",lookups!$K$2-LEN(SOURCE!I1060)), "")&amp;
      SOURCE!K1060&amp;      IF(lookups!$L$2-LEN(SOURCE!K1060) &gt;= 0, REPT(" ",lookups!$M$2-LEN(SOURCE!K1060)), "")&amp;
" | "&amp; SOURCE!L1060&amp;      IF(lookups!$O$2-LEN(SOURCE!L1060) &gt;= 0, REPT(" ",lookups!$O$2-LEN(SOURCE!L1060)), "")&amp;
" | "&amp; SOURCE!M1060&amp;      IF(lookups!$P$2-LEN(SOURCE!M1060) &gt;= 0, REPT(" ",lookups!$P$2-LEN(SOURCE!M1060)), "")&amp;
      "},"&amp;IF(SOURCE!O1060&lt;&gt;"",""&amp;SOURCE!O1060,"")
 )
)
)</f>
        <v>/* 1036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61" spans="1:1">
      <c r="A1061" s="80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IF(lookups!$E$2-LEN(SOURCE!C1061) &gt;= 0, REPT(" ",lookups!$E$2-LEN(SOURCE!C1061)), "")&amp;
      SOURCE!D1061&amp;", "&amp; IF(lookups!$F$2-LEN(SOURCE!D1061) &gt;= 0, REPT(" ",lookups!$F$2-LEN(SOURCE!D1061)), "")&amp;
      SOURCE!E1061&amp;", "&amp; IF(lookups!$G$2-LEN(SOURCE!E1061) &gt;=0, REPT(" ",lookups!$G$2-LEN(SOURCE!E1061)), "")&amp;
      SOURCE!F1061&amp;", "&amp; IF(lookups!$H$2-LEN(SOURCE!F1061) &gt;= 0, REPT(" ",lookups!$H$2-LEN(SOURCE!F1061)+2), "")&amp;"("&amp;
      SUBSTITUTE(TEXT(SOURCE!G1061,"??0"),"  ","")&amp;" &lt;&lt; TAM_MAX_BITS) |"&amp; IF(lookups!$I$2-3 &gt;= 0, REPT(" ",MAX(1,lookups!$I$2-5+4+1-1-LEN(  IF(ISTEXT(SOURCE!H1061),SOURCE!H1061,  SUBSTITUTE(SUBSTITUTE(TEXT(SOURCE!H1061,"????0"),"  ","")," ",""))   ))), "")&amp;
       IF(ISTEXT(SOURCE!H1061),SOURCE!H1061, SUBSTITUTE(SUBSTITUTE(TEXT(SOURCE!H1061,"????0"),"  ","")," ",""))   &amp;","&amp; IF(lookups!$J$2-3 &gt;= 0, REPT(" ",lookups!$J$2-3-5), "")&amp;
      SOURCE!I1061&amp;
" | "&amp; IF(lookups!$K$2-LEN(SOURCE!I1061) &gt;= 0, REPT(" ",lookups!$K$2-LEN(SOURCE!I1061)), "")&amp;
      SOURCE!J1061&amp;      IF(lookups!$L$2-LEN(SOURCE!J1061) &gt;= 0, REPT(" ",lookups!$L$2-LEN(SOURCE!J1061)), "")&amp;
" | "&amp; IF(lookups!$K$2-LEN(SOURCE!I1061) &gt;= 0, REPT(" ",lookups!$K$2-LEN(SOURCE!I1061)), "")&amp;
      SOURCE!K1061&amp;      IF(lookups!$L$2-LEN(SOURCE!K1061) &gt;= 0, REPT(" ",lookups!$M$2-LEN(SOURCE!K1061)), "")&amp;
" | "&amp; SOURCE!L1061&amp;      IF(lookups!$O$2-LEN(SOURCE!L1061) &gt;= 0, REPT(" ",lookups!$O$2-LEN(SOURCE!L1061)), "")&amp;
" | "&amp; SOURCE!M1061&amp;      IF(lookups!$P$2-LEN(SOURCE!M1061) &gt;= 0, REPT(" ",lookups!$P$2-LEN(SOURCE!M1061)), "")&amp;
      "},"&amp;IF(SOURCE!O1061&lt;&gt;"",""&amp;SOURCE!O1061,"")
 )
)
)</f>
        <v>/* 1037 */  { addItemToBuffer,              ITM_SUP_T,                   "",                                            STD_SUP_T,                                     (0 &lt;&lt; TAM_MAX_BITS) |     0, CAT_NONE | SLS_UNCHANGED | US_UNCHANGED | EIM_DISABLED | PTP_DISABLED     },</v>
      </c>
    </row>
    <row r="1062" spans="1:1">
      <c r="A1062" s="80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IF(lookups!$E$2-LEN(SOURCE!C1062) &gt;= 0, REPT(" ",lookups!$E$2-LEN(SOURCE!C1062)), "")&amp;
      SOURCE!D1062&amp;", "&amp; IF(lookups!$F$2-LEN(SOURCE!D1062) &gt;= 0, REPT(" ",lookups!$F$2-LEN(SOURCE!D1062)), "")&amp;
      SOURCE!E1062&amp;", "&amp; IF(lookups!$G$2-LEN(SOURCE!E1062) &gt;=0, REPT(" ",lookups!$G$2-LEN(SOURCE!E1062)), "")&amp;
      SOURCE!F1062&amp;", "&amp; IF(lookups!$H$2-LEN(SOURCE!F1062) &gt;= 0, REPT(" ",lookups!$H$2-LEN(SOURCE!F1062)+2), "")&amp;"("&amp;
      SUBSTITUTE(TEXT(SOURCE!G1062,"??0"),"  ","")&amp;" &lt;&lt; TAM_MAX_BITS) |"&amp; IF(lookups!$I$2-3 &gt;= 0, REPT(" ",MAX(1,lookups!$I$2-5+4+1-1-LEN(  IF(ISTEXT(SOURCE!H1062),SOURCE!H1062,  SUBSTITUTE(SUBSTITUTE(TEXT(SOURCE!H1062,"????0"),"  ","")," ",""))   ))), "")&amp;
       IF(ISTEXT(SOURCE!H1062),SOURCE!H1062, SUBSTITUTE(SUBSTITUTE(TEXT(SOURCE!H1062,"????0"),"  ","")," ",""))   &amp;","&amp; IF(lookups!$J$2-3 &gt;= 0, REPT(" ",lookups!$J$2-3-5), "")&amp;
      SOURCE!I1062&amp;
" | "&amp; IF(lookups!$K$2-LEN(SOURCE!I1062) &gt;= 0, REPT(" ",lookups!$K$2-LEN(SOURCE!I1062)), "")&amp;
      SOURCE!J1062&amp;      IF(lookups!$L$2-LEN(SOURCE!J1062) &gt;= 0, REPT(" ",lookups!$L$2-LEN(SOURCE!J1062)), "")&amp;
" | "&amp; IF(lookups!$K$2-LEN(SOURCE!I1062) &gt;= 0, REPT(" ",lookups!$K$2-LEN(SOURCE!I1062)), "")&amp;
      SOURCE!K1062&amp;      IF(lookups!$L$2-LEN(SOURCE!K1062) &gt;= 0, REPT(" ",lookups!$M$2-LEN(SOURCE!K1062)), "")&amp;
" | "&amp; SOURCE!L1062&amp;      IF(lookups!$O$2-LEN(SOURCE!L1062) &gt;= 0, REPT(" ",lookups!$O$2-LEN(SOURCE!L1062)), "")&amp;
" | "&amp; SOURCE!M1062&amp;      IF(lookups!$P$2-LEN(SOURCE!M1062) &gt;= 0, REPT(" ",lookups!$P$2-LEN(SOURCE!M1062)), "")&amp;
      "},"&amp;IF(SOURCE!O1062&lt;&gt;"",""&amp;SOURCE!O1062,"")
 )
)
)</f>
        <v>/* 1038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63" spans="1:1">
      <c r="A1063" s="80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IF(lookups!$E$2-LEN(SOURCE!C1063) &gt;= 0, REPT(" ",lookups!$E$2-LEN(SOURCE!C1063)), "")&amp;
      SOURCE!D1063&amp;", "&amp; IF(lookups!$F$2-LEN(SOURCE!D1063) &gt;= 0, REPT(" ",lookups!$F$2-LEN(SOURCE!D1063)), "")&amp;
      SOURCE!E1063&amp;", "&amp; IF(lookups!$G$2-LEN(SOURCE!E1063) &gt;=0, REPT(" ",lookups!$G$2-LEN(SOURCE!E1063)), "")&amp;
      SOURCE!F1063&amp;", "&amp; IF(lookups!$H$2-LEN(SOURCE!F1063) &gt;= 0, REPT(" ",lookups!$H$2-LEN(SOURCE!F1063)+2), "")&amp;"("&amp;
      SUBSTITUTE(TEXT(SOURCE!G1063,"??0"),"  ","")&amp;" &lt;&lt; TAM_MAX_BITS) |"&amp; IF(lookups!$I$2-3 &gt;= 0, REPT(" ",MAX(1,lookups!$I$2-5+4+1-1-LEN(  IF(ISTEXT(SOURCE!H1063),SOURCE!H1063,  SUBSTITUTE(SUBSTITUTE(TEXT(SOURCE!H1063,"????0"),"  ","")," ",""))   ))), "")&amp;
       IF(ISTEXT(SOURCE!H1063),SOURCE!H1063, SUBSTITUTE(SUBSTITUTE(TEXT(SOURCE!H1063,"????0"),"  ","")," ",""))   &amp;","&amp; IF(lookups!$J$2-3 &gt;= 0, REPT(" ",lookups!$J$2-3-5), "")&amp;
      SOURCE!I1063&amp;
" | "&amp; IF(lookups!$K$2-LEN(SOURCE!I1063) &gt;= 0, REPT(" ",lookups!$K$2-LEN(SOURCE!I1063)), "")&amp;
      SOURCE!J1063&amp;      IF(lookups!$L$2-LEN(SOURCE!J1063) &gt;= 0, REPT(" ",lookups!$L$2-LEN(SOURCE!J1063)), "")&amp;
" | "&amp; IF(lookups!$K$2-LEN(SOURCE!I1063) &gt;= 0, REPT(" ",lookups!$K$2-LEN(SOURCE!I1063)), "")&amp;
      SOURCE!K1063&amp;      IF(lookups!$L$2-LEN(SOURCE!K1063) &gt;= 0, REPT(" ",lookups!$M$2-LEN(SOURCE!K1063)), "")&amp;
" | "&amp; SOURCE!L1063&amp;      IF(lookups!$O$2-LEN(SOURCE!L1063) &gt;= 0, REPT(" ",lookups!$O$2-LEN(SOURCE!L1063)), "")&amp;
" | "&amp; SOURCE!M1063&amp;      IF(lookups!$P$2-LEN(SOURCE!M1063) &gt;= 0, REPT(" ",lookups!$P$2-LEN(SOURCE!M1063)), "")&amp;
      "},"&amp;IF(SOURCE!O1063&lt;&gt;"",""&amp;SOURCE!O1063,"")
 )
)
)</f>
        <v>/* 1039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64" spans="1:1">
      <c r="A1064" s="80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IF(lookups!$E$2-LEN(SOURCE!C1064) &gt;= 0, REPT(" ",lookups!$E$2-LEN(SOURCE!C1064)), "")&amp;
      SOURCE!D1064&amp;", "&amp; IF(lookups!$F$2-LEN(SOURCE!D1064) &gt;= 0, REPT(" ",lookups!$F$2-LEN(SOURCE!D1064)), "")&amp;
      SOURCE!E1064&amp;", "&amp; IF(lookups!$G$2-LEN(SOURCE!E1064) &gt;=0, REPT(" ",lookups!$G$2-LEN(SOURCE!E1064)), "")&amp;
      SOURCE!F1064&amp;", "&amp; IF(lookups!$H$2-LEN(SOURCE!F1064) &gt;= 0, REPT(" ",lookups!$H$2-LEN(SOURCE!F1064)+2), "")&amp;"("&amp;
      SUBSTITUTE(TEXT(SOURCE!G1064,"??0"),"  ","")&amp;" &lt;&lt; TAM_MAX_BITS) |"&amp; IF(lookups!$I$2-3 &gt;= 0, REPT(" ",MAX(1,lookups!$I$2-5+4+1-1-LEN(  IF(ISTEXT(SOURCE!H1064),SOURCE!H1064,  SUBSTITUTE(SUBSTITUTE(TEXT(SOURCE!H1064,"????0"),"  ","")," ",""))   ))), "")&amp;
       IF(ISTEXT(SOURCE!H1064),SOURCE!H1064, SUBSTITUTE(SUBSTITUTE(TEXT(SOURCE!H1064,"????0"),"  ","")," ",""))   &amp;","&amp; IF(lookups!$J$2-3 &gt;= 0, REPT(" ",lookups!$J$2-3-5), "")&amp;
      SOURCE!I1064&amp;
" | "&amp; IF(lookups!$K$2-LEN(SOURCE!I1064) &gt;= 0, REPT(" ",lookups!$K$2-LEN(SOURCE!I1064)), "")&amp;
      SOURCE!J1064&amp;      IF(lookups!$L$2-LEN(SOURCE!J1064) &gt;= 0, REPT(" ",lookups!$L$2-LEN(SOURCE!J1064)), "")&amp;
" | "&amp; IF(lookups!$K$2-LEN(SOURCE!I1064) &gt;= 0, REPT(" ",lookups!$K$2-LEN(SOURCE!I1064)), "")&amp;
      SOURCE!K1064&amp;      IF(lookups!$L$2-LEN(SOURCE!K1064) &gt;= 0, REPT(" ",lookups!$M$2-LEN(SOURCE!K1064)), "")&amp;
" | "&amp; SOURCE!L1064&amp;      IF(lookups!$O$2-LEN(SOURCE!L1064) &gt;= 0, REPT(" ",lookups!$O$2-LEN(SOURCE!L1064)), "")&amp;
" | "&amp; SOURCE!M1064&amp;      IF(lookups!$P$2-LEN(SOURCE!M1064) &gt;= 0, REPT(" ",lookups!$P$2-LEN(SOURCE!M1064)), "")&amp;
      "},"&amp;IF(SOURCE!O1064&lt;&gt;"",""&amp;SOURCE!O1064,"")
 )
)
)</f>
        <v>/* 1040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65" spans="1:1">
      <c r="A1065" s="80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IF(lookups!$E$2-LEN(SOURCE!C1065) &gt;= 0, REPT(" ",lookups!$E$2-LEN(SOURCE!C1065)), "")&amp;
      SOURCE!D1065&amp;", "&amp; IF(lookups!$F$2-LEN(SOURCE!D1065) &gt;= 0, REPT(" ",lookups!$F$2-LEN(SOURCE!D1065)), "")&amp;
      SOURCE!E1065&amp;", "&amp; IF(lookups!$G$2-LEN(SOURCE!E1065) &gt;=0, REPT(" ",lookups!$G$2-LEN(SOURCE!E1065)), "")&amp;
      SOURCE!F1065&amp;", "&amp; IF(lookups!$H$2-LEN(SOURCE!F1065) &gt;= 0, REPT(" ",lookups!$H$2-LEN(SOURCE!F1065)+2), "")&amp;"("&amp;
      SUBSTITUTE(TEXT(SOURCE!G1065,"??0"),"  ","")&amp;" &lt;&lt; TAM_MAX_BITS) |"&amp; IF(lookups!$I$2-3 &gt;= 0, REPT(" ",MAX(1,lookups!$I$2-5+4+1-1-LEN(  IF(ISTEXT(SOURCE!H1065),SOURCE!H1065,  SUBSTITUTE(SUBSTITUTE(TEXT(SOURCE!H1065,"????0"),"  ","")," ",""))   ))), "")&amp;
       IF(ISTEXT(SOURCE!H1065),SOURCE!H1065, SUBSTITUTE(SUBSTITUTE(TEXT(SOURCE!H1065,"????0"),"  ","")," ",""))   &amp;","&amp; IF(lookups!$J$2-3 &gt;= 0, REPT(" ",lookups!$J$2-3-5), "")&amp;
      SOURCE!I1065&amp;
" | "&amp; IF(lookups!$K$2-LEN(SOURCE!I1065) &gt;= 0, REPT(" ",lookups!$K$2-LEN(SOURCE!I1065)), "")&amp;
      SOURCE!J1065&amp;      IF(lookups!$L$2-LEN(SOURCE!J1065) &gt;= 0, REPT(" ",lookups!$L$2-LEN(SOURCE!J1065)), "")&amp;
" | "&amp; IF(lookups!$K$2-LEN(SOURCE!I1065) &gt;= 0, REPT(" ",lookups!$K$2-LEN(SOURCE!I1065)), "")&amp;
      SOURCE!K1065&amp;      IF(lookups!$L$2-LEN(SOURCE!K1065) &gt;= 0, REPT(" ",lookups!$M$2-LEN(SOURCE!K1065)), "")&amp;
" | "&amp; SOURCE!L1065&amp;      IF(lookups!$O$2-LEN(SOURCE!L1065) &gt;= 0, REPT(" ",lookups!$O$2-LEN(SOURCE!L1065)), "")&amp;
" | "&amp; SOURCE!M1065&amp;      IF(lookups!$P$2-LEN(SOURCE!M1065) &gt;= 0, REPT(" ",lookups!$P$2-LEN(SOURCE!M1065)), "")&amp;
      "},"&amp;IF(SOURCE!O1065&lt;&gt;"",""&amp;SOURCE!O1065,"")
 )
)
)</f>
        <v>/* 1041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66" spans="1:1">
      <c r="A1066" s="80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IF(lookups!$E$2-LEN(SOURCE!C1066) &gt;= 0, REPT(" ",lookups!$E$2-LEN(SOURCE!C1066)), "")&amp;
      SOURCE!D1066&amp;", "&amp; IF(lookups!$F$2-LEN(SOURCE!D1066) &gt;= 0, REPT(" ",lookups!$F$2-LEN(SOURCE!D1066)), "")&amp;
      SOURCE!E1066&amp;", "&amp; IF(lookups!$G$2-LEN(SOURCE!E1066) &gt;=0, REPT(" ",lookups!$G$2-LEN(SOURCE!E1066)), "")&amp;
      SOURCE!F1066&amp;", "&amp; IF(lookups!$H$2-LEN(SOURCE!F1066) &gt;= 0, REPT(" ",lookups!$H$2-LEN(SOURCE!F1066)+2), "")&amp;"("&amp;
      SUBSTITUTE(TEXT(SOURCE!G1066,"??0"),"  ","")&amp;" &lt;&lt; TAM_MAX_BITS) |"&amp; IF(lookups!$I$2-3 &gt;= 0, REPT(" ",MAX(1,lookups!$I$2-5+4+1-1-LEN(  IF(ISTEXT(SOURCE!H1066),SOURCE!H1066,  SUBSTITUTE(SUBSTITUTE(TEXT(SOURCE!H1066,"????0"),"  ","")," ",""))   ))), "")&amp;
       IF(ISTEXT(SOURCE!H1066),SOURCE!H1066, SUBSTITUTE(SUBSTITUTE(TEXT(SOURCE!H1066,"????0"),"  ","")," ",""))   &amp;","&amp; IF(lookups!$J$2-3 &gt;= 0, REPT(" ",lookups!$J$2-3-5), "")&amp;
      SOURCE!I1066&amp;
" | "&amp; IF(lookups!$K$2-LEN(SOURCE!I1066) &gt;= 0, REPT(" ",lookups!$K$2-LEN(SOURCE!I1066)), "")&amp;
      SOURCE!J1066&amp;      IF(lookups!$L$2-LEN(SOURCE!J1066) &gt;= 0, REPT(" ",lookups!$L$2-LEN(SOURCE!J1066)), "")&amp;
" | "&amp; IF(lookups!$K$2-LEN(SOURCE!I1066) &gt;= 0, REPT(" ",lookups!$K$2-LEN(SOURCE!I1066)), "")&amp;
      SOURCE!K1066&amp;      IF(lookups!$L$2-LEN(SOURCE!K1066) &gt;= 0, REPT(" ",lookups!$M$2-LEN(SOURCE!K1066)), "")&amp;
" | "&amp; SOURCE!L1066&amp;      IF(lookups!$O$2-LEN(SOURCE!L1066) &gt;= 0, REPT(" ",lookups!$O$2-LEN(SOURCE!L1066)), "")&amp;
" | "&amp; SOURCE!M1066&amp;      IF(lookups!$P$2-LEN(SOURCE!M1066) &gt;= 0, REPT(" ",lookups!$P$2-LEN(SOURCE!M1066)), "")&amp;
      "},"&amp;IF(SOURCE!O1066&lt;&gt;"",""&amp;SOURCE!O1066,"")
 )
)
)</f>
        <v>/* 1042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67" spans="1:1">
      <c r="A1067" s="80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IF(lookups!$E$2-LEN(SOURCE!C1067) &gt;= 0, REPT(" ",lookups!$E$2-LEN(SOURCE!C1067)), "")&amp;
      SOURCE!D1067&amp;", "&amp; IF(lookups!$F$2-LEN(SOURCE!D1067) &gt;= 0, REPT(" ",lookups!$F$2-LEN(SOURCE!D1067)), "")&amp;
      SOURCE!E1067&amp;", "&amp; IF(lookups!$G$2-LEN(SOURCE!E1067) &gt;=0, REPT(" ",lookups!$G$2-LEN(SOURCE!E1067)), "")&amp;
      SOURCE!F1067&amp;", "&amp; IF(lookups!$H$2-LEN(SOURCE!F1067) &gt;= 0, REPT(" ",lookups!$H$2-LEN(SOURCE!F1067)+2), "")&amp;"("&amp;
      SUBSTITUTE(TEXT(SOURCE!G1067,"??0"),"  ","")&amp;" &lt;&lt; TAM_MAX_BITS) |"&amp; IF(lookups!$I$2-3 &gt;= 0, REPT(" ",MAX(1,lookups!$I$2-5+4+1-1-LEN(  IF(ISTEXT(SOURCE!H1067),SOURCE!H1067,  SUBSTITUTE(SUBSTITUTE(TEXT(SOURCE!H1067,"????0"),"  ","")," ",""))   ))), "")&amp;
       IF(ISTEXT(SOURCE!H1067),SOURCE!H1067, SUBSTITUTE(SUBSTITUTE(TEXT(SOURCE!H1067,"????0"),"  ","")," ",""))   &amp;","&amp; IF(lookups!$J$2-3 &gt;= 0, REPT(" ",lookups!$J$2-3-5), "")&amp;
      SOURCE!I1067&amp;
" | "&amp; IF(lookups!$K$2-LEN(SOURCE!I1067) &gt;= 0, REPT(" ",lookups!$K$2-LEN(SOURCE!I1067)), "")&amp;
      SOURCE!J1067&amp;      IF(lookups!$L$2-LEN(SOURCE!J1067) &gt;= 0, REPT(" ",lookups!$L$2-LEN(SOURCE!J1067)), "")&amp;
" | "&amp; IF(lookups!$K$2-LEN(SOURCE!I1067) &gt;= 0, REPT(" ",lookups!$K$2-LEN(SOURCE!I1067)), "")&amp;
      SOURCE!K1067&amp;      IF(lookups!$L$2-LEN(SOURCE!K1067) &gt;= 0, REPT(" ",lookups!$M$2-LEN(SOURCE!K1067)), "")&amp;
" | "&amp; SOURCE!L1067&amp;      IF(lookups!$O$2-LEN(SOURCE!L1067) &gt;= 0, REPT(" ",lookups!$O$2-LEN(SOURCE!L1067)), "")&amp;
" | "&amp; SOURCE!M1067&amp;      IF(lookups!$P$2-LEN(SOURCE!M1067) &gt;= 0, REPT(" ",lookups!$P$2-LEN(SOURCE!M1067)), "")&amp;
      "},"&amp;IF(SOURCE!O1067&lt;&gt;"",""&amp;SOURCE!O1067,"")
 )
)
)</f>
        <v>/* 1043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68" spans="1:1">
      <c r="A1068" s="80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IF(lookups!$E$2-LEN(SOURCE!C1068) &gt;= 0, REPT(" ",lookups!$E$2-LEN(SOURCE!C1068)), "")&amp;
      SOURCE!D1068&amp;", "&amp; IF(lookups!$F$2-LEN(SOURCE!D1068) &gt;= 0, REPT(" ",lookups!$F$2-LEN(SOURCE!D1068)), "")&amp;
      SOURCE!E1068&amp;", "&amp; IF(lookups!$G$2-LEN(SOURCE!E1068) &gt;=0, REPT(" ",lookups!$G$2-LEN(SOURCE!E1068)), "")&amp;
      SOURCE!F1068&amp;", "&amp; IF(lookups!$H$2-LEN(SOURCE!F1068) &gt;= 0, REPT(" ",lookups!$H$2-LEN(SOURCE!F1068)+2), "")&amp;"("&amp;
      SUBSTITUTE(TEXT(SOURCE!G1068,"??0"),"  ","")&amp;" &lt;&lt; TAM_MAX_BITS) |"&amp; IF(lookups!$I$2-3 &gt;= 0, REPT(" ",MAX(1,lookups!$I$2-5+4+1-1-LEN(  IF(ISTEXT(SOURCE!H1068),SOURCE!H1068,  SUBSTITUTE(SUBSTITUTE(TEXT(SOURCE!H1068,"????0"),"  ","")," ",""))   ))), "")&amp;
       IF(ISTEXT(SOURCE!H1068),SOURCE!H1068, SUBSTITUTE(SUBSTITUTE(TEXT(SOURCE!H1068,"????0"),"  ","")," ",""))   &amp;","&amp; IF(lookups!$J$2-3 &gt;= 0, REPT(" ",lookups!$J$2-3-5), "")&amp;
      SOURCE!I1068&amp;
" | "&amp; IF(lookups!$K$2-LEN(SOURCE!I1068) &gt;= 0, REPT(" ",lookups!$K$2-LEN(SOURCE!I1068)), "")&amp;
      SOURCE!J1068&amp;      IF(lookups!$L$2-LEN(SOURCE!J1068) &gt;= 0, REPT(" ",lookups!$L$2-LEN(SOURCE!J1068)), "")&amp;
" | "&amp; IF(lookups!$K$2-LEN(SOURCE!I1068) &gt;= 0, REPT(" ",lookups!$K$2-LEN(SOURCE!I1068)), "")&amp;
      SOURCE!K1068&amp;      IF(lookups!$L$2-LEN(SOURCE!K1068) &gt;= 0, REPT(" ",lookups!$M$2-LEN(SOURCE!K1068)), "")&amp;
" | "&amp; SOURCE!L1068&amp;      IF(lookups!$O$2-LEN(SOURCE!L1068) &gt;= 0, REPT(" ",lookups!$O$2-LEN(SOURCE!L1068)), "")&amp;
" | "&amp; SOURCE!M1068&amp;      IF(lookups!$P$2-LEN(SOURCE!M1068) &gt;= 0, REPT(" ",lookups!$P$2-LEN(SOURCE!M1068)), "")&amp;
      "},"&amp;IF(SOURCE!O1068&lt;&gt;"",""&amp;SOURCE!O1068,"")
 )
)
)</f>
        <v>/* 1044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69" spans="1:1">
      <c r="A1069" s="80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IF(lookups!$E$2-LEN(SOURCE!C1069) &gt;= 0, REPT(" ",lookups!$E$2-LEN(SOURCE!C1069)), "")&amp;
      SOURCE!D1069&amp;", "&amp; IF(lookups!$F$2-LEN(SOURCE!D1069) &gt;= 0, REPT(" ",lookups!$F$2-LEN(SOURCE!D1069)), "")&amp;
      SOURCE!E1069&amp;", "&amp; IF(lookups!$G$2-LEN(SOURCE!E1069) &gt;=0, REPT(" ",lookups!$G$2-LEN(SOURCE!E1069)), "")&amp;
      SOURCE!F1069&amp;", "&amp; IF(lookups!$H$2-LEN(SOURCE!F1069) &gt;= 0, REPT(" ",lookups!$H$2-LEN(SOURCE!F1069)+2), "")&amp;"("&amp;
      SUBSTITUTE(TEXT(SOURCE!G1069,"??0"),"  ","")&amp;" &lt;&lt; TAM_MAX_BITS) |"&amp; IF(lookups!$I$2-3 &gt;= 0, REPT(" ",MAX(1,lookups!$I$2-5+4+1-1-LEN(  IF(ISTEXT(SOURCE!H1069),SOURCE!H1069,  SUBSTITUTE(SUBSTITUTE(TEXT(SOURCE!H1069,"????0"),"  ","")," ",""))   ))), "")&amp;
       IF(ISTEXT(SOURCE!H1069),SOURCE!H1069, SUBSTITUTE(SUBSTITUTE(TEXT(SOURCE!H1069,"????0"),"  ","")," ",""))   &amp;","&amp; IF(lookups!$J$2-3 &gt;= 0, REPT(" ",lookups!$J$2-3-5), "")&amp;
      SOURCE!I1069&amp;
" | "&amp; IF(lookups!$K$2-LEN(SOURCE!I1069) &gt;= 0, REPT(" ",lookups!$K$2-LEN(SOURCE!I1069)), "")&amp;
      SOURCE!J1069&amp;      IF(lookups!$L$2-LEN(SOURCE!J1069) &gt;= 0, REPT(" ",lookups!$L$2-LEN(SOURCE!J1069)), "")&amp;
" | "&amp; IF(lookups!$K$2-LEN(SOURCE!I1069) &gt;= 0, REPT(" ",lookups!$K$2-LEN(SOURCE!I1069)), "")&amp;
      SOURCE!K1069&amp;      IF(lookups!$L$2-LEN(SOURCE!K1069) &gt;= 0, REPT(" ",lookups!$M$2-LEN(SOURCE!K1069)), "")&amp;
" | "&amp; SOURCE!L1069&amp;      IF(lookups!$O$2-LEN(SOURCE!L1069) &gt;= 0, REPT(" ",lookups!$O$2-LEN(SOURCE!L1069)), "")&amp;
" | "&amp; SOURCE!M1069&amp;      IF(lookups!$P$2-LEN(SOURCE!M1069) &gt;= 0, REPT(" ",lookups!$P$2-LEN(SOURCE!M1069)), "")&amp;
      "},"&amp;IF(SOURCE!O1069&lt;&gt;"",""&amp;SOURCE!O1069,"")
 )
)
)</f>
        <v>/* 1045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70" spans="1:1">
      <c r="A1070" s="80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IF(lookups!$E$2-LEN(SOURCE!C1070) &gt;= 0, REPT(" ",lookups!$E$2-LEN(SOURCE!C1070)), "")&amp;
      SOURCE!D1070&amp;", "&amp; IF(lookups!$F$2-LEN(SOURCE!D1070) &gt;= 0, REPT(" ",lookups!$F$2-LEN(SOURCE!D1070)), "")&amp;
      SOURCE!E1070&amp;", "&amp; IF(lookups!$G$2-LEN(SOURCE!E1070) &gt;=0, REPT(" ",lookups!$G$2-LEN(SOURCE!E1070)), "")&amp;
      SOURCE!F1070&amp;", "&amp; IF(lookups!$H$2-LEN(SOURCE!F1070) &gt;= 0, REPT(" ",lookups!$H$2-LEN(SOURCE!F1070)+2), "")&amp;"("&amp;
      SUBSTITUTE(TEXT(SOURCE!G1070,"??0"),"  ","")&amp;" &lt;&lt; TAM_MAX_BITS) |"&amp; IF(lookups!$I$2-3 &gt;= 0, REPT(" ",MAX(1,lookups!$I$2-5+4+1-1-LEN(  IF(ISTEXT(SOURCE!H1070),SOURCE!H1070,  SUBSTITUTE(SUBSTITUTE(TEXT(SOURCE!H1070,"????0"),"  ","")," ",""))   ))), "")&amp;
       IF(ISTEXT(SOURCE!H1070),SOURCE!H1070, SUBSTITUTE(SUBSTITUTE(TEXT(SOURCE!H1070,"????0"),"  ","")," ",""))   &amp;","&amp; IF(lookups!$J$2-3 &gt;= 0, REPT(" ",lookups!$J$2-3-5), "")&amp;
      SOURCE!I1070&amp;
" | "&amp; IF(lookups!$K$2-LEN(SOURCE!I1070) &gt;= 0, REPT(" ",lookups!$K$2-LEN(SOURCE!I1070)), "")&amp;
      SOURCE!J1070&amp;      IF(lookups!$L$2-LEN(SOURCE!J1070) &gt;= 0, REPT(" ",lookups!$L$2-LEN(SOURCE!J1070)), "")&amp;
" | "&amp; IF(lookups!$K$2-LEN(SOURCE!I1070) &gt;= 0, REPT(" ",lookups!$K$2-LEN(SOURCE!I1070)), "")&amp;
      SOURCE!K1070&amp;      IF(lookups!$L$2-LEN(SOURCE!K1070) &gt;= 0, REPT(" ",lookups!$M$2-LEN(SOURCE!K1070)), "")&amp;
" | "&amp; SOURCE!L1070&amp;      IF(lookups!$O$2-LEN(SOURCE!L1070) &gt;= 0, REPT(" ",lookups!$O$2-LEN(SOURCE!L1070)), "")&amp;
" | "&amp; SOURCE!M1070&amp;      IF(lookups!$P$2-LEN(SOURCE!M1070) &gt;= 0, REPT(" ",lookups!$P$2-LEN(SOURCE!M1070)), "")&amp;
      "},"&amp;IF(SOURCE!O1070&lt;&gt;"",""&amp;SOURCE!O1070,"")
 )
)
)</f>
        <v>/* 1046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71" spans="1:1">
      <c r="A1071" s="80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IF(lookups!$E$2-LEN(SOURCE!C1071) &gt;= 0, REPT(" ",lookups!$E$2-LEN(SOURCE!C1071)), "")&amp;
      SOURCE!D1071&amp;", "&amp; IF(lookups!$F$2-LEN(SOURCE!D1071) &gt;= 0, REPT(" ",lookups!$F$2-LEN(SOURCE!D1071)), "")&amp;
      SOURCE!E1071&amp;", "&amp; IF(lookups!$G$2-LEN(SOURCE!E1071) &gt;=0, REPT(" ",lookups!$G$2-LEN(SOURCE!E1071)), "")&amp;
      SOURCE!F1071&amp;", "&amp; IF(lookups!$H$2-LEN(SOURCE!F1071) &gt;= 0, REPT(" ",lookups!$H$2-LEN(SOURCE!F1071)+2), "")&amp;"("&amp;
      SUBSTITUTE(TEXT(SOURCE!G1071,"??0"),"  ","")&amp;" &lt;&lt; TAM_MAX_BITS) |"&amp; IF(lookups!$I$2-3 &gt;= 0, REPT(" ",MAX(1,lookups!$I$2-5+4+1-1-LEN(  IF(ISTEXT(SOURCE!H1071),SOURCE!H1071,  SUBSTITUTE(SUBSTITUTE(TEXT(SOURCE!H1071,"????0"),"  ","")," ",""))   ))), "")&amp;
       IF(ISTEXT(SOURCE!H1071),SOURCE!H1071, SUBSTITUTE(SUBSTITUTE(TEXT(SOURCE!H1071,"????0"),"  ","")," ",""))   &amp;","&amp; IF(lookups!$J$2-3 &gt;= 0, REPT(" ",lookups!$J$2-3-5), "")&amp;
      SOURCE!I1071&amp;
" | "&amp; IF(lookups!$K$2-LEN(SOURCE!I1071) &gt;= 0, REPT(" ",lookups!$K$2-LEN(SOURCE!I1071)), "")&amp;
      SOURCE!J1071&amp;      IF(lookups!$L$2-LEN(SOURCE!J1071) &gt;= 0, REPT(" ",lookups!$L$2-LEN(SOURCE!J1071)), "")&amp;
" | "&amp; IF(lookups!$K$2-LEN(SOURCE!I1071) &gt;= 0, REPT(" ",lookups!$K$2-LEN(SOURCE!I1071)), "")&amp;
      SOURCE!K1071&amp;      IF(lookups!$L$2-LEN(SOURCE!K1071) &gt;= 0, REPT(" ",lookups!$M$2-LEN(SOURCE!K1071)), "")&amp;
" | "&amp; SOURCE!L1071&amp;      IF(lookups!$O$2-LEN(SOURCE!L1071) &gt;= 0, REPT(" ",lookups!$O$2-LEN(SOURCE!L1071)), "")&amp;
" | "&amp; SOURCE!M1071&amp;      IF(lookups!$P$2-LEN(SOURCE!M1071) &gt;= 0, REPT(" ",lookups!$P$2-LEN(SOURCE!M1071)), "")&amp;
      "},"&amp;IF(SOURCE!O1071&lt;&gt;"",""&amp;SOURCE!O1071,"")
 )
)
)</f>
        <v>/* 1047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72" spans="1:1">
      <c r="A1072" s="80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IF(lookups!$E$2-LEN(SOURCE!C1072) &gt;= 0, REPT(" ",lookups!$E$2-LEN(SOURCE!C1072)), "")&amp;
      SOURCE!D1072&amp;", "&amp; IF(lookups!$F$2-LEN(SOURCE!D1072) &gt;= 0, REPT(" ",lookups!$F$2-LEN(SOURCE!D1072)), "")&amp;
      SOURCE!E1072&amp;", "&amp; IF(lookups!$G$2-LEN(SOURCE!E1072) &gt;=0, REPT(" ",lookups!$G$2-LEN(SOURCE!E1072)), "")&amp;
      SOURCE!F1072&amp;", "&amp; IF(lookups!$H$2-LEN(SOURCE!F1072) &gt;= 0, REPT(" ",lookups!$H$2-LEN(SOURCE!F1072)+2), "")&amp;"("&amp;
      SUBSTITUTE(TEXT(SOURCE!G1072,"??0"),"  ","")&amp;" &lt;&lt; TAM_MAX_BITS) |"&amp; IF(lookups!$I$2-3 &gt;= 0, REPT(" ",MAX(1,lookups!$I$2-5+4+1-1-LEN(  IF(ISTEXT(SOURCE!H1072),SOURCE!H1072,  SUBSTITUTE(SUBSTITUTE(TEXT(SOURCE!H1072,"????0"),"  ","")," ",""))   ))), "")&amp;
       IF(ISTEXT(SOURCE!H1072),SOURCE!H1072, SUBSTITUTE(SUBSTITUTE(TEXT(SOURCE!H1072,"????0"),"  ","")," ",""))   &amp;","&amp; IF(lookups!$J$2-3 &gt;= 0, REPT(" ",lookups!$J$2-3-5), "")&amp;
      SOURCE!I1072&amp;
" | "&amp; IF(lookups!$K$2-LEN(SOURCE!I1072) &gt;= 0, REPT(" ",lookups!$K$2-LEN(SOURCE!I1072)), "")&amp;
      SOURCE!J1072&amp;      IF(lookups!$L$2-LEN(SOURCE!J1072) &gt;= 0, REPT(" ",lookups!$L$2-LEN(SOURCE!J1072)), "")&amp;
" | "&amp; IF(lookups!$K$2-LEN(SOURCE!I1072) &gt;= 0, REPT(" ",lookups!$K$2-LEN(SOURCE!I1072)), "")&amp;
      SOURCE!K1072&amp;      IF(lookups!$L$2-LEN(SOURCE!K1072) &gt;= 0, REPT(" ",lookups!$M$2-LEN(SOURCE!K1072)), "")&amp;
" | "&amp; SOURCE!L1072&amp;      IF(lookups!$O$2-LEN(SOURCE!L1072) &gt;= 0, REPT(" ",lookups!$O$2-LEN(SOURCE!L1072)), "")&amp;
" | "&amp; SOURCE!M1072&amp;      IF(lookups!$P$2-LEN(SOURCE!M1072) &gt;= 0, REPT(" ",lookups!$P$2-LEN(SOURCE!M1072)), "")&amp;
      "},"&amp;IF(SOURCE!O1072&lt;&gt;"",""&amp;SOURCE!O1072,"")
 )
)
)</f>
        <v>/* 1048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73" spans="1:1">
      <c r="A1073" s="80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IF(lookups!$E$2-LEN(SOURCE!C1073) &gt;= 0, REPT(" ",lookups!$E$2-LEN(SOURCE!C1073)), "")&amp;
      SOURCE!D1073&amp;", "&amp; IF(lookups!$F$2-LEN(SOURCE!D1073) &gt;= 0, REPT(" ",lookups!$F$2-LEN(SOURCE!D1073)), "")&amp;
      SOURCE!E1073&amp;", "&amp; IF(lookups!$G$2-LEN(SOURCE!E1073) &gt;=0, REPT(" ",lookups!$G$2-LEN(SOURCE!E1073)), "")&amp;
      SOURCE!F1073&amp;", "&amp; IF(lookups!$H$2-LEN(SOURCE!F1073) &gt;= 0, REPT(" ",lookups!$H$2-LEN(SOURCE!F1073)+2), "")&amp;"("&amp;
      SUBSTITUTE(TEXT(SOURCE!G1073,"??0"),"  ","")&amp;" &lt;&lt; TAM_MAX_BITS) |"&amp; IF(lookups!$I$2-3 &gt;= 0, REPT(" ",MAX(1,lookups!$I$2-5+4+1-1-LEN(  IF(ISTEXT(SOURCE!H1073),SOURCE!H1073,  SUBSTITUTE(SUBSTITUTE(TEXT(SOURCE!H1073,"????0"),"  ","")," ",""))   ))), "")&amp;
       IF(ISTEXT(SOURCE!H1073),SOURCE!H1073, SUBSTITUTE(SUBSTITUTE(TEXT(SOURCE!H1073,"????0"),"  ","")," ",""))   &amp;","&amp; IF(lookups!$J$2-3 &gt;= 0, REPT(" ",lookups!$J$2-3-5), "")&amp;
      SOURCE!I1073&amp;
" | "&amp; IF(lookups!$K$2-LEN(SOURCE!I1073) &gt;= 0, REPT(" ",lookups!$K$2-LEN(SOURCE!I1073)), "")&amp;
      SOURCE!J1073&amp;      IF(lookups!$L$2-LEN(SOURCE!J1073) &gt;= 0, REPT(" ",lookups!$L$2-LEN(SOURCE!J1073)), "")&amp;
" | "&amp; IF(lookups!$K$2-LEN(SOURCE!I1073) &gt;= 0, REPT(" ",lookups!$K$2-LEN(SOURCE!I1073)), "")&amp;
      SOURCE!K1073&amp;      IF(lookups!$L$2-LEN(SOURCE!K1073) &gt;= 0, REPT(" ",lookups!$M$2-LEN(SOURCE!K1073)), "")&amp;
" | "&amp; SOURCE!L1073&amp;      IF(lookups!$O$2-LEN(SOURCE!L1073) &gt;= 0, REPT(" ",lookups!$O$2-LEN(SOURCE!L1073)), "")&amp;
" | "&amp; SOURCE!M1073&amp;      IF(lookups!$P$2-LEN(SOURCE!M1073) &gt;= 0, REPT(" ",lookups!$P$2-LEN(SOURCE!M1073)), "")&amp;
      "},"&amp;IF(SOURCE!O1073&lt;&gt;"",""&amp;SOURCE!O1073,"")
 )
)
)</f>
        <v>/* 1049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74" spans="1:1">
      <c r="A1074" s="80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IF(lookups!$E$2-LEN(SOURCE!C1074) &gt;= 0, REPT(" ",lookups!$E$2-LEN(SOURCE!C1074)), "")&amp;
      SOURCE!D1074&amp;", "&amp; IF(lookups!$F$2-LEN(SOURCE!D1074) &gt;= 0, REPT(" ",lookups!$F$2-LEN(SOURCE!D1074)), "")&amp;
      SOURCE!E1074&amp;", "&amp; IF(lookups!$G$2-LEN(SOURCE!E1074) &gt;=0, REPT(" ",lookups!$G$2-LEN(SOURCE!E1074)), "")&amp;
      SOURCE!F1074&amp;", "&amp; IF(lookups!$H$2-LEN(SOURCE!F1074) &gt;= 0, REPT(" ",lookups!$H$2-LEN(SOURCE!F1074)+2), "")&amp;"("&amp;
      SUBSTITUTE(TEXT(SOURCE!G1074,"??0"),"  ","")&amp;" &lt;&lt; TAM_MAX_BITS) |"&amp; IF(lookups!$I$2-3 &gt;= 0, REPT(" ",MAX(1,lookups!$I$2-5+4+1-1-LEN(  IF(ISTEXT(SOURCE!H1074),SOURCE!H1074,  SUBSTITUTE(SUBSTITUTE(TEXT(SOURCE!H1074,"????0"),"  ","")," ",""))   ))), "")&amp;
       IF(ISTEXT(SOURCE!H1074),SOURCE!H1074, SUBSTITUTE(SUBSTITUTE(TEXT(SOURCE!H1074,"????0"),"  ","")," ",""))   &amp;","&amp; IF(lookups!$J$2-3 &gt;= 0, REPT(" ",lookups!$J$2-3-5), "")&amp;
      SOURCE!I1074&amp;
" | "&amp; IF(lookups!$K$2-LEN(SOURCE!I1074) &gt;= 0, REPT(" ",lookups!$K$2-LEN(SOURCE!I1074)), "")&amp;
      SOURCE!J1074&amp;      IF(lookups!$L$2-LEN(SOURCE!J1074) &gt;= 0, REPT(" ",lookups!$L$2-LEN(SOURCE!J1074)), "")&amp;
" | "&amp; IF(lookups!$K$2-LEN(SOURCE!I1074) &gt;= 0, REPT(" ",lookups!$K$2-LEN(SOURCE!I1074)), "")&amp;
      SOURCE!K1074&amp;      IF(lookups!$L$2-LEN(SOURCE!K1074) &gt;= 0, REPT(" ",lookups!$M$2-LEN(SOURCE!K1074)), "")&amp;
" | "&amp; SOURCE!L1074&amp;      IF(lookups!$O$2-LEN(SOURCE!L1074) &gt;= 0, REPT(" ",lookups!$O$2-LEN(SOURCE!L1074)), "")&amp;
" | "&amp; SOURCE!M1074&amp;      IF(lookups!$P$2-LEN(SOURCE!M1074) &gt;= 0, REPT(" ",lookups!$P$2-LEN(SOURCE!M1074)), "")&amp;
      "},"&amp;IF(SOURCE!O1074&lt;&gt;"",""&amp;SOURCE!O1074,"")
 )
)
)</f>
        <v>/* 1050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75" spans="1:1">
      <c r="A1075" s="80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IF(lookups!$E$2-LEN(SOURCE!C1075) &gt;= 0, REPT(" ",lookups!$E$2-LEN(SOURCE!C1075)), "")&amp;
      SOURCE!D1075&amp;", "&amp; IF(lookups!$F$2-LEN(SOURCE!D1075) &gt;= 0, REPT(" ",lookups!$F$2-LEN(SOURCE!D1075)), "")&amp;
      SOURCE!E1075&amp;", "&amp; IF(lookups!$G$2-LEN(SOURCE!E1075) &gt;=0, REPT(" ",lookups!$G$2-LEN(SOURCE!E1075)), "")&amp;
      SOURCE!F1075&amp;", "&amp; IF(lookups!$H$2-LEN(SOURCE!F1075) &gt;= 0, REPT(" ",lookups!$H$2-LEN(SOURCE!F1075)+2), "")&amp;"("&amp;
      SUBSTITUTE(TEXT(SOURCE!G1075,"??0"),"  ","")&amp;" &lt;&lt; TAM_MAX_BITS) |"&amp; IF(lookups!$I$2-3 &gt;= 0, REPT(" ",MAX(1,lookups!$I$2-5+4+1-1-LEN(  IF(ISTEXT(SOURCE!H1075),SOURCE!H1075,  SUBSTITUTE(SUBSTITUTE(TEXT(SOURCE!H1075,"????0"),"  ","")," ",""))   ))), "")&amp;
       IF(ISTEXT(SOURCE!H1075),SOURCE!H1075, SUBSTITUTE(SUBSTITUTE(TEXT(SOURCE!H1075,"????0"),"  ","")," ",""))   &amp;","&amp; IF(lookups!$J$2-3 &gt;= 0, REPT(" ",lookups!$J$2-3-5), "")&amp;
      SOURCE!I1075&amp;
" | "&amp; IF(lookups!$K$2-LEN(SOURCE!I1075) &gt;= 0, REPT(" ",lookups!$K$2-LEN(SOURCE!I1075)), "")&amp;
      SOURCE!J1075&amp;      IF(lookups!$L$2-LEN(SOURCE!J1075) &gt;= 0, REPT(" ",lookups!$L$2-LEN(SOURCE!J1075)), "")&amp;
" | "&amp; IF(lookups!$K$2-LEN(SOURCE!I1075) &gt;= 0, REPT(" ",lookups!$K$2-LEN(SOURCE!I1075)), "")&amp;
      SOURCE!K1075&amp;      IF(lookups!$L$2-LEN(SOURCE!K1075) &gt;= 0, REPT(" ",lookups!$M$2-LEN(SOURCE!K1075)), "")&amp;
" | "&amp; SOURCE!L1075&amp;      IF(lookups!$O$2-LEN(SOURCE!L1075) &gt;= 0, REPT(" ",lookups!$O$2-LEN(SOURCE!L1075)), "")&amp;
" | "&amp; SOURCE!M1075&amp;      IF(lookups!$P$2-LEN(SOURCE!M1075) &gt;= 0, REPT(" ",lookups!$P$2-LEN(SOURCE!M1075)), "")&amp;
      "},"&amp;IF(SOURCE!O1075&lt;&gt;"",""&amp;SOURCE!O1075,"")
 )
)
)</f>
        <v>/* 1051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76" spans="1:1">
      <c r="A1076" s="80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IF(lookups!$E$2-LEN(SOURCE!C1076) &gt;= 0, REPT(" ",lookups!$E$2-LEN(SOURCE!C1076)), "")&amp;
      SOURCE!D1076&amp;", "&amp; IF(lookups!$F$2-LEN(SOURCE!D1076) &gt;= 0, REPT(" ",lookups!$F$2-LEN(SOURCE!D1076)), "")&amp;
      SOURCE!E1076&amp;", "&amp; IF(lookups!$G$2-LEN(SOURCE!E1076) &gt;=0, REPT(" ",lookups!$G$2-LEN(SOURCE!E1076)), "")&amp;
      SOURCE!F1076&amp;", "&amp; IF(lookups!$H$2-LEN(SOURCE!F1076) &gt;= 0, REPT(" ",lookups!$H$2-LEN(SOURCE!F1076)+2), "")&amp;"("&amp;
      SUBSTITUTE(TEXT(SOURCE!G1076,"??0"),"  ","")&amp;" &lt;&lt; TAM_MAX_BITS) |"&amp; IF(lookups!$I$2-3 &gt;= 0, REPT(" ",MAX(1,lookups!$I$2-5+4+1-1-LEN(  IF(ISTEXT(SOURCE!H1076),SOURCE!H1076,  SUBSTITUTE(SUBSTITUTE(TEXT(SOURCE!H1076,"????0"),"  ","")," ",""))   ))), "")&amp;
       IF(ISTEXT(SOURCE!H1076),SOURCE!H1076, SUBSTITUTE(SUBSTITUTE(TEXT(SOURCE!H1076,"????0"),"  ","")," ",""))   &amp;","&amp; IF(lookups!$J$2-3 &gt;= 0, REPT(" ",lookups!$J$2-3-5), "")&amp;
      SOURCE!I1076&amp;
" | "&amp; IF(lookups!$K$2-LEN(SOURCE!I1076) &gt;= 0, REPT(" ",lookups!$K$2-LEN(SOURCE!I1076)), "")&amp;
      SOURCE!J1076&amp;      IF(lookups!$L$2-LEN(SOURCE!J1076) &gt;= 0, REPT(" ",lookups!$L$2-LEN(SOURCE!J1076)), "")&amp;
" | "&amp; IF(lookups!$K$2-LEN(SOURCE!I1076) &gt;= 0, REPT(" ",lookups!$K$2-LEN(SOURCE!I1076)), "")&amp;
      SOURCE!K1076&amp;      IF(lookups!$L$2-LEN(SOURCE!K1076) &gt;= 0, REPT(" ",lookups!$M$2-LEN(SOURCE!K1076)), "")&amp;
" | "&amp; SOURCE!L1076&amp;      IF(lookups!$O$2-LEN(SOURCE!L1076) &gt;= 0, REPT(" ",lookups!$O$2-LEN(SOURCE!L1076)), "")&amp;
" | "&amp; SOURCE!M1076&amp;      IF(lookups!$P$2-LEN(SOURCE!M1076) &gt;= 0, REPT(" ",lookups!$P$2-LEN(SOURCE!M1076)), "")&amp;
      "},"&amp;IF(SOURCE!O1076&lt;&gt;"",""&amp;SOURCE!O1076,"")
 )
)
)</f>
        <v>/* 1052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77" spans="1:1">
      <c r="A1077" s="80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IF(lookups!$E$2-LEN(SOURCE!C1077) &gt;= 0, REPT(" ",lookups!$E$2-LEN(SOURCE!C1077)), "")&amp;
      SOURCE!D1077&amp;", "&amp; IF(lookups!$F$2-LEN(SOURCE!D1077) &gt;= 0, REPT(" ",lookups!$F$2-LEN(SOURCE!D1077)), "")&amp;
      SOURCE!E1077&amp;", "&amp; IF(lookups!$G$2-LEN(SOURCE!E1077) &gt;=0, REPT(" ",lookups!$G$2-LEN(SOURCE!E1077)), "")&amp;
      SOURCE!F1077&amp;", "&amp; IF(lookups!$H$2-LEN(SOURCE!F1077) &gt;= 0, REPT(" ",lookups!$H$2-LEN(SOURCE!F1077)+2), "")&amp;"("&amp;
      SUBSTITUTE(TEXT(SOURCE!G1077,"??0"),"  ","")&amp;" &lt;&lt; TAM_MAX_BITS) |"&amp; IF(lookups!$I$2-3 &gt;= 0, REPT(" ",MAX(1,lookups!$I$2-5+4+1-1-LEN(  IF(ISTEXT(SOURCE!H1077),SOURCE!H1077,  SUBSTITUTE(SUBSTITUTE(TEXT(SOURCE!H1077,"????0"),"  ","")," ",""))   ))), "")&amp;
       IF(ISTEXT(SOURCE!H1077),SOURCE!H1077, SUBSTITUTE(SUBSTITUTE(TEXT(SOURCE!H1077,"????0"),"  ","")," ",""))   &amp;","&amp; IF(lookups!$J$2-3 &gt;= 0, REPT(" ",lookups!$J$2-3-5), "")&amp;
      SOURCE!I1077&amp;
" | "&amp; IF(lookups!$K$2-LEN(SOURCE!I1077) &gt;= 0, REPT(" ",lookups!$K$2-LEN(SOURCE!I1077)), "")&amp;
      SOURCE!J1077&amp;      IF(lookups!$L$2-LEN(SOURCE!J1077) &gt;= 0, REPT(" ",lookups!$L$2-LEN(SOURCE!J1077)), "")&amp;
" | "&amp; IF(lookups!$K$2-LEN(SOURCE!I1077) &gt;= 0, REPT(" ",lookups!$K$2-LEN(SOURCE!I1077)), "")&amp;
      SOURCE!K1077&amp;      IF(lookups!$L$2-LEN(SOURCE!K1077) &gt;= 0, REPT(" ",lookups!$M$2-LEN(SOURCE!K1077)), "")&amp;
" | "&amp; SOURCE!L1077&amp;      IF(lookups!$O$2-LEN(SOURCE!L1077) &gt;= 0, REPT(" ",lookups!$O$2-LEN(SOURCE!L1077)), "")&amp;
" | "&amp; SOURCE!M1077&amp;      IF(lookups!$P$2-LEN(SOURCE!M1077) &gt;= 0, REPT(" ",lookups!$P$2-LEN(SOURCE!M1077)), "")&amp;
      "},"&amp;IF(SOURCE!O1077&lt;&gt;"",""&amp;SOURCE!O1077,"")
 )
)
)</f>
        <v>/* 1053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78" spans="1:1">
      <c r="A1078" s="80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IF(lookups!$E$2-LEN(SOURCE!C1078) &gt;= 0, REPT(" ",lookups!$E$2-LEN(SOURCE!C1078)), "")&amp;
      SOURCE!D1078&amp;", "&amp; IF(lookups!$F$2-LEN(SOURCE!D1078) &gt;= 0, REPT(" ",lookups!$F$2-LEN(SOURCE!D1078)), "")&amp;
      SOURCE!E1078&amp;", "&amp; IF(lookups!$G$2-LEN(SOURCE!E1078) &gt;=0, REPT(" ",lookups!$G$2-LEN(SOURCE!E1078)), "")&amp;
      SOURCE!F1078&amp;", "&amp; IF(lookups!$H$2-LEN(SOURCE!F1078) &gt;= 0, REPT(" ",lookups!$H$2-LEN(SOURCE!F1078)+2), "")&amp;"("&amp;
      SUBSTITUTE(TEXT(SOURCE!G1078,"??0"),"  ","")&amp;" &lt;&lt; TAM_MAX_BITS) |"&amp; IF(lookups!$I$2-3 &gt;= 0, REPT(" ",MAX(1,lookups!$I$2-5+4+1-1-LEN(  IF(ISTEXT(SOURCE!H1078),SOURCE!H1078,  SUBSTITUTE(SUBSTITUTE(TEXT(SOURCE!H1078,"????0"),"  ","")," ",""))   ))), "")&amp;
       IF(ISTEXT(SOURCE!H1078),SOURCE!H1078, SUBSTITUTE(SUBSTITUTE(TEXT(SOURCE!H1078,"????0"),"  ","")," ",""))   &amp;","&amp; IF(lookups!$J$2-3 &gt;= 0, REPT(" ",lookups!$J$2-3-5), "")&amp;
      SOURCE!I1078&amp;
" | "&amp; IF(lookups!$K$2-LEN(SOURCE!I1078) &gt;= 0, REPT(" ",lookups!$K$2-LEN(SOURCE!I1078)), "")&amp;
      SOURCE!J1078&amp;      IF(lookups!$L$2-LEN(SOURCE!J1078) &gt;= 0, REPT(" ",lookups!$L$2-LEN(SOURCE!J1078)), "")&amp;
" | "&amp; IF(lookups!$K$2-LEN(SOURCE!I1078) &gt;= 0, REPT(" ",lookups!$K$2-LEN(SOURCE!I1078)), "")&amp;
      SOURCE!K1078&amp;      IF(lookups!$L$2-LEN(SOURCE!K1078) &gt;= 0, REPT(" ",lookups!$M$2-LEN(SOURCE!K1078)), "")&amp;
" | "&amp; SOURCE!L1078&amp;      IF(lookups!$O$2-LEN(SOURCE!L1078) &gt;= 0, REPT(" ",lookups!$O$2-LEN(SOURCE!L1078)), "")&amp;
" | "&amp; SOURCE!M1078&amp;      IF(lookups!$P$2-LEN(SOURCE!M1078) &gt;= 0, REPT(" ",lookups!$P$2-LEN(SOURCE!M1078)), "")&amp;
      "},"&amp;IF(SOURCE!O1078&lt;&gt;"",""&amp;SOURCE!O1078,"")
 )
)
)</f>
        <v>/* 1054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79" spans="1:1">
      <c r="A1079" s="80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IF(lookups!$E$2-LEN(SOURCE!C1079) &gt;= 0, REPT(" ",lookups!$E$2-LEN(SOURCE!C1079)), "")&amp;
      SOURCE!D1079&amp;", "&amp; IF(lookups!$F$2-LEN(SOURCE!D1079) &gt;= 0, REPT(" ",lookups!$F$2-LEN(SOURCE!D1079)), "")&amp;
      SOURCE!E1079&amp;", "&amp; IF(lookups!$G$2-LEN(SOURCE!E1079) &gt;=0, REPT(" ",lookups!$G$2-LEN(SOURCE!E1079)), "")&amp;
      SOURCE!F1079&amp;", "&amp; IF(lookups!$H$2-LEN(SOURCE!F1079) &gt;= 0, REPT(" ",lookups!$H$2-LEN(SOURCE!F1079)+2), "")&amp;"("&amp;
      SUBSTITUTE(TEXT(SOURCE!G1079,"??0"),"  ","")&amp;" &lt;&lt; TAM_MAX_BITS) |"&amp; IF(lookups!$I$2-3 &gt;= 0, REPT(" ",MAX(1,lookups!$I$2-5+4+1-1-LEN(  IF(ISTEXT(SOURCE!H1079),SOURCE!H1079,  SUBSTITUTE(SUBSTITUTE(TEXT(SOURCE!H1079,"????0"),"  ","")," ",""))   ))), "")&amp;
       IF(ISTEXT(SOURCE!H1079),SOURCE!H1079, SUBSTITUTE(SUBSTITUTE(TEXT(SOURCE!H1079,"????0"),"  ","")," ",""))   &amp;","&amp; IF(lookups!$J$2-3 &gt;= 0, REPT(" ",lookups!$J$2-3-5), "")&amp;
      SOURCE!I1079&amp;
" | "&amp; IF(lookups!$K$2-LEN(SOURCE!I1079) &gt;= 0, REPT(" ",lookups!$K$2-LEN(SOURCE!I1079)), "")&amp;
      SOURCE!J1079&amp;      IF(lookups!$L$2-LEN(SOURCE!J1079) &gt;= 0, REPT(" ",lookups!$L$2-LEN(SOURCE!J1079)), "")&amp;
" | "&amp; IF(lookups!$K$2-LEN(SOURCE!I1079) &gt;= 0, REPT(" ",lookups!$K$2-LEN(SOURCE!I1079)), "")&amp;
      SOURCE!K1079&amp;      IF(lookups!$L$2-LEN(SOURCE!K1079) &gt;= 0, REPT(" ",lookups!$M$2-LEN(SOURCE!K1079)), "")&amp;
" | "&amp; SOURCE!L1079&amp;      IF(lookups!$O$2-LEN(SOURCE!L1079) &gt;= 0, REPT(" ",lookups!$O$2-LEN(SOURCE!L1079)), "")&amp;
" | "&amp; SOURCE!M1079&amp;      IF(lookups!$P$2-LEN(SOURCE!M1079) &gt;= 0, REPT(" ",lookups!$P$2-LEN(SOURCE!M1079)), "")&amp;
      "},"&amp;IF(SOURCE!O1079&lt;&gt;"",""&amp;SOURCE!O1079,"")
 )
)
)</f>
        <v>/* 1055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80" spans="1:1">
      <c r="A1080" s="80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IF(lookups!$E$2-LEN(SOURCE!C1080) &gt;= 0, REPT(" ",lookups!$E$2-LEN(SOURCE!C1080)), "")&amp;
      SOURCE!D1080&amp;", "&amp; IF(lookups!$F$2-LEN(SOURCE!D1080) &gt;= 0, REPT(" ",lookups!$F$2-LEN(SOURCE!D1080)), "")&amp;
      SOURCE!E1080&amp;", "&amp; IF(lookups!$G$2-LEN(SOURCE!E1080) &gt;=0, REPT(" ",lookups!$G$2-LEN(SOURCE!E1080)), "")&amp;
      SOURCE!F1080&amp;", "&amp; IF(lookups!$H$2-LEN(SOURCE!F1080) &gt;= 0, REPT(" ",lookups!$H$2-LEN(SOURCE!F1080)+2), "")&amp;"("&amp;
      SUBSTITUTE(TEXT(SOURCE!G1080,"??0"),"  ","")&amp;" &lt;&lt; TAM_MAX_BITS) |"&amp; IF(lookups!$I$2-3 &gt;= 0, REPT(" ",MAX(1,lookups!$I$2-5+4+1-1-LEN(  IF(ISTEXT(SOURCE!H1080),SOURCE!H1080,  SUBSTITUTE(SUBSTITUTE(TEXT(SOURCE!H1080,"????0"),"  ","")," ",""))   ))), "")&amp;
       IF(ISTEXT(SOURCE!H1080),SOURCE!H1080, SUBSTITUTE(SUBSTITUTE(TEXT(SOURCE!H1080,"????0"),"  ","")," ",""))   &amp;","&amp; IF(lookups!$J$2-3 &gt;= 0, REPT(" ",lookups!$J$2-3-5), "")&amp;
      SOURCE!I1080&amp;
" | "&amp; IF(lookups!$K$2-LEN(SOURCE!I1080) &gt;= 0, REPT(" ",lookups!$K$2-LEN(SOURCE!I1080)), "")&amp;
      SOURCE!J1080&amp;      IF(lookups!$L$2-LEN(SOURCE!J1080) &gt;= 0, REPT(" ",lookups!$L$2-LEN(SOURCE!J1080)), "")&amp;
" | "&amp; IF(lookups!$K$2-LEN(SOURCE!I1080) &gt;= 0, REPT(" ",lookups!$K$2-LEN(SOURCE!I1080)), "")&amp;
      SOURCE!K1080&amp;      IF(lookups!$L$2-LEN(SOURCE!K1080) &gt;= 0, REPT(" ",lookups!$M$2-LEN(SOURCE!K1080)), "")&amp;
" | "&amp; SOURCE!L1080&amp;      IF(lookups!$O$2-LEN(SOURCE!L1080) &gt;= 0, REPT(" ",lookups!$O$2-LEN(SOURCE!L1080)), "")&amp;
" | "&amp; SOURCE!M1080&amp;      IF(lookups!$P$2-LEN(SOURCE!M1080) &gt;= 0, REPT(" ",lookups!$P$2-LEN(SOURCE!M1080)), "")&amp;
      "},"&amp;IF(SOURCE!O1080&lt;&gt;"",""&amp;SOURCE!O1080,"")
 )
)
)</f>
        <v>/* 1056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81" spans="1:1">
      <c r="A1081" s="80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IF(lookups!$E$2-LEN(SOURCE!C1081) &gt;= 0, REPT(" ",lookups!$E$2-LEN(SOURCE!C1081)), "")&amp;
      SOURCE!D1081&amp;", "&amp; IF(lookups!$F$2-LEN(SOURCE!D1081) &gt;= 0, REPT(" ",lookups!$F$2-LEN(SOURCE!D1081)), "")&amp;
      SOURCE!E1081&amp;", "&amp; IF(lookups!$G$2-LEN(SOURCE!E1081) &gt;=0, REPT(" ",lookups!$G$2-LEN(SOURCE!E1081)), "")&amp;
      SOURCE!F1081&amp;", "&amp; IF(lookups!$H$2-LEN(SOURCE!F1081) &gt;= 0, REPT(" ",lookups!$H$2-LEN(SOURCE!F1081)+2), "")&amp;"("&amp;
      SUBSTITUTE(TEXT(SOURCE!G1081,"??0"),"  ","")&amp;" &lt;&lt; TAM_MAX_BITS) |"&amp; IF(lookups!$I$2-3 &gt;= 0, REPT(" ",MAX(1,lookups!$I$2-5+4+1-1-LEN(  IF(ISTEXT(SOURCE!H1081),SOURCE!H1081,  SUBSTITUTE(SUBSTITUTE(TEXT(SOURCE!H1081,"????0"),"  ","")," ",""))   ))), "")&amp;
       IF(ISTEXT(SOURCE!H1081),SOURCE!H1081, SUBSTITUTE(SUBSTITUTE(TEXT(SOURCE!H1081,"????0"),"  ","")," ",""))   &amp;","&amp; IF(lookups!$J$2-3 &gt;= 0, REPT(" ",lookups!$J$2-3-5), "")&amp;
      SOURCE!I1081&amp;
" | "&amp; IF(lookups!$K$2-LEN(SOURCE!I1081) &gt;= 0, REPT(" ",lookups!$K$2-LEN(SOURCE!I1081)), "")&amp;
      SOURCE!J1081&amp;      IF(lookups!$L$2-LEN(SOURCE!J1081) &gt;= 0, REPT(" ",lookups!$L$2-LEN(SOURCE!J1081)), "")&amp;
" | "&amp; IF(lookups!$K$2-LEN(SOURCE!I1081) &gt;= 0, REPT(" ",lookups!$K$2-LEN(SOURCE!I1081)), "")&amp;
      SOURCE!K1081&amp;      IF(lookups!$L$2-LEN(SOURCE!K1081) &gt;= 0, REPT(" ",lookups!$M$2-LEN(SOURCE!K1081)), "")&amp;
" | "&amp; SOURCE!L1081&amp;      IF(lookups!$O$2-LEN(SOURCE!L1081) &gt;= 0, REPT(" ",lookups!$O$2-LEN(SOURCE!L1081)), "")&amp;
" | "&amp; SOURCE!M1081&amp;      IF(lookups!$P$2-LEN(SOURCE!M1081) &gt;= 0, REPT(" ",lookups!$P$2-LEN(SOURCE!M1081)), "")&amp;
      "},"&amp;IF(SOURCE!O1081&lt;&gt;"",""&amp;SOURCE!O1081,"")
 )
)
)</f>
        <v>/* 1057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82" spans="1:1">
      <c r="A1082" s="80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IF(lookups!$E$2-LEN(SOURCE!C1082) &gt;= 0, REPT(" ",lookups!$E$2-LEN(SOURCE!C1082)), "")&amp;
      SOURCE!D1082&amp;", "&amp; IF(lookups!$F$2-LEN(SOURCE!D1082) &gt;= 0, REPT(" ",lookups!$F$2-LEN(SOURCE!D1082)), "")&amp;
      SOURCE!E1082&amp;", "&amp; IF(lookups!$G$2-LEN(SOURCE!E1082) &gt;=0, REPT(" ",lookups!$G$2-LEN(SOURCE!E1082)), "")&amp;
      SOURCE!F1082&amp;", "&amp; IF(lookups!$H$2-LEN(SOURCE!F1082) &gt;= 0, REPT(" ",lookups!$H$2-LEN(SOURCE!F1082)+2), "")&amp;"("&amp;
      SUBSTITUTE(TEXT(SOURCE!G1082,"??0"),"  ","")&amp;" &lt;&lt; TAM_MAX_BITS) |"&amp; IF(lookups!$I$2-3 &gt;= 0, REPT(" ",MAX(1,lookups!$I$2-5+4+1-1-LEN(  IF(ISTEXT(SOURCE!H1082),SOURCE!H1082,  SUBSTITUTE(SUBSTITUTE(TEXT(SOURCE!H1082,"????0"),"  ","")," ",""))   ))), "")&amp;
       IF(ISTEXT(SOURCE!H1082),SOURCE!H1082, SUBSTITUTE(SUBSTITUTE(TEXT(SOURCE!H1082,"????0"),"  ","")," ",""))   &amp;","&amp; IF(lookups!$J$2-3 &gt;= 0, REPT(" ",lookups!$J$2-3-5), "")&amp;
      SOURCE!I1082&amp;
" | "&amp; IF(lookups!$K$2-LEN(SOURCE!I1082) &gt;= 0, REPT(" ",lookups!$K$2-LEN(SOURCE!I1082)), "")&amp;
      SOURCE!J1082&amp;      IF(lookups!$L$2-LEN(SOURCE!J1082) &gt;= 0, REPT(" ",lookups!$L$2-LEN(SOURCE!J1082)), "")&amp;
" | "&amp; IF(lookups!$K$2-LEN(SOURCE!I1082) &gt;= 0, REPT(" ",lookups!$K$2-LEN(SOURCE!I1082)), "")&amp;
      SOURCE!K1082&amp;      IF(lookups!$L$2-LEN(SOURCE!K1082) &gt;= 0, REPT(" ",lookups!$M$2-LEN(SOURCE!K1082)), "")&amp;
" | "&amp; SOURCE!L1082&amp;      IF(lookups!$O$2-LEN(SOURCE!L1082) &gt;= 0, REPT(" ",lookups!$O$2-LEN(SOURCE!L1082)), "")&amp;
" | "&amp; SOURCE!M1082&amp;      IF(lookups!$P$2-LEN(SOURCE!M1082) &gt;= 0, REPT(" ",lookups!$P$2-LEN(SOURCE!M1082)), "")&amp;
      "},"&amp;IF(SOURCE!O1082&lt;&gt;"",""&amp;SOURCE!O1082,"")
 )
)
)</f>
        <v>/* 1058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83" spans="1:1">
      <c r="A1083" s="80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IF(lookups!$E$2-LEN(SOURCE!C1083) &gt;= 0, REPT(" ",lookups!$E$2-LEN(SOURCE!C1083)), "")&amp;
      SOURCE!D1083&amp;", "&amp; IF(lookups!$F$2-LEN(SOURCE!D1083) &gt;= 0, REPT(" ",lookups!$F$2-LEN(SOURCE!D1083)), "")&amp;
      SOURCE!E1083&amp;", "&amp; IF(lookups!$G$2-LEN(SOURCE!E1083) &gt;=0, REPT(" ",lookups!$G$2-LEN(SOURCE!E1083)), "")&amp;
      SOURCE!F1083&amp;", "&amp; IF(lookups!$H$2-LEN(SOURCE!F1083) &gt;= 0, REPT(" ",lookups!$H$2-LEN(SOURCE!F1083)+2), "")&amp;"("&amp;
      SUBSTITUTE(TEXT(SOURCE!G1083,"??0"),"  ","")&amp;" &lt;&lt; TAM_MAX_BITS) |"&amp; IF(lookups!$I$2-3 &gt;= 0, REPT(" ",MAX(1,lookups!$I$2-5+4+1-1-LEN(  IF(ISTEXT(SOURCE!H1083),SOURCE!H1083,  SUBSTITUTE(SUBSTITUTE(TEXT(SOURCE!H1083,"????0"),"  ","")," ",""))   ))), "")&amp;
       IF(ISTEXT(SOURCE!H1083),SOURCE!H1083, SUBSTITUTE(SUBSTITUTE(TEXT(SOURCE!H1083,"????0"),"  ","")," ",""))   &amp;","&amp; IF(lookups!$J$2-3 &gt;= 0, REPT(" ",lookups!$J$2-3-5), "")&amp;
      SOURCE!I1083&amp;
" | "&amp; IF(lookups!$K$2-LEN(SOURCE!I1083) &gt;= 0, REPT(" ",lookups!$K$2-LEN(SOURCE!I1083)), "")&amp;
      SOURCE!J1083&amp;      IF(lookups!$L$2-LEN(SOURCE!J1083) &gt;= 0, REPT(" ",lookups!$L$2-LEN(SOURCE!J1083)), "")&amp;
" | "&amp; IF(lookups!$K$2-LEN(SOURCE!I1083) &gt;= 0, REPT(" ",lookups!$K$2-LEN(SOURCE!I1083)), "")&amp;
      SOURCE!K1083&amp;      IF(lookups!$L$2-LEN(SOURCE!K1083) &gt;= 0, REPT(" ",lookups!$M$2-LEN(SOURCE!K1083)), "")&amp;
" | "&amp; SOURCE!L1083&amp;      IF(lookups!$O$2-LEN(SOURCE!L1083) &gt;= 0, REPT(" ",lookups!$O$2-LEN(SOURCE!L1083)), "")&amp;
" | "&amp; SOURCE!M1083&amp;      IF(lookups!$P$2-LEN(SOURCE!M1083) &gt;= 0, REPT(" ",lookups!$P$2-LEN(SOURCE!M1083)), "")&amp;
      "},"&amp;IF(SOURCE!O1083&lt;&gt;"",""&amp;SOURCE!O1083,"")
 )
)
)</f>
        <v>/* 1059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84" spans="1:1">
      <c r="A1084" s="80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IF(lookups!$E$2-LEN(SOURCE!C1084) &gt;= 0, REPT(" ",lookups!$E$2-LEN(SOURCE!C1084)), "")&amp;
      SOURCE!D1084&amp;", "&amp; IF(lookups!$F$2-LEN(SOURCE!D1084) &gt;= 0, REPT(" ",lookups!$F$2-LEN(SOURCE!D1084)), "")&amp;
      SOURCE!E1084&amp;", "&amp; IF(lookups!$G$2-LEN(SOURCE!E1084) &gt;=0, REPT(" ",lookups!$G$2-LEN(SOURCE!E1084)), "")&amp;
      SOURCE!F1084&amp;", "&amp; IF(lookups!$H$2-LEN(SOURCE!F1084) &gt;= 0, REPT(" ",lookups!$H$2-LEN(SOURCE!F1084)+2), "")&amp;"("&amp;
      SUBSTITUTE(TEXT(SOURCE!G1084,"??0"),"  ","")&amp;" &lt;&lt; TAM_MAX_BITS) |"&amp; IF(lookups!$I$2-3 &gt;= 0, REPT(" ",MAX(1,lookups!$I$2-5+4+1-1-LEN(  IF(ISTEXT(SOURCE!H1084),SOURCE!H1084,  SUBSTITUTE(SUBSTITUTE(TEXT(SOURCE!H1084,"????0"),"  ","")," ",""))   ))), "")&amp;
       IF(ISTEXT(SOURCE!H1084),SOURCE!H1084, SUBSTITUTE(SUBSTITUTE(TEXT(SOURCE!H1084,"????0"),"  ","")," ",""))   &amp;","&amp; IF(lookups!$J$2-3 &gt;= 0, REPT(" ",lookups!$J$2-3-5), "")&amp;
      SOURCE!I1084&amp;
" | "&amp; IF(lookups!$K$2-LEN(SOURCE!I1084) &gt;= 0, REPT(" ",lookups!$K$2-LEN(SOURCE!I1084)), "")&amp;
      SOURCE!J1084&amp;      IF(lookups!$L$2-LEN(SOURCE!J1084) &gt;= 0, REPT(" ",lookups!$L$2-LEN(SOURCE!J1084)), "")&amp;
" | "&amp; IF(lookups!$K$2-LEN(SOURCE!I1084) &gt;= 0, REPT(" ",lookups!$K$2-LEN(SOURCE!I1084)), "")&amp;
      SOURCE!K1084&amp;      IF(lookups!$L$2-LEN(SOURCE!K1084) &gt;= 0, REPT(" ",lookups!$M$2-LEN(SOURCE!K1084)), "")&amp;
" | "&amp; SOURCE!L1084&amp;      IF(lookups!$O$2-LEN(SOURCE!L1084) &gt;= 0, REPT(" ",lookups!$O$2-LEN(SOURCE!L1084)), "")&amp;
" | "&amp; SOURCE!M1084&amp;      IF(lookups!$P$2-LEN(SOURCE!M1084) &gt;= 0, REPT(" ",lookups!$P$2-LEN(SOURCE!M1084)), "")&amp;
      "},"&amp;IF(SOURCE!O1084&lt;&gt;"",""&amp;SOURCE!O1084,"")
 )
)
)</f>
        <v>/* 1060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85" spans="1:1">
      <c r="A1085" s="80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IF(lookups!$E$2-LEN(SOURCE!C1085) &gt;= 0, REPT(" ",lookups!$E$2-LEN(SOURCE!C1085)), "")&amp;
      SOURCE!D1085&amp;", "&amp; IF(lookups!$F$2-LEN(SOURCE!D1085) &gt;= 0, REPT(" ",lookups!$F$2-LEN(SOURCE!D1085)), "")&amp;
      SOURCE!E1085&amp;", "&amp; IF(lookups!$G$2-LEN(SOURCE!E1085) &gt;=0, REPT(" ",lookups!$G$2-LEN(SOURCE!E1085)), "")&amp;
      SOURCE!F1085&amp;", "&amp; IF(lookups!$H$2-LEN(SOURCE!F1085) &gt;= 0, REPT(" ",lookups!$H$2-LEN(SOURCE!F1085)+2), "")&amp;"("&amp;
      SUBSTITUTE(TEXT(SOURCE!G1085,"??0"),"  ","")&amp;" &lt;&lt; TAM_MAX_BITS) |"&amp; IF(lookups!$I$2-3 &gt;= 0, REPT(" ",MAX(1,lookups!$I$2-5+4+1-1-LEN(  IF(ISTEXT(SOURCE!H1085),SOURCE!H1085,  SUBSTITUTE(SUBSTITUTE(TEXT(SOURCE!H1085,"????0"),"  ","")," ",""))   ))), "")&amp;
       IF(ISTEXT(SOURCE!H1085),SOURCE!H1085, SUBSTITUTE(SUBSTITUTE(TEXT(SOURCE!H1085,"????0"),"  ","")," ",""))   &amp;","&amp; IF(lookups!$J$2-3 &gt;= 0, REPT(" ",lookups!$J$2-3-5), "")&amp;
      SOURCE!I1085&amp;
" | "&amp; IF(lookups!$K$2-LEN(SOURCE!I1085) &gt;= 0, REPT(" ",lookups!$K$2-LEN(SOURCE!I1085)), "")&amp;
      SOURCE!J1085&amp;      IF(lookups!$L$2-LEN(SOURCE!J1085) &gt;= 0, REPT(" ",lookups!$L$2-LEN(SOURCE!J1085)), "")&amp;
" | "&amp; IF(lookups!$K$2-LEN(SOURCE!I1085) &gt;= 0, REPT(" ",lookups!$K$2-LEN(SOURCE!I1085)), "")&amp;
      SOURCE!K1085&amp;      IF(lookups!$L$2-LEN(SOURCE!K1085) &gt;= 0, REPT(" ",lookups!$M$2-LEN(SOURCE!K1085)), "")&amp;
" | "&amp; SOURCE!L1085&amp;      IF(lookups!$O$2-LEN(SOURCE!L1085) &gt;= 0, REPT(" ",lookups!$O$2-LEN(SOURCE!L1085)), "")&amp;
" | "&amp; SOURCE!M1085&amp;      IF(lookups!$P$2-LEN(SOURCE!M1085) &gt;= 0, REPT(" ",lookups!$P$2-LEN(SOURCE!M1085)), "")&amp;
      "},"&amp;IF(SOURCE!O1085&lt;&gt;"",""&amp;SOURCE!O1085,"")
 )
)
)</f>
        <v>/* 1061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86" spans="1:1">
      <c r="A1086" s="80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IF(lookups!$E$2-LEN(SOURCE!C1086) &gt;= 0, REPT(" ",lookups!$E$2-LEN(SOURCE!C1086)), "")&amp;
      SOURCE!D1086&amp;", "&amp; IF(lookups!$F$2-LEN(SOURCE!D1086) &gt;= 0, REPT(" ",lookups!$F$2-LEN(SOURCE!D1086)), "")&amp;
      SOURCE!E1086&amp;", "&amp; IF(lookups!$G$2-LEN(SOURCE!E1086) &gt;=0, REPT(" ",lookups!$G$2-LEN(SOURCE!E1086)), "")&amp;
      SOURCE!F1086&amp;", "&amp; IF(lookups!$H$2-LEN(SOURCE!F1086) &gt;= 0, REPT(" ",lookups!$H$2-LEN(SOURCE!F1086)+2), "")&amp;"("&amp;
      SUBSTITUTE(TEXT(SOURCE!G1086,"??0"),"  ","")&amp;" &lt;&lt; TAM_MAX_BITS) |"&amp; IF(lookups!$I$2-3 &gt;= 0, REPT(" ",MAX(1,lookups!$I$2-5+4+1-1-LEN(  IF(ISTEXT(SOURCE!H1086),SOURCE!H1086,  SUBSTITUTE(SUBSTITUTE(TEXT(SOURCE!H1086,"????0"),"  ","")," ",""))   ))), "")&amp;
       IF(ISTEXT(SOURCE!H1086),SOURCE!H1086, SUBSTITUTE(SUBSTITUTE(TEXT(SOURCE!H1086,"????0"),"  ","")," ",""))   &amp;","&amp; IF(lookups!$J$2-3 &gt;= 0, REPT(" ",lookups!$J$2-3-5), "")&amp;
      SOURCE!I1086&amp;
" | "&amp; IF(lookups!$K$2-LEN(SOURCE!I1086) &gt;= 0, REPT(" ",lookups!$K$2-LEN(SOURCE!I1086)), "")&amp;
      SOURCE!J1086&amp;      IF(lookups!$L$2-LEN(SOURCE!J1086) &gt;= 0, REPT(" ",lookups!$L$2-LEN(SOURCE!J1086)), "")&amp;
" | "&amp; IF(lookups!$K$2-LEN(SOURCE!I1086) &gt;= 0, REPT(" ",lookups!$K$2-LEN(SOURCE!I1086)), "")&amp;
      SOURCE!K1086&amp;      IF(lookups!$L$2-LEN(SOURCE!K1086) &gt;= 0, REPT(" ",lookups!$M$2-LEN(SOURCE!K1086)), "")&amp;
" | "&amp; SOURCE!L1086&amp;      IF(lookups!$O$2-LEN(SOURCE!L1086) &gt;= 0, REPT(" ",lookups!$O$2-LEN(SOURCE!L1086)), "")&amp;
" | "&amp; SOURCE!M1086&amp;      IF(lookups!$P$2-LEN(SOURCE!M1086) &gt;= 0, REPT(" ",lookups!$P$2-LEN(SOURCE!M1086)), "")&amp;
      "},"&amp;IF(SOURCE!O1086&lt;&gt;"",""&amp;SOURCE!O1086,"")
 )
)
)</f>
        <v>/* 1062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87" spans="1:1">
      <c r="A1087" s="80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IF(lookups!$E$2-LEN(SOURCE!C1087) &gt;= 0, REPT(" ",lookups!$E$2-LEN(SOURCE!C1087)), "")&amp;
      SOURCE!D1087&amp;", "&amp; IF(lookups!$F$2-LEN(SOURCE!D1087) &gt;= 0, REPT(" ",lookups!$F$2-LEN(SOURCE!D1087)), "")&amp;
      SOURCE!E1087&amp;", "&amp; IF(lookups!$G$2-LEN(SOURCE!E1087) &gt;=0, REPT(" ",lookups!$G$2-LEN(SOURCE!E1087)), "")&amp;
      SOURCE!F1087&amp;", "&amp; IF(lookups!$H$2-LEN(SOURCE!F1087) &gt;= 0, REPT(" ",lookups!$H$2-LEN(SOURCE!F1087)+2), "")&amp;"("&amp;
      SUBSTITUTE(TEXT(SOURCE!G1087,"??0"),"  ","")&amp;" &lt;&lt; TAM_MAX_BITS) |"&amp; IF(lookups!$I$2-3 &gt;= 0, REPT(" ",MAX(1,lookups!$I$2-5+4+1-1-LEN(  IF(ISTEXT(SOURCE!H1087),SOURCE!H1087,  SUBSTITUTE(SUBSTITUTE(TEXT(SOURCE!H1087,"????0"),"  ","")," ",""))   ))), "")&amp;
       IF(ISTEXT(SOURCE!H1087),SOURCE!H1087, SUBSTITUTE(SUBSTITUTE(TEXT(SOURCE!H1087,"????0"),"  ","")," ",""))   &amp;","&amp; IF(lookups!$J$2-3 &gt;= 0, REPT(" ",lookups!$J$2-3-5), "")&amp;
      SOURCE!I1087&amp;
" | "&amp; IF(lookups!$K$2-LEN(SOURCE!I1087) &gt;= 0, REPT(" ",lookups!$K$2-LEN(SOURCE!I1087)), "")&amp;
      SOURCE!J1087&amp;      IF(lookups!$L$2-LEN(SOURCE!J1087) &gt;= 0, REPT(" ",lookups!$L$2-LEN(SOURCE!J1087)), "")&amp;
" | "&amp; IF(lookups!$K$2-LEN(SOURCE!I1087) &gt;= 0, REPT(" ",lookups!$K$2-LEN(SOURCE!I1087)), "")&amp;
      SOURCE!K1087&amp;      IF(lookups!$L$2-LEN(SOURCE!K1087) &gt;= 0, REPT(" ",lookups!$M$2-LEN(SOURCE!K1087)), "")&amp;
" | "&amp; SOURCE!L1087&amp;      IF(lookups!$O$2-LEN(SOURCE!L1087) &gt;= 0, REPT(" ",lookups!$O$2-LEN(SOURCE!L1087)), "")&amp;
" | "&amp; SOURCE!M1087&amp;      IF(lookups!$P$2-LEN(SOURCE!M1087) &gt;= 0, REPT(" ",lookups!$P$2-LEN(SOURCE!M1087)), "")&amp;
      "},"&amp;IF(SOURCE!O1087&lt;&gt;"",""&amp;SOURCE!O1087,"")
 )
)
)</f>
        <v>/* 1063 */  { itemToBeCoded,                NOPARAM,                     "",                                            STD_SUP_t,                                     (0 &lt;&lt; TAM_MAX_BITS) |     0, CAT_NONE | SLS_UNCHANGED | US_UNCHANGED | EIM_DISABLED | PTP_DISABLED     },</v>
      </c>
    </row>
    <row r="1088" spans="1:1">
      <c r="A1088" s="80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IF(lookups!$E$2-LEN(SOURCE!C1088) &gt;= 0, REPT(" ",lookups!$E$2-LEN(SOURCE!C1088)), "")&amp;
      SOURCE!D1088&amp;", "&amp; IF(lookups!$F$2-LEN(SOURCE!D1088) &gt;= 0, REPT(" ",lookups!$F$2-LEN(SOURCE!D1088)), "")&amp;
      SOURCE!E1088&amp;", "&amp; IF(lookups!$G$2-LEN(SOURCE!E1088) &gt;=0, REPT(" ",lookups!$G$2-LEN(SOURCE!E1088)), "")&amp;
      SOURCE!F1088&amp;", "&amp; IF(lookups!$H$2-LEN(SOURCE!F1088) &gt;= 0, REPT(" ",lookups!$H$2-LEN(SOURCE!F1088)+2), "")&amp;"("&amp;
      SUBSTITUTE(TEXT(SOURCE!G1088,"??0"),"  ","")&amp;" &lt;&lt; TAM_MAX_BITS) |"&amp; IF(lookups!$I$2-3 &gt;= 0, REPT(" ",MAX(1,lookups!$I$2-5+4+1-1-LEN(  IF(ISTEXT(SOURCE!H1088),SOURCE!H1088,  SUBSTITUTE(SUBSTITUTE(TEXT(SOURCE!H1088,"????0"),"  ","")," ",""))   ))), "")&amp;
       IF(ISTEXT(SOURCE!H1088),SOURCE!H1088, SUBSTITUTE(SUBSTITUTE(TEXT(SOURCE!H1088,"????0"),"  ","")," ",""))   &amp;","&amp; IF(lookups!$J$2-3 &gt;= 0, REPT(" ",lookups!$J$2-3-5), "")&amp;
      SOURCE!I1088&amp;
" | "&amp; IF(lookups!$K$2-LEN(SOURCE!I1088) &gt;= 0, REPT(" ",lookups!$K$2-LEN(SOURCE!I1088)), "")&amp;
      SOURCE!J1088&amp;      IF(lookups!$L$2-LEN(SOURCE!J1088) &gt;= 0, REPT(" ",lookups!$L$2-LEN(SOURCE!J1088)), "")&amp;
" | "&amp; IF(lookups!$K$2-LEN(SOURCE!I1088) &gt;= 0, REPT(" ",lookups!$K$2-LEN(SOURCE!I1088)), "")&amp;
      SOURCE!K1088&amp;      IF(lookups!$L$2-LEN(SOURCE!K1088) &gt;= 0, REPT(" ",lookups!$M$2-LEN(SOURCE!K1088)), "")&amp;
" | "&amp; SOURCE!L1088&amp;      IF(lookups!$O$2-LEN(SOURCE!L1088) &gt;= 0, REPT(" ",lookups!$O$2-LEN(SOURCE!L1088)), "")&amp;
" | "&amp; SOURCE!M1088&amp;      IF(lookups!$P$2-LEN(SOURCE!M1088) &gt;= 0, REPT(" ",lookups!$P$2-LEN(SOURCE!M1088)), "")&amp;
      "},"&amp;IF(SOURCE!O1088&lt;&gt;"",""&amp;SOURCE!O1088,"")
 )
)
)</f>
        <v>/* 1064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89" spans="1:1">
      <c r="A1089" s="80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IF(lookups!$E$2-LEN(SOURCE!C1089) &gt;= 0, REPT(" ",lookups!$E$2-LEN(SOURCE!C1089)), "")&amp;
      SOURCE!D1089&amp;", "&amp; IF(lookups!$F$2-LEN(SOURCE!D1089) &gt;= 0, REPT(" ",lookups!$F$2-LEN(SOURCE!D1089)), "")&amp;
      SOURCE!E1089&amp;", "&amp; IF(lookups!$G$2-LEN(SOURCE!E1089) &gt;=0, REPT(" ",lookups!$G$2-LEN(SOURCE!E1089)), "")&amp;
      SOURCE!F1089&amp;", "&amp; IF(lookups!$H$2-LEN(SOURCE!F1089) &gt;= 0, REPT(" ",lookups!$H$2-LEN(SOURCE!F1089)+2), "")&amp;"("&amp;
      SUBSTITUTE(TEXT(SOURCE!G1089,"??0"),"  ","")&amp;" &lt;&lt; TAM_MAX_BITS) |"&amp; IF(lookups!$I$2-3 &gt;= 0, REPT(" ",MAX(1,lookups!$I$2-5+4+1-1-LEN(  IF(ISTEXT(SOURCE!H1089),SOURCE!H1089,  SUBSTITUTE(SUBSTITUTE(TEXT(SOURCE!H1089,"????0"),"  ","")," ",""))   ))), "")&amp;
       IF(ISTEXT(SOURCE!H1089),SOURCE!H1089, SUBSTITUTE(SUBSTITUTE(TEXT(SOURCE!H1089,"????0"),"  ","")," ",""))   &amp;","&amp; IF(lookups!$J$2-3 &gt;= 0, REPT(" ",lookups!$J$2-3-5), "")&amp;
      SOURCE!I1089&amp;
" | "&amp; IF(lookups!$K$2-LEN(SOURCE!I1089) &gt;= 0, REPT(" ",lookups!$K$2-LEN(SOURCE!I1089)), "")&amp;
      SOURCE!J1089&amp;      IF(lookups!$L$2-LEN(SOURCE!J1089) &gt;= 0, REPT(" ",lookups!$L$2-LEN(SOURCE!J1089)), "")&amp;
" | "&amp; IF(lookups!$K$2-LEN(SOURCE!I1089) &gt;= 0, REPT(" ",lookups!$K$2-LEN(SOURCE!I1089)), "")&amp;
      SOURCE!K1089&amp;      IF(lookups!$L$2-LEN(SOURCE!K1089) &gt;= 0, REPT(" ",lookups!$M$2-LEN(SOURCE!K1089)), "")&amp;
" | "&amp; SOURCE!L1089&amp;      IF(lookups!$O$2-LEN(SOURCE!L1089) &gt;= 0, REPT(" ",lookups!$O$2-LEN(SOURCE!L1089)), "")&amp;
" | "&amp; SOURCE!M1089&amp;      IF(lookups!$P$2-LEN(SOURCE!M1089) &gt;= 0, REPT(" ",lookups!$P$2-LEN(SOURCE!M1089)), "")&amp;
      "},"&amp;IF(SOURCE!O1089&lt;&gt;"",""&amp;SOURCE!O1089,"")
 )
)
)</f>
        <v>/* 1065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90" spans="1:1">
      <c r="A1090" s="80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IF(lookups!$E$2-LEN(SOURCE!C1090) &gt;= 0, REPT(" ",lookups!$E$2-LEN(SOURCE!C1090)), "")&amp;
      SOURCE!D1090&amp;", "&amp; IF(lookups!$F$2-LEN(SOURCE!D1090) &gt;= 0, REPT(" ",lookups!$F$2-LEN(SOURCE!D1090)), "")&amp;
      SOURCE!E1090&amp;", "&amp; IF(lookups!$G$2-LEN(SOURCE!E1090) &gt;=0, REPT(" ",lookups!$G$2-LEN(SOURCE!E1090)), "")&amp;
      SOURCE!F1090&amp;", "&amp; IF(lookups!$H$2-LEN(SOURCE!F1090) &gt;= 0, REPT(" ",lookups!$H$2-LEN(SOURCE!F1090)+2), "")&amp;"("&amp;
      SUBSTITUTE(TEXT(SOURCE!G1090,"??0"),"  ","")&amp;" &lt;&lt; TAM_MAX_BITS) |"&amp; IF(lookups!$I$2-3 &gt;= 0, REPT(" ",MAX(1,lookups!$I$2-5+4+1-1-LEN(  IF(ISTEXT(SOURCE!H1090),SOURCE!H1090,  SUBSTITUTE(SUBSTITUTE(TEXT(SOURCE!H1090,"????0"),"  ","")," ",""))   ))), "")&amp;
       IF(ISTEXT(SOURCE!H1090),SOURCE!H1090, SUBSTITUTE(SUBSTITUTE(TEXT(SOURCE!H1090,"????0"),"  ","")," ",""))   &amp;","&amp; IF(lookups!$J$2-3 &gt;= 0, REPT(" ",lookups!$J$2-3-5), "")&amp;
      SOURCE!I1090&amp;
" | "&amp; IF(lookups!$K$2-LEN(SOURCE!I1090) &gt;= 0, REPT(" ",lookups!$K$2-LEN(SOURCE!I1090)), "")&amp;
      SOURCE!J1090&amp;      IF(lookups!$L$2-LEN(SOURCE!J1090) &gt;= 0, REPT(" ",lookups!$L$2-LEN(SOURCE!J1090)), "")&amp;
" | "&amp; IF(lookups!$K$2-LEN(SOURCE!I1090) &gt;= 0, REPT(" ",lookups!$K$2-LEN(SOURCE!I1090)), "")&amp;
      SOURCE!K1090&amp;      IF(lookups!$L$2-LEN(SOURCE!K1090) &gt;= 0, REPT(" ",lookups!$M$2-LEN(SOURCE!K1090)), "")&amp;
" | "&amp; SOURCE!L1090&amp;      IF(lookups!$O$2-LEN(SOURCE!L1090) &gt;= 0, REPT(" ",lookups!$O$2-LEN(SOURCE!L1090)), "")&amp;
" | "&amp; SOURCE!M1090&amp;      IF(lookups!$P$2-LEN(SOURCE!M1090) &gt;= 0, REPT(" ",lookups!$P$2-LEN(SOURCE!M1090)), "")&amp;
      "},"&amp;IF(SOURCE!O1090&lt;&gt;"",""&amp;SOURCE!O1090,"")
 )
)
)</f>
        <v>/* 1066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91" spans="1:1">
      <c r="A1091" s="80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IF(lookups!$E$2-LEN(SOURCE!C1091) &gt;= 0, REPT(" ",lookups!$E$2-LEN(SOURCE!C1091)), "")&amp;
      SOURCE!D1091&amp;", "&amp; IF(lookups!$F$2-LEN(SOURCE!D1091) &gt;= 0, REPT(" ",lookups!$F$2-LEN(SOURCE!D1091)), "")&amp;
      SOURCE!E1091&amp;", "&amp; IF(lookups!$G$2-LEN(SOURCE!E1091) &gt;=0, REPT(" ",lookups!$G$2-LEN(SOURCE!E1091)), "")&amp;
      SOURCE!F1091&amp;", "&amp; IF(lookups!$H$2-LEN(SOURCE!F1091) &gt;= 0, REPT(" ",lookups!$H$2-LEN(SOURCE!F1091)+2), "")&amp;"("&amp;
      SUBSTITUTE(TEXT(SOURCE!G1091,"??0"),"  ","")&amp;" &lt;&lt; TAM_MAX_BITS) |"&amp; IF(lookups!$I$2-3 &gt;= 0, REPT(" ",MAX(1,lookups!$I$2-5+4+1-1-LEN(  IF(ISTEXT(SOURCE!H1091),SOURCE!H1091,  SUBSTITUTE(SUBSTITUTE(TEXT(SOURCE!H1091,"????0"),"  ","")," ",""))   ))), "")&amp;
       IF(ISTEXT(SOURCE!H1091),SOURCE!H1091, SUBSTITUTE(SUBSTITUTE(TEXT(SOURCE!H1091,"????0"),"  ","")," ",""))   &amp;","&amp; IF(lookups!$J$2-3 &gt;= 0, REPT(" ",lookups!$J$2-3-5), "")&amp;
      SOURCE!I1091&amp;
" | "&amp; IF(lookups!$K$2-LEN(SOURCE!I1091) &gt;= 0, REPT(" ",lookups!$K$2-LEN(SOURCE!I1091)), "")&amp;
      SOURCE!J1091&amp;      IF(lookups!$L$2-LEN(SOURCE!J1091) &gt;= 0, REPT(" ",lookups!$L$2-LEN(SOURCE!J1091)), "")&amp;
" | "&amp; IF(lookups!$K$2-LEN(SOURCE!I1091) &gt;= 0, REPT(" ",lookups!$K$2-LEN(SOURCE!I1091)), "")&amp;
      SOURCE!K1091&amp;      IF(lookups!$L$2-LEN(SOURCE!K1091) &gt;= 0, REPT(" ",lookups!$M$2-LEN(SOURCE!K1091)), "")&amp;
" | "&amp; SOURCE!L1091&amp;      IF(lookups!$O$2-LEN(SOURCE!L1091) &gt;= 0, REPT(" ",lookups!$O$2-LEN(SOURCE!L1091)), "")&amp;
" | "&amp; SOURCE!M1091&amp;      IF(lookups!$P$2-LEN(SOURCE!M1091) &gt;= 0, REPT(" ",lookups!$P$2-LEN(SOURCE!M1091)), "")&amp;
      "},"&amp;IF(SOURCE!O1091&lt;&gt;"",""&amp;SOURCE!O1091,"")
 )
)
)</f>
        <v>/* 1067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92" spans="1:1">
      <c r="A1092" s="80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IF(lookups!$E$2-LEN(SOURCE!C1092) &gt;= 0, REPT(" ",lookups!$E$2-LEN(SOURCE!C1092)), "")&amp;
      SOURCE!D1092&amp;", "&amp; IF(lookups!$F$2-LEN(SOURCE!D1092) &gt;= 0, REPT(" ",lookups!$F$2-LEN(SOURCE!D1092)), "")&amp;
      SOURCE!E1092&amp;", "&amp; IF(lookups!$G$2-LEN(SOURCE!E1092) &gt;=0, REPT(" ",lookups!$G$2-LEN(SOURCE!E1092)), "")&amp;
      SOURCE!F1092&amp;", "&amp; IF(lookups!$H$2-LEN(SOURCE!F1092) &gt;= 0, REPT(" ",lookups!$H$2-LEN(SOURCE!F1092)+2), "")&amp;"("&amp;
      SUBSTITUTE(TEXT(SOURCE!G1092,"??0"),"  ","")&amp;" &lt;&lt; TAM_MAX_BITS) |"&amp; IF(lookups!$I$2-3 &gt;= 0, REPT(" ",MAX(1,lookups!$I$2-5+4+1-1-LEN(  IF(ISTEXT(SOURCE!H1092),SOURCE!H1092,  SUBSTITUTE(SUBSTITUTE(TEXT(SOURCE!H1092,"????0"),"  ","")," ",""))   ))), "")&amp;
       IF(ISTEXT(SOURCE!H1092),SOURCE!H1092, SUBSTITUTE(SUBSTITUTE(TEXT(SOURCE!H1092,"????0"),"  ","")," ",""))   &amp;","&amp; IF(lookups!$J$2-3 &gt;= 0, REPT(" ",lookups!$J$2-3-5), "")&amp;
      SOURCE!I1092&amp;
" | "&amp; IF(lookups!$K$2-LEN(SOURCE!I1092) &gt;= 0, REPT(" ",lookups!$K$2-LEN(SOURCE!I1092)), "")&amp;
      SOURCE!J1092&amp;      IF(lookups!$L$2-LEN(SOURCE!J1092) &gt;= 0, REPT(" ",lookups!$L$2-LEN(SOURCE!J1092)), "")&amp;
" | "&amp; IF(lookups!$K$2-LEN(SOURCE!I1092) &gt;= 0, REPT(" ",lookups!$K$2-LEN(SOURCE!I1092)), "")&amp;
      SOURCE!K1092&amp;      IF(lookups!$L$2-LEN(SOURCE!K1092) &gt;= 0, REPT(" ",lookups!$M$2-LEN(SOURCE!K1092)), "")&amp;
" | "&amp; SOURCE!L1092&amp;      IF(lookups!$O$2-LEN(SOURCE!L1092) &gt;= 0, REPT(" ",lookups!$O$2-LEN(SOURCE!L1092)), "")&amp;
" | "&amp; SOURCE!M1092&amp;      IF(lookups!$P$2-LEN(SOURCE!M1092) &gt;= 0, REPT(" ",lookups!$P$2-LEN(SOURCE!M1092)), "")&amp;
      "},"&amp;IF(SOURCE!O1092&lt;&gt;"",""&amp;SOURCE!O1092,"")
 )
)
)</f>
        <v>/* 1068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93" spans="1:1">
      <c r="A1093" s="80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IF(lookups!$E$2-LEN(SOURCE!C1093) &gt;= 0, REPT(" ",lookups!$E$2-LEN(SOURCE!C1093)), "")&amp;
      SOURCE!D1093&amp;", "&amp; IF(lookups!$F$2-LEN(SOURCE!D1093) &gt;= 0, REPT(" ",lookups!$F$2-LEN(SOURCE!D1093)), "")&amp;
      SOURCE!E1093&amp;", "&amp; IF(lookups!$G$2-LEN(SOURCE!E1093) &gt;=0, REPT(" ",lookups!$G$2-LEN(SOURCE!E1093)), "")&amp;
      SOURCE!F1093&amp;", "&amp; IF(lookups!$H$2-LEN(SOURCE!F1093) &gt;= 0, REPT(" ",lookups!$H$2-LEN(SOURCE!F1093)+2), "")&amp;"("&amp;
      SUBSTITUTE(TEXT(SOURCE!G1093,"??0"),"  ","")&amp;" &lt;&lt; TAM_MAX_BITS) |"&amp; IF(lookups!$I$2-3 &gt;= 0, REPT(" ",MAX(1,lookups!$I$2-5+4+1-1-LEN(  IF(ISTEXT(SOURCE!H1093),SOURCE!H1093,  SUBSTITUTE(SUBSTITUTE(TEXT(SOURCE!H1093,"????0"),"  ","")," ",""))   ))), "")&amp;
       IF(ISTEXT(SOURCE!H1093),SOURCE!H1093, SUBSTITUTE(SUBSTITUTE(TEXT(SOURCE!H1093,"????0"),"  ","")," ",""))   &amp;","&amp; IF(lookups!$J$2-3 &gt;= 0, REPT(" ",lookups!$J$2-3-5), "")&amp;
      SOURCE!I1093&amp;
" | "&amp; IF(lookups!$K$2-LEN(SOURCE!I1093) &gt;= 0, REPT(" ",lookups!$K$2-LEN(SOURCE!I1093)), "")&amp;
      SOURCE!J1093&amp;      IF(lookups!$L$2-LEN(SOURCE!J1093) &gt;= 0, REPT(" ",lookups!$L$2-LEN(SOURCE!J1093)), "")&amp;
" | "&amp; IF(lookups!$K$2-LEN(SOURCE!I1093) &gt;= 0, REPT(" ",lookups!$K$2-LEN(SOURCE!I1093)), "")&amp;
      SOURCE!K1093&amp;      IF(lookups!$L$2-LEN(SOURCE!K1093) &gt;= 0, REPT(" ",lookups!$M$2-LEN(SOURCE!K1093)), "")&amp;
" | "&amp; SOURCE!L1093&amp;      IF(lookups!$O$2-LEN(SOURCE!L1093) &gt;= 0, REPT(" ",lookups!$O$2-LEN(SOURCE!L1093)), "")&amp;
" | "&amp; SOURCE!M1093&amp;      IF(lookups!$P$2-LEN(SOURCE!M1093) &gt;= 0, REPT(" ",lookups!$P$2-LEN(SOURCE!M1093)), "")&amp;
      "},"&amp;IF(SOURCE!O1093&lt;&gt;"",""&amp;SOURCE!O1093,"")
 )
)
)</f>
        <v>/* 1069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94" spans="1:1">
      <c r="A1094" s="80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IF(lookups!$E$2-LEN(SOURCE!C1094) &gt;= 0, REPT(" ",lookups!$E$2-LEN(SOURCE!C1094)), "")&amp;
      SOURCE!D1094&amp;", "&amp; IF(lookups!$F$2-LEN(SOURCE!D1094) &gt;= 0, REPT(" ",lookups!$F$2-LEN(SOURCE!D1094)), "")&amp;
      SOURCE!E1094&amp;", "&amp; IF(lookups!$G$2-LEN(SOURCE!E1094) &gt;=0, REPT(" ",lookups!$G$2-LEN(SOURCE!E1094)), "")&amp;
      SOURCE!F1094&amp;", "&amp; IF(lookups!$H$2-LEN(SOURCE!F1094) &gt;= 0, REPT(" ",lookups!$H$2-LEN(SOURCE!F1094)+2), "")&amp;"("&amp;
      SUBSTITUTE(TEXT(SOURCE!G1094,"??0"),"  ","")&amp;" &lt;&lt; TAM_MAX_BITS) |"&amp; IF(lookups!$I$2-3 &gt;= 0, REPT(" ",MAX(1,lookups!$I$2-5+4+1-1-LEN(  IF(ISTEXT(SOURCE!H1094),SOURCE!H1094,  SUBSTITUTE(SUBSTITUTE(TEXT(SOURCE!H1094,"????0"),"  ","")," ",""))   ))), "")&amp;
       IF(ISTEXT(SOURCE!H1094),SOURCE!H1094, SUBSTITUTE(SUBSTITUTE(TEXT(SOURCE!H1094,"????0"),"  ","")," ",""))   &amp;","&amp; IF(lookups!$J$2-3 &gt;= 0, REPT(" ",lookups!$J$2-3-5), "")&amp;
      SOURCE!I1094&amp;
" | "&amp; IF(lookups!$K$2-LEN(SOURCE!I1094) &gt;= 0, REPT(" ",lookups!$K$2-LEN(SOURCE!I1094)), "")&amp;
      SOURCE!J1094&amp;      IF(lookups!$L$2-LEN(SOURCE!J1094) &gt;= 0, REPT(" ",lookups!$L$2-LEN(SOURCE!J1094)), "")&amp;
" | "&amp; IF(lookups!$K$2-LEN(SOURCE!I1094) &gt;= 0, REPT(" ",lookups!$K$2-LEN(SOURCE!I1094)), "")&amp;
      SOURCE!K1094&amp;      IF(lookups!$L$2-LEN(SOURCE!K1094) &gt;= 0, REPT(" ",lookups!$M$2-LEN(SOURCE!K1094)), "")&amp;
" | "&amp; SOURCE!L1094&amp;      IF(lookups!$O$2-LEN(SOURCE!L1094) &gt;= 0, REPT(" ",lookups!$O$2-LEN(SOURCE!L1094)), "")&amp;
" | "&amp; SOURCE!M1094&amp;      IF(lookups!$P$2-LEN(SOURCE!M1094) &gt;= 0, REPT(" ",lookups!$P$2-LEN(SOURCE!M1094)), "")&amp;
      "},"&amp;IF(SOURCE!O1094&lt;&gt;"",""&amp;SOURCE!O1094,"")
 )
)
)</f>
        <v>/* 1070 */  { itemToBeCoded,                NOPARAM,                     "",                                            STD_SUB_alpha,                                 (0 &lt;&lt; TAM_MAX_BITS) |     0, CAT_NONE | SLS_UNCHANGED | US_UNCHANGED | EIM_DISABLED | PTP_DISABLED     },</v>
      </c>
    </row>
    <row r="1095" spans="1:1">
      <c r="A1095" s="80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IF(lookups!$E$2-LEN(SOURCE!C1095) &gt;= 0, REPT(" ",lookups!$E$2-LEN(SOURCE!C1095)), "")&amp;
      SOURCE!D1095&amp;", "&amp; IF(lookups!$F$2-LEN(SOURCE!D1095) &gt;= 0, REPT(" ",lookups!$F$2-LEN(SOURCE!D1095)), "")&amp;
      SOURCE!E1095&amp;", "&amp; IF(lookups!$G$2-LEN(SOURCE!E1095) &gt;=0, REPT(" ",lookups!$G$2-LEN(SOURCE!E1095)), "")&amp;
      SOURCE!F1095&amp;", "&amp; IF(lookups!$H$2-LEN(SOURCE!F1095) &gt;= 0, REPT(" ",lookups!$H$2-LEN(SOURCE!F1095)+2), "")&amp;"("&amp;
      SUBSTITUTE(TEXT(SOURCE!G1095,"??0"),"  ","")&amp;" &lt;&lt; TAM_MAX_BITS) |"&amp; IF(lookups!$I$2-3 &gt;= 0, REPT(" ",MAX(1,lookups!$I$2-5+4+1-1-LEN(  IF(ISTEXT(SOURCE!H1095),SOURCE!H1095,  SUBSTITUTE(SUBSTITUTE(TEXT(SOURCE!H1095,"????0"),"  ","")," ",""))   ))), "")&amp;
       IF(ISTEXT(SOURCE!H1095),SOURCE!H1095, SUBSTITUTE(SUBSTITUTE(TEXT(SOURCE!H1095,"????0"),"  ","")," ",""))   &amp;","&amp; IF(lookups!$J$2-3 &gt;= 0, REPT(" ",lookups!$J$2-3-5), "")&amp;
      SOURCE!I1095&amp;
" | "&amp; IF(lookups!$K$2-LEN(SOURCE!I1095) &gt;= 0, REPT(" ",lookups!$K$2-LEN(SOURCE!I1095)), "")&amp;
      SOURCE!J1095&amp;      IF(lookups!$L$2-LEN(SOURCE!J1095) &gt;= 0, REPT(" ",lookups!$L$2-LEN(SOURCE!J1095)), "")&amp;
" | "&amp; IF(lookups!$K$2-LEN(SOURCE!I1095) &gt;= 0, REPT(" ",lookups!$K$2-LEN(SOURCE!I1095)), "")&amp;
      SOURCE!K1095&amp;      IF(lookups!$L$2-LEN(SOURCE!K1095) &gt;= 0, REPT(" ",lookups!$M$2-LEN(SOURCE!K1095)), "")&amp;
" | "&amp; SOURCE!L1095&amp;      IF(lookups!$O$2-LEN(SOURCE!L1095) &gt;= 0, REPT(" ",lookups!$O$2-LEN(SOURCE!L1095)), "")&amp;
" | "&amp; SOURCE!M1095&amp;      IF(lookups!$P$2-LEN(SOURCE!M1095) &gt;= 0, REPT(" ",lookups!$P$2-LEN(SOURCE!M1095)), "")&amp;
      "},"&amp;IF(SOURCE!O1095&lt;&gt;"",""&amp;SOURCE!O1095,"")
 )
)
)</f>
        <v>/* 1071 */  { itemToBeCoded,                NOPARAM,                     "",                                            STD_SUB_delta,                                 (0 &lt;&lt; TAM_MAX_BITS) |     0, CAT_NONE | SLS_UNCHANGED | US_UNCHANGED | EIM_DISABLED | PTP_DISABLED     },</v>
      </c>
    </row>
    <row r="1096" spans="1:1">
      <c r="A1096" s="80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IF(lookups!$E$2-LEN(SOURCE!C1096) &gt;= 0, REPT(" ",lookups!$E$2-LEN(SOURCE!C1096)), "")&amp;
      SOURCE!D1096&amp;", "&amp; IF(lookups!$F$2-LEN(SOURCE!D1096) &gt;= 0, REPT(" ",lookups!$F$2-LEN(SOURCE!D1096)), "")&amp;
      SOURCE!E1096&amp;", "&amp; IF(lookups!$G$2-LEN(SOURCE!E1096) &gt;=0, REPT(" ",lookups!$G$2-LEN(SOURCE!E1096)), "")&amp;
      SOURCE!F1096&amp;", "&amp; IF(lookups!$H$2-LEN(SOURCE!F1096) &gt;= 0, REPT(" ",lookups!$H$2-LEN(SOURCE!F1096)+2), "")&amp;"("&amp;
      SUBSTITUTE(TEXT(SOURCE!G1096,"??0"),"  ","")&amp;" &lt;&lt; TAM_MAX_BITS) |"&amp; IF(lookups!$I$2-3 &gt;= 0, REPT(" ",MAX(1,lookups!$I$2-5+4+1-1-LEN(  IF(ISTEXT(SOURCE!H1096),SOURCE!H1096,  SUBSTITUTE(SUBSTITUTE(TEXT(SOURCE!H1096,"????0"),"  ","")," ",""))   ))), "")&amp;
       IF(ISTEXT(SOURCE!H1096),SOURCE!H1096, SUBSTITUTE(SUBSTITUTE(TEXT(SOURCE!H1096,"????0"),"  ","")," ",""))   &amp;","&amp; IF(lookups!$J$2-3 &gt;= 0, REPT(" ",lookups!$J$2-3-5), "")&amp;
      SOURCE!I1096&amp;
" | "&amp; IF(lookups!$K$2-LEN(SOURCE!I1096) &gt;= 0, REPT(" ",lookups!$K$2-LEN(SOURCE!I1096)), "")&amp;
      SOURCE!J1096&amp;      IF(lookups!$L$2-LEN(SOURCE!J1096) &gt;= 0, REPT(" ",lookups!$L$2-LEN(SOURCE!J1096)), "")&amp;
" | "&amp; IF(lookups!$K$2-LEN(SOURCE!I1096) &gt;= 0, REPT(" ",lookups!$K$2-LEN(SOURCE!I1096)), "")&amp;
      SOURCE!K1096&amp;      IF(lookups!$L$2-LEN(SOURCE!K1096) &gt;= 0, REPT(" ",lookups!$M$2-LEN(SOURCE!K1096)), "")&amp;
" | "&amp; SOURCE!L1096&amp;      IF(lookups!$O$2-LEN(SOURCE!L1096) &gt;= 0, REPT(" ",lookups!$O$2-LEN(SOURCE!L1096)), "")&amp;
" | "&amp; SOURCE!M1096&amp;      IF(lookups!$P$2-LEN(SOURCE!M1096) &gt;= 0, REPT(" ",lookups!$P$2-LEN(SOURCE!M1096)), "")&amp;
      "},"&amp;IF(SOURCE!O1096&lt;&gt;"",""&amp;SOURCE!O1096,"")
 )
)
)</f>
        <v>/* 1072 */  { itemToBeCoded,                NOPARAM,                     "",                                            STD_SUB_mu,                                    (0 &lt;&lt; TAM_MAX_BITS) |     0, CAT_NONE | SLS_UNCHANGED | US_UNCHANGED | EIM_DISABLED | PTP_DISABLED     },</v>
      </c>
    </row>
    <row r="1097" spans="1:1">
      <c r="A1097" s="80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IF(lookups!$E$2-LEN(SOURCE!C1097) &gt;= 0, REPT(" ",lookups!$E$2-LEN(SOURCE!C1097)), "")&amp;
      SOURCE!D1097&amp;", "&amp; IF(lookups!$F$2-LEN(SOURCE!D1097) &gt;= 0, REPT(" ",lookups!$F$2-LEN(SOURCE!D1097)), "")&amp;
      SOURCE!E1097&amp;", "&amp; IF(lookups!$G$2-LEN(SOURCE!E1097) &gt;=0, REPT(" ",lookups!$G$2-LEN(SOURCE!E1097)), "")&amp;
      SOURCE!F1097&amp;", "&amp; IF(lookups!$H$2-LEN(SOURCE!F1097) &gt;= 0, REPT(" ",lookups!$H$2-LEN(SOURCE!F1097)+2), "")&amp;"("&amp;
      SUBSTITUTE(TEXT(SOURCE!G1097,"??0"),"  ","")&amp;" &lt;&lt; TAM_MAX_BITS) |"&amp; IF(lookups!$I$2-3 &gt;= 0, REPT(" ",MAX(1,lookups!$I$2-5+4+1-1-LEN(  IF(ISTEXT(SOURCE!H1097),SOURCE!H1097,  SUBSTITUTE(SUBSTITUTE(TEXT(SOURCE!H1097,"????0"),"  ","")," ",""))   ))), "")&amp;
       IF(ISTEXT(SOURCE!H1097),SOURCE!H1097, SUBSTITUTE(SUBSTITUTE(TEXT(SOURCE!H1097,"????0"),"  ","")," ",""))   &amp;","&amp; IF(lookups!$J$2-3 &gt;= 0, REPT(" ",lookups!$J$2-3-5), "")&amp;
      SOURCE!I1097&amp;
" | "&amp; IF(lookups!$K$2-LEN(SOURCE!I1097) &gt;= 0, REPT(" ",lookups!$K$2-LEN(SOURCE!I1097)), "")&amp;
      SOURCE!J1097&amp;      IF(lookups!$L$2-LEN(SOURCE!J1097) &gt;= 0, REPT(" ",lookups!$L$2-LEN(SOURCE!J1097)), "")&amp;
" | "&amp; IF(lookups!$K$2-LEN(SOURCE!I1097) &gt;= 0, REPT(" ",lookups!$K$2-LEN(SOURCE!I1097)), "")&amp;
      SOURCE!K1097&amp;      IF(lookups!$L$2-LEN(SOURCE!K1097) &gt;= 0, REPT(" ",lookups!$M$2-LEN(SOURCE!K1097)), "")&amp;
" | "&amp; SOURCE!L1097&amp;      IF(lookups!$O$2-LEN(SOURCE!L1097) &gt;= 0, REPT(" ",lookups!$O$2-LEN(SOURCE!L1097)), "")&amp;
" | "&amp; SOURCE!M1097&amp;      IF(lookups!$P$2-LEN(SOURCE!M1097) &gt;= 0, REPT(" ",lookups!$P$2-LEN(SOURCE!M1097)), "")&amp;
      "},"&amp;IF(SOURCE!O1097&lt;&gt;"",""&amp;SOURCE!O1097,"")
 )
)
)</f>
        <v>/* 1073 */  { addItemToBuffer,              ITM_SUB_SUN,                 "",                                            STD_SUB_SUN,                                   (0 &lt;&lt; TAM_MAX_BITS) |     0, CAT_NONE | SLS_UNCHANGED | US_UNCHANGED | EIM_DISABLED | PTP_DISABLED     },</v>
      </c>
    </row>
    <row r="1098" spans="1:1">
      <c r="A1098" s="80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IF(lookups!$E$2-LEN(SOURCE!C1098) &gt;= 0, REPT(" ",lookups!$E$2-LEN(SOURCE!C1098)), "")&amp;
      SOURCE!D1098&amp;", "&amp; IF(lookups!$F$2-LEN(SOURCE!D1098) &gt;= 0, REPT(" ",lookups!$F$2-LEN(SOURCE!D1098)), "")&amp;
      SOURCE!E1098&amp;", "&amp; IF(lookups!$G$2-LEN(SOURCE!E1098) &gt;=0, REPT(" ",lookups!$G$2-LEN(SOURCE!E1098)), "")&amp;
      SOURCE!F1098&amp;", "&amp; IF(lookups!$H$2-LEN(SOURCE!F1098) &gt;= 0, REPT(" ",lookups!$H$2-LEN(SOURCE!F1098)+2), "")&amp;"("&amp;
      SUBSTITUTE(TEXT(SOURCE!G1098,"??0"),"  ","")&amp;" &lt;&lt; TAM_MAX_BITS) |"&amp; IF(lookups!$I$2-3 &gt;= 0, REPT(" ",MAX(1,lookups!$I$2-5+4+1-1-LEN(  IF(ISTEXT(SOURCE!H1098),SOURCE!H1098,  SUBSTITUTE(SUBSTITUTE(TEXT(SOURCE!H1098,"????0"),"  ","")," ",""))   ))), "")&amp;
       IF(ISTEXT(SOURCE!H1098),SOURCE!H1098, SUBSTITUTE(SUBSTITUTE(TEXT(SOURCE!H1098,"????0"),"  ","")," ",""))   &amp;","&amp; IF(lookups!$J$2-3 &gt;= 0, REPT(" ",lookups!$J$2-3-5), "")&amp;
      SOURCE!I1098&amp;
" | "&amp; IF(lookups!$K$2-LEN(SOURCE!I1098) &gt;= 0, REPT(" ",lookups!$K$2-LEN(SOURCE!I1098)), "")&amp;
      SOURCE!J1098&amp;      IF(lookups!$L$2-LEN(SOURCE!J1098) &gt;= 0, REPT(" ",lookups!$L$2-LEN(SOURCE!J1098)), "")&amp;
" | "&amp; IF(lookups!$K$2-LEN(SOURCE!I1098) &gt;= 0, REPT(" ",lookups!$K$2-LEN(SOURCE!I1098)), "")&amp;
      SOURCE!K1098&amp;      IF(lookups!$L$2-LEN(SOURCE!K1098) &gt;= 0, REPT(" ",lookups!$M$2-LEN(SOURCE!K1098)), "")&amp;
" | "&amp; SOURCE!L1098&amp;      IF(lookups!$O$2-LEN(SOURCE!L1098) &gt;= 0, REPT(" ",lookups!$O$2-LEN(SOURCE!L1098)), "")&amp;
" | "&amp; SOURCE!M1098&amp;      IF(lookups!$P$2-LEN(SOURCE!M1098) &gt;= 0, REPT(" ",lookups!$P$2-LEN(SOURCE!M1098)), "")&amp;
      "},"&amp;IF(SOURCE!O1098&lt;&gt;"",""&amp;SOURCE!O1098,"")
 )
)
)</f>
        <v>/* 1074 */  { addItemToBuffer,              ITM_SUB_EARTH,               "",                                            STD_SUB_EARTH,                                 (0 &lt;&lt; TAM_MAX_BITS) |     0, CAT_NONE | SLS_UNCHANGED | US_UNCHANGED | EIM_DISABLED | PTP_DISABLED     },</v>
      </c>
    </row>
    <row r="1099" spans="1:1">
      <c r="A1099" s="80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IF(lookups!$E$2-LEN(SOURCE!C1099) &gt;= 0, REPT(" ",lookups!$E$2-LEN(SOURCE!C1099)), "")&amp;
      SOURCE!D1099&amp;", "&amp; IF(lookups!$F$2-LEN(SOURCE!D1099) &gt;= 0, REPT(" ",lookups!$F$2-LEN(SOURCE!D1099)), "")&amp;
      SOURCE!E1099&amp;", "&amp; IF(lookups!$G$2-LEN(SOURCE!E1099) &gt;=0, REPT(" ",lookups!$G$2-LEN(SOURCE!E1099)), "")&amp;
      SOURCE!F1099&amp;", "&amp; IF(lookups!$H$2-LEN(SOURCE!F1099) &gt;= 0, REPT(" ",lookups!$H$2-LEN(SOURCE!F1099)+2), "")&amp;"("&amp;
      SUBSTITUTE(TEXT(SOURCE!G1099,"??0"),"  ","")&amp;" &lt;&lt; TAM_MAX_BITS) |"&amp; IF(lookups!$I$2-3 &gt;= 0, REPT(" ",MAX(1,lookups!$I$2-5+4+1-1-LEN(  IF(ISTEXT(SOURCE!H1099),SOURCE!H1099,  SUBSTITUTE(SUBSTITUTE(TEXT(SOURCE!H1099,"????0"),"  ","")," ",""))   ))), "")&amp;
       IF(ISTEXT(SOURCE!H1099),SOURCE!H1099, SUBSTITUTE(SUBSTITUTE(TEXT(SOURCE!H1099,"????0"),"  ","")," ",""))   &amp;","&amp; IF(lookups!$J$2-3 &gt;= 0, REPT(" ",lookups!$J$2-3-5), "")&amp;
      SOURCE!I1099&amp;
" | "&amp; IF(lookups!$K$2-LEN(SOURCE!I1099) &gt;= 0, REPT(" ",lookups!$K$2-LEN(SOURCE!I1099)), "")&amp;
      SOURCE!J1099&amp;      IF(lookups!$L$2-LEN(SOURCE!J1099) &gt;= 0, REPT(" ",lookups!$L$2-LEN(SOURCE!J1099)), "")&amp;
" | "&amp; IF(lookups!$K$2-LEN(SOURCE!I1099) &gt;= 0, REPT(" ",lookups!$K$2-LEN(SOURCE!I1099)), "")&amp;
      SOURCE!K1099&amp;      IF(lookups!$L$2-LEN(SOURCE!K1099) &gt;= 0, REPT(" ",lookups!$M$2-LEN(SOURCE!K1099)), "")&amp;
" | "&amp; SOURCE!L1099&amp;      IF(lookups!$O$2-LEN(SOURCE!L1099) &gt;= 0, REPT(" ",lookups!$O$2-LEN(SOURCE!L1099)), "")&amp;
" | "&amp; SOURCE!M1099&amp;      IF(lookups!$P$2-LEN(SOURCE!M1099) &gt;= 0, REPT(" ",lookups!$P$2-LEN(SOURCE!M1099)), "")&amp;
      "},"&amp;IF(SOURCE!O1099&lt;&gt;"",""&amp;SOURCE!O1099,"")
 )
)
)</f>
        <v>/* 1075 */  { addItemToBuffer,              ITM_SUB_PLUS,                "",                                            STD_SUB_PLUS,                                  (0 &lt;&lt; TAM_MAX_BITS) |     0, CAT_NONE | SLS_UNCHANGED | US_UNCHANGED | EIM_DISABLED | PTP_DISABLED     },</v>
      </c>
    </row>
    <row r="1100" spans="1:1">
      <c r="A1100" s="80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IF(lookups!$E$2-LEN(SOURCE!C1100) &gt;= 0, REPT(" ",lookups!$E$2-LEN(SOURCE!C1100)), "")&amp;
      SOURCE!D1100&amp;", "&amp; IF(lookups!$F$2-LEN(SOURCE!D1100) &gt;= 0, REPT(" ",lookups!$F$2-LEN(SOURCE!D1100)), "")&amp;
      SOURCE!E1100&amp;", "&amp; IF(lookups!$G$2-LEN(SOURCE!E1100) &gt;=0, REPT(" ",lookups!$G$2-LEN(SOURCE!E1100)), "")&amp;
      SOURCE!F1100&amp;", "&amp; IF(lookups!$H$2-LEN(SOURCE!F1100) &gt;= 0, REPT(" ",lookups!$H$2-LEN(SOURCE!F1100)+2), "")&amp;"("&amp;
      SUBSTITUTE(TEXT(SOURCE!G1100,"??0"),"  ","")&amp;" &lt;&lt; TAM_MAX_BITS) |"&amp; IF(lookups!$I$2-3 &gt;= 0, REPT(" ",MAX(1,lookups!$I$2-5+4+1-1-LEN(  IF(ISTEXT(SOURCE!H1100),SOURCE!H1100,  SUBSTITUTE(SUBSTITUTE(TEXT(SOURCE!H1100,"????0"),"  ","")," ",""))   ))), "")&amp;
       IF(ISTEXT(SOURCE!H1100),SOURCE!H1100, SUBSTITUTE(SUBSTITUTE(TEXT(SOURCE!H1100,"????0"),"  ","")," ",""))   &amp;","&amp; IF(lookups!$J$2-3 &gt;= 0, REPT(" ",lookups!$J$2-3-5), "")&amp;
      SOURCE!I1100&amp;
" | "&amp; IF(lookups!$K$2-LEN(SOURCE!I1100) &gt;= 0, REPT(" ",lookups!$K$2-LEN(SOURCE!I1100)), "")&amp;
      SOURCE!J1100&amp;      IF(lookups!$L$2-LEN(SOURCE!J1100) &gt;= 0, REPT(" ",lookups!$L$2-LEN(SOURCE!J1100)), "")&amp;
" | "&amp; IF(lookups!$K$2-LEN(SOURCE!I1100) &gt;= 0, REPT(" ",lookups!$K$2-LEN(SOURCE!I1100)), "")&amp;
      SOURCE!K1100&amp;      IF(lookups!$L$2-LEN(SOURCE!K1100) &gt;= 0, REPT(" ",lookups!$M$2-LEN(SOURCE!K1100)), "")&amp;
" | "&amp; SOURCE!L1100&amp;      IF(lookups!$O$2-LEN(SOURCE!L1100) &gt;= 0, REPT(" ",lookups!$O$2-LEN(SOURCE!L1100)), "")&amp;
" | "&amp; SOURCE!M1100&amp;      IF(lookups!$P$2-LEN(SOURCE!M1100) &gt;= 0, REPT(" ",lookups!$P$2-LEN(SOURCE!M1100)), "")&amp;
      "},"&amp;IF(SOURCE!O1100&lt;&gt;"",""&amp;SOURCE!O1100,"")
 )
)
)</f>
        <v>/* 1076 */  { addItemToBuffer,              ITM_SUB_MINUS,               "",                                            STD_SUB_MINUS,                                 (0 &lt;&lt; TAM_MAX_BITS) |     0, CAT_NONE | SLS_UNCHANGED | US_UNCHANGED | EIM_DISABLED | PTP_DISABLED     },</v>
      </c>
    </row>
    <row r="1101" spans="1:1">
      <c r="A1101" s="80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IF(lookups!$E$2-LEN(SOURCE!C1101) &gt;= 0, REPT(" ",lookups!$E$2-LEN(SOURCE!C1101)), "")&amp;
      SOURCE!D1101&amp;", "&amp; IF(lookups!$F$2-LEN(SOURCE!D1101) &gt;= 0, REPT(" ",lookups!$F$2-LEN(SOURCE!D1101)), "")&amp;
      SOURCE!E1101&amp;", "&amp; IF(lookups!$G$2-LEN(SOURCE!E1101) &gt;=0, REPT(" ",lookups!$G$2-LEN(SOURCE!E1101)), "")&amp;
      SOURCE!F1101&amp;", "&amp; IF(lookups!$H$2-LEN(SOURCE!F1101) &gt;= 0, REPT(" ",lookups!$H$2-LEN(SOURCE!F1101)+2), "")&amp;"("&amp;
      SUBSTITUTE(TEXT(SOURCE!G1101,"??0"),"  ","")&amp;" &lt;&lt; TAM_MAX_BITS) |"&amp; IF(lookups!$I$2-3 &gt;= 0, REPT(" ",MAX(1,lookups!$I$2-5+4+1-1-LEN(  IF(ISTEXT(SOURCE!H1101),SOURCE!H1101,  SUBSTITUTE(SUBSTITUTE(TEXT(SOURCE!H1101,"????0"),"  ","")," ",""))   ))), "")&amp;
       IF(ISTEXT(SOURCE!H1101),SOURCE!H1101, SUBSTITUTE(SUBSTITUTE(TEXT(SOURCE!H1101,"????0"),"  ","")," ",""))   &amp;","&amp; IF(lookups!$J$2-3 &gt;= 0, REPT(" ",lookups!$J$2-3-5), "")&amp;
      SOURCE!I1101&amp;
" | "&amp; IF(lookups!$K$2-LEN(SOURCE!I1101) &gt;= 0, REPT(" ",lookups!$K$2-LEN(SOURCE!I1101)), "")&amp;
      SOURCE!J1101&amp;      IF(lookups!$L$2-LEN(SOURCE!J1101) &gt;= 0, REPT(" ",lookups!$L$2-LEN(SOURCE!J1101)), "")&amp;
" | "&amp; IF(lookups!$K$2-LEN(SOURCE!I1101) &gt;= 0, REPT(" ",lookups!$K$2-LEN(SOURCE!I1101)), "")&amp;
      SOURCE!K1101&amp;      IF(lookups!$L$2-LEN(SOURCE!K1101) &gt;= 0, REPT(" ",lookups!$M$2-LEN(SOURCE!K1101)), "")&amp;
" | "&amp; SOURCE!L1101&amp;      IF(lookups!$O$2-LEN(SOURCE!L1101) &gt;= 0, REPT(" ",lookups!$O$2-LEN(SOURCE!L1101)), "")&amp;
" | "&amp; SOURCE!M1101&amp;      IF(lookups!$P$2-LEN(SOURCE!M1101) &gt;= 0, REPT(" ",lookups!$P$2-LEN(SOURCE!M1101)), "")&amp;
      "},"&amp;IF(SOURCE!O1101&lt;&gt;"",""&amp;SOURCE!O1101,"")
 )
)
)</f>
        <v>/* 1077 */  { addItemToBuffer,              ITM_SUB_INFINITY,            "",                                            STD_SUB_INFINITY,                              (0 &lt;&lt; TAM_MAX_BITS) |     0, CAT_NONE | SLS_UNCHANGED | US_UNCHANGED | EIM_DISABLED | PTP_DISABLED     },</v>
      </c>
    </row>
    <row r="1102" spans="1:1">
      <c r="A1102" s="80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IF(lookups!$E$2-LEN(SOURCE!C1102) &gt;= 0, REPT(" ",lookups!$E$2-LEN(SOURCE!C1102)), "")&amp;
      SOURCE!D1102&amp;", "&amp; IF(lookups!$F$2-LEN(SOURCE!D1102) &gt;= 0, REPT(" ",lookups!$F$2-LEN(SOURCE!D1102)), "")&amp;
      SOURCE!E1102&amp;", "&amp; IF(lookups!$G$2-LEN(SOURCE!E1102) &gt;=0, REPT(" ",lookups!$G$2-LEN(SOURCE!E1102)), "")&amp;
      SOURCE!F1102&amp;", "&amp; IF(lookups!$H$2-LEN(SOURCE!F1102) &gt;= 0, REPT(" ",lookups!$H$2-LEN(SOURCE!F1102)+2), "")&amp;"("&amp;
      SUBSTITUTE(TEXT(SOURCE!G1102,"??0"),"  ","")&amp;" &lt;&lt; TAM_MAX_BITS) |"&amp; IF(lookups!$I$2-3 &gt;= 0, REPT(" ",MAX(1,lookups!$I$2-5+4+1-1-LEN(  IF(ISTEXT(SOURCE!H1102),SOURCE!H1102,  SUBSTITUTE(SUBSTITUTE(TEXT(SOURCE!H1102,"????0"),"  ","")," ",""))   ))), "")&amp;
       IF(ISTEXT(SOURCE!H1102),SOURCE!H1102, SUBSTITUTE(SUBSTITUTE(TEXT(SOURCE!H1102,"????0"),"  ","")," ",""))   &amp;","&amp; IF(lookups!$J$2-3 &gt;= 0, REPT(" ",lookups!$J$2-3-5), "")&amp;
      SOURCE!I1102&amp;
" | "&amp; IF(lookups!$K$2-LEN(SOURCE!I1102) &gt;= 0, REPT(" ",lookups!$K$2-LEN(SOURCE!I1102)), "")&amp;
      SOURCE!J1102&amp;      IF(lookups!$L$2-LEN(SOURCE!J1102) &gt;= 0, REPT(" ",lookups!$L$2-LEN(SOURCE!J1102)), "")&amp;
" | "&amp; IF(lookups!$K$2-LEN(SOURCE!I1102) &gt;= 0, REPT(" ",lookups!$K$2-LEN(SOURCE!I1102)), "")&amp;
      SOURCE!K1102&amp;      IF(lookups!$L$2-LEN(SOURCE!K1102) &gt;= 0, REPT(" ",lookups!$M$2-LEN(SOURCE!K1102)), "")&amp;
" | "&amp; SOURCE!L1102&amp;      IF(lookups!$O$2-LEN(SOURCE!L1102) &gt;= 0, REPT(" ",lookups!$O$2-LEN(SOURCE!L1102)), "")&amp;
" | "&amp; SOURCE!M1102&amp;      IF(lookups!$P$2-LEN(SOURCE!M1102) &gt;= 0, REPT(" ",lookups!$P$2-LEN(SOURCE!M1102)), "")&amp;
      "},"&amp;IF(SOURCE!O1102&lt;&gt;"",""&amp;SOURCE!O1102,"")
 )
)
)</f>
        <v>/* 1078 */  { itemToBeCoded,                NOPARAM,                     "",                                            STD_SUB_10,                                    (0 &lt;&lt; TAM_MAX_BITS) |     0, CAT_NONE | SLS_UNCHANGED | US_UNCHANGED | EIM_DISABLED | PTP_DISABLED     },</v>
      </c>
    </row>
    <row r="1103" spans="1:1">
      <c r="A1103" s="80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IF(lookups!$E$2-LEN(SOURCE!C1103) &gt;= 0, REPT(" ",lookups!$E$2-LEN(SOURCE!C1103)), "")&amp;
      SOURCE!D1103&amp;", "&amp; IF(lookups!$F$2-LEN(SOURCE!D1103) &gt;= 0, REPT(" ",lookups!$F$2-LEN(SOURCE!D1103)), "")&amp;
      SOURCE!E1103&amp;", "&amp; IF(lookups!$G$2-LEN(SOURCE!E1103) &gt;=0, REPT(" ",lookups!$G$2-LEN(SOURCE!E1103)), "")&amp;
      SOURCE!F1103&amp;", "&amp; IF(lookups!$H$2-LEN(SOURCE!F1103) &gt;= 0, REPT(" ",lookups!$H$2-LEN(SOURCE!F1103)+2), "")&amp;"("&amp;
      SUBSTITUTE(TEXT(SOURCE!G1103,"??0"),"  ","")&amp;" &lt;&lt; TAM_MAX_BITS) |"&amp; IF(lookups!$I$2-3 &gt;= 0, REPT(" ",MAX(1,lookups!$I$2-5+4+1-1-LEN(  IF(ISTEXT(SOURCE!H1103),SOURCE!H1103,  SUBSTITUTE(SUBSTITUTE(TEXT(SOURCE!H1103,"????0"),"  ","")," ",""))   ))), "")&amp;
       IF(ISTEXT(SOURCE!H1103),SOURCE!H1103, SUBSTITUTE(SUBSTITUTE(TEXT(SOURCE!H1103,"????0"),"  ","")," ",""))   &amp;","&amp; IF(lookups!$J$2-3 &gt;= 0, REPT(" ",lookups!$J$2-3-5), "")&amp;
      SOURCE!I1103&amp;
" | "&amp; IF(lookups!$K$2-LEN(SOURCE!I1103) &gt;= 0, REPT(" ",lookups!$K$2-LEN(SOURCE!I1103)), "")&amp;
      SOURCE!J1103&amp;      IF(lookups!$L$2-LEN(SOURCE!J1103) &gt;= 0, REPT(" ",lookups!$L$2-LEN(SOURCE!J1103)), "")&amp;
" | "&amp; IF(lookups!$K$2-LEN(SOURCE!I1103) &gt;= 0, REPT(" ",lookups!$K$2-LEN(SOURCE!I1103)), "")&amp;
      SOURCE!K1103&amp;      IF(lookups!$L$2-LEN(SOURCE!K1103) &gt;= 0, REPT(" ",lookups!$M$2-LEN(SOURCE!K1103)), "")&amp;
" | "&amp; SOURCE!L1103&amp;      IF(lookups!$O$2-LEN(SOURCE!L1103) &gt;= 0, REPT(" ",lookups!$O$2-LEN(SOURCE!L1103)), "")&amp;
" | "&amp; SOURCE!M1103&amp;      IF(lookups!$P$2-LEN(SOURCE!M1103) &gt;= 0, REPT(" ",lookups!$P$2-LEN(SOURCE!M1103)), "")&amp;
      "},"&amp;IF(SOURCE!O1103&lt;&gt;"",""&amp;SOURCE!O1103,"")
 )
)
)</f>
        <v>/* 1079 */  { addItemToBuffer,              ITM_SUB_E_OUTLINE,           "",                                            STD_SUB_E_OUTLINE,                             (0 &lt;&lt; TAM_MAX_BITS) |     0, CAT_NONE | SLS_UNCHANGED | US_UNCHANGED | EIM_DISABLED | PTP_DISABLED     },</v>
      </c>
    </row>
    <row r="1104" spans="1:1">
      <c r="A1104" s="80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IF(lookups!$E$2-LEN(SOURCE!C1104) &gt;= 0, REPT(" ",lookups!$E$2-LEN(SOURCE!C1104)), "")&amp;
      SOURCE!D1104&amp;", "&amp; IF(lookups!$F$2-LEN(SOURCE!D1104) &gt;= 0, REPT(" ",lookups!$F$2-LEN(SOURCE!D1104)), "")&amp;
      SOURCE!E1104&amp;", "&amp; IF(lookups!$G$2-LEN(SOURCE!E1104) &gt;=0, REPT(" ",lookups!$G$2-LEN(SOURCE!E1104)), "")&amp;
      SOURCE!F1104&amp;", "&amp; IF(lookups!$H$2-LEN(SOURCE!F1104) &gt;= 0, REPT(" ",lookups!$H$2-LEN(SOURCE!F1104)+2), "")&amp;"("&amp;
      SUBSTITUTE(TEXT(SOURCE!G1104,"??0"),"  ","")&amp;" &lt;&lt; TAM_MAX_BITS) |"&amp; IF(lookups!$I$2-3 &gt;= 0, REPT(" ",MAX(1,lookups!$I$2-5+4+1-1-LEN(  IF(ISTEXT(SOURCE!H1104),SOURCE!H1104,  SUBSTITUTE(SUBSTITUTE(TEXT(SOURCE!H1104,"????0"),"  ","")," ",""))   ))), "")&amp;
       IF(ISTEXT(SOURCE!H1104),SOURCE!H1104, SUBSTITUTE(SUBSTITUTE(TEXT(SOURCE!H1104,"????0"),"  ","")," ",""))   &amp;","&amp; IF(lookups!$J$2-3 &gt;= 0, REPT(" ",lookups!$J$2-3-5), "")&amp;
      SOURCE!I1104&amp;
" | "&amp; IF(lookups!$K$2-LEN(SOURCE!I1104) &gt;= 0, REPT(" ",lookups!$K$2-LEN(SOURCE!I1104)), "")&amp;
      SOURCE!J1104&amp;      IF(lookups!$L$2-LEN(SOURCE!J1104) &gt;= 0, REPT(" ",lookups!$L$2-LEN(SOURCE!J1104)), "")&amp;
" | "&amp; IF(lookups!$K$2-LEN(SOURCE!I1104) &gt;= 0, REPT(" ",lookups!$K$2-LEN(SOURCE!I1104)), "")&amp;
      SOURCE!K1104&amp;      IF(lookups!$L$2-LEN(SOURCE!K1104) &gt;= 0, REPT(" ",lookups!$M$2-LEN(SOURCE!K1104)), "")&amp;
" | "&amp; SOURCE!L1104&amp;      IF(lookups!$O$2-LEN(SOURCE!L1104) &gt;= 0, REPT(" ",lookups!$O$2-LEN(SOURCE!L1104)), "")&amp;
" | "&amp; SOURCE!M1104&amp;      IF(lookups!$P$2-LEN(SOURCE!M1104) &gt;= 0, REPT(" ",lookups!$P$2-LEN(SOURCE!M1104)), "")&amp;
      "},"&amp;IF(SOURCE!O1104&lt;&gt;"",""&amp;SOURCE!O1104,"")
 )
)
)</f>
        <v>/* 1080 */  { itemToBeCoded,                NOPARAM,                     "",                                            STD_SUB_0,                                     (0 &lt;&lt; TAM_MAX_BITS) |     0, CAT_NONE | SLS_UNCHANGED | US_UNCHANGED | EIM_DISABLED | PTP_DISABLED     },</v>
      </c>
    </row>
    <row r="1105" spans="1:1">
      <c r="A1105" s="80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IF(lookups!$E$2-LEN(SOURCE!C1105) &gt;= 0, REPT(" ",lookups!$E$2-LEN(SOURCE!C1105)), "")&amp;
      SOURCE!D1105&amp;", "&amp; IF(lookups!$F$2-LEN(SOURCE!D1105) &gt;= 0, REPT(" ",lookups!$F$2-LEN(SOURCE!D1105)), "")&amp;
      SOURCE!E1105&amp;", "&amp; IF(lookups!$G$2-LEN(SOURCE!E1105) &gt;=0, REPT(" ",lookups!$G$2-LEN(SOURCE!E1105)), "")&amp;
      SOURCE!F1105&amp;", "&amp; IF(lookups!$H$2-LEN(SOURCE!F1105) &gt;= 0, REPT(" ",lookups!$H$2-LEN(SOURCE!F1105)+2), "")&amp;"("&amp;
      SUBSTITUTE(TEXT(SOURCE!G1105,"??0"),"  ","")&amp;" &lt;&lt; TAM_MAX_BITS) |"&amp; IF(lookups!$I$2-3 &gt;= 0, REPT(" ",MAX(1,lookups!$I$2-5+4+1-1-LEN(  IF(ISTEXT(SOURCE!H1105),SOURCE!H1105,  SUBSTITUTE(SUBSTITUTE(TEXT(SOURCE!H1105,"????0"),"  ","")," ",""))   ))), "")&amp;
       IF(ISTEXT(SOURCE!H1105),SOURCE!H1105, SUBSTITUTE(SUBSTITUTE(TEXT(SOURCE!H1105,"????0"),"  ","")," ",""))   &amp;","&amp; IF(lookups!$J$2-3 &gt;= 0, REPT(" ",lookups!$J$2-3-5), "")&amp;
      SOURCE!I1105&amp;
" | "&amp; IF(lookups!$K$2-LEN(SOURCE!I1105) &gt;= 0, REPT(" ",lookups!$K$2-LEN(SOURCE!I1105)), "")&amp;
      SOURCE!J1105&amp;      IF(lookups!$L$2-LEN(SOURCE!J1105) &gt;= 0, REPT(" ",lookups!$L$2-LEN(SOURCE!J1105)), "")&amp;
" | "&amp; IF(lookups!$K$2-LEN(SOURCE!I1105) &gt;= 0, REPT(" ",lookups!$K$2-LEN(SOURCE!I1105)), "")&amp;
      SOURCE!K1105&amp;      IF(lookups!$L$2-LEN(SOURCE!K1105) &gt;= 0, REPT(" ",lookups!$M$2-LEN(SOURCE!K1105)), "")&amp;
" | "&amp; SOURCE!L1105&amp;      IF(lookups!$O$2-LEN(SOURCE!L1105) &gt;= 0, REPT(" ",lookups!$O$2-LEN(SOURCE!L1105)), "")&amp;
" | "&amp; SOURCE!M1105&amp;      IF(lookups!$P$2-LEN(SOURCE!M1105) &gt;= 0, REPT(" ",lookups!$P$2-LEN(SOURCE!M1105)), "")&amp;
      "},"&amp;IF(SOURCE!O1105&lt;&gt;"",""&amp;SOURCE!O1105,"")
 )
)
)</f>
        <v>/* 1081 */  { itemToBeCoded,                NOPARAM,                     "",                                            STD_SUB_1,                                     (0 &lt;&lt; TAM_MAX_BITS) |     0, CAT_NONE | SLS_UNCHANGED | US_UNCHANGED | EIM_DISABLED | PTP_DISABLED     },</v>
      </c>
    </row>
    <row r="1106" spans="1:1">
      <c r="A1106" s="80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IF(lookups!$E$2-LEN(SOURCE!C1106) &gt;= 0, REPT(" ",lookups!$E$2-LEN(SOURCE!C1106)), "")&amp;
      SOURCE!D1106&amp;", "&amp; IF(lookups!$F$2-LEN(SOURCE!D1106) &gt;= 0, REPT(" ",lookups!$F$2-LEN(SOURCE!D1106)), "")&amp;
      SOURCE!E1106&amp;", "&amp; IF(lookups!$G$2-LEN(SOURCE!E1106) &gt;=0, REPT(" ",lookups!$G$2-LEN(SOURCE!E1106)), "")&amp;
      SOURCE!F1106&amp;", "&amp; IF(lookups!$H$2-LEN(SOURCE!F1106) &gt;= 0, REPT(" ",lookups!$H$2-LEN(SOURCE!F1106)+2), "")&amp;"("&amp;
      SUBSTITUTE(TEXT(SOURCE!G1106,"??0"),"  ","")&amp;" &lt;&lt; TAM_MAX_BITS) |"&amp; IF(lookups!$I$2-3 &gt;= 0, REPT(" ",MAX(1,lookups!$I$2-5+4+1-1-LEN(  IF(ISTEXT(SOURCE!H1106),SOURCE!H1106,  SUBSTITUTE(SUBSTITUTE(TEXT(SOURCE!H1106,"????0"),"  ","")," ",""))   ))), "")&amp;
       IF(ISTEXT(SOURCE!H1106),SOURCE!H1106, SUBSTITUTE(SUBSTITUTE(TEXT(SOURCE!H1106,"????0"),"  ","")," ",""))   &amp;","&amp; IF(lookups!$J$2-3 &gt;= 0, REPT(" ",lookups!$J$2-3-5), "")&amp;
      SOURCE!I1106&amp;
" | "&amp; IF(lookups!$K$2-LEN(SOURCE!I1106) &gt;= 0, REPT(" ",lookups!$K$2-LEN(SOURCE!I1106)), "")&amp;
      SOURCE!J1106&amp;      IF(lookups!$L$2-LEN(SOURCE!J1106) &gt;= 0, REPT(" ",lookups!$L$2-LEN(SOURCE!J1106)), "")&amp;
" | "&amp; IF(lookups!$K$2-LEN(SOURCE!I1106) &gt;= 0, REPT(" ",lookups!$K$2-LEN(SOURCE!I1106)), "")&amp;
      SOURCE!K1106&amp;      IF(lookups!$L$2-LEN(SOURCE!K1106) &gt;= 0, REPT(" ",lookups!$M$2-LEN(SOURCE!K1106)), "")&amp;
" | "&amp; SOURCE!L1106&amp;      IF(lookups!$O$2-LEN(SOURCE!L1106) &gt;= 0, REPT(" ",lookups!$O$2-LEN(SOURCE!L1106)), "")&amp;
" | "&amp; SOURCE!M1106&amp;      IF(lookups!$P$2-LEN(SOURCE!M1106) &gt;= 0, REPT(" ",lookups!$P$2-LEN(SOURCE!M1106)), "")&amp;
      "},"&amp;IF(SOURCE!O1106&lt;&gt;"",""&amp;SOURCE!O1106,"")
 )
)
)</f>
        <v>/* 1082 */  { itemToBeCoded,                NOPARAM,                     "",                                            STD_SUB_2,                                     (0 &lt;&lt; TAM_MAX_BITS) |     0, CAT_NONE | SLS_UNCHANGED | US_UNCHANGED | EIM_DISABLED | PTP_DISABLED     },</v>
      </c>
    </row>
    <row r="1107" spans="1:1">
      <c r="A1107" s="80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IF(lookups!$E$2-LEN(SOURCE!C1107) &gt;= 0, REPT(" ",lookups!$E$2-LEN(SOURCE!C1107)), "")&amp;
      SOURCE!D1107&amp;", "&amp; IF(lookups!$F$2-LEN(SOURCE!D1107) &gt;= 0, REPT(" ",lookups!$F$2-LEN(SOURCE!D1107)), "")&amp;
      SOURCE!E1107&amp;", "&amp; IF(lookups!$G$2-LEN(SOURCE!E1107) &gt;=0, REPT(" ",lookups!$G$2-LEN(SOURCE!E1107)), "")&amp;
      SOURCE!F1107&amp;", "&amp; IF(lookups!$H$2-LEN(SOURCE!F1107) &gt;= 0, REPT(" ",lookups!$H$2-LEN(SOURCE!F1107)+2), "")&amp;"("&amp;
      SUBSTITUTE(TEXT(SOURCE!G1107,"??0"),"  ","")&amp;" &lt;&lt; TAM_MAX_BITS) |"&amp; IF(lookups!$I$2-3 &gt;= 0, REPT(" ",MAX(1,lookups!$I$2-5+4+1-1-LEN(  IF(ISTEXT(SOURCE!H1107),SOURCE!H1107,  SUBSTITUTE(SUBSTITUTE(TEXT(SOURCE!H1107,"????0"),"  ","")," ",""))   ))), "")&amp;
       IF(ISTEXT(SOURCE!H1107),SOURCE!H1107, SUBSTITUTE(SUBSTITUTE(TEXT(SOURCE!H1107,"????0"),"  ","")," ",""))   &amp;","&amp; IF(lookups!$J$2-3 &gt;= 0, REPT(" ",lookups!$J$2-3-5), "")&amp;
      SOURCE!I1107&amp;
" | "&amp; IF(lookups!$K$2-LEN(SOURCE!I1107) &gt;= 0, REPT(" ",lookups!$K$2-LEN(SOURCE!I1107)), "")&amp;
      SOURCE!J1107&amp;      IF(lookups!$L$2-LEN(SOURCE!J1107) &gt;= 0, REPT(" ",lookups!$L$2-LEN(SOURCE!J1107)), "")&amp;
" | "&amp; IF(lookups!$K$2-LEN(SOURCE!I1107) &gt;= 0, REPT(" ",lookups!$K$2-LEN(SOURCE!I1107)), "")&amp;
      SOURCE!K1107&amp;      IF(lookups!$L$2-LEN(SOURCE!K1107) &gt;= 0, REPT(" ",lookups!$M$2-LEN(SOURCE!K1107)), "")&amp;
" | "&amp; SOURCE!L1107&amp;      IF(lookups!$O$2-LEN(SOURCE!L1107) &gt;= 0, REPT(" ",lookups!$O$2-LEN(SOURCE!L1107)), "")&amp;
" | "&amp; SOURCE!M1107&amp;      IF(lookups!$P$2-LEN(SOURCE!M1107) &gt;= 0, REPT(" ",lookups!$P$2-LEN(SOURCE!M1107)), "")&amp;
      "},"&amp;IF(SOURCE!O1107&lt;&gt;"",""&amp;SOURCE!O1107,"")
 )
)
)</f>
        <v>/* 1083 */  { itemToBeCoded,                NOPARAM,                     "",                                            STD_SUB_3,                                     (0 &lt;&lt; TAM_MAX_BITS) |     0, CAT_NONE | SLS_UNCHANGED | US_UNCHANGED | EIM_DISABLED | PTP_DISABLED     },</v>
      </c>
    </row>
    <row r="1108" spans="1:1">
      <c r="A1108" s="80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IF(lookups!$E$2-LEN(SOURCE!C1108) &gt;= 0, REPT(" ",lookups!$E$2-LEN(SOURCE!C1108)), "")&amp;
      SOURCE!D1108&amp;", "&amp; IF(lookups!$F$2-LEN(SOURCE!D1108) &gt;= 0, REPT(" ",lookups!$F$2-LEN(SOURCE!D1108)), "")&amp;
      SOURCE!E1108&amp;", "&amp; IF(lookups!$G$2-LEN(SOURCE!E1108) &gt;=0, REPT(" ",lookups!$G$2-LEN(SOURCE!E1108)), "")&amp;
      SOURCE!F1108&amp;", "&amp; IF(lookups!$H$2-LEN(SOURCE!F1108) &gt;= 0, REPT(" ",lookups!$H$2-LEN(SOURCE!F1108)+2), "")&amp;"("&amp;
      SUBSTITUTE(TEXT(SOURCE!G1108,"??0"),"  ","")&amp;" &lt;&lt; TAM_MAX_BITS) |"&amp; IF(lookups!$I$2-3 &gt;= 0, REPT(" ",MAX(1,lookups!$I$2-5+4+1-1-LEN(  IF(ISTEXT(SOURCE!H1108),SOURCE!H1108,  SUBSTITUTE(SUBSTITUTE(TEXT(SOURCE!H1108,"????0"),"  ","")," ",""))   ))), "")&amp;
       IF(ISTEXT(SOURCE!H1108),SOURCE!H1108, SUBSTITUTE(SUBSTITUTE(TEXT(SOURCE!H1108,"????0"),"  ","")," ",""))   &amp;","&amp; IF(lookups!$J$2-3 &gt;= 0, REPT(" ",lookups!$J$2-3-5), "")&amp;
      SOURCE!I1108&amp;
" | "&amp; IF(lookups!$K$2-LEN(SOURCE!I1108) &gt;= 0, REPT(" ",lookups!$K$2-LEN(SOURCE!I1108)), "")&amp;
      SOURCE!J1108&amp;      IF(lookups!$L$2-LEN(SOURCE!J1108) &gt;= 0, REPT(" ",lookups!$L$2-LEN(SOURCE!J1108)), "")&amp;
" | "&amp; IF(lookups!$K$2-LEN(SOURCE!I1108) &gt;= 0, REPT(" ",lookups!$K$2-LEN(SOURCE!I1108)), "")&amp;
      SOURCE!K1108&amp;      IF(lookups!$L$2-LEN(SOURCE!K1108) &gt;= 0, REPT(" ",lookups!$M$2-LEN(SOURCE!K1108)), "")&amp;
" | "&amp; SOURCE!L1108&amp;      IF(lookups!$O$2-LEN(SOURCE!L1108) &gt;= 0, REPT(" ",lookups!$O$2-LEN(SOURCE!L1108)), "")&amp;
" | "&amp; SOURCE!M1108&amp;      IF(lookups!$P$2-LEN(SOURCE!M1108) &gt;= 0, REPT(" ",lookups!$P$2-LEN(SOURCE!M1108)), "")&amp;
      "},"&amp;IF(SOURCE!O1108&lt;&gt;"",""&amp;SOURCE!O1108,"")
 )
)
)</f>
        <v>/* 1084 */  { itemToBeCoded,                NOPARAM,                     "",                                            STD_SUB_4,                                     (0 &lt;&lt; TAM_MAX_BITS) |     0, CAT_NONE | SLS_UNCHANGED | US_UNCHANGED | EIM_DISABLED | PTP_DISABLED     },</v>
      </c>
    </row>
    <row r="1109" spans="1:1">
      <c r="A1109" s="80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IF(lookups!$E$2-LEN(SOURCE!C1109) &gt;= 0, REPT(" ",lookups!$E$2-LEN(SOURCE!C1109)), "")&amp;
      SOURCE!D1109&amp;", "&amp; IF(lookups!$F$2-LEN(SOURCE!D1109) &gt;= 0, REPT(" ",lookups!$F$2-LEN(SOURCE!D1109)), "")&amp;
      SOURCE!E1109&amp;", "&amp; IF(lookups!$G$2-LEN(SOURCE!E1109) &gt;=0, REPT(" ",lookups!$G$2-LEN(SOURCE!E1109)), "")&amp;
      SOURCE!F1109&amp;", "&amp; IF(lookups!$H$2-LEN(SOURCE!F1109) &gt;= 0, REPT(" ",lookups!$H$2-LEN(SOURCE!F1109)+2), "")&amp;"("&amp;
      SUBSTITUTE(TEXT(SOURCE!G1109,"??0"),"  ","")&amp;" &lt;&lt; TAM_MAX_BITS) |"&amp; IF(lookups!$I$2-3 &gt;= 0, REPT(" ",MAX(1,lookups!$I$2-5+4+1-1-LEN(  IF(ISTEXT(SOURCE!H1109),SOURCE!H1109,  SUBSTITUTE(SUBSTITUTE(TEXT(SOURCE!H1109,"????0"),"  ","")," ",""))   ))), "")&amp;
       IF(ISTEXT(SOURCE!H1109),SOURCE!H1109, SUBSTITUTE(SUBSTITUTE(TEXT(SOURCE!H1109,"????0"),"  ","")," ",""))   &amp;","&amp; IF(lookups!$J$2-3 &gt;= 0, REPT(" ",lookups!$J$2-3-5), "")&amp;
      SOURCE!I1109&amp;
" | "&amp; IF(lookups!$K$2-LEN(SOURCE!I1109) &gt;= 0, REPT(" ",lookups!$K$2-LEN(SOURCE!I1109)), "")&amp;
      SOURCE!J1109&amp;      IF(lookups!$L$2-LEN(SOURCE!J1109) &gt;= 0, REPT(" ",lookups!$L$2-LEN(SOURCE!J1109)), "")&amp;
" | "&amp; IF(lookups!$K$2-LEN(SOURCE!I1109) &gt;= 0, REPT(" ",lookups!$K$2-LEN(SOURCE!I1109)), "")&amp;
      SOURCE!K1109&amp;      IF(lookups!$L$2-LEN(SOURCE!K1109) &gt;= 0, REPT(" ",lookups!$M$2-LEN(SOURCE!K1109)), "")&amp;
" | "&amp; SOURCE!L1109&amp;      IF(lookups!$O$2-LEN(SOURCE!L1109) &gt;= 0, REPT(" ",lookups!$O$2-LEN(SOURCE!L1109)), "")&amp;
" | "&amp; SOURCE!M1109&amp;      IF(lookups!$P$2-LEN(SOURCE!M1109) &gt;= 0, REPT(" ",lookups!$P$2-LEN(SOURCE!M1109)), "")&amp;
      "},"&amp;IF(SOURCE!O1109&lt;&gt;"",""&amp;SOURCE!O1109,"")
 )
)
)</f>
        <v>/* 1085 */  { itemToBeCoded,                NOPARAM,                     "",                                            STD_SUB_5,                                     (0 &lt;&lt; TAM_MAX_BITS) |     0, CAT_NONE | SLS_UNCHANGED | US_UNCHANGED | EIM_DISABLED | PTP_DISABLED     },</v>
      </c>
    </row>
    <row r="1110" spans="1:1">
      <c r="A1110" s="80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IF(lookups!$E$2-LEN(SOURCE!C1110) &gt;= 0, REPT(" ",lookups!$E$2-LEN(SOURCE!C1110)), "")&amp;
      SOURCE!D1110&amp;", "&amp; IF(lookups!$F$2-LEN(SOURCE!D1110) &gt;= 0, REPT(" ",lookups!$F$2-LEN(SOURCE!D1110)), "")&amp;
      SOURCE!E1110&amp;", "&amp; IF(lookups!$G$2-LEN(SOURCE!E1110) &gt;=0, REPT(" ",lookups!$G$2-LEN(SOURCE!E1110)), "")&amp;
      SOURCE!F1110&amp;", "&amp; IF(lookups!$H$2-LEN(SOURCE!F1110) &gt;= 0, REPT(" ",lookups!$H$2-LEN(SOURCE!F1110)+2), "")&amp;"("&amp;
      SUBSTITUTE(TEXT(SOURCE!G1110,"??0"),"  ","")&amp;" &lt;&lt; TAM_MAX_BITS) |"&amp; IF(lookups!$I$2-3 &gt;= 0, REPT(" ",MAX(1,lookups!$I$2-5+4+1-1-LEN(  IF(ISTEXT(SOURCE!H1110),SOURCE!H1110,  SUBSTITUTE(SUBSTITUTE(TEXT(SOURCE!H1110,"????0"),"  ","")," ",""))   ))), "")&amp;
       IF(ISTEXT(SOURCE!H1110),SOURCE!H1110, SUBSTITUTE(SUBSTITUTE(TEXT(SOURCE!H1110,"????0"),"  ","")," ",""))   &amp;","&amp; IF(lookups!$J$2-3 &gt;= 0, REPT(" ",lookups!$J$2-3-5), "")&amp;
      SOURCE!I1110&amp;
" | "&amp; IF(lookups!$K$2-LEN(SOURCE!I1110) &gt;= 0, REPT(" ",lookups!$K$2-LEN(SOURCE!I1110)), "")&amp;
      SOURCE!J1110&amp;      IF(lookups!$L$2-LEN(SOURCE!J1110) &gt;= 0, REPT(" ",lookups!$L$2-LEN(SOURCE!J1110)), "")&amp;
" | "&amp; IF(lookups!$K$2-LEN(SOURCE!I1110) &gt;= 0, REPT(" ",lookups!$K$2-LEN(SOURCE!I1110)), "")&amp;
      SOURCE!K1110&amp;      IF(lookups!$L$2-LEN(SOURCE!K1110) &gt;= 0, REPT(" ",lookups!$M$2-LEN(SOURCE!K1110)), "")&amp;
" | "&amp; SOURCE!L1110&amp;      IF(lookups!$O$2-LEN(SOURCE!L1110) &gt;= 0, REPT(" ",lookups!$O$2-LEN(SOURCE!L1110)), "")&amp;
" | "&amp; SOURCE!M1110&amp;      IF(lookups!$P$2-LEN(SOURCE!M1110) &gt;= 0, REPT(" ",lookups!$P$2-LEN(SOURCE!M1110)), "")&amp;
      "},"&amp;IF(SOURCE!O1110&lt;&gt;"",""&amp;SOURCE!O1110,"")
 )
)
)</f>
        <v>/* 1086 */  { itemToBeCoded,                NOPARAM,                     "",                                            STD_SUB_6,                                     (0 &lt;&lt; TAM_MAX_BITS) |     0, CAT_NONE | SLS_UNCHANGED | US_UNCHANGED | EIM_DISABLED | PTP_DISABLED     },</v>
      </c>
    </row>
    <row r="1111" spans="1:1">
      <c r="A1111" s="80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IF(lookups!$E$2-LEN(SOURCE!C1111) &gt;= 0, REPT(" ",lookups!$E$2-LEN(SOURCE!C1111)), "")&amp;
      SOURCE!D1111&amp;", "&amp; IF(lookups!$F$2-LEN(SOURCE!D1111) &gt;= 0, REPT(" ",lookups!$F$2-LEN(SOURCE!D1111)), "")&amp;
      SOURCE!E1111&amp;", "&amp; IF(lookups!$G$2-LEN(SOURCE!E1111) &gt;=0, REPT(" ",lookups!$G$2-LEN(SOURCE!E1111)), "")&amp;
      SOURCE!F1111&amp;", "&amp; IF(lookups!$H$2-LEN(SOURCE!F1111) &gt;= 0, REPT(" ",lookups!$H$2-LEN(SOURCE!F1111)+2), "")&amp;"("&amp;
      SUBSTITUTE(TEXT(SOURCE!G1111,"??0"),"  ","")&amp;" &lt;&lt; TAM_MAX_BITS) |"&amp; IF(lookups!$I$2-3 &gt;= 0, REPT(" ",MAX(1,lookups!$I$2-5+4+1-1-LEN(  IF(ISTEXT(SOURCE!H1111),SOURCE!H1111,  SUBSTITUTE(SUBSTITUTE(TEXT(SOURCE!H1111,"????0"),"  ","")," ",""))   ))), "")&amp;
       IF(ISTEXT(SOURCE!H1111),SOURCE!H1111, SUBSTITUTE(SUBSTITUTE(TEXT(SOURCE!H1111,"????0"),"  ","")," ",""))   &amp;","&amp; IF(lookups!$J$2-3 &gt;= 0, REPT(" ",lookups!$J$2-3-5), "")&amp;
      SOURCE!I1111&amp;
" | "&amp; IF(lookups!$K$2-LEN(SOURCE!I1111) &gt;= 0, REPT(" ",lookups!$K$2-LEN(SOURCE!I1111)), "")&amp;
      SOURCE!J1111&amp;      IF(lookups!$L$2-LEN(SOURCE!J1111) &gt;= 0, REPT(" ",lookups!$L$2-LEN(SOURCE!J1111)), "")&amp;
" | "&amp; IF(lookups!$K$2-LEN(SOURCE!I1111) &gt;= 0, REPT(" ",lookups!$K$2-LEN(SOURCE!I1111)), "")&amp;
      SOURCE!K1111&amp;      IF(lookups!$L$2-LEN(SOURCE!K1111) &gt;= 0, REPT(" ",lookups!$M$2-LEN(SOURCE!K1111)), "")&amp;
" | "&amp; SOURCE!L1111&amp;      IF(lookups!$O$2-LEN(SOURCE!L1111) &gt;= 0, REPT(" ",lookups!$O$2-LEN(SOURCE!L1111)), "")&amp;
" | "&amp; SOURCE!M1111&amp;      IF(lookups!$P$2-LEN(SOURCE!M1111) &gt;= 0, REPT(" ",lookups!$P$2-LEN(SOURCE!M1111)), "")&amp;
      "},"&amp;IF(SOURCE!O1111&lt;&gt;"",""&amp;SOURCE!O1111,"")
 )
)
)</f>
        <v>/* 1087 */  { itemToBeCoded,                NOPARAM,                     "",                                            STD_SUB_7,                                     (0 &lt;&lt; TAM_MAX_BITS) |     0, CAT_NONE | SLS_UNCHANGED | US_UNCHANGED | EIM_DISABLED | PTP_DISABLED     },</v>
      </c>
    </row>
    <row r="1112" spans="1:1">
      <c r="A1112" s="80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IF(lookups!$E$2-LEN(SOURCE!C1112) &gt;= 0, REPT(" ",lookups!$E$2-LEN(SOURCE!C1112)), "")&amp;
      SOURCE!D1112&amp;", "&amp; IF(lookups!$F$2-LEN(SOURCE!D1112) &gt;= 0, REPT(" ",lookups!$F$2-LEN(SOURCE!D1112)), "")&amp;
      SOURCE!E1112&amp;", "&amp; IF(lookups!$G$2-LEN(SOURCE!E1112) &gt;=0, REPT(" ",lookups!$G$2-LEN(SOURCE!E1112)), "")&amp;
      SOURCE!F1112&amp;", "&amp; IF(lookups!$H$2-LEN(SOURCE!F1112) &gt;= 0, REPT(" ",lookups!$H$2-LEN(SOURCE!F1112)+2), "")&amp;"("&amp;
      SUBSTITUTE(TEXT(SOURCE!G1112,"??0"),"  ","")&amp;" &lt;&lt; TAM_MAX_BITS) |"&amp; IF(lookups!$I$2-3 &gt;= 0, REPT(" ",MAX(1,lookups!$I$2-5+4+1-1-LEN(  IF(ISTEXT(SOURCE!H1112),SOURCE!H1112,  SUBSTITUTE(SUBSTITUTE(TEXT(SOURCE!H1112,"????0"),"  ","")," ",""))   ))), "")&amp;
       IF(ISTEXT(SOURCE!H1112),SOURCE!H1112, SUBSTITUTE(SUBSTITUTE(TEXT(SOURCE!H1112,"????0"),"  ","")," ",""))   &amp;","&amp; IF(lookups!$J$2-3 &gt;= 0, REPT(" ",lookups!$J$2-3-5), "")&amp;
      SOURCE!I1112&amp;
" | "&amp; IF(lookups!$K$2-LEN(SOURCE!I1112) &gt;= 0, REPT(" ",lookups!$K$2-LEN(SOURCE!I1112)), "")&amp;
      SOURCE!J1112&amp;      IF(lookups!$L$2-LEN(SOURCE!J1112) &gt;= 0, REPT(" ",lookups!$L$2-LEN(SOURCE!J1112)), "")&amp;
" | "&amp; IF(lookups!$K$2-LEN(SOURCE!I1112) &gt;= 0, REPT(" ",lookups!$K$2-LEN(SOURCE!I1112)), "")&amp;
      SOURCE!K1112&amp;      IF(lookups!$L$2-LEN(SOURCE!K1112) &gt;= 0, REPT(" ",lookups!$M$2-LEN(SOURCE!K1112)), "")&amp;
" | "&amp; SOURCE!L1112&amp;      IF(lookups!$O$2-LEN(SOURCE!L1112) &gt;= 0, REPT(" ",lookups!$O$2-LEN(SOURCE!L1112)), "")&amp;
" | "&amp; SOURCE!M1112&amp;      IF(lookups!$P$2-LEN(SOURCE!M1112) &gt;= 0, REPT(" ",lookups!$P$2-LEN(SOURCE!M1112)), "")&amp;
      "},"&amp;IF(SOURCE!O1112&lt;&gt;"",""&amp;SOURCE!O1112,"")
 )
)
)</f>
        <v>/* 1088 */  { itemToBeCoded,                NOPARAM,                     "",                                            STD_SUB_8,                                     (0 &lt;&lt; TAM_MAX_BITS) |     0, CAT_NONE | SLS_UNCHANGED | US_UNCHANGED | EIM_DISABLED | PTP_DISABLED     },</v>
      </c>
    </row>
    <row r="1113" spans="1:1">
      <c r="A1113" s="80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IF(lookups!$E$2-LEN(SOURCE!C1113) &gt;= 0, REPT(" ",lookups!$E$2-LEN(SOURCE!C1113)), "")&amp;
      SOURCE!D1113&amp;", "&amp; IF(lookups!$F$2-LEN(SOURCE!D1113) &gt;= 0, REPT(" ",lookups!$F$2-LEN(SOURCE!D1113)), "")&amp;
      SOURCE!E1113&amp;", "&amp; IF(lookups!$G$2-LEN(SOURCE!E1113) &gt;=0, REPT(" ",lookups!$G$2-LEN(SOURCE!E1113)), "")&amp;
      SOURCE!F1113&amp;", "&amp; IF(lookups!$H$2-LEN(SOURCE!F1113) &gt;= 0, REPT(" ",lookups!$H$2-LEN(SOURCE!F1113)+2), "")&amp;"("&amp;
      SUBSTITUTE(TEXT(SOURCE!G1113,"??0"),"  ","")&amp;" &lt;&lt; TAM_MAX_BITS) |"&amp; IF(lookups!$I$2-3 &gt;= 0, REPT(" ",MAX(1,lookups!$I$2-5+4+1-1-LEN(  IF(ISTEXT(SOURCE!H1113),SOURCE!H1113,  SUBSTITUTE(SUBSTITUTE(TEXT(SOURCE!H1113,"????0"),"  ","")," ",""))   ))), "")&amp;
       IF(ISTEXT(SOURCE!H1113),SOURCE!H1113, SUBSTITUTE(SUBSTITUTE(TEXT(SOURCE!H1113,"????0"),"  ","")," ",""))   &amp;","&amp; IF(lookups!$J$2-3 &gt;= 0, REPT(" ",lookups!$J$2-3-5), "")&amp;
      SOURCE!I1113&amp;
" | "&amp; IF(lookups!$K$2-LEN(SOURCE!I1113) &gt;= 0, REPT(" ",lookups!$K$2-LEN(SOURCE!I1113)), "")&amp;
      SOURCE!J1113&amp;      IF(lookups!$L$2-LEN(SOURCE!J1113) &gt;= 0, REPT(" ",lookups!$L$2-LEN(SOURCE!J1113)), "")&amp;
" | "&amp; IF(lookups!$K$2-LEN(SOURCE!I1113) &gt;= 0, REPT(" ",lookups!$K$2-LEN(SOURCE!I1113)), "")&amp;
      SOURCE!K1113&amp;      IF(lookups!$L$2-LEN(SOURCE!K1113) &gt;= 0, REPT(" ",lookups!$M$2-LEN(SOURCE!K1113)), "")&amp;
" | "&amp; SOURCE!L1113&amp;      IF(lookups!$O$2-LEN(SOURCE!L1113) &gt;= 0, REPT(" ",lookups!$O$2-LEN(SOURCE!L1113)), "")&amp;
" | "&amp; SOURCE!M1113&amp;      IF(lookups!$P$2-LEN(SOURCE!M1113) &gt;= 0, REPT(" ",lookups!$P$2-LEN(SOURCE!M1113)), "")&amp;
      "},"&amp;IF(SOURCE!O1113&lt;&gt;"",""&amp;SOURCE!O1113,"")
 )
)
)</f>
        <v>/* 1089 */  { itemToBeCoded,                NOPARAM,                     "",                                            STD_SUB_9,                                     (0 &lt;&lt; TAM_MAX_BITS) |     0, CAT_NONE | SLS_UNCHANGED | US_UNCHANGED | EIM_DISABLED | PTP_DISABLED     },</v>
      </c>
    </row>
    <row r="1114" spans="1:1">
      <c r="A1114" s="80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IF(lookups!$E$2-LEN(SOURCE!C1114) &gt;= 0, REPT(" ",lookups!$E$2-LEN(SOURCE!C1114)), "")&amp;
      SOURCE!D1114&amp;", "&amp; IF(lookups!$F$2-LEN(SOURCE!D1114) &gt;= 0, REPT(" ",lookups!$F$2-LEN(SOURCE!D1114)), "")&amp;
      SOURCE!E1114&amp;", "&amp; IF(lookups!$G$2-LEN(SOURCE!E1114) &gt;=0, REPT(" ",lookups!$G$2-LEN(SOURCE!E1114)), "")&amp;
      SOURCE!F1114&amp;", "&amp; IF(lookups!$H$2-LEN(SOURCE!F1114) &gt;= 0, REPT(" ",lookups!$H$2-LEN(SOURCE!F1114)+2), "")&amp;"("&amp;
      SUBSTITUTE(TEXT(SOURCE!G1114,"??0"),"  ","")&amp;" &lt;&lt; TAM_MAX_BITS) |"&amp; IF(lookups!$I$2-3 &gt;= 0, REPT(" ",MAX(1,lookups!$I$2-5+4+1-1-LEN(  IF(ISTEXT(SOURCE!H1114),SOURCE!H1114,  SUBSTITUTE(SUBSTITUTE(TEXT(SOURCE!H1114,"????0"),"  ","")," ",""))   ))), "")&amp;
       IF(ISTEXT(SOURCE!H1114),SOURCE!H1114, SUBSTITUTE(SUBSTITUTE(TEXT(SOURCE!H1114,"????0"),"  ","")," ",""))   &amp;","&amp; IF(lookups!$J$2-3 &gt;= 0, REPT(" ",lookups!$J$2-3-5), "")&amp;
      SOURCE!I1114&amp;
" | "&amp; IF(lookups!$K$2-LEN(SOURCE!I1114) &gt;= 0, REPT(" ",lookups!$K$2-LEN(SOURCE!I1114)), "")&amp;
      SOURCE!J1114&amp;      IF(lookups!$L$2-LEN(SOURCE!J1114) &gt;= 0, REPT(" ",lookups!$L$2-LEN(SOURCE!J1114)), "")&amp;
" | "&amp; IF(lookups!$K$2-LEN(SOURCE!I1114) &gt;= 0, REPT(" ",lookups!$K$2-LEN(SOURCE!I1114)), "")&amp;
      SOURCE!K1114&amp;      IF(lookups!$L$2-LEN(SOURCE!K1114) &gt;= 0, REPT(" ",lookups!$M$2-LEN(SOURCE!K1114)), "")&amp;
" | "&amp; SOURCE!L1114&amp;      IF(lookups!$O$2-LEN(SOURCE!L1114) &gt;= 0, REPT(" ",lookups!$O$2-LEN(SOURCE!L1114)), "")&amp;
" | "&amp; SOURCE!M1114&amp;      IF(lookups!$P$2-LEN(SOURCE!M1114) &gt;= 0, REPT(" ",lookups!$P$2-LEN(SOURCE!M1114)), "")&amp;
      "},"&amp;IF(SOURCE!O1114&lt;&gt;"",""&amp;SOURCE!O1114,"")
 )
)
)</f>
        <v>/* 1090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15" spans="1:1">
      <c r="A1115" s="80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IF(lookups!$E$2-LEN(SOURCE!C1115) &gt;= 0, REPT(" ",lookups!$E$2-LEN(SOURCE!C1115)), "")&amp;
      SOURCE!D1115&amp;", "&amp; IF(lookups!$F$2-LEN(SOURCE!D1115) &gt;= 0, REPT(" ",lookups!$F$2-LEN(SOURCE!D1115)), "")&amp;
      SOURCE!E1115&amp;", "&amp; IF(lookups!$G$2-LEN(SOURCE!E1115) &gt;=0, REPT(" ",lookups!$G$2-LEN(SOURCE!E1115)), "")&amp;
      SOURCE!F1115&amp;", "&amp; IF(lookups!$H$2-LEN(SOURCE!F1115) &gt;= 0, REPT(" ",lookups!$H$2-LEN(SOURCE!F1115)+2), "")&amp;"("&amp;
      SUBSTITUTE(TEXT(SOURCE!G1115,"??0"),"  ","")&amp;" &lt;&lt; TAM_MAX_BITS) |"&amp; IF(lookups!$I$2-3 &gt;= 0, REPT(" ",MAX(1,lookups!$I$2-5+4+1-1-LEN(  IF(ISTEXT(SOURCE!H1115),SOURCE!H1115,  SUBSTITUTE(SUBSTITUTE(TEXT(SOURCE!H1115,"????0"),"  ","")," ",""))   ))), "")&amp;
       IF(ISTEXT(SOURCE!H1115),SOURCE!H1115, SUBSTITUTE(SUBSTITUTE(TEXT(SOURCE!H1115,"????0"),"  ","")," ",""))   &amp;","&amp; IF(lookups!$J$2-3 &gt;= 0, REPT(" ",lookups!$J$2-3-5), "")&amp;
      SOURCE!I1115&amp;
" | "&amp; IF(lookups!$K$2-LEN(SOURCE!I1115) &gt;= 0, REPT(" ",lookups!$K$2-LEN(SOURCE!I1115)), "")&amp;
      SOURCE!J1115&amp;      IF(lookups!$L$2-LEN(SOURCE!J1115) &gt;= 0, REPT(" ",lookups!$L$2-LEN(SOURCE!J1115)), "")&amp;
" | "&amp; IF(lookups!$K$2-LEN(SOURCE!I1115) &gt;= 0, REPT(" ",lookups!$K$2-LEN(SOURCE!I1115)), "")&amp;
      SOURCE!K1115&amp;      IF(lookups!$L$2-LEN(SOURCE!K1115) &gt;= 0, REPT(" ",lookups!$M$2-LEN(SOURCE!K1115)), "")&amp;
" | "&amp; SOURCE!L1115&amp;      IF(lookups!$O$2-LEN(SOURCE!L1115) &gt;= 0, REPT(" ",lookups!$O$2-LEN(SOURCE!L1115)), "")&amp;
" | "&amp; SOURCE!M1115&amp;      IF(lookups!$P$2-LEN(SOURCE!M1115) &gt;= 0, REPT(" ",lookups!$P$2-LEN(SOURCE!M1115)), "")&amp;
      "},"&amp;IF(SOURCE!O1115&lt;&gt;"",""&amp;SOURCE!O1115,"")
 )
)
)</f>
        <v>/* 1091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16" spans="1:1">
      <c r="A1116" s="80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IF(lookups!$E$2-LEN(SOURCE!C1116) &gt;= 0, REPT(" ",lookups!$E$2-LEN(SOURCE!C1116)), "")&amp;
      SOURCE!D1116&amp;", "&amp; IF(lookups!$F$2-LEN(SOURCE!D1116) &gt;= 0, REPT(" ",lookups!$F$2-LEN(SOURCE!D1116)), "")&amp;
      SOURCE!E1116&amp;", "&amp; IF(lookups!$G$2-LEN(SOURCE!E1116) &gt;=0, REPT(" ",lookups!$G$2-LEN(SOURCE!E1116)), "")&amp;
      SOURCE!F1116&amp;", "&amp; IF(lookups!$H$2-LEN(SOURCE!F1116) &gt;= 0, REPT(" ",lookups!$H$2-LEN(SOURCE!F1116)+2), "")&amp;"("&amp;
      SUBSTITUTE(TEXT(SOURCE!G1116,"??0"),"  ","")&amp;" &lt;&lt; TAM_MAX_BITS) |"&amp; IF(lookups!$I$2-3 &gt;= 0, REPT(" ",MAX(1,lookups!$I$2-5+4+1-1-LEN(  IF(ISTEXT(SOURCE!H1116),SOURCE!H1116,  SUBSTITUTE(SUBSTITUTE(TEXT(SOURCE!H1116,"????0"),"  ","")," ",""))   ))), "")&amp;
       IF(ISTEXT(SOURCE!H1116),SOURCE!H1116, SUBSTITUTE(SUBSTITUTE(TEXT(SOURCE!H1116,"????0"),"  ","")," ",""))   &amp;","&amp; IF(lookups!$J$2-3 &gt;= 0, REPT(" ",lookups!$J$2-3-5), "")&amp;
      SOURCE!I1116&amp;
" | "&amp; IF(lookups!$K$2-LEN(SOURCE!I1116) &gt;= 0, REPT(" ",lookups!$K$2-LEN(SOURCE!I1116)), "")&amp;
      SOURCE!J1116&amp;      IF(lookups!$L$2-LEN(SOURCE!J1116) &gt;= 0, REPT(" ",lookups!$L$2-LEN(SOURCE!J1116)), "")&amp;
" | "&amp; IF(lookups!$K$2-LEN(SOURCE!I1116) &gt;= 0, REPT(" ",lookups!$K$2-LEN(SOURCE!I1116)), "")&amp;
      SOURCE!K1116&amp;      IF(lookups!$L$2-LEN(SOURCE!K1116) &gt;= 0, REPT(" ",lookups!$M$2-LEN(SOURCE!K1116)), "")&amp;
" | "&amp; SOURCE!L1116&amp;      IF(lookups!$O$2-LEN(SOURCE!L1116) &gt;= 0, REPT(" ",lookups!$O$2-LEN(SOURCE!L1116)), "")&amp;
" | "&amp; SOURCE!M1116&amp;      IF(lookups!$P$2-LEN(SOURCE!M1116) &gt;= 0, REPT(" ",lookups!$P$2-LEN(SOURCE!M1116)), "")&amp;
      "},"&amp;IF(SOURCE!O1116&lt;&gt;"",""&amp;SOURCE!O1116,"")
 )
)
)</f>
        <v>/* 1092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17" spans="1:1">
      <c r="A1117" s="80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IF(lookups!$E$2-LEN(SOURCE!C1117) &gt;= 0, REPT(" ",lookups!$E$2-LEN(SOURCE!C1117)), "")&amp;
      SOURCE!D1117&amp;", "&amp; IF(lookups!$F$2-LEN(SOURCE!D1117) &gt;= 0, REPT(" ",lookups!$F$2-LEN(SOURCE!D1117)), "")&amp;
      SOURCE!E1117&amp;", "&amp; IF(lookups!$G$2-LEN(SOURCE!E1117) &gt;=0, REPT(" ",lookups!$G$2-LEN(SOURCE!E1117)), "")&amp;
      SOURCE!F1117&amp;", "&amp; IF(lookups!$H$2-LEN(SOURCE!F1117) &gt;= 0, REPT(" ",lookups!$H$2-LEN(SOURCE!F1117)+2), "")&amp;"("&amp;
      SUBSTITUTE(TEXT(SOURCE!G1117,"??0"),"  ","")&amp;" &lt;&lt; TAM_MAX_BITS) |"&amp; IF(lookups!$I$2-3 &gt;= 0, REPT(" ",MAX(1,lookups!$I$2-5+4+1-1-LEN(  IF(ISTEXT(SOURCE!H1117),SOURCE!H1117,  SUBSTITUTE(SUBSTITUTE(TEXT(SOURCE!H1117,"????0"),"  ","")," ",""))   ))), "")&amp;
       IF(ISTEXT(SOURCE!H1117),SOURCE!H1117, SUBSTITUTE(SUBSTITUTE(TEXT(SOURCE!H1117,"????0"),"  ","")," ",""))   &amp;","&amp; IF(lookups!$J$2-3 &gt;= 0, REPT(" ",lookups!$J$2-3-5), "")&amp;
      SOURCE!I1117&amp;
" | "&amp; IF(lookups!$K$2-LEN(SOURCE!I1117) &gt;= 0, REPT(" ",lookups!$K$2-LEN(SOURCE!I1117)), "")&amp;
      SOURCE!J1117&amp;      IF(lookups!$L$2-LEN(SOURCE!J1117) &gt;= 0, REPT(" ",lookups!$L$2-LEN(SOURCE!J1117)), "")&amp;
" | "&amp; IF(lookups!$K$2-LEN(SOURCE!I1117) &gt;= 0, REPT(" ",lookups!$K$2-LEN(SOURCE!I1117)), "")&amp;
      SOURCE!K1117&amp;      IF(lookups!$L$2-LEN(SOURCE!K1117) &gt;= 0, REPT(" ",lookups!$M$2-LEN(SOURCE!K1117)), "")&amp;
" | "&amp; SOURCE!L1117&amp;      IF(lookups!$O$2-LEN(SOURCE!L1117) &gt;= 0, REPT(" ",lookups!$O$2-LEN(SOURCE!L1117)), "")&amp;
" | "&amp; SOURCE!M1117&amp;      IF(lookups!$P$2-LEN(SOURCE!M1117) &gt;= 0, REPT(" ",lookups!$P$2-LEN(SOURCE!M1117)), "")&amp;
      "},"&amp;IF(SOURCE!O1117&lt;&gt;"",""&amp;SOURCE!O1117,"")
 )
)
)</f>
        <v>/* 1093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18" spans="1:1">
      <c r="A1118" s="80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IF(lookups!$E$2-LEN(SOURCE!C1118) &gt;= 0, REPT(" ",lookups!$E$2-LEN(SOURCE!C1118)), "")&amp;
      SOURCE!D1118&amp;", "&amp; IF(lookups!$F$2-LEN(SOURCE!D1118) &gt;= 0, REPT(" ",lookups!$F$2-LEN(SOURCE!D1118)), "")&amp;
      SOURCE!E1118&amp;", "&amp; IF(lookups!$G$2-LEN(SOURCE!E1118) &gt;=0, REPT(" ",lookups!$G$2-LEN(SOURCE!E1118)), "")&amp;
      SOURCE!F1118&amp;", "&amp; IF(lookups!$H$2-LEN(SOURCE!F1118) &gt;= 0, REPT(" ",lookups!$H$2-LEN(SOURCE!F1118)+2), "")&amp;"("&amp;
      SUBSTITUTE(TEXT(SOURCE!G1118,"??0"),"  ","")&amp;" &lt;&lt; TAM_MAX_BITS) |"&amp; IF(lookups!$I$2-3 &gt;= 0, REPT(" ",MAX(1,lookups!$I$2-5+4+1-1-LEN(  IF(ISTEXT(SOURCE!H1118),SOURCE!H1118,  SUBSTITUTE(SUBSTITUTE(TEXT(SOURCE!H1118,"????0"),"  ","")," ",""))   ))), "")&amp;
       IF(ISTEXT(SOURCE!H1118),SOURCE!H1118, SUBSTITUTE(SUBSTITUTE(TEXT(SOURCE!H1118,"????0"),"  ","")," ",""))   &amp;","&amp; IF(lookups!$J$2-3 &gt;= 0, REPT(" ",lookups!$J$2-3-5), "")&amp;
      SOURCE!I1118&amp;
" | "&amp; IF(lookups!$K$2-LEN(SOURCE!I1118) &gt;= 0, REPT(" ",lookups!$K$2-LEN(SOURCE!I1118)), "")&amp;
      SOURCE!J1118&amp;      IF(lookups!$L$2-LEN(SOURCE!J1118) &gt;= 0, REPT(" ",lookups!$L$2-LEN(SOURCE!J1118)), "")&amp;
" | "&amp; IF(lookups!$K$2-LEN(SOURCE!I1118) &gt;= 0, REPT(" ",lookups!$K$2-LEN(SOURCE!I1118)), "")&amp;
      SOURCE!K1118&amp;      IF(lookups!$L$2-LEN(SOURCE!K1118) &gt;= 0, REPT(" ",lookups!$M$2-LEN(SOURCE!K1118)), "")&amp;
" | "&amp; SOURCE!L1118&amp;      IF(lookups!$O$2-LEN(SOURCE!L1118) &gt;= 0, REPT(" ",lookups!$O$2-LEN(SOURCE!L1118)), "")&amp;
" | "&amp; SOURCE!M1118&amp;      IF(lookups!$P$2-LEN(SOURCE!M1118) &gt;= 0, REPT(" ",lookups!$P$2-LEN(SOURCE!M1118)), "")&amp;
      "},"&amp;IF(SOURCE!O1118&lt;&gt;"",""&amp;SOURCE!O1118,"")
 )
)
)</f>
        <v>/* 1094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19" spans="1:1">
      <c r="A1119" s="80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IF(lookups!$E$2-LEN(SOURCE!C1119) &gt;= 0, REPT(" ",lookups!$E$2-LEN(SOURCE!C1119)), "")&amp;
      SOURCE!D1119&amp;", "&amp; IF(lookups!$F$2-LEN(SOURCE!D1119) &gt;= 0, REPT(" ",lookups!$F$2-LEN(SOURCE!D1119)), "")&amp;
      SOURCE!E1119&amp;", "&amp; IF(lookups!$G$2-LEN(SOURCE!E1119) &gt;=0, REPT(" ",lookups!$G$2-LEN(SOURCE!E1119)), "")&amp;
      SOURCE!F1119&amp;", "&amp; IF(lookups!$H$2-LEN(SOURCE!F1119) &gt;= 0, REPT(" ",lookups!$H$2-LEN(SOURCE!F1119)+2), "")&amp;"("&amp;
      SUBSTITUTE(TEXT(SOURCE!G1119,"??0"),"  ","")&amp;" &lt;&lt; TAM_MAX_BITS) |"&amp; IF(lookups!$I$2-3 &gt;= 0, REPT(" ",MAX(1,lookups!$I$2-5+4+1-1-LEN(  IF(ISTEXT(SOURCE!H1119),SOURCE!H1119,  SUBSTITUTE(SUBSTITUTE(TEXT(SOURCE!H1119,"????0"),"  ","")," ",""))   ))), "")&amp;
       IF(ISTEXT(SOURCE!H1119),SOURCE!H1119, SUBSTITUTE(SUBSTITUTE(TEXT(SOURCE!H1119,"????0"),"  ","")," ",""))   &amp;","&amp; IF(lookups!$J$2-3 &gt;= 0, REPT(" ",lookups!$J$2-3-5), "")&amp;
      SOURCE!I1119&amp;
" | "&amp; IF(lookups!$K$2-LEN(SOURCE!I1119) &gt;= 0, REPT(" ",lookups!$K$2-LEN(SOURCE!I1119)), "")&amp;
      SOURCE!J1119&amp;      IF(lookups!$L$2-LEN(SOURCE!J1119) &gt;= 0, REPT(" ",lookups!$L$2-LEN(SOURCE!J1119)), "")&amp;
" | "&amp; IF(lookups!$K$2-LEN(SOURCE!I1119) &gt;= 0, REPT(" ",lookups!$K$2-LEN(SOURCE!I1119)), "")&amp;
      SOURCE!K1119&amp;      IF(lookups!$L$2-LEN(SOURCE!K1119) &gt;= 0, REPT(" ",lookups!$M$2-LEN(SOURCE!K1119)), "")&amp;
" | "&amp; SOURCE!L1119&amp;      IF(lookups!$O$2-LEN(SOURCE!L1119) &gt;= 0, REPT(" ",lookups!$O$2-LEN(SOURCE!L1119)), "")&amp;
" | "&amp; SOURCE!M1119&amp;      IF(lookups!$P$2-LEN(SOURCE!M1119) &gt;= 0, REPT(" ",lookups!$P$2-LEN(SOURCE!M1119)), "")&amp;
      "},"&amp;IF(SOURCE!O1119&lt;&gt;"",""&amp;SOURCE!O1119,"")
 )
)
)</f>
        <v>/* 1095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20" spans="1:1">
      <c r="A1120" s="80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IF(lookups!$E$2-LEN(SOURCE!C1120) &gt;= 0, REPT(" ",lookups!$E$2-LEN(SOURCE!C1120)), "")&amp;
      SOURCE!D1120&amp;", "&amp; IF(lookups!$F$2-LEN(SOURCE!D1120) &gt;= 0, REPT(" ",lookups!$F$2-LEN(SOURCE!D1120)), "")&amp;
      SOURCE!E1120&amp;", "&amp; IF(lookups!$G$2-LEN(SOURCE!E1120) &gt;=0, REPT(" ",lookups!$G$2-LEN(SOURCE!E1120)), "")&amp;
      SOURCE!F1120&amp;", "&amp; IF(lookups!$H$2-LEN(SOURCE!F1120) &gt;= 0, REPT(" ",lookups!$H$2-LEN(SOURCE!F1120)+2), "")&amp;"("&amp;
      SUBSTITUTE(TEXT(SOURCE!G1120,"??0"),"  ","")&amp;" &lt;&lt; TAM_MAX_BITS) |"&amp; IF(lookups!$I$2-3 &gt;= 0, REPT(" ",MAX(1,lookups!$I$2-5+4+1-1-LEN(  IF(ISTEXT(SOURCE!H1120),SOURCE!H1120,  SUBSTITUTE(SUBSTITUTE(TEXT(SOURCE!H1120,"????0"),"  ","")," ",""))   ))), "")&amp;
       IF(ISTEXT(SOURCE!H1120),SOURCE!H1120, SUBSTITUTE(SUBSTITUTE(TEXT(SOURCE!H1120,"????0"),"  ","")," ",""))   &amp;","&amp; IF(lookups!$J$2-3 &gt;= 0, REPT(" ",lookups!$J$2-3-5), "")&amp;
      SOURCE!I1120&amp;
" | "&amp; IF(lookups!$K$2-LEN(SOURCE!I1120) &gt;= 0, REPT(" ",lookups!$K$2-LEN(SOURCE!I1120)), "")&amp;
      SOURCE!J1120&amp;      IF(lookups!$L$2-LEN(SOURCE!J1120) &gt;= 0, REPT(" ",lookups!$L$2-LEN(SOURCE!J1120)), "")&amp;
" | "&amp; IF(lookups!$K$2-LEN(SOURCE!I1120) &gt;= 0, REPT(" ",lookups!$K$2-LEN(SOURCE!I1120)), "")&amp;
      SOURCE!K1120&amp;      IF(lookups!$L$2-LEN(SOURCE!K1120) &gt;= 0, REPT(" ",lookups!$M$2-LEN(SOURCE!K1120)), "")&amp;
" | "&amp; SOURCE!L1120&amp;      IF(lookups!$O$2-LEN(SOURCE!L1120) &gt;= 0, REPT(" ",lookups!$O$2-LEN(SOURCE!L1120)), "")&amp;
" | "&amp; SOURCE!M1120&amp;      IF(lookups!$P$2-LEN(SOURCE!M1120) &gt;= 0, REPT(" ",lookups!$P$2-LEN(SOURCE!M1120)), "")&amp;
      "},"&amp;IF(SOURCE!O1120&lt;&gt;"",""&amp;SOURCE!O1120,"")
 )
)
)</f>
        <v>/* 1096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21" spans="1:1">
      <c r="A1121" s="80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IF(lookups!$E$2-LEN(SOURCE!C1121) &gt;= 0, REPT(" ",lookups!$E$2-LEN(SOURCE!C1121)), "")&amp;
      SOURCE!D1121&amp;", "&amp; IF(lookups!$F$2-LEN(SOURCE!D1121) &gt;= 0, REPT(" ",lookups!$F$2-LEN(SOURCE!D1121)), "")&amp;
      SOURCE!E1121&amp;", "&amp; IF(lookups!$G$2-LEN(SOURCE!E1121) &gt;=0, REPT(" ",lookups!$G$2-LEN(SOURCE!E1121)), "")&amp;
      SOURCE!F1121&amp;", "&amp; IF(lookups!$H$2-LEN(SOURCE!F1121) &gt;= 0, REPT(" ",lookups!$H$2-LEN(SOURCE!F1121)+2), "")&amp;"("&amp;
      SUBSTITUTE(TEXT(SOURCE!G1121,"??0"),"  ","")&amp;" &lt;&lt; TAM_MAX_BITS) |"&amp; IF(lookups!$I$2-3 &gt;= 0, REPT(" ",MAX(1,lookups!$I$2-5+4+1-1-LEN(  IF(ISTEXT(SOURCE!H1121),SOURCE!H1121,  SUBSTITUTE(SUBSTITUTE(TEXT(SOURCE!H1121,"????0"),"  ","")," ",""))   ))), "")&amp;
       IF(ISTEXT(SOURCE!H1121),SOURCE!H1121, SUBSTITUTE(SUBSTITUTE(TEXT(SOURCE!H1121,"????0"),"  ","")," ",""))   &amp;","&amp; IF(lookups!$J$2-3 &gt;= 0, REPT(" ",lookups!$J$2-3-5), "")&amp;
      SOURCE!I1121&amp;
" | "&amp; IF(lookups!$K$2-LEN(SOURCE!I1121) &gt;= 0, REPT(" ",lookups!$K$2-LEN(SOURCE!I1121)), "")&amp;
      SOURCE!J1121&amp;      IF(lookups!$L$2-LEN(SOURCE!J1121) &gt;= 0, REPT(" ",lookups!$L$2-LEN(SOURCE!J1121)), "")&amp;
" | "&amp; IF(lookups!$K$2-LEN(SOURCE!I1121) &gt;= 0, REPT(" ",lookups!$K$2-LEN(SOURCE!I1121)), "")&amp;
      SOURCE!K1121&amp;      IF(lookups!$L$2-LEN(SOURCE!K1121) &gt;= 0, REPT(" ",lookups!$M$2-LEN(SOURCE!K1121)), "")&amp;
" | "&amp; SOURCE!L1121&amp;      IF(lookups!$O$2-LEN(SOURCE!L1121) &gt;= 0, REPT(" ",lookups!$O$2-LEN(SOURCE!L1121)), "")&amp;
" | "&amp; SOURCE!M1121&amp;      IF(lookups!$P$2-LEN(SOURCE!M1121) &gt;= 0, REPT(" ",lookups!$P$2-LEN(SOURCE!M1121)), "")&amp;
      "},"&amp;IF(SOURCE!O1121&lt;&gt;"",""&amp;SOURCE!O1121,"")
 )
)
)</f>
        <v>/* 1097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22" spans="1:1">
      <c r="A1122" s="80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IF(lookups!$E$2-LEN(SOURCE!C1122) &gt;= 0, REPT(" ",lookups!$E$2-LEN(SOURCE!C1122)), "")&amp;
      SOURCE!D1122&amp;", "&amp; IF(lookups!$F$2-LEN(SOURCE!D1122) &gt;= 0, REPT(" ",lookups!$F$2-LEN(SOURCE!D1122)), "")&amp;
      SOURCE!E1122&amp;", "&amp; IF(lookups!$G$2-LEN(SOURCE!E1122) &gt;=0, REPT(" ",lookups!$G$2-LEN(SOURCE!E1122)), "")&amp;
      SOURCE!F1122&amp;", "&amp; IF(lookups!$H$2-LEN(SOURCE!F1122) &gt;= 0, REPT(" ",lookups!$H$2-LEN(SOURCE!F1122)+2), "")&amp;"("&amp;
      SUBSTITUTE(TEXT(SOURCE!G1122,"??0"),"  ","")&amp;" &lt;&lt; TAM_MAX_BITS) |"&amp; IF(lookups!$I$2-3 &gt;= 0, REPT(" ",MAX(1,lookups!$I$2-5+4+1-1-LEN(  IF(ISTEXT(SOURCE!H1122),SOURCE!H1122,  SUBSTITUTE(SUBSTITUTE(TEXT(SOURCE!H1122,"????0"),"  ","")," ",""))   ))), "")&amp;
       IF(ISTEXT(SOURCE!H1122),SOURCE!H1122, SUBSTITUTE(SUBSTITUTE(TEXT(SOURCE!H1122,"????0"),"  ","")," ",""))   &amp;","&amp; IF(lookups!$J$2-3 &gt;= 0, REPT(" ",lookups!$J$2-3-5), "")&amp;
      SOURCE!I1122&amp;
" | "&amp; IF(lookups!$K$2-LEN(SOURCE!I1122) &gt;= 0, REPT(" ",lookups!$K$2-LEN(SOURCE!I1122)), "")&amp;
      SOURCE!J1122&amp;      IF(lookups!$L$2-LEN(SOURCE!J1122) &gt;= 0, REPT(" ",lookups!$L$2-LEN(SOURCE!J1122)), "")&amp;
" | "&amp; IF(lookups!$K$2-LEN(SOURCE!I1122) &gt;= 0, REPT(" ",lookups!$K$2-LEN(SOURCE!I1122)), "")&amp;
      SOURCE!K1122&amp;      IF(lookups!$L$2-LEN(SOURCE!K1122) &gt;= 0, REPT(" ",lookups!$M$2-LEN(SOURCE!K1122)), "")&amp;
" | "&amp; SOURCE!L1122&amp;      IF(lookups!$O$2-LEN(SOURCE!L1122) &gt;= 0, REPT(" ",lookups!$O$2-LEN(SOURCE!L1122)), "")&amp;
" | "&amp; SOURCE!M1122&amp;      IF(lookups!$P$2-LEN(SOURCE!M1122) &gt;= 0, REPT(" ",lookups!$P$2-LEN(SOURCE!M1122)), "")&amp;
      "},"&amp;IF(SOURCE!O1122&lt;&gt;"",""&amp;SOURCE!O1122,"")
 )
)
)</f>
        <v>/* 1098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23" spans="1:1">
      <c r="A1123" s="80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IF(lookups!$E$2-LEN(SOURCE!C1123) &gt;= 0, REPT(" ",lookups!$E$2-LEN(SOURCE!C1123)), "")&amp;
      SOURCE!D1123&amp;", "&amp; IF(lookups!$F$2-LEN(SOURCE!D1123) &gt;= 0, REPT(" ",lookups!$F$2-LEN(SOURCE!D1123)), "")&amp;
      SOURCE!E1123&amp;", "&amp; IF(lookups!$G$2-LEN(SOURCE!E1123) &gt;=0, REPT(" ",lookups!$G$2-LEN(SOURCE!E1123)), "")&amp;
      SOURCE!F1123&amp;", "&amp; IF(lookups!$H$2-LEN(SOURCE!F1123) &gt;= 0, REPT(" ",lookups!$H$2-LEN(SOURCE!F1123)+2), "")&amp;"("&amp;
      SUBSTITUTE(TEXT(SOURCE!G1123,"??0"),"  ","")&amp;" &lt;&lt; TAM_MAX_BITS) |"&amp; IF(lookups!$I$2-3 &gt;= 0, REPT(" ",MAX(1,lookups!$I$2-5+4+1-1-LEN(  IF(ISTEXT(SOURCE!H1123),SOURCE!H1123,  SUBSTITUTE(SUBSTITUTE(TEXT(SOURCE!H1123,"????0"),"  ","")," ",""))   ))), "")&amp;
       IF(ISTEXT(SOURCE!H1123),SOURCE!H1123, SUBSTITUTE(SUBSTITUTE(TEXT(SOURCE!H1123,"????0"),"  ","")," ",""))   &amp;","&amp; IF(lookups!$J$2-3 &gt;= 0, REPT(" ",lookups!$J$2-3-5), "")&amp;
      SOURCE!I1123&amp;
" | "&amp; IF(lookups!$K$2-LEN(SOURCE!I1123) &gt;= 0, REPT(" ",lookups!$K$2-LEN(SOURCE!I1123)), "")&amp;
      SOURCE!J1123&amp;      IF(lookups!$L$2-LEN(SOURCE!J1123) &gt;= 0, REPT(" ",lookups!$L$2-LEN(SOURCE!J1123)), "")&amp;
" | "&amp; IF(lookups!$K$2-LEN(SOURCE!I1123) &gt;= 0, REPT(" ",lookups!$K$2-LEN(SOURCE!I1123)), "")&amp;
      SOURCE!K1123&amp;      IF(lookups!$L$2-LEN(SOURCE!K1123) &gt;= 0, REPT(" ",lookups!$M$2-LEN(SOURCE!K1123)), "")&amp;
" | "&amp; SOURCE!L1123&amp;      IF(lookups!$O$2-LEN(SOURCE!L1123) &gt;= 0, REPT(" ",lookups!$O$2-LEN(SOURCE!L1123)), "")&amp;
" | "&amp; SOURCE!M1123&amp;      IF(lookups!$P$2-LEN(SOURCE!M1123) &gt;= 0, REPT(" ",lookups!$P$2-LEN(SOURCE!M1123)), "")&amp;
      "},"&amp;IF(SOURCE!O1123&lt;&gt;"",""&amp;SOURCE!O1123,"")
 )
)
)</f>
        <v>/* 1099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24" spans="1:1">
      <c r="A1124" s="80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IF(lookups!$E$2-LEN(SOURCE!C1124) &gt;= 0, REPT(" ",lookups!$E$2-LEN(SOURCE!C1124)), "")&amp;
      SOURCE!D1124&amp;", "&amp; IF(lookups!$F$2-LEN(SOURCE!D1124) &gt;= 0, REPT(" ",lookups!$F$2-LEN(SOURCE!D1124)), "")&amp;
      SOURCE!E1124&amp;", "&amp; IF(lookups!$G$2-LEN(SOURCE!E1124) &gt;=0, REPT(" ",lookups!$G$2-LEN(SOURCE!E1124)), "")&amp;
      SOURCE!F1124&amp;", "&amp; IF(lookups!$H$2-LEN(SOURCE!F1124) &gt;= 0, REPT(" ",lookups!$H$2-LEN(SOURCE!F1124)+2), "")&amp;"("&amp;
      SUBSTITUTE(TEXT(SOURCE!G1124,"??0"),"  ","")&amp;" &lt;&lt; TAM_MAX_BITS) |"&amp; IF(lookups!$I$2-3 &gt;= 0, REPT(" ",MAX(1,lookups!$I$2-5+4+1-1-LEN(  IF(ISTEXT(SOURCE!H1124),SOURCE!H1124,  SUBSTITUTE(SUBSTITUTE(TEXT(SOURCE!H1124,"????0"),"  ","")," ",""))   ))), "")&amp;
       IF(ISTEXT(SOURCE!H1124),SOURCE!H1124, SUBSTITUTE(SUBSTITUTE(TEXT(SOURCE!H1124,"????0"),"  ","")," ",""))   &amp;","&amp; IF(lookups!$J$2-3 &gt;= 0, REPT(" ",lookups!$J$2-3-5), "")&amp;
      SOURCE!I1124&amp;
" | "&amp; IF(lookups!$K$2-LEN(SOURCE!I1124) &gt;= 0, REPT(" ",lookups!$K$2-LEN(SOURCE!I1124)), "")&amp;
      SOURCE!J1124&amp;      IF(lookups!$L$2-LEN(SOURCE!J1124) &gt;= 0, REPT(" ",lookups!$L$2-LEN(SOURCE!J1124)), "")&amp;
" | "&amp; IF(lookups!$K$2-LEN(SOURCE!I1124) &gt;= 0, REPT(" ",lookups!$K$2-LEN(SOURCE!I1124)), "")&amp;
      SOURCE!K1124&amp;      IF(lookups!$L$2-LEN(SOURCE!K1124) &gt;= 0, REPT(" ",lookups!$M$2-LEN(SOURCE!K1124)), "")&amp;
" | "&amp; SOURCE!L1124&amp;      IF(lookups!$O$2-LEN(SOURCE!L1124) &gt;= 0, REPT(" ",lookups!$O$2-LEN(SOURCE!L1124)), "")&amp;
" | "&amp; SOURCE!M1124&amp;      IF(lookups!$P$2-LEN(SOURCE!M1124) &gt;= 0, REPT(" ",lookups!$P$2-LEN(SOURCE!M1124)), "")&amp;
      "},"&amp;IF(SOURCE!O1124&lt;&gt;"",""&amp;SOURCE!O1124,"")
 )
)
)</f>
        <v>/* 1100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25" spans="1:1">
      <c r="A1125" s="80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IF(lookups!$E$2-LEN(SOURCE!C1125) &gt;= 0, REPT(" ",lookups!$E$2-LEN(SOURCE!C1125)), "")&amp;
      SOURCE!D1125&amp;", "&amp; IF(lookups!$F$2-LEN(SOURCE!D1125) &gt;= 0, REPT(" ",lookups!$F$2-LEN(SOURCE!D1125)), "")&amp;
      SOURCE!E1125&amp;", "&amp; IF(lookups!$G$2-LEN(SOURCE!E1125) &gt;=0, REPT(" ",lookups!$G$2-LEN(SOURCE!E1125)), "")&amp;
      SOURCE!F1125&amp;", "&amp; IF(lookups!$H$2-LEN(SOURCE!F1125) &gt;= 0, REPT(" ",lookups!$H$2-LEN(SOURCE!F1125)+2), "")&amp;"("&amp;
      SUBSTITUTE(TEXT(SOURCE!G1125,"??0"),"  ","")&amp;" &lt;&lt; TAM_MAX_BITS) |"&amp; IF(lookups!$I$2-3 &gt;= 0, REPT(" ",MAX(1,lookups!$I$2-5+4+1-1-LEN(  IF(ISTEXT(SOURCE!H1125),SOURCE!H1125,  SUBSTITUTE(SUBSTITUTE(TEXT(SOURCE!H1125,"????0"),"  ","")," ",""))   ))), "")&amp;
       IF(ISTEXT(SOURCE!H1125),SOURCE!H1125, SUBSTITUTE(SUBSTITUTE(TEXT(SOURCE!H1125,"????0"),"  ","")," ",""))   &amp;","&amp; IF(lookups!$J$2-3 &gt;= 0, REPT(" ",lookups!$J$2-3-5), "")&amp;
      SOURCE!I1125&amp;
" | "&amp; IF(lookups!$K$2-LEN(SOURCE!I1125) &gt;= 0, REPT(" ",lookups!$K$2-LEN(SOURCE!I1125)), "")&amp;
      SOURCE!J1125&amp;      IF(lookups!$L$2-LEN(SOURCE!J1125) &gt;= 0, REPT(" ",lookups!$L$2-LEN(SOURCE!J1125)), "")&amp;
" | "&amp; IF(lookups!$K$2-LEN(SOURCE!I1125) &gt;= 0, REPT(" ",lookups!$K$2-LEN(SOURCE!I1125)), "")&amp;
      SOURCE!K1125&amp;      IF(lookups!$L$2-LEN(SOURCE!K1125) &gt;= 0, REPT(" ",lookups!$M$2-LEN(SOURCE!K1125)), "")&amp;
" | "&amp; SOURCE!L1125&amp;      IF(lookups!$O$2-LEN(SOURCE!L1125) &gt;= 0, REPT(" ",lookups!$O$2-LEN(SOURCE!L1125)), "")&amp;
" | "&amp; SOURCE!M1125&amp;      IF(lookups!$P$2-LEN(SOURCE!M1125) &gt;= 0, REPT(" ",lookups!$P$2-LEN(SOURCE!M1125)), "")&amp;
      "},"&amp;IF(SOURCE!O1125&lt;&gt;"",""&amp;SOURCE!O1125,"")
 )
)
)</f>
        <v>/* 1101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26" spans="1:1">
      <c r="A1126" s="80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IF(lookups!$E$2-LEN(SOURCE!C1126) &gt;= 0, REPT(" ",lookups!$E$2-LEN(SOURCE!C1126)), "")&amp;
      SOURCE!D1126&amp;", "&amp; IF(lookups!$F$2-LEN(SOURCE!D1126) &gt;= 0, REPT(" ",lookups!$F$2-LEN(SOURCE!D1126)), "")&amp;
      SOURCE!E1126&amp;", "&amp; IF(lookups!$G$2-LEN(SOURCE!E1126) &gt;=0, REPT(" ",lookups!$G$2-LEN(SOURCE!E1126)), "")&amp;
      SOURCE!F1126&amp;", "&amp; IF(lookups!$H$2-LEN(SOURCE!F1126) &gt;= 0, REPT(" ",lookups!$H$2-LEN(SOURCE!F1126)+2), "")&amp;"("&amp;
      SUBSTITUTE(TEXT(SOURCE!G1126,"??0"),"  ","")&amp;" &lt;&lt; TAM_MAX_BITS) |"&amp; IF(lookups!$I$2-3 &gt;= 0, REPT(" ",MAX(1,lookups!$I$2-5+4+1-1-LEN(  IF(ISTEXT(SOURCE!H1126),SOURCE!H1126,  SUBSTITUTE(SUBSTITUTE(TEXT(SOURCE!H1126,"????0"),"  ","")," ",""))   ))), "")&amp;
       IF(ISTEXT(SOURCE!H1126),SOURCE!H1126, SUBSTITUTE(SUBSTITUTE(TEXT(SOURCE!H1126,"????0"),"  ","")," ",""))   &amp;","&amp; IF(lookups!$J$2-3 &gt;= 0, REPT(" ",lookups!$J$2-3-5), "")&amp;
      SOURCE!I1126&amp;
" | "&amp; IF(lookups!$K$2-LEN(SOURCE!I1126) &gt;= 0, REPT(" ",lookups!$K$2-LEN(SOURCE!I1126)), "")&amp;
      SOURCE!J1126&amp;      IF(lookups!$L$2-LEN(SOURCE!J1126) &gt;= 0, REPT(" ",lookups!$L$2-LEN(SOURCE!J1126)), "")&amp;
" | "&amp; IF(lookups!$K$2-LEN(SOURCE!I1126) &gt;= 0, REPT(" ",lookups!$K$2-LEN(SOURCE!I1126)), "")&amp;
      SOURCE!K1126&amp;      IF(lookups!$L$2-LEN(SOURCE!K1126) &gt;= 0, REPT(" ",lookups!$M$2-LEN(SOURCE!K1126)), "")&amp;
" | "&amp; SOURCE!L1126&amp;      IF(lookups!$O$2-LEN(SOURCE!L1126) &gt;= 0, REPT(" ",lookups!$O$2-LEN(SOURCE!L1126)), "")&amp;
" | "&amp; SOURCE!M1126&amp;      IF(lookups!$P$2-LEN(SOURCE!M1126) &gt;= 0, REPT(" ",lookups!$P$2-LEN(SOURCE!M1126)), "")&amp;
      "},"&amp;IF(SOURCE!O1126&lt;&gt;"",""&amp;SOURCE!O1126,"")
 )
)
)</f>
        <v>/* 1102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27" spans="1:1">
      <c r="A1127" s="80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IF(lookups!$E$2-LEN(SOURCE!C1127) &gt;= 0, REPT(" ",lookups!$E$2-LEN(SOURCE!C1127)), "")&amp;
      SOURCE!D1127&amp;", "&amp; IF(lookups!$F$2-LEN(SOURCE!D1127) &gt;= 0, REPT(" ",lookups!$F$2-LEN(SOURCE!D1127)), "")&amp;
      SOURCE!E1127&amp;", "&amp; IF(lookups!$G$2-LEN(SOURCE!E1127) &gt;=0, REPT(" ",lookups!$G$2-LEN(SOURCE!E1127)), "")&amp;
      SOURCE!F1127&amp;", "&amp; IF(lookups!$H$2-LEN(SOURCE!F1127) &gt;= 0, REPT(" ",lookups!$H$2-LEN(SOURCE!F1127)+2), "")&amp;"("&amp;
      SUBSTITUTE(TEXT(SOURCE!G1127,"??0"),"  ","")&amp;" &lt;&lt; TAM_MAX_BITS) |"&amp; IF(lookups!$I$2-3 &gt;= 0, REPT(" ",MAX(1,lookups!$I$2-5+4+1-1-LEN(  IF(ISTEXT(SOURCE!H1127),SOURCE!H1127,  SUBSTITUTE(SUBSTITUTE(TEXT(SOURCE!H1127,"????0"),"  ","")," ",""))   ))), "")&amp;
       IF(ISTEXT(SOURCE!H1127),SOURCE!H1127, SUBSTITUTE(SUBSTITUTE(TEXT(SOURCE!H1127,"????0"),"  ","")," ",""))   &amp;","&amp; IF(lookups!$J$2-3 &gt;= 0, REPT(" ",lookups!$J$2-3-5), "")&amp;
      SOURCE!I1127&amp;
" | "&amp; IF(lookups!$K$2-LEN(SOURCE!I1127) &gt;= 0, REPT(" ",lookups!$K$2-LEN(SOURCE!I1127)), "")&amp;
      SOURCE!J1127&amp;      IF(lookups!$L$2-LEN(SOURCE!J1127) &gt;= 0, REPT(" ",lookups!$L$2-LEN(SOURCE!J1127)), "")&amp;
" | "&amp; IF(lookups!$K$2-LEN(SOURCE!I1127) &gt;= 0, REPT(" ",lookups!$K$2-LEN(SOURCE!I1127)), "")&amp;
      SOURCE!K1127&amp;      IF(lookups!$L$2-LEN(SOURCE!K1127) &gt;= 0, REPT(" ",lookups!$M$2-LEN(SOURCE!K1127)), "")&amp;
" | "&amp; SOURCE!L1127&amp;      IF(lookups!$O$2-LEN(SOURCE!L1127) &gt;= 0, REPT(" ",lookups!$O$2-LEN(SOURCE!L1127)), "")&amp;
" | "&amp; SOURCE!M1127&amp;      IF(lookups!$P$2-LEN(SOURCE!M1127) &gt;= 0, REPT(" ",lookups!$P$2-LEN(SOURCE!M1127)), "")&amp;
      "},"&amp;IF(SOURCE!O1127&lt;&gt;"",""&amp;SOURCE!O1127,"")
 )
)
)</f>
        <v>/* 1103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28" spans="1:1">
      <c r="A1128" s="80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IF(lookups!$E$2-LEN(SOURCE!C1128) &gt;= 0, REPT(" ",lookups!$E$2-LEN(SOURCE!C1128)), "")&amp;
      SOURCE!D1128&amp;", "&amp; IF(lookups!$F$2-LEN(SOURCE!D1128) &gt;= 0, REPT(" ",lookups!$F$2-LEN(SOURCE!D1128)), "")&amp;
      SOURCE!E1128&amp;", "&amp; IF(lookups!$G$2-LEN(SOURCE!E1128) &gt;=0, REPT(" ",lookups!$G$2-LEN(SOURCE!E1128)), "")&amp;
      SOURCE!F1128&amp;", "&amp; IF(lookups!$H$2-LEN(SOURCE!F1128) &gt;= 0, REPT(" ",lookups!$H$2-LEN(SOURCE!F1128)+2), "")&amp;"("&amp;
      SUBSTITUTE(TEXT(SOURCE!G1128,"??0"),"  ","")&amp;" &lt;&lt; TAM_MAX_BITS) |"&amp; IF(lookups!$I$2-3 &gt;= 0, REPT(" ",MAX(1,lookups!$I$2-5+4+1-1-LEN(  IF(ISTEXT(SOURCE!H1128),SOURCE!H1128,  SUBSTITUTE(SUBSTITUTE(TEXT(SOURCE!H1128,"????0"),"  ","")," ",""))   ))), "")&amp;
       IF(ISTEXT(SOURCE!H1128),SOURCE!H1128, SUBSTITUTE(SUBSTITUTE(TEXT(SOURCE!H1128,"????0"),"  ","")," ",""))   &amp;","&amp; IF(lookups!$J$2-3 &gt;= 0, REPT(" ",lookups!$J$2-3-5), "")&amp;
      SOURCE!I1128&amp;
" | "&amp; IF(lookups!$K$2-LEN(SOURCE!I1128) &gt;= 0, REPT(" ",lookups!$K$2-LEN(SOURCE!I1128)), "")&amp;
      SOURCE!J1128&amp;      IF(lookups!$L$2-LEN(SOURCE!J1128) &gt;= 0, REPT(" ",lookups!$L$2-LEN(SOURCE!J1128)), "")&amp;
" | "&amp; IF(lookups!$K$2-LEN(SOURCE!I1128) &gt;= 0, REPT(" ",lookups!$K$2-LEN(SOURCE!I1128)), "")&amp;
      SOURCE!K1128&amp;      IF(lookups!$L$2-LEN(SOURCE!K1128) &gt;= 0, REPT(" ",lookups!$M$2-LEN(SOURCE!K1128)), "")&amp;
" | "&amp; SOURCE!L1128&amp;      IF(lookups!$O$2-LEN(SOURCE!L1128) &gt;= 0, REPT(" ",lookups!$O$2-LEN(SOURCE!L1128)), "")&amp;
" | "&amp; SOURCE!M1128&amp;      IF(lookups!$P$2-LEN(SOURCE!M1128) &gt;= 0, REPT(" ",lookups!$P$2-LEN(SOURCE!M1128)), "")&amp;
      "},"&amp;IF(SOURCE!O1128&lt;&gt;"",""&amp;SOURCE!O1128,"")
 )
)
)</f>
        <v>/* 1104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29" spans="1:1">
      <c r="A1129" s="80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IF(lookups!$E$2-LEN(SOURCE!C1129) &gt;= 0, REPT(" ",lookups!$E$2-LEN(SOURCE!C1129)), "")&amp;
      SOURCE!D1129&amp;", "&amp; IF(lookups!$F$2-LEN(SOURCE!D1129) &gt;= 0, REPT(" ",lookups!$F$2-LEN(SOURCE!D1129)), "")&amp;
      SOURCE!E1129&amp;", "&amp; IF(lookups!$G$2-LEN(SOURCE!E1129) &gt;=0, REPT(" ",lookups!$G$2-LEN(SOURCE!E1129)), "")&amp;
      SOURCE!F1129&amp;", "&amp; IF(lookups!$H$2-LEN(SOURCE!F1129) &gt;= 0, REPT(" ",lookups!$H$2-LEN(SOURCE!F1129)+2), "")&amp;"("&amp;
      SUBSTITUTE(TEXT(SOURCE!G1129,"??0"),"  ","")&amp;" &lt;&lt; TAM_MAX_BITS) |"&amp; IF(lookups!$I$2-3 &gt;= 0, REPT(" ",MAX(1,lookups!$I$2-5+4+1-1-LEN(  IF(ISTEXT(SOURCE!H1129),SOURCE!H1129,  SUBSTITUTE(SUBSTITUTE(TEXT(SOURCE!H1129,"????0"),"  ","")," ",""))   ))), "")&amp;
       IF(ISTEXT(SOURCE!H1129),SOURCE!H1129, SUBSTITUTE(SUBSTITUTE(TEXT(SOURCE!H1129,"????0"),"  ","")," ",""))   &amp;","&amp; IF(lookups!$J$2-3 &gt;= 0, REPT(" ",lookups!$J$2-3-5), "")&amp;
      SOURCE!I1129&amp;
" | "&amp; IF(lookups!$K$2-LEN(SOURCE!I1129) &gt;= 0, REPT(" ",lookups!$K$2-LEN(SOURCE!I1129)), "")&amp;
      SOURCE!J1129&amp;      IF(lookups!$L$2-LEN(SOURCE!J1129) &gt;= 0, REPT(" ",lookups!$L$2-LEN(SOURCE!J1129)), "")&amp;
" | "&amp; IF(lookups!$K$2-LEN(SOURCE!I1129) &gt;= 0, REPT(" ",lookups!$K$2-LEN(SOURCE!I1129)), "")&amp;
      SOURCE!K1129&amp;      IF(lookups!$L$2-LEN(SOURCE!K1129) &gt;= 0, REPT(" ",lookups!$M$2-LEN(SOURCE!K1129)), "")&amp;
" | "&amp; SOURCE!L1129&amp;      IF(lookups!$O$2-LEN(SOURCE!L1129) &gt;= 0, REPT(" ",lookups!$O$2-LEN(SOURCE!L1129)), "")&amp;
" | "&amp; SOURCE!M1129&amp;      IF(lookups!$P$2-LEN(SOURCE!M1129) &gt;= 0, REPT(" ",lookups!$P$2-LEN(SOURCE!M1129)), "")&amp;
      "},"&amp;IF(SOURCE!O1129&lt;&gt;"",""&amp;SOURCE!O1129,"")
 )
)
)</f>
        <v>/* 1105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30" spans="1:1">
      <c r="A1130" s="80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IF(lookups!$E$2-LEN(SOURCE!C1130) &gt;= 0, REPT(" ",lookups!$E$2-LEN(SOURCE!C1130)), "")&amp;
      SOURCE!D1130&amp;", "&amp; IF(lookups!$F$2-LEN(SOURCE!D1130) &gt;= 0, REPT(" ",lookups!$F$2-LEN(SOURCE!D1130)), "")&amp;
      SOURCE!E1130&amp;", "&amp; IF(lookups!$G$2-LEN(SOURCE!E1130) &gt;=0, REPT(" ",lookups!$G$2-LEN(SOURCE!E1130)), "")&amp;
      SOURCE!F1130&amp;", "&amp; IF(lookups!$H$2-LEN(SOURCE!F1130) &gt;= 0, REPT(" ",lookups!$H$2-LEN(SOURCE!F1130)+2), "")&amp;"("&amp;
      SUBSTITUTE(TEXT(SOURCE!G1130,"??0"),"  ","")&amp;" &lt;&lt; TAM_MAX_BITS) |"&amp; IF(lookups!$I$2-3 &gt;= 0, REPT(" ",MAX(1,lookups!$I$2-5+4+1-1-LEN(  IF(ISTEXT(SOURCE!H1130),SOURCE!H1130,  SUBSTITUTE(SUBSTITUTE(TEXT(SOURCE!H1130,"????0"),"  ","")," ",""))   ))), "")&amp;
       IF(ISTEXT(SOURCE!H1130),SOURCE!H1130, SUBSTITUTE(SUBSTITUTE(TEXT(SOURCE!H1130,"????0"),"  ","")," ",""))   &amp;","&amp; IF(lookups!$J$2-3 &gt;= 0, REPT(" ",lookups!$J$2-3-5), "")&amp;
      SOURCE!I1130&amp;
" | "&amp; IF(lookups!$K$2-LEN(SOURCE!I1130) &gt;= 0, REPT(" ",lookups!$K$2-LEN(SOURCE!I1130)), "")&amp;
      SOURCE!J1130&amp;      IF(lookups!$L$2-LEN(SOURCE!J1130) &gt;= 0, REPT(" ",lookups!$L$2-LEN(SOURCE!J1130)), "")&amp;
" | "&amp; IF(lookups!$K$2-LEN(SOURCE!I1130) &gt;= 0, REPT(" ",lookups!$K$2-LEN(SOURCE!I1130)), "")&amp;
      SOURCE!K1130&amp;      IF(lookups!$L$2-LEN(SOURCE!K1130) &gt;= 0, REPT(" ",lookups!$M$2-LEN(SOURCE!K1130)), "")&amp;
" | "&amp; SOURCE!L1130&amp;      IF(lookups!$O$2-LEN(SOURCE!L1130) &gt;= 0, REPT(" ",lookups!$O$2-LEN(SOURCE!L1130)), "")&amp;
" | "&amp; SOURCE!M1130&amp;      IF(lookups!$P$2-LEN(SOURCE!M1130) &gt;= 0, REPT(" ",lookups!$P$2-LEN(SOURCE!M1130)), "")&amp;
      "},"&amp;IF(SOURCE!O1130&lt;&gt;"",""&amp;SOURCE!O1130,"")
 )
)
)</f>
        <v>/* 1106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31" spans="1:1">
      <c r="A1131" s="80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IF(lookups!$E$2-LEN(SOURCE!C1131) &gt;= 0, REPT(" ",lookups!$E$2-LEN(SOURCE!C1131)), "")&amp;
      SOURCE!D1131&amp;", "&amp; IF(lookups!$F$2-LEN(SOURCE!D1131) &gt;= 0, REPT(" ",lookups!$F$2-LEN(SOURCE!D1131)), "")&amp;
      SOURCE!E1131&amp;", "&amp; IF(lookups!$G$2-LEN(SOURCE!E1131) &gt;=0, REPT(" ",lookups!$G$2-LEN(SOURCE!E1131)), "")&amp;
      SOURCE!F1131&amp;", "&amp; IF(lookups!$H$2-LEN(SOURCE!F1131) &gt;= 0, REPT(" ",lookups!$H$2-LEN(SOURCE!F1131)+2), "")&amp;"("&amp;
      SUBSTITUTE(TEXT(SOURCE!G1131,"??0"),"  ","")&amp;" &lt;&lt; TAM_MAX_BITS) |"&amp; IF(lookups!$I$2-3 &gt;= 0, REPT(" ",MAX(1,lookups!$I$2-5+4+1-1-LEN(  IF(ISTEXT(SOURCE!H1131),SOURCE!H1131,  SUBSTITUTE(SUBSTITUTE(TEXT(SOURCE!H1131,"????0"),"  ","")," ",""))   ))), "")&amp;
       IF(ISTEXT(SOURCE!H1131),SOURCE!H1131, SUBSTITUTE(SUBSTITUTE(TEXT(SOURCE!H1131,"????0"),"  ","")," ",""))   &amp;","&amp; IF(lookups!$J$2-3 &gt;= 0, REPT(" ",lookups!$J$2-3-5), "")&amp;
      SOURCE!I1131&amp;
" | "&amp; IF(lookups!$K$2-LEN(SOURCE!I1131) &gt;= 0, REPT(" ",lookups!$K$2-LEN(SOURCE!I1131)), "")&amp;
      SOURCE!J1131&amp;      IF(lookups!$L$2-LEN(SOURCE!J1131) &gt;= 0, REPT(" ",lookups!$L$2-LEN(SOURCE!J1131)), "")&amp;
" | "&amp; IF(lookups!$K$2-LEN(SOURCE!I1131) &gt;= 0, REPT(" ",lookups!$K$2-LEN(SOURCE!I1131)), "")&amp;
      SOURCE!K1131&amp;      IF(lookups!$L$2-LEN(SOURCE!K1131) &gt;= 0, REPT(" ",lookups!$M$2-LEN(SOURCE!K1131)), "")&amp;
" | "&amp; SOURCE!L1131&amp;      IF(lookups!$O$2-LEN(SOURCE!L1131) &gt;= 0, REPT(" ",lookups!$O$2-LEN(SOURCE!L1131)), "")&amp;
" | "&amp; SOURCE!M1131&amp;      IF(lookups!$P$2-LEN(SOURCE!M1131) &gt;= 0, REPT(" ",lookups!$P$2-LEN(SOURCE!M1131)), "")&amp;
      "},"&amp;IF(SOURCE!O1131&lt;&gt;"",""&amp;SOURCE!O1131,"")
 )
)
)</f>
        <v>/* 1107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32" spans="1:1">
      <c r="A1132" s="80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IF(lookups!$E$2-LEN(SOURCE!C1132) &gt;= 0, REPT(" ",lookups!$E$2-LEN(SOURCE!C1132)), "")&amp;
      SOURCE!D1132&amp;", "&amp; IF(lookups!$F$2-LEN(SOURCE!D1132) &gt;= 0, REPT(" ",lookups!$F$2-LEN(SOURCE!D1132)), "")&amp;
      SOURCE!E1132&amp;", "&amp; IF(lookups!$G$2-LEN(SOURCE!E1132) &gt;=0, REPT(" ",lookups!$G$2-LEN(SOURCE!E1132)), "")&amp;
      SOURCE!F1132&amp;", "&amp; IF(lookups!$H$2-LEN(SOURCE!F1132) &gt;= 0, REPT(" ",lookups!$H$2-LEN(SOURCE!F1132)+2), "")&amp;"("&amp;
      SUBSTITUTE(TEXT(SOURCE!G1132,"??0"),"  ","")&amp;" &lt;&lt; TAM_MAX_BITS) |"&amp; IF(lookups!$I$2-3 &gt;= 0, REPT(" ",MAX(1,lookups!$I$2-5+4+1-1-LEN(  IF(ISTEXT(SOURCE!H1132),SOURCE!H1132,  SUBSTITUTE(SUBSTITUTE(TEXT(SOURCE!H1132,"????0"),"  ","")," ",""))   ))), "")&amp;
       IF(ISTEXT(SOURCE!H1132),SOURCE!H1132, SUBSTITUTE(SUBSTITUTE(TEXT(SOURCE!H1132,"????0"),"  ","")," ",""))   &amp;","&amp; IF(lookups!$J$2-3 &gt;= 0, REPT(" ",lookups!$J$2-3-5), "")&amp;
      SOURCE!I1132&amp;
" | "&amp; IF(lookups!$K$2-LEN(SOURCE!I1132) &gt;= 0, REPT(" ",lookups!$K$2-LEN(SOURCE!I1132)), "")&amp;
      SOURCE!J1132&amp;      IF(lookups!$L$2-LEN(SOURCE!J1132) &gt;= 0, REPT(" ",lookups!$L$2-LEN(SOURCE!J1132)), "")&amp;
" | "&amp; IF(lookups!$K$2-LEN(SOURCE!I1132) &gt;= 0, REPT(" ",lookups!$K$2-LEN(SOURCE!I1132)), "")&amp;
      SOURCE!K1132&amp;      IF(lookups!$L$2-LEN(SOURCE!K1132) &gt;= 0, REPT(" ",lookups!$M$2-LEN(SOURCE!K1132)), "")&amp;
" | "&amp; SOURCE!L1132&amp;      IF(lookups!$O$2-LEN(SOURCE!L1132) &gt;= 0, REPT(" ",lookups!$O$2-LEN(SOURCE!L1132)), "")&amp;
" | "&amp; SOURCE!M1132&amp;      IF(lookups!$P$2-LEN(SOURCE!M1132) &gt;= 0, REPT(" ",lookups!$P$2-LEN(SOURCE!M1132)), "")&amp;
      "},"&amp;IF(SOURCE!O1132&lt;&gt;"",""&amp;SOURCE!O1132,"")
 )
)
)</f>
        <v>/* 1108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33" spans="1:1">
      <c r="A1133" s="80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IF(lookups!$E$2-LEN(SOURCE!C1133) &gt;= 0, REPT(" ",lookups!$E$2-LEN(SOURCE!C1133)), "")&amp;
      SOURCE!D1133&amp;", "&amp; IF(lookups!$F$2-LEN(SOURCE!D1133) &gt;= 0, REPT(" ",lookups!$F$2-LEN(SOURCE!D1133)), "")&amp;
      SOURCE!E1133&amp;", "&amp; IF(lookups!$G$2-LEN(SOURCE!E1133) &gt;=0, REPT(" ",lookups!$G$2-LEN(SOURCE!E1133)), "")&amp;
      SOURCE!F1133&amp;", "&amp; IF(lookups!$H$2-LEN(SOURCE!F1133) &gt;= 0, REPT(" ",lookups!$H$2-LEN(SOURCE!F1133)+2), "")&amp;"("&amp;
      SUBSTITUTE(TEXT(SOURCE!G1133,"??0"),"  ","")&amp;" &lt;&lt; TAM_MAX_BITS) |"&amp; IF(lookups!$I$2-3 &gt;= 0, REPT(" ",MAX(1,lookups!$I$2-5+4+1-1-LEN(  IF(ISTEXT(SOURCE!H1133),SOURCE!H1133,  SUBSTITUTE(SUBSTITUTE(TEXT(SOURCE!H1133,"????0"),"  ","")," ",""))   ))), "")&amp;
       IF(ISTEXT(SOURCE!H1133),SOURCE!H1133, SUBSTITUTE(SUBSTITUTE(TEXT(SOURCE!H1133,"????0"),"  ","")," ",""))   &amp;","&amp; IF(lookups!$J$2-3 &gt;= 0, REPT(" ",lookups!$J$2-3-5), "")&amp;
      SOURCE!I1133&amp;
" | "&amp; IF(lookups!$K$2-LEN(SOURCE!I1133) &gt;= 0, REPT(" ",lookups!$K$2-LEN(SOURCE!I1133)), "")&amp;
      SOURCE!J1133&amp;      IF(lookups!$L$2-LEN(SOURCE!J1133) &gt;= 0, REPT(" ",lookups!$L$2-LEN(SOURCE!J1133)), "")&amp;
" | "&amp; IF(lookups!$K$2-LEN(SOURCE!I1133) &gt;= 0, REPT(" ",lookups!$K$2-LEN(SOURCE!I1133)), "")&amp;
      SOURCE!K1133&amp;      IF(lookups!$L$2-LEN(SOURCE!K1133) &gt;= 0, REPT(" ",lookups!$M$2-LEN(SOURCE!K1133)), "")&amp;
" | "&amp; SOURCE!L1133&amp;      IF(lookups!$O$2-LEN(SOURCE!L1133) &gt;= 0, REPT(" ",lookups!$O$2-LEN(SOURCE!L1133)), "")&amp;
" | "&amp; SOURCE!M1133&amp;      IF(lookups!$P$2-LEN(SOURCE!M1133) &gt;= 0, REPT(" ",lookups!$P$2-LEN(SOURCE!M1133)), "")&amp;
      "},"&amp;IF(SOURCE!O1133&lt;&gt;"",""&amp;SOURCE!O1133,"")
 )
)
)</f>
        <v>/* 1109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34" spans="1:1">
      <c r="A1134" s="80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IF(lookups!$E$2-LEN(SOURCE!C1134) &gt;= 0, REPT(" ",lookups!$E$2-LEN(SOURCE!C1134)), "")&amp;
      SOURCE!D1134&amp;", "&amp; IF(lookups!$F$2-LEN(SOURCE!D1134) &gt;= 0, REPT(" ",lookups!$F$2-LEN(SOURCE!D1134)), "")&amp;
      SOURCE!E1134&amp;", "&amp; IF(lookups!$G$2-LEN(SOURCE!E1134) &gt;=0, REPT(" ",lookups!$G$2-LEN(SOURCE!E1134)), "")&amp;
      SOURCE!F1134&amp;", "&amp; IF(lookups!$H$2-LEN(SOURCE!F1134) &gt;= 0, REPT(" ",lookups!$H$2-LEN(SOURCE!F1134)+2), "")&amp;"("&amp;
      SUBSTITUTE(TEXT(SOURCE!G1134,"??0"),"  ","")&amp;" &lt;&lt; TAM_MAX_BITS) |"&amp; IF(lookups!$I$2-3 &gt;= 0, REPT(" ",MAX(1,lookups!$I$2-5+4+1-1-LEN(  IF(ISTEXT(SOURCE!H1134),SOURCE!H1134,  SUBSTITUTE(SUBSTITUTE(TEXT(SOURCE!H1134,"????0"),"  ","")," ",""))   ))), "")&amp;
       IF(ISTEXT(SOURCE!H1134),SOURCE!H1134, SUBSTITUTE(SUBSTITUTE(TEXT(SOURCE!H1134,"????0"),"  ","")," ",""))   &amp;","&amp; IF(lookups!$J$2-3 &gt;= 0, REPT(" ",lookups!$J$2-3-5), "")&amp;
      SOURCE!I1134&amp;
" | "&amp; IF(lookups!$K$2-LEN(SOURCE!I1134) &gt;= 0, REPT(" ",lookups!$K$2-LEN(SOURCE!I1134)), "")&amp;
      SOURCE!J1134&amp;      IF(lookups!$L$2-LEN(SOURCE!J1134) &gt;= 0, REPT(" ",lookups!$L$2-LEN(SOURCE!J1134)), "")&amp;
" | "&amp; IF(lookups!$K$2-LEN(SOURCE!I1134) &gt;= 0, REPT(" ",lookups!$K$2-LEN(SOURCE!I1134)), "")&amp;
      SOURCE!K1134&amp;      IF(lookups!$L$2-LEN(SOURCE!K1134) &gt;= 0, REPT(" ",lookups!$M$2-LEN(SOURCE!K1134)), "")&amp;
" | "&amp; SOURCE!L1134&amp;      IF(lookups!$O$2-LEN(SOURCE!L1134) &gt;= 0, REPT(" ",lookups!$O$2-LEN(SOURCE!L1134)), "")&amp;
" | "&amp; SOURCE!M1134&amp;      IF(lookups!$P$2-LEN(SOURCE!M1134) &gt;= 0, REPT(" ",lookups!$P$2-LEN(SOURCE!M1134)), "")&amp;
      "},"&amp;IF(SOURCE!O1134&lt;&gt;"",""&amp;SOURCE!O1134,"")
 )
)
)</f>
        <v>/* 1110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35" spans="1:1">
      <c r="A1135" s="80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IF(lookups!$E$2-LEN(SOURCE!C1135) &gt;= 0, REPT(" ",lookups!$E$2-LEN(SOURCE!C1135)), "")&amp;
      SOURCE!D1135&amp;", "&amp; IF(lookups!$F$2-LEN(SOURCE!D1135) &gt;= 0, REPT(" ",lookups!$F$2-LEN(SOURCE!D1135)), "")&amp;
      SOURCE!E1135&amp;", "&amp; IF(lookups!$G$2-LEN(SOURCE!E1135) &gt;=0, REPT(" ",lookups!$G$2-LEN(SOURCE!E1135)), "")&amp;
      SOURCE!F1135&amp;", "&amp; IF(lookups!$H$2-LEN(SOURCE!F1135) &gt;= 0, REPT(" ",lookups!$H$2-LEN(SOURCE!F1135)+2), "")&amp;"("&amp;
      SUBSTITUTE(TEXT(SOURCE!G1135,"??0"),"  ","")&amp;" &lt;&lt; TAM_MAX_BITS) |"&amp; IF(lookups!$I$2-3 &gt;= 0, REPT(" ",MAX(1,lookups!$I$2-5+4+1-1-LEN(  IF(ISTEXT(SOURCE!H1135),SOURCE!H1135,  SUBSTITUTE(SUBSTITUTE(TEXT(SOURCE!H1135,"????0"),"  ","")," ",""))   ))), "")&amp;
       IF(ISTEXT(SOURCE!H1135),SOURCE!H1135, SUBSTITUTE(SUBSTITUTE(TEXT(SOURCE!H1135,"????0"),"  ","")," ",""))   &amp;","&amp; IF(lookups!$J$2-3 &gt;= 0, REPT(" ",lookups!$J$2-3-5), "")&amp;
      SOURCE!I1135&amp;
" | "&amp; IF(lookups!$K$2-LEN(SOURCE!I1135) &gt;= 0, REPT(" ",lookups!$K$2-LEN(SOURCE!I1135)), "")&amp;
      SOURCE!J1135&amp;      IF(lookups!$L$2-LEN(SOURCE!J1135) &gt;= 0, REPT(" ",lookups!$L$2-LEN(SOURCE!J1135)), "")&amp;
" | "&amp; IF(lookups!$K$2-LEN(SOURCE!I1135) &gt;= 0, REPT(" ",lookups!$K$2-LEN(SOURCE!I1135)), "")&amp;
      SOURCE!K1135&amp;      IF(lookups!$L$2-LEN(SOURCE!K1135) &gt;= 0, REPT(" ",lookups!$M$2-LEN(SOURCE!K1135)), "")&amp;
" | "&amp; SOURCE!L1135&amp;      IF(lookups!$O$2-LEN(SOURCE!L1135) &gt;= 0, REPT(" ",lookups!$O$2-LEN(SOURCE!L1135)), "")&amp;
" | "&amp; SOURCE!M1135&amp;      IF(lookups!$P$2-LEN(SOURCE!M1135) &gt;= 0, REPT(" ",lookups!$P$2-LEN(SOURCE!M1135)), "")&amp;
      "},"&amp;IF(SOURCE!O1135&lt;&gt;"",""&amp;SOURCE!O1135,"")
 )
)
)</f>
        <v>/* 1111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36" spans="1:1">
      <c r="A1136" s="80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IF(lookups!$E$2-LEN(SOURCE!C1136) &gt;= 0, REPT(" ",lookups!$E$2-LEN(SOURCE!C1136)), "")&amp;
      SOURCE!D1136&amp;", "&amp; IF(lookups!$F$2-LEN(SOURCE!D1136) &gt;= 0, REPT(" ",lookups!$F$2-LEN(SOURCE!D1136)), "")&amp;
      SOURCE!E1136&amp;", "&amp; IF(lookups!$G$2-LEN(SOURCE!E1136) &gt;=0, REPT(" ",lookups!$G$2-LEN(SOURCE!E1136)), "")&amp;
      SOURCE!F1136&amp;", "&amp; IF(lookups!$H$2-LEN(SOURCE!F1136) &gt;= 0, REPT(" ",lookups!$H$2-LEN(SOURCE!F1136)+2), "")&amp;"("&amp;
      SUBSTITUTE(TEXT(SOURCE!G1136,"??0"),"  ","")&amp;" &lt;&lt; TAM_MAX_BITS) |"&amp; IF(lookups!$I$2-3 &gt;= 0, REPT(" ",MAX(1,lookups!$I$2-5+4+1-1-LEN(  IF(ISTEXT(SOURCE!H1136),SOURCE!H1136,  SUBSTITUTE(SUBSTITUTE(TEXT(SOURCE!H1136,"????0"),"  ","")," ",""))   ))), "")&amp;
       IF(ISTEXT(SOURCE!H1136),SOURCE!H1136, SUBSTITUTE(SUBSTITUTE(TEXT(SOURCE!H1136,"????0"),"  ","")," ",""))   &amp;","&amp; IF(lookups!$J$2-3 &gt;= 0, REPT(" ",lookups!$J$2-3-5), "")&amp;
      SOURCE!I1136&amp;
" | "&amp; IF(lookups!$K$2-LEN(SOURCE!I1136) &gt;= 0, REPT(" ",lookups!$K$2-LEN(SOURCE!I1136)), "")&amp;
      SOURCE!J1136&amp;      IF(lookups!$L$2-LEN(SOURCE!J1136) &gt;= 0, REPT(" ",lookups!$L$2-LEN(SOURCE!J1136)), "")&amp;
" | "&amp; IF(lookups!$K$2-LEN(SOURCE!I1136) &gt;= 0, REPT(" ",lookups!$K$2-LEN(SOURCE!I1136)), "")&amp;
      SOURCE!K1136&amp;      IF(lookups!$L$2-LEN(SOURCE!K1136) &gt;= 0, REPT(" ",lookups!$M$2-LEN(SOURCE!K1136)), "")&amp;
" | "&amp; SOURCE!L1136&amp;      IF(lookups!$O$2-LEN(SOURCE!L1136) &gt;= 0, REPT(" ",lookups!$O$2-LEN(SOURCE!L1136)), "")&amp;
" | "&amp; SOURCE!M1136&amp;      IF(lookups!$P$2-LEN(SOURCE!M1136) &gt;= 0, REPT(" ",lookups!$P$2-LEN(SOURCE!M1136)), "")&amp;
      "},"&amp;IF(SOURCE!O1136&lt;&gt;"",""&amp;SOURCE!O1136,"")
 )
)
)</f>
        <v>/* 1112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37" spans="1:1">
      <c r="A1137" s="80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IF(lookups!$E$2-LEN(SOURCE!C1137) &gt;= 0, REPT(" ",lookups!$E$2-LEN(SOURCE!C1137)), "")&amp;
      SOURCE!D1137&amp;", "&amp; IF(lookups!$F$2-LEN(SOURCE!D1137) &gt;= 0, REPT(" ",lookups!$F$2-LEN(SOURCE!D1137)), "")&amp;
      SOURCE!E1137&amp;", "&amp; IF(lookups!$G$2-LEN(SOURCE!E1137) &gt;=0, REPT(" ",lookups!$G$2-LEN(SOURCE!E1137)), "")&amp;
      SOURCE!F1137&amp;", "&amp; IF(lookups!$H$2-LEN(SOURCE!F1137) &gt;= 0, REPT(" ",lookups!$H$2-LEN(SOURCE!F1137)+2), "")&amp;"("&amp;
      SUBSTITUTE(TEXT(SOURCE!G1137,"??0"),"  ","")&amp;" &lt;&lt; TAM_MAX_BITS) |"&amp; IF(lookups!$I$2-3 &gt;= 0, REPT(" ",MAX(1,lookups!$I$2-5+4+1-1-LEN(  IF(ISTEXT(SOURCE!H1137),SOURCE!H1137,  SUBSTITUTE(SUBSTITUTE(TEXT(SOURCE!H1137,"????0"),"  ","")," ",""))   ))), "")&amp;
       IF(ISTEXT(SOURCE!H1137),SOURCE!H1137, SUBSTITUTE(SUBSTITUTE(TEXT(SOURCE!H1137,"????0"),"  ","")," ",""))   &amp;","&amp; IF(lookups!$J$2-3 &gt;= 0, REPT(" ",lookups!$J$2-3-5), "")&amp;
      SOURCE!I1137&amp;
" | "&amp; IF(lookups!$K$2-LEN(SOURCE!I1137) &gt;= 0, REPT(" ",lookups!$K$2-LEN(SOURCE!I1137)), "")&amp;
      SOURCE!J1137&amp;      IF(lookups!$L$2-LEN(SOURCE!J1137) &gt;= 0, REPT(" ",lookups!$L$2-LEN(SOURCE!J1137)), "")&amp;
" | "&amp; IF(lookups!$K$2-LEN(SOURCE!I1137) &gt;= 0, REPT(" ",lookups!$K$2-LEN(SOURCE!I1137)), "")&amp;
      SOURCE!K1137&amp;      IF(lookups!$L$2-LEN(SOURCE!K1137) &gt;= 0, REPT(" ",lookups!$M$2-LEN(SOURCE!K1137)), "")&amp;
" | "&amp; SOURCE!L1137&amp;      IF(lookups!$O$2-LEN(SOURCE!L1137) &gt;= 0, REPT(" ",lookups!$O$2-LEN(SOURCE!L1137)), "")&amp;
" | "&amp; SOURCE!M1137&amp;      IF(lookups!$P$2-LEN(SOURCE!M1137) &gt;= 0, REPT(" ",lookups!$P$2-LEN(SOURCE!M1137)), "")&amp;
      "},"&amp;IF(SOURCE!O1137&lt;&gt;"",""&amp;SOURCE!O1137,"")
 )
)
)</f>
        <v>/* 1113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38" spans="1:1">
      <c r="A1138" s="80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IF(lookups!$E$2-LEN(SOURCE!C1138) &gt;= 0, REPT(" ",lookups!$E$2-LEN(SOURCE!C1138)), "")&amp;
      SOURCE!D1138&amp;", "&amp; IF(lookups!$F$2-LEN(SOURCE!D1138) &gt;= 0, REPT(" ",lookups!$F$2-LEN(SOURCE!D1138)), "")&amp;
      SOURCE!E1138&amp;", "&amp; IF(lookups!$G$2-LEN(SOURCE!E1138) &gt;=0, REPT(" ",lookups!$G$2-LEN(SOURCE!E1138)), "")&amp;
      SOURCE!F1138&amp;", "&amp; IF(lookups!$H$2-LEN(SOURCE!F1138) &gt;= 0, REPT(" ",lookups!$H$2-LEN(SOURCE!F1138)+2), "")&amp;"("&amp;
      SUBSTITUTE(TEXT(SOURCE!G1138,"??0"),"  ","")&amp;" &lt;&lt; TAM_MAX_BITS) |"&amp; IF(lookups!$I$2-3 &gt;= 0, REPT(" ",MAX(1,lookups!$I$2-5+4+1-1-LEN(  IF(ISTEXT(SOURCE!H1138),SOURCE!H1138,  SUBSTITUTE(SUBSTITUTE(TEXT(SOURCE!H1138,"????0"),"  ","")," ",""))   ))), "")&amp;
       IF(ISTEXT(SOURCE!H1138),SOURCE!H1138, SUBSTITUTE(SUBSTITUTE(TEXT(SOURCE!H1138,"????0"),"  ","")," ",""))   &amp;","&amp; IF(lookups!$J$2-3 &gt;= 0, REPT(" ",lookups!$J$2-3-5), "")&amp;
      SOURCE!I1138&amp;
" | "&amp; IF(lookups!$K$2-LEN(SOURCE!I1138) &gt;= 0, REPT(" ",lookups!$K$2-LEN(SOURCE!I1138)), "")&amp;
      SOURCE!J1138&amp;      IF(lookups!$L$2-LEN(SOURCE!J1138) &gt;= 0, REPT(" ",lookups!$L$2-LEN(SOURCE!J1138)), "")&amp;
" | "&amp; IF(lookups!$K$2-LEN(SOURCE!I1138) &gt;= 0, REPT(" ",lookups!$K$2-LEN(SOURCE!I1138)), "")&amp;
      SOURCE!K1138&amp;      IF(lookups!$L$2-LEN(SOURCE!K1138) &gt;= 0, REPT(" ",lookups!$M$2-LEN(SOURCE!K1138)), "")&amp;
" | "&amp; SOURCE!L1138&amp;      IF(lookups!$O$2-LEN(SOURCE!L1138) &gt;= 0, REPT(" ",lookups!$O$2-LEN(SOURCE!L1138)), "")&amp;
" | "&amp; SOURCE!M1138&amp;      IF(lookups!$P$2-LEN(SOURCE!M1138) &gt;= 0, REPT(" ",lookups!$P$2-LEN(SOURCE!M1138)), "")&amp;
      "},"&amp;IF(SOURCE!O1138&lt;&gt;"",""&amp;SOURCE!O1138,"")
 )
)
)</f>
        <v>/* 1114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39" spans="1:1">
      <c r="A1139" s="80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IF(lookups!$E$2-LEN(SOURCE!C1139) &gt;= 0, REPT(" ",lookups!$E$2-LEN(SOURCE!C1139)), "")&amp;
      SOURCE!D1139&amp;", "&amp; IF(lookups!$F$2-LEN(SOURCE!D1139) &gt;= 0, REPT(" ",lookups!$F$2-LEN(SOURCE!D1139)), "")&amp;
      SOURCE!E1139&amp;", "&amp; IF(lookups!$G$2-LEN(SOURCE!E1139) &gt;=0, REPT(" ",lookups!$G$2-LEN(SOURCE!E1139)), "")&amp;
      SOURCE!F1139&amp;", "&amp; IF(lookups!$H$2-LEN(SOURCE!F1139) &gt;= 0, REPT(" ",lookups!$H$2-LEN(SOURCE!F1139)+2), "")&amp;"("&amp;
      SUBSTITUTE(TEXT(SOURCE!G1139,"??0"),"  ","")&amp;" &lt;&lt; TAM_MAX_BITS) |"&amp; IF(lookups!$I$2-3 &gt;= 0, REPT(" ",MAX(1,lookups!$I$2-5+4+1-1-LEN(  IF(ISTEXT(SOURCE!H1139),SOURCE!H1139,  SUBSTITUTE(SUBSTITUTE(TEXT(SOURCE!H1139,"????0"),"  ","")," ",""))   ))), "")&amp;
       IF(ISTEXT(SOURCE!H1139),SOURCE!H1139, SUBSTITUTE(SUBSTITUTE(TEXT(SOURCE!H1139,"????0"),"  ","")," ",""))   &amp;","&amp; IF(lookups!$J$2-3 &gt;= 0, REPT(" ",lookups!$J$2-3-5), "")&amp;
      SOURCE!I1139&amp;
" | "&amp; IF(lookups!$K$2-LEN(SOURCE!I1139) &gt;= 0, REPT(" ",lookups!$K$2-LEN(SOURCE!I1139)), "")&amp;
      SOURCE!J1139&amp;      IF(lookups!$L$2-LEN(SOURCE!J1139) &gt;= 0, REPT(" ",lookups!$L$2-LEN(SOURCE!J1139)), "")&amp;
" | "&amp; IF(lookups!$K$2-LEN(SOURCE!I1139) &gt;= 0, REPT(" ",lookups!$K$2-LEN(SOURCE!I1139)), "")&amp;
      SOURCE!K1139&amp;      IF(lookups!$L$2-LEN(SOURCE!K1139) &gt;= 0, REPT(" ",lookups!$M$2-LEN(SOURCE!K1139)), "")&amp;
" | "&amp; SOURCE!L1139&amp;      IF(lookups!$O$2-LEN(SOURCE!L1139) &gt;= 0, REPT(" ",lookups!$O$2-LEN(SOURCE!L1139)), "")&amp;
" | "&amp; SOURCE!M1139&amp;      IF(lookups!$P$2-LEN(SOURCE!M1139) &gt;= 0, REPT(" ",lookups!$P$2-LEN(SOURCE!M1139)), "")&amp;
      "},"&amp;IF(SOURCE!O1139&lt;&gt;"",""&amp;SOURCE!O1139,"")
 )
)
)</f>
        <v>/* 1115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40" spans="1:1">
      <c r="A1140" s="80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IF(lookups!$E$2-LEN(SOURCE!C1140) &gt;= 0, REPT(" ",lookups!$E$2-LEN(SOURCE!C1140)), "")&amp;
      SOURCE!D1140&amp;", "&amp; IF(lookups!$F$2-LEN(SOURCE!D1140) &gt;= 0, REPT(" ",lookups!$F$2-LEN(SOURCE!D1140)), "")&amp;
      SOURCE!E1140&amp;", "&amp; IF(lookups!$G$2-LEN(SOURCE!E1140) &gt;=0, REPT(" ",lookups!$G$2-LEN(SOURCE!E1140)), "")&amp;
      SOURCE!F1140&amp;", "&amp; IF(lookups!$H$2-LEN(SOURCE!F1140) &gt;= 0, REPT(" ",lookups!$H$2-LEN(SOURCE!F1140)+2), "")&amp;"("&amp;
      SUBSTITUTE(TEXT(SOURCE!G1140,"??0"),"  ","")&amp;" &lt;&lt; TAM_MAX_BITS) |"&amp; IF(lookups!$I$2-3 &gt;= 0, REPT(" ",MAX(1,lookups!$I$2-5+4+1-1-LEN(  IF(ISTEXT(SOURCE!H1140),SOURCE!H1140,  SUBSTITUTE(SUBSTITUTE(TEXT(SOURCE!H1140,"????0"),"  ","")," ",""))   ))), "")&amp;
       IF(ISTEXT(SOURCE!H1140),SOURCE!H1140, SUBSTITUTE(SUBSTITUTE(TEXT(SOURCE!H1140,"????0"),"  ","")," ",""))   &amp;","&amp; IF(lookups!$J$2-3 &gt;= 0, REPT(" ",lookups!$J$2-3-5), "")&amp;
      SOURCE!I1140&amp;
" | "&amp; IF(lookups!$K$2-LEN(SOURCE!I1140) &gt;= 0, REPT(" ",lookups!$K$2-LEN(SOURCE!I1140)), "")&amp;
      SOURCE!J1140&amp;      IF(lookups!$L$2-LEN(SOURCE!J1140) &gt;= 0, REPT(" ",lookups!$L$2-LEN(SOURCE!J1140)), "")&amp;
" | "&amp; IF(lookups!$K$2-LEN(SOURCE!I1140) &gt;= 0, REPT(" ",lookups!$K$2-LEN(SOURCE!I1140)), "")&amp;
      SOURCE!K1140&amp;      IF(lookups!$L$2-LEN(SOURCE!K1140) &gt;= 0, REPT(" ",lookups!$M$2-LEN(SOURCE!K1140)), "")&amp;
" | "&amp; SOURCE!L1140&amp;      IF(lookups!$O$2-LEN(SOURCE!L1140) &gt;= 0, REPT(" ",lookups!$O$2-LEN(SOURCE!L1140)), "")&amp;
" | "&amp; SOURCE!M1140&amp;      IF(lookups!$P$2-LEN(SOURCE!M1140) &gt;= 0, REPT(" ",lookups!$P$2-LEN(SOURCE!M1140)), "")&amp;
      "},"&amp;IF(SOURCE!O1140&lt;&gt;"",""&amp;SOURCE!O1140,"")
 )
)
)</f>
        <v>/* 1116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41" spans="1:1">
      <c r="A1141" s="80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IF(lookups!$E$2-LEN(SOURCE!C1141) &gt;= 0, REPT(" ",lookups!$E$2-LEN(SOURCE!C1141)), "")&amp;
      SOURCE!D1141&amp;", "&amp; IF(lookups!$F$2-LEN(SOURCE!D1141) &gt;= 0, REPT(" ",lookups!$F$2-LEN(SOURCE!D1141)), "")&amp;
      SOURCE!E1141&amp;", "&amp; IF(lookups!$G$2-LEN(SOURCE!E1141) &gt;=0, REPT(" ",lookups!$G$2-LEN(SOURCE!E1141)), "")&amp;
      SOURCE!F1141&amp;", "&amp; IF(lookups!$H$2-LEN(SOURCE!F1141) &gt;= 0, REPT(" ",lookups!$H$2-LEN(SOURCE!F1141)+2), "")&amp;"("&amp;
      SUBSTITUTE(TEXT(SOURCE!G1141,"??0"),"  ","")&amp;" &lt;&lt; TAM_MAX_BITS) |"&amp; IF(lookups!$I$2-3 &gt;= 0, REPT(" ",MAX(1,lookups!$I$2-5+4+1-1-LEN(  IF(ISTEXT(SOURCE!H1141),SOURCE!H1141,  SUBSTITUTE(SUBSTITUTE(TEXT(SOURCE!H1141,"????0"),"  ","")," ",""))   ))), "")&amp;
       IF(ISTEXT(SOURCE!H1141),SOURCE!H1141, SUBSTITUTE(SUBSTITUTE(TEXT(SOURCE!H1141,"????0"),"  ","")," ",""))   &amp;","&amp; IF(lookups!$J$2-3 &gt;= 0, REPT(" ",lookups!$J$2-3-5), "")&amp;
      SOURCE!I1141&amp;
" | "&amp; IF(lookups!$K$2-LEN(SOURCE!I1141) &gt;= 0, REPT(" ",lookups!$K$2-LEN(SOURCE!I1141)), "")&amp;
      SOURCE!J1141&amp;      IF(lookups!$L$2-LEN(SOURCE!J1141) &gt;= 0, REPT(" ",lookups!$L$2-LEN(SOURCE!J1141)), "")&amp;
" | "&amp; IF(lookups!$K$2-LEN(SOURCE!I1141) &gt;= 0, REPT(" ",lookups!$K$2-LEN(SOURCE!I1141)), "")&amp;
      SOURCE!K1141&amp;      IF(lookups!$L$2-LEN(SOURCE!K1141) &gt;= 0, REPT(" ",lookups!$M$2-LEN(SOURCE!K1141)), "")&amp;
" | "&amp; SOURCE!L1141&amp;      IF(lookups!$O$2-LEN(SOURCE!L1141) &gt;= 0, REPT(" ",lookups!$O$2-LEN(SOURCE!L1141)), "")&amp;
" | "&amp; SOURCE!M1141&amp;      IF(lookups!$P$2-LEN(SOURCE!M1141) &gt;= 0, REPT(" ",lookups!$P$2-LEN(SOURCE!M1141)), "")&amp;
      "},"&amp;IF(SOURCE!O1141&lt;&gt;"",""&amp;SOURCE!O1141,"")
 )
)
)</f>
        <v>/* 1117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42" spans="1:1">
      <c r="A1142" s="80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IF(lookups!$E$2-LEN(SOURCE!C1142) &gt;= 0, REPT(" ",lookups!$E$2-LEN(SOURCE!C1142)), "")&amp;
      SOURCE!D1142&amp;", "&amp; IF(lookups!$F$2-LEN(SOURCE!D1142) &gt;= 0, REPT(" ",lookups!$F$2-LEN(SOURCE!D1142)), "")&amp;
      SOURCE!E1142&amp;", "&amp; IF(lookups!$G$2-LEN(SOURCE!E1142) &gt;=0, REPT(" ",lookups!$G$2-LEN(SOURCE!E1142)), "")&amp;
      SOURCE!F1142&amp;", "&amp; IF(lookups!$H$2-LEN(SOURCE!F1142) &gt;= 0, REPT(" ",lookups!$H$2-LEN(SOURCE!F1142)+2), "")&amp;"("&amp;
      SUBSTITUTE(TEXT(SOURCE!G1142,"??0"),"  ","")&amp;" &lt;&lt; TAM_MAX_BITS) |"&amp; IF(lookups!$I$2-3 &gt;= 0, REPT(" ",MAX(1,lookups!$I$2-5+4+1-1-LEN(  IF(ISTEXT(SOURCE!H1142),SOURCE!H1142,  SUBSTITUTE(SUBSTITUTE(TEXT(SOURCE!H1142,"????0"),"  ","")," ",""))   ))), "")&amp;
       IF(ISTEXT(SOURCE!H1142),SOURCE!H1142, SUBSTITUTE(SUBSTITUTE(TEXT(SOURCE!H1142,"????0"),"  ","")," ",""))   &amp;","&amp; IF(lookups!$J$2-3 &gt;= 0, REPT(" ",lookups!$J$2-3-5), "")&amp;
      SOURCE!I1142&amp;
" | "&amp; IF(lookups!$K$2-LEN(SOURCE!I1142) &gt;= 0, REPT(" ",lookups!$K$2-LEN(SOURCE!I1142)), "")&amp;
      SOURCE!J1142&amp;      IF(lookups!$L$2-LEN(SOURCE!J1142) &gt;= 0, REPT(" ",lookups!$L$2-LEN(SOURCE!J1142)), "")&amp;
" | "&amp; IF(lookups!$K$2-LEN(SOURCE!I1142) &gt;= 0, REPT(" ",lookups!$K$2-LEN(SOURCE!I1142)), "")&amp;
      SOURCE!K1142&amp;      IF(lookups!$L$2-LEN(SOURCE!K1142) &gt;= 0, REPT(" ",lookups!$M$2-LEN(SOURCE!K1142)), "")&amp;
" | "&amp; SOURCE!L1142&amp;      IF(lookups!$O$2-LEN(SOURCE!L1142) &gt;= 0, REPT(" ",lookups!$O$2-LEN(SOURCE!L1142)), "")&amp;
" | "&amp; SOURCE!M1142&amp;      IF(lookups!$P$2-LEN(SOURCE!M1142) &gt;= 0, REPT(" ",lookups!$P$2-LEN(SOURCE!M1142)), "")&amp;
      "},"&amp;IF(SOURCE!O1142&lt;&gt;"",""&amp;SOURCE!O1142,"")
 )
)
)</f>
        <v>/* 1118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43" spans="1:1">
      <c r="A1143" s="80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IF(lookups!$E$2-LEN(SOURCE!C1143) &gt;= 0, REPT(" ",lookups!$E$2-LEN(SOURCE!C1143)), "")&amp;
      SOURCE!D1143&amp;", "&amp; IF(lookups!$F$2-LEN(SOURCE!D1143) &gt;= 0, REPT(" ",lookups!$F$2-LEN(SOURCE!D1143)), "")&amp;
      SOURCE!E1143&amp;", "&amp; IF(lookups!$G$2-LEN(SOURCE!E1143) &gt;=0, REPT(" ",lookups!$G$2-LEN(SOURCE!E1143)), "")&amp;
      SOURCE!F1143&amp;", "&amp; IF(lookups!$H$2-LEN(SOURCE!F1143) &gt;= 0, REPT(" ",lookups!$H$2-LEN(SOURCE!F1143)+2), "")&amp;"("&amp;
      SUBSTITUTE(TEXT(SOURCE!G1143,"??0"),"  ","")&amp;" &lt;&lt; TAM_MAX_BITS) |"&amp; IF(lookups!$I$2-3 &gt;= 0, REPT(" ",MAX(1,lookups!$I$2-5+4+1-1-LEN(  IF(ISTEXT(SOURCE!H1143),SOURCE!H1143,  SUBSTITUTE(SUBSTITUTE(TEXT(SOURCE!H1143,"????0"),"  ","")," ",""))   ))), "")&amp;
       IF(ISTEXT(SOURCE!H1143),SOURCE!H1143, SUBSTITUTE(SUBSTITUTE(TEXT(SOURCE!H1143,"????0"),"  ","")," ",""))   &amp;","&amp; IF(lookups!$J$2-3 &gt;= 0, REPT(" ",lookups!$J$2-3-5), "")&amp;
      SOURCE!I1143&amp;
" | "&amp; IF(lookups!$K$2-LEN(SOURCE!I1143) &gt;= 0, REPT(" ",lookups!$K$2-LEN(SOURCE!I1143)), "")&amp;
      SOURCE!J1143&amp;      IF(lookups!$L$2-LEN(SOURCE!J1143) &gt;= 0, REPT(" ",lookups!$L$2-LEN(SOURCE!J1143)), "")&amp;
" | "&amp; IF(lookups!$K$2-LEN(SOURCE!I1143) &gt;= 0, REPT(" ",lookups!$K$2-LEN(SOURCE!I1143)), "")&amp;
      SOURCE!K1143&amp;      IF(lookups!$L$2-LEN(SOURCE!K1143) &gt;= 0, REPT(" ",lookups!$M$2-LEN(SOURCE!K1143)), "")&amp;
" | "&amp; SOURCE!L1143&amp;      IF(lookups!$O$2-LEN(SOURCE!L1143) &gt;= 0, REPT(" ",lookups!$O$2-LEN(SOURCE!L1143)), "")&amp;
" | "&amp; SOURCE!M1143&amp;      IF(lookups!$P$2-LEN(SOURCE!M1143) &gt;= 0, REPT(" ",lookups!$P$2-LEN(SOURCE!M1143)), "")&amp;
      "},"&amp;IF(SOURCE!O1143&lt;&gt;"",""&amp;SOURCE!O1143,"")
 )
)
)</f>
        <v>/* 1119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44" spans="1:1">
      <c r="A1144" s="80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IF(lookups!$E$2-LEN(SOURCE!C1144) &gt;= 0, REPT(" ",lookups!$E$2-LEN(SOURCE!C1144)), "")&amp;
      SOURCE!D1144&amp;", "&amp; IF(lookups!$F$2-LEN(SOURCE!D1144) &gt;= 0, REPT(" ",lookups!$F$2-LEN(SOURCE!D1144)), "")&amp;
      SOURCE!E1144&amp;", "&amp; IF(lookups!$G$2-LEN(SOURCE!E1144) &gt;=0, REPT(" ",lookups!$G$2-LEN(SOURCE!E1144)), "")&amp;
      SOURCE!F1144&amp;", "&amp; IF(lookups!$H$2-LEN(SOURCE!F1144) &gt;= 0, REPT(" ",lookups!$H$2-LEN(SOURCE!F1144)+2), "")&amp;"("&amp;
      SUBSTITUTE(TEXT(SOURCE!G1144,"??0"),"  ","")&amp;" &lt;&lt; TAM_MAX_BITS) |"&amp; IF(lookups!$I$2-3 &gt;= 0, REPT(" ",MAX(1,lookups!$I$2-5+4+1-1-LEN(  IF(ISTEXT(SOURCE!H1144),SOURCE!H1144,  SUBSTITUTE(SUBSTITUTE(TEXT(SOURCE!H1144,"????0"),"  ","")," ",""))   ))), "")&amp;
       IF(ISTEXT(SOURCE!H1144),SOURCE!H1144, SUBSTITUTE(SUBSTITUTE(TEXT(SOURCE!H1144,"????0"),"  ","")," ",""))   &amp;","&amp; IF(lookups!$J$2-3 &gt;= 0, REPT(" ",lookups!$J$2-3-5), "")&amp;
      SOURCE!I1144&amp;
" | "&amp; IF(lookups!$K$2-LEN(SOURCE!I1144) &gt;= 0, REPT(" ",lookups!$K$2-LEN(SOURCE!I1144)), "")&amp;
      SOURCE!J1144&amp;      IF(lookups!$L$2-LEN(SOURCE!J1144) &gt;= 0, REPT(" ",lookups!$L$2-LEN(SOURCE!J1144)), "")&amp;
" | "&amp; IF(lookups!$K$2-LEN(SOURCE!I1144) &gt;= 0, REPT(" ",lookups!$K$2-LEN(SOURCE!I1144)), "")&amp;
      SOURCE!K1144&amp;      IF(lookups!$L$2-LEN(SOURCE!K1144) &gt;= 0, REPT(" ",lookups!$M$2-LEN(SOURCE!K1144)), "")&amp;
" | "&amp; SOURCE!L1144&amp;      IF(lookups!$O$2-LEN(SOURCE!L1144) &gt;= 0, REPT(" ",lookups!$O$2-LEN(SOURCE!L1144)), "")&amp;
" | "&amp; SOURCE!M1144&amp;      IF(lookups!$P$2-LEN(SOURCE!M1144) &gt;= 0, REPT(" ",lookups!$P$2-LEN(SOURCE!M1144)), "")&amp;
      "},"&amp;IF(SOURCE!O1144&lt;&gt;"",""&amp;SOURCE!O1144,"")
 )
)
)</f>
        <v>/* 1120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45" spans="1:1">
      <c r="A1145" s="80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IF(lookups!$E$2-LEN(SOURCE!C1145) &gt;= 0, REPT(" ",lookups!$E$2-LEN(SOURCE!C1145)), "")&amp;
      SOURCE!D1145&amp;", "&amp; IF(lookups!$F$2-LEN(SOURCE!D1145) &gt;= 0, REPT(" ",lookups!$F$2-LEN(SOURCE!D1145)), "")&amp;
      SOURCE!E1145&amp;", "&amp; IF(lookups!$G$2-LEN(SOURCE!E1145) &gt;=0, REPT(" ",lookups!$G$2-LEN(SOURCE!E1145)), "")&amp;
      SOURCE!F1145&amp;", "&amp; IF(lookups!$H$2-LEN(SOURCE!F1145) &gt;= 0, REPT(" ",lookups!$H$2-LEN(SOURCE!F1145)+2), "")&amp;"("&amp;
      SUBSTITUTE(TEXT(SOURCE!G1145,"??0"),"  ","")&amp;" &lt;&lt; TAM_MAX_BITS) |"&amp; IF(lookups!$I$2-3 &gt;= 0, REPT(" ",MAX(1,lookups!$I$2-5+4+1-1-LEN(  IF(ISTEXT(SOURCE!H1145),SOURCE!H1145,  SUBSTITUTE(SUBSTITUTE(TEXT(SOURCE!H1145,"????0"),"  ","")," ",""))   ))), "")&amp;
       IF(ISTEXT(SOURCE!H1145),SOURCE!H1145, SUBSTITUTE(SUBSTITUTE(TEXT(SOURCE!H1145,"????0"),"  ","")," ",""))   &amp;","&amp; IF(lookups!$J$2-3 &gt;= 0, REPT(" ",lookups!$J$2-3-5), "")&amp;
      SOURCE!I1145&amp;
" | "&amp; IF(lookups!$K$2-LEN(SOURCE!I1145) &gt;= 0, REPT(" ",lookups!$K$2-LEN(SOURCE!I1145)), "")&amp;
      SOURCE!J1145&amp;      IF(lookups!$L$2-LEN(SOURCE!J1145) &gt;= 0, REPT(" ",lookups!$L$2-LEN(SOURCE!J1145)), "")&amp;
" | "&amp; IF(lookups!$K$2-LEN(SOURCE!I1145) &gt;= 0, REPT(" ",lookups!$K$2-LEN(SOURCE!I1145)), "")&amp;
      SOURCE!K1145&amp;      IF(lookups!$L$2-LEN(SOURCE!K1145) &gt;= 0, REPT(" ",lookups!$M$2-LEN(SOURCE!K1145)), "")&amp;
" | "&amp; SOURCE!L1145&amp;      IF(lookups!$O$2-LEN(SOURCE!L1145) &gt;= 0, REPT(" ",lookups!$O$2-LEN(SOURCE!L1145)), "")&amp;
" | "&amp; SOURCE!M1145&amp;      IF(lookups!$P$2-LEN(SOURCE!M1145) &gt;= 0, REPT(" ",lookups!$P$2-LEN(SOURCE!M1145)), "")&amp;
      "},"&amp;IF(SOURCE!O1145&lt;&gt;"",""&amp;SOURCE!O1145,"")
 )
)
)</f>
        <v>/* 1121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46" spans="1:1">
      <c r="A1146" s="80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IF(lookups!$E$2-LEN(SOURCE!C1146) &gt;= 0, REPT(" ",lookups!$E$2-LEN(SOURCE!C1146)), "")&amp;
      SOURCE!D1146&amp;", "&amp; IF(lookups!$F$2-LEN(SOURCE!D1146) &gt;= 0, REPT(" ",lookups!$F$2-LEN(SOURCE!D1146)), "")&amp;
      SOURCE!E1146&amp;", "&amp; IF(lookups!$G$2-LEN(SOURCE!E1146) &gt;=0, REPT(" ",lookups!$G$2-LEN(SOURCE!E1146)), "")&amp;
      SOURCE!F1146&amp;", "&amp; IF(lookups!$H$2-LEN(SOURCE!F1146) &gt;= 0, REPT(" ",lookups!$H$2-LEN(SOURCE!F1146)+2), "")&amp;"("&amp;
      SUBSTITUTE(TEXT(SOURCE!G1146,"??0"),"  ","")&amp;" &lt;&lt; TAM_MAX_BITS) |"&amp; IF(lookups!$I$2-3 &gt;= 0, REPT(" ",MAX(1,lookups!$I$2-5+4+1-1-LEN(  IF(ISTEXT(SOURCE!H1146),SOURCE!H1146,  SUBSTITUTE(SUBSTITUTE(TEXT(SOURCE!H1146,"????0"),"  ","")," ",""))   ))), "")&amp;
       IF(ISTEXT(SOURCE!H1146),SOURCE!H1146, SUBSTITUTE(SUBSTITUTE(TEXT(SOURCE!H1146,"????0"),"  ","")," ",""))   &amp;","&amp; IF(lookups!$J$2-3 &gt;= 0, REPT(" ",lookups!$J$2-3-5), "")&amp;
      SOURCE!I1146&amp;
" | "&amp; IF(lookups!$K$2-LEN(SOURCE!I1146) &gt;= 0, REPT(" ",lookups!$K$2-LEN(SOURCE!I1146)), "")&amp;
      SOURCE!J1146&amp;      IF(lookups!$L$2-LEN(SOURCE!J1146) &gt;= 0, REPT(" ",lookups!$L$2-LEN(SOURCE!J1146)), "")&amp;
" | "&amp; IF(lookups!$K$2-LEN(SOURCE!I1146) &gt;= 0, REPT(" ",lookups!$K$2-LEN(SOURCE!I1146)), "")&amp;
      SOURCE!K1146&amp;      IF(lookups!$L$2-LEN(SOURCE!K1146) &gt;= 0, REPT(" ",lookups!$M$2-LEN(SOURCE!K1146)), "")&amp;
" | "&amp; SOURCE!L1146&amp;      IF(lookups!$O$2-LEN(SOURCE!L1146) &gt;= 0, REPT(" ",lookups!$O$2-LEN(SOURCE!L1146)), "")&amp;
" | "&amp; SOURCE!M1146&amp;      IF(lookups!$P$2-LEN(SOURCE!M1146) &gt;= 0, REPT(" ",lookups!$P$2-LEN(SOURCE!M1146)), "")&amp;
      "},"&amp;IF(SOURCE!O1146&lt;&gt;"",""&amp;SOURCE!O1146,"")
 )
)
)</f>
        <v>/* 1122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47" spans="1:1">
      <c r="A1147" s="80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IF(lookups!$E$2-LEN(SOURCE!C1147) &gt;= 0, REPT(" ",lookups!$E$2-LEN(SOURCE!C1147)), "")&amp;
      SOURCE!D1147&amp;", "&amp; IF(lookups!$F$2-LEN(SOURCE!D1147) &gt;= 0, REPT(" ",lookups!$F$2-LEN(SOURCE!D1147)), "")&amp;
      SOURCE!E1147&amp;", "&amp; IF(lookups!$G$2-LEN(SOURCE!E1147) &gt;=0, REPT(" ",lookups!$G$2-LEN(SOURCE!E1147)), "")&amp;
      SOURCE!F1147&amp;", "&amp; IF(lookups!$H$2-LEN(SOURCE!F1147) &gt;= 0, REPT(" ",lookups!$H$2-LEN(SOURCE!F1147)+2), "")&amp;"("&amp;
      SUBSTITUTE(TEXT(SOURCE!G1147,"??0"),"  ","")&amp;" &lt;&lt; TAM_MAX_BITS) |"&amp; IF(lookups!$I$2-3 &gt;= 0, REPT(" ",MAX(1,lookups!$I$2-5+4+1-1-LEN(  IF(ISTEXT(SOURCE!H1147),SOURCE!H1147,  SUBSTITUTE(SUBSTITUTE(TEXT(SOURCE!H1147,"????0"),"  ","")," ",""))   ))), "")&amp;
       IF(ISTEXT(SOURCE!H1147),SOURCE!H1147, SUBSTITUTE(SUBSTITUTE(TEXT(SOURCE!H1147,"????0"),"  ","")," ",""))   &amp;","&amp; IF(lookups!$J$2-3 &gt;= 0, REPT(" ",lookups!$J$2-3-5), "")&amp;
      SOURCE!I1147&amp;
" | "&amp; IF(lookups!$K$2-LEN(SOURCE!I1147) &gt;= 0, REPT(" ",lookups!$K$2-LEN(SOURCE!I1147)), "")&amp;
      SOURCE!J1147&amp;      IF(lookups!$L$2-LEN(SOURCE!J1147) &gt;= 0, REPT(" ",lookups!$L$2-LEN(SOURCE!J1147)), "")&amp;
" | "&amp; IF(lookups!$K$2-LEN(SOURCE!I1147) &gt;= 0, REPT(" ",lookups!$K$2-LEN(SOURCE!I1147)), "")&amp;
      SOURCE!K1147&amp;      IF(lookups!$L$2-LEN(SOURCE!K1147) &gt;= 0, REPT(" ",lookups!$M$2-LEN(SOURCE!K1147)), "")&amp;
" | "&amp; SOURCE!L1147&amp;      IF(lookups!$O$2-LEN(SOURCE!L1147) &gt;= 0, REPT(" ",lookups!$O$2-LEN(SOURCE!L1147)), "")&amp;
" | "&amp; SOURCE!M1147&amp;      IF(lookups!$P$2-LEN(SOURCE!M1147) &gt;= 0, REPT(" ",lookups!$P$2-LEN(SOURCE!M1147)), "")&amp;
      "},"&amp;IF(SOURCE!O1147&lt;&gt;"",""&amp;SOURCE!O1147,"")
 )
)
)</f>
        <v>/* 1123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48" spans="1:1">
      <c r="A1148" s="80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IF(lookups!$E$2-LEN(SOURCE!C1148) &gt;= 0, REPT(" ",lookups!$E$2-LEN(SOURCE!C1148)), "")&amp;
      SOURCE!D1148&amp;", "&amp; IF(lookups!$F$2-LEN(SOURCE!D1148) &gt;= 0, REPT(" ",lookups!$F$2-LEN(SOURCE!D1148)), "")&amp;
      SOURCE!E1148&amp;", "&amp; IF(lookups!$G$2-LEN(SOURCE!E1148) &gt;=0, REPT(" ",lookups!$G$2-LEN(SOURCE!E1148)), "")&amp;
      SOURCE!F1148&amp;", "&amp; IF(lookups!$H$2-LEN(SOURCE!F1148) &gt;= 0, REPT(" ",lookups!$H$2-LEN(SOURCE!F1148)+2), "")&amp;"("&amp;
      SUBSTITUTE(TEXT(SOURCE!G1148,"??0"),"  ","")&amp;" &lt;&lt; TAM_MAX_BITS) |"&amp; IF(lookups!$I$2-3 &gt;= 0, REPT(" ",MAX(1,lookups!$I$2-5+4+1-1-LEN(  IF(ISTEXT(SOURCE!H1148),SOURCE!H1148,  SUBSTITUTE(SUBSTITUTE(TEXT(SOURCE!H1148,"????0"),"  ","")," ",""))   ))), "")&amp;
       IF(ISTEXT(SOURCE!H1148),SOURCE!H1148, SUBSTITUTE(SUBSTITUTE(TEXT(SOURCE!H1148,"????0"),"  ","")," ",""))   &amp;","&amp; IF(lookups!$J$2-3 &gt;= 0, REPT(" ",lookups!$J$2-3-5), "")&amp;
      SOURCE!I1148&amp;
" | "&amp; IF(lookups!$K$2-LEN(SOURCE!I1148) &gt;= 0, REPT(" ",lookups!$K$2-LEN(SOURCE!I1148)), "")&amp;
      SOURCE!J1148&amp;      IF(lookups!$L$2-LEN(SOURCE!J1148) &gt;= 0, REPT(" ",lookups!$L$2-LEN(SOURCE!J1148)), "")&amp;
" | "&amp; IF(lookups!$K$2-LEN(SOURCE!I1148) &gt;= 0, REPT(" ",lookups!$K$2-LEN(SOURCE!I1148)), "")&amp;
      SOURCE!K1148&amp;      IF(lookups!$L$2-LEN(SOURCE!K1148) &gt;= 0, REPT(" ",lookups!$M$2-LEN(SOURCE!K1148)), "")&amp;
" | "&amp; SOURCE!L1148&amp;      IF(lookups!$O$2-LEN(SOURCE!L1148) &gt;= 0, REPT(" ",lookups!$O$2-LEN(SOURCE!L1148)), "")&amp;
" | "&amp; SOURCE!M1148&amp;      IF(lookups!$P$2-LEN(SOURCE!M1148) &gt;= 0, REPT(" ",lookups!$P$2-LEN(SOURCE!M1148)), "")&amp;
      "},"&amp;IF(SOURCE!O1148&lt;&gt;"",""&amp;SOURCE!O1148,"")
 )
)
)</f>
        <v>/* 1124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49" spans="1:1">
      <c r="A1149" s="80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IF(lookups!$E$2-LEN(SOURCE!C1149) &gt;= 0, REPT(" ",lookups!$E$2-LEN(SOURCE!C1149)), "")&amp;
      SOURCE!D1149&amp;", "&amp; IF(lookups!$F$2-LEN(SOURCE!D1149) &gt;= 0, REPT(" ",lookups!$F$2-LEN(SOURCE!D1149)), "")&amp;
      SOURCE!E1149&amp;", "&amp; IF(lookups!$G$2-LEN(SOURCE!E1149) &gt;=0, REPT(" ",lookups!$G$2-LEN(SOURCE!E1149)), "")&amp;
      SOURCE!F1149&amp;", "&amp; IF(lookups!$H$2-LEN(SOURCE!F1149) &gt;= 0, REPT(" ",lookups!$H$2-LEN(SOURCE!F1149)+2), "")&amp;"("&amp;
      SUBSTITUTE(TEXT(SOURCE!G1149,"??0"),"  ","")&amp;" &lt;&lt; TAM_MAX_BITS) |"&amp; IF(lookups!$I$2-3 &gt;= 0, REPT(" ",MAX(1,lookups!$I$2-5+4+1-1-LEN(  IF(ISTEXT(SOURCE!H1149),SOURCE!H1149,  SUBSTITUTE(SUBSTITUTE(TEXT(SOURCE!H1149,"????0"),"  ","")," ",""))   ))), "")&amp;
       IF(ISTEXT(SOURCE!H1149),SOURCE!H1149, SUBSTITUTE(SUBSTITUTE(TEXT(SOURCE!H1149,"????0"),"  ","")," ",""))   &amp;","&amp; IF(lookups!$J$2-3 &gt;= 0, REPT(" ",lookups!$J$2-3-5), "")&amp;
      SOURCE!I1149&amp;
" | "&amp; IF(lookups!$K$2-LEN(SOURCE!I1149) &gt;= 0, REPT(" ",lookups!$K$2-LEN(SOURCE!I1149)), "")&amp;
      SOURCE!J1149&amp;      IF(lookups!$L$2-LEN(SOURCE!J1149) &gt;= 0, REPT(" ",lookups!$L$2-LEN(SOURCE!J1149)), "")&amp;
" | "&amp; IF(lookups!$K$2-LEN(SOURCE!I1149) &gt;= 0, REPT(" ",lookups!$K$2-LEN(SOURCE!I1149)), "")&amp;
      SOURCE!K1149&amp;      IF(lookups!$L$2-LEN(SOURCE!K1149) &gt;= 0, REPT(" ",lookups!$M$2-LEN(SOURCE!K1149)), "")&amp;
" | "&amp; SOURCE!L1149&amp;      IF(lookups!$O$2-LEN(SOURCE!L1149) &gt;= 0, REPT(" ",lookups!$O$2-LEN(SOURCE!L1149)), "")&amp;
" | "&amp; SOURCE!M1149&amp;      IF(lookups!$P$2-LEN(SOURCE!M1149) &gt;= 0, REPT(" ",lookups!$P$2-LEN(SOURCE!M1149)), "")&amp;
      "},"&amp;IF(SOURCE!O1149&lt;&gt;"",""&amp;SOURCE!O1149,"")
 )
)
)</f>
        <v>/* 1125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50" spans="1:1">
      <c r="A1150" s="80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IF(lookups!$E$2-LEN(SOURCE!C1150) &gt;= 0, REPT(" ",lookups!$E$2-LEN(SOURCE!C1150)), "")&amp;
      SOURCE!D1150&amp;", "&amp; IF(lookups!$F$2-LEN(SOURCE!D1150) &gt;= 0, REPT(" ",lookups!$F$2-LEN(SOURCE!D1150)), "")&amp;
      SOURCE!E1150&amp;", "&amp; IF(lookups!$G$2-LEN(SOURCE!E1150) &gt;=0, REPT(" ",lookups!$G$2-LEN(SOURCE!E1150)), "")&amp;
      SOURCE!F1150&amp;", "&amp; IF(lookups!$H$2-LEN(SOURCE!F1150) &gt;= 0, REPT(" ",lookups!$H$2-LEN(SOURCE!F1150)+2), "")&amp;"("&amp;
      SUBSTITUTE(TEXT(SOURCE!G1150,"??0"),"  ","")&amp;" &lt;&lt; TAM_MAX_BITS) |"&amp; IF(lookups!$I$2-3 &gt;= 0, REPT(" ",MAX(1,lookups!$I$2-5+4+1-1-LEN(  IF(ISTEXT(SOURCE!H1150),SOURCE!H1150,  SUBSTITUTE(SUBSTITUTE(TEXT(SOURCE!H1150,"????0"),"  ","")," ",""))   ))), "")&amp;
       IF(ISTEXT(SOURCE!H1150),SOURCE!H1150, SUBSTITUTE(SUBSTITUTE(TEXT(SOURCE!H1150,"????0"),"  ","")," ",""))   &amp;","&amp; IF(lookups!$J$2-3 &gt;= 0, REPT(" ",lookups!$J$2-3-5), "")&amp;
      SOURCE!I1150&amp;
" | "&amp; IF(lookups!$K$2-LEN(SOURCE!I1150) &gt;= 0, REPT(" ",lookups!$K$2-LEN(SOURCE!I1150)), "")&amp;
      SOURCE!J1150&amp;      IF(lookups!$L$2-LEN(SOURCE!J1150) &gt;= 0, REPT(" ",lookups!$L$2-LEN(SOURCE!J1150)), "")&amp;
" | "&amp; IF(lookups!$K$2-LEN(SOURCE!I1150) &gt;= 0, REPT(" ",lookups!$K$2-LEN(SOURCE!I1150)), "")&amp;
      SOURCE!K1150&amp;      IF(lookups!$L$2-LEN(SOURCE!K1150) &gt;= 0, REPT(" ",lookups!$M$2-LEN(SOURCE!K1150)), "")&amp;
" | "&amp; SOURCE!L1150&amp;      IF(lookups!$O$2-LEN(SOURCE!L1150) &gt;= 0, REPT(" ",lookups!$O$2-LEN(SOURCE!L1150)), "")&amp;
" | "&amp; SOURCE!M1150&amp;      IF(lookups!$P$2-LEN(SOURCE!M1150) &gt;= 0, REPT(" ",lookups!$P$2-LEN(SOURCE!M1150)), "")&amp;
      "},"&amp;IF(SOURCE!O1150&lt;&gt;"",""&amp;SOURCE!O1150,"")
 )
)
)</f>
        <v>/* 1126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51" spans="1:1">
      <c r="A1151" s="80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IF(lookups!$E$2-LEN(SOURCE!C1151) &gt;= 0, REPT(" ",lookups!$E$2-LEN(SOURCE!C1151)), "")&amp;
      SOURCE!D1151&amp;", "&amp; IF(lookups!$F$2-LEN(SOURCE!D1151) &gt;= 0, REPT(" ",lookups!$F$2-LEN(SOURCE!D1151)), "")&amp;
      SOURCE!E1151&amp;", "&amp; IF(lookups!$G$2-LEN(SOURCE!E1151) &gt;=0, REPT(" ",lookups!$G$2-LEN(SOURCE!E1151)), "")&amp;
      SOURCE!F1151&amp;", "&amp; IF(lookups!$H$2-LEN(SOURCE!F1151) &gt;= 0, REPT(" ",lookups!$H$2-LEN(SOURCE!F1151)+2), "")&amp;"("&amp;
      SUBSTITUTE(TEXT(SOURCE!G1151,"??0"),"  ","")&amp;" &lt;&lt; TAM_MAX_BITS) |"&amp; IF(lookups!$I$2-3 &gt;= 0, REPT(" ",MAX(1,lookups!$I$2-5+4+1-1-LEN(  IF(ISTEXT(SOURCE!H1151),SOURCE!H1151,  SUBSTITUTE(SUBSTITUTE(TEXT(SOURCE!H1151,"????0"),"  ","")," ",""))   ))), "")&amp;
       IF(ISTEXT(SOURCE!H1151),SOURCE!H1151, SUBSTITUTE(SUBSTITUTE(TEXT(SOURCE!H1151,"????0"),"  ","")," ",""))   &amp;","&amp; IF(lookups!$J$2-3 &gt;= 0, REPT(" ",lookups!$J$2-3-5), "")&amp;
      SOURCE!I1151&amp;
" | "&amp; IF(lookups!$K$2-LEN(SOURCE!I1151) &gt;= 0, REPT(" ",lookups!$K$2-LEN(SOURCE!I1151)), "")&amp;
      SOURCE!J1151&amp;      IF(lookups!$L$2-LEN(SOURCE!J1151) &gt;= 0, REPT(" ",lookups!$L$2-LEN(SOURCE!J1151)), "")&amp;
" | "&amp; IF(lookups!$K$2-LEN(SOURCE!I1151) &gt;= 0, REPT(" ",lookups!$K$2-LEN(SOURCE!I1151)), "")&amp;
      SOURCE!K1151&amp;      IF(lookups!$L$2-LEN(SOURCE!K1151) &gt;= 0, REPT(" ",lookups!$M$2-LEN(SOURCE!K1151)), "")&amp;
" | "&amp; SOURCE!L1151&amp;      IF(lookups!$O$2-LEN(SOURCE!L1151) &gt;= 0, REPT(" ",lookups!$O$2-LEN(SOURCE!L1151)), "")&amp;
" | "&amp; SOURCE!M1151&amp;      IF(lookups!$P$2-LEN(SOURCE!M1151) &gt;= 0, REPT(" ",lookups!$P$2-LEN(SOURCE!M1151)), "")&amp;
      "},"&amp;IF(SOURCE!O1151&lt;&gt;"",""&amp;SOURCE!O1151,"")
 )
)
)</f>
        <v>/* 1127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52" spans="1:1">
      <c r="A1152" s="80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IF(lookups!$E$2-LEN(SOURCE!C1152) &gt;= 0, REPT(" ",lookups!$E$2-LEN(SOURCE!C1152)), "")&amp;
      SOURCE!D1152&amp;", "&amp; IF(lookups!$F$2-LEN(SOURCE!D1152) &gt;= 0, REPT(" ",lookups!$F$2-LEN(SOURCE!D1152)), "")&amp;
      SOURCE!E1152&amp;", "&amp; IF(lookups!$G$2-LEN(SOURCE!E1152) &gt;=0, REPT(" ",lookups!$G$2-LEN(SOURCE!E1152)), "")&amp;
      SOURCE!F1152&amp;", "&amp; IF(lookups!$H$2-LEN(SOURCE!F1152) &gt;= 0, REPT(" ",lookups!$H$2-LEN(SOURCE!F1152)+2), "")&amp;"("&amp;
      SUBSTITUTE(TEXT(SOURCE!G1152,"??0"),"  ","")&amp;" &lt;&lt; TAM_MAX_BITS) |"&amp; IF(lookups!$I$2-3 &gt;= 0, REPT(" ",MAX(1,lookups!$I$2-5+4+1-1-LEN(  IF(ISTEXT(SOURCE!H1152),SOURCE!H1152,  SUBSTITUTE(SUBSTITUTE(TEXT(SOURCE!H1152,"????0"),"  ","")," ",""))   ))), "")&amp;
       IF(ISTEXT(SOURCE!H1152),SOURCE!H1152, SUBSTITUTE(SUBSTITUTE(TEXT(SOURCE!H1152,"????0"),"  ","")," ",""))   &amp;","&amp; IF(lookups!$J$2-3 &gt;= 0, REPT(" ",lookups!$J$2-3-5), "")&amp;
      SOURCE!I1152&amp;
" | "&amp; IF(lookups!$K$2-LEN(SOURCE!I1152) &gt;= 0, REPT(" ",lookups!$K$2-LEN(SOURCE!I1152)), "")&amp;
      SOURCE!J1152&amp;      IF(lookups!$L$2-LEN(SOURCE!J1152) &gt;= 0, REPT(" ",lookups!$L$2-LEN(SOURCE!J1152)), "")&amp;
" | "&amp; IF(lookups!$K$2-LEN(SOURCE!I1152) &gt;= 0, REPT(" ",lookups!$K$2-LEN(SOURCE!I1152)), "")&amp;
      SOURCE!K1152&amp;      IF(lookups!$L$2-LEN(SOURCE!K1152) &gt;= 0, REPT(" ",lookups!$M$2-LEN(SOURCE!K1152)), "")&amp;
" | "&amp; SOURCE!L1152&amp;      IF(lookups!$O$2-LEN(SOURCE!L1152) &gt;= 0, REPT(" ",lookups!$O$2-LEN(SOURCE!L1152)), "")&amp;
" | "&amp; SOURCE!M1152&amp;      IF(lookups!$P$2-LEN(SOURCE!M1152) &gt;= 0, REPT(" ",lookups!$P$2-LEN(SOURCE!M1152)), "")&amp;
      "},"&amp;IF(SOURCE!O1152&lt;&gt;"",""&amp;SOURCE!O1152,"")
 )
)
)</f>
        <v>/* 1128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53" spans="1:1">
      <c r="A1153" s="80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IF(lookups!$E$2-LEN(SOURCE!C1153) &gt;= 0, REPT(" ",lookups!$E$2-LEN(SOURCE!C1153)), "")&amp;
      SOURCE!D1153&amp;", "&amp; IF(lookups!$F$2-LEN(SOURCE!D1153) &gt;= 0, REPT(" ",lookups!$F$2-LEN(SOURCE!D1153)), "")&amp;
      SOURCE!E1153&amp;", "&amp; IF(lookups!$G$2-LEN(SOURCE!E1153) &gt;=0, REPT(" ",lookups!$G$2-LEN(SOURCE!E1153)), "")&amp;
      SOURCE!F1153&amp;", "&amp; IF(lookups!$H$2-LEN(SOURCE!F1153) &gt;= 0, REPT(" ",lookups!$H$2-LEN(SOURCE!F1153)+2), "")&amp;"("&amp;
      SUBSTITUTE(TEXT(SOURCE!G1153,"??0"),"  ","")&amp;" &lt;&lt; TAM_MAX_BITS) |"&amp; IF(lookups!$I$2-3 &gt;= 0, REPT(" ",MAX(1,lookups!$I$2-5+4+1-1-LEN(  IF(ISTEXT(SOURCE!H1153),SOURCE!H1153,  SUBSTITUTE(SUBSTITUTE(TEXT(SOURCE!H1153,"????0"),"  ","")," ",""))   ))), "")&amp;
       IF(ISTEXT(SOURCE!H1153),SOURCE!H1153, SUBSTITUTE(SUBSTITUTE(TEXT(SOURCE!H1153,"????0"),"  ","")," ",""))   &amp;","&amp; IF(lookups!$J$2-3 &gt;= 0, REPT(" ",lookups!$J$2-3-5), "")&amp;
      SOURCE!I1153&amp;
" | "&amp; IF(lookups!$K$2-LEN(SOURCE!I1153) &gt;= 0, REPT(" ",lookups!$K$2-LEN(SOURCE!I1153)), "")&amp;
      SOURCE!J1153&amp;      IF(lookups!$L$2-LEN(SOURCE!J1153) &gt;= 0, REPT(" ",lookups!$L$2-LEN(SOURCE!J1153)), "")&amp;
" | "&amp; IF(lookups!$K$2-LEN(SOURCE!I1153) &gt;= 0, REPT(" ",lookups!$K$2-LEN(SOURCE!I1153)), "")&amp;
      SOURCE!K1153&amp;      IF(lookups!$L$2-LEN(SOURCE!K1153) &gt;= 0, REPT(" ",lookups!$M$2-LEN(SOURCE!K1153)), "")&amp;
" | "&amp; SOURCE!L1153&amp;      IF(lookups!$O$2-LEN(SOURCE!L1153) &gt;= 0, REPT(" ",lookups!$O$2-LEN(SOURCE!L1153)), "")&amp;
" | "&amp; SOURCE!M1153&amp;      IF(lookups!$P$2-LEN(SOURCE!M1153) &gt;= 0, REPT(" ",lookups!$P$2-LEN(SOURCE!M1153)), "")&amp;
      "},"&amp;IF(SOURCE!O1153&lt;&gt;"",""&amp;SOURCE!O1153,"")
 )
)
)</f>
        <v>/* 1129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54" spans="1:1">
      <c r="A1154" s="80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IF(lookups!$E$2-LEN(SOURCE!C1154) &gt;= 0, REPT(" ",lookups!$E$2-LEN(SOURCE!C1154)), "")&amp;
      SOURCE!D1154&amp;", "&amp; IF(lookups!$F$2-LEN(SOURCE!D1154) &gt;= 0, REPT(" ",lookups!$F$2-LEN(SOURCE!D1154)), "")&amp;
      SOURCE!E1154&amp;", "&amp; IF(lookups!$G$2-LEN(SOURCE!E1154) &gt;=0, REPT(" ",lookups!$G$2-LEN(SOURCE!E1154)), "")&amp;
      SOURCE!F1154&amp;", "&amp; IF(lookups!$H$2-LEN(SOURCE!F1154) &gt;= 0, REPT(" ",lookups!$H$2-LEN(SOURCE!F1154)+2), "")&amp;"("&amp;
      SUBSTITUTE(TEXT(SOURCE!G1154,"??0"),"  ","")&amp;" &lt;&lt; TAM_MAX_BITS) |"&amp; IF(lookups!$I$2-3 &gt;= 0, REPT(" ",MAX(1,lookups!$I$2-5+4+1-1-LEN(  IF(ISTEXT(SOURCE!H1154),SOURCE!H1154,  SUBSTITUTE(SUBSTITUTE(TEXT(SOURCE!H1154,"????0"),"  ","")," ",""))   ))), "")&amp;
       IF(ISTEXT(SOURCE!H1154),SOURCE!H1154, SUBSTITUTE(SUBSTITUTE(TEXT(SOURCE!H1154,"????0"),"  ","")," ",""))   &amp;","&amp; IF(lookups!$J$2-3 &gt;= 0, REPT(" ",lookups!$J$2-3-5), "")&amp;
      SOURCE!I1154&amp;
" | "&amp; IF(lookups!$K$2-LEN(SOURCE!I1154) &gt;= 0, REPT(" ",lookups!$K$2-LEN(SOURCE!I1154)), "")&amp;
      SOURCE!J1154&amp;      IF(lookups!$L$2-LEN(SOURCE!J1154) &gt;= 0, REPT(" ",lookups!$L$2-LEN(SOURCE!J1154)), "")&amp;
" | "&amp; IF(lookups!$K$2-LEN(SOURCE!I1154) &gt;= 0, REPT(" ",lookups!$K$2-LEN(SOURCE!I1154)), "")&amp;
      SOURCE!K1154&amp;      IF(lookups!$L$2-LEN(SOURCE!K1154) &gt;= 0, REPT(" ",lookups!$M$2-LEN(SOURCE!K1154)), "")&amp;
" | "&amp; SOURCE!L1154&amp;      IF(lookups!$O$2-LEN(SOURCE!L1154) &gt;= 0, REPT(" ",lookups!$O$2-LEN(SOURCE!L1154)), "")&amp;
" | "&amp; SOURCE!M1154&amp;      IF(lookups!$P$2-LEN(SOURCE!M1154) &gt;= 0, REPT(" ",lookups!$P$2-LEN(SOURCE!M1154)), "")&amp;
      "},"&amp;IF(SOURCE!O1154&lt;&gt;"",""&amp;SOURCE!O1154,"")
 )
)
)</f>
        <v>/* 1130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55" spans="1:1">
      <c r="A1155" s="80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IF(lookups!$E$2-LEN(SOURCE!C1155) &gt;= 0, REPT(" ",lookups!$E$2-LEN(SOURCE!C1155)), "")&amp;
      SOURCE!D1155&amp;", "&amp; IF(lookups!$F$2-LEN(SOURCE!D1155) &gt;= 0, REPT(" ",lookups!$F$2-LEN(SOURCE!D1155)), "")&amp;
      SOURCE!E1155&amp;", "&amp; IF(lookups!$G$2-LEN(SOURCE!E1155) &gt;=0, REPT(" ",lookups!$G$2-LEN(SOURCE!E1155)), "")&amp;
      SOURCE!F1155&amp;", "&amp; IF(lookups!$H$2-LEN(SOURCE!F1155) &gt;= 0, REPT(" ",lookups!$H$2-LEN(SOURCE!F1155)+2), "")&amp;"("&amp;
      SUBSTITUTE(TEXT(SOURCE!G1155,"??0"),"  ","")&amp;" &lt;&lt; TAM_MAX_BITS) |"&amp; IF(lookups!$I$2-3 &gt;= 0, REPT(" ",MAX(1,lookups!$I$2-5+4+1-1-LEN(  IF(ISTEXT(SOURCE!H1155),SOURCE!H1155,  SUBSTITUTE(SUBSTITUTE(TEXT(SOURCE!H1155,"????0"),"  ","")," ",""))   ))), "")&amp;
       IF(ISTEXT(SOURCE!H1155),SOURCE!H1155, SUBSTITUTE(SUBSTITUTE(TEXT(SOURCE!H1155,"????0"),"  ","")," ",""))   &amp;","&amp; IF(lookups!$J$2-3 &gt;= 0, REPT(" ",lookups!$J$2-3-5), "")&amp;
      SOURCE!I1155&amp;
" | "&amp; IF(lookups!$K$2-LEN(SOURCE!I1155) &gt;= 0, REPT(" ",lookups!$K$2-LEN(SOURCE!I1155)), "")&amp;
      SOURCE!J1155&amp;      IF(lookups!$L$2-LEN(SOURCE!J1155) &gt;= 0, REPT(" ",lookups!$L$2-LEN(SOURCE!J1155)), "")&amp;
" | "&amp; IF(lookups!$K$2-LEN(SOURCE!I1155) &gt;= 0, REPT(" ",lookups!$K$2-LEN(SOURCE!I1155)), "")&amp;
      SOURCE!K1155&amp;      IF(lookups!$L$2-LEN(SOURCE!K1155) &gt;= 0, REPT(" ",lookups!$M$2-LEN(SOURCE!K1155)), "")&amp;
" | "&amp; SOURCE!L1155&amp;      IF(lookups!$O$2-LEN(SOURCE!L1155) &gt;= 0, REPT(" ",lookups!$O$2-LEN(SOURCE!L1155)), "")&amp;
" | "&amp; SOURCE!M1155&amp;      IF(lookups!$P$2-LEN(SOURCE!M1155) &gt;= 0, REPT(" ",lookups!$P$2-LEN(SOURCE!M1155)), "")&amp;
      "},"&amp;IF(SOURCE!O1155&lt;&gt;"",""&amp;SOURCE!O1155,"")
 )
)
)</f>
        <v>/* 1131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56" spans="1:1">
      <c r="A1156" s="80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IF(lookups!$E$2-LEN(SOURCE!C1156) &gt;= 0, REPT(" ",lookups!$E$2-LEN(SOURCE!C1156)), "")&amp;
      SOURCE!D1156&amp;", "&amp; IF(lookups!$F$2-LEN(SOURCE!D1156) &gt;= 0, REPT(" ",lookups!$F$2-LEN(SOURCE!D1156)), "")&amp;
      SOURCE!E1156&amp;", "&amp; IF(lookups!$G$2-LEN(SOURCE!E1156) &gt;=0, REPT(" ",lookups!$G$2-LEN(SOURCE!E1156)), "")&amp;
      SOURCE!F1156&amp;", "&amp; IF(lookups!$H$2-LEN(SOURCE!F1156) &gt;= 0, REPT(" ",lookups!$H$2-LEN(SOURCE!F1156)+2), "")&amp;"("&amp;
      SUBSTITUTE(TEXT(SOURCE!G1156,"??0"),"  ","")&amp;" &lt;&lt; TAM_MAX_BITS) |"&amp; IF(lookups!$I$2-3 &gt;= 0, REPT(" ",MAX(1,lookups!$I$2-5+4+1-1-LEN(  IF(ISTEXT(SOURCE!H1156),SOURCE!H1156,  SUBSTITUTE(SUBSTITUTE(TEXT(SOURCE!H1156,"????0"),"  ","")," ",""))   ))), "")&amp;
       IF(ISTEXT(SOURCE!H1156),SOURCE!H1156, SUBSTITUTE(SUBSTITUTE(TEXT(SOURCE!H1156,"????0"),"  ","")," ",""))   &amp;","&amp; IF(lookups!$J$2-3 &gt;= 0, REPT(" ",lookups!$J$2-3-5), "")&amp;
      SOURCE!I1156&amp;
" | "&amp; IF(lookups!$K$2-LEN(SOURCE!I1156) &gt;= 0, REPT(" ",lookups!$K$2-LEN(SOURCE!I1156)), "")&amp;
      SOURCE!J1156&amp;      IF(lookups!$L$2-LEN(SOURCE!J1156) &gt;= 0, REPT(" ",lookups!$L$2-LEN(SOURCE!J1156)), "")&amp;
" | "&amp; IF(lookups!$K$2-LEN(SOURCE!I1156) &gt;= 0, REPT(" ",lookups!$K$2-LEN(SOURCE!I1156)), "")&amp;
      SOURCE!K1156&amp;      IF(lookups!$L$2-LEN(SOURCE!K1156) &gt;= 0, REPT(" ",lookups!$M$2-LEN(SOURCE!K1156)), "")&amp;
" | "&amp; SOURCE!L1156&amp;      IF(lookups!$O$2-LEN(SOURCE!L1156) &gt;= 0, REPT(" ",lookups!$O$2-LEN(SOURCE!L1156)), "")&amp;
" | "&amp; SOURCE!M1156&amp;      IF(lookups!$P$2-LEN(SOURCE!M1156) &gt;= 0, REPT(" ",lookups!$P$2-LEN(SOURCE!M1156)), "")&amp;
      "},"&amp;IF(SOURCE!O1156&lt;&gt;"",""&amp;SOURCE!O1156,"")
 )
)
)</f>
        <v>/* 1132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57" spans="1:1">
      <c r="A1157" s="80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IF(lookups!$E$2-LEN(SOURCE!C1157) &gt;= 0, REPT(" ",lookups!$E$2-LEN(SOURCE!C1157)), "")&amp;
      SOURCE!D1157&amp;", "&amp; IF(lookups!$F$2-LEN(SOURCE!D1157) &gt;= 0, REPT(" ",lookups!$F$2-LEN(SOURCE!D1157)), "")&amp;
      SOURCE!E1157&amp;", "&amp; IF(lookups!$G$2-LEN(SOURCE!E1157) &gt;=0, REPT(" ",lookups!$G$2-LEN(SOURCE!E1157)), "")&amp;
      SOURCE!F1157&amp;", "&amp; IF(lookups!$H$2-LEN(SOURCE!F1157) &gt;= 0, REPT(" ",lookups!$H$2-LEN(SOURCE!F1157)+2), "")&amp;"("&amp;
      SUBSTITUTE(TEXT(SOURCE!G1157,"??0"),"  ","")&amp;" &lt;&lt; TAM_MAX_BITS) |"&amp; IF(lookups!$I$2-3 &gt;= 0, REPT(" ",MAX(1,lookups!$I$2-5+4+1-1-LEN(  IF(ISTEXT(SOURCE!H1157),SOURCE!H1157,  SUBSTITUTE(SUBSTITUTE(TEXT(SOURCE!H1157,"????0"),"  ","")," ",""))   ))), "")&amp;
       IF(ISTEXT(SOURCE!H1157),SOURCE!H1157, SUBSTITUTE(SUBSTITUTE(TEXT(SOURCE!H1157,"????0"),"  ","")," ",""))   &amp;","&amp; IF(lookups!$J$2-3 &gt;= 0, REPT(" ",lookups!$J$2-3-5), "")&amp;
      SOURCE!I1157&amp;
" | "&amp; IF(lookups!$K$2-LEN(SOURCE!I1157) &gt;= 0, REPT(" ",lookups!$K$2-LEN(SOURCE!I1157)), "")&amp;
      SOURCE!J1157&amp;      IF(lookups!$L$2-LEN(SOURCE!J1157) &gt;= 0, REPT(" ",lookups!$L$2-LEN(SOURCE!J1157)), "")&amp;
" | "&amp; IF(lookups!$K$2-LEN(SOURCE!I1157) &gt;= 0, REPT(" ",lookups!$K$2-LEN(SOURCE!I1157)), "")&amp;
      SOURCE!K1157&amp;      IF(lookups!$L$2-LEN(SOURCE!K1157) &gt;= 0, REPT(" ",lookups!$M$2-LEN(SOURCE!K1157)), "")&amp;
" | "&amp; SOURCE!L1157&amp;      IF(lookups!$O$2-LEN(SOURCE!L1157) &gt;= 0, REPT(" ",lookups!$O$2-LEN(SOURCE!L1157)), "")&amp;
" | "&amp; SOURCE!M1157&amp;      IF(lookups!$P$2-LEN(SOURCE!M1157) &gt;= 0, REPT(" ",lookups!$P$2-LEN(SOURCE!M1157)), "")&amp;
      "},"&amp;IF(SOURCE!O1157&lt;&gt;"",""&amp;SOURCE!O1157,"")
 )
)
)</f>
        <v>/* 1133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58" spans="1:1">
      <c r="A1158" s="80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IF(lookups!$E$2-LEN(SOURCE!C1158) &gt;= 0, REPT(" ",lookups!$E$2-LEN(SOURCE!C1158)), "")&amp;
      SOURCE!D1158&amp;", "&amp; IF(lookups!$F$2-LEN(SOURCE!D1158) &gt;= 0, REPT(" ",lookups!$F$2-LEN(SOURCE!D1158)), "")&amp;
      SOURCE!E1158&amp;", "&amp; IF(lookups!$G$2-LEN(SOURCE!E1158) &gt;=0, REPT(" ",lookups!$G$2-LEN(SOURCE!E1158)), "")&amp;
      SOURCE!F1158&amp;", "&amp; IF(lookups!$H$2-LEN(SOURCE!F1158) &gt;= 0, REPT(" ",lookups!$H$2-LEN(SOURCE!F1158)+2), "")&amp;"("&amp;
      SUBSTITUTE(TEXT(SOURCE!G1158,"??0"),"  ","")&amp;" &lt;&lt; TAM_MAX_BITS) |"&amp; IF(lookups!$I$2-3 &gt;= 0, REPT(" ",MAX(1,lookups!$I$2-5+4+1-1-LEN(  IF(ISTEXT(SOURCE!H1158),SOURCE!H1158,  SUBSTITUTE(SUBSTITUTE(TEXT(SOURCE!H1158,"????0"),"  ","")," ",""))   ))), "")&amp;
       IF(ISTEXT(SOURCE!H1158),SOURCE!H1158, SUBSTITUTE(SUBSTITUTE(TEXT(SOURCE!H1158,"????0"),"  ","")," ",""))   &amp;","&amp; IF(lookups!$J$2-3 &gt;= 0, REPT(" ",lookups!$J$2-3-5), "")&amp;
      SOURCE!I1158&amp;
" | "&amp; IF(lookups!$K$2-LEN(SOURCE!I1158) &gt;= 0, REPT(" ",lookups!$K$2-LEN(SOURCE!I1158)), "")&amp;
      SOURCE!J1158&amp;      IF(lookups!$L$2-LEN(SOURCE!J1158) &gt;= 0, REPT(" ",lookups!$L$2-LEN(SOURCE!J1158)), "")&amp;
" | "&amp; IF(lookups!$K$2-LEN(SOURCE!I1158) &gt;= 0, REPT(" ",lookups!$K$2-LEN(SOURCE!I1158)), "")&amp;
      SOURCE!K1158&amp;      IF(lookups!$L$2-LEN(SOURCE!K1158) &gt;= 0, REPT(" ",lookups!$M$2-LEN(SOURCE!K1158)), "")&amp;
" | "&amp; SOURCE!L1158&amp;      IF(lookups!$O$2-LEN(SOURCE!L1158) &gt;= 0, REPT(" ",lookups!$O$2-LEN(SOURCE!L1158)), "")&amp;
" | "&amp; SOURCE!M1158&amp;      IF(lookups!$P$2-LEN(SOURCE!M1158) &gt;= 0, REPT(" ",lookups!$P$2-LEN(SOURCE!M1158)), "")&amp;
      "},"&amp;IF(SOURCE!O1158&lt;&gt;"",""&amp;SOURCE!O1158,"")
 )
)
)</f>
        <v>/* 1134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59" spans="1:1">
      <c r="A1159" s="80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IF(lookups!$E$2-LEN(SOURCE!C1159) &gt;= 0, REPT(" ",lookups!$E$2-LEN(SOURCE!C1159)), "")&amp;
      SOURCE!D1159&amp;", "&amp; IF(lookups!$F$2-LEN(SOURCE!D1159) &gt;= 0, REPT(" ",lookups!$F$2-LEN(SOURCE!D1159)), "")&amp;
      SOURCE!E1159&amp;", "&amp; IF(lookups!$G$2-LEN(SOURCE!E1159) &gt;=0, REPT(" ",lookups!$G$2-LEN(SOURCE!E1159)), "")&amp;
      SOURCE!F1159&amp;", "&amp; IF(lookups!$H$2-LEN(SOURCE!F1159) &gt;= 0, REPT(" ",lookups!$H$2-LEN(SOURCE!F1159)+2), "")&amp;"("&amp;
      SUBSTITUTE(TEXT(SOURCE!G1159,"??0"),"  ","")&amp;" &lt;&lt; TAM_MAX_BITS) |"&amp; IF(lookups!$I$2-3 &gt;= 0, REPT(" ",MAX(1,lookups!$I$2-5+4+1-1-LEN(  IF(ISTEXT(SOURCE!H1159),SOURCE!H1159,  SUBSTITUTE(SUBSTITUTE(TEXT(SOURCE!H1159,"????0"),"  ","")," ",""))   ))), "")&amp;
       IF(ISTEXT(SOURCE!H1159),SOURCE!H1159, SUBSTITUTE(SUBSTITUTE(TEXT(SOURCE!H1159,"????0"),"  ","")," ",""))   &amp;","&amp; IF(lookups!$J$2-3 &gt;= 0, REPT(" ",lookups!$J$2-3-5), "")&amp;
      SOURCE!I1159&amp;
" | "&amp; IF(lookups!$K$2-LEN(SOURCE!I1159) &gt;= 0, REPT(" ",lookups!$K$2-LEN(SOURCE!I1159)), "")&amp;
      SOURCE!J1159&amp;      IF(lookups!$L$2-LEN(SOURCE!J1159) &gt;= 0, REPT(" ",lookups!$L$2-LEN(SOURCE!J1159)), "")&amp;
" | "&amp; IF(lookups!$K$2-LEN(SOURCE!I1159) &gt;= 0, REPT(" ",lookups!$K$2-LEN(SOURCE!I1159)), "")&amp;
      SOURCE!K1159&amp;      IF(lookups!$L$2-LEN(SOURCE!K1159) &gt;= 0, REPT(" ",lookups!$M$2-LEN(SOURCE!K1159)), "")&amp;
" | "&amp; SOURCE!L1159&amp;      IF(lookups!$O$2-LEN(SOURCE!L1159) &gt;= 0, REPT(" ",lookups!$O$2-LEN(SOURCE!L1159)), "")&amp;
" | "&amp; SOURCE!M1159&amp;      IF(lookups!$P$2-LEN(SOURCE!M1159) &gt;= 0, REPT(" ",lookups!$P$2-LEN(SOURCE!M1159)), "")&amp;
      "},"&amp;IF(SOURCE!O1159&lt;&gt;"",""&amp;SOURCE!O1159,"")
 )
)
)</f>
        <v>/* 1135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60" spans="1:1">
      <c r="A1160" s="80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IF(lookups!$E$2-LEN(SOURCE!C1160) &gt;= 0, REPT(" ",lookups!$E$2-LEN(SOURCE!C1160)), "")&amp;
      SOURCE!D1160&amp;", "&amp; IF(lookups!$F$2-LEN(SOURCE!D1160) &gt;= 0, REPT(" ",lookups!$F$2-LEN(SOURCE!D1160)), "")&amp;
      SOURCE!E1160&amp;", "&amp; IF(lookups!$G$2-LEN(SOURCE!E1160) &gt;=0, REPT(" ",lookups!$G$2-LEN(SOURCE!E1160)), "")&amp;
      SOURCE!F1160&amp;", "&amp; IF(lookups!$H$2-LEN(SOURCE!F1160) &gt;= 0, REPT(" ",lookups!$H$2-LEN(SOURCE!F1160)+2), "")&amp;"("&amp;
      SUBSTITUTE(TEXT(SOURCE!G1160,"??0"),"  ","")&amp;" &lt;&lt; TAM_MAX_BITS) |"&amp; IF(lookups!$I$2-3 &gt;= 0, REPT(" ",MAX(1,lookups!$I$2-5+4+1-1-LEN(  IF(ISTEXT(SOURCE!H1160),SOURCE!H1160,  SUBSTITUTE(SUBSTITUTE(TEXT(SOURCE!H1160,"????0"),"  ","")," ",""))   ))), "")&amp;
       IF(ISTEXT(SOURCE!H1160),SOURCE!H1160, SUBSTITUTE(SUBSTITUTE(TEXT(SOURCE!H1160,"????0"),"  ","")," ",""))   &amp;","&amp; IF(lookups!$J$2-3 &gt;= 0, REPT(" ",lookups!$J$2-3-5), "")&amp;
      SOURCE!I1160&amp;
" | "&amp; IF(lookups!$K$2-LEN(SOURCE!I1160) &gt;= 0, REPT(" ",lookups!$K$2-LEN(SOURCE!I1160)), "")&amp;
      SOURCE!J1160&amp;      IF(lookups!$L$2-LEN(SOURCE!J1160) &gt;= 0, REPT(" ",lookups!$L$2-LEN(SOURCE!J1160)), "")&amp;
" | "&amp; IF(lookups!$K$2-LEN(SOURCE!I1160) &gt;= 0, REPT(" ",lookups!$K$2-LEN(SOURCE!I1160)), "")&amp;
      SOURCE!K1160&amp;      IF(lookups!$L$2-LEN(SOURCE!K1160) &gt;= 0, REPT(" ",lookups!$M$2-LEN(SOURCE!K1160)), "")&amp;
" | "&amp; SOURCE!L1160&amp;      IF(lookups!$O$2-LEN(SOURCE!L1160) &gt;= 0, REPT(" ",lookups!$O$2-LEN(SOURCE!L1160)), "")&amp;
" | "&amp; SOURCE!M1160&amp;      IF(lookups!$P$2-LEN(SOURCE!M1160) &gt;= 0, REPT(" ",lookups!$P$2-LEN(SOURCE!M1160)), "")&amp;
      "},"&amp;IF(SOURCE!O1160&lt;&gt;"",""&amp;SOURCE!O1160,"")
 )
)
)</f>
        <v>/* 1136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61" spans="1:1">
      <c r="A1161" s="80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IF(lookups!$E$2-LEN(SOURCE!C1161) &gt;= 0, REPT(" ",lookups!$E$2-LEN(SOURCE!C1161)), "")&amp;
      SOURCE!D1161&amp;", "&amp; IF(lookups!$F$2-LEN(SOURCE!D1161) &gt;= 0, REPT(" ",lookups!$F$2-LEN(SOURCE!D1161)), "")&amp;
      SOURCE!E1161&amp;", "&amp; IF(lookups!$G$2-LEN(SOURCE!E1161) &gt;=0, REPT(" ",lookups!$G$2-LEN(SOURCE!E1161)), "")&amp;
      SOURCE!F1161&amp;", "&amp; IF(lookups!$H$2-LEN(SOURCE!F1161) &gt;= 0, REPT(" ",lookups!$H$2-LEN(SOURCE!F1161)+2), "")&amp;"("&amp;
      SUBSTITUTE(TEXT(SOURCE!G1161,"??0"),"  ","")&amp;" &lt;&lt; TAM_MAX_BITS) |"&amp; IF(lookups!$I$2-3 &gt;= 0, REPT(" ",MAX(1,lookups!$I$2-5+4+1-1-LEN(  IF(ISTEXT(SOURCE!H1161),SOURCE!H1161,  SUBSTITUTE(SUBSTITUTE(TEXT(SOURCE!H1161,"????0"),"  ","")," ",""))   ))), "")&amp;
       IF(ISTEXT(SOURCE!H1161),SOURCE!H1161, SUBSTITUTE(SUBSTITUTE(TEXT(SOURCE!H1161,"????0"),"  ","")," ",""))   &amp;","&amp; IF(lookups!$J$2-3 &gt;= 0, REPT(" ",lookups!$J$2-3-5), "")&amp;
      SOURCE!I1161&amp;
" | "&amp; IF(lookups!$K$2-LEN(SOURCE!I1161) &gt;= 0, REPT(" ",lookups!$K$2-LEN(SOURCE!I1161)), "")&amp;
      SOURCE!J1161&amp;      IF(lookups!$L$2-LEN(SOURCE!J1161) &gt;= 0, REPT(" ",lookups!$L$2-LEN(SOURCE!J1161)), "")&amp;
" | "&amp; IF(lookups!$K$2-LEN(SOURCE!I1161) &gt;= 0, REPT(" ",lookups!$K$2-LEN(SOURCE!I1161)), "")&amp;
      SOURCE!K1161&amp;      IF(lookups!$L$2-LEN(SOURCE!K1161) &gt;= 0, REPT(" ",lookups!$M$2-LEN(SOURCE!K1161)), "")&amp;
" | "&amp; SOURCE!L1161&amp;      IF(lookups!$O$2-LEN(SOURCE!L1161) &gt;= 0, REPT(" ",lookups!$O$2-LEN(SOURCE!L1161)), "")&amp;
" | "&amp; SOURCE!M1161&amp;      IF(lookups!$P$2-LEN(SOURCE!M1161) &gt;= 0, REPT(" ",lookups!$P$2-LEN(SOURCE!M1161)), "")&amp;
      "},"&amp;IF(SOURCE!O1161&lt;&gt;"",""&amp;SOURCE!O1161,"")
 )
)
)</f>
        <v>/* 1137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62" spans="1:1">
      <c r="A1162" s="80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IF(lookups!$E$2-LEN(SOURCE!C1162) &gt;= 0, REPT(" ",lookups!$E$2-LEN(SOURCE!C1162)), "")&amp;
      SOURCE!D1162&amp;", "&amp; IF(lookups!$F$2-LEN(SOURCE!D1162) &gt;= 0, REPT(" ",lookups!$F$2-LEN(SOURCE!D1162)), "")&amp;
      SOURCE!E1162&amp;", "&amp; IF(lookups!$G$2-LEN(SOURCE!E1162) &gt;=0, REPT(" ",lookups!$G$2-LEN(SOURCE!E1162)), "")&amp;
      SOURCE!F1162&amp;", "&amp; IF(lookups!$H$2-LEN(SOURCE!F1162) &gt;= 0, REPT(" ",lookups!$H$2-LEN(SOURCE!F1162)+2), "")&amp;"("&amp;
      SUBSTITUTE(TEXT(SOURCE!G1162,"??0"),"  ","")&amp;" &lt;&lt; TAM_MAX_BITS) |"&amp; IF(lookups!$I$2-3 &gt;= 0, REPT(" ",MAX(1,lookups!$I$2-5+4+1-1-LEN(  IF(ISTEXT(SOURCE!H1162),SOURCE!H1162,  SUBSTITUTE(SUBSTITUTE(TEXT(SOURCE!H1162,"????0"),"  ","")," ",""))   ))), "")&amp;
       IF(ISTEXT(SOURCE!H1162),SOURCE!H1162, SUBSTITUTE(SUBSTITUTE(TEXT(SOURCE!H1162,"????0"),"  ","")," ",""))   &amp;","&amp; IF(lookups!$J$2-3 &gt;= 0, REPT(" ",lookups!$J$2-3-5), "")&amp;
      SOURCE!I1162&amp;
" | "&amp; IF(lookups!$K$2-LEN(SOURCE!I1162) &gt;= 0, REPT(" ",lookups!$K$2-LEN(SOURCE!I1162)), "")&amp;
      SOURCE!J1162&amp;      IF(lookups!$L$2-LEN(SOURCE!J1162) &gt;= 0, REPT(" ",lookups!$L$2-LEN(SOURCE!J1162)), "")&amp;
" | "&amp; IF(lookups!$K$2-LEN(SOURCE!I1162) &gt;= 0, REPT(" ",lookups!$K$2-LEN(SOURCE!I1162)), "")&amp;
      SOURCE!K1162&amp;      IF(lookups!$L$2-LEN(SOURCE!K1162) &gt;= 0, REPT(" ",lookups!$M$2-LEN(SOURCE!K1162)), "")&amp;
" | "&amp; SOURCE!L1162&amp;      IF(lookups!$O$2-LEN(SOURCE!L1162) &gt;= 0, REPT(" ",lookups!$O$2-LEN(SOURCE!L1162)), "")&amp;
" | "&amp; SOURCE!M1162&amp;      IF(lookups!$P$2-LEN(SOURCE!M1162) &gt;= 0, REPT(" ",lookups!$P$2-LEN(SOURCE!M1162)), "")&amp;
      "},"&amp;IF(SOURCE!O1162&lt;&gt;"",""&amp;SOURCE!O1162,"")
 )
)
)</f>
        <v>/* 1138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63" spans="1:1">
      <c r="A1163" s="80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IF(lookups!$E$2-LEN(SOURCE!C1163) &gt;= 0, REPT(" ",lookups!$E$2-LEN(SOURCE!C1163)), "")&amp;
      SOURCE!D1163&amp;", "&amp; IF(lookups!$F$2-LEN(SOURCE!D1163) &gt;= 0, REPT(" ",lookups!$F$2-LEN(SOURCE!D1163)), "")&amp;
      SOURCE!E1163&amp;", "&amp; IF(lookups!$G$2-LEN(SOURCE!E1163) &gt;=0, REPT(" ",lookups!$G$2-LEN(SOURCE!E1163)), "")&amp;
      SOURCE!F1163&amp;", "&amp; IF(lookups!$H$2-LEN(SOURCE!F1163) &gt;= 0, REPT(" ",lookups!$H$2-LEN(SOURCE!F1163)+2), "")&amp;"("&amp;
      SUBSTITUTE(TEXT(SOURCE!G1163,"??0"),"  ","")&amp;" &lt;&lt; TAM_MAX_BITS) |"&amp; IF(lookups!$I$2-3 &gt;= 0, REPT(" ",MAX(1,lookups!$I$2-5+4+1-1-LEN(  IF(ISTEXT(SOURCE!H1163),SOURCE!H1163,  SUBSTITUTE(SUBSTITUTE(TEXT(SOURCE!H1163,"????0"),"  ","")," ",""))   ))), "")&amp;
       IF(ISTEXT(SOURCE!H1163),SOURCE!H1163, SUBSTITUTE(SUBSTITUTE(TEXT(SOURCE!H1163,"????0"),"  ","")," ",""))   &amp;","&amp; IF(lookups!$J$2-3 &gt;= 0, REPT(" ",lookups!$J$2-3-5), "")&amp;
      SOURCE!I1163&amp;
" | "&amp; IF(lookups!$K$2-LEN(SOURCE!I1163) &gt;= 0, REPT(" ",lookups!$K$2-LEN(SOURCE!I1163)), "")&amp;
      SOURCE!J1163&amp;      IF(lookups!$L$2-LEN(SOURCE!J1163) &gt;= 0, REPT(" ",lookups!$L$2-LEN(SOURCE!J1163)), "")&amp;
" | "&amp; IF(lookups!$K$2-LEN(SOURCE!I1163) &gt;= 0, REPT(" ",lookups!$K$2-LEN(SOURCE!I1163)), "")&amp;
      SOURCE!K1163&amp;      IF(lookups!$L$2-LEN(SOURCE!K1163) &gt;= 0, REPT(" ",lookups!$M$2-LEN(SOURCE!K1163)), "")&amp;
" | "&amp; SOURCE!L1163&amp;      IF(lookups!$O$2-LEN(SOURCE!L1163) &gt;= 0, REPT(" ",lookups!$O$2-LEN(SOURCE!L1163)), "")&amp;
" | "&amp; SOURCE!M1163&amp;      IF(lookups!$P$2-LEN(SOURCE!M1163) &gt;= 0, REPT(" ",lookups!$P$2-LEN(SOURCE!M1163)), "")&amp;
      "},"&amp;IF(SOURCE!O1163&lt;&gt;"",""&amp;SOURCE!O1163,"")
 )
)
)</f>
        <v>/* 1139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64" spans="1:1">
      <c r="A1164" s="80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IF(lookups!$E$2-LEN(SOURCE!C1164) &gt;= 0, REPT(" ",lookups!$E$2-LEN(SOURCE!C1164)), "")&amp;
      SOURCE!D1164&amp;", "&amp; IF(lookups!$F$2-LEN(SOURCE!D1164) &gt;= 0, REPT(" ",lookups!$F$2-LEN(SOURCE!D1164)), "")&amp;
      SOURCE!E1164&amp;", "&amp; IF(lookups!$G$2-LEN(SOURCE!E1164) &gt;=0, REPT(" ",lookups!$G$2-LEN(SOURCE!E1164)), "")&amp;
      SOURCE!F1164&amp;", "&amp; IF(lookups!$H$2-LEN(SOURCE!F1164) &gt;= 0, REPT(" ",lookups!$H$2-LEN(SOURCE!F1164)+2), "")&amp;"("&amp;
      SUBSTITUTE(TEXT(SOURCE!G1164,"??0"),"  ","")&amp;" &lt;&lt; TAM_MAX_BITS) |"&amp; IF(lookups!$I$2-3 &gt;= 0, REPT(" ",MAX(1,lookups!$I$2-5+4+1-1-LEN(  IF(ISTEXT(SOURCE!H1164),SOURCE!H1164,  SUBSTITUTE(SUBSTITUTE(TEXT(SOURCE!H1164,"????0"),"  ","")," ",""))   ))), "")&amp;
       IF(ISTEXT(SOURCE!H1164),SOURCE!H1164, SUBSTITUTE(SUBSTITUTE(TEXT(SOURCE!H1164,"????0"),"  ","")," ",""))   &amp;","&amp; IF(lookups!$J$2-3 &gt;= 0, REPT(" ",lookups!$J$2-3-5), "")&amp;
      SOURCE!I1164&amp;
" | "&amp; IF(lookups!$K$2-LEN(SOURCE!I1164) &gt;= 0, REPT(" ",lookups!$K$2-LEN(SOURCE!I1164)), "")&amp;
      SOURCE!J1164&amp;      IF(lookups!$L$2-LEN(SOURCE!J1164) &gt;= 0, REPT(" ",lookups!$L$2-LEN(SOURCE!J1164)), "")&amp;
" | "&amp; IF(lookups!$K$2-LEN(SOURCE!I1164) &gt;= 0, REPT(" ",lookups!$K$2-LEN(SOURCE!I1164)), "")&amp;
      SOURCE!K1164&amp;      IF(lookups!$L$2-LEN(SOURCE!K1164) &gt;= 0, REPT(" ",lookups!$M$2-LEN(SOURCE!K1164)), "")&amp;
" | "&amp; SOURCE!L1164&amp;      IF(lookups!$O$2-LEN(SOURCE!L1164) &gt;= 0, REPT(" ",lookups!$O$2-LEN(SOURCE!L1164)), "")&amp;
" | "&amp; SOURCE!M1164&amp;      IF(lookups!$P$2-LEN(SOURCE!M1164) &gt;= 0, REPT(" ",lookups!$P$2-LEN(SOURCE!M1164)), "")&amp;
      "},"&amp;IF(SOURCE!O1164&lt;&gt;"",""&amp;SOURCE!O1164,"")
 )
)
)</f>
        <v>/* 1140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65" spans="1:1">
      <c r="A1165" s="80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IF(lookups!$E$2-LEN(SOURCE!C1165) &gt;= 0, REPT(" ",lookups!$E$2-LEN(SOURCE!C1165)), "")&amp;
      SOURCE!D1165&amp;", "&amp; IF(lookups!$F$2-LEN(SOURCE!D1165) &gt;= 0, REPT(" ",lookups!$F$2-LEN(SOURCE!D1165)), "")&amp;
      SOURCE!E1165&amp;", "&amp; IF(lookups!$G$2-LEN(SOURCE!E1165) &gt;=0, REPT(" ",lookups!$G$2-LEN(SOURCE!E1165)), "")&amp;
      SOURCE!F1165&amp;", "&amp; IF(lookups!$H$2-LEN(SOURCE!F1165) &gt;= 0, REPT(" ",lookups!$H$2-LEN(SOURCE!F1165)+2), "")&amp;"("&amp;
      SUBSTITUTE(TEXT(SOURCE!G1165,"??0"),"  ","")&amp;" &lt;&lt; TAM_MAX_BITS) |"&amp; IF(lookups!$I$2-3 &gt;= 0, REPT(" ",MAX(1,lookups!$I$2-5+4+1-1-LEN(  IF(ISTEXT(SOURCE!H1165),SOURCE!H1165,  SUBSTITUTE(SUBSTITUTE(TEXT(SOURCE!H1165,"????0"),"  ","")," ",""))   ))), "")&amp;
       IF(ISTEXT(SOURCE!H1165),SOURCE!H1165, SUBSTITUTE(SUBSTITUTE(TEXT(SOURCE!H1165,"????0"),"  ","")," ",""))   &amp;","&amp; IF(lookups!$J$2-3 &gt;= 0, REPT(" ",lookups!$J$2-3-5), "")&amp;
      SOURCE!I1165&amp;
" | "&amp; IF(lookups!$K$2-LEN(SOURCE!I1165) &gt;= 0, REPT(" ",lookups!$K$2-LEN(SOURCE!I1165)), "")&amp;
      SOURCE!J1165&amp;      IF(lookups!$L$2-LEN(SOURCE!J1165) &gt;= 0, REPT(" ",lookups!$L$2-LEN(SOURCE!J1165)), "")&amp;
" | "&amp; IF(lookups!$K$2-LEN(SOURCE!I1165) &gt;= 0, REPT(" ",lookups!$K$2-LEN(SOURCE!I1165)), "")&amp;
      SOURCE!K1165&amp;      IF(lookups!$L$2-LEN(SOURCE!K1165) &gt;= 0, REPT(" ",lookups!$M$2-LEN(SOURCE!K1165)), "")&amp;
" | "&amp; SOURCE!L1165&amp;      IF(lookups!$O$2-LEN(SOURCE!L1165) &gt;= 0, REPT(" ",lookups!$O$2-LEN(SOURCE!L1165)), "")&amp;
" | "&amp; SOURCE!M1165&amp;      IF(lookups!$P$2-LEN(SOURCE!M1165) &gt;= 0, REPT(" ",lookups!$P$2-LEN(SOURCE!M1165)), "")&amp;
      "},"&amp;IF(SOURCE!O1165&lt;&gt;"",""&amp;SOURCE!O1165,"")
 )
)
)</f>
        <v>/* 1141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66" spans="1:1">
      <c r="A1166" s="80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IF(lookups!$E$2-LEN(SOURCE!C1166) &gt;= 0, REPT(" ",lookups!$E$2-LEN(SOURCE!C1166)), "")&amp;
      SOURCE!D1166&amp;", "&amp; IF(lookups!$F$2-LEN(SOURCE!D1166) &gt;= 0, REPT(" ",lookups!$F$2-LEN(SOURCE!D1166)), "")&amp;
      SOURCE!E1166&amp;", "&amp; IF(lookups!$G$2-LEN(SOURCE!E1166) &gt;=0, REPT(" ",lookups!$G$2-LEN(SOURCE!E1166)), "")&amp;
      SOURCE!F1166&amp;", "&amp; IF(lookups!$H$2-LEN(SOURCE!F1166) &gt;= 0, REPT(" ",lookups!$H$2-LEN(SOURCE!F1166)+2), "")&amp;"("&amp;
      SUBSTITUTE(TEXT(SOURCE!G1166,"??0"),"  ","")&amp;" &lt;&lt; TAM_MAX_BITS) |"&amp; IF(lookups!$I$2-3 &gt;= 0, REPT(" ",MAX(1,lookups!$I$2-5+4+1-1-LEN(  IF(ISTEXT(SOURCE!H1166),SOURCE!H1166,  SUBSTITUTE(SUBSTITUTE(TEXT(SOURCE!H1166,"????0"),"  ","")," ",""))   ))), "")&amp;
       IF(ISTEXT(SOURCE!H1166),SOURCE!H1166, SUBSTITUTE(SUBSTITUTE(TEXT(SOURCE!H1166,"????0"),"  ","")," ",""))   &amp;","&amp; IF(lookups!$J$2-3 &gt;= 0, REPT(" ",lookups!$J$2-3-5), "")&amp;
      SOURCE!I1166&amp;
" | "&amp; IF(lookups!$K$2-LEN(SOURCE!I1166) &gt;= 0, REPT(" ",lookups!$K$2-LEN(SOURCE!I1166)), "")&amp;
      SOURCE!J1166&amp;      IF(lookups!$L$2-LEN(SOURCE!J1166) &gt;= 0, REPT(" ",lookups!$L$2-LEN(SOURCE!J1166)), "")&amp;
" | "&amp; IF(lookups!$K$2-LEN(SOURCE!I1166) &gt;= 0, REPT(" ",lookups!$K$2-LEN(SOURCE!I1166)), "")&amp;
      SOURCE!K1166&amp;      IF(lookups!$L$2-LEN(SOURCE!K1166) &gt;= 0, REPT(" ",lookups!$M$2-LEN(SOURCE!K1166)), "")&amp;
" | "&amp; SOURCE!L1166&amp;      IF(lookups!$O$2-LEN(SOURCE!L1166) &gt;= 0, REPT(" ",lookups!$O$2-LEN(SOURCE!L1166)), "")&amp;
" | "&amp; SOURCE!M1166&amp;      IF(lookups!$P$2-LEN(SOURCE!M1166) &gt;= 0, REPT(" ",lookups!$P$2-LEN(SOURCE!M1166)), "")&amp;
      "},"&amp;IF(SOURCE!O1166&lt;&gt;"",""&amp;SOURCE!O1166,"")
 )
)
)</f>
        <v>/* 1142 */  { addItemToBuffer,              ITM_SUB_pi,                  "",                                            STD_SUB_pi,                                    (0 &lt;&lt; TAM_MAX_BITS) |     0, CAT_NONE | SLS_UNCHANGED | US_UNCHANGED | EIM_DISABLED | PTP_DISABLED     },</v>
      </c>
    </row>
    <row r="1167" spans="1:1">
      <c r="A1167" s="80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IF(lookups!$E$2-LEN(SOURCE!C1167) &gt;= 0, REPT(" ",lookups!$E$2-LEN(SOURCE!C1167)), "")&amp;
      SOURCE!D1167&amp;", "&amp; IF(lookups!$F$2-LEN(SOURCE!D1167) &gt;= 0, REPT(" ",lookups!$F$2-LEN(SOURCE!D1167)), "")&amp;
      SOURCE!E1167&amp;", "&amp; IF(lookups!$G$2-LEN(SOURCE!E1167) &gt;=0, REPT(" ",lookups!$G$2-LEN(SOURCE!E1167)), "")&amp;
      SOURCE!F1167&amp;", "&amp; IF(lookups!$H$2-LEN(SOURCE!F1167) &gt;= 0, REPT(" ",lookups!$H$2-LEN(SOURCE!F1167)+2), "")&amp;"("&amp;
      SUBSTITUTE(TEXT(SOURCE!G1167,"??0"),"  ","")&amp;" &lt;&lt; TAM_MAX_BITS) |"&amp; IF(lookups!$I$2-3 &gt;= 0, REPT(" ",MAX(1,lookups!$I$2-5+4+1-1-LEN(  IF(ISTEXT(SOURCE!H1167),SOURCE!H1167,  SUBSTITUTE(SUBSTITUTE(TEXT(SOURCE!H1167,"????0"),"  ","")," ",""))   ))), "")&amp;
       IF(ISTEXT(SOURCE!H1167),SOURCE!H1167, SUBSTITUTE(SUBSTITUTE(TEXT(SOURCE!H1167,"????0"),"  ","")," ",""))   &amp;","&amp; IF(lookups!$J$2-3 &gt;= 0, REPT(" ",lookups!$J$2-3-5), "")&amp;
      SOURCE!I1167&amp;
" | "&amp; IF(lookups!$K$2-LEN(SOURCE!I1167) &gt;= 0, REPT(" ",lookups!$K$2-LEN(SOURCE!I1167)), "")&amp;
      SOURCE!J1167&amp;      IF(lookups!$L$2-LEN(SOURCE!J1167) &gt;= 0, REPT(" ",lookups!$L$2-LEN(SOURCE!J1167)), "")&amp;
" | "&amp; IF(lookups!$K$2-LEN(SOURCE!I1167) &gt;= 0, REPT(" ",lookups!$K$2-LEN(SOURCE!I1167)), "")&amp;
      SOURCE!K1167&amp;      IF(lookups!$L$2-LEN(SOURCE!K1167) &gt;= 0, REPT(" ",lookups!$M$2-LEN(SOURCE!K1167)), "")&amp;
" | "&amp; SOURCE!L1167&amp;      IF(lookups!$O$2-LEN(SOURCE!L1167) &gt;= 0, REPT(" ",lookups!$O$2-LEN(SOURCE!L1167)), "")&amp;
" | "&amp; SOURCE!M1167&amp;      IF(lookups!$P$2-LEN(SOURCE!M1167) &gt;= 0, REPT(" ",lookups!$P$2-LEN(SOURCE!M1167)), "")&amp;
      "},"&amp;IF(SOURCE!O1167&lt;&gt;"",""&amp;SOURCE!O1167,"")
 )
)
)</f>
        <v>/* 1143 */  { addItemToBuffer,              ITM_SUP_pi,                  "",                                            STD_SUP_pi,                                    (0 &lt;&lt; TAM_MAX_BITS) |     0, CAT_NONE | SLS_UNCHANGED | US_UNCHANGED | EIM_DISABLED | PTP_DISABLED     },</v>
      </c>
    </row>
    <row r="1168" spans="1:1">
      <c r="A1168" s="80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IF(lookups!$E$2-LEN(SOURCE!C1168) &gt;= 0, REPT(" ",lookups!$E$2-LEN(SOURCE!C1168)), "")&amp;
      SOURCE!D1168&amp;", "&amp; IF(lookups!$F$2-LEN(SOURCE!D1168) &gt;= 0, REPT(" ",lookups!$F$2-LEN(SOURCE!D1168)), "")&amp;
      SOURCE!E1168&amp;", "&amp; IF(lookups!$G$2-LEN(SOURCE!E1168) &gt;=0, REPT(" ",lookups!$G$2-LEN(SOURCE!E1168)), "")&amp;
      SOURCE!F1168&amp;", "&amp; IF(lookups!$H$2-LEN(SOURCE!F1168) &gt;= 0, REPT(" ",lookups!$H$2-LEN(SOURCE!F1168)+2), "")&amp;"("&amp;
      SUBSTITUTE(TEXT(SOURCE!G1168,"??0"),"  ","")&amp;" &lt;&lt; TAM_MAX_BITS) |"&amp; IF(lookups!$I$2-3 &gt;= 0, REPT(" ",MAX(1,lookups!$I$2-5+4+1-1-LEN(  IF(ISTEXT(SOURCE!H1168),SOURCE!H1168,  SUBSTITUTE(SUBSTITUTE(TEXT(SOURCE!H1168,"????0"),"  ","")," ",""))   ))), "")&amp;
       IF(ISTEXT(SOURCE!H1168),SOURCE!H1168, SUBSTITUTE(SUBSTITUTE(TEXT(SOURCE!H1168,"????0"),"  ","")," ",""))   &amp;","&amp; IF(lookups!$J$2-3 &gt;= 0, REPT(" ",lookups!$J$2-3-5), "")&amp;
      SOURCE!I1168&amp;
" | "&amp; IF(lookups!$K$2-LEN(SOURCE!I1168) &gt;= 0, REPT(" ",lookups!$K$2-LEN(SOURCE!I1168)), "")&amp;
      SOURCE!J1168&amp;      IF(lookups!$L$2-LEN(SOURCE!J1168) &gt;= 0, REPT(" ",lookups!$L$2-LEN(SOURCE!J1168)), "")&amp;
" | "&amp; IF(lookups!$K$2-LEN(SOURCE!I1168) &gt;= 0, REPT(" ",lookups!$K$2-LEN(SOURCE!I1168)), "")&amp;
      SOURCE!K1168&amp;      IF(lookups!$L$2-LEN(SOURCE!K1168) &gt;= 0, REPT(" ",lookups!$M$2-LEN(SOURCE!K1168)), "")&amp;
" | "&amp; SOURCE!L1168&amp;      IF(lookups!$O$2-LEN(SOURCE!L1168) &gt;= 0, REPT(" ",lookups!$O$2-LEN(SOURCE!L1168)), "")&amp;
" | "&amp; SOURCE!M1168&amp;      IF(lookups!$P$2-LEN(SOURCE!M1168) &gt;= 0, REPT(" ",lookups!$P$2-LEN(SOURCE!M1168)), "")&amp;
      "},"&amp;IF(SOURCE!O1168&lt;&gt;"",""&amp;SOURCE!O1168,"")
 )
)
)</f>
        <v>/* 1144 */  { addItemToBuffer,              ITM_LEFT_DARROW,             "",                                            STD_LEFT_DASHARROW,                            (0 &lt;&lt; TAM_MAX_BITS) |     0, CAT_NONE | SLS_UNCHANGED | US_UNCHANGED | EIM_DISABLED | PTP_DISABLED     },</v>
      </c>
    </row>
    <row r="1169" spans="1:1">
      <c r="A1169" s="80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IF(lookups!$E$2-LEN(SOURCE!C1169) &gt;= 0, REPT(" ",lookups!$E$2-LEN(SOURCE!C1169)), "")&amp;
      SOURCE!D1169&amp;", "&amp; IF(lookups!$F$2-LEN(SOURCE!D1169) &gt;= 0, REPT(" ",lookups!$F$2-LEN(SOURCE!D1169)), "")&amp;
      SOURCE!E1169&amp;", "&amp; IF(lookups!$G$2-LEN(SOURCE!E1169) &gt;=0, REPT(" ",lookups!$G$2-LEN(SOURCE!E1169)), "")&amp;
      SOURCE!F1169&amp;", "&amp; IF(lookups!$H$2-LEN(SOURCE!F1169) &gt;= 0, REPT(" ",lookups!$H$2-LEN(SOURCE!F1169)+2), "")&amp;"("&amp;
      SUBSTITUTE(TEXT(SOURCE!G1169,"??0"),"  ","")&amp;" &lt;&lt; TAM_MAX_BITS) |"&amp; IF(lookups!$I$2-3 &gt;= 0, REPT(" ",MAX(1,lookups!$I$2-5+4+1-1-LEN(  IF(ISTEXT(SOURCE!H1169),SOURCE!H1169,  SUBSTITUTE(SUBSTITUTE(TEXT(SOURCE!H1169,"????0"),"  ","")," ",""))   ))), "")&amp;
       IF(ISTEXT(SOURCE!H1169),SOURCE!H1169, SUBSTITUTE(SUBSTITUTE(TEXT(SOURCE!H1169,"????0"),"  ","")," ",""))   &amp;","&amp; IF(lookups!$J$2-3 &gt;= 0, REPT(" ",lookups!$J$2-3-5), "")&amp;
      SOURCE!I1169&amp;
" | "&amp; IF(lookups!$K$2-LEN(SOURCE!I1169) &gt;= 0, REPT(" ",lookups!$K$2-LEN(SOURCE!I1169)), "")&amp;
      SOURCE!J1169&amp;      IF(lookups!$L$2-LEN(SOURCE!J1169) &gt;= 0, REPT(" ",lookups!$L$2-LEN(SOURCE!J1169)), "")&amp;
" | "&amp; IF(lookups!$K$2-LEN(SOURCE!I1169) &gt;= 0, REPT(" ",lookups!$K$2-LEN(SOURCE!I1169)), "")&amp;
      SOURCE!K1169&amp;      IF(lookups!$L$2-LEN(SOURCE!K1169) &gt;= 0, REPT(" ",lookups!$M$2-LEN(SOURCE!K1169)), "")&amp;
" | "&amp; SOURCE!L1169&amp;      IF(lookups!$O$2-LEN(SOURCE!L1169) &gt;= 0, REPT(" ",lookups!$O$2-LEN(SOURCE!L1169)), "")&amp;
" | "&amp; SOURCE!M1169&amp;      IF(lookups!$P$2-LEN(SOURCE!M1169) &gt;= 0, REPT(" ",lookups!$P$2-LEN(SOURCE!M1169)), "")&amp;
      "},"&amp;IF(SOURCE!O1169&lt;&gt;"",""&amp;SOURCE!O1169,"")
 )
)
)</f>
        <v>/* 1145 */  { addItemToBuffer,              ITM_UP_DARROW,               "",                                            STD_UP_DASHARROW,                              (0 &lt;&lt; TAM_MAX_BITS) |     0, CAT_NONE | SLS_UNCHANGED | US_UNCHANGED | EIM_DISABLED | PTP_DISABLED     },</v>
      </c>
    </row>
    <row r="1170" spans="1:1">
      <c r="A1170" s="80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IF(lookups!$E$2-LEN(SOURCE!C1170) &gt;= 0, REPT(" ",lookups!$E$2-LEN(SOURCE!C1170)), "")&amp;
      SOURCE!D1170&amp;", "&amp; IF(lookups!$F$2-LEN(SOURCE!D1170) &gt;= 0, REPT(" ",lookups!$F$2-LEN(SOURCE!D1170)), "")&amp;
      SOURCE!E1170&amp;", "&amp; IF(lookups!$G$2-LEN(SOURCE!E1170) &gt;=0, REPT(" ",lookups!$G$2-LEN(SOURCE!E1170)), "")&amp;
      SOURCE!F1170&amp;", "&amp; IF(lookups!$H$2-LEN(SOURCE!F1170) &gt;= 0, REPT(" ",lookups!$H$2-LEN(SOURCE!F1170)+2), "")&amp;"("&amp;
      SUBSTITUTE(TEXT(SOURCE!G1170,"??0"),"  ","")&amp;" &lt;&lt; TAM_MAX_BITS) |"&amp; IF(lookups!$I$2-3 &gt;= 0, REPT(" ",MAX(1,lookups!$I$2-5+4+1-1-LEN(  IF(ISTEXT(SOURCE!H1170),SOURCE!H1170,  SUBSTITUTE(SUBSTITUTE(TEXT(SOURCE!H1170,"????0"),"  ","")," ",""))   ))), "")&amp;
       IF(ISTEXT(SOURCE!H1170),SOURCE!H1170, SUBSTITUTE(SUBSTITUTE(TEXT(SOURCE!H1170,"????0"),"  ","")," ",""))   &amp;","&amp; IF(lookups!$J$2-3 &gt;= 0, REPT(" ",lookups!$J$2-3-5), "")&amp;
      SOURCE!I1170&amp;
" | "&amp; IF(lookups!$K$2-LEN(SOURCE!I1170) &gt;= 0, REPT(" ",lookups!$K$2-LEN(SOURCE!I1170)), "")&amp;
      SOURCE!J1170&amp;      IF(lookups!$L$2-LEN(SOURCE!J1170) &gt;= 0, REPT(" ",lookups!$L$2-LEN(SOURCE!J1170)), "")&amp;
" | "&amp; IF(lookups!$K$2-LEN(SOURCE!I1170) &gt;= 0, REPT(" ",lookups!$K$2-LEN(SOURCE!I1170)), "")&amp;
      SOURCE!K1170&amp;      IF(lookups!$L$2-LEN(SOURCE!K1170) &gt;= 0, REPT(" ",lookups!$M$2-LEN(SOURCE!K1170)), "")&amp;
" | "&amp; SOURCE!L1170&amp;      IF(lookups!$O$2-LEN(SOURCE!L1170) &gt;= 0, REPT(" ",lookups!$O$2-LEN(SOURCE!L1170)), "")&amp;
" | "&amp; SOURCE!M1170&amp;      IF(lookups!$P$2-LEN(SOURCE!M1170) &gt;= 0, REPT(" ",lookups!$P$2-LEN(SOURCE!M1170)), "")&amp;
      "},"&amp;IF(SOURCE!O1170&lt;&gt;"",""&amp;SOURCE!O1170,"")
 )
)
)</f>
        <v>/* 1146 */  { addItemToBuffer,              ITM_RIGHT_DARROW,            "",                                            STD_RIGHT_DASHARROW,                           (0 &lt;&lt; TAM_MAX_BITS) |     0, CAT_NONE | SLS_UNCHANGED | US_UNCHANGED | EIM_DISABLED | PTP_DISABLED     },</v>
      </c>
    </row>
    <row r="1171" spans="1:1">
      <c r="A1171" s="80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IF(lookups!$E$2-LEN(SOURCE!C1171) &gt;= 0, REPT(" ",lookups!$E$2-LEN(SOURCE!C1171)), "")&amp;
      SOURCE!D1171&amp;", "&amp; IF(lookups!$F$2-LEN(SOURCE!D1171) &gt;= 0, REPT(" ",lookups!$F$2-LEN(SOURCE!D1171)), "")&amp;
      SOURCE!E1171&amp;", "&amp; IF(lookups!$G$2-LEN(SOURCE!E1171) &gt;=0, REPT(" ",lookups!$G$2-LEN(SOURCE!E1171)), "")&amp;
      SOURCE!F1171&amp;", "&amp; IF(lookups!$H$2-LEN(SOURCE!F1171) &gt;= 0, REPT(" ",lookups!$H$2-LEN(SOURCE!F1171)+2), "")&amp;"("&amp;
      SUBSTITUTE(TEXT(SOURCE!G1171,"??0"),"  ","")&amp;" &lt;&lt; TAM_MAX_BITS) |"&amp; IF(lookups!$I$2-3 &gt;= 0, REPT(" ",MAX(1,lookups!$I$2-5+4+1-1-LEN(  IF(ISTEXT(SOURCE!H1171),SOURCE!H1171,  SUBSTITUTE(SUBSTITUTE(TEXT(SOURCE!H1171,"????0"),"  ","")," ",""))   ))), "")&amp;
       IF(ISTEXT(SOURCE!H1171),SOURCE!H1171, SUBSTITUTE(SUBSTITUTE(TEXT(SOURCE!H1171,"????0"),"  ","")," ",""))   &amp;","&amp; IF(lookups!$J$2-3 &gt;= 0, REPT(" ",lookups!$J$2-3-5), "")&amp;
      SOURCE!I1171&amp;
" | "&amp; IF(lookups!$K$2-LEN(SOURCE!I1171) &gt;= 0, REPT(" ",lookups!$K$2-LEN(SOURCE!I1171)), "")&amp;
      SOURCE!J1171&amp;      IF(lookups!$L$2-LEN(SOURCE!J1171) &gt;= 0, REPT(" ",lookups!$L$2-LEN(SOURCE!J1171)), "")&amp;
" | "&amp; IF(lookups!$K$2-LEN(SOURCE!I1171) &gt;= 0, REPT(" ",lookups!$K$2-LEN(SOURCE!I1171)), "")&amp;
      SOURCE!K1171&amp;      IF(lookups!$L$2-LEN(SOURCE!K1171) &gt;= 0, REPT(" ",lookups!$M$2-LEN(SOURCE!K1171)), "")&amp;
" | "&amp; SOURCE!L1171&amp;      IF(lookups!$O$2-LEN(SOURCE!L1171) &gt;= 0, REPT(" ",lookups!$O$2-LEN(SOURCE!L1171)), "")&amp;
" | "&amp; SOURCE!M1171&amp;      IF(lookups!$P$2-LEN(SOURCE!M1171) &gt;= 0, REPT(" ",lookups!$P$2-LEN(SOURCE!M1171)), "")&amp;
      "},"&amp;IF(SOURCE!O1171&lt;&gt;"",""&amp;SOURCE!O1171,"")
 )
)
)</f>
        <v>/* 1147 */  { addItemToBuffer,              ITM_DOWN_DARROW,             "",                                            STD_DOWN_DASHARROW,                            (0 &lt;&lt; TAM_MAX_BITS) |     0, CAT_NONE | SLS_UNCHANGED | US_UNCHANGED | EIM_DISABLED | PTP_DISABLED     },</v>
      </c>
    </row>
    <row r="1172" spans="1:1">
      <c r="A1172" s="80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IF(lookups!$E$2-LEN(SOURCE!C1172) &gt;= 0, REPT(" ",lookups!$E$2-LEN(SOURCE!C1172)), "")&amp;
      SOURCE!D1172&amp;", "&amp; IF(lookups!$F$2-LEN(SOURCE!D1172) &gt;= 0, REPT(" ",lookups!$F$2-LEN(SOURCE!D1172)), "")&amp;
      SOURCE!E1172&amp;", "&amp; IF(lookups!$G$2-LEN(SOURCE!E1172) &gt;=0, REPT(" ",lookups!$G$2-LEN(SOURCE!E1172)), "")&amp;
      SOURCE!F1172&amp;", "&amp; IF(lookups!$H$2-LEN(SOURCE!F1172) &gt;= 0, REPT(" ",lookups!$H$2-LEN(SOURCE!F1172)+2), "")&amp;"("&amp;
      SUBSTITUTE(TEXT(SOURCE!G1172,"??0"),"  ","")&amp;" &lt;&lt; TAM_MAX_BITS) |"&amp; IF(lookups!$I$2-3 &gt;= 0, REPT(" ",MAX(1,lookups!$I$2-5+4+1-1-LEN(  IF(ISTEXT(SOURCE!H1172),SOURCE!H1172,  SUBSTITUTE(SUBSTITUTE(TEXT(SOURCE!H1172,"????0"),"  ","")," ",""))   ))), "")&amp;
       IF(ISTEXT(SOURCE!H1172),SOURCE!H1172, SUBSTITUTE(SUBSTITUTE(TEXT(SOURCE!H1172,"????0"),"  ","")," ",""))   &amp;","&amp; IF(lookups!$J$2-3 &gt;= 0, REPT(" ",lookups!$J$2-3-5), "")&amp;
      SOURCE!I1172&amp;
" | "&amp; IF(lookups!$K$2-LEN(SOURCE!I1172) &gt;= 0, REPT(" ",lookups!$K$2-LEN(SOURCE!I1172)), "")&amp;
      SOURCE!J1172&amp;      IF(lookups!$L$2-LEN(SOURCE!J1172) &gt;= 0, REPT(" ",lookups!$L$2-LEN(SOURCE!J1172)), "")&amp;
" | "&amp; IF(lookups!$K$2-LEN(SOURCE!I1172) &gt;= 0, REPT(" ",lookups!$K$2-LEN(SOURCE!I1172)), "")&amp;
      SOURCE!K1172&amp;      IF(lookups!$L$2-LEN(SOURCE!K1172) &gt;= 0, REPT(" ",lookups!$M$2-LEN(SOURCE!K1172)), "")&amp;
" | "&amp; SOURCE!L1172&amp;      IF(lookups!$O$2-LEN(SOURCE!L1172) &gt;= 0, REPT(" ",lookups!$O$2-LEN(SOURCE!L1172)), "")&amp;
" | "&amp; SOURCE!M1172&amp;      IF(lookups!$P$2-LEN(SOURCE!M1172) &gt;= 0, REPT(" ",lookups!$P$2-LEN(SOURCE!M1172)), "")&amp;
      "},"&amp;IF(SOURCE!O1172&lt;&gt;"",""&amp;SOURCE!O1172,"")
 )
)
)</f>
        <v>/* 1148 */  { addItemToBuffer,              ITM_ALTERN_CURRENT,          "",                                            STD_AC,                                        (0 &lt;&lt; TAM_MAX_BITS) |     0, CAT_NONE | SLS_UNCHANGED | US_UNCHANGED | EIM_DISABLED | PTP_DISABLED     },</v>
      </c>
    </row>
    <row r="1173" spans="1:1">
      <c r="A1173" s="80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IF(lookups!$E$2-LEN(SOURCE!C1173) &gt;= 0, REPT(" ",lookups!$E$2-LEN(SOURCE!C1173)), "")&amp;
      SOURCE!D1173&amp;", "&amp; IF(lookups!$F$2-LEN(SOURCE!D1173) &gt;= 0, REPT(" ",lookups!$F$2-LEN(SOURCE!D1173)), "")&amp;
      SOURCE!E1173&amp;", "&amp; IF(lookups!$G$2-LEN(SOURCE!E1173) &gt;=0, REPT(" ",lookups!$G$2-LEN(SOURCE!E1173)), "")&amp;
      SOURCE!F1173&amp;", "&amp; IF(lookups!$H$2-LEN(SOURCE!F1173) &gt;= 0, REPT(" ",lookups!$H$2-LEN(SOURCE!F1173)+2), "")&amp;"("&amp;
      SUBSTITUTE(TEXT(SOURCE!G1173,"??0"),"  ","")&amp;" &lt;&lt; TAM_MAX_BITS) |"&amp; IF(lookups!$I$2-3 &gt;= 0, REPT(" ",MAX(1,lookups!$I$2-5+4+1-1-LEN(  IF(ISTEXT(SOURCE!H1173),SOURCE!H1173,  SUBSTITUTE(SUBSTITUTE(TEXT(SOURCE!H1173,"????0"),"  ","")," ",""))   ))), "")&amp;
       IF(ISTEXT(SOURCE!H1173),SOURCE!H1173, SUBSTITUTE(SUBSTITUTE(TEXT(SOURCE!H1173,"????0"),"  ","")," ",""))   &amp;","&amp; IF(lookups!$J$2-3 &gt;= 0, REPT(" ",lookups!$J$2-3-5), "")&amp;
      SOURCE!I1173&amp;
" | "&amp; IF(lookups!$K$2-LEN(SOURCE!I1173) &gt;= 0, REPT(" ",lookups!$K$2-LEN(SOURCE!I1173)), "")&amp;
      SOURCE!J1173&amp;      IF(lookups!$L$2-LEN(SOURCE!J1173) &gt;= 0, REPT(" ",lookups!$L$2-LEN(SOURCE!J1173)), "")&amp;
" | "&amp; IF(lookups!$K$2-LEN(SOURCE!I1173) &gt;= 0, REPT(" ",lookups!$K$2-LEN(SOURCE!I1173)), "")&amp;
      SOURCE!K1173&amp;      IF(lookups!$L$2-LEN(SOURCE!K1173) &gt;= 0, REPT(" ",lookups!$M$2-LEN(SOURCE!K1173)), "")&amp;
" | "&amp; SOURCE!L1173&amp;      IF(lookups!$O$2-LEN(SOURCE!L1173) &gt;= 0, REPT(" ",lookups!$O$2-LEN(SOURCE!L1173)), "")&amp;
" | "&amp; SOURCE!M1173&amp;      IF(lookups!$P$2-LEN(SOURCE!M1173) &gt;= 0, REPT(" ",lookups!$P$2-LEN(SOURCE!M1173)), "")&amp;
      "},"&amp;IF(SOURCE!O1173&lt;&gt;"",""&amp;SOURCE!O1173,"")
 )
)
)</f>
        <v>/* 1149 */  { addItemToBuffer,              ITM_ANGLE,                   "",                                            STD_ANGLE,                                     (0 &lt;&lt; TAM_MAX_BITS) |     0, CAT_NONE | SLS_UNCHANGED | US_UNCHANGED | EIM_DISABLED | PTP_DISABLED     },</v>
      </c>
    </row>
    <row r="1174" spans="1:1">
      <c r="A1174" s="80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IF(lookups!$E$2-LEN(SOURCE!C1174) &gt;= 0, REPT(" ",lookups!$E$2-LEN(SOURCE!C1174)), "")&amp;
      SOURCE!D1174&amp;", "&amp; IF(lookups!$F$2-LEN(SOURCE!D1174) &gt;= 0, REPT(" ",lookups!$F$2-LEN(SOURCE!D1174)), "")&amp;
      SOURCE!E1174&amp;", "&amp; IF(lookups!$G$2-LEN(SOURCE!E1174) &gt;=0, REPT(" ",lookups!$G$2-LEN(SOURCE!E1174)), "")&amp;
      SOURCE!F1174&amp;", "&amp; IF(lookups!$H$2-LEN(SOURCE!F1174) &gt;= 0, REPT(" ",lookups!$H$2-LEN(SOURCE!F1174)+2), "")&amp;"("&amp;
      SUBSTITUTE(TEXT(SOURCE!G1174,"??0"),"  ","")&amp;" &lt;&lt; TAM_MAX_BITS) |"&amp; IF(lookups!$I$2-3 &gt;= 0, REPT(" ",MAX(1,lookups!$I$2-5+4+1-1-LEN(  IF(ISTEXT(SOURCE!H1174),SOURCE!H1174,  SUBSTITUTE(SUBSTITUTE(TEXT(SOURCE!H1174,"????0"),"  ","")," ",""))   ))), "")&amp;
       IF(ISTEXT(SOURCE!H1174),SOURCE!H1174, SUBSTITUTE(SUBSTITUTE(TEXT(SOURCE!H1174,"????0"),"  ","")," ",""))   &amp;","&amp; IF(lookups!$J$2-3 &gt;= 0, REPT(" ",lookups!$J$2-3-5), "")&amp;
      SOURCE!I1174&amp;
" | "&amp; IF(lookups!$K$2-LEN(SOURCE!I1174) &gt;= 0, REPT(" ",lookups!$K$2-LEN(SOURCE!I1174)), "")&amp;
      SOURCE!J1174&amp;      IF(lookups!$L$2-LEN(SOURCE!J1174) &gt;= 0, REPT(" ",lookups!$L$2-LEN(SOURCE!J1174)), "")&amp;
" | "&amp; IF(lookups!$K$2-LEN(SOURCE!I1174) &gt;= 0, REPT(" ",lookups!$K$2-LEN(SOURCE!I1174)), "")&amp;
      SOURCE!K1174&amp;      IF(lookups!$L$2-LEN(SOURCE!K1174) &gt;= 0, REPT(" ",lookups!$M$2-LEN(SOURCE!K1174)), "")&amp;
" | "&amp; SOURCE!L1174&amp;      IF(lookups!$O$2-LEN(SOURCE!L1174) &gt;= 0, REPT(" ",lookups!$O$2-LEN(SOURCE!L1174)), "")&amp;
" | "&amp; SOURCE!M1174&amp;      IF(lookups!$P$2-LEN(SOURCE!M1174) &gt;= 0, REPT(" ",lookups!$P$2-LEN(SOURCE!M1174)), "")&amp;
      "},"&amp;IF(SOURCE!O1174&lt;&gt;"",""&amp;SOURCE!O1174,"")
 )
)
)</f>
        <v>/* 1150 */  { addItemToBuffer,              ITM_SUP_1_SUB_B,             "",                                            STD_SUP_1_SUB_B,                               (0 &lt;&lt; TAM_MAX_BITS) |     0, CAT_NONE | SLS_UNCHANGED | US_UNCHANGED | EIM_DISABLED | PTP_DISABLED     },</v>
      </c>
    </row>
    <row r="1175" spans="1:1">
      <c r="A1175" s="80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IF(lookups!$E$2-LEN(SOURCE!C1175) &gt;= 0, REPT(" ",lookups!$E$2-LEN(SOURCE!C1175)), "")&amp;
      SOURCE!D1175&amp;", "&amp; IF(lookups!$F$2-LEN(SOURCE!D1175) &gt;= 0, REPT(" ",lookups!$F$2-LEN(SOURCE!D1175)), "")&amp;
      SOURCE!E1175&amp;", "&amp; IF(lookups!$G$2-LEN(SOURCE!E1175) &gt;=0, REPT(" ",lookups!$G$2-LEN(SOURCE!E1175)), "")&amp;
      SOURCE!F1175&amp;", "&amp; IF(lookups!$H$2-LEN(SOURCE!F1175) &gt;= 0, REPT(" ",lookups!$H$2-LEN(SOURCE!F1175)+2), "")&amp;"("&amp;
      SUBSTITUTE(TEXT(SOURCE!G1175,"??0"),"  ","")&amp;" &lt;&lt; TAM_MAX_BITS) |"&amp; IF(lookups!$I$2-3 &gt;= 0, REPT(" ",MAX(1,lookups!$I$2-5+4+1-1-LEN(  IF(ISTEXT(SOURCE!H1175),SOURCE!H1175,  SUBSTITUTE(SUBSTITUTE(TEXT(SOURCE!H1175,"????0"),"  ","")," ",""))   ))), "")&amp;
       IF(ISTEXT(SOURCE!H1175),SOURCE!H1175, SUBSTITUTE(SUBSTITUTE(TEXT(SOURCE!H1175,"????0"),"  ","")," ",""))   &amp;","&amp; IF(lookups!$J$2-3 &gt;= 0, REPT(" ",lookups!$J$2-3-5), "")&amp;
      SOURCE!I1175&amp;
" | "&amp; IF(lookups!$K$2-LEN(SOURCE!I1175) &gt;= 0, REPT(" ",lookups!$K$2-LEN(SOURCE!I1175)), "")&amp;
      SOURCE!J1175&amp;      IF(lookups!$L$2-LEN(SOURCE!J1175) &gt;= 0, REPT(" ",lookups!$L$2-LEN(SOURCE!J1175)), "")&amp;
" | "&amp; IF(lookups!$K$2-LEN(SOURCE!I1175) &gt;= 0, REPT(" ",lookups!$K$2-LEN(SOURCE!I1175)), "")&amp;
      SOURCE!K1175&amp;      IF(lookups!$L$2-LEN(SOURCE!K1175) &gt;= 0, REPT(" ",lookups!$M$2-LEN(SOURCE!K1175)), "")&amp;
" | "&amp; SOURCE!L1175&amp;      IF(lookups!$O$2-LEN(SOURCE!L1175) &gt;= 0, REPT(" ",lookups!$O$2-LEN(SOURCE!L1175)), "")&amp;
" | "&amp; SOURCE!M1175&amp;      IF(lookups!$P$2-LEN(SOURCE!M1175) &gt;= 0, REPT(" ",lookups!$P$2-LEN(SOURCE!M1175)), "")&amp;
      "},"&amp;IF(SOURCE!O1175&lt;&gt;"",""&amp;SOURCE!O1175,"")
 )
)
)</f>
        <v>/* 1151 */  { addItemToBuffer,              ITM_BST_char,                "",                                            STD_BST,                                       (0 &lt;&lt; TAM_MAX_BITS) |     0, CAT_NONE | SLS_UNCHANGED | US_UNCHANGED | EIM_DISABLED | PTP_DISABLED     },</v>
      </c>
    </row>
    <row r="1176" spans="1:1">
      <c r="A1176" s="80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IF(lookups!$E$2-LEN(SOURCE!C1176) &gt;= 0, REPT(" ",lookups!$E$2-LEN(SOURCE!C1176)), "")&amp;
      SOURCE!D1176&amp;", "&amp; IF(lookups!$F$2-LEN(SOURCE!D1176) &gt;= 0, REPT(" ",lookups!$F$2-LEN(SOURCE!D1176)), "")&amp;
      SOURCE!E1176&amp;", "&amp; IF(lookups!$G$2-LEN(SOURCE!E1176) &gt;=0, REPT(" ",lookups!$G$2-LEN(SOURCE!E1176)), "")&amp;
      SOURCE!F1176&amp;", "&amp; IF(lookups!$H$2-LEN(SOURCE!F1176) &gt;= 0, REPT(" ",lookups!$H$2-LEN(SOURCE!F1176)+2), "")&amp;"("&amp;
      SUBSTITUTE(TEXT(SOURCE!G1176,"??0"),"  ","")&amp;" &lt;&lt; TAM_MAX_BITS) |"&amp; IF(lookups!$I$2-3 &gt;= 0, REPT(" ",MAX(1,lookups!$I$2-5+4+1-1-LEN(  IF(ISTEXT(SOURCE!H1176),SOURCE!H1176,  SUBSTITUTE(SUBSTITUTE(TEXT(SOURCE!H1176,"????0"),"  ","")," ",""))   ))), "")&amp;
       IF(ISTEXT(SOURCE!H1176),SOURCE!H1176, SUBSTITUTE(SUBSTITUTE(TEXT(SOURCE!H1176,"????0"),"  ","")," ",""))   &amp;","&amp; IF(lookups!$J$2-3 &gt;= 0, REPT(" ",lookups!$J$2-3-5), "")&amp;
      SOURCE!I1176&amp;
" | "&amp; IF(lookups!$K$2-LEN(SOURCE!I1176) &gt;= 0, REPT(" ",lookups!$K$2-LEN(SOURCE!I1176)), "")&amp;
      SOURCE!J1176&amp;      IF(lookups!$L$2-LEN(SOURCE!J1176) &gt;= 0, REPT(" ",lookups!$L$2-LEN(SOURCE!J1176)), "")&amp;
" | "&amp; IF(lookups!$K$2-LEN(SOURCE!I1176) &gt;= 0, REPT(" ",lookups!$K$2-LEN(SOURCE!I1176)), "")&amp;
      SOURCE!K1176&amp;      IF(lookups!$L$2-LEN(SOURCE!K1176) &gt;= 0, REPT(" ",lookups!$M$2-LEN(SOURCE!K1176)), "")&amp;
" | "&amp; SOURCE!L1176&amp;      IF(lookups!$O$2-LEN(SOURCE!L1176) &gt;= 0, REPT(" ",lookups!$O$2-LEN(SOURCE!L1176)), "")&amp;
" | "&amp; SOURCE!M1176&amp;      IF(lookups!$P$2-LEN(SOURCE!M1176) &gt;= 0, REPT(" ",lookups!$P$2-LEN(SOURCE!M1176)), "")&amp;
      "},"&amp;IF(SOURCE!O1176&lt;&gt;"",""&amp;SOURCE!O1176,"")
 )
)
)</f>
        <v>/* 1152 */  { addItemToBuffer,              ITM_CYCLIC,                  "",                                            STD_CYCLIC,                                    (0 &lt;&lt; TAM_MAX_BITS) |     0, CAT_NONE | SLS_UNCHANGED | US_UNCHANGED | EIM_DISABLED | PTP_DISABLED     },</v>
      </c>
    </row>
    <row r="1177" spans="1:1">
      <c r="A1177" s="80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IF(lookups!$E$2-LEN(SOURCE!C1177) &gt;= 0, REPT(" ",lookups!$E$2-LEN(SOURCE!C1177)), "")&amp;
      SOURCE!D1177&amp;", "&amp; IF(lookups!$F$2-LEN(SOURCE!D1177) &gt;= 0, REPT(" ",lookups!$F$2-LEN(SOURCE!D1177)), "")&amp;
      SOURCE!E1177&amp;", "&amp; IF(lookups!$G$2-LEN(SOURCE!E1177) &gt;=0, REPT(" ",lookups!$G$2-LEN(SOURCE!E1177)), "")&amp;
      SOURCE!F1177&amp;", "&amp; IF(lookups!$H$2-LEN(SOURCE!F1177) &gt;= 0, REPT(" ",lookups!$H$2-LEN(SOURCE!F1177)+2), "")&amp;"("&amp;
      SUBSTITUTE(TEXT(SOURCE!G1177,"??0"),"  ","")&amp;" &lt;&lt; TAM_MAX_BITS) |"&amp; IF(lookups!$I$2-3 &gt;= 0, REPT(" ",MAX(1,lookups!$I$2-5+4+1-1-LEN(  IF(ISTEXT(SOURCE!H1177),SOURCE!H1177,  SUBSTITUTE(SUBSTITUTE(TEXT(SOURCE!H1177,"????0"),"  ","")," ",""))   ))), "")&amp;
       IF(ISTEXT(SOURCE!H1177),SOURCE!H1177, SUBSTITUTE(SUBSTITUTE(TEXT(SOURCE!H1177,"????0"),"  ","")," ",""))   &amp;","&amp; IF(lookups!$J$2-3 &gt;= 0, REPT(" ",lookups!$J$2-3-5), "")&amp;
      SOURCE!I1177&amp;
" | "&amp; IF(lookups!$K$2-LEN(SOURCE!I1177) &gt;= 0, REPT(" ",lookups!$K$2-LEN(SOURCE!I1177)), "")&amp;
      SOURCE!J1177&amp;      IF(lookups!$L$2-LEN(SOURCE!J1177) &gt;= 0, REPT(" ",lookups!$L$2-LEN(SOURCE!J1177)), "")&amp;
" | "&amp; IF(lookups!$K$2-LEN(SOURCE!I1177) &gt;= 0, REPT(" ",lookups!$K$2-LEN(SOURCE!I1177)), "")&amp;
      SOURCE!K1177&amp;      IF(lookups!$L$2-LEN(SOURCE!K1177) &gt;= 0, REPT(" ",lookups!$M$2-LEN(SOURCE!K1177)), "")&amp;
" | "&amp; SOURCE!L1177&amp;      IF(lookups!$O$2-LEN(SOURCE!L1177) &gt;= 0, REPT(" ",lookups!$O$2-LEN(SOURCE!L1177)), "")&amp;
" | "&amp; SOURCE!M1177&amp;      IF(lookups!$P$2-LEN(SOURCE!M1177) &gt;= 0, REPT(" ",lookups!$P$2-LEN(SOURCE!M1177)), "")&amp;
      "},"&amp;IF(SOURCE!O1177&lt;&gt;"",""&amp;SOURCE!O1177,"")
 )
)
)</f>
        <v>/* 1153 */  { addItemToBuffer,              ITM_DIRECT_CURRENT,          "",                                            STD_DC,                                        (0 &lt;&lt; TAM_MAX_BITS) |     0, CAT_NONE | SLS_UNCHANGED | US_UNCHANGED | EIM_DISABLED | PTP_DISABLED     },</v>
      </c>
    </row>
    <row r="1178" spans="1:1">
      <c r="A1178" s="80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IF(lookups!$E$2-LEN(SOURCE!C1178) &gt;= 0, REPT(" ",lookups!$E$2-LEN(SOURCE!C1178)), "")&amp;
      SOURCE!D1178&amp;", "&amp; IF(lookups!$F$2-LEN(SOURCE!D1178) &gt;= 0, REPT(" ",lookups!$F$2-LEN(SOURCE!D1178)), "")&amp;
      SOURCE!E1178&amp;", "&amp; IF(lookups!$G$2-LEN(SOURCE!E1178) &gt;=0, REPT(" ",lookups!$G$2-LEN(SOURCE!E1178)), "")&amp;
      SOURCE!F1178&amp;", "&amp; IF(lookups!$H$2-LEN(SOURCE!F1178) &gt;= 0, REPT(" ",lookups!$H$2-LEN(SOURCE!F1178)+2), "")&amp;"("&amp;
      SUBSTITUTE(TEXT(SOURCE!G1178,"??0"),"  ","")&amp;" &lt;&lt; TAM_MAX_BITS) |"&amp; IF(lookups!$I$2-3 &gt;= 0, REPT(" ",MAX(1,lookups!$I$2-5+4+1-1-LEN(  IF(ISTEXT(SOURCE!H1178),SOURCE!H1178,  SUBSTITUTE(SUBSTITUTE(TEXT(SOURCE!H1178,"????0"),"  ","")," ",""))   ))), "")&amp;
       IF(ISTEXT(SOURCE!H1178),SOURCE!H1178, SUBSTITUTE(SUBSTITUTE(TEXT(SOURCE!H1178,"????0"),"  ","")," ",""))   &amp;","&amp; IF(lookups!$J$2-3 &gt;= 0, REPT(" ",lookups!$J$2-3-5), "")&amp;
      SOURCE!I1178&amp;
" | "&amp; IF(lookups!$K$2-LEN(SOURCE!I1178) &gt;= 0, REPT(" ",lookups!$K$2-LEN(SOURCE!I1178)), "")&amp;
      SOURCE!J1178&amp;      IF(lookups!$L$2-LEN(SOURCE!J1178) &gt;= 0, REPT(" ",lookups!$L$2-LEN(SOURCE!J1178)), "")&amp;
" | "&amp; IF(lookups!$K$2-LEN(SOURCE!I1178) &gt;= 0, REPT(" ",lookups!$K$2-LEN(SOURCE!I1178)), "")&amp;
      SOURCE!K1178&amp;      IF(lookups!$L$2-LEN(SOURCE!K1178) &gt;= 0, REPT(" ",lookups!$M$2-LEN(SOURCE!K1178)), "")&amp;
" | "&amp; SOURCE!L1178&amp;      IF(lookups!$O$2-LEN(SOURCE!L1178) &gt;= 0, REPT(" ",lookups!$O$2-LEN(SOURCE!L1178)), "")&amp;
" | "&amp; SOURCE!M1178&amp;      IF(lookups!$P$2-LEN(SOURCE!M1178) &gt;= 0, REPT(" ",lookups!$P$2-LEN(SOURCE!M1178)), "")&amp;
      "},"&amp;IF(SOURCE!O1178&lt;&gt;"",""&amp;SOURCE!O1178,"")
 )
)
)</f>
        <v>/* 1154 */  { addItemToBuffer,              ITM_DOWN_DASHARROW,          "",                                            STD_DOWN_DASHARROW,                            (0 &lt;&lt; TAM_MAX_BITS) |     0, CAT_NONE | SLS_UNCHANGED | US_UNCHANGED | EIM_DISABLED | PTP_DISABLED     },</v>
      </c>
    </row>
    <row r="1179" spans="1:1">
      <c r="A1179" s="80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IF(lookups!$E$2-LEN(SOURCE!C1179) &gt;= 0, REPT(" ",lookups!$E$2-LEN(SOURCE!C1179)), "")&amp;
      SOURCE!D1179&amp;", "&amp; IF(lookups!$F$2-LEN(SOURCE!D1179) &gt;= 0, REPT(" ",lookups!$F$2-LEN(SOURCE!D1179)), "")&amp;
      SOURCE!E1179&amp;", "&amp; IF(lookups!$G$2-LEN(SOURCE!E1179) &gt;=0, REPT(" ",lookups!$G$2-LEN(SOURCE!E1179)), "")&amp;
      SOURCE!F1179&amp;", "&amp; IF(lookups!$H$2-LEN(SOURCE!F1179) &gt;= 0, REPT(" ",lookups!$H$2-LEN(SOURCE!F1179)+2), "")&amp;"("&amp;
      SUBSTITUTE(TEXT(SOURCE!G1179,"??0"),"  ","")&amp;" &lt;&lt; TAM_MAX_BITS) |"&amp; IF(lookups!$I$2-3 &gt;= 0, REPT(" ",MAX(1,lookups!$I$2-5+4+1-1-LEN(  IF(ISTEXT(SOURCE!H1179),SOURCE!H1179,  SUBSTITUTE(SUBSTITUTE(TEXT(SOURCE!H1179,"????0"),"  ","")," ",""))   ))), "")&amp;
       IF(ISTEXT(SOURCE!H1179),SOURCE!H1179, SUBSTITUTE(SUBSTITUTE(TEXT(SOURCE!H1179,"????0"),"  ","")," ",""))   &amp;","&amp; IF(lookups!$J$2-3 &gt;= 0, REPT(" ",lookups!$J$2-3-5), "")&amp;
      SOURCE!I1179&amp;
" | "&amp; IF(lookups!$K$2-LEN(SOURCE!I1179) &gt;= 0, REPT(" ",lookups!$K$2-LEN(SOURCE!I1179)), "")&amp;
      SOURCE!J1179&amp;      IF(lookups!$L$2-LEN(SOURCE!J1179) &gt;= 0, REPT(" ",lookups!$L$2-LEN(SOURCE!J1179)), "")&amp;
" | "&amp; IF(lookups!$K$2-LEN(SOURCE!I1179) &gt;= 0, REPT(" ",lookups!$K$2-LEN(SOURCE!I1179)), "")&amp;
      SOURCE!K1179&amp;      IF(lookups!$L$2-LEN(SOURCE!K1179) &gt;= 0, REPT(" ",lookups!$M$2-LEN(SOURCE!K1179)), "")&amp;
" | "&amp; SOURCE!L1179&amp;      IF(lookups!$O$2-LEN(SOURCE!L1179) &gt;= 0, REPT(" ",lookups!$O$2-LEN(SOURCE!L1179)), "")&amp;
" | "&amp; SOURCE!M1179&amp;      IF(lookups!$P$2-LEN(SOURCE!M1179) &gt;= 0, REPT(" ",lookups!$P$2-LEN(SOURCE!M1179)), "")&amp;
      "},"&amp;IF(SOURCE!O1179&lt;&gt;"",""&amp;SOURCE!O1179,"")
 )
)
)</f>
        <v>/* 1155 */  { addItemToBuffer,              ITM_EulerE,                  "",                                            STD_EulerE,                                    (0 &lt;&lt; TAM_MAX_BITS) |     0, CAT_NONE | SLS_UNCHANGED | US_UNCHANGED | EIM_DISABLED | PTP_DISABLED     },</v>
      </c>
    </row>
    <row r="1180" spans="1:1">
      <c r="A1180" s="80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IF(lookups!$E$2-LEN(SOURCE!C1180) &gt;= 0, REPT(" ",lookups!$E$2-LEN(SOURCE!C1180)), "")&amp;
      SOURCE!D1180&amp;", "&amp; IF(lookups!$F$2-LEN(SOURCE!D1180) &gt;= 0, REPT(" ",lookups!$F$2-LEN(SOURCE!D1180)), "")&amp;
      SOURCE!E1180&amp;", "&amp; IF(lookups!$G$2-LEN(SOURCE!E1180) &gt;=0, REPT(" ",lookups!$G$2-LEN(SOURCE!E1180)), "")&amp;
      SOURCE!F1180&amp;", "&amp; IF(lookups!$H$2-LEN(SOURCE!F1180) &gt;= 0, REPT(" ",lookups!$H$2-LEN(SOURCE!F1180)+2), "")&amp;"("&amp;
      SUBSTITUTE(TEXT(SOURCE!G1180,"??0"),"  ","")&amp;" &lt;&lt; TAM_MAX_BITS) |"&amp; IF(lookups!$I$2-3 &gt;= 0, REPT(" ",MAX(1,lookups!$I$2-5+4+1-1-LEN(  IF(ISTEXT(SOURCE!H1180),SOURCE!H1180,  SUBSTITUTE(SUBSTITUTE(TEXT(SOURCE!H1180,"????0"),"  ","")," ",""))   ))), "")&amp;
       IF(ISTEXT(SOURCE!H1180),SOURCE!H1180, SUBSTITUTE(SUBSTITUTE(TEXT(SOURCE!H1180,"????0"),"  ","")," ",""))   &amp;","&amp; IF(lookups!$J$2-3 &gt;= 0, REPT(" ",lookups!$J$2-3-5), "")&amp;
      SOURCE!I1180&amp;
" | "&amp; IF(lookups!$K$2-LEN(SOURCE!I1180) &gt;= 0, REPT(" ",lookups!$K$2-LEN(SOURCE!I1180)), "")&amp;
      SOURCE!J1180&amp;      IF(lookups!$L$2-LEN(SOURCE!J1180) &gt;= 0, REPT(" ",lookups!$L$2-LEN(SOURCE!J1180)), "")&amp;
" | "&amp; IF(lookups!$K$2-LEN(SOURCE!I1180) &gt;= 0, REPT(" ",lookups!$K$2-LEN(SOURCE!I1180)), "")&amp;
      SOURCE!K1180&amp;      IF(lookups!$L$2-LEN(SOURCE!K1180) &gt;= 0, REPT(" ",lookups!$M$2-LEN(SOURCE!K1180)), "")&amp;
" | "&amp; SOURCE!L1180&amp;      IF(lookups!$O$2-LEN(SOURCE!L1180) &gt;= 0, REPT(" ",lookups!$O$2-LEN(SOURCE!L1180)), "")&amp;
" | "&amp; SOURCE!M1180&amp;      IF(lookups!$P$2-LEN(SOURCE!M1180) &gt;= 0, REPT(" ",lookups!$P$2-LEN(SOURCE!M1180)), "")&amp;
      "},"&amp;IF(SOURCE!O1180&lt;&gt;"",""&amp;SOURCE!O1180,"")
 )
)
)</f>
        <v>/* 1156 */  { addItemToBuffer,              ITM_INTEGER_Z,               "",                                            STD_INTEGER_Z,                                 (0 &lt;&lt; TAM_MAX_BITS) |     0, CAT_NONE | SLS_UNCHANGED | US_UNCHANGED | EIM_DISABLED | PTP_DISABLED     },</v>
      </c>
    </row>
    <row r="1181" spans="1:1">
      <c r="A1181" s="80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IF(lookups!$E$2-LEN(SOURCE!C1181) &gt;= 0, REPT(" ",lookups!$E$2-LEN(SOURCE!C1181)), "")&amp;
      SOURCE!D1181&amp;", "&amp; IF(lookups!$F$2-LEN(SOURCE!D1181) &gt;= 0, REPT(" ",lookups!$F$2-LEN(SOURCE!D1181)), "")&amp;
      SOURCE!E1181&amp;", "&amp; IF(lookups!$G$2-LEN(SOURCE!E1181) &gt;=0, REPT(" ",lookups!$G$2-LEN(SOURCE!E1181)), "")&amp;
      SOURCE!F1181&amp;", "&amp; IF(lookups!$H$2-LEN(SOURCE!F1181) &gt;= 0, REPT(" ",lookups!$H$2-LEN(SOURCE!F1181)+2), "")&amp;"("&amp;
      SUBSTITUTE(TEXT(SOURCE!G1181,"??0"),"  ","")&amp;" &lt;&lt; TAM_MAX_BITS) |"&amp; IF(lookups!$I$2-3 &gt;= 0, REPT(" ",MAX(1,lookups!$I$2-5+4+1-1-LEN(  IF(ISTEXT(SOURCE!H1181),SOURCE!H1181,  SUBSTITUTE(SUBSTITUTE(TEXT(SOURCE!H1181,"????0"),"  ","")," ",""))   ))), "")&amp;
       IF(ISTEXT(SOURCE!H1181),SOURCE!H1181, SUBSTITUTE(SUBSTITUTE(TEXT(SOURCE!H1181,"????0"),"  ","")," ",""))   &amp;","&amp; IF(lookups!$J$2-3 &gt;= 0, REPT(" ",lookups!$J$2-3-5), "")&amp;
      SOURCE!I1181&amp;
" | "&amp; IF(lookups!$K$2-LEN(SOURCE!I1181) &gt;= 0, REPT(" ",lookups!$K$2-LEN(SOURCE!I1181)), "")&amp;
      SOURCE!J1181&amp;      IF(lookups!$L$2-LEN(SOURCE!J1181) &gt;= 0, REPT(" ",lookups!$L$2-LEN(SOURCE!J1181)), "")&amp;
" | "&amp; IF(lookups!$K$2-LEN(SOURCE!I1181) &gt;= 0, REPT(" ",lookups!$K$2-LEN(SOURCE!I1181)), "")&amp;
      SOURCE!K1181&amp;      IF(lookups!$L$2-LEN(SOURCE!K1181) &gt;= 0, REPT(" ",lookups!$M$2-LEN(SOURCE!K1181)), "")&amp;
" | "&amp; SOURCE!L1181&amp;      IF(lookups!$O$2-LEN(SOURCE!L1181) &gt;= 0, REPT(" ",lookups!$O$2-LEN(SOURCE!L1181)), "")&amp;
" | "&amp; SOURCE!M1181&amp;      IF(lookups!$P$2-LEN(SOURCE!M1181) &gt;= 0, REPT(" ",lookups!$P$2-LEN(SOURCE!M1181)), "")&amp;
      "},"&amp;IF(SOURCE!O1181&lt;&gt;"",""&amp;SOURCE!O1181,"")
 )
)
)</f>
        <v>/* 1157 */  { addItemToBuffer,              ITM_LEFT_DASHARROW,          "",                                            STD_LEFT_DASHARROW,                            (0 &lt;&lt; TAM_MAX_BITS) |     0, CAT_NONE | SLS_UNCHANGED | US_UNCHANGED | EIM_DISABLED | PTP_DISABLED     },</v>
      </c>
    </row>
    <row r="1182" spans="1:1">
      <c r="A1182" s="80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IF(lookups!$E$2-LEN(SOURCE!C1182) &gt;= 0, REPT(" ",lookups!$E$2-LEN(SOURCE!C1182)), "")&amp;
      SOURCE!D1182&amp;", "&amp; IF(lookups!$F$2-LEN(SOURCE!D1182) &gt;= 0, REPT(" ",lookups!$F$2-LEN(SOURCE!D1182)), "")&amp;
      SOURCE!E1182&amp;", "&amp; IF(lookups!$G$2-LEN(SOURCE!E1182) &gt;=0, REPT(" ",lookups!$G$2-LEN(SOURCE!E1182)), "")&amp;
      SOURCE!F1182&amp;", "&amp; IF(lookups!$H$2-LEN(SOURCE!F1182) &gt;= 0, REPT(" ",lookups!$H$2-LEN(SOURCE!F1182)+2), "")&amp;"("&amp;
      SUBSTITUTE(TEXT(SOURCE!G1182,"??0"),"  ","")&amp;" &lt;&lt; TAM_MAX_BITS) |"&amp; IF(lookups!$I$2-3 &gt;= 0, REPT(" ",MAX(1,lookups!$I$2-5+4+1-1-LEN(  IF(ISTEXT(SOURCE!H1182),SOURCE!H1182,  SUBSTITUTE(SUBSTITUTE(TEXT(SOURCE!H1182,"????0"),"  ","")," ",""))   ))), "")&amp;
       IF(ISTEXT(SOURCE!H1182),SOURCE!H1182, SUBSTITUTE(SUBSTITUTE(TEXT(SOURCE!H1182,"????0"),"  ","")," ",""))   &amp;","&amp; IF(lookups!$J$2-3 &gt;= 0, REPT(" ",lookups!$J$2-3-5), "")&amp;
      SOURCE!I1182&amp;
" | "&amp; IF(lookups!$K$2-LEN(SOURCE!I1182) &gt;= 0, REPT(" ",lookups!$K$2-LEN(SOURCE!I1182)), "")&amp;
      SOURCE!J1182&amp;      IF(lookups!$L$2-LEN(SOURCE!J1182) &gt;= 0, REPT(" ",lookups!$L$2-LEN(SOURCE!J1182)), "")&amp;
" | "&amp; IF(lookups!$K$2-LEN(SOURCE!I1182) &gt;= 0, REPT(" ",lookups!$K$2-LEN(SOURCE!I1182)), "")&amp;
      SOURCE!K1182&amp;      IF(lookups!$L$2-LEN(SOURCE!K1182) &gt;= 0, REPT(" ",lookups!$M$2-LEN(SOURCE!K1182)), "")&amp;
" | "&amp; SOURCE!L1182&amp;      IF(lookups!$O$2-LEN(SOURCE!L1182) &gt;= 0, REPT(" ",lookups!$O$2-LEN(SOURCE!L1182)), "")&amp;
" | "&amp; SOURCE!M1182&amp;      IF(lookups!$P$2-LEN(SOURCE!M1182) &gt;= 0, REPT(" ",lookups!$P$2-LEN(SOURCE!M1182)), "")&amp;
      "},"&amp;IF(SOURCE!O1182&lt;&gt;"",""&amp;SOURCE!O1182,"")
 )
)
)</f>
        <v>/* 1158 */  { addItemToBuffer,              ITM_NOT_SUBSET_OF,           "",                                            STD_NOT_SUBSET_OF,                             (0 &lt;&lt; TAM_MAX_BITS) |     0, CAT_NONE | SLS_UNCHANGED | US_UNCHANGED | EIM_DISABLED | PTP_DISABLED     },</v>
      </c>
    </row>
    <row r="1183" spans="1:1">
      <c r="A1183" s="80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IF(lookups!$E$2-LEN(SOURCE!C1183) &gt;= 0, REPT(" ",lookups!$E$2-LEN(SOURCE!C1183)), "")&amp;
      SOURCE!D1183&amp;", "&amp; IF(lookups!$F$2-LEN(SOURCE!D1183) &gt;= 0, REPT(" ",lookups!$F$2-LEN(SOURCE!D1183)), "")&amp;
      SOURCE!E1183&amp;", "&amp; IF(lookups!$G$2-LEN(SOURCE!E1183) &gt;=0, REPT(" ",lookups!$G$2-LEN(SOURCE!E1183)), "")&amp;
      SOURCE!F1183&amp;", "&amp; IF(lookups!$H$2-LEN(SOURCE!F1183) &gt;= 0, REPT(" ",lookups!$H$2-LEN(SOURCE!F1183)+2), "")&amp;"("&amp;
      SUBSTITUTE(TEXT(SOURCE!G1183,"??0"),"  ","")&amp;" &lt;&lt; TAM_MAX_BITS) |"&amp; IF(lookups!$I$2-3 &gt;= 0, REPT(" ",MAX(1,lookups!$I$2-5+4+1-1-LEN(  IF(ISTEXT(SOURCE!H1183),SOURCE!H1183,  SUBSTITUTE(SUBSTITUTE(TEXT(SOURCE!H1183,"????0"),"  ","")," ",""))   ))), "")&amp;
       IF(ISTEXT(SOURCE!H1183),SOURCE!H1183, SUBSTITUTE(SUBSTITUTE(TEXT(SOURCE!H1183,"????0"),"  ","")," ",""))   &amp;","&amp; IF(lookups!$J$2-3 &gt;= 0, REPT(" ",lookups!$J$2-3-5), "")&amp;
      SOURCE!I1183&amp;
" | "&amp; IF(lookups!$K$2-LEN(SOURCE!I1183) &gt;= 0, REPT(" ",lookups!$K$2-LEN(SOURCE!I1183)), "")&amp;
      SOURCE!J1183&amp;      IF(lookups!$L$2-LEN(SOURCE!J1183) &gt;= 0, REPT(" ",lookups!$L$2-LEN(SOURCE!J1183)), "")&amp;
" | "&amp; IF(lookups!$K$2-LEN(SOURCE!I1183) &gt;= 0, REPT(" ",lookups!$K$2-LEN(SOURCE!I1183)), "")&amp;
      SOURCE!K1183&amp;      IF(lookups!$L$2-LEN(SOURCE!K1183) &gt;= 0, REPT(" ",lookups!$M$2-LEN(SOURCE!K1183)), "")&amp;
" | "&amp; SOURCE!L1183&amp;      IF(lookups!$O$2-LEN(SOURCE!L1183) &gt;= 0, REPT(" ",lookups!$O$2-LEN(SOURCE!L1183)), "")&amp;
" | "&amp; SOURCE!M1183&amp;      IF(lookups!$P$2-LEN(SOURCE!M1183) &gt;= 0, REPT(" ",lookups!$P$2-LEN(SOURCE!M1183)), "")&amp;
      "},"&amp;IF(SOURCE!O1183&lt;&gt;"",""&amp;SOURCE!O1183,"")
 )
)
)</f>
        <v>/* 1159 */  { addItemToBuffer,              ITM_op_i_char,               "",                                            STD_op_i,                                      (0 &lt;&lt; TAM_MAX_BITS) |     0, CAT_NONE | SLS_UNCHANGED | US_UNCHANGED | EIM_DISABLED | PTP_DISABLED     },</v>
      </c>
    </row>
    <row r="1184" spans="1:1">
      <c r="A1184" s="80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IF(lookups!$E$2-LEN(SOURCE!C1184) &gt;= 0, REPT(" ",lookups!$E$2-LEN(SOURCE!C1184)), "")&amp;
      SOURCE!D1184&amp;", "&amp; IF(lookups!$F$2-LEN(SOURCE!D1184) &gt;= 0, REPT(" ",lookups!$F$2-LEN(SOURCE!D1184)), "")&amp;
      SOURCE!E1184&amp;", "&amp; IF(lookups!$G$2-LEN(SOURCE!E1184) &gt;=0, REPT(" ",lookups!$G$2-LEN(SOURCE!E1184)), "")&amp;
      SOURCE!F1184&amp;", "&amp; IF(lookups!$H$2-LEN(SOURCE!F1184) &gt;= 0, REPT(" ",lookups!$H$2-LEN(SOURCE!F1184)+2), "")&amp;"("&amp;
      SUBSTITUTE(TEXT(SOURCE!G1184,"??0"),"  ","")&amp;" &lt;&lt; TAM_MAX_BITS) |"&amp; IF(lookups!$I$2-3 &gt;= 0, REPT(" ",MAX(1,lookups!$I$2-5+4+1-1-LEN(  IF(ISTEXT(SOURCE!H1184),SOURCE!H1184,  SUBSTITUTE(SUBSTITUTE(TEXT(SOURCE!H1184,"????0"),"  ","")," ",""))   ))), "")&amp;
       IF(ISTEXT(SOURCE!H1184),SOURCE!H1184, SUBSTITUTE(SUBSTITUTE(TEXT(SOURCE!H1184,"????0"),"  ","")," ",""))   &amp;","&amp; IF(lookups!$J$2-3 &gt;= 0, REPT(" ",lookups!$J$2-3-5), "")&amp;
      SOURCE!I1184&amp;
" | "&amp; IF(lookups!$K$2-LEN(SOURCE!I1184) &gt;= 0, REPT(" ",lookups!$K$2-LEN(SOURCE!I1184)), "")&amp;
      SOURCE!J1184&amp;      IF(lookups!$L$2-LEN(SOURCE!J1184) &gt;= 0, REPT(" ",lookups!$L$2-LEN(SOURCE!J1184)), "")&amp;
" | "&amp; IF(lookups!$K$2-LEN(SOURCE!I1184) &gt;= 0, REPT(" ",lookups!$K$2-LEN(SOURCE!I1184)), "")&amp;
      SOURCE!K1184&amp;      IF(lookups!$L$2-LEN(SOURCE!K1184) &gt;= 0, REPT(" ",lookups!$M$2-LEN(SOURCE!K1184)), "")&amp;
" | "&amp; SOURCE!L1184&amp;      IF(lookups!$O$2-LEN(SOURCE!L1184) &gt;= 0, REPT(" ",lookups!$O$2-LEN(SOURCE!L1184)), "")&amp;
" | "&amp; SOURCE!M1184&amp;      IF(lookups!$P$2-LEN(SOURCE!M1184) &gt;= 0, REPT(" ",lookups!$P$2-LEN(SOURCE!M1184)), "")&amp;
      "},"&amp;IF(SOURCE!O1184&lt;&gt;"",""&amp;SOURCE!O1184,"")
 )
)
)</f>
        <v>/* 1160 */  { addItemToBuffer,              ITM_op_j_char,               "",                                            STD_op_j,                                      (0 &lt;&lt; TAM_MAX_BITS) |     0, CAT_NONE | SLS_UNCHANGED | US_UNCHANGED | EIM_DISABLED | PTP_DISABLED     },</v>
      </c>
    </row>
    <row r="1185" spans="1:1">
      <c r="A1185" s="80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IF(lookups!$E$2-LEN(SOURCE!C1185) &gt;= 0, REPT(" ",lookups!$E$2-LEN(SOURCE!C1185)), "")&amp;
      SOURCE!D1185&amp;", "&amp; IF(lookups!$F$2-LEN(SOURCE!D1185) &gt;= 0, REPT(" ",lookups!$F$2-LEN(SOURCE!D1185)), "")&amp;
      SOURCE!E1185&amp;", "&amp; IF(lookups!$G$2-LEN(SOURCE!E1185) &gt;=0, REPT(" ",lookups!$G$2-LEN(SOURCE!E1185)), "")&amp;
      SOURCE!F1185&amp;", "&amp; IF(lookups!$H$2-LEN(SOURCE!F1185) &gt;= 0, REPT(" ",lookups!$H$2-LEN(SOURCE!F1185)+2), "")&amp;"("&amp;
      SUBSTITUTE(TEXT(SOURCE!G1185,"??0"),"  ","")&amp;" &lt;&lt; TAM_MAX_BITS) |"&amp; IF(lookups!$I$2-3 &gt;= 0, REPT(" ",MAX(1,lookups!$I$2-5+4+1-1-LEN(  IF(ISTEXT(SOURCE!H1185),SOURCE!H1185,  SUBSTITUTE(SUBSTITUTE(TEXT(SOURCE!H1185,"????0"),"  ","")," ",""))   ))), "")&amp;
       IF(ISTEXT(SOURCE!H1185),SOURCE!H1185, SUBSTITUTE(SUBSTITUTE(TEXT(SOURCE!H1185,"????0"),"  ","")," ",""))   &amp;","&amp; IF(lookups!$J$2-3 &gt;= 0, REPT(" ",lookups!$J$2-3-5), "")&amp;
      SOURCE!I1185&amp;
" | "&amp; IF(lookups!$K$2-LEN(SOURCE!I1185) &gt;= 0, REPT(" ",lookups!$K$2-LEN(SOURCE!I1185)), "")&amp;
      SOURCE!J1185&amp;      IF(lookups!$L$2-LEN(SOURCE!J1185) &gt;= 0, REPT(" ",lookups!$L$2-LEN(SOURCE!J1185)), "")&amp;
" | "&amp; IF(lookups!$K$2-LEN(SOURCE!I1185) &gt;= 0, REPT(" ",lookups!$K$2-LEN(SOURCE!I1185)), "")&amp;
      SOURCE!K1185&amp;      IF(lookups!$L$2-LEN(SOURCE!K1185) &gt;= 0, REPT(" ",lookups!$M$2-LEN(SOURCE!K1185)), "")&amp;
" | "&amp; SOURCE!L1185&amp;      IF(lookups!$O$2-LEN(SOURCE!L1185) &gt;= 0, REPT(" ",lookups!$O$2-LEN(SOURCE!L1185)), "")&amp;
" | "&amp; SOURCE!M1185&amp;      IF(lookups!$P$2-LEN(SOURCE!M1185) &gt;= 0, REPT(" ",lookups!$P$2-LEN(SOURCE!M1185)), "")&amp;
      "},"&amp;IF(SOURCE!O1185&lt;&gt;"",""&amp;SOURCE!O1185,"")
 )
)
)</f>
        <v>/* 1161 */  { addItemToBuffer,              ITM_POLAR_char,              "",                                            STD_SUN,                                       (0 &lt;&lt; TAM_MAX_BITS) |     0, CAT_NONE | SLS_UNCHANGED | US_UNCHANGED | EIM_DISABLED | PTP_DISABLED     },</v>
      </c>
    </row>
    <row r="1186" spans="1:1">
      <c r="A1186" s="80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IF(lookups!$E$2-LEN(SOURCE!C1186) &gt;= 0, REPT(" ",lookups!$E$2-LEN(SOURCE!C1186)), "")&amp;
      SOURCE!D1186&amp;", "&amp; IF(lookups!$F$2-LEN(SOURCE!D1186) &gt;= 0, REPT(" ",lookups!$F$2-LEN(SOURCE!D1186)), "")&amp;
      SOURCE!E1186&amp;", "&amp; IF(lookups!$G$2-LEN(SOURCE!E1186) &gt;=0, REPT(" ",lookups!$G$2-LEN(SOURCE!E1186)), "")&amp;
      SOURCE!F1186&amp;", "&amp; IF(lookups!$H$2-LEN(SOURCE!F1186) &gt;= 0, REPT(" ",lookups!$H$2-LEN(SOURCE!F1186)+2), "")&amp;"("&amp;
      SUBSTITUTE(TEXT(SOURCE!G1186,"??0"),"  ","")&amp;" &lt;&lt; TAM_MAX_BITS) |"&amp; IF(lookups!$I$2-3 &gt;= 0, REPT(" ",MAX(1,lookups!$I$2-5+4+1-1-LEN(  IF(ISTEXT(SOURCE!H1186),SOURCE!H1186,  SUBSTITUTE(SUBSTITUTE(TEXT(SOURCE!H1186,"????0"),"  ","")," ",""))   ))), "")&amp;
       IF(ISTEXT(SOURCE!H1186),SOURCE!H1186, SUBSTITUTE(SUBSTITUTE(TEXT(SOURCE!H1186,"????0"),"  ","")," ",""))   &amp;","&amp; IF(lookups!$J$2-3 &gt;= 0, REPT(" ",lookups!$J$2-3-5), "")&amp;
      SOURCE!I1186&amp;
" | "&amp; IF(lookups!$K$2-LEN(SOURCE!I1186) &gt;= 0, REPT(" ",lookups!$K$2-LEN(SOURCE!I1186)), "")&amp;
      SOURCE!J1186&amp;      IF(lookups!$L$2-LEN(SOURCE!J1186) &gt;= 0, REPT(" ",lookups!$L$2-LEN(SOURCE!J1186)), "")&amp;
" | "&amp; IF(lookups!$K$2-LEN(SOURCE!I1186) &gt;= 0, REPT(" ",lookups!$K$2-LEN(SOURCE!I1186)), "")&amp;
      SOURCE!K1186&amp;      IF(lookups!$L$2-LEN(SOURCE!K1186) &gt;= 0, REPT(" ",lookups!$M$2-LEN(SOURCE!K1186)), "")&amp;
" | "&amp; SOURCE!L1186&amp;      IF(lookups!$O$2-LEN(SOURCE!L1186) &gt;= 0, REPT(" ",lookups!$O$2-LEN(SOURCE!L1186)), "")&amp;
" | "&amp; SOURCE!M1186&amp;      IF(lookups!$P$2-LEN(SOURCE!M1186) &gt;= 0, REPT(" ",lookups!$P$2-LEN(SOURCE!M1186)), "")&amp;
      "},"&amp;IF(SOURCE!O1186&lt;&gt;"",""&amp;SOURCE!O1186,"")
 )
)
)</f>
        <v>/* 1162 */  { addItemToBuffer,              ITM_PRODUCT_char,            "",                                            STD_PRODUCT,                                   (0 &lt;&lt; TAM_MAX_BITS) |     0, CAT_NONE | SLS_UNCHANGED | US_UNCHANGED | EIM_DISABLED | PTP_DISABLED     },</v>
      </c>
    </row>
    <row r="1187" spans="1:1">
      <c r="A1187" s="80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IF(lookups!$E$2-LEN(SOURCE!C1187) &gt;= 0, REPT(" ",lookups!$E$2-LEN(SOURCE!C1187)), "")&amp;
      SOURCE!D1187&amp;", "&amp; IF(lookups!$F$2-LEN(SOURCE!D1187) &gt;= 0, REPT(" ",lookups!$F$2-LEN(SOURCE!D1187)), "")&amp;
      SOURCE!E1187&amp;", "&amp; IF(lookups!$G$2-LEN(SOURCE!E1187) &gt;=0, REPT(" ",lookups!$G$2-LEN(SOURCE!E1187)), "")&amp;
      SOURCE!F1187&amp;", "&amp; IF(lookups!$H$2-LEN(SOURCE!F1187) &gt;= 0, REPT(" ",lookups!$H$2-LEN(SOURCE!F1187)+2), "")&amp;"("&amp;
      SUBSTITUTE(TEXT(SOURCE!G1187,"??0"),"  ","")&amp;" &lt;&lt; TAM_MAX_BITS) |"&amp; IF(lookups!$I$2-3 &gt;= 0, REPT(" ",MAX(1,lookups!$I$2-5+4+1-1-LEN(  IF(ISTEXT(SOURCE!H1187),SOURCE!H1187,  SUBSTITUTE(SUBSTITUTE(TEXT(SOURCE!H1187,"????0"),"  ","")," ",""))   ))), "")&amp;
       IF(ISTEXT(SOURCE!H1187),SOURCE!H1187, SUBSTITUTE(SUBSTITUTE(TEXT(SOURCE!H1187,"????0"),"  ","")," ",""))   &amp;","&amp; IF(lookups!$J$2-3 &gt;= 0, REPT(" ",lookups!$J$2-3-5), "")&amp;
      SOURCE!I1187&amp;
" | "&amp; IF(lookups!$K$2-LEN(SOURCE!I1187) &gt;= 0, REPT(" ",lookups!$K$2-LEN(SOURCE!I1187)), "")&amp;
      SOURCE!J1187&amp;      IF(lookups!$L$2-LEN(SOURCE!J1187) &gt;= 0, REPT(" ",lookups!$L$2-LEN(SOURCE!J1187)), "")&amp;
" | "&amp; IF(lookups!$K$2-LEN(SOURCE!I1187) &gt;= 0, REPT(" ",lookups!$K$2-LEN(SOURCE!I1187)), "")&amp;
      SOURCE!K1187&amp;      IF(lookups!$L$2-LEN(SOURCE!K1187) &gt;= 0, REPT(" ",lookups!$M$2-LEN(SOURCE!K1187)), "")&amp;
" | "&amp; SOURCE!L1187&amp;      IF(lookups!$O$2-LEN(SOURCE!L1187) &gt;= 0, REPT(" ",lookups!$O$2-LEN(SOURCE!L1187)), "")&amp;
" | "&amp; SOURCE!M1187&amp;      IF(lookups!$P$2-LEN(SOURCE!M1187) &gt;= 0, REPT(" ",lookups!$P$2-LEN(SOURCE!M1187)), "")&amp;
      "},"&amp;IF(SOURCE!O1187&lt;&gt;"",""&amp;SOURCE!O1187,"")
 )
)
)</f>
        <v>/* 1163 */  { addItemToBuffer,              ITM_RIGHT_DASHARROW,         "",                                            STD_RIGHT_DASHARROW,                           (0 &lt;&lt; TAM_MAX_BITS) |     0, CAT_NONE | SLS_UNCHANGED | US_UNCHANGED | EIM_DISABLED | PTP_DISABLED     },</v>
      </c>
    </row>
    <row r="1188" spans="1:1">
      <c r="A1188" s="80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IF(lookups!$E$2-LEN(SOURCE!C1188) &gt;= 0, REPT(" ",lookups!$E$2-LEN(SOURCE!C1188)), "")&amp;
      SOURCE!D1188&amp;", "&amp; IF(lookups!$F$2-LEN(SOURCE!D1188) &gt;= 0, REPT(" ",lookups!$F$2-LEN(SOURCE!D1188)), "")&amp;
      SOURCE!E1188&amp;", "&amp; IF(lookups!$G$2-LEN(SOURCE!E1188) &gt;=0, REPT(" ",lookups!$G$2-LEN(SOURCE!E1188)), "")&amp;
      SOURCE!F1188&amp;", "&amp; IF(lookups!$H$2-LEN(SOURCE!F1188) &gt;= 0, REPT(" ",lookups!$H$2-LEN(SOURCE!F1188)+2), "")&amp;"("&amp;
      SUBSTITUTE(TEXT(SOURCE!G1188,"??0"),"  ","")&amp;" &lt;&lt; TAM_MAX_BITS) |"&amp; IF(lookups!$I$2-3 &gt;= 0, REPT(" ",MAX(1,lookups!$I$2-5+4+1-1-LEN(  IF(ISTEXT(SOURCE!H1188),SOURCE!H1188,  SUBSTITUTE(SUBSTITUTE(TEXT(SOURCE!H1188,"????0"),"  ","")," ",""))   ))), "")&amp;
       IF(ISTEXT(SOURCE!H1188),SOURCE!H1188, SUBSTITUTE(SUBSTITUTE(TEXT(SOURCE!H1188,"????0"),"  ","")," ",""))   &amp;","&amp; IF(lookups!$J$2-3 &gt;= 0, REPT(" ",lookups!$J$2-3-5), "")&amp;
      SOURCE!I1188&amp;
" | "&amp; IF(lookups!$K$2-LEN(SOURCE!I1188) &gt;= 0, REPT(" ",lookups!$K$2-LEN(SOURCE!I1188)), "")&amp;
      SOURCE!J1188&amp;      IF(lookups!$L$2-LEN(SOURCE!J1188) &gt;= 0, REPT(" ",lookups!$L$2-LEN(SOURCE!J1188)), "")&amp;
" | "&amp; IF(lookups!$K$2-LEN(SOURCE!I1188) &gt;= 0, REPT(" ",lookups!$K$2-LEN(SOURCE!I1188)), "")&amp;
      SOURCE!K1188&amp;      IF(lookups!$L$2-LEN(SOURCE!K1188) &gt;= 0, REPT(" ",lookups!$M$2-LEN(SOURCE!K1188)), "")&amp;
" | "&amp; SOURCE!L1188&amp;      IF(lookups!$O$2-LEN(SOURCE!L1188) &gt;= 0, REPT(" ",lookups!$O$2-LEN(SOURCE!L1188)), "")&amp;
" | "&amp; SOURCE!M1188&amp;      IF(lookups!$P$2-LEN(SOURCE!M1188) &gt;= 0, REPT(" ",lookups!$P$2-LEN(SOURCE!M1188)), "")&amp;
      "},"&amp;IF(SOURCE!O1188&lt;&gt;"",""&amp;SOURCE!O1188,"")
 )
)
)</f>
        <v>/* 1164 */  { addItemToBuffer,              ITM_RIGHT_DOUBLE_ARROW,      "",                                            STD_RIGHT_DOUBLE_ARROW,                        (0 &lt;&lt; TAM_MAX_BITS) |     0, CAT_NONE | SLS_UNCHANGED | US_UNCHANGED | EIM_DISABLED | PTP_DISABLED     },</v>
      </c>
    </row>
    <row r="1189" spans="1:1">
      <c r="A1189" s="80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IF(lookups!$E$2-LEN(SOURCE!C1189) &gt;= 0, REPT(" ",lookups!$E$2-LEN(SOURCE!C1189)), "")&amp;
      SOURCE!D1189&amp;", "&amp; IF(lookups!$F$2-LEN(SOURCE!D1189) &gt;= 0, REPT(" ",lookups!$F$2-LEN(SOURCE!D1189)), "")&amp;
      SOURCE!E1189&amp;", "&amp; IF(lookups!$G$2-LEN(SOURCE!E1189) &gt;=0, REPT(" ",lookups!$G$2-LEN(SOURCE!E1189)), "")&amp;
      SOURCE!F1189&amp;", "&amp; IF(lookups!$H$2-LEN(SOURCE!F1189) &gt;= 0, REPT(" ",lookups!$H$2-LEN(SOURCE!F1189)+2), "")&amp;"("&amp;
      SUBSTITUTE(TEXT(SOURCE!G1189,"??0"),"  ","")&amp;" &lt;&lt; TAM_MAX_BITS) |"&amp; IF(lookups!$I$2-3 &gt;= 0, REPT(" ",MAX(1,lookups!$I$2-5+4+1-1-LEN(  IF(ISTEXT(SOURCE!H1189),SOURCE!H1189,  SUBSTITUTE(SUBSTITUTE(TEXT(SOURCE!H1189,"????0"),"  ","")," ",""))   ))), "")&amp;
       IF(ISTEXT(SOURCE!H1189),SOURCE!H1189, SUBSTITUTE(SUBSTITUTE(TEXT(SOURCE!H1189,"????0"),"  ","")," ",""))   &amp;","&amp; IF(lookups!$J$2-3 &gt;= 0, REPT(" ",lookups!$J$2-3-5), "")&amp;
      SOURCE!I1189&amp;
" | "&amp; IF(lookups!$K$2-LEN(SOURCE!I1189) &gt;= 0, REPT(" ",lookups!$K$2-LEN(SOURCE!I1189)), "")&amp;
      SOURCE!J1189&amp;      IF(lookups!$L$2-LEN(SOURCE!J1189) &gt;= 0, REPT(" ",lookups!$L$2-LEN(SOURCE!J1189)), "")&amp;
" | "&amp; IF(lookups!$K$2-LEN(SOURCE!I1189) &gt;= 0, REPT(" ",lookups!$K$2-LEN(SOURCE!I1189)), "")&amp;
      SOURCE!K1189&amp;      IF(lookups!$L$2-LEN(SOURCE!K1189) &gt;= 0, REPT(" ",lookups!$M$2-LEN(SOURCE!K1189)), "")&amp;
" | "&amp; SOURCE!L1189&amp;      IF(lookups!$O$2-LEN(SOURCE!L1189) &gt;= 0, REPT(" ",lookups!$O$2-LEN(SOURCE!L1189)), "")&amp;
" | "&amp; SOURCE!M1189&amp;      IF(lookups!$P$2-LEN(SOURCE!M1189) &gt;= 0, REPT(" ",lookups!$P$2-LEN(SOURCE!M1189)), "")&amp;
      "},"&amp;IF(SOURCE!O1189&lt;&gt;"",""&amp;SOURCE!O1189,"")
 )
)
)</f>
        <v>/* 1165 */  { addItemToBuffer,              ITM_RIGHT_TACK,              "",                                            STD_RIGHT_TACK,                                (0 &lt;&lt; TAM_MAX_BITS) |     0, CAT_NONE | SLS_UNCHANGED | US_UNCHANGED | EIM_DISABLED | PTP_DISABLED     },</v>
      </c>
    </row>
    <row r="1190" spans="1:1">
      <c r="A1190" s="80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IF(lookups!$E$2-LEN(SOURCE!C1190) &gt;= 0, REPT(" ",lookups!$E$2-LEN(SOURCE!C1190)), "")&amp;
      SOURCE!D1190&amp;", "&amp; IF(lookups!$F$2-LEN(SOURCE!D1190) &gt;= 0, REPT(" ",lookups!$F$2-LEN(SOURCE!D1190)), "")&amp;
      SOURCE!E1190&amp;", "&amp; IF(lookups!$G$2-LEN(SOURCE!E1190) &gt;=0, REPT(" ",lookups!$G$2-LEN(SOURCE!E1190)), "")&amp;
      SOURCE!F1190&amp;", "&amp; IF(lookups!$H$2-LEN(SOURCE!F1190) &gt;= 0, REPT(" ",lookups!$H$2-LEN(SOURCE!F1190)+2), "")&amp;"("&amp;
      SUBSTITUTE(TEXT(SOURCE!G1190,"??0"),"  ","")&amp;" &lt;&lt; TAM_MAX_BITS) |"&amp; IF(lookups!$I$2-3 &gt;= 0, REPT(" ",MAX(1,lookups!$I$2-5+4+1-1-LEN(  IF(ISTEXT(SOURCE!H1190),SOURCE!H1190,  SUBSTITUTE(SUBSTITUTE(TEXT(SOURCE!H1190,"????0"),"  ","")," ",""))   ))), "")&amp;
       IF(ISTEXT(SOURCE!H1190),SOURCE!H1190, SUBSTITUTE(SUBSTITUTE(TEXT(SOURCE!H1190,"????0"),"  ","")," ",""))   &amp;","&amp; IF(lookups!$J$2-3 &gt;= 0, REPT(" ",lookups!$J$2-3-5), "")&amp;
      SOURCE!I1190&amp;
" | "&amp; IF(lookups!$K$2-LEN(SOURCE!I1190) &gt;= 0, REPT(" ",lookups!$K$2-LEN(SOURCE!I1190)), "")&amp;
      SOURCE!J1190&amp;      IF(lookups!$L$2-LEN(SOURCE!J1190) &gt;= 0, REPT(" ",lookups!$L$2-LEN(SOURCE!J1190)), "")&amp;
" | "&amp; IF(lookups!$K$2-LEN(SOURCE!I1190) &gt;= 0, REPT(" ",lookups!$K$2-LEN(SOURCE!I1190)), "")&amp;
      SOURCE!K1190&amp;      IF(lookups!$L$2-LEN(SOURCE!K1190) &gt;= 0, REPT(" ",lookups!$M$2-LEN(SOURCE!K1190)), "")&amp;
" | "&amp; SOURCE!L1190&amp;      IF(lookups!$O$2-LEN(SOURCE!L1190) &gt;= 0, REPT(" ",lookups!$O$2-LEN(SOURCE!L1190)), "")&amp;
" | "&amp; SOURCE!M1190&amp;      IF(lookups!$P$2-LEN(SOURCE!M1190) &gt;= 0, REPT(" ",lookups!$P$2-LEN(SOURCE!M1190)), "")&amp;
      "},"&amp;IF(SOURCE!O1190&lt;&gt;"",""&amp;SOURCE!O1190,"")
 )
)
)</f>
        <v>/* 1166 */  { addItemToBuffer,              ITM_SST_char,                "",                                            STD_SST,                                       (0 &lt;&lt; TAM_MAX_BITS) |     0, CAT_NONE | SLS_UNCHANGED | US_UNCHANGED | EIM_DISABLED | PTP_DISABLED     },</v>
      </c>
    </row>
    <row r="1191" spans="1:1">
      <c r="A1191" s="80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IF(lookups!$E$2-LEN(SOURCE!C1191) &gt;= 0, REPT(" ",lookups!$E$2-LEN(SOURCE!C1191)), "")&amp;
      SOURCE!D1191&amp;", "&amp; IF(lookups!$F$2-LEN(SOURCE!D1191) &gt;= 0, REPT(" ",lookups!$F$2-LEN(SOURCE!D1191)), "")&amp;
      SOURCE!E1191&amp;", "&amp; IF(lookups!$G$2-LEN(SOURCE!E1191) &gt;=0, REPT(" ",lookups!$G$2-LEN(SOURCE!E1191)), "")&amp;
      SOURCE!F1191&amp;", "&amp; IF(lookups!$H$2-LEN(SOURCE!F1191) &gt;= 0, REPT(" ",lookups!$H$2-LEN(SOURCE!F1191)+2), "")&amp;"("&amp;
      SUBSTITUTE(TEXT(SOURCE!G1191,"??0"),"  ","")&amp;" &lt;&lt; TAM_MAX_BITS) |"&amp; IF(lookups!$I$2-3 &gt;= 0, REPT(" ",MAX(1,lookups!$I$2-5+4+1-1-LEN(  IF(ISTEXT(SOURCE!H1191),SOURCE!H1191,  SUBSTITUTE(SUBSTITUTE(TEXT(SOURCE!H1191,"????0"),"  ","")," ",""))   ))), "")&amp;
       IF(ISTEXT(SOURCE!H1191),SOURCE!H1191, SUBSTITUTE(SUBSTITUTE(TEXT(SOURCE!H1191,"????0"),"  ","")," ",""))   &amp;","&amp; IF(lookups!$J$2-3 &gt;= 0, REPT(" ",lookups!$J$2-3-5), "")&amp;
      SOURCE!I1191&amp;
" | "&amp; IF(lookups!$K$2-LEN(SOURCE!I1191) &gt;= 0, REPT(" ",lookups!$K$2-LEN(SOURCE!I1191)), "")&amp;
      SOURCE!J1191&amp;      IF(lookups!$L$2-LEN(SOURCE!J1191) &gt;= 0, REPT(" ",lookups!$L$2-LEN(SOURCE!J1191)), "")&amp;
" | "&amp; IF(lookups!$K$2-LEN(SOURCE!I1191) &gt;= 0, REPT(" ",lookups!$K$2-LEN(SOURCE!I1191)), "")&amp;
      SOURCE!K1191&amp;      IF(lookups!$L$2-LEN(SOURCE!K1191) &gt;= 0, REPT(" ",lookups!$M$2-LEN(SOURCE!K1191)), "")&amp;
" | "&amp; SOURCE!L1191&amp;      IF(lookups!$O$2-LEN(SOURCE!L1191) &gt;= 0, REPT(" ",lookups!$O$2-LEN(SOURCE!L1191)), "")&amp;
" | "&amp; SOURCE!M1191&amp;      IF(lookups!$P$2-LEN(SOURCE!M1191) &gt;= 0, REPT(" ",lookups!$P$2-LEN(SOURCE!M1191)), "")&amp;
      "},"&amp;IF(SOURCE!O1191&lt;&gt;"",""&amp;SOURCE!O1191,"")
 )
)
)</f>
        <v>/* 1167 */  { addItemToBuffer,              ITM_SUBSET_OF,               "",                                            STD_SUBSET_OF,                                 (0 &lt;&lt; TAM_MAX_BITS) |     0, CAT_NONE | SLS_UNCHANGED | US_UNCHANGED | EIM_DISABLED | PTP_DISABLED     },</v>
      </c>
    </row>
    <row r="1192" spans="1:1">
      <c r="A1192" s="80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IF(lookups!$E$2-LEN(SOURCE!C1192) &gt;= 0, REPT(" ",lookups!$E$2-LEN(SOURCE!C1192)), "")&amp;
      SOURCE!D1192&amp;", "&amp; IF(lookups!$F$2-LEN(SOURCE!D1192) &gt;= 0, REPT(" ",lookups!$F$2-LEN(SOURCE!D1192)), "")&amp;
      SOURCE!E1192&amp;", "&amp; IF(lookups!$G$2-LEN(SOURCE!E1192) &gt;=0, REPT(" ",lookups!$G$2-LEN(SOURCE!E1192)), "")&amp;
      SOURCE!F1192&amp;", "&amp; IF(lookups!$H$2-LEN(SOURCE!F1192) &gt;= 0, REPT(" ",lookups!$H$2-LEN(SOURCE!F1192)+2), "")&amp;"("&amp;
      SUBSTITUTE(TEXT(SOURCE!G1192,"??0"),"  ","")&amp;" &lt;&lt; TAM_MAX_BITS) |"&amp; IF(lookups!$I$2-3 &gt;= 0, REPT(" ",MAX(1,lookups!$I$2-5+4+1-1-LEN(  IF(ISTEXT(SOURCE!H1192),SOURCE!H1192,  SUBSTITUTE(SUBSTITUTE(TEXT(SOURCE!H1192,"????0"),"  ","")," ",""))   ))), "")&amp;
       IF(ISTEXT(SOURCE!H1192),SOURCE!H1192, SUBSTITUTE(SUBSTITUTE(TEXT(SOURCE!H1192,"????0"),"  ","")," ",""))   &amp;","&amp; IF(lookups!$J$2-3 &gt;= 0, REPT(" ",lookups!$J$2-3-5), "")&amp;
      SOURCE!I1192&amp;
" | "&amp; IF(lookups!$K$2-LEN(SOURCE!I1192) &gt;= 0, REPT(" ",lookups!$K$2-LEN(SOURCE!I1192)), "")&amp;
      SOURCE!J1192&amp;      IF(lookups!$L$2-LEN(SOURCE!J1192) &gt;= 0, REPT(" ",lookups!$L$2-LEN(SOURCE!J1192)), "")&amp;
" | "&amp; IF(lookups!$K$2-LEN(SOURCE!I1192) &gt;= 0, REPT(" ",lookups!$K$2-LEN(SOURCE!I1192)), "")&amp;
      SOURCE!K1192&amp;      IF(lookups!$L$2-LEN(SOURCE!K1192) &gt;= 0, REPT(" ",lookups!$M$2-LEN(SOURCE!K1192)), "")&amp;
" | "&amp; SOURCE!L1192&amp;      IF(lookups!$O$2-LEN(SOURCE!L1192) &gt;= 0, REPT(" ",lookups!$O$2-LEN(SOURCE!L1192)), "")&amp;
" | "&amp; SOURCE!M1192&amp;      IF(lookups!$P$2-LEN(SOURCE!M1192) &gt;= 0, REPT(" ",lookups!$P$2-LEN(SOURCE!M1192)), "")&amp;
      "},"&amp;IF(SOURCE!O1192&lt;&gt;"",""&amp;SOURCE!O1192,"")
 )
)
)</f>
        <v>/* 1168 */  { addItemToBuffer,              ITM_SUM_char,                "",                                            STD_SUM,                                       (0 &lt;&lt; TAM_MAX_BITS) |     0, CAT_NONE | SLS_UNCHANGED | US_UNCHANGED | EIM_DISABLED | PTP_DISABLED     },</v>
      </c>
    </row>
    <row r="1193" spans="1:1">
      <c r="A1193" s="80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IF(lookups!$E$2-LEN(SOURCE!C1193) &gt;= 0, REPT(" ",lookups!$E$2-LEN(SOURCE!C1193)), "")&amp;
      SOURCE!D1193&amp;", "&amp; IF(lookups!$F$2-LEN(SOURCE!D1193) &gt;= 0, REPT(" ",lookups!$F$2-LEN(SOURCE!D1193)), "")&amp;
      SOURCE!E1193&amp;", "&amp; IF(lookups!$G$2-LEN(SOURCE!E1193) &gt;=0, REPT(" ",lookups!$G$2-LEN(SOURCE!E1193)), "")&amp;
      SOURCE!F1193&amp;", "&amp; IF(lookups!$H$2-LEN(SOURCE!F1193) &gt;= 0, REPT(" ",lookups!$H$2-LEN(SOURCE!F1193)+2), "")&amp;"("&amp;
      SUBSTITUTE(TEXT(SOURCE!G1193,"??0"),"  ","")&amp;" &lt;&lt; TAM_MAX_BITS) |"&amp; IF(lookups!$I$2-3 &gt;= 0, REPT(" ",MAX(1,lookups!$I$2-5+4+1-1-LEN(  IF(ISTEXT(SOURCE!H1193),SOURCE!H1193,  SUBSTITUTE(SUBSTITUTE(TEXT(SOURCE!H1193,"????0"),"  ","")," ",""))   ))), "")&amp;
       IF(ISTEXT(SOURCE!H1193),SOURCE!H1193, SUBSTITUTE(SUBSTITUTE(TEXT(SOURCE!H1193,"????0"),"  ","")," ",""))   &amp;","&amp; IF(lookups!$J$2-3 &gt;= 0, REPT(" ",lookups!$J$2-3-5), "")&amp;
      SOURCE!I1193&amp;
" | "&amp; IF(lookups!$K$2-LEN(SOURCE!I1193) &gt;= 0, REPT(" ",lookups!$K$2-LEN(SOURCE!I1193)), "")&amp;
      SOURCE!J1193&amp;      IF(lookups!$L$2-LEN(SOURCE!J1193) &gt;= 0, REPT(" ",lookups!$L$2-LEN(SOURCE!J1193)), "")&amp;
" | "&amp; IF(lookups!$K$2-LEN(SOURCE!I1193) &gt;= 0, REPT(" ",lookups!$K$2-LEN(SOURCE!I1193)), "")&amp;
      SOURCE!K1193&amp;      IF(lookups!$L$2-LEN(SOURCE!K1193) &gt;= 0, REPT(" ",lookups!$M$2-LEN(SOURCE!K1193)), "")&amp;
" | "&amp; SOURCE!L1193&amp;      IF(lookups!$O$2-LEN(SOURCE!L1193) &gt;= 0, REPT(" ",lookups!$O$2-LEN(SOURCE!L1193)), "")&amp;
" | "&amp; SOURCE!M1193&amp;      IF(lookups!$P$2-LEN(SOURCE!M1193) &gt;= 0, REPT(" ",lookups!$P$2-LEN(SOURCE!M1193)), "")&amp;
      "},"&amp;IF(SOURCE!O1193&lt;&gt;"",""&amp;SOURCE!O1193,"")
 )
)
)</f>
        <v>/* 1169 */  { addItemToBuffer,              ITM_UP_DASHARROW,            "",                                            STD_UP_DASHARROW,                              (0 &lt;&lt; TAM_MAX_BITS) |     0, CAT_NONE | SLS_UNCHANGED | US_UNCHANGED | EIM_DISABLED | PTP_DISABLED     },</v>
      </c>
    </row>
    <row r="1194" spans="1:1">
      <c r="A1194" s="80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IF(lookups!$E$2-LEN(SOURCE!C1194) &gt;= 0, REPT(" ",lookups!$E$2-LEN(SOURCE!C1194)), "")&amp;
      SOURCE!D1194&amp;", "&amp; IF(lookups!$F$2-LEN(SOURCE!D1194) &gt;= 0, REPT(" ",lookups!$F$2-LEN(SOURCE!D1194)), "")&amp;
      SOURCE!E1194&amp;", "&amp; IF(lookups!$G$2-LEN(SOURCE!E1194) &gt;=0, REPT(" ",lookups!$G$2-LEN(SOURCE!E1194)), "")&amp;
      SOURCE!F1194&amp;", "&amp; IF(lookups!$H$2-LEN(SOURCE!F1194) &gt;= 0, REPT(" ",lookups!$H$2-LEN(SOURCE!F1194)+2), "")&amp;"("&amp;
      SUBSTITUTE(TEXT(SOURCE!G1194,"??0"),"  ","")&amp;" &lt;&lt; TAM_MAX_BITS) |"&amp; IF(lookups!$I$2-3 &gt;= 0, REPT(" ",MAX(1,lookups!$I$2-5+4+1-1-LEN(  IF(ISTEXT(SOURCE!H1194),SOURCE!H1194,  SUBSTITUTE(SUBSTITUTE(TEXT(SOURCE!H1194,"????0"),"  ","")," ",""))   ))), "")&amp;
       IF(ISTEXT(SOURCE!H1194),SOURCE!H1194, SUBSTITUTE(SUBSTITUTE(TEXT(SOURCE!H1194,"????0"),"  ","")," ",""))   &amp;","&amp; IF(lookups!$J$2-3 &gt;= 0, REPT(" ",lookups!$J$2-3-5), "")&amp;
      SOURCE!I1194&amp;
" | "&amp; IF(lookups!$K$2-LEN(SOURCE!I1194) &gt;= 0, REPT(" ",lookups!$K$2-LEN(SOURCE!I1194)), "")&amp;
      SOURCE!J1194&amp;      IF(lookups!$L$2-LEN(SOURCE!J1194) &gt;= 0, REPT(" ",lookups!$L$2-LEN(SOURCE!J1194)), "")&amp;
" | "&amp; IF(lookups!$K$2-LEN(SOURCE!I1194) &gt;= 0, REPT(" ",lookups!$K$2-LEN(SOURCE!I1194)), "")&amp;
      SOURCE!K1194&amp;      IF(lookups!$L$2-LEN(SOURCE!K1194) &gt;= 0, REPT(" ",lookups!$M$2-LEN(SOURCE!K1194)), "")&amp;
" | "&amp; SOURCE!L1194&amp;      IF(lookups!$O$2-LEN(SOURCE!L1194) &gt;= 0, REPT(" ",lookups!$O$2-LEN(SOURCE!L1194)), "")&amp;
" | "&amp; SOURCE!M1194&amp;      IF(lookups!$P$2-LEN(SOURCE!M1194) &gt;= 0, REPT(" ",lookups!$P$2-LEN(SOURCE!M1194)), "")&amp;
      "},"&amp;IF(SOURCE!O1194&lt;&gt;"",""&amp;SOURCE!O1194,"")
 )
)
)</f>
        <v>/* 1170 */  { addItemToBuffer,              ITM_USB_SYMBOL,              "",                                            STD_USB_SYMBOL,                                (0 &lt;&lt; TAM_MAX_BITS) |     0, CAT_NONE | SLS_UNCHANGED | US_UNCHANGED | EIM_DISABLED | PTP_DISABLED     },</v>
      </c>
    </row>
    <row r="1195" spans="1:1">
      <c r="A1195" s="80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IF(lookups!$E$2-LEN(SOURCE!C1195) &gt;= 0, REPT(" ",lookups!$E$2-LEN(SOURCE!C1195)), "")&amp;
      SOURCE!D1195&amp;", "&amp; IF(lookups!$F$2-LEN(SOURCE!D1195) &gt;= 0, REPT(" ",lookups!$F$2-LEN(SOURCE!D1195)), "")&amp;
      SOURCE!E1195&amp;", "&amp; IF(lookups!$G$2-LEN(SOURCE!E1195) &gt;=0, REPT(" ",lookups!$G$2-LEN(SOURCE!E1195)), "")&amp;
      SOURCE!F1195&amp;", "&amp; IF(lookups!$H$2-LEN(SOURCE!F1195) &gt;= 0, REPT(" ",lookups!$H$2-LEN(SOURCE!F1195)+2), "")&amp;"("&amp;
      SUBSTITUTE(TEXT(SOURCE!G1195,"??0"),"  ","")&amp;" &lt;&lt; TAM_MAX_BITS) |"&amp; IF(lookups!$I$2-3 &gt;= 0, REPT(" ",MAX(1,lookups!$I$2-5+4+1-1-LEN(  IF(ISTEXT(SOURCE!H1195),SOURCE!H1195,  SUBSTITUTE(SUBSTITUTE(TEXT(SOURCE!H1195,"????0"),"  ","")," ",""))   ))), "")&amp;
       IF(ISTEXT(SOURCE!H1195),SOURCE!H1195, SUBSTITUTE(SUBSTITUTE(TEXT(SOURCE!H1195,"????0"),"  ","")," ",""))   &amp;","&amp; IF(lookups!$J$2-3 &gt;= 0, REPT(" ",lookups!$J$2-3-5), "")&amp;
      SOURCE!I1195&amp;
" | "&amp; IF(lookups!$K$2-LEN(SOURCE!I1195) &gt;= 0, REPT(" ",lookups!$K$2-LEN(SOURCE!I1195)), "")&amp;
      SOURCE!J1195&amp;      IF(lookups!$L$2-LEN(SOURCE!J1195) &gt;= 0, REPT(" ",lookups!$L$2-LEN(SOURCE!J1195)), "")&amp;
" | "&amp; IF(lookups!$K$2-LEN(SOURCE!I1195) &gt;= 0, REPT(" ",lookups!$K$2-LEN(SOURCE!I1195)), "")&amp;
      SOURCE!K1195&amp;      IF(lookups!$L$2-LEN(SOURCE!K1195) &gt;= 0, REPT(" ",lookups!$M$2-LEN(SOURCE!K1195)), "")&amp;
" | "&amp; SOURCE!L1195&amp;      IF(lookups!$O$2-LEN(SOURCE!L1195) &gt;= 0, REPT(" ",lookups!$O$2-LEN(SOURCE!L1195)), "")&amp;
" | "&amp; SOURCE!M1195&amp;      IF(lookups!$P$2-LEN(SOURCE!M1195) &gt;= 0, REPT(" ",lookups!$P$2-LEN(SOURCE!M1195)), "")&amp;
      "},"&amp;IF(SOURCE!O1195&lt;&gt;"",""&amp;SOURCE!O1195,"")
 )
)
)</f>
        <v>/* 1171 */  { addItemToBuffer,              ITM_LEFT_RIGHT_DOUBLE_ARROW, "",                                            STD_LEFT_RIGHT_DOUBLE_ARROW,                   (0 &lt;&lt; TAM_MAX_BITS) |     0, CAT_NONE | SLS_UNCHANGED | US_UNCHANGED | EIM_DISABLED | PTP_DISABLED     },</v>
      </c>
    </row>
    <row r="1196" spans="1:1">
      <c r="A1196" s="80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IF(lookups!$E$2-LEN(SOURCE!C1196) &gt;= 0, REPT(" ",lookups!$E$2-LEN(SOURCE!C1196)), "")&amp;
      SOURCE!D1196&amp;", "&amp; IF(lookups!$F$2-LEN(SOURCE!D1196) &gt;= 0, REPT(" ",lookups!$F$2-LEN(SOURCE!D1196)), "")&amp;
      SOURCE!E1196&amp;", "&amp; IF(lookups!$G$2-LEN(SOURCE!E1196) &gt;=0, REPT(" ",lookups!$G$2-LEN(SOURCE!E1196)), "")&amp;
      SOURCE!F1196&amp;", "&amp; IF(lookups!$H$2-LEN(SOURCE!F1196) &gt;= 0, REPT(" ",lookups!$H$2-LEN(SOURCE!F1196)+2), "")&amp;"("&amp;
      SUBSTITUTE(TEXT(SOURCE!G1196,"??0"),"  ","")&amp;" &lt;&lt; TAM_MAX_BITS) |"&amp; IF(lookups!$I$2-3 &gt;= 0, REPT(" ",MAX(1,lookups!$I$2-5+4+1-1-LEN(  IF(ISTEXT(SOURCE!H1196),SOURCE!H1196,  SUBSTITUTE(SUBSTITUTE(TEXT(SOURCE!H1196,"????0"),"  ","")," ",""))   ))), "")&amp;
       IF(ISTEXT(SOURCE!H1196),SOURCE!H1196, SUBSTITUTE(SUBSTITUTE(TEXT(SOURCE!H1196,"????0"),"  ","")," ",""))   &amp;","&amp; IF(lookups!$J$2-3 &gt;= 0, REPT(" ",lookups!$J$2-3-5), "")&amp;
      SOURCE!I1196&amp;
" | "&amp; IF(lookups!$K$2-LEN(SOURCE!I1196) &gt;= 0, REPT(" ",lookups!$K$2-LEN(SOURCE!I1196)), "")&amp;
      SOURCE!J1196&amp;      IF(lookups!$L$2-LEN(SOURCE!J1196) &gt;= 0, REPT(" ",lookups!$L$2-LEN(SOURCE!J1196)), "")&amp;
" | "&amp; IF(lookups!$K$2-LEN(SOURCE!I1196) &gt;= 0, REPT(" ",lookups!$K$2-LEN(SOURCE!I1196)), "")&amp;
      SOURCE!K1196&amp;      IF(lookups!$L$2-LEN(SOURCE!K1196) &gt;= 0, REPT(" ",lookups!$M$2-LEN(SOURCE!K1196)), "")&amp;
" | "&amp; SOURCE!L1196&amp;      IF(lookups!$O$2-LEN(SOURCE!L1196) &gt;= 0, REPT(" ",lookups!$O$2-LEN(SOURCE!L1196)), "")&amp;
" | "&amp; SOURCE!M1196&amp;      IF(lookups!$P$2-LEN(SOURCE!M1196) &gt;= 0, REPT(" ",lookups!$P$2-LEN(SOURCE!M1196)), "")&amp;
      "},"&amp;IF(SOURCE!O1196&lt;&gt;"",""&amp;SOURCE!O1196,"")
 )
)
)</f>
        <v>/* 1172 */  { itemToBeCoded,                NOPARAM,                     "1172",                                        "1172",                                        (0 &lt;&lt; TAM_MAX_BITS) |     0, CAT_FREE | SLS_UNCHANGED | US_UNCHANGED | EIM_DISABLED | PTP_DISABLED     },</v>
      </c>
    </row>
    <row r="1197" spans="1:1">
      <c r="A1197" s="80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IF(lookups!$E$2-LEN(SOURCE!C1197) &gt;= 0, REPT(" ",lookups!$E$2-LEN(SOURCE!C1197)), "")&amp;
      SOURCE!D1197&amp;", "&amp; IF(lookups!$F$2-LEN(SOURCE!D1197) &gt;= 0, REPT(" ",lookups!$F$2-LEN(SOURCE!D1197)), "")&amp;
      SOURCE!E1197&amp;", "&amp; IF(lookups!$G$2-LEN(SOURCE!E1197) &gt;=0, REPT(" ",lookups!$G$2-LEN(SOURCE!E1197)), "")&amp;
      SOURCE!F1197&amp;", "&amp; IF(lookups!$H$2-LEN(SOURCE!F1197) &gt;= 0, REPT(" ",lookups!$H$2-LEN(SOURCE!F1197)+2), "")&amp;"("&amp;
      SUBSTITUTE(TEXT(SOURCE!G1197,"??0"),"  ","")&amp;" &lt;&lt; TAM_MAX_BITS) |"&amp; IF(lookups!$I$2-3 &gt;= 0, REPT(" ",MAX(1,lookups!$I$2-5+4+1-1-LEN(  IF(ISTEXT(SOURCE!H1197),SOURCE!H1197,  SUBSTITUTE(SUBSTITUTE(TEXT(SOURCE!H1197,"????0"),"  ","")," ",""))   ))), "")&amp;
       IF(ISTEXT(SOURCE!H1197),SOURCE!H1197, SUBSTITUTE(SUBSTITUTE(TEXT(SOURCE!H1197,"????0"),"  ","")," ",""))   &amp;","&amp; IF(lookups!$J$2-3 &gt;= 0, REPT(" ",lookups!$J$2-3-5), "")&amp;
      SOURCE!I1197&amp;
" | "&amp; IF(lookups!$K$2-LEN(SOURCE!I1197) &gt;= 0, REPT(" ",lookups!$K$2-LEN(SOURCE!I1197)), "")&amp;
      SOURCE!J1197&amp;      IF(lookups!$L$2-LEN(SOURCE!J1197) &gt;= 0, REPT(" ",lookups!$L$2-LEN(SOURCE!J1197)), "")&amp;
" | "&amp; IF(lookups!$K$2-LEN(SOURCE!I1197) &gt;= 0, REPT(" ",lookups!$K$2-LEN(SOURCE!I1197)), "")&amp;
      SOURCE!K1197&amp;      IF(lookups!$L$2-LEN(SOURCE!K1197) &gt;= 0, REPT(" ",lookups!$M$2-LEN(SOURCE!K1197)), "")&amp;
" | "&amp; SOURCE!L1197&amp;      IF(lookups!$O$2-LEN(SOURCE!L1197) &gt;= 0, REPT(" ",lookups!$O$2-LEN(SOURCE!L1197)), "")&amp;
" | "&amp; SOURCE!M1197&amp;      IF(lookups!$P$2-LEN(SOURCE!M1197) &gt;= 0, REPT(" ",lookups!$P$2-LEN(SOURCE!M1197)), "")&amp;
      "},"&amp;IF(SOURCE!O1197&lt;&gt;"",""&amp;SOURCE!O1197,"")
 )
)
)</f>
        <v>/* 1173 */  { itemToBeCoded,                NOPARAM,                     "1173",                                        "1173",                                        (0 &lt;&lt; TAM_MAX_BITS) |     0, CAT_FREE | SLS_UNCHANGED | US_UNCHANGED | EIM_DISABLED | PTP_DISABLED     },</v>
      </c>
    </row>
    <row r="1198" spans="1:1">
      <c r="A1198" s="80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IF(lookups!$E$2-LEN(SOURCE!C1198) &gt;= 0, REPT(" ",lookups!$E$2-LEN(SOURCE!C1198)), "")&amp;
      SOURCE!D1198&amp;", "&amp; IF(lookups!$F$2-LEN(SOURCE!D1198) &gt;= 0, REPT(" ",lookups!$F$2-LEN(SOURCE!D1198)), "")&amp;
      SOURCE!E1198&amp;", "&amp; IF(lookups!$G$2-LEN(SOURCE!E1198) &gt;=0, REPT(" ",lookups!$G$2-LEN(SOURCE!E1198)), "")&amp;
      SOURCE!F1198&amp;", "&amp; IF(lookups!$H$2-LEN(SOURCE!F1198) &gt;= 0, REPT(" ",lookups!$H$2-LEN(SOURCE!F1198)+2), "")&amp;"("&amp;
      SUBSTITUTE(TEXT(SOURCE!G1198,"??0"),"  ","")&amp;" &lt;&lt; TAM_MAX_BITS) |"&amp; IF(lookups!$I$2-3 &gt;= 0, REPT(" ",MAX(1,lookups!$I$2-5+4+1-1-LEN(  IF(ISTEXT(SOURCE!H1198),SOURCE!H1198,  SUBSTITUTE(SUBSTITUTE(TEXT(SOURCE!H1198,"????0"),"  ","")," ",""))   ))), "")&amp;
       IF(ISTEXT(SOURCE!H1198),SOURCE!H1198, SUBSTITUTE(SUBSTITUTE(TEXT(SOURCE!H1198,"????0"),"  ","")," ",""))   &amp;","&amp; IF(lookups!$J$2-3 &gt;= 0, REPT(" ",lookups!$J$2-3-5), "")&amp;
      SOURCE!I1198&amp;
" | "&amp; IF(lookups!$K$2-LEN(SOURCE!I1198) &gt;= 0, REPT(" ",lookups!$K$2-LEN(SOURCE!I1198)), "")&amp;
      SOURCE!J1198&amp;      IF(lookups!$L$2-LEN(SOURCE!J1198) &gt;= 0, REPT(" ",lookups!$L$2-LEN(SOURCE!J1198)), "")&amp;
" | "&amp; IF(lookups!$K$2-LEN(SOURCE!I1198) &gt;= 0, REPT(" ",lookups!$K$2-LEN(SOURCE!I1198)), "")&amp;
      SOURCE!K1198&amp;      IF(lookups!$L$2-LEN(SOURCE!K1198) &gt;= 0, REPT(" ",lookups!$M$2-LEN(SOURCE!K1198)), "")&amp;
" | "&amp; SOURCE!L1198&amp;      IF(lookups!$O$2-LEN(SOURCE!L1198) &gt;= 0, REPT(" ",lookups!$O$2-LEN(SOURCE!L1198)), "")&amp;
" | "&amp; SOURCE!M1198&amp;      IF(lookups!$P$2-LEN(SOURCE!M1198) &gt;= 0, REPT(" ",lookups!$P$2-LEN(SOURCE!M1198)), "")&amp;
      "},"&amp;IF(SOURCE!O1198&lt;&gt;"",""&amp;SOURCE!O1198,"")
 )
)
)</f>
        <v>/* 1174 */  { itemToBeCoded,                NOPARAM,                     "1174",                                        "1174",                                        (0 &lt;&lt; TAM_MAX_BITS) |     0, CAT_FREE | SLS_UNCHANGED | US_UNCHANGED | EIM_DISABLED | PTP_DISABLED     },</v>
      </c>
    </row>
    <row r="1199" spans="1:1">
      <c r="A1199" s="80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IF(lookups!$E$2-LEN(SOURCE!C1199) &gt;= 0, REPT(" ",lookups!$E$2-LEN(SOURCE!C1199)), "")&amp;
      SOURCE!D1199&amp;", "&amp; IF(lookups!$F$2-LEN(SOURCE!D1199) &gt;= 0, REPT(" ",lookups!$F$2-LEN(SOURCE!D1199)), "")&amp;
      SOURCE!E1199&amp;", "&amp; IF(lookups!$G$2-LEN(SOURCE!E1199) &gt;=0, REPT(" ",lookups!$G$2-LEN(SOURCE!E1199)), "")&amp;
      SOURCE!F1199&amp;", "&amp; IF(lookups!$H$2-LEN(SOURCE!F1199) &gt;= 0, REPT(" ",lookups!$H$2-LEN(SOURCE!F1199)+2), "")&amp;"("&amp;
      SUBSTITUTE(TEXT(SOURCE!G1199,"??0"),"  ","")&amp;" &lt;&lt; TAM_MAX_BITS) |"&amp; IF(lookups!$I$2-3 &gt;= 0, REPT(" ",MAX(1,lookups!$I$2-5+4+1-1-LEN(  IF(ISTEXT(SOURCE!H1199),SOURCE!H1199,  SUBSTITUTE(SUBSTITUTE(TEXT(SOURCE!H1199,"????0"),"  ","")," ",""))   ))), "")&amp;
       IF(ISTEXT(SOURCE!H1199),SOURCE!H1199, SUBSTITUTE(SUBSTITUTE(TEXT(SOURCE!H1199,"????0"),"  ","")," ",""))   &amp;","&amp; IF(lookups!$J$2-3 &gt;= 0, REPT(" ",lookups!$J$2-3-5), "")&amp;
      SOURCE!I1199&amp;
" | "&amp; IF(lookups!$K$2-LEN(SOURCE!I1199) &gt;= 0, REPT(" ",lookups!$K$2-LEN(SOURCE!I1199)), "")&amp;
      SOURCE!J1199&amp;      IF(lookups!$L$2-LEN(SOURCE!J1199) &gt;= 0, REPT(" ",lookups!$L$2-LEN(SOURCE!J1199)), "")&amp;
" | "&amp; IF(lookups!$K$2-LEN(SOURCE!I1199) &gt;= 0, REPT(" ",lookups!$K$2-LEN(SOURCE!I1199)), "")&amp;
      SOURCE!K1199&amp;      IF(lookups!$L$2-LEN(SOURCE!K1199) &gt;= 0, REPT(" ",lookups!$M$2-LEN(SOURCE!K1199)), "")&amp;
" | "&amp; SOURCE!L1199&amp;      IF(lookups!$O$2-LEN(SOURCE!L1199) &gt;= 0, REPT(" ",lookups!$O$2-LEN(SOURCE!L1199)), "")&amp;
" | "&amp; SOURCE!M1199&amp;      IF(lookups!$P$2-LEN(SOURCE!M1199) &gt;= 0, REPT(" ",lookups!$P$2-LEN(SOURCE!M1199)), "")&amp;
      "},"&amp;IF(SOURCE!O1199&lt;&gt;"",""&amp;SOURCE!O1199,"")
 )
)
)</f>
        <v/>
      </c>
    </row>
    <row r="1200" spans="1:1">
      <c r="A1200" s="80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IF(lookups!$E$2-LEN(SOURCE!C1200) &gt;= 0, REPT(" ",lookups!$E$2-LEN(SOURCE!C1200)), "")&amp;
      SOURCE!D1200&amp;", "&amp; IF(lookups!$F$2-LEN(SOURCE!D1200) &gt;= 0, REPT(" ",lookups!$F$2-LEN(SOURCE!D1200)), "")&amp;
      SOURCE!E1200&amp;", "&amp; IF(lookups!$G$2-LEN(SOURCE!E1200) &gt;=0, REPT(" ",lookups!$G$2-LEN(SOURCE!E1200)), "")&amp;
      SOURCE!F1200&amp;", "&amp; IF(lookups!$H$2-LEN(SOURCE!F1200) &gt;= 0, REPT(" ",lookups!$H$2-LEN(SOURCE!F1200)+2), "")&amp;"("&amp;
      SUBSTITUTE(TEXT(SOURCE!G1200,"??0"),"  ","")&amp;" &lt;&lt; TAM_MAX_BITS) |"&amp; IF(lookups!$I$2-3 &gt;= 0, REPT(" ",MAX(1,lookups!$I$2-5+4+1-1-LEN(  IF(ISTEXT(SOURCE!H1200),SOURCE!H1200,  SUBSTITUTE(SUBSTITUTE(TEXT(SOURCE!H1200,"????0"),"  ","")," ",""))   ))), "")&amp;
       IF(ISTEXT(SOURCE!H1200),SOURCE!H1200, SUBSTITUTE(SUBSTITUTE(TEXT(SOURCE!H1200,"????0"),"  ","")," ",""))   &amp;","&amp; IF(lookups!$J$2-3 &gt;= 0, REPT(" ",lookups!$J$2-3-5), "")&amp;
      SOURCE!I1200&amp;
" | "&amp; IF(lookups!$K$2-LEN(SOURCE!I1200) &gt;= 0, REPT(" ",lookups!$K$2-LEN(SOURCE!I1200)), "")&amp;
      SOURCE!J1200&amp;      IF(lookups!$L$2-LEN(SOURCE!J1200) &gt;= 0, REPT(" ",lookups!$L$2-LEN(SOURCE!J1200)), "")&amp;
" | "&amp; IF(lookups!$K$2-LEN(SOURCE!I1200) &gt;= 0, REPT(" ",lookups!$K$2-LEN(SOURCE!I1200)), "")&amp;
      SOURCE!K1200&amp;      IF(lookups!$L$2-LEN(SOURCE!K1200) &gt;= 0, REPT(" ",lookups!$M$2-LEN(SOURCE!K1200)), "")&amp;
" | "&amp; SOURCE!L1200&amp;      IF(lookups!$O$2-LEN(SOURCE!L1200) &gt;= 0, REPT(" ",lookups!$O$2-LEN(SOURCE!L1200)), "")&amp;
" | "&amp; SOURCE!M1200&amp;      IF(lookups!$P$2-LEN(SOURCE!M1200) &gt;= 0, REPT(" ",lookups!$P$2-LEN(SOURCE!M1200)), "")&amp;
      "},"&amp;IF(SOURCE!O1200&lt;&gt;"",""&amp;SOURCE!O1200,"")
 )
)
)</f>
        <v/>
      </c>
    </row>
    <row r="1201" spans="1:1">
      <c r="A1201" s="80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IF(lookups!$E$2-LEN(SOURCE!C1201) &gt;= 0, REPT(" ",lookups!$E$2-LEN(SOURCE!C1201)), "")&amp;
      SOURCE!D1201&amp;", "&amp; IF(lookups!$F$2-LEN(SOURCE!D1201) &gt;= 0, REPT(" ",lookups!$F$2-LEN(SOURCE!D1201)), "")&amp;
      SOURCE!E1201&amp;", "&amp; IF(lookups!$G$2-LEN(SOURCE!E1201) &gt;=0, REPT(" ",lookups!$G$2-LEN(SOURCE!E1201)), "")&amp;
      SOURCE!F1201&amp;", "&amp; IF(lookups!$H$2-LEN(SOURCE!F1201) &gt;= 0, REPT(" ",lookups!$H$2-LEN(SOURCE!F1201)+2), "")&amp;"("&amp;
      SUBSTITUTE(TEXT(SOURCE!G1201,"??0"),"  ","")&amp;" &lt;&lt; TAM_MAX_BITS) |"&amp; IF(lookups!$I$2-3 &gt;= 0, REPT(" ",MAX(1,lookups!$I$2-5+4+1-1-LEN(  IF(ISTEXT(SOURCE!H1201),SOURCE!H1201,  SUBSTITUTE(SUBSTITUTE(TEXT(SOURCE!H1201,"????0"),"  ","")," ",""))   ))), "")&amp;
       IF(ISTEXT(SOURCE!H1201),SOURCE!H1201, SUBSTITUTE(SUBSTITUTE(TEXT(SOURCE!H1201,"????0"),"  ","")," ",""))   &amp;","&amp; IF(lookups!$J$2-3 &gt;= 0, REPT(" ",lookups!$J$2-3-5), "")&amp;
      SOURCE!I1201&amp;
" | "&amp; IF(lookups!$K$2-LEN(SOURCE!I1201) &gt;= 0, REPT(" ",lookups!$K$2-LEN(SOURCE!I1201)), "")&amp;
      SOURCE!J1201&amp;      IF(lookups!$L$2-LEN(SOURCE!J1201) &gt;= 0, REPT(" ",lookups!$L$2-LEN(SOURCE!J1201)), "")&amp;
" | "&amp; IF(lookups!$K$2-LEN(SOURCE!I1201) &gt;= 0, REPT(" ",lookups!$K$2-LEN(SOURCE!I1201)), "")&amp;
      SOURCE!K1201&amp;      IF(lookups!$L$2-LEN(SOURCE!K1201) &gt;= 0, REPT(" ",lookups!$M$2-LEN(SOURCE!K1201)), "")&amp;
" | "&amp; SOURCE!L1201&amp;      IF(lookups!$O$2-LEN(SOURCE!L1201) &gt;= 0, REPT(" ",lookups!$O$2-LEN(SOURCE!L1201)), "")&amp;
" | "&amp; SOURCE!M1201&amp;      IF(lookups!$P$2-LEN(SOURCE!M1201) &gt;= 0, REPT(" ",lookups!$P$2-LEN(SOURCE!M1201)), "")&amp;
      "},"&amp;IF(SOURCE!O1201&lt;&gt;"",""&amp;SOURCE!O1201,"")
 )
)
)</f>
        <v>// Reserved variables</v>
      </c>
    </row>
    <row r="1202" spans="1:1">
      <c r="A1202" s="80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IF(lookups!$E$2-LEN(SOURCE!C1202) &gt;= 0, REPT(" ",lookups!$E$2-LEN(SOURCE!C1202)), "")&amp;
      SOURCE!D1202&amp;", "&amp; IF(lookups!$F$2-LEN(SOURCE!D1202) &gt;= 0, REPT(" ",lookups!$F$2-LEN(SOURCE!D1202)), "")&amp;
      SOURCE!E1202&amp;", "&amp; IF(lookups!$G$2-LEN(SOURCE!E1202) &gt;=0, REPT(" ",lookups!$G$2-LEN(SOURCE!E1202)), "")&amp;
      SOURCE!F1202&amp;", "&amp; IF(lookups!$H$2-LEN(SOURCE!F1202) &gt;= 0, REPT(" ",lookups!$H$2-LEN(SOURCE!F1202)+2), "")&amp;"("&amp;
      SUBSTITUTE(TEXT(SOURCE!G1202,"??0"),"  ","")&amp;" &lt;&lt; TAM_MAX_BITS) |"&amp; IF(lookups!$I$2-3 &gt;= 0, REPT(" ",MAX(1,lookups!$I$2-5+4+1-1-LEN(  IF(ISTEXT(SOURCE!H1202),SOURCE!H1202,  SUBSTITUTE(SUBSTITUTE(TEXT(SOURCE!H1202,"????0"),"  ","")," ",""))   ))), "")&amp;
       IF(ISTEXT(SOURCE!H1202),SOURCE!H1202, SUBSTITUTE(SUBSTITUTE(TEXT(SOURCE!H1202,"????0"),"  ","")," ",""))   &amp;","&amp; IF(lookups!$J$2-3 &gt;= 0, REPT(" ",lookups!$J$2-3-5), "")&amp;
      SOURCE!I1202&amp;
" | "&amp; IF(lookups!$K$2-LEN(SOURCE!I1202) &gt;= 0, REPT(" ",lookups!$K$2-LEN(SOURCE!I1202)), "")&amp;
      SOURCE!J1202&amp;      IF(lookups!$L$2-LEN(SOURCE!J1202) &gt;= 0, REPT(" ",lookups!$L$2-LEN(SOURCE!J1202)), "")&amp;
" | "&amp; IF(lookups!$K$2-LEN(SOURCE!I1202) &gt;= 0, REPT(" ",lookups!$K$2-LEN(SOURCE!I1202)), "")&amp;
      SOURCE!K1202&amp;      IF(lookups!$L$2-LEN(SOURCE!K1202) &gt;= 0, REPT(" ",lookups!$M$2-LEN(SOURCE!K1202)), "")&amp;
" | "&amp; SOURCE!L1202&amp;      IF(lookups!$O$2-LEN(SOURCE!L1202) &gt;= 0, REPT(" ",lookups!$O$2-LEN(SOURCE!L1202)), "")&amp;
" | "&amp; SOURCE!M1202&amp;      IF(lookups!$P$2-LEN(SOURCE!M1202) &gt;= 0, REPT(" ",lookups!$P$2-LEN(SOURCE!M1202)), "")&amp;
      "},"&amp;IF(SOURCE!O1202&lt;&gt;"",""&amp;SOURCE!O1202,"")
 )
)
)</f>
        <v>/* 1175 */  { addItemToBuffer,              REGISTER_X,                  "X",                                           "X",                                           (0 &lt;&lt; TAM_MAX_BITS) |     0, CAT_RVAR | SLS_UNCHANGED | US_UNCHANGED | EIM_DISABLED | PTP_DISABLED     }, // Do</v>
      </c>
    </row>
    <row r="1203" spans="1:1">
      <c r="A1203" s="80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IF(lookups!$E$2-LEN(SOURCE!C1203) &gt;= 0, REPT(" ",lookups!$E$2-LEN(SOURCE!C1203)), "")&amp;
      SOURCE!D1203&amp;", "&amp; IF(lookups!$F$2-LEN(SOURCE!D1203) &gt;= 0, REPT(" ",lookups!$F$2-LEN(SOURCE!D1203)), "")&amp;
      SOURCE!E1203&amp;", "&amp; IF(lookups!$G$2-LEN(SOURCE!E1203) &gt;=0, REPT(" ",lookups!$G$2-LEN(SOURCE!E1203)), "")&amp;
      SOURCE!F1203&amp;", "&amp; IF(lookups!$H$2-LEN(SOURCE!F1203) &gt;= 0, REPT(" ",lookups!$H$2-LEN(SOURCE!F1203)+2), "")&amp;"("&amp;
      SUBSTITUTE(TEXT(SOURCE!G1203,"??0"),"  ","")&amp;" &lt;&lt; TAM_MAX_BITS) |"&amp; IF(lookups!$I$2-3 &gt;= 0, REPT(" ",MAX(1,lookups!$I$2-5+4+1-1-LEN(  IF(ISTEXT(SOURCE!H1203),SOURCE!H1203,  SUBSTITUTE(SUBSTITUTE(TEXT(SOURCE!H1203,"????0"),"  ","")," ",""))   ))), "")&amp;
       IF(ISTEXT(SOURCE!H1203),SOURCE!H1203, SUBSTITUTE(SUBSTITUTE(TEXT(SOURCE!H1203,"????0"),"  ","")," ",""))   &amp;","&amp; IF(lookups!$J$2-3 &gt;= 0, REPT(" ",lookups!$J$2-3-5), "")&amp;
      SOURCE!I1203&amp;
" | "&amp; IF(lookups!$K$2-LEN(SOURCE!I1203) &gt;= 0, REPT(" ",lookups!$K$2-LEN(SOURCE!I1203)), "")&amp;
      SOURCE!J1203&amp;      IF(lookups!$L$2-LEN(SOURCE!J1203) &gt;= 0, REPT(" ",lookups!$L$2-LEN(SOURCE!J1203)), "")&amp;
" | "&amp; IF(lookups!$K$2-LEN(SOURCE!I1203) &gt;= 0, REPT(" ",lookups!$K$2-LEN(SOURCE!I1203)), "")&amp;
      SOURCE!K1203&amp;      IF(lookups!$L$2-LEN(SOURCE!K1203) &gt;= 0, REPT(" ",lookups!$M$2-LEN(SOURCE!K1203)), "")&amp;
" | "&amp; SOURCE!L1203&amp;      IF(lookups!$O$2-LEN(SOURCE!L1203) &gt;= 0, REPT(" ",lookups!$O$2-LEN(SOURCE!L1203)), "")&amp;
" | "&amp; SOURCE!M1203&amp;      IF(lookups!$P$2-LEN(SOURCE!M1203) &gt;= 0, REPT(" ",lookups!$P$2-LEN(SOURCE!M1203)), "")&amp;
      "},"&amp;IF(SOURCE!O1203&lt;&gt;"",""&amp;SOURCE!O1203,"")
 )
)
)</f>
        <v>/* 1176 */  { addItemToBuffer,              REGISTER_Y,                  "Y",                                           "Y",                                           (0 &lt;&lt; TAM_MAX_BITS) |     0, CAT_RVAR | SLS_UNCHANGED | US_UNCHANGED | EIM_DISABLED | PTP_DISABLED     }, // not</v>
      </c>
    </row>
    <row r="1204" spans="1:1">
      <c r="A1204" s="80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IF(lookups!$E$2-LEN(SOURCE!C1204) &gt;= 0, REPT(" ",lookups!$E$2-LEN(SOURCE!C1204)), "")&amp;
      SOURCE!D1204&amp;", "&amp; IF(lookups!$F$2-LEN(SOURCE!D1204) &gt;= 0, REPT(" ",lookups!$F$2-LEN(SOURCE!D1204)), "")&amp;
      SOURCE!E1204&amp;", "&amp; IF(lookups!$G$2-LEN(SOURCE!E1204) &gt;=0, REPT(" ",lookups!$G$2-LEN(SOURCE!E1204)), "")&amp;
      SOURCE!F1204&amp;", "&amp; IF(lookups!$H$2-LEN(SOURCE!F1204) &gt;= 0, REPT(" ",lookups!$H$2-LEN(SOURCE!F1204)+2), "")&amp;"("&amp;
      SUBSTITUTE(TEXT(SOURCE!G1204,"??0"),"  ","")&amp;" &lt;&lt; TAM_MAX_BITS) |"&amp; IF(lookups!$I$2-3 &gt;= 0, REPT(" ",MAX(1,lookups!$I$2-5+4+1-1-LEN(  IF(ISTEXT(SOURCE!H1204),SOURCE!H1204,  SUBSTITUTE(SUBSTITUTE(TEXT(SOURCE!H1204,"????0"),"  ","")," ",""))   ))), "")&amp;
       IF(ISTEXT(SOURCE!H1204),SOURCE!H1204, SUBSTITUTE(SUBSTITUTE(TEXT(SOURCE!H1204,"????0"),"  ","")," ",""))   &amp;","&amp; IF(lookups!$J$2-3 &gt;= 0, REPT(" ",lookups!$J$2-3-5), "")&amp;
      SOURCE!I1204&amp;
" | "&amp; IF(lookups!$K$2-LEN(SOURCE!I1204) &gt;= 0, REPT(" ",lookups!$K$2-LEN(SOURCE!I1204)), "")&amp;
      SOURCE!J1204&amp;      IF(lookups!$L$2-LEN(SOURCE!J1204) &gt;= 0, REPT(" ",lookups!$L$2-LEN(SOURCE!J1204)), "")&amp;
" | "&amp; IF(lookups!$K$2-LEN(SOURCE!I1204) &gt;= 0, REPT(" ",lookups!$K$2-LEN(SOURCE!I1204)), "")&amp;
      SOURCE!K1204&amp;      IF(lookups!$L$2-LEN(SOURCE!K1204) &gt;= 0, REPT(" ",lookups!$M$2-LEN(SOURCE!K1204)), "")&amp;
" | "&amp; SOURCE!L1204&amp;      IF(lookups!$O$2-LEN(SOURCE!L1204) &gt;= 0, REPT(" ",lookups!$O$2-LEN(SOURCE!L1204)), "")&amp;
" | "&amp; SOURCE!M1204&amp;      IF(lookups!$P$2-LEN(SOURCE!M1204) &gt;= 0, REPT(" ",lookups!$P$2-LEN(SOURCE!M1204)), "")&amp;
      "},"&amp;IF(SOURCE!O1204&lt;&gt;"",""&amp;SOURCE!O1204,"")
 )
)
)</f>
        <v>/* 1177 */  { addItemToBuffer,              REGISTER_Z,                  "Z",                                           "Z",                                           (0 &lt;&lt; TAM_MAX_BITS) |     0, CAT_RVAR | SLS_UNCHANGED | US_UNCHANGED | EIM_DISABLED | PTP_DISABLED     }, // change</v>
      </c>
    </row>
    <row r="1205" spans="1:1">
      <c r="A1205" s="80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IF(lookups!$E$2-LEN(SOURCE!C1205) &gt;= 0, REPT(" ",lookups!$E$2-LEN(SOURCE!C1205)), "")&amp;
      SOURCE!D1205&amp;", "&amp; IF(lookups!$F$2-LEN(SOURCE!D1205) &gt;= 0, REPT(" ",lookups!$F$2-LEN(SOURCE!D1205)), "")&amp;
      SOURCE!E1205&amp;", "&amp; IF(lookups!$G$2-LEN(SOURCE!E1205) &gt;=0, REPT(" ",lookups!$G$2-LEN(SOURCE!E1205)), "")&amp;
      SOURCE!F1205&amp;", "&amp; IF(lookups!$H$2-LEN(SOURCE!F1205) &gt;= 0, REPT(" ",lookups!$H$2-LEN(SOURCE!F1205)+2), "")&amp;"("&amp;
      SUBSTITUTE(TEXT(SOURCE!G1205,"??0"),"  ","")&amp;" &lt;&lt; TAM_MAX_BITS) |"&amp; IF(lookups!$I$2-3 &gt;= 0, REPT(" ",MAX(1,lookups!$I$2-5+4+1-1-LEN(  IF(ISTEXT(SOURCE!H1205),SOURCE!H1205,  SUBSTITUTE(SUBSTITUTE(TEXT(SOURCE!H1205,"????0"),"  ","")," ",""))   ))), "")&amp;
       IF(ISTEXT(SOURCE!H1205),SOURCE!H1205, SUBSTITUTE(SUBSTITUTE(TEXT(SOURCE!H1205,"????0"),"  ","")," ",""))   &amp;","&amp; IF(lookups!$J$2-3 &gt;= 0, REPT(" ",lookups!$J$2-3-5), "")&amp;
      SOURCE!I1205&amp;
" | "&amp; IF(lookups!$K$2-LEN(SOURCE!I1205) &gt;= 0, REPT(" ",lookups!$K$2-LEN(SOURCE!I1205)), "")&amp;
      SOURCE!J1205&amp;      IF(lookups!$L$2-LEN(SOURCE!J1205) &gt;= 0, REPT(" ",lookups!$L$2-LEN(SOURCE!J1205)), "")&amp;
" | "&amp; IF(lookups!$K$2-LEN(SOURCE!I1205) &gt;= 0, REPT(" ",lookups!$K$2-LEN(SOURCE!I1205)), "")&amp;
      SOURCE!K1205&amp;      IF(lookups!$L$2-LEN(SOURCE!K1205) &gt;= 0, REPT(" ",lookups!$M$2-LEN(SOURCE!K1205)), "")&amp;
" | "&amp; SOURCE!L1205&amp;      IF(lookups!$O$2-LEN(SOURCE!L1205) &gt;= 0, REPT(" ",lookups!$O$2-LEN(SOURCE!L1205)), "")&amp;
" | "&amp; SOURCE!M1205&amp;      IF(lookups!$P$2-LEN(SOURCE!M1205) &gt;= 0, REPT(" ",lookups!$P$2-LEN(SOURCE!M1205)), "")&amp;
      "},"&amp;IF(SOURCE!O1205&lt;&gt;"",""&amp;SOURCE!O1205,"")
 )
)
)</f>
        <v>/* 1178 */  { addItemToBuffer,              REGISTER_T,                  "T",                                           "T",                                           (0 &lt;&lt; TAM_MAX_BITS) |     0, CAT_RVAR | SLS_UNCHANGED | US_UNCHANGED | EIM_DISABLED | PTP_DISABLED     }, // the</v>
      </c>
    </row>
    <row r="1206" spans="1:1">
      <c r="A1206" s="80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IF(lookups!$E$2-LEN(SOURCE!C1206) &gt;= 0, REPT(" ",lookups!$E$2-LEN(SOURCE!C1206)), "")&amp;
      SOURCE!D1206&amp;", "&amp; IF(lookups!$F$2-LEN(SOURCE!D1206) &gt;= 0, REPT(" ",lookups!$F$2-LEN(SOURCE!D1206)), "")&amp;
      SOURCE!E1206&amp;", "&amp; IF(lookups!$G$2-LEN(SOURCE!E1206) &gt;=0, REPT(" ",lookups!$G$2-LEN(SOURCE!E1206)), "")&amp;
      SOURCE!F1206&amp;", "&amp; IF(lookups!$H$2-LEN(SOURCE!F1206) &gt;= 0, REPT(" ",lookups!$H$2-LEN(SOURCE!F1206)+2), "")&amp;"("&amp;
      SUBSTITUTE(TEXT(SOURCE!G1206,"??0"),"  ","")&amp;" &lt;&lt; TAM_MAX_BITS) |"&amp; IF(lookups!$I$2-3 &gt;= 0, REPT(" ",MAX(1,lookups!$I$2-5+4+1-1-LEN(  IF(ISTEXT(SOURCE!H1206),SOURCE!H1206,  SUBSTITUTE(SUBSTITUTE(TEXT(SOURCE!H1206,"????0"),"  ","")," ",""))   ))), "")&amp;
       IF(ISTEXT(SOURCE!H1206),SOURCE!H1206, SUBSTITUTE(SUBSTITUTE(TEXT(SOURCE!H1206,"????0"),"  ","")," ",""))   &amp;","&amp; IF(lookups!$J$2-3 &gt;= 0, REPT(" ",lookups!$J$2-3-5), "")&amp;
      SOURCE!I1206&amp;
" | "&amp; IF(lookups!$K$2-LEN(SOURCE!I1206) &gt;= 0, REPT(" ",lookups!$K$2-LEN(SOURCE!I1206)), "")&amp;
      SOURCE!J1206&amp;      IF(lookups!$L$2-LEN(SOURCE!J1206) &gt;= 0, REPT(" ",lookups!$L$2-LEN(SOURCE!J1206)), "")&amp;
" | "&amp; IF(lookups!$K$2-LEN(SOURCE!I1206) &gt;= 0, REPT(" ",lookups!$K$2-LEN(SOURCE!I1206)), "")&amp;
      SOURCE!K1206&amp;      IF(lookups!$L$2-LEN(SOURCE!K1206) &gt;= 0, REPT(" ",lookups!$M$2-LEN(SOURCE!K1206)), "")&amp;
" | "&amp; SOURCE!L1206&amp;      IF(lookups!$O$2-LEN(SOURCE!L1206) &gt;= 0, REPT(" ",lookups!$O$2-LEN(SOURCE!L1206)), "")&amp;
" | "&amp; SOURCE!M1206&amp;      IF(lookups!$P$2-LEN(SOURCE!M1206) &gt;= 0, REPT(" ",lookups!$P$2-LEN(SOURCE!M1206)), "")&amp;
      "},"&amp;IF(SOURCE!O1206&lt;&gt;"",""&amp;SOURCE!O1206,"")
 )
)
)</f>
        <v>/* 1179 */  { addItemToBuffer,              REGISTER_A,                  "A",                                           "A",                                           (0 &lt;&lt; TAM_MAX_BITS) |     0, CAT_RVAR | SLS_UNCHANGED | US_UNCHANGED | EIM_DISABLED | PTP_DISABLED     }, // order</v>
      </c>
    </row>
    <row r="1207" spans="1:1">
      <c r="A1207" s="80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IF(lookups!$E$2-LEN(SOURCE!C1207) &gt;= 0, REPT(" ",lookups!$E$2-LEN(SOURCE!C1207)), "")&amp;
      SOURCE!D1207&amp;", "&amp; IF(lookups!$F$2-LEN(SOURCE!D1207) &gt;= 0, REPT(" ",lookups!$F$2-LEN(SOURCE!D1207)), "")&amp;
      SOURCE!E1207&amp;", "&amp; IF(lookups!$G$2-LEN(SOURCE!E1207) &gt;=0, REPT(" ",lookups!$G$2-LEN(SOURCE!E1207)), "")&amp;
      SOURCE!F1207&amp;", "&amp; IF(lookups!$H$2-LEN(SOURCE!F1207) &gt;= 0, REPT(" ",lookups!$H$2-LEN(SOURCE!F1207)+2), "")&amp;"("&amp;
      SUBSTITUTE(TEXT(SOURCE!G1207,"??0"),"  ","")&amp;" &lt;&lt; TAM_MAX_BITS) |"&amp; IF(lookups!$I$2-3 &gt;= 0, REPT(" ",MAX(1,lookups!$I$2-5+4+1-1-LEN(  IF(ISTEXT(SOURCE!H1207),SOURCE!H1207,  SUBSTITUTE(SUBSTITUTE(TEXT(SOURCE!H1207,"????0"),"  ","")," ",""))   ))), "")&amp;
       IF(ISTEXT(SOURCE!H1207),SOURCE!H1207, SUBSTITUTE(SUBSTITUTE(TEXT(SOURCE!H1207,"????0"),"  ","")," ",""))   &amp;","&amp; IF(lookups!$J$2-3 &gt;= 0, REPT(" ",lookups!$J$2-3-5), "")&amp;
      SOURCE!I1207&amp;
" | "&amp; IF(lookups!$K$2-LEN(SOURCE!I1207) &gt;= 0, REPT(" ",lookups!$K$2-LEN(SOURCE!I1207)), "")&amp;
      SOURCE!J1207&amp;      IF(lookups!$L$2-LEN(SOURCE!J1207) &gt;= 0, REPT(" ",lookups!$L$2-LEN(SOURCE!J1207)), "")&amp;
" | "&amp; IF(lookups!$K$2-LEN(SOURCE!I1207) &gt;= 0, REPT(" ",lookups!$K$2-LEN(SOURCE!I1207)), "")&amp;
      SOURCE!K1207&amp;      IF(lookups!$L$2-LEN(SOURCE!K1207) &gt;= 0, REPT(" ",lookups!$M$2-LEN(SOURCE!K1207)), "")&amp;
" | "&amp; SOURCE!L1207&amp;      IF(lookups!$O$2-LEN(SOURCE!L1207) &gt;= 0, REPT(" ",lookups!$O$2-LEN(SOURCE!L1207)), "")&amp;
" | "&amp; SOURCE!M1207&amp;      IF(lookups!$P$2-LEN(SOURCE!M1207) &gt;= 0, REPT(" ",lookups!$P$2-LEN(SOURCE!M1207)), "")&amp;
      "},"&amp;IF(SOURCE!O1207&lt;&gt;"",""&amp;SOURCE!O1207,"")
 )
)
)</f>
        <v>/* 1180 */  { addItemToBuffer,              REGISTER_B,                  "B",                                           "B",                                           (0 &lt;&lt; TAM_MAX_BITS) |     0, CAT_RVAR | SLS_UNCHANGED | US_UNCHANGED | EIM_DISABLED | PTP_DISABLED     }, // of</v>
      </c>
    </row>
    <row r="1208" spans="1:1">
      <c r="A1208" s="80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IF(lookups!$E$2-LEN(SOURCE!C1208) &gt;= 0, REPT(" ",lookups!$E$2-LEN(SOURCE!C1208)), "")&amp;
      SOURCE!D1208&amp;", "&amp; IF(lookups!$F$2-LEN(SOURCE!D1208) &gt;= 0, REPT(" ",lookups!$F$2-LEN(SOURCE!D1208)), "")&amp;
      SOURCE!E1208&amp;", "&amp; IF(lookups!$G$2-LEN(SOURCE!E1208) &gt;=0, REPT(" ",lookups!$G$2-LEN(SOURCE!E1208)), "")&amp;
      SOURCE!F1208&amp;", "&amp; IF(lookups!$H$2-LEN(SOURCE!F1208) &gt;= 0, REPT(" ",lookups!$H$2-LEN(SOURCE!F1208)+2), "")&amp;"("&amp;
      SUBSTITUTE(TEXT(SOURCE!G1208,"??0"),"  ","")&amp;" &lt;&lt; TAM_MAX_BITS) |"&amp; IF(lookups!$I$2-3 &gt;= 0, REPT(" ",MAX(1,lookups!$I$2-5+4+1-1-LEN(  IF(ISTEXT(SOURCE!H1208),SOURCE!H1208,  SUBSTITUTE(SUBSTITUTE(TEXT(SOURCE!H1208,"????0"),"  ","")," ",""))   ))), "")&amp;
       IF(ISTEXT(SOURCE!H1208),SOURCE!H1208, SUBSTITUTE(SUBSTITUTE(TEXT(SOURCE!H1208,"????0"),"  ","")," ",""))   &amp;","&amp; IF(lookups!$J$2-3 &gt;= 0, REPT(" ",lookups!$J$2-3-5), "")&amp;
      SOURCE!I1208&amp;
" | "&amp; IF(lookups!$K$2-LEN(SOURCE!I1208) &gt;= 0, REPT(" ",lookups!$K$2-LEN(SOURCE!I1208)), "")&amp;
      SOURCE!J1208&amp;      IF(lookups!$L$2-LEN(SOURCE!J1208) &gt;= 0, REPT(" ",lookups!$L$2-LEN(SOURCE!J1208)), "")&amp;
" | "&amp; IF(lookups!$K$2-LEN(SOURCE!I1208) &gt;= 0, REPT(" ",lookups!$K$2-LEN(SOURCE!I1208)), "")&amp;
      SOURCE!K1208&amp;      IF(lookups!$L$2-LEN(SOURCE!K1208) &gt;= 0, REPT(" ",lookups!$M$2-LEN(SOURCE!K1208)), "")&amp;
" | "&amp; SOURCE!L1208&amp;      IF(lookups!$O$2-LEN(SOURCE!L1208) &gt;= 0, REPT(" ",lookups!$O$2-LEN(SOURCE!L1208)), "")&amp;
" | "&amp; SOURCE!M1208&amp;      IF(lookups!$P$2-LEN(SOURCE!M1208) &gt;= 0, REPT(" ",lookups!$P$2-LEN(SOURCE!M1208)), "")&amp;
      "},"&amp;IF(SOURCE!O1208&lt;&gt;"",""&amp;SOURCE!O1208,"")
 )
)
)</f>
        <v>/* 1181 */  { addItemToBuffer,              REGISTER_C,                  "C",                                           "C",                                           (0 &lt;&lt; TAM_MAX_BITS) |     0, CAT_RVAR | SLS_UNCHANGED | US_UNCHANGED | EIM_DISABLED | PTP_DISABLED     }, // this</v>
      </c>
    </row>
    <row r="1209" spans="1:1">
      <c r="A1209" s="80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IF(lookups!$E$2-LEN(SOURCE!C1209) &gt;= 0, REPT(" ",lookups!$E$2-LEN(SOURCE!C1209)), "")&amp;
      SOURCE!D1209&amp;", "&amp; IF(lookups!$F$2-LEN(SOURCE!D1209) &gt;= 0, REPT(" ",lookups!$F$2-LEN(SOURCE!D1209)), "")&amp;
      SOURCE!E1209&amp;", "&amp; IF(lookups!$G$2-LEN(SOURCE!E1209) &gt;=0, REPT(" ",lookups!$G$2-LEN(SOURCE!E1209)), "")&amp;
      SOURCE!F1209&amp;", "&amp; IF(lookups!$H$2-LEN(SOURCE!F1209) &gt;= 0, REPT(" ",lookups!$H$2-LEN(SOURCE!F1209)+2), "")&amp;"("&amp;
      SUBSTITUTE(TEXT(SOURCE!G1209,"??0"),"  ","")&amp;" &lt;&lt; TAM_MAX_BITS) |"&amp; IF(lookups!$I$2-3 &gt;= 0, REPT(" ",MAX(1,lookups!$I$2-5+4+1-1-LEN(  IF(ISTEXT(SOURCE!H1209),SOURCE!H1209,  SUBSTITUTE(SUBSTITUTE(TEXT(SOURCE!H1209,"????0"),"  ","")," ",""))   ))), "")&amp;
       IF(ISTEXT(SOURCE!H1209),SOURCE!H1209, SUBSTITUTE(SUBSTITUTE(TEXT(SOURCE!H1209,"????0"),"  ","")," ",""))   &amp;","&amp; IF(lookups!$J$2-3 &gt;= 0, REPT(" ",lookups!$J$2-3-5), "")&amp;
      SOURCE!I1209&amp;
" | "&amp; IF(lookups!$K$2-LEN(SOURCE!I1209) &gt;= 0, REPT(" ",lookups!$K$2-LEN(SOURCE!I1209)), "")&amp;
      SOURCE!J1209&amp;      IF(lookups!$L$2-LEN(SOURCE!J1209) &gt;= 0, REPT(" ",lookups!$L$2-LEN(SOURCE!J1209)), "")&amp;
" | "&amp; IF(lookups!$K$2-LEN(SOURCE!I1209) &gt;= 0, REPT(" ",lookups!$K$2-LEN(SOURCE!I1209)), "")&amp;
      SOURCE!K1209&amp;      IF(lookups!$L$2-LEN(SOURCE!K1209) &gt;= 0, REPT(" ",lookups!$M$2-LEN(SOURCE!K1209)), "")&amp;
" | "&amp; SOURCE!L1209&amp;      IF(lookups!$O$2-LEN(SOURCE!L1209) &gt;= 0, REPT(" ",lookups!$O$2-LEN(SOURCE!L1209)), "")&amp;
" | "&amp; SOURCE!M1209&amp;      IF(lookups!$P$2-LEN(SOURCE!M1209) &gt;= 0, REPT(" ",lookups!$P$2-LEN(SOURCE!M1209)), "")&amp;
      "},"&amp;IF(SOURCE!O1209&lt;&gt;"",""&amp;SOURCE!O1209,"")
 )
)
)</f>
        <v>/* 1182 */  { addItemToBuffer,              REGISTER_D,                  "D",                                           "D",                                           (0 &lt;&lt; TAM_MAX_BITS) |     0, CAT_RVAR | SLS_UNCHANGED | US_UNCHANGED | EIM_DISABLED | PTP_DISABLED     }, // 3</v>
      </c>
    </row>
    <row r="1210" spans="1:1">
      <c r="A1210" s="80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IF(lookups!$E$2-LEN(SOURCE!C1210) &gt;= 0, REPT(" ",lookups!$E$2-LEN(SOURCE!C1210)), "")&amp;
      SOURCE!D1210&amp;", "&amp; IF(lookups!$F$2-LEN(SOURCE!D1210) &gt;= 0, REPT(" ",lookups!$F$2-LEN(SOURCE!D1210)), "")&amp;
      SOURCE!E1210&amp;", "&amp; IF(lookups!$G$2-LEN(SOURCE!E1210) &gt;=0, REPT(" ",lookups!$G$2-LEN(SOURCE!E1210)), "")&amp;
      SOURCE!F1210&amp;", "&amp; IF(lookups!$H$2-LEN(SOURCE!F1210) &gt;= 0, REPT(" ",lookups!$H$2-LEN(SOURCE!F1210)+2), "")&amp;"("&amp;
      SUBSTITUTE(TEXT(SOURCE!G1210,"??0"),"  ","")&amp;" &lt;&lt; TAM_MAX_BITS) |"&amp; IF(lookups!$I$2-3 &gt;= 0, REPT(" ",MAX(1,lookups!$I$2-5+4+1-1-LEN(  IF(ISTEXT(SOURCE!H1210),SOURCE!H1210,  SUBSTITUTE(SUBSTITUTE(TEXT(SOURCE!H1210,"????0"),"  ","")," ",""))   ))), "")&amp;
       IF(ISTEXT(SOURCE!H1210),SOURCE!H1210, SUBSTITUTE(SUBSTITUTE(TEXT(SOURCE!H1210,"????0"),"  ","")," ",""))   &amp;","&amp; IF(lookups!$J$2-3 &gt;= 0, REPT(" ",lookups!$J$2-3-5), "")&amp;
      SOURCE!I1210&amp;
" | "&amp; IF(lookups!$K$2-LEN(SOURCE!I1210) &gt;= 0, REPT(" ",lookups!$K$2-LEN(SOURCE!I1210)), "")&amp;
      SOURCE!J1210&amp;      IF(lookups!$L$2-LEN(SOURCE!J1210) &gt;= 0, REPT(" ",lookups!$L$2-LEN(SOURCE!J1210)), "")&amp;
" | "&amp; IF(lookups!$K$2-LEN(SOURCE!I1210) &gt;= 0, REPT(" ",lookups!$K$2-LEN(SOURCE!I1210)), "")&amp;
      SOURCE!K1210&amp;      IF(lookups!$L$2-LEN(SOURCE!K1210) &gt;= 0, REPT(" ",lookups!$M$2-LEN(SOURCE!K1210)), "")&amp;
" | "&amp; SOURCE!L1210&amp;      IF(lookups!$O$2-LEN(SOURCE!L1210) &gt;= 0, REPT(" ",lookups!$O$2-LEN(SOURCE!L1210)), "")&amp;
" | "&amp; SOURCE!M1210&amp;      IF(lookups!$P$2-LEN(SOURCE!M1210) &gt;= 0, REPT(" ",lookups!$P$2-LEN(SOURCE!M1210)), "")&amp;
      "},"&amp;IF(SOURCE!O1210&lt;&gt;"",""&amp;SOURCE!O1210,"")
 )
)
)</f>
        <v>/* 1183 */  { addItemToBuffer,              REGISTER_L,                  "L",                                           "L",                                           (0 &lt;&lt; TAM_MAX_BITS) |     0, CAT_RVAR | SLS_UNCHANGED | US_UNCHANGED | EIM_DISABLED | PTP_DISABLED     }, // 0</v>
      </c>
    </row>
    <row r="1211" spans="1:1">
      <c r="A1211" s="80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IF(lookups!$E$2-LEN(SOURCE!C1211) &gt;= 0, REPT(" ",lookups!$E$2-LEN(SOURCE!C1211)), "")&amp;
      SOURCE!D1211&amp;", "&amp; IF(lookups!$F$2-LEN(SOURCE!D1211) &gt;= 0, REPT(" ",lookups!$F$2-LEN(SOURCE!D1211)), "")&amp;
      SOURCE!E1211&amp;", "&amp; IF(lookups!$G$2-LEN(SOURCE!E1211) &gt;=0, REPT(" ",lookups!$G$2-LEN(SOURCE!E1211)), "")&amp;
      SOURCE!F1211&amp;", "&amp; IF(lookups!$H$2-LEN(SOURCE!F1211) &gt;= 0, REPT(" ",lookups!$H$2-LEN(SOURCE!F1211)+2), "")&amp;"("&amp;
      SUBSTITUTE(TEXT(SOURCE!G1211,"??0"),"  ","")&amp;" &lt;&lt; TAM_MAX_BITS) |"&amp; IF(lookups!$I$2-3 &gt;= 0, REPT(" ",MAX(1,lookups!$I$2-5+4+1-1-LEN(  IF(ISTEXT(SOURCE!H1211),SOURCE!H1211,  SUBSTITUTE(SUBSTITUTE(TEXT(SOURCE!H1211,"????0"),"  ","")," ",""))   ))), "")&amp;
       IF(ISTEXT(SOURCE!H1211),SOURCE!H1211, SUBSTITUTE(SUBSTITUTE(TEXT(SOURCE!H1211,"????0"),"  ","")," ",""))   &amp;","&amp; IF(lookups!$J$2-3 &gt;= 0, REPT(" ",lookups!$J$2-3-5), "")&amp;
      SOURCE!I1211&amp;
" | "&amp; IF(lookups!$K$2-LEN(SOURCE!I1211) &gt;= 0, REPT(" ",lookups!$K$2-LEN(SOURCE!I1211)), "")&amp;
      SOURCE!J1211&amp;      IF(lookups!$L$2-LEN(SOURCE!J1211) &gt;= 0, REPT(" ",lookups!$L$2-LEN(SOURCE!J1211)), "")&amp;
" | "&amp; IF(lookups!$K$2-LEN(SOURCE!I1211) &gt;= 0, REPT(" ",lookups!$K$2-LEN(SOURCE!I1211)), "")&amp;
      SOURCE!K1211&amp;      IF(lookups!$L$2-LEN(SOURCE!K1211) &gt;= 0, REPT(" ",lookups!$M$2-LEN(SOURCE!K1211)), "")&amp;
" | "&amp; SOURCE!L1211&amp;      IF(lookups!$O$2-LEN(SOURCE!L1211) &gt;= 0, REPT(" ",lookups!$O$2-LEN(SOURCE!L1211)), "")&amp;
" | "&amp; SOURCE!M1211&amp;      IF(lookups!$P$2-LEN(SOURCE!M1211) &gt;= 0, REPT(" ",lookups!$P$2-LEN(SOURCE!M1211)), "")&amp;
      "},"&amp;IF(SOURCE!O1211&lt;&gt;"",""&amp;SOURCE!O1211,"")
 )
)
)</f>
        <v>/* 1184 */  { addItemToBuffer,              REGISTER_I,                  "I",                                           "I",                                           (0 &lt;&lt; TAM_MAX_BITS) |     0, CAT_RVAR | SLS_UNCHANGED | US_UNCHANGED | EIM_DISABLED | PTP_DISABLED     }, // reserved</v>
      </c>
    </row>
    <row r="1212" spans="1:1">
      <c r="A1212" s="80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IF(lookups!$E$2-LEN(SOURCE!C1212) &gt;= 0, REPT(" ",lookups!$E$2-LEN(SOURCE!C1212)), "")&amp;
      SOURCE!D1212&amp;", "&amp; IF(lookups!$F$2-LEN(SOURCE!D1212) &gt;= 0, REPT(" ",lookups!$F$2-LEN(SOURCE!D1212)), "")&amp;
      SOURCE!E1212&amp;", "&amp; IF(lookups!$G$2-LEN(SOURCE!E1212) &gt;=0, REPT(" ",lookups!$G$2-LEN(SOURCE!E1212)), "")&amp;
      SOURCE!F1212&amp;", "&amp; IF(lookups!$H$2-LEN(SOURCE!F1212) &gt;= 0, REPT(" ",lookups!$H$2-LEN(SOURCE!F1212)+2), "")&amp;"("&amp;
      SUBSTITUTE(TEXT(SOURCE!G1212,"??0"),"  ","")&amp;" &lt;&lt; TAM_MAX_BITS) |"&amp; IF(lookups!$I$2-3 &gt;= 0, REPT(" ",MAX(1,lookups!$I$2-5+4+1-1-LEN(  IF(ISTEXT(SOURCE!H1212),SOURCE!H1212,  SUBSTITUTE(SUBSTITUTE(TEXT(SOURCE!H1212,"????0"),"  ","")," ",""))   ))), "")&amp;
       IF(ISTEXT(SOURCE!H1212),SOURCE!H1212, SUBSTITUTE(SUBSTITUTE(TEXT(SOURCE!H1212,"????0"),"  ","")," ",""))   &amp;","&amp; IF(lookups!$J$2-3 &gt;= 0, REPT(" ",lookups!$J$2-3-5), "")&amp;
      SOURCE!I1212&amp;
" | "&amp; IF(lookups!$K$2-LEN(SOURCE!I1212) &gt;= 0, REPT(" ",lookups!$K$2-LEN(SOURCE!I1212)), "")&amp;
      SOURCE!J1212&amp;      IF(lookups!$L$2-LEN(SOURCE!J1212) &gt;= 0, REPT(" ",lookups!$L$2-LEN(SOURCE!J1212)), "")&amp;
" | "&amp; IF(lookups!$K$2-LEN(SOURCE!I1212) &gt;= 0, REPT(" ",lookups!$K$2-LEN(SOURCE!I1212)), "")&amp;
      SOURCE!K1212&amp;      IF(lookups!$L$2-LEN(SOURCE!K1212) &gt;= 0, REPT(" ",lookups!$M$2-LEN(SOURCE!K1212)), "")&amp;
" | "&amp; SOURCE!L1212&amp;      IF(lookups!$O$2-LEN(SOURCE!L1212) &gt;= 0, REPT(" ",lookups!$O$2-LEN(SOURCE!L1212)), "")&amp;
" | "&amp; SOURCE!M1212&amp;      IF(lookups!$P$2-LEN(SOURCE!M1212) &gt;= 0, REPT(" ",lookups!$P$2-LEN(SOURCE!M1212)), "")&amp;
      "},"&amp;IF(SOURCE!O1212&lt;&gt;"",""&amp;SOURCE!O1212,"")
 )
)
)</f>
        <v>/* 1185 */  { addItemToBuffer,              REGISTER_J,                  "J",                                           "J",                                           (0 &lt;&lt; TAM_MAX_BITS) |     0, CAT_RVAR | SLS_UNCHANGED | US_UNCHANGED | EIM_DISABLED | PTP_DISABLED     }, // variables</v>
      </c>
    </row>
    <row r="1213" spans="1:1">
      <c r="A1213" s="80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IF(lookups!$E$2-LEN(SOURCE!C1213) &gt;= 0, REPT(" ",lookups!$E$2-LEN(SOURCE!C1213)), "")&amp;
      SOURCE!D1213&amp;", "&amp; IF(lookups!$F$2-LEN(SOURCE!D1213) &gt;= 0, REPT(" ",lookups!$F$2-LEN(SOURCE!D1213)), "")&amp;
      SOURCE!E1213&amp;", "&amp; IF(lookups!$G$2-LEN(SOURCE!E1213) &gt;=0, REPT(" ",lookups!$G$2-LEN(SOURCE!E1213)), "")&amp;
      SOURCE!F1213&amp;", "&amp; IF(lookups!$H$2-LEN(SOURCE!F1213) &gt;= 0, REPT(" ",lookups!$H$2-LEN(SOURCE!F1213)+2), "")&amp;"("&amp;
      SUBSTITUTE(TEXT(SOURCE!G1213,"??0"),"  ","")&amp;" &lt;&lt; TAM_MAX_BITS) |"&amp; IF(lookups!$I$2-3 &gt;= 0, REPT(" ",MAX(1,lookups!$I$2-5+4+1-1-LEN(  IF(ISTEXT(SOURCE!H1213),SOURCE!H1213,  SUBSTITUTE(SUBSTITUTE(TEXT(SOURCE!H1213,"????0"),"  ","")," ",""))   ))), "")&amp;
       IF(ISTEXT(SOURCE!H1213),SOURCE!H1213, SUBSTITUTE(SUBSTITUTE(TEXT(SOURCE!H1213,"????0"),"  ","")," ",""))   &amp;","&amp; IF(lookups!$J$2-3 &gt;= 0, REPT(" ",lookups!$J$2-3-5), "")&amp;
      SOURCE!I1213&amp;
" | "&amp; IF(lookups!$K$2-LEN(SOURCE!I1213) &gt;= 0, REPT(" ",lookups!$K$2-LEN(SOURCE!I1213)), "")&amp;
      SOURCE!J1213&amp;      IF(lookups!$L$2-LEN(SOURCE!J1213) &gt;= 0, REPT(" ",lookups!$L$2-LEN(SOURCE!J1213)), "")&amp;
" | "&amp; IF(lookups!$K$2-LEN(SOURCE!I1213) &gt;= 0, REPT(" ",lookups!$K$2-LEN(SOURCE!I1213)), "")&amp;
      SOURCE!K1213&amp;      IF(lookups!$L$2-LEN(SOURCE!K1213) &gt;= 0, REPT(" ",lookups!$M$2-LEN(SOURCE!K1213)), "")&amp;
" | "&amp; SOURCE!L1213&amp;      IF(lookups!$O$2-LEN(SOURCE!L1213) &gt;= 0, REPT(" ",lookups!$O$2-LEN(SOURCE!L1213)), "")&amp;
" | "&amp; SOURCE!M1213&amp;      IF(lookups!$P$2-LEN(SOURCE!M1213) &gt;= 0, REPT(" ",lookups!$P$2-LEN(SOURCE!M1213)), "")&amp;
      "},"&amp;IF(SOURCE!O1213&lt;&gt;"",""&amp;SOURCE!O1213,"")
 )
)
)</f>
        <v>/* 1186 */  { addItemToBuffer,              REGISTER_K,                  "K",                                           "K",                                           (0 &lt;&lt; TAM_MAX_BITS) |     0, CAT_RVAR | SLS_UNCHANGED | US_UNCHANGED | EIM_DISABLED | PTP_DISABLED     }, // !</v>
      </c>
    </row>
    <row r="1214" spans="1:1">
      <c r="A1214" s="80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IF(lookups!$E$2-LEN(SOURCE!C1214) &gt;= 0, REPT(" ",lookups!$E$2-LEN(SOURCE!C1214)), "")&amp;
      SOURCE!D1214&amp;", "&amp; IF(lookups!$F$2-LEN(SOURCE!D1214) &gt;= 0, REPT(" ",lookups!$F$2-LEN(SOURCE!D1214)), "")&amp;
      SOURCE!E1214&amp;", "&amp; IF(lookups!$G$2-LEN(SOURCE!E1214) &gt;=0, REPT(" ",lookups!$G$2-LEN(SOURCE!E1214)), "")&amp;
      SOURCE!F1214&amp;", "&amp; IF(lookups!$H$2-LEN(SOURCE!F1214) &gt;= 0, REPT(" ",lookups!$H$2-LEN(SOURCE!F1214)+2), "")&amp;"("&amp;
      SUBSTITUTE(TEXT(SOURCE!G1214,"??0"),"  ","")&amp;" &lt;&lt; TAM_MAX_BITS) |"&amp; IF(lookups!$I$2-3 &gt;= 0, REPT(" ",MAX(1,lookups!$I$2-5+4+1-1-LEN(  IF(ISTEXT(SOURCE!H1214),SOURCE!H1214,  SUBSTITUTE(SUBSTITUTE(TEXT(SOURCE!H1214,"????0"),"  ","")," ",""))   ))), "")&amp;
       IF(ISTEXT(SOURCE!H1214),SOURCE!H1214, SUBSTITUTE(SUBSTITUTE(TEXT(SOURCE!H1214,"????0"),"  ","")," ",""))   &amp;","&amp; IF(lookups!$J$2-3 &gt;= 0, REPT(" ",lookups!$J$2-3-5), "")&amp;
      SOURCE!I1214&amp;
" | "&amp; IF(lookups!$K$2-LEN(SOURCE!I1214) &gt;= 0, REPT(" ",lookups!$K$2-LEN(SOURCE!I1214)), "")&amp;
      SOURCE!J1214&amp;      IF(lookups!$L$2-LEN(SOURCE!J1214) &gt;= 0, REPT(" ",lookups!$L$2-LEN(SOURCE!J1214)), "")&amp;
" | "&amp; IF(lookups!$K$2-LEN(SOURCE!I1214) &gt;= 0, REPT(" ",lookups!$K$2-LEN(SOURCE!I1214)), "")&amp;
      SOURCE!K1214&amp;      IF(lookups!$L$2-LEN(SOURCE!K1214) &gt;= 0, REPT(" ",lookups!$M$2-LEN(SOURCE!K1214)), "")&amp;
" | "&amp; SOURCE!L1214&amp;      IF(lookups!$O$2-LEN(SOURCE!L1214) &gt;= 0, REPT(" ",lookups!$O$2-LEN(SOURCE!L1214)), "")&amp;
" | "&amp; SOURCE!M1214&amp;      IF(lookups!$P$2-LEN(SOURCE!M1214) &gt;= 0, REPT(" ",lookups!$P$2-LEN(SOURCE!M1214)), "")&amp;
      "},"&amp;IF(SOURCE!O1214&lt;&gt;"",""&amp;SOURCE!O1214,"")
 )
)
)</f>
        <v>/* 1187 */  { itemToBeCoded,                NOPARAM,                     "ADM",                                         "ADM",                                         (0 &lt;&lt; TAM_MAX_BITS) |     0, CAT_RVAR | SLS_UNCHANGED | US_UNCHANGED | EIM_DISABLED | PTP_DISABLED     },</v>
      </c>
    </row>
    <row r="1215" spans="1:1">
      <c r="A1215" s="80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IF(lookups!$E$2-LEN(SOURCE!C1215) &gt;= 0, REPT(" ",lookups!$E$2-LEN(SOURCE!C1215)), "")&amp;
      SOURCE!D1215&amp;", "&amp; IF(lookups!$F$2-LEN(SOURCE!D1215) &gt;= 0, REPT(" ",lookups!$F$2-LEN(SOURCE!D1215)), "")&amp;
      SOURCE!E1215&amp;", "&amp; IF(lookups!$G$2-LEN(SOURCE!E1215) &gt;=0, REPT(" ",lookups!$G$2-LEN(SOURCE!E1215)), "")&amp;
      SOURCE!F1215&amp;", "&amp; IF(lookups!$H$2-LEN(SOURCE!F1215) &gt;= 0, REPT(" ",lookups!$H$2-LEN(SOURCE!F1215)+2), "")&amp;"("&amp;
      SUBSTITUTE(TEXT(SOURCE!G1215,"??0"),"  ","")&amp;" &lt;&lt; TAM_MAX_BITS) |"&amp; IF(lookups!$I$2-3 &gt;= 0, REPT(" ",MAX(1,lookups!$I$2-5+4+1-1-LEN(  IF(ISTEXT(SOURCE!H1215),SOURCE!H1215,  SUBSTITUTE(SUBSTITUTE(TEXT(SOURCE!H1215,"????0"),"  ","")," ",""))   ))), "")&amp;
       IF(ISTEXT(SOURCE!H1215),SOURCE!H1215, SUBSTITUTE(SUBSTITUTE(TEXT(SOURCE!H1215,"????0"),"  ","")," ",""))   &amp;","&amp; IF(lookups!$J$2-3 &gt;= 0, REPT(" ",lookups!$J$2-3-5), "")&amp;
      SOURCE!I1215&amp;
" | "&amp; IF(lookups!$K$2-LEN(SOURCE!I1215) &gt;= 0, REPT(" ",lookups!$K$2-LEN(SOURCE!I1215)), "")&amp;
      SOURCE!J1215&amp;      IF(lookups!$L$2-LEN(SOURCE!J1215) &gt;= 0, REPT(" ",lookups!$L$2-LEN(SOURCE!J1215)), "")&amp;
" | "&amp; IF(lookups!$K$2-LEN(SOURCE!I1215) &gt;= 0, REPT(" ",lookups!$K$2-LEN(SOURCE!I1215)), "")&amp;
      SOURCE!K1215&amp;      IF(lookups!$L$2-LEN(SOURCE!K1215) &gt;= 0, REPT(" ",lookups!$M$2-LEN(SOURCE!K1215)), "")&amp;
" | "&amp; SOURCE!L1215&amp;      IF(lookups!$O$2-LEN(SOURCE!L1215) &gt;= 0, REPT(" ",lookups!$O$2-LEN(SOURCE!L1215)), "")&amp;
" | "&amp; SOURCE!M1215&amp;      IF(lookups!$P$2-LEN(SOURCE!M1215) &gt;= 0, REPT(" ",lookups!$P$2-LEN(SOURCE!M1215)), "")&amp;
      "},"&amp;IF(SOURCE!O1215&lt;&gt;"",""&amp;SOURCE!O1215,"")
 )
)
)</f>
        <v>/* 1188 */  { itemToBeCoded,                NOPARAM,                     "D.MAX",                                       "D.MAX",                                       (0 &lt;&lt; TAM_MAX_BITS) |     0, CAT_RVAR | SLS_UNCHANGED | US_UNCHANGED | EIM_DISABLED | PTP_DISABLED     },</v>
      </c>
    </row>
    <row r="1216" spans="1:1">
      <c r="A1216" s="80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IF(lookups!$E$2-LEN(SOURCE!C1216) &gt;= 0, REPT(" ",lookups!$E$2-LEN(SOURCE!C1216)), "")&amp;
      SOURCE!D1216&amp;", "&amp; IF(lookups!$F$2-LEN(SOURCE!D1216) &gt;= 0, REPT(" ",lookups!$F$2-LEN(SOURCE!D1216)), "")&amp;
      SOURCE!E1216&amp;", "&amp; IF(lookups!$G$2-LEN(SOURCE!E1216) &gt;=0, REPT(" ",lookups!$G$2-LEN(SOURCE!E1216)), "")&amp;
      SOURCE!F1216&amp;", "&amp; IF(lookups!$H$2-LEN(SOURCE!F1216) &gt;= 0, REPT(" ",lookups!$H$2-LEN(SOURCE!F1216)+2), "")&amp;"("&amp;
      SUBSTITUTE(TEXT(SOURCE!G1216,"??0"),"  ","")&amp;" &lt;&lt; TAM_MAX_BITS) |"&amp; IF(lookups!$I$2-3 &gt;= 0, REPT(" ",MAX(1,lookups!$I$2-5+4+1-1-LEN(  IF(ISTEXT(SOURCE!H1216),SOURCE!H1216,  SUBSTITUTE(SUBSTITUTE(TEXT(SOURCE!H1216,"????0"),"  ","")," ",""))   ))), "")&amp;
       IF(ISTEXT(SOURCE!H1216),SOURCE!H1216, SUBSTITUTE(SUBSTITUTE(TEXT(SOURCE!H1216,"????0"),"  ","")," ",""))   &amp;","&amp; IF(lookups!$J$2-3 &gt;= 0, REPT(" ",lookups!$J$2-3-5), "")&amp;
      SOURCE!I1216&amp;
" | "&amp; IF(lookups!$K$2-LEN(SOURCE!I1216) &gt;= 0, REPT(" ",lookups!$K$2-LEN(SOURCE!I1216)), "")&amp;
      SOURCE!J1216&amp;      IF(lookups!$L$2-LEN(SOURCE!J1216) &gt;= 0, REPT(" ",lookups!$L$2-LEN(SOURCE!J1216)), "")&amp;
" | "&amp; IF(lookups!$K$2-LEN(SOURCE!I1216) &gt;= 0, REPT(" ",lookups!$K$2-LEN(SOURCE!I1216)), "")&amp;
      SOURCE!K1216&amp;      IF(lookups!$L$2-LEN(SOURCE!K1216) &gt;= 0, REPT(" ",lookups!$M$2-LEN(SOURCE!K1216)), "")&amp;
" | "&amp; SOURCE!L1216&amp;      IF(lookups!$O$2-LEN(SOURCE!L1216) &gt;= 0, REPT(" ",lookups!$O$2-LEN(SOURCE!L1216)), "")&amp;
" | "&amp; SOURCE!M1216&amp;      IF(lookups!$P$2-LEN(SOURCE!M1216) &gt;= 0, REPT(" ",lookups!$P$2-LEN(SOURCE!M1216)), "")&amp;
      "},"&amp;IF(SOURCE!O1216&lt;&gt;"",""&amp;SOURCE!O1216,"")
 )
)
)</f>
        <v>/* 1189 */  { itemToBeCoded,                NOPARAM,                     "ISM",                                         "ISM",                                         (0 &lt;&lt; TAM_MAX_BITS) |     0, CAT_RVAR | SLS_UNCHANGED | US_UNCHANGED | EIM_DISABLED | PTP_DISABLED     },</v>
      </c>
    </row>
    <row r="1217" spans="1:1">
      <c r="A1217" s="80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IF(lookups!$E$2-LEN(SOURCE!C1217) &gt;= 0, REPT(" ",lookups!$E$2-LEN(SOURCE!C1217)), "")&amp;
      SOURCE!D1217&amp;", "&amp; IF(lookups!$F$2-LEN(SOURCE!D1217) &gt;= 0, REPT(" ",lookups!$F$2-LEN(SOURCE!D1217)), "")&amp;
      SOURCE!E1217&amp;", "&amp; IF(lookups!$G$2-LEN(SOURCE!E1217) &gt;=0, REPT(" ",lookups!$G$2-LEN(SOURCE!E1217)), "")&amp;
      SOURCE!F1217&amp;", "&amp; IF(lookups!$H$2-LEN(SOURCE!F1217) &gt;= 0, REPT(" ",lookups!$H$2-LEN(SOURCE!F1217)+2), "")&amp;"("&amp;
      SUBSTITUTE(TEXT(SOURCE!G1217,"??0"),"  ","")&amp;" &lt;&lt; TAM_MAX_BITS) |"&amp; IF(lookups!$I$2-3 &gt;= 0, REPT(" ",MAX(1,lookups!$I$2-5+4+1-1-LEN(  IF(ISTEXT(SOURCE!H1217),SOURCE!H1217,  SUBSTITUTE(SUBSTITUTE(TEXT(SOURCE!H1217,"????0"),"  ","")," ",""))   ))), "")&amp;
       IF(ISTEXT(SOURCE!H1217),SOURCE!H1217, SUBSTITUTE(SUBSTITUTE(TEXT(SOURCE!H1217,"????0"),"  ","")," ",""))   &amp;","&amp; IF(lookups!$J$2-3 &gt;= 0, REPT(" ",lookups!$J$2-3-5), "")&amp;
      SOURCE!I1217&amp;
" | "&amp; IF(lookups!$K$2-LEN(SOURCE!I1217) &gt;= 0, REPT(" ",lookups!$K$2-LEN(SOURCE!I1217)), "")&amp;
      SOURCE!J1217&amp;      IF(lookups!$L$2-LEN(SOURCE!J1217) &gt;= 0, REPT(" ",lookups!$L$2-LEN(SOURCE!J1217)), "")&amp;
" | "&amp; IF(lookups!$K$2-LEN(SOURCE!I1217) &gt;= 0, REPT(" ",lookups!$K$2-LEN(SOURCE!I1217)), "")&amp;
      SOURCE!K1217&amp;      IF(lookups!$L$2-LEN(SOURCE!K1217) &gt;= 0, REPT(" ",lookups!$M$2-LEN(SOURCE!K1217)), "")&amp;
" | "&amp; SOURCE!L1217&amp;      IF(lookups!$O$2-LEN(SOURCE!L1217) &gt;= 0, REPT(" ",lookups!$O$2-LEN(SOURCE!L1217)), "")&amp;
" | "&amp; SOURCE!M1217&amp;      IF(lookups!$P$2-LEN(SOURCE!M1217) &gt;= 0, REPT(" ",lookups!$P$2-LEN(SOURCE!M1217)), "")&amp;
      "},"&amp;IF(SOURCE!O1217&lt;&gt;"",""&amp;SOURCE!O1217,"")
 )
)
)</f>
        <v>/* 1190 */  { itemToBeCoded,                NOPARAM,                     "REALDF",                                      "REALDF",                                      (0 &lt;&lt; TAM_MAX_BITS) |     0, CAT_RVAR | SLS_UNCHANGED | US_UNCHANGED | EIM_DISABLED | PTP_DISABLED     },</v>
      </c>
    </row>
    <row r="1218" spans="1:1">
      <c r="A1218" s="80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IF(lookups!$E$2-LEN(SOURCE!C1218) &gt;= 0, REPT(" ",lookups!$E$2-LEN(SOURCE!C1218)), "")&amp;
      SOURCE!D1218&amp;", "&amp; IF(lookups!$F$2-LEN(SOURCE!D1218) &gt;= 0, REPT(" ",lookups!$F$2-LEN(SOURCE!D1218)), "")&amp;
      SOURCE!E1218&amp;", "&amp; IF(lookups!$G$2-LEN(SOURCE!E1218) &gt;=0, REPT(" ",lookups!$G$2-LEN(SOURCE!E1218)), "")&amp;
      SOURCE!F1218&amp;", "&amp; IF(lookups!$H$2-LEN(SOURCE!F1218) &gt;= 0, REPT(" ",lookups!$H$2-LEN(SOURCE!F1218)+2), "")&amp;"("&amp;
      SUBSTITUTE(TEXT(SOURCE!G1218,"??0"),"  ","")&amp;" &lt;&lt; TAM_MAX_BITS) |"&amp; IF(lookups!$I$2-3 &gt;= 0, REPT(" ",MAX(1,lookups!$I$2-5+4+1-1-LEN(  IF(ISTEXT(SOURCE!H1218),SOURCE!H1218,  SUBSTITUTE(SUBSTITUTE(TEXT(SOURCE!H1218,"????0"),"  ","")," ",""))   ))), "")&amp;
       IF(ISTEXT(SOURCE!H1218),SOURCE!H1218, SUBSTITUTE(SUBSTITUTE(TEXT(SOURCE!H1218,"????0"),"  ","")," ",""))   &amp;","&amp; IF(lookups!$J$2-3 &gt;= 0, REPT(" ",lookups!$J$2-3-5), "")&amp;
      SOURCE!I1218&amp;
" | "&amp; IF(lookups!$K$2-LEN(SOURCE!I1218) &gt;= 0, REPT(" ",lookups!$K$2-LEN(SOURCE!I1218)), "")&amp;
      SOURCE!J1218&amp;      IF(lookups!$L$2-LEN(SOURCE!J1218) &gt;= 0, REPT(" ",lookups!$L$2-LEN(SOURCE!J1218)), "")&amp;
" | "&amp; IF(lookups!$K$2-LEN(SOURCE!I1218) &gt;= 0, REPT(" ",lookups!$K$2-LEN(SOURCE!I1218)), "")&amp;
      SOURCE!K1218&amp;      IF(lookups!$L$2-LEN(SOURCE!K1218) &gt;= 0, REPT(" ",lookups!$M$2-LEN(SOURCE!K1218)), "")&amp;
" | "&amp; SOURCE!L1218&amp;      IF(lookups!$O$2-LEN(SOURCE!L1218) &gt;= 0, REPT(" ",lookups!$O$2-LEN(SOURCE!L1218)), "")&amp;
" | "&amp; SOURCE!M1218&amp;      IF(lookups!$P$2-LEN(SOURCE!M1218) &gt;= 0, REPT(" ",lookups!$P$2-LEN(SOURCE!M1218)), "")&amp;
      "},"&amp;IF(SOURCE!O1218&lt;&gt;"",""&amp;SOURCE!O1218,"")
 )
)
)</f>
        <v>/* 1191 */  { itemToBeCoded,                NOPARAM,                     "#DEC",                                        "#DEC",                                        (0 &lt;&lt; TAM_MAX_BITS) |     0, CAT_RVAR | SLS_UNCHANGED | US_UNCHANGED | EIM_DISABLED | PTP_DISABLED     },</v>
      </c>
    </row>
    <row r="1219" spans="1:1">
      <c r="A1219" s="80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IF(lookups!$E$2-LEN(SOURCE!C1219) &gt;= 0, REPT(" ",lookups!$E$2-LEN(SOURCE!C1219)), "")&amp;
      SOURCE!D1219&amp;", "&amp; IF(lookups!$F$2-LEN(SOURCE!D1219) &gt;= 0, REPT(" ",lookups!$F$2-LEN(SOURCE!D1219)), "")&amp;
      SOURCE!E1219&amp;", "&amp; IF(lookups!$G$2-LEN(SOURCE!E1219) &gt;=0, REPT(" ",lookups!$G$2-LEN(SOURCE!E1219)), "")&amp;
      SOURCE!F1219&amp;", "&amp; IF(lookups!$H$2-LEN(SOURCE!F1219) &gt;= 0, REPT(" ",lookups!$H$2-LEN(SOURCE!F1219)+2), "")&amp;"("&amp;
      SUBSTITUTE(TEXT(SOURCE!G1219,"??0"),"  ","")&amp;" &lt;&lt; TAM_MAX_BITS) |"&amp; IF(lookups!$I$2-3 &gt;= 0, REPT(" ",MAX(1,lookups!$I$2-5+4+1-1-LEN(  IF(ISTEXT(SOURCE!H1219),SOURCE!H1219,  SUBSTITUTE(SUBSTITUTE(TEXT(SOURCE!H1219,"????0"),"  ","")," ",""))   ))), "")&amp;
       IF(ISTEXT(SOURCE!H1219),SOURCE!H1219, SUBSTITUTE(SUBSTITUTE(TEXT(SOURCE!H1219,"????0"),"  ","")," ",""))   &amp;","&amp; IF(lookups!$J$2-3 &gt;= 0, REPT(" ",lookups!$J$2-3-5), "")&amp;
      SOURCE!I1219&amp;
" | "&amp; IF(lookups!$K$2-LEN(SOURCE!I1219) &gt;= 0, REPT(" ",lookups!$K$2-LEN(SOURCE!I1219)), "")&amp;
      SOURCE!J1219&amp;      IF(lookups!$L$2-LEN(SOURCE!J1219) &gt;= 0, REPT(" ",lookups!$L$2-LEN(SOURCE!J1219)), "")&amp;
" | "&amp; IF(lookups!$K$2-LEN(SOURCE!I1219) &gt;= 0, REPT(" ",lookups!$K$2-LEN(SOURCE!I1219)), "")&amp;
      SOURCE!K1219&amp;      IF(lookups!$L$2-LEN(SOURCE!K1219) &gt;= 0, REPT(" ",lookups!$M$2-LEN(SOURCE!K1219)), "")&amp;
" | "&amp; SOURCE!L1219&amp;      IF(lookups!$O$2-LEN(SOURCE!L1219) &gt;= 0, REPT(" ",lookups!$O$2-LEN(SOURCE!L1219)), "")&amp;
" | "&amp; SOURCE!M1219&amp;      IF(lookups!$P$2-LEN(SOURCE!M1219) &gt;= 0, REPT(" ",lookups!$P$2-LEN(SOURCE!M1219)), "")&amp;
      "},"&amp;IF(SOURCE!O1219&lt;&gt;"",""&amp;SOURCE!O1219,"")
 )
)
)</f>
        <v>/* 1192 */  { fnIntegrate,                  RESERVED_VARIABLE_ACC,       "ACC",                                         "ACC",                                         (0 &lt;&lt; TAM_MAX_BITS) |     0, CAT_RVAR | SLS_UNCHANGED | US_UNCHANGED | EIM_DISABLED | PTP_DISABLED     },</v>
      </c>
    </row>
    <row r="1220" spans="1:1">
      <c r="A1220" s="80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IF(lookups!$E$2-LEN(SOURCE!C1220) &gt;= 0, REPT(" ",lookups!$E$2-LEN(SOURCE!C1220)), "")&amp;
      SOURCE!D1220&amp;", "&amp; IF(lookups!$F$2-LEN(SOURCE!D1220) &gt;= 0, REPT(" ",lookups!$F$2-LEN(SOURCE!D1220)), "")&amp;
      SOURCE!E1220&amp;", "&amp; IF(lookups!$G$2-LEN(SOURCE!E1220) &gt;=0, REPT(" ",lookups!$G$2-LEN(SOURCE!E1220)), "")&amp;
      SOURCE!F1220&amp;", "&amp; IF(lookups!$H$2-LEN(SOURCE!F1220) &gt;= 0, REPT(" ",lookups!$H$2-LEN(SOURCE!F1220)+2), "")&amp;"("&amp;
      SUBSTITUTE(TEXT(SOURCE!G1220,"??0"),"  ","")&amp;" &lt;&lt; TAM_MAX_BITS) |"&amp; IF(lookups!$I$2-3 &gt;= 0, REPT(" ",MAX(1,lookups!$I$2-5+4+1-1-LEN(  IF(ISTEXT(SOURCE!H1220),SOURCE!H1220,  SUBSTITUTE(SUBSTITUTE(TEXT(SOURCE!H1220,"????0"),"  ","")," ",""))   ))), "")&amp;
       IF(ISTEXT(SOURCE!H1220),SOURCE!H1220, SUBSTITUTE(SUBSTITUTE(TEXT(SOURCE!H1220,"????0"),"  ","")," ",""))   &amp;","&amp; IF(lookups!$J$2-3 &gt;= 0, REPT(" ",lookups!$J$2-3-5), "")&amp;
      SOURCE!I1220&amp;
" | "&amp; IF(lookups!$K$2-LEN(SOURCE!I1220) &gt;= 0, REPT(" ",lookups!$K$2-LEN(SOURCE!I1220)), "")&amp;
      SOURCE!J1220&amp;      IF(lookups!$L$2-LEN(SOURCE!J1220) &gt;= 0, REPT(" ",lookups!$L$2-LEN(SOURCE!J1220)), "")&amp;
" | "&amp; IF(lookups!$K$2-LEN(SOURCE!I1220) &gt;= 0, REPT(" ",lookups!$K$2-LEN(SOURCE!I1220)), "")&amp;
      SOURCE!K1220&amp;      IF(lookups!$L$2-LEN(SOURCE!K1220) &gt;= 0, REPT(" ",lookups!$M$2-LEN(SOURCE!K1220)), "")&amp;
" | "&amp; SOURCE!L1220&amp;      IF(lookups!$O$2-LEN(SOURCE!L1220) &gt;= 0, REPT(" ",lookups!$O$2-LEN(SOURCE!L1220)), "")&amp;
" | "&amp; SOURCE!M1220&amp;      IF(lookups!$P$2-LEN(SOURCE!M1220) &gt;= 0, REPT(" ",lookups!$P$2-LEN(SOURCE!M1220)), "")&amp;
      "},"&amp;IF(SOURCE!O1220&lt;&gt;"",""&amp;SOURCE!O1220,"")
 )
)
)</f>
        <v>/* 1193 */  { fnIntegrate,                  RESERVED_VARIABLE_ULIM,      STD_UP_ARROW "Lim",                            STD_UP_ARROW "Lim",                            (0 &lt;&lt; TAM_MAX_BITS) |     0, CAT_RVAR | SLS_UNCHANGED | US_UNCHANGED | EIM_DISABLED | PTP_DISABLED     },</v>
      </c>
    </row>
    <row r="1221" spans="1:1">
      <c r="A1221" s="80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IF(lookups!$E$2-LEN(SOURCE!C1221) &gt;= 0, REPT(" ",lookups!$E$2-LEN(SOURCE!C1221)), "")&amp;
      SOURCE!D1221&amp;", "&amp; IF(lookups!$F$2-LEN(SOURCE!D1221) &gt;= 0, REPT(" ",lookups!$F$2-LEN(SOURCE!D1221)), "")&amp;
      SOURCE!E1221&amp;", "&amp; IF(lookups!$G$2-LEN(SOURCE!E1221) &gt;=0, REPT(" ",lookups!$G$2-LEN(SOURCE!E1221)), "")&amp;
      SOURCE!F1221&amp;", "&amp; IF(lookups!$H$2-LEN(SOURCE!F1221) &gt;= 0, REPT(" ",lookups!$H$2-LEN(SOURCE!F1221)+2), "")&amp;"("&amp;
      SUBSTITUTE(TEXT(SOURCE!G1221,"??0"),"  ","")&amp;" &lt;&lt; TAM_MAX_BITS) |"&amp; IF(lookups!$I$2-3 &gt;= 0, REPT(" ",MAX(1,lookups!$I$2-5+4+1-1-LEN(  IF(ISTEXT(SOURCE!H1221),SOURCE!H1221,  SUBSTITUTE(SUBSTITUTE(TEXT(SOURCE!H1221,"????0"),"  ","")," ",""))   ))), "")&amp;
       IF(ISTEXT(SOURCE!H1221),SOURCE!H1221, SUBSTITUTE(SUBSTITUTE(TEXT(SOURCE!H1221,"????0"),"  ","")," ",""))   &amp;","&amp; IF(lookups!$J$2-3 &gt;= 0, REPT(" ",lookups!$J$2-3-5), "")&amp;
      SOURCE!I1221&amp;
" | "&amp; IF(lookups!$K$2-LEN(SOURCE!I1221) &gt;= 0, REPT(" ",lookups!$K$2-LEN(SOURCE!I1221)), "")&amp;
      SOURCE!J1221&amp;      IF(lookups!$L$2-LEN(SOURCE!J1221) &gt;= 0, REPT(" ",lookups!$L$2-LEN(SOURCE!J1221)), "")&amp;
" | "&amp; IF(lookups!$K$2-LEN(SOURCE!I1221) &gt;= 0, REPT(" ",lookups!$K$2-LEN(SOURCE!I1221)), "")&amp;
      SOURCE!K1221&amp;      IF(lookups!$L$2-LEN(SOURCE!K1221) &gt;= 0, REPT(" ",lookups!$M$2-LEN(SOURCE!K1221)), "")&amp;
" | "&amp; SOURCE!L1221&amp;      IF(lookups!$O$2-LEN(SOURCE!L1221) &gt;= 0, REPT(" ",lookups!$O$2-LEN(SOURCE!L1221)), "")&amp;
" | "&amp; SOURCE!M1221&amp;      IF(lookups!$P$2-LEN(SOURCE!M1221) &gt;= 0, REPT(" ",lookups!$P$2-LEN(SOURCE!M1221)), "")&amp;
      "},"&amp;IF(SOURCE!O1221&lt;&gt;"",""&amp;SOURCE!O1221,"")
 )
)
)</f>
        <v>/* 1194 */  { fnIntegrate,                  RESERVED_VARIABLE_LLIM,      STD_DOWN_ARROW "Lim",                          STD_DOWN_ARROW "Lim",                          (0 &lt;&lt; TAM_MAX_BITS) |     0, CAT_RVAR | SLS_UNCHANGED | US_UNCHANGED | EIM_DISABLED | PTP_DISABLED     },</v>
      </c>
    </row>
    <row r="1222" spans="1:1">
      <c r="A1222" s="80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IF(lookups!$E$2-LEN(SOURCE!C1222) &gt;= 0, REPT(" ",lookups!$E$2-LEN(SOURCE!C1222)), "")&amp;
      SOURCE!D1222&amp;", "&amp; IF(lookups!$F$2-LEN(SOURCE!D1222) &gt;= 0, REPT(" ",lookups!$F$2-LEN(SOURCE!D1222)), "")&amp;
      SOURCE!E1222&amp;", "&amp; IF(lookups!$G$2-LEN(SOURCE!E1222) &gt;=0, REPT(" ",lookups!$G$2-LEN(SOURCE!E1222)), "")&amp;
      SOURCE!F1222&amp;", "&amp; IF(lookups!$H$2-LEN(SOURCE!F1222) &gt;= 0, REPT(" ",lookups!$H$2-LEN(SOURCE!F1222)+2), "")&amp;"("&amp;
      SUBSTITUTE(TEXT(SOURCE!G1222,"??0"),"  ","")&amp;" &lt;&lt; TAM_MAX_BITS) |"&amp; IF(lookups!$I$2-3 &gt;= 0, REPT(" ",MAX(1,lookups!$I$2-5+4+1-1-LEN(  IF(ISTEXT(SOURCE!H1222),SOURCE!H1222,  SUBSTITUTE(SUBSTITUTE(TEXT(SOURCE!H1222,"????0"),"  ","")," ",""))   ))), "")&amp;
       IF(ISTEXT(SOURCE!H1222),SOURCE!H1222, SUBSTITUTE(SUBSTITUTE(TEXT(SOURCE!H1222,"????0"),"  ","")," ",""))   &amp;","&amp; IF(lookups!$J$2-3 &gt;= 0, REPT(" ",lookups!$J$2-3-5), "")&amp;
      SOURCE!I1222&amp;
" | "&amp; IF(lookups!$K$2-LEN(SOURCE!I1222) &gt;= 0, REPT(" ",lookups!$K$2-LEN(SOURCE!I1222)), "")&amp;
      SOURCE!J1222&amp;      IF(lookups!$L$2-LEN(SOURCE!J1222) &gt;= 0, REPT(" ",lookups!$L$2-LEN(SOURCE!J1222)), "")&amp;
" | "&amp; IF(lookups!$K$2-LEN(SOURCE!I1222) &gt;= 0, REPT(" ",lookups!$K$2-LEN(SOURCE!I1222)), "")&amp;
      SOURCE!K1222&amp;      IF(lookups!$L$2-LEN(SOURCE!K1222) &gt;= 0, REPT(" ",lookups!$M$2-LEN(SOURCE!K1222)), "")&amp;
" | "&amp; SOURCE!L1222&amp;      IF(lookups!$O$2-LEN(SOURCE!L1222) &gt;= 0, REPT(" ",lookups!$O$2-LEN(SOURCE!L1222)), "")&amp;
" | "&amp; SOURCE!M1222&amp;      IF(lookups!$P$2-LEN(SOURCE!M1222) &gt;= 0, REPT(" ",lookups!$P$2-LEN(SOURCE!M1222)), "")&amp;
      "},"&amp;IF(SOURCE!O1222&lt;&gt;"",""&amp;SOURCE!O1222,"")
 )
)
)</f>
        <v>/* 1195 */  { fnTvmVar,                     RESERVED_VARIABLE_FV,        "FV",                                          "FV",                                          (0 &lt;&lt; TAM_MAX_BITS) |     0, CAT_RVAR | SLS_UNCHANGED | US_UNCHANGED | EIM_DISABLED | PTP_DISABLED     },</v>
      </c>
    </row>
    <row r="1223" spans="1:1">
      <c r="A1223" s="80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IF(lookups!$E$2-LEN(SOURCE!C1223) &gt;= 0, REPT(" ",lookups!$E$2-LEN(SOURCE!C1223)), "")&amp;
      SOURCE!D1223&amp;", "&amp; IF(lookups!$F$2-LEN(SOURCE!D1223) &gt;= 0, REPT(" ",lookups!$F$2-LEN(SOURCE!D1223)), "")&amp;
      SOURCE!E1223&amp;", "&amp; IF(lookups!$G$2-LEN(SOURCE!E1223) &gt;=0, REPT(" ",lookups!$G$2-LEN(SOURCE!E1223)), "")&amp;
      SOURCE!F1223&amp;", "&amp; IF(lookups!$H$2-LEN(SOURCE!F1223) &gt;= 0, REPT(" ",lookups!$H$2-LEN(SOURCE!F1223)+2), "")&amp;"("&amp;
      SUBSTITUTE(TEXT(SOURCE!G1223,"??0"),"  ","")&amp;" &lt;&lt; TAM_MAX_BITS) |"&amp; IF(lookups!$I$2-3 &gt;= 0, REPT(" ",MAX(1,lookups!$I$2-5+4+1-1-LEN(  IF(ISTEXT(SOURCE!H1223),SOURCE!H1223,  SUBSTITUTE(SUBSTITUTE(TEXT(SOURCE!H1223,"????0"),"  ","")," ",""))   ))), "")&amp;
       IF(ISTEXT(SOURCE!H1223),SOURCE!H1223, SUBSTITUTE(SUBSTITUTE(TEXT(SOURCE!H1223,"????0"),"  ","")," ",""))   &amp;","&amp; IF(lookups!$J$2-3 &gt;= 0, REPT(" ",lookups!$J$2-3-5), "")&amp;
      SOURCE!I1223&amp;
" | "&amp; IF(lookups!$K$2-LEN(SOURCE!I1223) &gt;= 0, REPT(" ",lookups!$K$2-LEN(SOURCE!I1223)), "")&amp;
      SOURCE!J1223&amp;      IF(lookups!$L$2-LEN(SOURCE!J1223) &gt;= 0, REPT(" ",lookups!$L$2-LEN(SOURCE!J1223)), "")&amp;
" | "&amp; IF(lookups!$K$2-LEN(SOURCE!I1223) &gt;= 0, REPT(" ",lookups!$K$2-LEN(SOURCE!I1223)), "")&amp;
      SOURCE!K1223&amp;      IF(lookups!$L$2-LEN(SOURCE!K1223) &gt;= 0, REPT(" ",lookups!$M$2-LEN(SOURCE!K1223)), "")&amp;
" | "&amp; SOURCE!L1223&amp;      IF(lookups!$O$2-LEN(SOURCE!L1223) &gt;= 0, REPT(" ",lookups!$O$2-LEN(SOURCE!L1223)), "")&amp;
" | "&amp; SOURCE!M1223&amp;      IF(lookups!$P$2-LEN(SOURCE!M1223) &gt;= 0, REPT(" ",lookups!$P$2-LEN(SOURCE!M1223)), "")&amp;
      "},"&amp;IF(SOURCE!O1223&lt;&gt;"",""&amp;SOURCE!O1223,"")
 )
)
)</f>
        <v>/* 1196 */  { fnTvmVar,                     RESERVED_VARIABLE_IPONA,     "i%/a",                                        "i%/a",                                        (0 &lt;&lt; TAM_MAX_BITS) |     0, CAT_RVAR | SLS_UNCHANGED | US_UNCHANGED | EIM_DISABLED | PTP_DISABLED     },</v>
      </c>
    </row>
    <row r="1224" spans="1:1">
      <c r="A1224" s="80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IF(lookups!$E$2-LEN(SOURCE!C1224) &gt;= 0, REPT(" ",lookups!$E$2-LEN(SOURCE!C1224)), "")&amp;
      SOURCE!D1224&amp;", "&amp; IF(lookups!$F$2-LEN(SOURCE!D1224) &gt;= 0, REPT(" ",lookups!$F$2-LEN(SOURCE!D1224)), "")&amp;
      SOURCE!E1224&amp;", "&amp; IF(lookups!$G$2-LEN(SOURCE!E1224) &gt;=0, REPT(" ",lookups!$G$2-LEN(SOURCE!E1224)), "")&amp;
      SOURCE!F1224&amp;", "&amp; IF(lookups!$H$2-LEN(SOURCE!F1224) &gt;= 0, REPT(" ",lookups!$H$2-LEN(SOURCE!F1224)+2), "")&amp;"("&amp;
      SUBSTITUTE(TEXT(SOURCE!G1224,"??0"),"  ","")&amp;" &lt;&lt; TAM_MAX_BITS) |"&amp; IF(lookups!$I$2-3 &gt;= 0, REPT(" ",MAX(1,lookups!$I$2-5+4+1-1-LEN(  IF(ISTEXT(SOURCE!H1224),SOURCE!H1224,  SUBSTITUTE(SUBSTITUTE(TEXT(SOURCE!H1224,"????0"),"  ","")," ",""))   ))), "")&amp;
       IF(ISTEXT(SOURCE!H1224),SOURCE!H1224, SUBSTITUTE(SUBSTITUTE(TEXT(SOURCE!H1224,"????0"),"  ","")," ",""))   &amp;","&amp; IF(lookups!$J$2-3 &gt;= 0, REPT(" ",lookups!$J$2-3-5), "")&amp;
      SOURCE!I1224&amp;
" | "&amp; IF(lookups!$K$2-LEN(SOURCE!I1224) &gt;= 0, REPT(" ",lookups!$K$2-LEN(SOURCE!I1224)), "")&amp;
      SOURCE!J1224&amp;      IF(lookups!$L$2-LEN(SOURCE!J1224) &gt;= 0, REPT(" ",lookups!$L$2-LEN(SOURCE!J1224)), "")&amp;
" | "&amp; IF(lookups!$K$2-LEN(SOURCE!I1224) &gt;= 0, REPT(" ",lookups!$K$2-LEN(SOURCE!I1224)), "")&amp;
      SOURCE!K1224&amp;      IF(lookups!$L$2-LEN(SOURCE!K1224) &gt;= 0, REPT(" ",lookups!$M$2-LEN(SOURCE!K1224)), "")&amp;
" | "&amp; SOURCE!L1224&amp;      IF(lookups!$O$2-LEN(SOURCE!L1224) &gt;= 0, REPT(" ",lookups!$O$2-LEN(SOURCE!L1224)), "")&amp;
" | "&amp; SOURCE!M1224&amp;      IF(lookups!$P$2-LEN(SOURCE!M1224) &gt;= 0, REPT(" ",lookups!$P$2-LEN(SOURCE!M1224)), "")&amp;
      "},"&amp;IF(SOURCE!O1224&lt;&gt;"",""&amp;SOURCE!O1224,"")
 )
)
)</f>
        <v>/* 1197 */  { fnTvmVar,                     RESERVED_VARIABLE_NPER,      NPER_,                                         NPER_,                                         (0 &lt;&lt; TAM_MAX_BITS) |     0, CAT_RVAR | SLS_UNCHANGED | US_UNCHANGED | EIM_DISABLED | PTP_DISABLED     },</v>
      </c>
    </row>
    <row r="1225" spans="1:1">
      <c r="A1225" s="80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IF(lookups!$E$2-LEN(SOURCE!C1225) &gt;= 0, REPT(" ",lookups!$E$2-LEN(SOURCE!C1225)), "")&amp;
      SOURCE!D1225&amp;", "&amp; IF(lookups!$F$2-LEN(SOURCE!D1225) &gt;= 0, REPT(" ",lookups!$F$2-LEN(SOURCE!D1225)), "")&amp;
      SOURCE!E1225&amp;", "&amp; IF(lookups!$G$2-LEN(SOURCE!E1225) &gt;=0, REPT(" ",lookups!$G$2-LEN(SOURCE!E1225)), "")&amp;
      SOURCE!F1225&amp;", "&amp; IF(lookups!$H$2-LEN(SOURCE!F1225) &gt;= 0, REPT(" ",lookups!$H$2-LEN(SOURCE!F1225)+2), "")&amp;"("&amp;
      SUBSTITUTE(TEXT(SOURCE!G1225,"??0"),"  ","")&amp;" &lt;&lt; TAM_MAX_BITS) |"&amp; IF(lookups!$I$2-3 &gt;= 0, REPT(" ",MAX(1,lookups!$I$2-5+4+1-1-LEN(  IF(ISTEXT(SOURCE!H1225),SOURCE!H1225,  SUBSTITUTE(SUBSTITUTE(TEXT(SOURCE!H1225,"????0"),"  ","")," ",""))   ))), "")&amp;
       IF(ISTEXT(SOURCE!H1225),SOURCE!H1225, SUBSTITUTE(SUBSTITUTE(TEXT(SOURCE!H1225,"????0"),"  ","")," ",""))   &amp;","&amp; IF(lookups!$J$2-3 &gt;= 0, REPT(" ",lookups!$J$2-3-5), "")&amp;
      SOURCE!I1225&amp;
" | "&amp; IF(lookups!$K$2-LEN(SOURCE!I1225) &gt;= 0, REPT(" ",lookups!$K$2-LEN(SOURCE!I1225)), "")&amp;
      SOURCE!J1225&amp;      IF(lookups!$L$2-LEN(SOURCE!J1225) &gt;= 0, REPT(" ",lookups!$L$2-LEN(SOURCE!J1225)), "")&amp;
" | "&amp; IF(lookups!$K$2-LEN(SOURCE!I1225) &gt;= 0, REPT(" ",lookups!$K$2-LEN(SOURCE!I1225)), "")&amp;
      SOURCE!K1225&amp;      IF(lookups!$L$2-LEN(SOURCE!K1225) &gt;= 0, REPT(" ",lookups!$M$2-LEN(SOURCE!K1225)), "")&amp;
" | "&amp; SOURCE!L1225&amp;      IF(lookups!$O$2-LEN(SOURCE!L1225) &gt;= 0, REPT(" ",lookups!$O$2-LEN(SOURCE!L1225)), "")&amp;
" | "&amp; SOURCE!M1225&amp;      IF(lookups!$P$2-LEN(SOURCE!M1225) &gt;= 0, REPT(" ",lookups!$P$2-LEN(SOURCE!M1225)), "")&amp;
      "},"&amp;IF(SOURCE!O1225&lt;&gt;"",""&amp;SOURCE!O1225,"")
 )
)
)</f>
        <v>/* 1198 */  { fnTvmVar,                     RESERVED_VARIABLE_PERONA,    "PER/a",                                       "PER/a",                                       (0 &lt;&lt; TAM_MAX_BITS) |     0, CAT_RVAR | SLS_UNCHANGED | US_UNCHANGED | EIM_DISABLED | PTP_DISABLED     },</v>
      </c>
    </row>
    <row r="1226" spans="1:1">
      <c r="A1226" s="80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IF(lookups!$E$2-LEN(SOURCE!C1226) &gt;= 0, REPT(" ",lookups!$E$2-LEN(SOURCE!C1226)), "")&amp;
      SOURCE!D1226&amp;", "&amp; IF(lookups!$F$2-LEN(SOURCE!D1226) &gt;= 0, REPT(" ",lookups!$F$2-LEN(SOURCE!D1226)), "")&amp;
      SOURCE!E1226&amp;", "&amp; IF(lookups!$G$2-LEN(SOURCE!E1226) &gt;=0, REPT(" ",lookups!$G$2-LEN(SOURCE!E1226)), "")&amp;
      SOURCE!F1226&amp;", "&amp; IF(lookups!$H$2-LEN(SOURCE!F1226) &gt;= 0, REPT(" ",lookups!$H$2-LEN(SOURCE!F1226)+2), "")&amp;"("&amp;
      SUBSTITUTE(TEXT(SOURCE!G1226,"??0"),"  ","")&amp;" &lt;&lt; TAM_MAX_BITS) |"&amp; IF(lookups!$I$2-3 &gt;= 0, REPT(" ",MAX(1,lookups!$I$2-5+4+1-1-LEN(  IF(ISTEXT(SOURCE!H1226),SOURCE!H1226,  SUBSTITUTE(SUBSTITUTE(TEXT(SOURCE!H1226,"????0"),"  ","")," ",""))   ))), "")&amp;
       IF(ISTEXT(SOURCE!H1226),SOURCE!H1226, SUBSTITUTE(SUBSTITUTE(TEXT(SOURCE!H1226,"????0"),"  ","")," ",""))   &amp;","&amp; IF(lookups!$J$2-3 &gt;= 0, REPT(" ",lookups!$J$2-3-5), "")&amp;
      SOURCE!I1226&amp;
" | "&amp; IF(lookups!$K$2-LEN(SOURCE!I1226) &gt;= 0, REPT(" ",lookups!$K$2-LEN(SOURCE!I1226)), "")&amp;
      SOURCE!J1226&amp;      IF(lookups!$L$2-LEN(SOURCE!J1226) &gt;= 0, REPT(" ",lookups!$L$2-LEN(SOURCE!J1226)), "")&amp;
" | "&amp; IF(lookups!$K$2-LEN(SOURCE!I1226) &gt;= 0, REPT(" ",lookups!$K$2-LEN(SOURCE!I1226)), "")&amp;
      SOURCE!K1226&amp;      IF(lookups!$L$2-LEN(SOURCE!K1226) &gt;= 0, REPT(" ",lookups!$M$2-LEN(SOURCE!K1226)), "")&amp;
" | "&amp; SOURCE!L1226&amp;      IF(lookups!$O$2-LEN(SOURCE!L1226) &gt;= 0, REPT(" ",lookups!$O$2-LEN(SOURCE!L1226)), "")&amp;
" | "&amp; SOURCE!M1226&amp;      IF(lookups!$P$2-LEN(SOURCE!M1226) &gt;= 0, REPT(" ",lookups!$P$2-LEN(SOURCE!M1226)), "")&amp;
      "},"&amp;IF(SOURCE!O1226&lt;&gt;"",""&amp;SOURCE!O1226,"")
 )
)
)</f>
        <v>/* 1199 */  { fnTvmVar,                     RESERVED_VARIABLE_PMT,       "PMT",                                         "PMT",                                         (0 &lt;&lt; TAM_MAX_BITS) |     0, CAT_RVAR | SLS_UNCHANGED | US_UNCHANGED | EIM_DISABLED | PTP_DISABLED     },</v>
      </c>
    </row>
    <row r="1227" spans="1:1">
      <c r="A1227" s="80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IF(lookups!$E$2-LEN(SOURCE!C1227) &gt;= 0, REPT(" ",lookups!$E$2-LEN(SOURCE!C1227)), "")&amp;
      SOURCE!D1227&amp;", "&amp; IF(lookups!$F$2-LEN(SOURCE!D1227) &gt;= 0, REPT(" ",lookups!$F$2-LEN(SOURCE!D1227)), "")&amp;
      SOURCE!E1227&amp;", "&amp; IF(lookups!$G$2-LEN(SOURCE!E1227) &gt;=0, REPT(" ",lookups!$G$2-LEN(SOURCE!E1227)), "")&amp;
      SOURCE!F1227&amp;", "&amp; IF(lookups!$H$2-LEN(SOURCE!F1227) &gt;= 0, REPT(" ",lookups!$H$2-LEN(SOURCE!F1227)+2), "")&amp;"("&amp;
      SUBSTITUTE(TEXT(SOURCE!G1227,"??0"),"  ","")&amp;" &lt;&lt; TAM_MAX_BITS) |"&amp; IF(lookups!$I$2-3 &gt;= 0, REPT(" ",MAX(1,lookups!$I$2-5+4+1-1-LEN(  IF(ISTEXT(SOURCE!H1227),SOURCE!H1227,  SUBSTITUTE(SUBSTITUTE(TEXT(SOURCE!H1227,"????0"),"  ","")," ",""))   ))), "")&amp;
       IF(ISTEXT(SOURCE!H1227),SOURCE!H1227, SUBSTITUTE(SUBSTITUTE(TEXT(SOURCE!H1227,"????0"),"  ","")," ",""))   &amp;","&amp; IF(lookups!$J$2-3 &gt;= 0, REPT(" ",lookups!$J$2-3-5), "")&amp;
      SOURCE!I1227&amp;
" | "&amp; IF(lookups!$K$2-LEN(SOURCE!I1227) &gt;= 0, REPT(" ",lookups!$K$2-LEN(SOURCE!I1227)), "")&amp;
      SOURCE!J1227&amp;      IF(lookups!$L$2-LEN(SOURCE!J1227) &gt;= 0, REPT(" ",lookups!$L$2-LEN(SOURCE!J1227)), "")&amp;
" | "&amp; IF(lookups!$K$2-LEN(SOURCE!I1227) &gt;= 0, REPT(" ",lookups!$K$2-LEN(SOURCE!I1227)), "")&amp;
      SOURCE!K1227&amp;      IF(lookups!$L$2-LEN(SOURCE!K1227) &gt;= 0, REPT(" ",lookups!$M$2-LEN(SOURCE!K1227)), "")&amp;
" | "&amp; SOURCE!L1227&amp;      IF(lookups!$O$2-LEN(SOURCE!L1227) &gt;= 0, REPT(" ",lookups!$O$2-LEN(SOURCE!L1227)), "")&amp;
" | "&amp; SOURCE!M1227&amp;      IF(lookups!$P$2-LEN(SOURCE!M1227) &gt;= 0, REPT(" ",lookups!$P$2-LEN(SOURCE!M1227)), "")&amp;
      "},"&amp;IF(SOURCE!O1227&lt;&gt;"",""&amp;SOURCE!O1227,"")
 )
)
)</f>
        <v>/* 1200 */  { fnTvmVar,                     RESERVED_VARIABLE_PV,        "PV",                                          "PV",                                          (0 &lt;&lt; TAM_MAX_BITS) |     0, CAT_RVAR | SLS_UNCHANGED | US_UNCHANGED | EIM_DISABLED | PTP_DISABLED     },</v>
      </c>
    </row>
    <row r="1228" spans="1:1">
      <c r="A1228" s="80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IF(lookups!$E$2-LEN(SOURCE!C1228) &gt;= 0, REPT(" ",lookups!$E$2-LEN(SOURCE!C1228)), "")&amp;
      SOURCE!D1228&amp;", "&amp; IF(lookups!$F$2-LEN(SOURCE!D1228) &gt;= 0, REPT(" ",lookups!$F$2-LEN(SOURCE!D1228)), "")&amp;
      SOURCE!E1228&amp;", "&amp; IF(lookups!$G$2-LEN(SOURCE!E1228) &gt;=0, REPT(" ",lookups!$G$2-LEN(SOURCE!E1228)), "")&amp;
      SOURCE!F1228&amp;", "&amp; IF(lookups!$H$2-LEN(SOURCE!F1228) &gt;= 0, REPT(" ",lookups!$H$2-LEN(SOURCE!F1228)+2), "")&amp;"("&amp;
      SUBSTITUTE(TEXT(SOURCE!G1228,"??0"),"  ","")&amp;" &lt;&lt; TAM_MAX_BITS) |"&amp; IF(lookups!$I$2-3 &gt;= 0, REPT(" ",MAX(1,lookups!$I$2-5+4+1-1-LEN(  IF(ISTEXT(SOURCE!H1228),SOURCE!H1228,  SUBSTITUTE(SUBSTITUTE(TEXT(SOURCE!H1228,"????0"),"  ","")," ",""))   ))), "")&amp;
       IF(ISTEXT(SOURCE!H1228),SOURCE!H1228, SUBSTITUTE(SUBSTITUTE(TEXT(SOURCE!H1228,"????0"),"  ","")," ",""))   &amp;","&amp; IF(lookups!$J$2-3 &gt;= 0, REPT(" ",lookups!$J$2-3-5), "")&amp;
      SOURCE!I1228&amp;
" | "&amp; IF(lookups!$K$2-LEN(SOURCE!I1228) &gt;= 0, REPT(" ",lookups!$K$2-LEN(SOURCE!I1228)), "")&amp;
      SOURCE!J1228&amp;      IF(lookups!$L$2-LEN(SOURCE!J1228) &gt;= 0, REPT(" ",lookups!$L$2-LEN(SOURCE!J1228)), "")&amp;
" | "&amp; IF(lookups!$K$2-LEN(SOURCE!I1228) &gt;= 0, REPT(" ",lookups!$K$2-LEN(SOURCE!I1228)), "")&amp;
      SOURCE!K1228&amp;      IF(lookups!$L$2-LEN(SOURCE!K1228) &gt;= 0, REPT(" ",lookups!$M$2-LEN(SOURCE!K1228)), "")&amp;
" | "&amp; SOURCE!L1228&amp;      IF(lookups!$O$2-LEN(SOURCE!L1228) &gt;= 0, REPT(" ",lookups!$O$2-LEN(SOURCE!L1228)), "")&amp;
" | "&amp; SOURCE!M1228&amp;      IF(lookups!$P$2-LEN(SOURCE!M1228) &gt;= 0, REPT(" ",lookups!$P$2-LEN(SOURCE!M1228)), "")&amp;
      "},"&amp;IF(SOURCE!O1228&lt;&gt;"",""&amp;SOURCE!O1228,"")
 )
)
)</f>
        <v>/* 1201 */  { itemToBeCoded,                NOPARAM,                     "GRAMOD",                                      "GRAMOD",                                      (0 &lt;&lt; TAM_MAX_BITS) |     0, CAT_RVAR | SLS_UNCHANGED | US_UNCHANGED | EIM_DISABLED | PTP_DISABLED     },</v>
      </c>
    </row>
    <row r="1229" spans="1:1">
      <c r="A1229" s="80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IF(lookups!$E$2-LEN(SOURCE!C1229) &gt;= 0, REPT(" ",lookups!$E$2-LEN(SOURCE!C1229)), "")&amp;
      SOURCE!D1229&amp;", "&amp; IF(lookups!$F$2-LEN(SOURCE!D1229) &gt;= 0, REPT(" ",lookups!$F$2-LEN(SOURCE!D1229)), "")&amp;
      SOURCE!E1229&amp;", "&amp; IF(lookups!$G$2-LEN(SOURCE!E1229) &gt;=0, REPT(" ",lookups!$G$2-LEN(SOURCE!E1229)), "")&amp;
      SOURCE!F1229&amp;", "&amp; IF(lookups!$H$2-LEN(SOURCE!F1229) &gt;= 0, REPT(" ",lookups!$H$2-LEN(SOURCE!F1229)+2), "")&amp;"("&amp;
      SUBSTITUTE(TEXT(SOURCE!G1229,"??0"),"  ","")&amp;" &lt;&lt; TAM_MAX_BITS) |"&amp; IF(lookups!$I$2-3 &gt;= 0, REPT(" ",MAX(1,lookups!$I$2-5+4+1-1-LEN(  IF(ISTEXT(SOURCE!H1229),SOURCE!H1229,  SUBSTITUTE(SUBSTITUTE(TEXT(SOURCE!H1229,"????0"),"  ","")," ",""))   ))), "")&amp;
       IF(ISTEXT(SOURCE!H1229),SOURCE!H1229, SUBSTITUTE(SUBSTITUTE(TEXT(SOURCE!H1229,"????0"),"  ","")," ",""))   &amp;","&amp; IF(lookups!$J$2-3 &gt;= 0, REPT(" ",lookups!$J$2-3-5), "")&amp;
      SOURCE!I1229&amp;
" | "&amp; IF(lookups!$K$2-LEN(SOURCE!I1229) &gt;= 0, REPT(" ",lookups!$K$2-LEN(SOURCE!I1229)), "")&amp;
      SOURCE!J1229&amp;      IF(lookups!$L$2-LEN(SOURCE!J1229) &gt;= 0, REPT(" ",lookups!$L$2-LEN(SOURCE!J1229)), "")&amp;
" | "&amp; IF(lookups!$K$2-LEN(SOURCE!I1229) &gt;= 0, REPT(" ",lookups!$K$2-LEN(SOURCE!I1229)), "")&amp;
      SOURCE!K1229&amp;      IF(lookups!$L$2-LEN(SOURCE!K1229) &gt;= 0, REPT(" ",lookups!$M$2-LEN(SOURCE!K1229)), "")&amp;
" | "&amp; SOURCE!L1229&amp;      IF(lookups!$O$2-LEN(SOURCE!L1229) &gt;= 0, REPT(" ",lookups!$O$2-LEN(SOURCE!L1229)), "")&amp;
" | "&amp; SOURCE!M1229&amp;      IF(lookups!$P$2-LEN(SOURCE!M1229) &gt;= 0, REPT(" ",lookups!$P$2-LEN(SOURCE!M1229)), "")&amp;
      "},"&amp;IF(SOURCE!O1229&lt;&gt;"",""&amp;SOURCE!O1229,"")
 )
)
)</f>
        <v>/* 1202 */  { fnEditLinearEquationMatrixA,  NOPARAM,                     "Mat_A",                                       "Mat A",                                       (0 &lt;&lt; TAM_MAX_BITS) |     0, CAT_RVAR | SLS_UNCHANGED | US_UNCHANGED | EIM_DISABLED | PTP_DISABLED     },</v>
      </c>
    </row>
    <row r="1230" spans="1:1">
      <c r="A1230" s="80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IF(lookups!$E$2-LEN(SOURCE!C1230) &gt;= 0, REPT(" ",lookups!$E$2-LEN(SOURCE!C1230)), "")&amp;
      SOURCE!D1230&amp;", "&amp; IF(lookups!$F$2-LEN(SOURCE!D1230) &gt;= 0, REPT(" ",lookups!$F$2-LEN(SOURCE!D1230)), "")&amp;
      SOURCE!E1230&amp;", "&amp; IF(lookups!$G$2-LEN(SOURCE!E1230) &gt;=0, REPT(" ",lookups!$G$2-LEN(SOURCE!E1230)), "")&amp;
      SOURCE!F1230&amp;", "&amp; IF(lookups!$H$2-LEN(SOURCE!F1230) &gt;= 0, REPT(" ",lookups!$H$2-LEN(SOURCE!F1230)+2), "")&amp;"("&amp;
      SUBSTITUTE(TEXT(SOURCE!G1230,"??0"),"  ","")&amp;" &lt;&lt; TAM_MAX_BITS) |"&amp; IF(lookups!$I$2-3 &gt;= 0, REPT(" ",MAX(1,lookups!$I$2-5+4+1-1-LEN(  IF(ISTEXT(SOURCE!H1230),SOURCE!H1230,  SUBSTITUTE(SUBSTITUTE(TEXT(SOURCE!H1230,"????0"),"  ","")," ",""))   ))), "")&amp;
       IF(ISTEXT(SOURCE!H1230),SOURCE!H1230, SUBSTITUTE(SUBSTITUTE(TEXT(SOURCE!H1230,"????0"),"  ","")," ",""))   &amp;","&amp; IF(lookups!$J$2-3 &gt;= 0, REPT(" ",lookups!$J$2-3-5), "")&amp;
      SOURCE!I1230&amp;
" | "&amp; IF(lookups!$K$2-LEN(SOURCE!I1230) &gt;= 0, REPT(" ",lookups!$K$2-LEN(SOURCE!I1230)), "")&amp;
      SOURCE!J1230&amp;      IF(lookups!$L$2-LEN(SOURCE!J1230) &gt;= 0, REPT(" ",lookups!$L$2-LEN(SOURCE!J1230)), "")&amp;
" | "&amp; IF(lookups!$K$2-LEN(SOURCE!I1230) &gt;= 0, REPT(" ",lookups!$K$2-LEN(SOURCE!I1230)), "")&amp;
      SOURCE!K1230&amp;      IF(lookups!$L$2-LEN(SOURCE!K1230) &gt;= 0, REPT(" ",lookups!$M$2-LEN(SOURCE!K1230)), "")&amp;
" | "&amp; SOURCE!L1230&amp;      IF(lookups!$O$2-LEN(SOURCE!L1230) &gt;= 0, REPT(" ",lookups!$O$2-LEN(SOURCE!L1230)), "")&amp;
" | "&amp; SOURCE!M1230&amp;      IF(lookups!$P$2-LEN(SOURCE!M1230) &gt;= 0, REPT(" ",lookups!$P$2-LEN(SOURCE!M1230)), "")&amp;
      "},"&amp;IF(SOURCE!O1230&lt;&gt;"",""&amp;SOURCE!O1230,"")
 )
)
)</f>
        <v>/* 1203 */  { fnEditLinearEquationMatrixB,  NOPARAM,                     "Mat_B",                                       "Mat B",                                       (0 &lt;&lt; TAM_MAX_BITS) |     0, CAT_RVAR | SLS_UNCHANGED | US_UNCHANGED | EIM_DISABLED | PTP_DISABLED     },</v>
      </c>
    </row>
    <row r="1231" spans="1:1">
      <c r="A1231" s="80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IF(lookups!$E$2-LEN(SOURCE!C1231) &gt;= 0, REPT(" ",lookups!$E$2-LEN(SOURCE!C1231)), "")&amp;
      SOURCE!D1231&amp;", "&amp; IF(lookups!$F$2-LEN(SOURCE!D1231) &gt;= 0, REPT(" ",lookups!$F$2-LEN(SOURCE!D1231)), "")&amp;
      SOURCE!E1231&amp;", "&amp; IF(lookups!$G$2-LEN(SOURCE!E1231) &gt;=0, REPT(" ",lookups!$G$2-LEN(SOURCE!E1231)), "")&amp;
      SOURCE!F1231&amp;", "&amp; IF(lookups!$H$2-LEN(SOURCE!F1231) &gt;= 0, REPT(" ",lookups!$H$2-LEN(SOURCE!F1231)+2), "")&amp;"("&amp;
      SUBSTITUTE(TEXT(SOURCE!G1231,"??0"),"  ","")&amp;" &lt;&lt; TAM_MAX_BITS) |"&amp; IF(lookups!$I$2-3 &gt;= 0, REPT(" ",MAX(1,lookups!$I$2-5+4+1-1-LEN(  IF(ISTEXT(SOURCE!H1231),SOURCE!H1231,  SUBSTITUTE(SUBSTITUTE(TEXT(SOURCE!H1231,"????0"),"  ","")," ",""))   ))), "")&amp;
       IF(ISTEXT(SOURCE!H1231),SOURCE!H1231, SUBSTITUTE(SUBSTITUTE(TEXT(SOURCE!H1231,"????0"),"  ","")," ",""))   &amp;","&amp; IF(lookups!$J$2-3 &gt;= 0, REPT(" ",lookups!$J$2-3-5), "")&amp;
      SOURCE!I1231&amp;
" | "&amp; IF(lookups!$K$2-LEN(SOURCE!I1231) &gt;= 0, REPT(" ",lookups!$K$2-LEN(SOURCE!I1231)), "")&amp;
      SOURCE!J1231&amp;      IF(lookups!$L$2-LEN(SOURCE!J1231) &gt;= 0, REPT(" ",lookups!$L$2-LEN(SOURCE!J1231)), "")&amp;
" | "&amp; IF(lookups!$K$2-LEN(SOURCE!I1231) &gt;= 0, REPT(" ",lookups!$K$2-LEN(SOURCE!I1231)), "")&amp;
      SOURCE!K1231&amp;      IF(lookups!$L$2-LEN(SOURCE!K1231) &gt;= 0, REPT(" ",lookups!$M$2-LEN(SOURCE!K1231)), "")&amp;
" | "&amp; SOURCE!L1231&amp;      IF(lookups!$O$2-LEN(SOURCE!L1231) &gt;= 0, REPT(" ",lookups!$O$2-LEN(SOURCE!L1231)), "")&amp;
" | "&amp; SOURCE!M1231&amp;      IF(lookups!$P$2-LEN(SOURCE!M1231) &gt;= 0, REPT(" ",lookups!$P$2-LEN(SOURCE!M1231)), "")&amp;
      "},"&amp;IF(SOURCE!O1231&lt;&gt;"",""&amp;SOURCE!O1231,"")
 )
)
)</f>
        <v>/* 1204 */  { fnEditLinearEquationMatrixX,  NOPARAM,                     "Mat_X",                                       "Mat X",                                       (0 &lt;&lt; TAM_MAX_BITS) |     0, CAT_RVAR | SLS_UNCHANGED | US_UNCHANGED | EIM_DISABLED | PTP_DISABLED     },</v>
      </c>
    </row>
    <row r="1232" spans="1:1">
      <c r="A1232" s="80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IF(lookups!$E$2-LEN(SOURCE!C1232) &gt;= 0, REPT(" ",lookups!$E$2-LEN(SOURCE!C1232)), "")&amp;
      SOURCE!D1232&amp;", "&amp; IF(lookups!$F$2-LEN(SOURCE!D1232) &gt;= 0, REPT(" ",lookups!$F$2-LEN(SOURCE!D1232)), "")&amp;
      SOURCE!E1232&amp;", "&amp; IF(lookups!$G$2-LEN(SOURCE!E1232) &gt;=0, REPT(" ",lookups!$G$2-LEN(SOURCE!E1232)), "")&amp;
      SOURCE!F1232&amp;", "&amp; IF(lookups!$H$2-LEN(SOURCE!F1232) &gt;= 0, REPT(" ",lookups!$H$2-LEN(SOURCE!F1232)+2), "")&amp;"("&amp;
      SUBSTITUTE(TEXT(SOURCE!G1232,"??0"),"  ","")&amp;" &lt;&lt; TAM_MAX_BITS) |"&amp; IF(lookups!$I$2-3 &gt;= 0, REPT(" ",MAX(1,lookups!$I$2-5+4+1-1-LEN(  IF(ISTEXT(SOURCE!H1232),SOURCE!H1232,  SUBSTITUTE(SUBSTITUTE(TEXT(SOURCE!H1232,"????0"),"  ","")," ",""))   ))), "")&amp;
       IF(ISTEXT(SOURCE!H1232),SOURCE!H1232, SUBSTITUTE(SUBSTITUTE(TEXT(SOURCE!H1232,"????0"),"  ","")," ",""))   &amp;","&amp; IF(lookups!$J$2-3 &gt;= 0, REPT(" ",lookups!$J$2-3-5), "")&amp;
      SOURCE!I1232&amp;
" | "&amp; IF(lookups!$K$2-LEN(SOURCE!I1232) &gt;= 0, REPT(" ",lookups!$K$2-LEN(SOURCE!I1232)), "")&amp;
      SOURCE!J1232&amp;      IF(lookups!$L$2-LEN(SOURCE!J1232) &gt;= 0, REPT(" ",lookups!$L$2-LEN(SOURCE!J1232)), "")&amp;
" | "&amp; IF(lookups!$K$2-LEN(SOURCE!I1232) &gt;= 0, REPT(" ",lookups!$K$2-LEN(SOURCE!I1232)), "")&amp;
      SOURCE!K1232&amp;      IF(lookups!$L$2-LEN(SOURCE!K1232) &gt;= 0, REPT(" ",lookups!$M$2-LEN(SOURCE!K1232)), "")&amp;
" | "&amp; SOURCE!L1232&amp;      IF(lookups!$O$2-LEN(SOURCE!L1232) &gt;= 0, REPT(" ",lookups!$O$2-LEN(SOURCE!L1232)), "")&amp;
" | "&amp; SOURCE!M1232&amp;      IF(lookups!$P$2-LEN(SOURCE!M1232) &gt;= 0, REPT(" ",lookups!$P$2-LEN(SOURCE!M1232)), "")&amp;
      "},"&amp;IF(SOURCE!O1232&lt;&gt;"",""&amp;SOURCE!O1232,"")
 )
)
)</f>
        <v>/* 1205 */  { itemToBeCoded,                NOPARAM,                     "1205",                                        "1205",                                        (0 &lt;&lt; TAM_MAX_BITS) |     0, CAT_FREE | SLS_UNCHANGED | US_UNCHANGED | EIM_DISABLED | PTP_DISABLED     },</v>
      </c>
    </row>
    <row r="1233" spans="1:1">
      <c r="A1233" s="80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IF(lookups!$E$2-LEN(SOURCE!C1233) &gt;= 0, REPT(" ",lookups!$E$2-LEN(SOURCE!C1233)), "")&amp;
      SOURCE!D1233&amp;", "&amp; IF(lookups!$F$2-LEN(SOURCE!D1233) &gt;= 0, REPT(" ",lookups!$F$2-LEN(SOURCE!D1233)), "")&amp;
      SOURCE!E1233&amp;", "&amp; IF(lookups!$G$2-LEN(SOURCE!E1233) &gt;=0, REPT(" ",lookups!$G$2-LEN(SOURCE!E1233)), "")&amp;
      SOURCE!F1233&amp;", "&amp; IF(lookups!$H$2-LEN(SOURCE!F1233) &gt;= 0, REPT(" ",lookups!$H$2-LEN(SOURCE!F1233)+2), "")&amp;"("&amp;
      SUBSTITUTE(TEXT(SOURCE!G1233,"??0"),"  ","")&amp;" &lt;&lt; TAM_MAX_BITS) |"&amp; IF(lookups!$I$2-3 &gt;= 0, REPT(" ",MAX(1,lookups!$I$2-5+4+1-1-LEN(  IF(ISTEXT(SOURCE!H1233),SOURCE!H1233,  SUBSTITUTE(SUBSTITUTE(TEXT(SOURCE!H1233,"????0"),"  ","")," ",""))   ))), "")&amp;
       IF(ISTEXT(SOURCE!H1233),SOURCE!H1233, SUBSTITUTE(SUBSTITUTE(TEXT(SOURCE!H1233,"????0"),"  ","")," ",""))   &amp;","&amp; IF(lookups!$J$2-3 &gt;= 0, REPT(" ",lookups!$J$2-3-5), "")&amp;
      SOURCE!I1233&amp;
" | "&amp; IF(lookups!$K$2-LEN(SOURCE!I1233) &gt;= 0, REPT(" ",lookups!$K$2-LEN(SOURCE!I1233)), "")&amp;
      SOURCE!J1233&amp;      IF(lookups!$L$2-LEN(SOURCE!J1233) &gt;= 0, REPT(" ",lookups!$L$2-LEN(SOURCE!J1233)), "")&amp;
" | "&amp; IF(lookups!$K$2-LEN(SOURCE!I1233) &gt;= 0, REPT(" ",lookups!$K$2-LEN(SOURCE!I1233)), "")&amp;
      SOURCE!K1233&amp;      IF(lookups!$L$2-LEN(SOURCE!K1233) &gt;= 0, REPT(" ",lookups!$M$2-LEN(SOURCE!K1233)), "")&amp;
" | "&amp; SOURCE!L1233&amp;      IF(lookups!$O$2-LEN(SOURCE!L1233) &gt;= 0, REPT(" ",lookups!$O$2-LEN(SOURCE!L1233)), "")&amp;
" | "&amp; SOURCE!M1233&amp;      IF(lookups!$P$2-LEN(SOURCE!M1233) &gt;= 0, REPT(" ",lookups!$P$2-LEN(SOURCE!M1233)), "")&amp;
      "},"&amp;IF(SOURCE!O1233&lt;&gt;"",""&amp;SOURCE!O1233,"")
 )
)
)</f>
        <v>/* 1206 */  { itemToBeCoded,                NOPARAM,                     "1206",                                        "1206",                                        (0 &lt;&lt; TAM_MAX_BITS) |     0, CAT_FREE | SLS_UNCHANGED | US_UNCHANGED | EIM_DISABLED | PTP_DISABLED     },</v>
      </c>
    </row>
    <row r="1234" spans="1:1">
      <c r="A1234" s="80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IF(lookups!$E$2-LEN(SOURCE!C1234) &gt;= 0, REPT(" ",lookups!$E$2-LEN(SOURCE!C1234)), "")&amp;
      SOURCE!D1234&amp;", "&amp; IF(lookups!$F$2-LEN(SOURCE!D1234) &gt;= 0, REPT(" ",lookups!$F$2-LEN(SOURCE!D1234)), "")&amp;
      SOURCE!E1234&amp;", "&amp; IF(lookups!$G$2-LEN(SOURCE!E1234) &gt;=0, REPT(" ",lookups!$G$2-LEN(SOURCE!E1234)), "")&amp;
      SOURCE!F1234&amp;", "&amp; IF(lookups!$H$2-LEN(SOURCE!F1234) &gt;= 0, REPT(" ",lookups!$H$2-LEN(SOURCE!F1234)+2), "")&amp;"("&amp;
      SUBSTITUTE(TEXT(SOURCE!G1234,"??0"),"  ","")&amp;" &lt;&lt; TAM_MAX_BITS) |"&amp; IF(lookups!$I$2-3 &gt;= 0, REPT(" ",MAX(1,lookups!$I$2-5+4+1-1-LEN(  IF(ISTEXT(SOURCE!H1234),SOURCE!H1234,  SUBSTITUTE(SUBSTITUTE(TEXT(SOURCE!H1234,"????0"),"  ","")," ",""))   ))), "")&amp;
       IF(ISTEXT(SOURCE!H1234),SOURCE!H1234, SUBSTITUTE(SUBSTITUTE(TEXT(SOURCE!H1234,"????0"),"  ","")," ",""))   &amp;","&amp; IF(lookups!$J$2-3 &gt;= 0, REPT(" ",lookups!$J$2-3-5), "")&amp;
      SOURCE!I1234&amp;
" | "&amp; IF(lookups!$K$2-LEN(SOURCE!I1234) &gt;= 0, REPT(" ",lookups!$K$2-LEN(SOURCE!I1234)), "")&amp;
      SOURCE!J1234&amp;      IF(lookups!$L$2-LEN(SOURCE!J1234) &gt;= 0, REPT(" ",lookups!$L$2-LEN(SOURCE!J1234)), "")&amp;
" | "&amp; IF(lookups!$K$2-LEN(SOURCE!I1234) &gt;= 0, REPT(" ",lookups!$K$2-LEN(SOURCE!I1234)), "")&amp;
      SOURCE!K1234&amp;      IF(lookups!$L$2-LEN(SOURCE!K1234) &gt;= 0, REPT(" ",lookups!$M$2-LEN(SOURCE!K1234)), "")&amp;
" | "&amp; SOURCE!L1234&amp;      IF(lookups!$O$2-LEN(SOURCE!L1234) &gt;= 0, REPT(" ",lookups!$O$2-LEN(SOURCE!L1234)), "")&amp;
" | "&amp; SOURCE!M1234&amp;      IF(lookups!$P$2-LEN(SOURCE!M1234) &gt;= 0, REPT(" ",lookups!$P$2-LEN(SOURCE!M1234)), "")&amp;
      "},"&amp;IF(SOURCE!O1234&lt;&gt;"",""&amp;SOURCE!O1234,"")
 )
)
)</f>
        <v/>
      </c>
    </row>
    <row r="1235" spans="1:1">
      <c r="A1235" s="80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IF(lookups!$E$2-LEN(SOURCE!C1235) &gt;= 0, REPT(" ",lookups!$E$2-LEN(SOURCE!C1235)), "")&amp;
      SOURCE!D1235&amp;", "&amp; IF(lookups!$F$2-LEN(SOURCE!D1235) &gt;= 0, REPT(" ",lookups!$F$2-LEN(SOURCE!D1235)), "")&amp;
      SOURCE!E1235&amp;", "&amp; IF(lookups!$G$2-LEN(SOURCE!E1235) &gt;=0, REPT(" ",lookups!$G$2-LEN(SOURCE!E1235)), "")&amp;
      SOURCE!F1235&amp;", "&amp; IF(lookups!$H$2-LEN(SOURCE!F1235) &gt;= 0, REPT(" ",lookups!$H$2-LEN(SOURCE!F1235)+2), "")&amp;"("&amp;
      SUBSTITUTE(TEXT(SOURCE!G1235,"??0"),"  ","")&amp;" &lt;&lt; TAM_MAX_BITS) |"&amp; IF(lookups!$I$2-3 &gt;= 0, REPT(" ",MAX(1,lookups!$I$2-5+4+1-1-LEN(  IF(ISTEXT(SOURCE!H1235),SOURCE!H1235,  SUBSTITUTE(SUBSTITUTE(TEXT(SOURCE!H1235,"????0"),"  ","")," ",""))   ))), "")&amp;
       IF(ISTEXT(SOURCE!H1235),SOURCE!H1235, SUBSTITUTE(SUBSTITUTE(TEXT(SOURCE!H1235,"????0"),"  ","")," ",""))   &amp;","&amp; IF(lookups!$J$2-3 &gt;= 0, REPT(" ",lookups!$J$2-3-5), "")&amp;
      SOURCE!I1235&amp;
" | "&amp; IF(lookups!$K$2-LEN(SOURCE!I1235) &gt;= 0, REPT(" ",lookups!$K$2-LEN(SOURCE!I1235)), "")&amp;
      SOURCE!J1235&amp;      IF(lookups!$L$2-LEN(SOURCE!J1235) &gt;= 0, REPT(" ",lookups!$L$2-LEN(SOURCE!J1235)), "")&amp;
" | "&amp; IF(lookups!$K$2-LEN(SOURCE!I1235) &gt;= 0, REPT(" ",lookups!$K$2-LEN(SOURCE!I1235)), "")&amp;
      SOURCE!K1235&amp;      IF(lookups!$L$2-LEN(SOURCE!K1235) &gt;= 0, REPT(" ",lookups!$M$2-LEN(SOURCE!K1235)), "")&amp;
" | "&amp; SOURCE!L1235&amp;      IF(lookups!$O$2-LEN(SOURCE!L1235) &gt;= 0, REPT(" ",lookups!$O$2-LEN(SOURCE!L1235)), "")&amp;
" | "&amp; SOURCE!M1235&amp;      IF(lookups!$P$2-LEN(SOURCE!M1235) &gt;= 0, REPT(" ",lookups!$P$2-LEN(SOURCE!M1235)), "")&amp;
      "},"&amp;IF(SOURCE!O1235&lt;&gt;"",""&amp;SOURCE!O1235,"")
 )
)
)</f>
        <v/>
      </c>
    </row>
    <row r="1236" spans="1:1">
      <c r="A1236" s="80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IF(lookups!$E$2-LEN(SOURCE!C1236) &gt;= 0, REPT(" ",lookups!$E$2-LEN(SOURCE!C1236)), "")&amp;
      SOURCE!D1236&amp;", "&amp; IF(lookups!$F$2-LEN(SOURCE!D1236) &gt;= 0, REPT(" ",lookups!$F$2-LEN(SOURCE!D1236)), "")&amp;
      SOURCE!E1236&amp;", "&amp; IF(lookups!$G$2-LEN(SOURCE!E1236) &gt;=0, REPT(" ",lookups!$G$2-LEN(SOURCE!E1236)), "")&amp;
      SOURCE!F1236&amp;", "&amp; IF(lookups!$H$2-LEN(SOURCE!F1236) &gt;= 0, REPT(" ",lookups!$H$2-LEN(SOURCE!F1236)+2), "")&amp;"("&amp;
      SUBSTITUTE(TEXT(SOURCE!G1236,"??0"),"  ","")&amp;" &lt;&lt; TAM_MAX_BITS) |"&amp; IF(lookups!$I$2-3 &gt;= 0, REPT(" ",MAX(1,lookups!$I$2-5+4+1-1-LEN(  IF(ISTEXT(SOURCE!H1236),SOURCE!H1236,  SUBSTITUTE(SUBSTITUTE(TEXT(SOURCE!H1236,"????0"),"  ","")," ",""))   ))), "")&amp;
       IF(ISTEXT(SOURCE!H1236),SOURCE!H1236, SUBSTITUTE(SUBSTITUTE(TEXT(SOURCE!H1236,"????0"),"  ","")," ",""))   &amp;","&amp; IF(lookups!$J$2-3 &gt;= 0, REPT(" ",lookups!$J$2-3-5), "")&amp;
      SOURCE!I1236&amp;
" | "&amp; IF(lookups!$K$2-LEN(SOURCE!I1236) &gt;= 0, REPT(" ",lookups!$K$2-LEN(SOURCE!I1236)), "")&amp;
      SOURCE!J1236&amp;      IF(lookups!$L$2-LEN(SOURCE!J1236) &gt;= 0, REPT(" ",lookups!$L$2-LEN(SOURCE!J1236)), "")&amp;
" | "&amp; IF(lookups!$K$2-LEN(SOURCE!I1236) &gt;= 0, REPT(" ",lookups!$K$2-LEN(SOURCE!I1236)), "")&amp;
      SOURCE!K1236&amp;      IF(lookups!$L$2-LEN(SOURCE!K1236) &gt;= 0, REPT(" ",lookups!$M$2-LEN(SOURCE!K1236)), "")&amp;
" | "&amp; SOURCE!L1236&amp;      IF(lookups!$O$2-LEN(SOURCE!L1236) &gt;= 0, REPT(" ",lookups!$O$2-LEN(SOURCE!L1236)), "")&amp;
" | "&amp; SOURCE!M1236&amp;      IF(lookups!$P$2-LEN(SOURCE!M1236) &gt;= 0, REPT(" ",lookups!$P$2-LEN(SOURCE!M1236)), "")&amp;
      "},"&amp;IF(SOURCE!O1236&lt;&gt;"",""&amp;SOURCE!O1236,"")
 )
)
)</f>
        <v>// Probability distributions</v>
      </c>
    </row>
    <row r="1237" spans="1:1">
      <c r="A1237" s="80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IF(lookups!$E$2-LEN(SOURCE!C1237) &gt;= 0, REPT(" ",lookups!$E$2-LEN(SOURCE!C1237)), "")&amp;
      SOURCE!D1237&amp;", "&amp; IF(lookups!$F$2-LEN(SOURCE!D1237) &gt;= 0, REPT(" ",lookups!$F$2-LEN(SOURCE!D1237)), "")&amp;
      SOURCE!E1237&amp;", "&amp; IF(lookups!$G$2-LEN(SOURCE!E1237) &gt;=0, REPT(" ",lookups!$G$2-LEN(SOURCE!E1237)), "")&amp;
      SOURCE!F1237&amp;", "&amp; IF(lookups!$H$2-LEN(SOURCE!F1237) &gt;= 0, REPT(" ",lookups!$H$2-LEN(SOURCE!F1237)+2), "")&amp;"("&amp;
      SUBSTITUTE(TEXT(SOURCE!G1237,"??0"),"  ","")&amp;" &lt;&lt; TAM_MAX_BITS) |"&amp; IF(lookups!$I$2-3 &gt;= 0, REPT(" ",MAX(1,lookups!$I$2-5+4+1-1-LEN(  IF(ISTEXT(SOURCE!H1237),SOURCE!H1237,  SUBSTITUTE(SUBSTITUTE(TEXT(SOURCE!H1237,"????0"),"  ","")," ",""))   ))), "")&amp;
       IF(ISTEXT(SOURCE!H1237),SOURCE!H1237, SUBSTITUTE(SUBSTITUTE(TEXT(SOURCE!H1237,"????0"),"  ","")," ",""))   &amp;","&amp; IF(lookups!$J$2-3 &gt;= 0, REPT(" ",lookups!$J$2-3-5), "")&amp;
      SOURCE!I1237&amp;
" | "&amp; IF(lookups!$K$2-LEN(SOURCE!I1237) &gt;= 0, REPT(" ",lookups!$K$2-LEN(SOURCE!I1237)), "")&amp;
      SOURCE!J1237&amp;      IF(lookups!$L$2-LEN(SOURCE!J1237) &gt;= 0, REPT(" ",lookups!$L$2-LEN(SOURCE!J1237)), "")&amp;
" | "&amp; IF(lookups!$K$2-LEN(SOURCE!I1237) &gt;= 0, REPT(" ",lookups!$K$2-LEN(SOURCE!I1237)), "")&amp;
      SOURCE!K1237&amp;      IF(lookups!$L$2-LEN(SOURCE!K1237) &gt;= 0, REPT(" ",lookups!$M$2-LEN(SOURCE!K1237)), "")&amp;
" | "&amp; SOURCE!L1237&amp;      IF(lookups!$O$2-LEN(SOURCE!L1237) &gt;= 0, REPT(" ",lookups!$O$2-LEN(SOURCE!L1237)), "")&amp;
" | "&amp; SOURCE!M1237&amp;      IF(lookups!$P$2-LEN(SOURCE!M1237) &gt;= 0, REPT(" ",lookups!$P$2-LEN(SOURCE!M1237)), "")&amp;
      "},"&amp;IF(SOURCE!O1237&lt;&gt;"",""&amp;SOURCE!O1237,"")
 )
)
)</f>
        <v>/* 1207 */  { itemToBeCoded,                NOPARAM,                     "Binom:",                                      "Binom:",                                      (0 &lt;&lt; TAM_MAX_BITS) |     0, CAT_MENU | SLS_UNCHANGED | US_UNCHANGED | EIM_DISABLED | PTP_DISABLED     },</v>
      </c>
    </row>
    <row r="1238" spans="1:1">
      <c r="A1238" s="80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IF(lookups!$E$2-LEN(SOURCE!C1238) &gt;= 0, REPT(" ",lookups!$E$2-LEN(SOURCE!C1238)), "")&amp;
      SOURCE!D1238&amp;", "&amp; IF(lookups!$F$2-LEN(SOURCE!D1238) &gt;= 0, REPT(" ",lookups!$F$2-LEN(SOURCE!D1238)), "")&amp;
      SOURCE!E1238&amp;", "&amp; IF(lookups!$G$2-LEN(SOURCE!E1238) &gt;=0, REPT(" ",lookups!$G$2-LEN(SOURCE!E1238)), "")&amp;
      SOURCE!F1238&amp;", "&amp; IF(lookups!$H$2-LEN(SOURCE!F1238) &gt;= 0, REPT(" ",lookups!$H$2-LEN(SOURCE!F1238)+2), "")&amp;"("&amp;
      SUBSTITUTE(TEXT(SOURCE!G1238,"??0"),"  ","")&amp;" &lt;&lt; TAM_MAX_BITS) |"&amp; IF(lookups!$I$2-3 &gt;= 0, REPT(" ",MAX(1,lookups!$I$2-5+4+1-1-LEN(  IF(ISTEXT(SOURCE!H1238),SOURCE!H1238,  SUBSTITUTE(SUBSTITUTE(TEXT(SOURCE!H1238,"????0"),"  ","")," ",""))   ))), "")&amp;
       IF(ISTEXT(SOURCE!H1238),SOURCE!H1238, SUBSTITUTE(SUBSTITUTE(TEXT(SOURCE!H1238,"????0"),"  ","")," ",""))   &amp;","&amp; IF(lookups!$J$2-3 &gt;= 0, REPT(" ",lookups!$J$2-3-5), "")&amp;
      SOURCE!I1238&amp;
" | "&amp; IF(lookups!$K$2-LEN(SOURCE!I1238) &gt;= 0, REPT(" ",lookups!$K$2-LEN(SOURCE!I1238)), "")&amp;
      SOURCE!J1238&amp;      IF(lookups!$L$2-LEN(SOURCE!J1238) &gt;= 0, REPT(" ",lookups!$L$2-LEN(SOURCE!J1238)), "")&amp;
" | "&amp; IF(lookups!$K$2-LEN(SOURCE!I1238) &gt;= 0, REPT(" ",lookups!$K$2-LEN(SOURCE!I1238)), "")&amp;
      SOURCE!K1238&amp;      IF(lookups!$L$2-LEN(SOURCE!K1238) &gt;= 0, REPT(" ",lookups!$M$2-LEN(SOURCE!K1238)), "")&amp;
" | "&amp; SOURCE!L1238&amp;      IF(lookups!$O$2-LEN(SOURCE!L1238) &gt;= 0, REPT(" ",lookups!$O$2-LEN(SOURCE!L1238)), "")&amp;
" | "&amp; SOURCE!M1238&amp;      IF(lookups!$P$2-LEN(SOURCE!M1238) &gt;= 0, REPT(" ",lookups!$P$2-LEN(SOURCE!M1238)), "")&amp;
      "},"&amp;IF(SOURCE!O1238&lt;&gt;"",""&amp;SOURCE!O1238,"")
 )
)
)</f>
        <v>/* 1208 */  { fnBinomialP,                  NOPARAM,                     "Binom" STD_SUB_p,                             "Binom" STD_SUB_p,                             (0 &lt;&lt; TAM_MAX_BITS) |     0, CAT_FNCT | SLS_ENABLED   | US_ENABLED   | EIM_DISABLED | PTP_NONE         },</v>
      </c>
    </row>
    <row r="1239" spans="1:1">
      <c r="A1239" s="80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IF(lookups!$E$2-LEN(SOURCE!C1239) &gt;= 0, REPT(" ",lookups!$E$2-LEN(SOURCE!C1239)), "")&amp;
      SOURCE!D1239&amp;", "&amp; IF(lookups!$F$2-LEN(SOURCE!D1239) &gt;= 0, REPT(" ",lookups!$F$2-LEN(SOURCE!D1239)), "")&amp;
      SOURCE!E1239&amp;", "&amp; IF(lookups!$G$2-LEN(SOURCE!E1239) &gt;=0, REPT(" ",lookups!$G$2-LEN(SOURCE!E1239)), "")&amp;
      SOURCE!F1239&amp;", "&amp; IF(lookups!$H$2-LEN(SOURCE!F1239) &gt;= 0, REPT(" ",lookups!$H$2-LEN(SOURCE!F1239)+2), "")&amp;"("&amp;
      SUBSTITUTE(TEXT(SOURCE!G1239,"??0"),"  ","")&amp;" &lt;&lt; TAM_MAX_BITS) |"&amp; IF(lookups!$I$2-3 &gt;= 0, REPT(" ",MAX(1,lookups!$I$2-5+4+1-1-LEN(  IF(ISTEXT(SOURCE!H1239),SOURCE!H1239,  SUBSTITUTE(SUBSTITUTE(TEXT(SOURCE!H1239,"????0"),"  ","")," ",""))   ))), "")&amp;
       IF(ISTEXT(SOURCE!H1239),SOURCE!H1239, SUBSTITUTE(SUBSTITUTE(TEXT(SOURCE!H1239,"????0"),"  ","")," ",""))   &amp;","&amp; IF(lookups!$J$2-3 &gt;= 0, REPT(" ",lookups!$J$2-3-5), "")&amp;
      SOURCE!I1239&amp;
" | "&amp; IF(lookups!$K$2-LEN(SOURCE!I1239) &gt;= 0, REPT(" ",lookups!$K$2-LEN(SOURCE!I1239)), "")&amp;
      SOURCE!J1239&amp;      IF(lookups!$L$2-LEN(SOURCE!J1239) &gt;= 0, REPT(" ",lookups!$L$2-LEN(SOURCE!J1239)), "")&amp;
" | "&amp; IF(lookups!$K$2-LEN(SOURCE!I1239) &gt;= 0, REPT(" ",lookups!$K$2-LEN(SOURCE!I1239)), "")&amp;
      SOURCE!K1239&amp;      IF(lookups!$L$2-LEN(SOURCE!K1239) &gt;= 0, REPT(" ",lookups!$M$2-LEN(SOURCE!K1239)), "")&amp;
" | "&amp; SOURCE!L1239&amp;      IF(lookups!$O$2-LEN(SOURCE!L1239) &gt;= 0, REPT(" ",lookups!$O$2-LEN(SOURCE!L1239)), "")&amp;
" | "&amp; SOURCE!M1239&amp;      IF(lookups!$P$2-LEN(SOURCE!M1239) &gt;= 0, REPT(" ",lookups!$P$2-LEN(SOURCE!M1239)), "")&amp;
      "},"&amp;IF(SOURCE!O1239&lt;&gt;"",""&amp;SOURCE!O1239,"")
 )
)
)</f>
        <v>/* 1209 */  { fnBinomialL,                  NOPARAM,                     "Binom" STD_GAUSS_BLACK_L STD_GAUSS_WHITE_R,   "Binom" STD_GAUSS_BLACK_L STD_GAUSS_WHITE_R,   (0 &lt;&lt; TAM_MAX_BITS) |     0, CAT_FNCT | SLS_ENABLED   | US_ENABLED   | EIM_DISABLED | PTP_NONE         },</v>
      </c>
    </row>
    <row r="1240" spans="1:1">
      <c r="A1240" s="80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IF(lookups!$E$2-LEN(SOURCE!C1240) &gt;= 0, REPT(" ",lookups!$E$2-LEN(SOURCE!C1240)), "")&amp;
      SOURCE!D1240&amp;", "&amp; IF(lookups!$F$2-LEN(SOURCE!D1240) &gt;= 0, REPT(" ",lookups!$F$2-LEN(SOURCE!D1240)), "")&amp;
      SOURCE!E1240&amp;", "&amp; IF(lookups!$G$2-LEN(SOURCE!E1240) &gt;=0, REPT(" ",lookups!$G$2-LEN(SOURCE!E1240)), "")&amp;
      SOURCE!F1240&amp;", "&amp; IF(lookups!$H$2-LEN(SOURCE!F1240) &gt;= 0, REPT(" ",lookups!$H$2-LEN(SOURCE!F1240)+2), "")&amp;"("&amp;
      SUBSTITUTE(TEXT(SOURCE!G1240,"??0"),"  ","")&amp;" &lt;&lt; TAM_MAX_BITS) |"&amp; IF(lookups!$I$2-3 &gt;= 0, REPT(" ",MAX(1,lookups!$I$2-5+4+1-1-LEN(  IF(ISTEXT(SOURCE!H1240),SOURCE!H1240,  SUBSTITUTE(SUBSTITUTE(TEXT(SOURCE!H1240,"????0"),"  ","")," ",""))   ))), "")&amp;
       IF(ISTEXT(SOURCE!H1240),SOURCE!H1240, SUBSTITUTE(SUBSTITUTE(TEXT(SOURCE!H1240,"????0"),"  ","")," ",""))   &amp;","&amp; IF(lookups!$J$2-3 &gt;= 0, REPT(" ",lookups!$J$2-3-5), "")&amp;
      SOURCE!I1240&amp;
" | "&amp; IF(lookups!$K$2-LEN(SOURCE!I1240) &gt;= 0, REPT(" ",lookups!$K$2-LEN(SOURCE!I1240)), "")&amp;
      SOURCE!J1240&amp;      IF(lookups!$L$2-LEN(SOURCE!J1240) &gt;= 0, REPT(" ",lookups!$L$2-LEN(SOURCE!J1240)), "")&amp;
" | "&amp; IF(lookups!$K$2-LEN(SOURCE!I1240) &gt;= 0, REPT(" ",lookups!$K$2-LEN(SOURCE!I1240)), "")&amp;
      SOURCE!K1240&amp;      IF(lookups!$L$2-LEN(SOURCE!K1240) &gt;= 0, REPT(" ",lookups!$M$2-LEN(SOURCE!K1240)), "")&amp;
" | "&amp; SOURCE!L1240&amp;      IF(lookups!$O$2-LEN(SOURCE!L1240) &gt;= 0, REPT(" ",lookups!$O$2-LEN(SOURCE!L1240)), "")&amp;
" | "&amp; SOURCE!M1240&amp;      IF(lookups!$P$2-LEN(SOURCE!M1240) &gt;= 0, REPT(" ",lookups!$P$2-LEN(SOURCE!M1240)), "")&amp;
      "},"&amp;IF(SOURCE!O1240&lt;&gt;"",""&amp;SOURCE!O1240,"")
 )
)
)</f>
        <v>/* 1210 */  { fnBinomialR,                  NOPARAM,                     "Binom" STD_GAUSS_WHITE_L STD_GAUSS_BLACK_R,   "Binom" STD_GAUSS_WHITE_L STD_GAUSS_BLACK_R,   (0 &lt;&lt; TAM_MAX_BITS) |     0, CAT_FNCT | SLS_ENABLED   | US_ENABLED   | EIM_DISABLED | PTP_NONE         },</v>
      </c>
    </row>
    <row r="1241" spans="1:1">
      <c r="A1241" s="80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IF(lookups!$E$2-LEN(SOURCE!C1241) &gt;= 0, REPT(" ",lookups!$E$2-LEN(SOURCE!C1241)), "")&amp;
      SOURCE!D1241&amp;", "&amp; IF(lookups!$F$2-LEN(SOURCE!D1241) &gt;= 0, REPT(" ",lookups!$F$2-LEN(SOURCE!D1241)), "")&amp;
      SOURCE!E1241&amp;", "&amp; IF(lookups!$G$2-LEN(SOURCE!E1241) &gt;=0, REPT(" ",lookups!$G$2-LEN(SOURCE!E1241)), "")&amp;
      SOURCE!F1241&amp;", "&amp; IF(lookups!$H$2-LEN(SOURCE!F1241) &gt;= 0, REPT(" ",lookups!$H$2-LEN(SOURCE!F1241)+2), "")&amp;"("&amp;
      SUBSTITUTE(TEXT(SOURCE!G1241,"??0"),"  ","")&amp;" &lt;&lt; TAM_MAX_BITS) |"&amp; IF(lookups!$I$2-3 &gt;= 0, REPT(" ",MAX(1,lookups!$I$2-5+4+1-1-LEN(  IF(ISTEXT(SOURCE!H1241),SOURCE!H1241,  SUBSTITUTE(SUBSTITUTE(TEXT(SOURCE!H1241,"????0"),"  ","")," ",""))   ))), "")&amp;
       IF(ISTEXT(SOURCE!H1241),SOURCE!H1241, SUBSTITUTE(SUBSTITUTE(TEXT(SOURCE!H1241,"????0"),"  ","")," ",""))   &amp;","&amp; IF(lookups!$J$2-3 &gt;= 0, REPT(" ",lookups!$J$2-3-5), "")&amp;
      SOURCE!I1241&amp;
" | "&amp; IF(lookups!$K$2-LEN(SOURCE!I1241) &gt;= 0, REPT(" ",lookups!$K$2-LEN(SOURCE!I1241)), "")&amp;
      SOURCE!J1241&amp;      IF(lookups!$L$2-LEN(SOURCE!J1241) &gt;= 0, REPT(" ",lookups!$L$2-LEN(SOURCE!J1241)), "")&amp;
" | "&amp; IF(lookups!$K$2-LEN(SOURCE!I1241) &gt;= 0, REPT(" ",lookups!$K$2-LEN(SOURCE!I1241)), "")&amp;
      SOURCE!K1241&amp;      IF(lookups!$L$2-LEN(SOURCE!K1241) &gt;= 0, REPT(" ",lookups!$M$2-LEN(SOURCE!K1241)), "")&amp;
" | "&amp; SOURCE!L1241&amp;      IF(lookups!$O$2-LEN(SOURCE!L1241) &gt;= 0, REPT(" ",lookups!$O$2-LEN(SOURCE!L1241)), "")&amp;
" | "&amp; SOURCE!M1241&amp;      IF(lookups!$P$2-LEN(SOURCE!M1241) &gt;= 0, REPT(" ",lookups!$P$2-LEN(SOURCE!M1241)), "")&amp;
      "},"&amp;IF(SOURCE!O1241&lt;&gt;"",""&amp;SOURCE!O1241,"")
 )
)
)</f>
        <v>/* 1211 */  { fnBinomialI,                  NOPARAM,                     "Binom" STD_SUP_MINUS_1,                       "Binom" STD_SUP_MINUS_1,                       (0 &lt;&lt; TAM_MAX_BITS) |     0, CAT_FNCT | SLS_ENABLED   | US_ENABLED   | EIM_DISABLED | PTP_NONE         },</v>
      </c>
    </row>
    <row r="1242" spans="1:1">
      <c r="A1242" s="80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IF(lookups!$E$2-LEN(SOURCE!C1242) &gt;= 0, REPT(" ",lookups!$E$2-LEN(SOURCE!C1242)), "")&amp;
      SOURCE!D1242&amp;", "&amp; IF(lookups!$F$2-LEN(SOURCE!D1242) &gt;= 0, REPT(" ",lookups!$F$2-LEN(SOURCE!D1242)), "")&amp;
      SOURCE!E1242&amp;", "&amp; IF(lookups!$G$2-LEN(SOURCE!E1242) &gt;=0, REPT(" ",lookups!$G$2-LEN(SOURCE!E1242)), "")&amp;
      SOURCE!F1242&amp;", "&amp; IF(lookups!$H$2-LEN(SOURCE!F1242) &gt;= 0, REPT(" ",lookups!$H$2-LEN(SOURCE!F1242)+2), "")&amp;"("&amp;
      SUBSTITUTE(TEXT(SOURCE!G1242,"??0"),"  ","")&amp;" &lt;&lt; TAM_MAX_BITS) |"&amp; IF(lookups!$I$2-3 &gt;= 0, REPT(" ",MAX(1,lookups!$I$2-5+4+1-1-LEN(  IF(ISTEXT(SOURCE!H1242),SOURCE!H1242,  SUBSTITUTE(SUBSTITUTE(TEXT(SOURCE!H1242,"????0"),"  ","")," ",""))   ))), "")&amp;
       IF(ISTEXT(SOURCE!H1242),SOURCE!H1242, SUBSTITUTE(SUBSTITUTE(TEXT(SOURCE!H1242,"????0"),"  ","")," ",""))   &amp;","&amp; IF(lookups!$J$2-3 &gt;= 0, REPT(" ",lookups!$J$2-3-5), "")&amp;
      SOURCE!I1242&amp;
" | "&amp; IF(lookups!$K$2-LEN(SOURCE!I1242) &gt;= 0, REPT(" ",lookups!$K$2-LEN(SOURCE!I1242)), "")&amp;
      SOURCE!J1242&amp;      IF(lookups!$L$2-LEN(SOURCE!J1242) &gt;= 0, REPT(" ",lookups!$L$2-LEN(SOURCE!J1242)), "")&amp;
" | "&amp; IF(lookups!$K$2-LEN(SOURCE!I1242) &gt;= 0, REPT(" ",lookups!$K$2-LEN(SOURCE!I1242)), "")&amp;
      SOURCE!K1242&amp;      IF(lookups!$L$2-LEN(SOURCE!K1242) &gt;= 0, REPT(" ",lookups!$M$2-LEN(SOURCE!K1242)), "")&amp;
" | "&amp; SOURCE!L1242&amp;      IF(lookups!$O$2-LEN(SOURCE!L1242) &gt;= 0, REPT(" ",lookups!$O$2-LEN(SOURCE!L1242)), "")&amp;
" | "&amp; SOURCE!M1242&amp;      IF(lookups!$P$2-LEN(SOURCE!M1242) &gt;= 0, REPT(" ",lookups!$P$2-LEN(SOURCE!M1242)), "")&amp;
      "},"&amp;IF(SOURCE!O1242&lt;&gt;"",""&amp;SOURCE!O1242,"")
 )
)
)</f>
        <v>/* 1212 */  { itemToBeCoded,                NOPARAM,                     "Cauch:",                                      "Cauch:",                                      (0 &lt;&lt; TAM_MAX_BITS) |     0, CAT_MENU | SLS_UNCHANGED | US_UNCHANGED | EIM_DISABLED | PTP_DISABLED     },</v>
      </c>
    </row>
    <row r="1243" spans="1:1">
      <c r="A1243" s="80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IF(lookups!$E$2-LEN(SOURCE!C1243) &gt;= 0, REPT(" ",lookups!$E$2-LEN(SOURCE!C1243)), "")&amp;
      SOURCE!D1243&amp;", "&amp; IF(lookups!$F$2-LEN(SOURCE!D1243) &gt;= 0, REPT(" ",lookups!$F$2-LEN(SOURCE!D1243)), "")&amp;
      SOURCE!E1243&amp;", "&amp; IF(lookups!$G$2-LEN(SOURCE!E1243) &gt;=0, REPT(" ",lookups!$G$2-LEN(SOURCE!E1243)), "")&amp;
      SOURCE!F1243&amp;", "&amp; IF(lookups!$H$2-LEN(SOURCE!F1243) &gt;= 0, REPT(" ",lookups!$H$2-LEN(SOURCE!F1243)+2), "")&amp;"("&amp;
      SUBSTITUTE(TEXT(SOURCE!G1243,"??0"),"  ","")&amp;" &lt;&lt; TAM_MAX_BITS) |"&amp; IF(lookups!$I$2-3 &gt;= 0, REPT(" ",MAX(1,lookups!$I$2-5+4+1-1-LEN(  IF(ISTEXT(SOURCE!H1243),SOURCE!H1243,  SUBSTITUTE(SUBSTITUTE(TEXT(SOURCE!H1243,"????0"),"  ","")," ",""))   ))), "")&amp;
       IF(ISTEXT(SOURCE!H1243),SOURCE!H1243, SUBSTITUTE(SUBSTITUTE(TEXT(SOURCE!H1243,"????0"),"  ","")," ",""))   &amp;","&amp; IF(lookups!$J$2-3 &gt;= 0, REPT(" ",lookups!$J$2-3-5), "")&amp;
      SOURCE!I1243&amp;
" | "&amp; IF(lookups!$K$2-LEN(SOURCE!I1243) &gt;= 0, REPT(" ",lookups!$K$2-LEN(SOURCE!I1243)), "")&amp;
      SOURCE!J1243&amp;      IF(lookups!$L$2-LEN(SOURCE!J1243) &gt;= 0, REPT(" ",lookups!$L$2-LEN(SOURCE!J1243)), "")&amp;
" | "&amp; IF(lookups!$K$2-LEN(SOURCE!I1243) &gt;= 0, REPT(" ",lookups!$K$2-LEN(SOURCE!I1243)), "")&amp;
      SOURCE!K1243&amp;      IF(lookups!$L$2-LEN(SOURCE!K1243) &gt;= 0, REPT(" ",lookups!$M$2-LEN(SOURCE!K1243)), "")&amp;
" | "&amp; SOURCE!L1243&amp;      IF(lookups!$O$2-LEN(SOURCE!L1243) &gt;= 0, REPT(" ",lookups!$O$2-LEN(SOURCE!L1243)), "")&amp;
" | "&amp; SOURCE!M1243&amp;      IF(lookups!$P$2-LEN(SOURCE!M1243) &gt;= 0, REPT(" ",lookups!$P$2-LEN(SOURCE!M1243)), "")&amp;
      "},"&amp;IF(SOURCE!O1243&lt;&gt;"",""&amp;SOURCE!O1243,"")
 )
)
)</f>
        <v>/* 1213 */  { fnCauchyP,                    NOPARAM,                     "Cauch" STD_SUB_p,                             "Cauch" STD_SUB_p,                             (0 &lt;&lt; TAM_MAX_BITS) |     0, CAT_FNCT | SLS_ENABLED   | US_ENABLED   | EIM_DISABLED | PTP_NONE         },</v>
      </c>
    </row>
    <row r="1244" spans="1:1">
      <c r="A1244" s="80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IF(lookups!$E$2-LEN(SOURCE!C1244) &gt;= 0, REPT(" ",lookups!$E$2-LEN(SOURCE!C1244)), "")&amp;
      SOURCE!D1244&amp;", "&amp; IF(lookups!$F$2-LEN(SOURCE!D1244) &gt;= 0, REPT(" ",lookups!$F$2-LEN(SOURCE!D1244)), "")&amp;
      SOURCE!E1244&amp;", "&amp; IF(lookups!$G$2-LEN(SOURCE!E1244) &gt;=0, REPT(" ",lookups!$G$2-LEN(SOURCE!E1244)), "")&amp;
      SOURCE!F1244&amp;", "&amp; IF(lookups!$H$2-LEN(SOURCE!F1244) &gt;= 0, REPT(" ",lookups!$H$2-LEN(SOURCE!F1244)+2), "")&amp;"("&amp;
      SUBSTITUTE(TEXT(SOURCE!G1244,"??0"),"  ","")&amp;" &lt;&lt; TAM_MAX_BITS) |"&amp; IF(lookups!$I$2-3 &gt;= 0, REPT(" ",MAX(1,lookups!$I$2-5+4+1-1-LEN(  IF(ISTEXT(SOURCE!H1244),SOURCE!H1244,  SUBSTITUTE(SUBSTITUTE(TEXT(SOURCE!H1244,"????0"),"  ","")," ",""))   ))), "")&amp;
       IF(ISTEXT(SOURCE!H1244),SOURCE!H1244, SUBSTITUTE(SUBSTITUTE(TEXT(SOURCE!H1244,"????0"),"  ","")," ",""))   &amp;","&amp; IF(lookups!$J$2-3 &gt;= 0, REPT(" ",lookups!$J$2-3-5), "")&amp;
      SOURCE!I1244&amp;
" | "&amp; IF(lookups!$K$2-LEN(SOURCE!I1244) &gt;= 0, REPT(" ",lookups!$K$2-LEN(SOURCE!I1244)), "")&amp;
      SOURCE!J1244&amp;      IF(lookups!$L$2-LEN(SOURCE!J1244) &gt;= 0, REPT(" ",lookups!$L$2-LEN(SOURCE!J1244)), "")&amp;
" | "&amp; IF(lookups!$K$2-LEN(SOURCE!I1244) &gt;= 0, REPT(" ",lookups!$K$2-LEN(SOURCE!I1244)), "")&amp;
      SOURCE!K1244&amp;      IF(lookups!$L$2-LEN(SOURCE!K1244) &gt;= 0, REPT(" ",lookups!$M$2-LEN(SOURCE!K1244)), "")&amp;
" | "&amp; SOURCE!L1244&amp;      IF(lookups!$O$2-LEN(SOURCE!L1244) &gt;= 0, REPT(" ",lookups!$O$2-LEN(SOURCE!L1244)), "")&amp;
" | "&amp; SOURCE!M1244&amp;      IF(lookups!$P$2-LEN(SOURCE!M1244) &gt;= 0, REPT(" ",lookups!$P$2-LEN(SOURCE!M1244)), "")&amp;
      "},"&amp;IF(SOURCE!O1244&lt;&gt;"",""&amp;SOURCE!O1244,"")
 )
)
)</f>
        <v>/* 1214 */  { fnCauchyL,                    NOPARAM,                     "Cauch" STD_GAUSS_BLACK_L STD_GAUSS_WHITE_R,   "Cauch" STD_GAUSS_BLACK_L STD_GAUSS_WHITE_R,   (0 &lt;&lt; TAM_MAX_BITS) |     0, CAT_FNCT | SLS_ENABLED   | US_ENABLED   | EIM_DISABLED | PTP_NONE         },</v>
      </c>
    </row>
    <row r="1245" spans="1:1">
      <c r="A1245" s="80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IF(lookups!$E$2-LEN(SOURCE!C1245) &gt;= 0, REPT(" ",lookups!$E$2-LEN(SOURCE!C1245)), "")&amp;
      SOURCE!D1245&amp;", "&amp; IF(lookups!$F$2-LEN(SOURCE!D1245) &gt;= 0, REPT(" ",lookups!$F$2-LEN(SOURCE!D1245)), "")&amp;
      SOURCE!E1245&amp;", "&amp; IF(lookups!$G$2-LEN(SOURCE!E1245) &gt;=0, REPT(" ",lookups!$G$2-LEN(SOURCE!E1245)), "")&amp;
      SOURCE!F1245&amp;", "&amp; IF(lookups!$H$2-LEN(SOURCE!F1245) &gt;= 0, REPT(" ",lookups!$H$2-LEN(SOURCE!F1245)+2), "")&amp;"("&amp;
      SUBSTITUTE(TEXT(SOURCE!G1245,"??0"),"  ","")&amp;" &lt;&lt; TAM_MAX_BITS) |"&amp; IF(lookups!$I$2-3 &gt;= 0, REPT(" ",MAX(1,lookups!$I$2-5+4+1-1-LEN(  IF(ISTEXT(SOURCE!H1245),SOURCE!H1245,  SUBSTITUTE(SUBSTITUTE(TEXT(SOURCE!H1245,"????0"),"  ","")," ",""))   ))), "")&amp;
       IF(ISTEXT(SOURCE!H1245),SOURCE!H1245, SUBSTITUTE(SUBSTITUTE(TEXT(SOURCE!H1245,"????0"),"  ","")," ",""))   &amp;","&amp; IF(lookups!$J$2-3 &gt;= 0, REPT(" ",lookups!$J$2-3-5), "")&amp;
      SOURCE!I1245&amp;
" | "&amp; IF(lookups!$K$2-LEN(SOURCE!I1245) &gt;= 0, REPT(" ",lookups!$K$2-LEN(SOURCE!I1245)), "")&amp;
      SOURCE!J1245&amp;      IF(lookups!$L$2-LEN(SOURCE!J1245) &gt;= 0, REPT(" ",lookups!$L$2-LEN(SOURCE!J1245)), "")&amp;
" | "&amp; IF(lookups!$K$2-LEN(SOURCE!I1245) &gt;= 0, REPT(" ",lookups!$K$2-LEN(SOURCE!I1245)), "")&amp;
      SOURCE!K1245&amp;      IF(lookups!$L$2-LEN(SOURCE!K1245) &gt;= 0, REPT(" ",lookups!$M$2-LEN(SOURCE!K1245)), "")&amp;
" | "&amp; SOURCE!L1245&amp;      IF(lookups!$O$2-LEN(SOURCE!L1245) &gt;= 0, REPT(" ",lookups!$O$2-LEN(SOURCE!L1245)), "")&amp;
" | "&amp; SOURCE!M1245&amp;      IF(lookups!$P$2-LEN(SOURCE!M1245) &gt;= 0, REPT(" ",lookups!$P$2-LEN(SOURCE!M1245)), "")&amp;
      "},"&amp;IF(SOURCE!O1245&lt;&gt;"",""&amp;SOURCE!O1245,"")
 )
)
)</f>
        <v>/* 1215 */  { fnCauchyR,                    NOPARAM,                     "Cauch" STD_GAUSS_WHITE_L STD_GAUSS_BLACK_R,   "Cauch" STD_GAUSS_WHITE_L STD_GAUSS_BLACK_R,   (0 &lt;&lt; TAM_MAX_BITS) |     0, CAT_FNCT | SLS_ENABLED   | US_ENABLED   | EIM_DISABLED | PTP_NONE         },</v>
      </c>
    </row>
    <row r="1246" spans="1:1">
      <c r="A1246" s="80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IF(lookups!$E$2-LEN(SOURCE!C1246) &gt;= 0, REPT(" ",lookups!$E$2-LEN(SOURCE!C1246)), "")&amp;
      SOURCE!D1246&amp;", "&amp; IF(lookups!$F$2-LEN(SOURCE!D1246) &gt;= 0, REPT(" ",lookups!$F$2-LEN(SOURCE!D1246)), "")&amp;
      SOURCE!E1246&amp;", "&amp; IF(lookups!$G$2-LEN(SOURCE!E1246) &gt;=0, REPT(" ",lookups!$G$2-LEN(SOURCE!E1246)), "")&amp;
      SOURCE!F1246&amp;", "&amp; IF(lookups!$H$2-LEN(SOURCE!F1246) &gt;= 0, REPT(" ",lookups!$H$2-LEN(SOURCE!F1246)+2), "")&amp;"("&amp;
      SUBSTITUTE(TEXT(SOURCE!G1246,"??0"),"  ","")&amp;" &lt;&lt; TAM_MAX_BITS) |"&amp; IF(lookups!$I$2-3 &gt;= 0, REPT(" ",MAX(1,lookups!$I$2-5+4+1-1-LEN(  IF(ISTEXT(SOURCE!H1246),SOURCE!H1246,  SUBSTITUTE(SUBSTITUTE(TEXT(SOURCE!H1246,"????0"),"  ","")," ",""))   ))), "")&amp;
       IF(ISTEXT(SOURCE!H1246),SOURCE!H1246, SUBSTITUTE(SUBSTITUTE(TEXT(SOURCE!H1246,"????0"),"  ","")," ",""))   &amp;","&amp; IF(lookups!$J$2-3 &gt;= 0, REPT(" ",lookups!$J$2-3-5), "")&amp;
      SOURCE!I1246&amp;
" | "&amp; IF(lookups!$K$2-LEN(SOURCE!I1246) &gt;= 0, REPT(" ",lookups!$K$2-LEN(SOURCE!I1246)), "")&amp;
      SOURCE!J1246&amp;      IF(lookups!$L$2-LEN(SOURCE!J1246) &gt;= 0, REPT(" ",lookups!$L$2-LEN(SOURCE!J1246)), "")&amp;
" | "&amp; IF(lookups!$K$2-LEN(SOURCE!I1246) &gt;= 0, REPT(" ",lookups!$K$2-LEN(SOURCE!I1246)), "")&amp;
      SOURCE!K1246&amp;      IF(lookups!$L$2-LEN(SOURCE!K1246) &gt;= 0, REPT(" ",lookups!$M$2-LEN(SOURCE!K1246)), "")&amp;
" | "&amp; SOURCE!L1246&amp;      IF(lookups!$O$2-LEN(SOURCE!L1246) &gt;= 0, REPT(" ",lookups!$O$2-LEN(SOURCE!L1246)), "")&amp;
" | "&amp; SOURCE!M1246&amp;      IF(lookups!$P$2-LEN(SOURCE!M1246) &gt;= 0, REPT(" ",lookups!$P$2-LEN(SOURCE!M1246)), "")&amp;
      "},"&amp;IF(SOURCE!O1246&lt;&gt;"",""&amp;SOURCE!O1246,"")
 )
)
)</f>
        <v>/* 1216 */  { fnCauchyI,                    NOPARAM,                     "Cauch" STD_SUP_MINUS_1,                       "Cauch" STD_SUP_MINUS_1,                       (0 &lt;&lt; TAM_MAX_BITS) |     0, CAT_FNCT | SLS_ENABLED   | US_ENABLED   | EIM_DISABLED | PTP_NONE         },</v>
      </c>
    </row>
    <row r="1247" spans="1:1">
      <c r="A1247" s="80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IF(lookups!$E$2-LEN(SOURCE!C1247) &gt;= 0, REPT(" ",lookups!$E$2-LEN(SOURCE!C1247)), "")&amp;
      SOURCE!D1247&amp;", "&amp; IF(lookups!$F$2-LEN(SOURCE!D1247) &gt;= 0, REPT(" ",lookups!$F$2-LEN(SOURCE!D1247)), "")&amp;
      SOURCE!E1247&amp;", "&amp; IF(lookups!$G$2-LEN(SOURCE!E1247) &gt;=0, REPT(" ",lookups!$G$2-LEN(SOURCE!E1247)), "")&amp;
      SOURCE!F1247&amp;", "&amp; IF(lookups!$H$2-LEN(SOURCE!F1247) &gt;= 0, REPT(" ",lookups!$H$2-LEN(SOURCE!F1247)+2), "")&amp;"("&amp;
      SUBSTITUTE(TEXT(SOURCE!G1247,"??0"),"  ","")&amp;" &lt;&lt; TAM_MAX_BITS) |"&amp; IF(lookups!$I$2-3 &gt;= 0, REPT(" ",MAX(1,lookups!$I$2-5+4+1-1-LEN(  IF(ISTEXT(SOURCE!H1247),SOURCE!H1247,  SUBSTITUTE(SUBSTITUTE(TEXT(SOURCE!H1247,"????0"),"  ","")," ",""))   ))), "")&amp;
       IF(ISTEXT(SOURCE!H1247),SOURCE!H1247, SUBSTITUTE(SUBSTITUTE(TEXT(SOURCE!H1247,"????0"),"  ","")," ",""))   &amp;","&amp; IF(lookups!$J$2-3 &gt;= 0, REPT(" ",lookups!$J$2-3-5), "")&amp;
      SOURCE!I1247&amp;
" | "&amp; IF(lookups!$K$2-LEN(SOURCE!I1247) &gt;= 0, REPT(" ",lookups!$K$2-LEN(SOURCE!I1247)), "")&amp;
      SOURCE!J1247&amp;      IF(lookups!$L$2-LEN(SOURCE!J1247) &gt;= 0, REPT(" ",lookups!$L$2-LEN(SOURCE!J1247)), "")&amp;
" | "&amp; IF(lookups!$K$2-LEN(SOURCE!I1247) &gt;= 0, REPT(" ",lookups!$K$2-LEN(SOURCE!I1247)), "")&amp;
      SOURCE!K1247&amp;      IF(lookups!$L$2-LEN(SOURCE!K1247) &gt;= 0, REPT(" ",lookups!$M$2-LEN(SOURCE!K1247)), "")&amp;
" | "&amp; SOURCE!L1247&amp;      IF(lookups!$O$2-LEN(SOURCE!L1247) &gt;= 0, REPT(" ",lookups!$O$2-LEN(SOURCE!L1247)), "")&amp;
" | "&amp; SOURCE!M1247&amp;      IF(lookups!$P$2-LEN(SOURCE!M1247) &gt;= 0, REPT(" ",lookups!$P$2-LEN(SOURCE!M1247)), "")&amp;
      "},"&amp;IF(SOURCE!O1247&lt;&gt;"",""&amp;SOURCE!O1247,"")
 )
)
)</f>
        <v>/* 1217 */  { itemToBeCoded,                NOPARAM,                     "Expon:",                                      "Expon:",                                      (0 &lt;&lt; TAM_MAX_BITS) |     0, CAT_MENU | SLS_UNCHANGED | US_UNCHANGED | EIM_DISABLED | PTP_DISABLED     },</v>
      </c>
    </row>
    <row r="1248" spans="1:1">
      <c r="A1248" s="80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IF(lookups!$E$2-LEN(SOURCE!C1248) &gt;= 0, REPT(" ",lookups!$E$2-LEN(SOURCE!C1248)), "")&amp;
      SOURCE!D1248&amp;", "&amp; IF(lookups!$F$2-LEN(SOURCE!D1248) &gt;= 0, REPT(" ",lookups!$F$2-LEN(SOURCE!D1248)), "")&amp;
      SOURCE!E1248&amp;", "&amp; IF(lookups!$G$2-LEN(SOURCE!E1248) &gt;=0, REPT(" ",lookups!$G$2-LEN(SOURCE!E1248)), "")&amp;
      SOURCE!F1248&amp;", "&amp; IF(lookups!$H$2-LEN(SOURCE!F1248) &gt;= 0, REPT(" ",lookups!$H$2-LEN(SOURCE!F1248)+2), "")&amp;"("&amp;
      SUBSTITUTE(TEXT(SOURCE!G1248,"??0"),"  ","")&amp;" &lt;&lt; TAM_MAX_BITS) |"&amp; IF(lookups!$I$2-3 &gt;= 0, REPT(" ",MAX(1,lookups!$I$2-5+4+1-1-LEN(  IF(ISTEXT(SOURCE!H1248),SOURCE!H1248,  SUBSTITUTE(SUBSTITUTE(TEXT(SOURCE!H1248,"????0"),"  ","")," ",""))   ))), "")&amp;
       IF(ISTEXT(SOURCE!H1248),SOURCE!H1248, SUBSTITUTE(SUBSTITUTE(TEXT(SOURCE!H1248,"????0"),"  ","")," ",""))   &amp;","&amp; IF(lookups!$J$2-3 &gt;= 0, REPT(" ",lookups!$J$2-3-5), "")&amp;
      SOURCE!I1248&amp;
" | "&amp; IF(lookups!$K$2-LEN(SOURCE!I1248) &gt;= 0, REPT(" ",lookups!$K$2-LEN(SOURCE!I1248)), "")&amp;
      SOURCE!J1248&amp;      IF(lookups!$L$2-LEN(SOURCE!J1248) &gt;= 0, REPT(" ",lookups!$L$2-LEN(SOURCE!J1248)), "")&amp;
" | "&amp; IF(lookups!$K$2-LEN(SOURCE!I1248) &gt;= 0, REPT(" ",lookups!$K$2-LEN(SOURCE!I1248)), "")&amp;
      SOURCE!K1248&amp;      IF(lookups!$L$2-LEN(SOURCE!K1248) &gt;= 0, REPT(" ",lookups!$M$2-LEN(SOURCE!K1248)), "")&amp;
" | "&amp; SOURCE!L1248&amp;      IF(lookups!$O$2-LEN(SOURCE!L1248) &gt;= 0, REPT(" ",lookups!$O$2-LEN(SOURCE!L1248)), "")&amp;
" | "&amp; SOURCE!M1248&amp;      IF(lookups!$P$2-LEN(SOURCE!M1248) &gt;= 0, REPT(" ",lookups!$P$2-LEN(SOURCE!M1248)), "")&amp;
      "},"&amp;IF(SOURCE!O1248&lt;&gt;"",""&amp;SOURCE!O1248,"")
 )
)
)</f>
        <v>/* 1218 */  { fnExponentialP,               NOPARAM,                     "Expon" STD_SUB_p,                             "Expon" STD_SUB_p,                             (0 &lt;&lt; TAM_MAX_BITS) |     0, CAT_FNCT | SLS_ENABLED   | US_ENABLED   | EIM_DISABLED | PTP_NONE         },</v>
      </c>
    </row>
    <row r="1249" spans="1:1">
      <c r="A1249" s="80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IF(lookups!$E$2-LEN(SOURCE!C1249) &gt;= 0, REPT(" ",lookups!$E$2-LEN(SOURCE!C1249)), "")&amp;
      SOURCE!D1249&amp;", "&amp; IF(lookups!$F$2-LEN(SOURCE!D1249) &gt;= 0, REPT(" ",lookups!$F$2-LEN(SOURCE!D1249)), "")&amp;
      SOURCE!E1249&amp;", "&amp; IF(lookups!$G$2-LEN(SOURCE!E1249) &gt;=0, REPT(" ",lookups!$G$2-LEN(SOURCE!E1249)), "")&amp;
      SOURCE!F1249&amp;", "&amp; IF(lookups!$H$2-LEN(SOURCE!F1249) &gt;= 0, REPT(" ",lookups!$H$2-LEN(SOURCE!F1249)+2), "")&amp;"("&amp;
      SUBSTITUTE(TEXT(SOURCE!G1249,"??0"),"  ","")&amp;" &lt;&lt; TAM_MAX_BITS) |"&amp; IF(lookups!$I$2-3 &gt;= 0, REPT(" ",MAX(1,lookups!$I$2-5+4+1-1-LEN(  IF(ISTEXT(SOURCE!H1249),SOURCE!H1249,  SUBSTITUTE(SUBSTITUTE(TEXT(SOURCE!H1249,"????0"),"  ","")," ",""))   ))), "")&amp;
       IF(ISTEXT(SOURCE!H1249),SOURCE!H1249, SUBSTITUTE(SUBSTITUTE(TEXT(SOURCE!H1249,"????0"),"  ","")," ",""))   &amp;","&amp; IF(lookups!$J$2-3 &gt;= 0, REPT(" ",lookups!$J$2-3-5), "")&amp;
      SOURCE!I1249&amp;
" | "&amp; IF(lookups!$K$2-LEN(SOURCE!I1249) &gt;= 0, REPT(" ",lookups!$K$2-LEN(SOURCE!I1249)), "")&amp;
      SOURCE!J1249&amp;      IF(lookups!$L$2-LEN(SOURCE!J1249) &gt;= 0, REPT(" ",lookups!$L$2-LEN(SOURCE!J1249)), "")&amp;
" | "&amp; IF(lookups!$K$2-LEN(SOURCE!I1249) &gt;= 0, REPT(" ",lookups!$K$2-LEN(SOURCE!I1249)), "")&amp;
      SOURCE!K1249&amp;      IF(lookups!$L$2-LEN(SOURCE!K1249) &gt;= 0, REPT(" ",lookups!$M$2-LEN(SOURCE!K1249)), "")&amp;
" | "&amp; SOURCE!L1249&amp;      IF(lookups!$O$2-LEN(SOURCE!L1249) &gt;= 0, REPT(" ",lookups!$O$2-LEN(SOURCE!L1249)), "")&amp;
" | "&amp; SOURCE!M1249&amp;      IF(lookups!$P$2-LEN(SOURCE!M1249) &gt;= 0, REPT(" ",lookups!$P$2-LEN(SOURCE!M1249)), "")&amp;
      "},"&amp;IF(SOURCE!O1249&lt;&gt;"",""&amp;SOURCE!O1249,"")
 )
)
)</f>
        <v>/* 1219 */  { fnExponentialL,               NOPARAM,                     "Expon" STD_GAUSS_BLACK_L STD_GAUSS_WHITE_R,   "Expon" STD_GAUSS_BLACK_L STD_GAUSS_WHITE_R,   (0 &lt;&lt; TAM_MAX_BITS) |     0, CAT_FNCT | SLS_ENABLED   | US_ENABLED   | EIM_DISABLED | PTP_NONE         },</v>
      </c>
    </row>
    <row r="1250" spans="1:1">
      <c r="A1250" s="80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IF(lookups!$E$2-LEN(SOURCE!C1250) &gt;= 0, REPT(" ",lookups!$E$2-LEN(SOURCE!C1250)), "")&amp;
      SOURCE!D1250&amp;", "&amp; IF(lookups!$F$2-LEN(SOURCE!D1250) &gt;= 0, REPT(" ",lookups!$F$2-LEN(SOURCE!D1250)), "")&amp;
      SOURCE!E1250&amp;", "&amp; IF(lookups!$G$2-LEN(SOURCE!E1250) &gt;=0, REPT(" ",lookups!$G$2-LEN(SOURCE!E1250)), "")&amp;
      SOURCE!F1250&amp;", "&amp; IF(lookups!$H$2-LEN(SOURCE!F1250) &gt;= 0, REPT(" ",lookups!$H$2-LEN(SOURCE!F1250)+2), "")&amp;"("&amp;
      SUBSTITUTE(TEXT(SOURCE!G1250,"??0"),"  ","")&amp;" &lt;&lt; TAM_MAX_BITS) |"&amp; IF(lookups!$I$2-3 &gt;= 0, REPT(" ",MAX(1,lookups!$I$2-5+4+1-1-LEN(  IF(ISTEXT(SOURCE!H1250),SOURCE!H1250,  SUBSTITUTE(SUBSTITUTE(TEXT(SOURCE!H1250,"????0"),"  ","")," ",""))   ))), "")&amp;
       IF(ISTEXT(SOURCE!H1250),SOURCE!H1250, SUBSTITUTE(SUBSTITUTE(TEXT(SOURCE!H1250,"????0"),"  ","")," ",""))   &amp;","&amp; IF(lookups!$J$2-3 &gt;= 0, REPT(" ",lookups!$J$2-3-5), "")&amp;
      SOURCE!I1250&amp;
" | "&amp; IF(lookups!$K$2-LEN(SOURCE!I1250) &gt;= 0, REPT(" ",lookups!$K$2-LEN(SOURCE!I1250)), "")&amp;
      SOURCE!J1250&amp;      IF(lookups!$L$2-LEN(SOURCE!J1250) &gt;= 0, REPT(" ",lookups!$L$2-LEN(SOURCE!J1250)), "")&amp;
" | "&amp; IF(lookups!$K$2-LEN(SOURCE!I1250) &gt;= 0, REPT(" ",lookups!$K$2-LEN(SOURCE!I1250)), "")&amp;
      SOURCE!K1250&amp;      IF(lookups!$L$2-LEN(SOURCE!K1250) &gt;= 0, REPT(" ",lookups!$M$2-LEN(SOURCE!K1250)), "")&amp;
" | "&amp; SOURCE!L1250&amp;      IF(lookups!$O$2-LEN(SOURCE!L1250) &gt;= 0, REPT(" ",lookups!$O$2-LEN(SOURCE!L1250)), "")&amp;
" | "&amp; SOURCE!M1250&amp;      IF(lookups!$P$2-LEN(SOURCE!M1250) &gt;= 0, REPT(" ",lookups!$P$2-LEN(SOURCE!M1250)), "")&amp;
      "},"&amp;IF(SOURCE!O1250&lt;&gt;"",""&amp;SOURCE!O1250,"")
 )
)
)</f>
        <v>/* 1220 */  { fnExponentialR,               NOPARAM,                     "Expon" STD_GAUSS_WHITE_L STD_GAUSS_BLACK_R,   "Expon" STD_GAUSS_WHITE_L STD_GAUSS_BLACK_R,   (0 &lt;&lt; TAM_MAX_BITS) |     0, CAT_FNCT | SLS_ENABLED   | US_ENABLED   | EIM_DISABLED | PTP_NONE         },</v>
      </c>
    </row>
    <row r="1251" spans="1:1">
      <c r="A1251" s="80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IF(lookups!$E$2-LEN(SOURCE!C1251) &gt;= 0, REPT(" ",lookups!$E$2-LEN(SOURCE!C1251)), "")&amp;
      SOURCE!D1251&amp;", "&amp; IF(lookups!$F$2-LEN(SOURCE!D1251) &gt;= 0, REPT(" ",lookups!$F$2-LEN(SOURCE!D1251)), "")&amp;
      SOURCE!E1251&amp;", "&amp; IF(lookups!$G$2-LEN(SOURCE!E1251) &gt;=0, REPT(" ",lookups!$G$2-LEN(SOURCE!E1251)), "")&amp;
      SOURCE!F1251&amp;", "&amp; IF(lookups!$H$2-LEN(SOURCE!F1251) &gt;= 0, REPT(" ",lookups!$H$2-LEN(SOURCE!F1251)+2), "")&amp;"("&amp;
      SUBSTITUTE(TEXT(SOURCE!G1251,"??0"),"  ","")&amp;" &lt;&lt; TAM_MAX_BITS) |"&amp; IF(lookups!$I$2-3 &gt;= 0, REPT(" ",MAX(1,lookups!$I$2-5+4+1-1-LEN(  IF(ISTEXT(SOURCE!H1251),SOURCE!H1251,  SUBSTITUTE(SUBSTITUTE(TEXT(SOURCE!H1251,"????0"),"  ","")," ",""))   ))), "")&amp;
       IF(ISTEXT(SOURCE!H1251),SOURCE!H1251, SUBSTITUTE(SUBSTITUTE(TEXT(SOURCE!H1251,"????0"),"  ","")," ",""))   &amp;","&amp; IF(lookups!$J$2-3 &gt;= 0, REPT(" ",lookups!$J$2-3-5), "")&amp;
      SOURCE!I1251&amp;
" | "&amp; IF(lookups!$K$2-LEN(SOURCE!I1251) &gt;= 0, REPT(" ",lookups!$K$2-LEN(SOURCE!I1251)), "")&amp;
      SOURCE!J1251&amp;      IF(lookups!$L$2-LEN(SOURCE!J1251) &gt;= 0, REPT(" ",lookups!$L$2-LEN(SOURCE!J1251)), "")&amp;
" | "&amp; IF(lookups!$K$2-LEN(SOURCE!I1251) &gt;= 0, REPT(" ",lookups!$K$2-LEN(SOURCE!I1251)), "")&amp;
      SOURCE!K1251&amp;      IF(lookups!$L$2-LEN(SOURCE!K1251) &gt;= 0, REPT(" ",lookups!$M$2-LEN(SOURCE!K1251)), "")&amp;
" | "&amp; SOURCE!L1251&amp;      IF(lookups!$O$2-LEN(SOURCE!L1251) &gt;= 0, REPT(" ",lookups!$O$2-LEN(SOURCE!L1251)), "")&amp;
" | "&amp; SOURCE!M1251&amp;      IF(lookups!$P$2-LEN(SOURCE!M1251) &gt;= 0, REPT(" ",lookups!$P$2-LEN(SOURCE!M1251)), "")&amp;
      "},"&amp;IF(SOURCE!O1251&lt;&gt;"",""&amp;SOURCE!O1251,"")
 )
)
)</f>
        <v>/* 1221 */  { fnExponentialI,               NOPARAM,                     "Expon" STD_SUP_MINUS_1,                       "Expon" STD_SUP_MINUS_1,                       (0 &lt;&lt; TAM_MAX_BITS) |     0, CAT_FNCT | SLS_ENABLED   | US_ENABLED   | EIM_DISABLED | PTP_NONE         },</v>
      </c>
    </row>
    <row r="1252" spans="1:1">
      <c r="A1252" s="80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IF(lookups!$E$2-LEN(SOURCE!C1252) &gt;= 0, REPT(" ",lookups!$E$2-LEN(SOURCE!C1252)), "")&amp;
      SOURCE!D1252&amp;", "&amp; IF(lookups!$F$2-LEN(SOURCE!D1252) &gt;= 0, REPT(" ",lookups!$F$2-LEN(SOURCE!D1252)), "")&amp;
      SOURCE!E1252&amp;", "&amp; IF(lookups!$G$2-LEN(SOURCE!E1252) &gt;=0, REPT(" ",lookups!$G$2-LEN(SOURCE!E1252)), "")&amp;
      SOURCE!F1252&amp;", "&amp; IF(lookups!$H$2-LEN(SOURCE!F1252) &gt;= 0, REPT(" ",lookups!$H$2-LEN(SOURCE!F1252)+2), "")&amp;"("&amp;
      SUBSTITUTE(TEXT(SOURCE!G1252,"??0"),"  ","")&amp;" &lt;&lt; TAM_MAX_BITS) |"&amp; IF(lookups!$I$2-3 &gt;= 0, REPT(" ",MAX(1,lookups!$I$2-5+4+1-1-LEN(  IF(ISTEXT(SOURCE!H1252),SOURCE!H1252,  SUBSTITUTE(SUBSTITUTE(TEXT(SOURCE!H1252,"????0"),"  ","")," ",""))   ))), "")&amp;
       IF(ISTEXT(SOURCE!H1252),SOURCE!H1252, SUBSTITUTE(SUBSTITUTE(TEXT(SOURCE!H1252,"????0"),"  ","")," ",""))   &amp;","&amp; IF(lookups!$J$2-3 &gt;= 0, REPT(" ",lookups!$J$2-3-5), "")&amp;
      SOURCE!I1252&amp;
" | "&amp; IF(lookups!$K$2-LEN(SOURCE!I1252) &gt;= 0, REPT(" ",lookups!$K$2-LEN(SOURCE!I1252)), "")&amp;
      SOURCE!J1252&amp;      IF(lookups!$L$2-LEN(SOURCE!J1252) &gt;= 0, REPT(" ",lookups!$L$2-LEN(SOURCE!J1252)), "")&amp;
" | "&amp; IF(lookups!$K$2-LEN(SOURCE!I1252) &gt;= 0, REPT(" ",lookups!$K$2-LEN(SOURCE!I1252)), "")&amp;
      SOURCE!K1252&amp;      IF(lookups!$L$2-LEN(SOURCE!K1252) &gt;= 0, REPT(" ",lookups!$M$2-LEN(SOURCE!K1252)), "")&amp;
" | "&amp; SOURCE!L1252&amp;      IF(lookups!$O$2-LEN(SOURCE!L1252) &gt;= 0, REPT(" ",lookups!$O$2-LEN(SOURCE!L1252)), "")&amp;
" | "&amp; SOURCE!M1252&amp;      IF(lookups!$P$2-LEN(SOURCE!M1252) &gt;= 0, REPT(" ",lookups!$P$2-LEN(SOURCE!M1252)), "")&amp;
      "},"&amp;IF(SOURCE!O1252&lt;&gt;"",""&amp;SOURCE!O1252,"")
 )
)
)</f>
        <v>/* 1222 */  { itemToBeCoded,                NOPARAM,                     "F:",                                          "F:",                                          (0 &lt;&lt; TAM_MAX_BITS) |     0, CAT_MENU | SLS_UNCHANGED | US_UNCHANGED | EIM_DISABLED | PTP_DISABLED     },</v>
      </c>
    </row>
    <row r="1253" spans="1:1">
      <c r="A1253" s="80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IF(lookups!$E$2-LEN(SOURCE!C1253) &gt;= 0, REPT(" ",lookups!$E$2-LEN(SOURCE!C1253)), "")&amp;
      SOURCE!D1253&amp;", "&amp; IF(lookups!$F$2-LEN(SOURCE!D1253) &gt;= 0, REPT(" ",lookups!$F$2-LEN(SOURCE!D1253)), "")&amp;
      SOURCE!E1253&amp;", "&amp; IF(lookups!$G$2-LEN(SOURCE!E1253) &gt;=0, REPT(" ",lookups!$G$2-LEN(SOURCE!E1253)), "")&amp;
      SOURCE!F1253&amp;", "&amp; IF(lookups!$H$2-LEN(SOURCE!F1253) &gt;= 0, REPT(" ",lookups!$H$2-LEN(SOURCE!F1253)+2), "")&amp;"("&amp;
      SUBSTITUTE(TEXT(SOURCE!G1253,"??0"),"  ","")&amp;" &lt;&lt; TAM_MAX_BITS) |"&amp; IF(lookups!$I$2-3 &gt;= 0, REPT(" ",MAX(1,lookups!$I$2-5+4+1-1-LEN(  IF(ISTEXT(SOURCE!H1253),SOURCE!H1253,  SUBSTITUTE(SUBSTITUTE(TEXT(SOURCE!H1253,"????0"),"  ","")," ",""))   ))), "")&amp;
       IF(ISTEXT(SOURCE!H1253),SOURCE!H1253, SUBSTITUTE(SUBSTITUTE(TEXT(SOURCE!H1253,"????0"),"  ","")," ",""))   &amp;","&amp; IF(lookups!$J$2-3 &gt;= 0, REPT(" ",lookups!$J$2-3-5), "")&amp;
      SOURCE!I1253&amp;
" | "&amp; IF(lookups!$K$2-LEN(SOURCE!I1253) &gt;= 0, REPT(" ",lookups!$K$2-LEN(SOURCE!I1253)), "")&amp;
      SOURCE!J1253&amp;      IF(lookups!$L$2-LEN(SOURCE!J1253) &gt;= 0, REPT(" ",lookups!$L$2-LEN(SOURCE!J1253)), "")&amp;
" | "&amp; IF(lookups!$K$2-LEN(SOURCE!I1253) &gt;= 0, REPT(" ",lookups!$K$2-LEN(SOURCE!I1253)), "")&amp;
      SOURCE!K1253&amp;      IF(lookups!$L$2-LEN(SOURCE!K1253) &gt;= 0, REPT(" ",lookups!$M$2-LEN(SOURCE!K1253)), "")&amp;
" | "&amp; SOURCE!L1253&amp;      IF(lookups!$O$2-LEN(SOURCE!L1253) &gt;= 0, REPT(" ",lookups!$O$2-LEN(SOURCE!L1253)), "")&amp;
" | "&amp; SOURCE!M1253&amp;      IF(lookups!$P$2-LEN(SOURCE!M1253) &gt;= 0, REPT(" ",lookups!$P$2-LEN(SOURCE!M1253)), "")&amp;
      "},"&amp;IF(SOURCE!O1253&lt;&gt;"",""&amp;SOURCE!O1253,"")
 )
)
)</f>
        <v>/* 1223 */  { fnF_P,                        NOPARAM,                     "F" STD_SUB_p "(x)",                           "F" STD_SUB_p "(x)",                           (0 &lt;&lt; TAM_MAX_BITS) |     0, CAT_FNCT | SLS_ENABLED   | US_ENABLED   | EIM_DISABLED | PTP_NONE         },</v>
      </c>
    </row>
    <row r="1254" spans="1:1">
      <c r="A1254" s="80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IF(lookups!$E$2-LEN(SOURCE!C1254) &gt;= 0, REPT(" ",lookups!$E$2-LEN(SOURCE!C1254)), "")&amp;
      SOURCE!D1254&amp;", "&amp; IF(lookups!$F$2-LEN(SOURCE!D1254) &gt;= 0, REPT(" ",lookups!$F$2-LEN(SOURCE!D1254)), "")&amp;
      SOURCE!E1254&amp;", "&amp; IF(lookups!$G$2-LEN(SOURCE!E1254) &gt;=0, REPT(" ",lookups!$G$2-LEN(SOURCE!E1254)), "")&amp;
      SOURCE!F1254&amp;", "&amp; IF(lookups!$H$2-LEN(SOURCE!F1254) &gt;= 0, REPT(" ",lookups!$H$2-LEN(SOURCE!F1254)+2), "")&amp;"("&amp;
      SUBSTITUTE(TEXT(SOURCE!G1254,"??0"),"  ","")&amp;" &lt;&lt; TAM_MAX_BITS) |"&amp; IF(lookups!$I$2-3 &gt;= 0, REPT(" ",MAX(1,lookups!$I$2-5+4+1-1-LEN(  IF(ISTEXT(SOURCE!H1254),SOURCE!H1254,  SUBSTITUTE(SUBSTITUTE(TEXT(SOURCE!H1254,"????0"),"  ","")," ",""))   ))), "")&amp;
       IF(ISTEXT(SOURCE!H1254),SOURCE!H1254, SUBSTITUTE(SUBSTITUTE(TEXT(SOURCE!H1254,"????0"),"  ","")," ",""))   &amp;","&amp; IF(lookups!$J$2-3 &gt;= 0, REPT(" ",lookups!$J$2-3-5), "")&amp;
      SOURCE!I1254&amp;
" | "&amp; IF(lookups!$K$2-LEN(SOURCE!I1254) &gt;= 0, REPT(" ",lookups!$K$2-LEN(SOURCE!I1254)), "")&amp;
      SOURCE!J1254&amp;      IF(lookups!$L$2-LEN(SOURCE!J1254) &gt;= 0, REPT(" ",lookups!$L$2-LEN(SOURCE!J1254)), "")&amp;
" | "&amp; IF(lookups!$K$2-LEN(SOURCE!I1254) &gt;= 0, REPT(" ",lookups!$K$2-LEN(SOURCE!I1254)), "")&amp;
      SOURCE!K1254&amp;      IF(lookups!$L$2-LEN(SOURCE!K1254) &gt;= 0, REPT(" ",lookups!$M$2-LEN(SOURCE!K1254)), "")&amp;
" | "&amp; SOURCE!L1254&amp;      IF(lookups!$O$2-LEN(SOURCE!L1254) &gt;= 0, REPT(" ",lookups!$O$2-LEN(SOURCE!L1254)), "")&amp;
" | "&amp; SOURCE!M1254&amp;      IF(lookups!$P$2-LEN(SOURCE!M1254) &gt;= 0, REPT(" ",lookups!$P$2-LEN(SOURCE!M1254)), "")&amp;
      "},"&amp;IF(SOURCE!O1254&lt;&gt;"",""&amp;SOURCE!O1254,"")
 )
)
)</f>
        <v>/* 1224 */  { fnF_L,                        NOPARAM,                     "F" STD_GAUSS_BLACK_L STD_GAUSS_WHITE_R "(x)", "F" STD_GAUSS_BLACK_L STD_GAUSS_WHITE_R "(x)", (0 &lt;&lt; TAM_MAX_BITS) |     0, CAT_FNCT | SLS_ENABLED   | US_ENABLED   | EIM_DISABLED | PTP_NONE         },</v>
      </c>
    </row>
    <row r="1255" spans="1:1">
      <c r="A1255" s="80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IF(lookups!$E$2-LEN(SOURCE!C1255) &gt;= 0, REPT(" ",lookups!$E$2-LEN(SOURCE!C1255)), "")&amp;
      SOURCE!D1255&amp;", "&amp; IF(lookups!$F$2-LEN(SOURCE!D1255) &gt;= 0, REPT(" ",lookups!$F$2-LEN(SOURCE!D1255)), "")&amp;
      SOURCE!E1255&amp;", "&amp; IF(lookups!$G$2-LEN(SOURCE!E1255) &gt;=0, REPT(" ",lookups!$G$2-LEN(SOURCE!E1255)), "")&amp;
      SOURCE!F1255&amp;", "&amp; IF(lookups!$H$2-LEN(SOURCE!F1255) &gt;= 0, REPT(" ",lookups!$H$2-LEN(SOURCE!F1255)+2), "")&amp;"("&amp;
      SUBSTITUTE(TEXT(SOURCE!G1255,"??0"),"  ","")&amp;" &lt;&lt; TAM_MAX_BITS) |"&amp; IF(lookups!$I$2-3 &gt;= 0, REPT(" ",MAX(1,lookups!$I$2-5+4+1-1-LEN(  IF(ISTEXT(SOURCE!H1255),SOURCE!H1255,  SUBSTITUTE(SUBSTITUTE(TEXT(SOURCE!H1255,"????0"),"  ","")," ",""))   ))), "")&amp;
       IF(ISTEXT(SOURCE!H1255),SOURCE!H1255, SUBSTITUTE(SUBSTITUTE(TEXT(SOURCE!H1255,"????0"),"  ","")," ",""))   &amp;","&amp; IF(lookups!$J$2-3 &gt;= 0, REPT(" ",lookups!$J$2-3-5), "")&amp;
      SOURCE!I1255&amp;
" | "&amp; IF(lookups!$K$2-LEN(SOURCE!I1255) &gt;= 0, REPT(" ",lookups!$K$2-LEN(SOURCE!I1255)), "")&amp;
      SOURCE!J1255&amp;      IF(lookups!$L$2-LEN(SOURCE!J1255) &gt;= 0, REPT(" ",lookups!$L$2-LEN(SOURCE!J1255)), "")&amp;
" | "&amp; IF(lookups!$K$2-LEN(SOURCE!I1255) &gt;= 0, REPT(" ",lookups!$K$2-LEN(SOURCE!I1255)), "")&amp;
      SOURCE!K1255&amp;      IF(lookups!$L$2-LEN(SOURCE!K1255) &gt;= 0, REPT(" ",lookups!$M$2-LEN(SOURCE!K1255)), "")&amp;
" | "&amp; SOURCE!L1255&amp;      IF(lookups!$O$2-LEN(SOURCE!L1255) &gt;= 0, REPT(" ",lookups!$O$2-LEN(SOURCE!L1255)), "")&amp;
" | "&amp; SOURCE!M1255&amp;      IF(lookups!$P$2-LEN(SOURCE!M1255) &gt;= 0, REPT(" ",lookups!$P$2-LEN(SOURCE!M1255)), "")&amp;
      "},"&amp;IF(SOURCE!O1255&lt;&gt;"",""&amp;SOURCE!O1255,"")
 )
)
)</f>
        <v>/* 1225 */  { fnF_R,                        NOPARAM,                     "F" STD_GAUSS_WHITE_L STD_GAUSS_BLACK_R "(x)", "F" STD_GAUSS_WHITE_L STD_GAUSS_BLACK_R "(x)", (0 &lt;&lt; TAM_MAX_BITS) |     0, CAT_FNCT | SLS_ENABLED   | US_ENABLED   | EIM_DISABLED | PTP_NONE         },</v>
      </c>
    </row>
    <row r="1256" spans="1:1">
      <c r="A1256" s="80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IF(lookups!$E$2-LEN(SOURCE!C1256) &gt;= 0, REPT(" ",lookups!$E$2-LEN(SOURCE!C1256)), "")&amp;
      SOURCE!D1256&amp;", "&amp; IF(lookups!$F$2-LEN(SOURCE!D1256) &gt;= 0, REPT(" ",lookups!$F$2-LEN(SOURCE!D1256)), "")&amp;
      SOURCE!E1256&amp;", "&amp; IF(lookups!$G$2-LEN(SOURCE!E1256) &gt;=0, REPT(" ",lookups!$G$2-LEN(SOURCE!E1256)), "")&amp;
      SOURCE!F1256&amp;", "&amp; IF(lookups!$H$2-LEN(SOURCE!F1256) &gt;= 0, REPT(" ",lookups!$H$2-LEN(SOURCE!F1256)+2), "")&amp;"("&amp;
      SUBSTITUTE(TEXT(SOURCE!G1256,"??0"),"  ","")&amp;" &lt;&lt; TAM_MAX_BITS) |"&amp; IF(lookups!$I$2-3 &gt;= 0, REPT(" ",MAX(1,lookups!$I$2-5+4+1-1-LEN(  IF(ISTEXT(SOURCE!H1256),SOURCE!H1256,  SUBSTITUTE(SUBSTITUTE(TEXT(SOURCE!H1256,"????0"),"  ","")," ",""))   ))), "")&amp;
       IF(ISTEXT(SOURCE!H1256),SOURCE!H1256, SUBSTITUTE(SUBSTITUTE(TEXT(SOURCE!H1256,"????0"),"  ","")," ",""))   &amp;","&amp; IF(lookups!$J$2-3 &gt;= 0, REPT(" ",lookups!$J$2-3-5), "")&amp;
      SOURCE!I1256&amp;
" | "&amp; IF(lookups!$K$2-LEN(SOURCE!I1256) &gt;= 0, REPT(" ",lookups!$K$2-LEN(SOURCE!I1256)), "")&amp;
      SOURCE!J1256&amp;      IF(lookups!$L$2-LEN(SOURCE!J1256) &gt;= 0, REPT(" ",lookups!$L$2-LEN(SOURCE!J1256)), "")&amp;
" | "&amp; IF(lookups!$K$2-LEN(SOURCE!I1256) &gt;= 0, REPT(" ",lookups!$K$2-LEN(SOURCE!I1256)), "")&amp;
      SOURCE!K1256&amp;      IF(lookups!$L$2-LEN(SOURCE!K1256) &gt;= 0, REPT(" ",lookups!$M$2-LEN(SOURCE!K1256)), "")&amp;
" | "&amp; SOURCE!L1256&amp;      IF(lookups!$O$2-LEN(SOURCE!L1256) &gt;= 0, REPT(" ",lookups!$O$2-LEN(SOURCE!L1256)), "")&amp;
" | "&amp; SOURCE!M1256&amp;      IF(lookups!$P$2-LEN(SOURCE!M1256) &gt;= 0, REPT(" ",lookups!$P$2-LEN(SOURCE!M1256)), "")&amp;
      "},"&amp;IF(SOURCE!O1256&lt;&gt;"",""&amp;SOURCE!O1256,"")
 )
)
)</f>
        <v>/* 1226 */  { fnF_I,                        NOPARAM,                     "F" STD_SUP_MINUS_1 "(p)",                     "F" STD_SUP_MINUS_1 "(p)",                     (0 &lt;&lt; TAM_MAX_BITS) |     0, CAT_FNCT | SLS_ENABLED   | US_ENABLED   | EIM_DISABLED | PTP_NONE         },</v>
      </c>
    </row>
    <row r="1257" spans="1:1">
      <c r="A1257" s="80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IF(lookups!$E$2-LEN(SOURCE!C1257) &gt;= 0, REPT(" ",lookups!$E$2-LEN(SOURCE!C1257)), "")&amp;
      SOURCE!D1257&amp;", "&amp; IF(lookups!$F$2-LEN(SOURCE!D1257) &gt;= 0, REPT(" ",lookups!$F$2-LEN(SOURCE!D1257)), "")&amp;
      SOURCE!E1257&amp;", "&amp; IF(lookups!$G$2-LEN(SOURCE!E1257) &gt;=0, REPT(" ",lookups!$G$2-LEN(SOURCE!E1257)), "")&amp;
      SOURCE!F1257&amp;", "&amp; IF(lookups!$H$2-LEN(SOURCE!F1257) &gt;= 0, REPT(" ",lookups!$H$2-LEN(SOURCE!F1257)+2), "")&amp;"("&amp;
      SUBSTITUTE(TEXT(SOURCE!G1257,"??0"),"  ","")&amp;" &lt;&lt; TAM_MAX_BITS) |"&amp; IF(lookups!$I$2-3 &gt;= 0, REPT(" ",MAX(1,lookups!$I$2-5+4+1-1-LEN(  IF(ISTEXT(SOURCE!H1257),SOURCE!H1257,  SUBSTITUTE(SUBSTITUTE(TEXT(SOURCE!H1257,"????0"),"  ","")," ",""))   ))), "")&amp;
       IF(ISTEXT(SOURCE!H1257),SOURCE!H1257, SUBSTITUTE(SUBSTITUTE(TEXT(SOURCE!H1257,"????0"),"  ","")," ",""))   &amp;","&amp; IF(lookups!$J$2-3 &gt;= 0, REPT(" ",lookups!$J$2-3-5), "")&amp;
      SOURCE!I1257&amp;
" | "&amp; IF(lookups!$K$2-LEN(SOURCE!I1257) &gt;= 0, REPT(" ",lookups!$K$2-LEN(SOURCE!I1257)), "")&amp;
      SOURCE!J1257&amp;      IF(lookups!$L$2-LEN(SOURCE!J1257) &gt;= 0, REPT(" ",lookups!$L$2-LEN(SOURCE!J1257)), "")&amp;
" | "&amp; IF(lookups!$K$2-LEN(SOURCE!I1257) &gt;= 0, REPT(" ",lookups!$K$2-LEN(SOURCE!I1257)), "")&amp;
      SOURCE!K1257&amp;      IF(lookups!$L$2-LEN(SOURCE!K1257) &gt;= 0, REPT(" ",lookups!$M$2-LEN(SOURCE!K1257)), "")&amp;
" | "&amp; SOURCE!L1257&amp;      IF(lookups!$O$2-LEN(SOURCE!L1257) &gt;= 0, REPT(" ",lookups!$O$2-LEN(SOURCE!L1257)), "")&amp;
" | "&amp; SOURCE!M1257&amp;      IF(lookups!$P$2-LEN(SOURCE!M1257) &gt;= 0, REPT(" ",lookups!$P$2-LEN(SOURCE!M1257)), "")&amp;
      "},"&amp;IF(SOURCE!O1257&lt;&gt;"",""&amp;SOURCE!O1257,"")
 )
)
)</f>
        <v>/* 1227 */  { itemToBeCoded,                NOPARAM,                     "Geom:",                                       "Geom:",                                       (0 &lt;&lt; TAM_MAX_BITS) |     0, CAT_MENU | SLS_UNCHANGED | US_UNCHANGED | EIM_DISABLED | PTP_DISABLED     },</v>
      </c>
    </row>
    <row r="1258" spans="1:1">
      <c r="A1258" s="80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IF(lookups!$E$2-LEN(SOURCE!C1258) &gt;= 0, REPT(" ",lookups!$E$2-LEN(SOURCE!C1258)), "")&amp;
      SOURCE!D1258&amp;", "&amp; IF(lookups!$F$2-LEN(SOURCE!D1258) &gt;= 0, REPT(" ",lookups!$F$2-LEN(SOURCE!D1258)), "")&amp;
      SOURCE!E1258&amp;", "&amp; IF(lookups!$G$2-LEN(SOURCE!E1258) &gt;=0, REPT(" ",lookups!$G$2-LEN(SOURCE!E1258)), "")&amp;
      SOURCE!F1258&amp;", "&amp; IF(lookups!$H$2-LEN(SOURCE!F1258) &gt;= 0, REPT(" ",lookups!$H$2-LEN(SOURCE!F1258)+2), "")&amp;"("&amp;
      SUBSTITUTE(TEXT(SOURCE!G1258,"??0"),"  ","")&amp;" &lt;&lt; TAM_MAX_BITS) |"&amp; IF(lookups!$I$2-3 &gt;= 0, REPT(" ",MAX(1,lookups!$I$2-5+4+1-1-LEN(  IF(ISTEXT(SOURCE!H1258),SOURCE!H1258,  SUBSTITUTE(SUBSTITUTE(TEXT(SOURCE!H1258,"????0"),"  ","")," ",""))   ))), "")&amp;
       IF(ISTEXT(SOURCE!H1258),SOURCE!H1258, SUBSTITUTE(SUBSTITUTE(TEXT(SOURCE!H1258,"????0"),"  ","")," ",""))   &amp;","&amp; IF(lookups!$J$2-3 &gt;= 0, REPT(" ",lookups!$J$2-3-5), "")&amp;
      SOURCE!I1258&amp;
" | "&amp; IF(lookups!$K$2-LEN(SOURCE!I1258) &gt;= 0, REPT(" ",lookups!$K$2-LEN(SOURCE!I1258)), "")&amp;
      SOURCE!J1258&amp;      IF(lookups!$L$2-LEN(SOURCE!J1258) &gt;= 0, REPT(" ",lookups!$L$2-LEN(SOURCE!J1258)), "")&amp;
" | "&amp; IF(lookups!$K$2-LEN(SOURCE!I1258) &gt;= 0, REPT(" ",lookups!$K$2-LEN(SOURCE!I1258)), "")&amp;
      SOURCE!K1258&amp;      IF(lookups!$L$2-LEN(SOURCE!K1258) &gt;= 0, REPT(" ",lookups!$M$2-LEN(SOURCE!K1258)), "")&amp;
" | "&amp; SOURCE!L1258&amp;      IF(lookups!$O$2-LEN(SOURCE!L1258) &gt;= 0, REPT(" ",lookups!$O$2-LEN(SOURCE!L1258)), "")&amp;
" | "&amp; SOURCE!M1258&amp;      IF(lookups!$P$2-LEN(SOURCE!M1258) &gt;= 0, REPT(" ",lookups!$P$2-LEN(SOURCE!M1258)), "")&amp;
      "},"&amp;IF(SOURCE!O1258&lt;&gt;"",""&amp;SOURCE!O1258,"")
 )
)
)</f>
        <v>/* 1228 */  { fnGeometricP,                 NOPARAM,                     "Geom" STD_SUB_p,                              "Geom" STD_SUB_p,                              (0 &lt;&lt; TAM_MAX_BITS) |     0, CAT_FNCT | SLS_ENABLED   | US_ENABLED   | EIM_DISABLED | PTP_NONE         },</v>
      </c>
    </row>
    <row r="1259" spans="1:1">
      <c r="A1259" s="80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IF(lookups!$E$2-LEN(SOURCE!C1259) &gt;= 0, REPT(" ",lookups!$E$2-LEN(SOURCE!C1259)), "")&amp;
      SOURCE!D1259&amp;", "&amp; IF(lookups!$F$2-LEN(SOURCE!D1259) &gt;= 0, REPT(" ",lookups!$F$2-LEN(SOURCE!D1259)), "")&amp;
      SOURCE!E1259&amp;", "&amp; IF(lookups!$G$2-LEN(SOURCE!E1259) &gt;=0, REPT(" ",lookups!$G$2-LEN(SOURCE!E1259)), "")&amp;
      SOURCE!F1259&amp;", "&amp; IF(lookups!$H$2-LEN(SOURCE!F1259) &gt;= 0, REPT(" ",lookups!$H$2-LEN(SOURCE!F1259)+2), "")&amp;"("&amp;
      SUBSTITUTE(TEXT(SOURCE!G1259,"??0"),"  ","")&amp;" &lt;&lt; TAM_MAX_BITS) |"&amp; IF(lookups!$I$2-3 &gt;= 0, REPT(" ",MAX(1,lookups!$I$2-5+4+1-1-LEN(  IF(ISTEXT(SOURCE!H1259),SOURCE!H1259,  SUBSTITUTE(SUBSTITUTE(TEXT(SOURCE!H1259,"????0"),"  ","")," ",""))   ))), "")&amp;
       IF(ISTEXT(SOURCE!H1259),SOURCE!H1259, SUBSTITUTE(SUBSTITUTE(TEXT(SOURCE!H1259,"????0"),"  ","")," ",""))   &amp;","&amp; IF(lookups!$J$2-3 &gt;= 0, REPT(" ",lookups!$J$2-3-5), "")&amp;
      SOURCE!I1259&amp;
" | "&amp; IF(lookups!$K$2-LEN(SOURCE!I1259) &gt;= 0, REPT(" ",lookups!$K$2-LEN(SOURCE!I1259)), "")&amp;
      SOURCE!J1259&amp;      IF(lookups!$L$2-LEN(SOURCE!J1259) &gt;= 0, REPT(" ",lookups!$L$2-LEN(SOURCE!J1259)), "")&amp;
" | "&amp; IF(lookups!$K$2-LEN(SOURCE!I1259) &gt;= 0, REPT(" ",lookups!$K$2-LEN(SOURCE!I1259)), "")&amp;
      SOURCE!K1259&amp;      IF(lookups!$L$2-LEN(SOURCE!K1259) &gt;= 0, REPT(" ",lookups!$M$2-LEN(SOURCE!K1259)), "")&amp;
" | "&amp; SOURCE!L1259&amp;      IF(lookups!$O$2-LEN(SOURCE!L1259) &gt;= 0, REPT(" ",lookups!$O$2-LEN(SOURCE!L1259)), "")&amp;
" | "&amp; SOURCE!M1259&amp;      IF(lookups!$P$2-LEN(SOURCE!M1259) &gt;= 0, REPT(" ",lookups!$P$2-LEN(SOURCE!M1259)), "")&amp;
      "},"&amp;IF(SOURCE!O1259&lt;&gt;"",""&amp;SOURCE!O1259,"")
 )
)
)</f>
        <v>/* 1229 */  { fnGeometricL,                 NOPARAM,                     "Geom" STD_GAUSS_BLACK_L STD_GAUSS_WHITE_R,    "Geom" STD_GAUSS_BLACK_L STD_GAUSS_WHITE_R,    (0 &lt;&lt; TAM_MAX_BITS) |     0, CAT_FNCT | SLS_ENABLED   | US_ENABLED   | EIM_DISABLED | PTP_NONE         },</v>
      </c>
    </row>
    <row r="1260" spans="1:1">
      <c r="A1260" s="80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IF(lookups!$E$2-LEN(SOURCE!C1260) &gt;= 0, REPT(" ",lookups!$E$2-LEN(SOURCE!C1260)), "")&amp;
      SOURCE!D1260&amp;", "&amp; IF(lookups!$F$2-LEN(SOURCE!D1260) &gt;= 0, REPT(" ",lookups!$F$2-LEN(SOURCE!D1260)), "")&amp;
      SOURCE!E1260&amp;", "&amp; IF(lookups!$G$2-LEN(SOURCE!E1260) &gt;=0, REPT(" ",lookups!$G$2-LEN(SOURCE!E1260)), "")&amp;
      SOURCE!F1260&amp;", "&amp; IF(lookups!$H$2-LEN(SOURCE!F1260) &gt;= 0, REPT(" ",lookups!$H$2-LEN(SOURCE!F1260)+2), "")&amp;"("&amp;
      SUBSTITUTE(TEXT(SOURCE!G1260,"??0"),"  ","")&amp;" &lt;&lt; TAM_MAX_BITS) |"&amp; IF(lookups!$I$2-3 &gt;= 0, REPT(" ",MAX(1,lookups!$I$2-5+4+1-1-LEN(  IF(ISTEXT(SOURCE!H1260),SOURCE!H1260,  SUBSTITUTE(SUBSTITUTE(TEXT(SOURCE!H1260,"????0"),"  ","")," ",""))   ))), "")&amp;
       IF(ISTEXT(SOURCE!H1260),SOURCE!H1260, SUBSTITUTE(SUBSTITUTE(TEXT(SOURCE!H1260,"????0"),"  ","")," ",""))   &amp;","&amp; IF(lookups!$J$2-3 &gt;= 0, REPT(" ",lookups!$J$2-3-5), "")&amp;
      SOURCE!I1260&amp;
" | "&amp; IF(lookups!$K$2-LEN(SOURCE!I1260) &gt;= 0, REPT(" ",lookups!$K$2-LEN(SOURCE!I1260)), "")&amp;
      SOURCE!J1260&amp;      IF(lookups!$L$2-LEN(SOURCE!J1260) &gt;= 0, REPT(" ",lookups!$L$2-LEN(SOURCE!J1260)), "")&amp;
" | "&amp; IF(lookups!$K$2-LEN(SOURCE!I1260) &gt;= 0, REPT(" ",lookups!$K$2-LEN(SOURCE!I1260)), "")&amp;
      SOURCE!K1260&amp;      IF(lookups!$L$2-LEN(SOURCE!K1260) &gt;= 0, REPT(" ",lookups!$M$2-LEN(SOURCE!K1260)), "")&amp;
" | "&amp; SOURCE!L1260&amp;      IF(lookups!$O$2-LEN(SOURCE!L1260) &gt;= 0, REPT(" ",lookups!$O$2-LEN(SOURCE!L1260)), "")&amp;
" | "&amp; SOURCE!M1260&amp;      IF(lookups!$P$2-LEN(SOURCE!M1260) &gt;= 0, REPT(" ",lookups!$P$2-LEN(SOURCE!M1260)), "")&amp;
      "},"&amp;IF(SOURCE!O1260&lt;&gt;"",""&amp;SOURCE!O1260,"")
 )
)
)</f>
        <v>/* 1230 */  { fnGeometricR,                 NOPARAM,                     "Geom" STD_GAUSS_WHITE_L STD_GAUSS_BLACK_R,    "Geom" STD_GAUSS_WHITE_L STD_GAUSS_BLACK_R,    (0 &lt;&lt; TAM_MAX_BITS) |     0, CAT_FNCT | SLS_ENABLED   | US_ENABLED   | EIM_DISABLED | PTP_NONE         },</v>
      </c>
    </row>
    <row r="1261" spans="1:1">
      <c r="A1261" s="80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IF(lookups!$E$2-LEN(SOURCE!C1261) &gt;= 0, REPT(" ",lookups!$E$2-LEN(SOURCE!C1261)), "")&amp;
      SOURCE!D1261&amp;", "&amp; IF(lookups!$F$2-LEN(SOURCE!D1261) &gt;= 0, REPT(" ",lookups!$F$2-LEN(SOURCE!D1261)), "")&amp;
      SOURCE!E1261&amp;", "&amp; IF(lookups!$G$2-LEN(SOURCE!E1261) &gt;=0, REPT(" ",lookups!$G$2-LEN(SOURCE!E1261)), "")&amp;
      SOURCE!F1261&amp;", "&amp; IF(lookups!$H$2-LEN(SOURCE!F1261) &gt;= 0, REPT(" ",lookups!$H$2-LEN(SOURCE!F1261)+2), "")&amp;"("&amp;
      SUBSTITUTE(TEXT(SOURCE!G1261,"??0"),"  ","")&amp;" &lt;&lt; TAM_MAX_BITS) |"&amp; IF(lookups!$I$2-3 &gt;= 0, REPT(" ",MAX(1,lookups!$I$2-5+4+1-1-LEN(  IF(ISTEXT(SOURCE!H1261),SOURCE!H1261,  SUBSTITUTE(SUBSTITUTE(TEXT(SOURCE!H1261,"????0"),"  ","")," ",""))   ))), "")&amp;
       IF(ISTEXT(SOURCE!H1261),SOURCE!H1261, SUBSTITUTE(SUBSTITUTE(TEXT(SOURCE!H1261,"????0"),"  ","")," ",""))   &amp;","&amp; IF(lookups!$J$2-3 &gt;= 0, REPT(" ",lookups!$J$2-3-5), "")&amp;
      SOURCE!I1261&amp;
" | "&amp; IF(lookups!$K$2-LEN(SOURCE!I1261) &gt;= 0, REPT(" ",lookups!$K$2-LEN(SOURCE!I1261)), "")&amp;
      SOURCE!J1261&amp;      IF(lookups!$L$2-LEN(SOURCE!J1261) &gt;= 0, REPT(" ",lookups!$L$2-LEN(SOURCE!J1261)), "")&amp;
" | "&amp; IF(lookups!$K$2-LEN(SOURCE!I1261) &gt;= 0, REPT(" ",lookups!$K$2-LEN(SOURCE!I1261)), "")&amp;
      SOURCE!K1261&amp;      IF(lookups!$L$2-LEN(SOURCE!K1261) &gt;= 0, REPT(" ",lookups!$M$2-LEN(SOURCE!K1261)), "")&amp;
" | "&amp; SOURCE!L1261&amp;      IF(lookups!$O$2-LEN(SOURCE!L1261) &gt;= 0, REPT(" ",lookups!$O$2-LEN(SOURCE!L1261)), "")&amp;
" | "&amp; SOURCE!M1261&amp;      IF(lookups!$P$2-LEN(SOURCE!M1261) &gt;= 0, REPT(" ",lookups!$P$2-LEN(SOURCE!M1261)), "")&amp;
      "},"&amp;IF(SOURCE!O1261&lt;&gt;"",""&amp;SOURCE!O1261,"")
 )
)
)</f>
        <v>/* 1231 */  { fnGeometricI,                 NOPARAM,                     "Geom" STD_SUP_MINUS_1,                        "Geom" STD_SUP_MINUS_1,                        (0 &lt;&lt; TAM_MAX_BITS) |     0, CAT_FNCT | SLS_ENABLED   | US_ENABLED   | EIM_DISABLED | PTP_NONE         },</v>
      </c>
    </row>
    <row r="1262" spans="1:1">
      <c r="A1262" s="80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IF(lookups!$E$2-LEN(SOURCE!C1262) &gt;= 0, REPT(" ",lookups!$E$2-LEN(SOURCE!C1262)), "")&amp;
      SOURCE!D1262&amp;", "&amp; IF(lookups!$F$2-LEN(SOURCE!D1262) &gt;= 0, REPT(" ",lookups!$F$2-LEN(SOURCE!D1262)), "")&amp;
      SOURCE!E1262&amp;", "&amp; IF(lookups!$G$2-LEN(SOURCE!E1262) &gt;=0, REPT(" ",lookups!$G$2-LEN(SOURCE!E1262)), "")&amp;
      SOURCE!F1262&amp;", "&amp; IF(lookups!$H$2-LEN(SOURCE!F1262) &gt;= 0, REPT(" ",lookups!$H$2-LEN(SOURCE!F1262)+2), "")&amp;"("&amp;
      SUBSTITUTE(TEXT(SOURCE!G1262,"??0"),"  ","")&amp;" &lt;&lt; TAM_MAX_BITS) |"&amp; IF(lookups!$I$2-3 &gt;= 0, REPT(" ",MAX(1,lookups!$I$2-5+4+1-1-LEN(  IF(ISTEXT(SOURCE!H1262),SOURCE!H1262,  SUBSTITUTE(SUBSTITUTE(TEXT(SOURCE!H1262,"????0"),"  ","")," ",""))   ))), "")&amp;
       IF(ISTEXT(SOURCE!H1262),SOURCE!H1262, SUBSTITUTE(SUBSTITUTE(TEXT(SOURCE!H1262,"????0"),"  ","")," ",""))   &amp;","&amp; IF(lookups!$J$2-3 &gt;= 0, REPT(" ",lookups!$J$2-3-5), "")&amp;
      SOURCE!I1262&amp;
" | "&amp; IF(lookups!$K$2-LEN(SOURCE!I1262) &gt;= 0, REPT(" ",lookups!$K$2-LEN(SOURCE!I1262)), "")&amp;
      SOURCE!J1262&amp;      IF(lookups!$L$2-LEN(SOURCE!J1262) &gt;= 0, REPT(" ",lookups!$L$2-LEN(SOURCE!J1262)), "")&amp;
" | "&amp; IF(lookups!$K$2-LEN(SOURCE!I1262) &gt;= 0, REPT(" ",lookups!$K$2-LEN(SOURCE!I1262)), "")&amp;
      SOURCE!K1262&amp;      IF(lookups!$L$2-LEN(SOURCE!K1262) &gt;= 0, REPT(" ",lookups!$M$2-LEN(SOURCE!K1262)), "")&amp;
" | "&amp; SOURCE!L1262&amp;      IF(lookups!$O$2-LEN(SOURCE!L1262) &gt;= 0, REPT(" ",lookups!$O$2-LEN(SOURCE!L1262)), "")&amp;
" | "&amp; SOURCE!M1262&amp;      IF(lookups!$P$2-LEN(SOURCE!M1262) &gt;= 0, REPT(" ",lookups!$P$2-LEN(SOURCE!M1262)), "")&amp;
      "},"&amp;IF(SOURCE!O1262&lt;&gt;"",""&amp;SOURCE!O1262,"")
 )
)
)</f>
        <v>/* 1232 */  { itemToBeCoded,                NOPARAM,                     "Hyper:",                                      "Hyper:",                                      (0 &lt;&lt; TAM_MAX_BITS) |     0, CAT_MENU | SLS_UNCHANGED | US_UNCHANGED | EIM_DISABLED | PTP_DISABLED     },</v>
      </c>
    </row>
    <row r="1263" spans="1:1">
      <c r="A1263" s="80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IF(lookups!$E$2-LEN(SOURCE!C1263) &gt;= 0, REPT(" ",lookups!$E$2-LEN(SOURCE!C1263)), "")&amp;
      SOURCE!D1263&amp;", "&amp; IF(lookups!$F$2-LEN(SOURCE!D1263) &gt;= 0, REPT(" ",lookups!$F$2-LEN(SOURCE!D1263)), "")&amp;
      SOURCE!E1263&amp;", "&amp; IF(lookups!$G$2-LEN(SOURCE!E1263) &gt;=0, REPT(" ",lookups!$G$2-LEN(SOURCE!E1263)), "")&amp;
      SOURCE!F1263&amp;", "&amp; IF(lookups!$H$2-LEN(SOURCE!F1263) &gt;= 0, REPT(" ",lookups!$H$2-LEN(SOURCE!F1263)+2), "")&amp;"("&amp;
      SUBSTITUTE(TEXT(SOURCE!G1263,"??0"),"  ","")&amp;" &lt;&lt; TAM_MAX_BITS) |"&amp; IF(lookups!$I$2-3 &gt;= 0, REPT(" ",MAX(1,lookups!$I$2-5+4+1-1-LEN(  IF(ISTEXT(SOURCE!H1263),SOURCE!H1263,  SUBSTITUTE(SUBSTITUTE(TEXT(SOURCE!H1263,"????0"),"  ","")," ",""))   ))), "")&amp;
       IF(ISTEXT(SOURCE!H1263),SOURCE!H1263, SUBSTITUTE(SUBSTITUTE(TEXT(SOURCE!H1263,"????0"),"  ","")," ",""))   &amp;","&amp; IF(lookups!$J$2-3 &gt;= 0, REPT(" ",lookups!$J$2-3-5), "")&amp;
      SOURCE!I1263&amp;
" | "&amp; IF(lookups!$K$2-LEN(SOURCE!I1263) &gt;= 0, REPT(" ",lookups!$K$2-LEN(SOURCE!I1263)), "")&amp;
      SOURCE!J1263&amp;      IF(lookups!$L$2-LEN(SOURCE!J1263) &gt;= 0, REPT(" ",lookups!$L$2-LEN(SOURCE!J1263)), "")&amp;
" | "&amp; IF(lookups!$K$2-LEN(SOURCE!I1263) &gt;= 0, REPT(" ",lookups!$K$2-LEN(SOURCE!I1263)), "")&amp;
      SOURCE!K1263&amp;      IF(lookups!$L$2-LEN(SOURCE!K1263) &gt;= 0, REPT(" ",lookups!$M$2-LEN(SOURCE!K1263)), "")&amp;
" | "&amp; SOURCE!L1263&amp;      IF(lookups!$O$2-LEN(SOURCE!L1263) &gt;= 0, REPT(" ",lookups!$O$2-LEN(SOURCE!L1263)), "")&amp;
" | "&amp; SOURCE!M1263&amp;      IF(lookups!$P$2-LEN(SOURCE!M1263) &gt;= 0, REPT(" ",lookups!$P$2-LEN(SOURCE!M1263)), "")&amp;
      "},"&amp;IF(SOURCE!O1263&lt;&gt;"",""&amp;SOURCE!O1263,"")
 )
)
)</f>
        <v>/* 1233 */  { fnHypergeometricP,            NOPARAM,                     "Hyper" STD_SUB_p,                             "Hyper" STD_SUB_p,                             (0 &lt;&lt; TAM_MAX_BITS) |     0, CAT_FNCT | SLS_ENABLED   | US_ENABLED   | EIM_DISABLED | PTP_NONE         },</v>
      </c>
    </row>
    <row r="1264" spans="1:1">
      <c r="A1264" s="80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IF(lookups!$E$2-LEN(SOURCE!C1264) &gt;= 0, REPT(" ",lookups!$E$2-LEN(SOURCE!C1264)), "")&amp;
      SOURCE!D1264&amp;", "&amp; IF(lookups!$F$2-LEN(SOURCE!D1264) &gt;= 0, REPT(" ",lookups!$F$2-LEN(SOURCE!D1264)), "")&amp;
      SOURCE!E1264&amp;", "&amp; IF(lookups!$G$2-LEN(SOURCE!E1264) &gt;=0, REPT(" ",lookups!$G$2-LEN(SOURCE!E1264)), "")&amp;
      SOURCE!F1264&amp;", "&amp; IF(lookups!$H$2-LEN(SOURCE!F1264) &gt;= 0, REPT(" ",lookups!$H$2-LEN(SOURCE!F1264)+2), "")&amp;"("&amp;
      SUBSTITUTE(TEXT(SOURCE!G1264,"??0"),"  ","")&amp;" &lt;&lt; TAM_MAX_BITS) |"&amp; IF(lookups!$I$2-3 &gt;= 0, REPT(" ",MAX(1,lookups!$I$2-5+4+1-1-LEN(  IF(ISTEXT(SOURCE!H1264),SOURCE!H1264,  SUBSTITUTE(SUBSTITUTE(TEXT(SOURCE!H1264,"????0"),"  ","")," ",""))   ))), "")&amp;
       IF(ISTEXT(SOURCE!H1264),SOURCE!H1264, SUBSTITUTE(SUBSTITUTE(TEXT(SOURCE!H1264,"????0"),"  ","")," ",""))   &amp;","&amp; IF(lookups!$J$2-3 &gt;= 0, REPT(" ",lookups!$J$2-3-5), "")&amp;
      SOURCE!I1264&amp;
" | "&amp; IF(lookups!$K$2-LEN(SOURCE!I1264) &gt;= 0, REPT(" ",lookups!$K$2-LEN(SOURCE!I1264)), "")&amp;
      SOURCE!J1264&amp;      IF(lookups!$L$2-LEN(SOURCE!J1264) &gt;= 0, REPT(" ",lookups!$L$2-LEN(SOURCE!J1264)), "")&amp;
" | "&amp; IF(lookups!$K$2-LEN(SOURCE!I1264) &gt;= 0, REPT(" ",lookups!$K$2-LEN(SOURCE!I1264)), "")&amp;
      SOURCE!K1264&amp;      IF(lookups!$L$2-LEN(SOURCE!K1264) &gt;= 0, REPT(" ",lookups!$M$2-LEN(SOURCE!K1264)), "")&amp;
" | "&amp; SOURCE!L1264&amp;      IF(lookups!$O$2-LEN(SOURCE!L1264) &gt;= 0, REPT(" ",lookups!$O$2-LEN(SOURCE!L1264)), "")&amp;
" | "&amp; SOURCE!M1264&amp;      IF(lookups!$P$2-LEN(SOURCE!M1264) &gt;= 0, REPT(" ",lookups!$P$2-LEN(SOURCE!M1264)), "")&amp;
      "},"&amp;IF(SOURCE!O1264&lt;&gt;"",""&amp;SOURCE!O1264,"")
 )
)
)</f>
        <v>/* 1234 */  { fnHypergeometricL,            NOPARAM,                     "Hyper" STD_GAUSS_BLACK_L STD_GAUSS_WHITE_R,   "Hyper" STD_GAUSS_BLACK_L STD_GAUSS_WHITE_R,   (0 &lt;&lt; TAM_MAX_BITS) |     0, CAT_FNCT | SLS_ENABLED   | US_ENABLED   | EIM_DISABLED | PTP_NONE         },</v>
      </c>
    </row>
    <row r="1265" spans="1:1">
      <c r="A1265" s="80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IF(lookups!$E$2-LEN(SOURCE!C1265) &gt;= 0, REPT(" ",lookups!$E$2-LEN(SOURCE!C1265)), "")&amp;
      SOURCE!D1265&amp;", "&amp; IF(lookups!$F$2-LEN(SOURCE!D1265) &gt;= 0, REPT(" ",lookups!$F$2-LEN(SOURCE!D1265)), "")&amp;
      SOURCE!E1265&amp;", "&amp; IF(lookups!$G$2-LEN(SOURCE!E1265) &gt;=0, REPT(" ",lookups!$G$2-LEN(SOURCE!E1265)), "")&amp;
      SOURCE!F1265&amp;", "&amp; IF(lookups!$H$2-LEN(SOURCE!F1265) &gt;= 0, REPT(" ",lookups!$H$2-LEN(SOURCE!F1265)+2), "")&amp;"("&amp;
      SUBSTITUTE(TEXT(SOURCE!G1265,"??0"),"  ","")&amp;" &lt;&lt; TAM_MAX_BITS) |"&amp; IF(lookups!$I$2-3 &gt;= 0, REPT(" ",MAX(1,lookups!$I$2-5+4+1-1-LEN(  IF(ISTEXT(SOURCE!H1265),SOURCE!H1265,  SUBSTITUTE(SUBSTITUTE(TEXT(SOURCE!H1265,"????0"),"  ","")," ",""))   ))), "")&amp;
       IF(ISTEXT(SOURCE!H1265),SOURCE!H1265, SUBSTITUTE(SUBSTITUTE(TEXT(SOURCE!H1265,"????0"),"  ","")," ",""))   &amp;","&amp; IF(lookups!$J$2-3 &gt;= 0, REPT(" ",lookups!$J$2-3-5), "")&amp;
      SOURCE!I1265&amp;
" | "&amp; IF(lookups!$K$2-LEN(SOURCE!I1265) &gt;= 0, REPT(" ",lookups!$K$2-LEN(SOURCE!I1265)), "")&amp;
      SOURCE!J1265&amp;      IF(lookups!$L$2-LEN(SOURCE!J1265) &gt;= 0, REPT(" ",lookups!$L$2-LEN(SOURCE!J1265)), "")&amp;
" | "&amp; IF(lookups!$K$2-LEN(SOURCE!I1265) &gt;= 0, REPT(" ",lookups!$K$2-LEN(SOURCE!I1265)), "")&amp;
      SOURCE!K1265&amp;      IF(lookups!$L$2-LEN(SOURCE!K1265) &gt;= 0, REPT(" ",lookups!$M$2-LEN(SOURCE!K1265)), "")&amp;
" | "&amp; SOURCE!L1265&amp;      IF(lookups!$O$2-LEN(SOURCE!L1265) &gt;= 0, REPT(" ",lookups!$O$2-LEN(SOURCE!L1265)), "")&amp;
" | "&amp; SOURCE!M1265&amp;      IF(lookups!$P$2-LEN(SOURCE!M1265) &gt;= 0, REPT(" ",lookups!$P$2-LEN(SOURCE!M1265)), "")&amp;
      "},"&amp;IF(SOURCE!O1265&lt;&gt;"",""&amp;SOURCE!O1265,"")
 )
)
)</f>
        <v>/* 1235 */  { fnHypergeometricR,            NOPARAM,                     "Hyper" STD_GAUSS_WHITE_L STD_GAUSS_BLACK_R,   "Hyper" STD_GAUSS_WHITE_L STD_GAUSS_BLACK_R,   (0 &lt;&lt; TAM_MAX_BITS) |     0, CAT_FNCT | SLS_ENABLED   | US_ENABLED   | EIM_DISABLED | PTP_NONE         },</v>
      </c>
    </row>
    <row r="1266" spans="1:1">
      <c r="A1266" s="80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IF(lookups!$E$2-LEN(SOURCE!C1266) &gt;= 0, REPT(" ",lookups!$E$2-LEN(SOURCE!C1266)), "")&amp;
      SOURCE!D1266&amp;", "&amp; IF(lookups!$F$2-LEN(SOURCE!D1266) &gt;= 0, REPT(" ",lookups!$F$2-LEN(SOURCE!D1266)), "")&amp;
      SOURCE!E1266&amp;", "&amp; IF(lookups!$G$2-LEN(SOURCE!E1266) &gt;=0, REPT(" ",lookups!$G$2-LEN(SOURCE!E1266)), "")&amp;
      SOURCE!F1266&amp;", "&amp; IF(lookups!$H$2-LEN(SOURCE!F1266) &gt;= 0, REPT(" ",lookups!$H$2-LEN(SOURCE!F1266)+2), "")&amp;"("&amp;
      SUBSTITUTE(TEXT(SOURCE!G1266,"??0"),"  ","")&amp;" &lt;&lt; TAM_MAX_BITS) |"&amp; IF(lookups!$I$2-3 &gt;= 0, REPT(" ",MAX(1,lookups!$I$2-5+4+1-1-LEN(  IF(ISTEXT(SOURCE!H1266),SOURCE!H1266,  SUBSTITUTE(SUBSTITUTE(TEXT(SOURCE!H1266,"????0"),"  ","")," ",""))   ))), "")&amp;
       IF(ISTEXT(SOURCE!H1266),SOURCE!H1266, SUBSTITUTE(SUBSTITUTE(TEXT(SOURCE!H1266,"????0"),"  ","")," ",""))   &amp;","&amp; IF(lookups!$J$2-3 &gt;= 0, REPT(" ",lookups!$J$2-3-5), "")&amp;
      SOURCE!I1266&amp;
" | "&amp; IF(lookups!$K$2-LEN(SOURCE!I1266) &gt;= 0, REPT(" ",lookups!$K$2-LEN(SOURCE!I1266)), "")&amp;
      SOURCE!J1266&amp;      IF(lookups!$L$2-LEN(SOURCE!J1266) &gt;= 0, REPT(" ",lookups!$L$2-LEN(SOURCE!J1266)), "")&amp;
" | "&amp; IF(lookups!$K$2-LEN(SOURCE!I1266) &gt;= 0, REPT(" ",lookups!$K$2-LEN(SOURCE!I1266)), "")&amp;
      SOURCE!K1266&amp;      IF(lookups!$L$2-LEN(SOURCE!K1266) &gt;= 0, REPT(" ",lookups!$M$2-LEN(SOURCE!K1266)), "")&amp;
" | "&amp; SOURCE!L1266&amp;      IF(lookups!$O$2-LEN(SOURCE!L1266) &gt;= 0, REPT(" ",lookups!$O$2-LEN(SOURCE!L1266)), "")&amp;
" | "&amp; SOURCE!M1266&amp;      IF(lookups!$P$2-LEN(SOURCE!M1266) &gt;= 0, REPT(" ",lookups!$P$2-LEN(SOURCE!M1266)), "")&amp;
      "},"&amp;IF(SOURCE!O1266&lt;&gt;"",""&amp;SOURCE!O1266,"")
 )
)
)</f>
        <v>/* 1236 */  { fnHypergeometricI,            NOPARAM,                     "Hyper" STD_SUP_MINUS_1,                       "Hyper" STD_SUP_MINUS_1,                       (0 &lt;&lt; TAM_MAX_BITS) |     0, CAT_FNCT | SLS_ENABLED   | US_ENABLED   | EIM_DISABLED | PTP_NONE         },</v>
      </c>
    </row>
    <row r="1267" spans="1:1">
      <c r="A1267" s="80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IF(lookups!$E$2-LEN(SOURCE!C1267) &gt;= 0, REPT(" ",lookups!$E$2-LEN(SOURCE!C1267)), "")&amp;
      SOURCE!D1267&amp;", "&amp; IF(lookups!$F$2-LEN(SOURCE!D1267) &gt;= 0, REPT(" ",lookups!$F$2-LEN(SOURCE!D1267)), "")&amp;
      SOURCE!E1267&amp;", "&amp; IF(lookups!$G$2-LEN(SOURCE!E1267) &gt;=0, REPT(" ",lookups!$G$2-LEN(SOURCE!E1267)), "")&amp;
      SOURCE!F1267&amp;", "&amp; IF(lookups!$H$2-LEN(SOURCE!F1267) &gt;= 0, REPT(" ",lookups!$H$2-LEN(SOURCE!F1267)+2), "")&amp;"("&amp;
      SUBSTITUTE(TEXT(SOURCE!G1267,"??0"),"  ","")&amp;" &lt;&lt; TAM_MAX_BITS) |"&amp; IF(lookups!$I$2-3 &gt;= 0, REPT(" ",MAX(1,lookups!$I$2-5+4+1-1-LEN(  IF(ISTEXT(SOURCE!H1267),SOURCE!H1267,  SUBSTITUTE(SUBSTITUTE(TEXT(SOURCE!H1267,"????0"),"  ","")," ",""))   ))), "")&amp;
       IF(ISTEXT(SOURCE!H1267),SOURCE!H1267, SUBSTITUTE(SUBSTITUTE(TEXT(SOURCE!H1267,"????0"),"  ","")," ",""))   &amp;","&amp; IF(lookups!$J$2-3 &gt;= 0, REPT(" ",lookups!$J$2-3-5), "")&amp;
      SOURCE!I1267&amp;
" | "&amp; IF(lookups!$K$2-LEN(SOURCE!I1267) &gt;= 0, REPT(" ",lookups!$K$2-LEN(SOURCE!I1267)), "")&amp;
      SOURCE!J1267&amp;      IF(lookups!$L$2-LEN(SOURCE!J1267) &gt;= 0, REPT(" ",lookups!$L$2-LEN(SOURCE!J1267)), "")&amp;
" | "&amp; IF(lookups!$K$2-LEN(SOURCE!I1267) &gt;= 0, REPT(" ",lookups!$K$2-LEN(SOURCE!I1267)), "")&amp;
      SOURCE!K1267&amp;      IF(lookups!$L$2-LEN(SOURCE!K1267) &gt;= 0, REPT(" ",lookups!$M$2-LEN(SOURCE!K1267)), "")&amp;
" | "&amp; SOURCE!L1267&amp;      IF(lookups!$O$2-LEN(SOURCE!L1267) &gt;= 0, REPT(" ",lookups!$O$2-LEN(SOURCE!L1267)), "")&amp;
" | "&amp; SOURCE!M1267&amp;      IF(lookups!$P$2-LEN(SOURCE!M1267) &gt;= 0, REPT(" ",lookups!$P$2-LEN(SOURCE!M1267)), "")&amp;
      "},"&amp;IF(SOURCE!O1267&lt;&gt;"",""&amp;SOURCE!O1267,"")
 )
)
)</f>
        <v>/* 1237 */  { itemToBeCoded,                NOPARAM,                     "LgNrm:",                                      "LgNrm:",                                      (0 &lt;&lt; TAM_MAX_BITS) |     0, CAT_MENU | SLS_UNCHANGED | US_UNCHANGED | EIM_DISABLED | PTP_DISABLED     },</v>
      </c>
    </row>
    <row r="1268" spans="1:1">
      <c r="A1268" s="80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IF(lookups!$E$2-LEN(SOURCE!C1268) &gt;= 0, REPT(" ",lookups!$E$2-LEN(SOURCE!C1268)), "")&amp;
      SOURCE!D1268&amp;", "&amp; IF(lookups!$F$2-LEN(SOURCE!D1268) &gt;= 0, REPT(" ",lookups!$F$2-LEN(SOURCE!D1268)), "")&amp;
      SOURCE!E1268&amp;", "&amp; IF(lookups!$G$2-LEN(SOURCE!E1268) &gt;=0, REPT(" ",lookups!$G$2-LEN(SOURCE!E1268)), "")&amp;
      SOURCE!F1268&amp;", "&amp; IF(lookups!$H$2-LEN(SOURCE!F1268) &gt;= 0, REPT(" ",lookups!$H$2-LEN(SOURCE!F1268)+2), "")&amp;"("&amp;
      SUBSTITUTE(TEXT(SOURCE!G1268,"??0"),"  ","")&amp;" &lt;&lt; TAM_MAX_BITS) |"&amp; IF(lookups!$I$2-3 &gt;= 0, REPT(" ",MAX(1,lookups!$I$2-5+4+1-1-LEN(  IF(ISTEXT(SOURCE!H1268),SOURCE!H1268,  SUBSTITUTE(SUBSTITUTE(TEXT(SOURCE!H1268,"????0"),"  ","")," ",""))   ))), "")&amp;
       IF(ISTEXT(SOURCE!H1268),SOURCE!H1268, SUBSTITUTE(SUBSTITUTE(TEXT(SOURCE!H1268,"????0"),"  ","")," ",""))   &amp;","&amp; IF(lookups!$J$2-3 &gt;= 0, REPT(" ",lookups!$J$2-3-5), "")&amp;
      SOURCE!I1268&amp;
" | "&amp; IF(lookups!$K$2-LEN(SOURCE!I1268) &gt;= 0, REPT(" ",lookups!$K$2-LEN(SOURCE!I1268)), "")&amp;
      SOURCE!J1268&amp;      IF(lookups!$L$2-LEN(SOURCE!J1268) &gt;= 0, REPT(" ",lookups!$L$2-LEN(SOURCE!J1268)), "")&amp;
" | "&amp; IF(lookups!$K$2-LEN(SOURCE!I1268) &gt;= 0, REPT(" ",lookups!$K$2-LEN(SOURCE!I1268)), "")&amp;
      SOURCE!K1268&amp;      IF(lookups!$L$2-LEN(SOURCE!K1268) &gt;= 0, REPT(" ",lookups!$M$2-LEN(SOURCE!K1268)), "")&amp;
" | "&amp; SOURCE!L1268&amp;      IF(lookups!$O$2-LEN(SOURCE!L1268) &gt;= 0, REPT(" ",lookups!$O$2-LEN(SOURCE!L1268)), "")&amp;
" | "&amp; SOURCE!M1268&amp;      IF(lookups!$P$2-LEN(SOURCE!M1268) &gt;= 0, REPT(" ",lookups!$P$2-LEN(SOURCE!M1268)), "")&amp;
      "},"&amp;IF(SOURCE!O1268&lt;&gt;"",""&amp;SOURCE!O1268,"")
 )
)
)</f>
        <v>/* 1238 */  { fnLogNormalP,                 NOPARAM,                     "LgNrm" STD_SUB_p,                             "LgNrm" STD_SUB_p,                             (0 &lt;&lt; TAM_MAX_BITS) |     0, CAT_FNCT | SLS_ENABLED   | US_ENABLED   | EIM_DISABLED | PTP_NONE         },</v>
      </c>
    </row>
    <row r="1269" spans="1:1">
      <c r="A1269" s="80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IF(lookups!$E$2-LEN(SOURCE!C1269) &gt;= 0, REPT(" ",lookups!$E$2-LEN(SOURCE!C1269)), "")&amp;
      SOURCE!D1269&amp;", "&amp; IF(lookups!$F$2-LEN(SOURCE!D1269) &gt;= 0, REPT(" ",lookups!$F$2-LEN(SOURCE!D1269)), "")&amp;
      SOURCE!E1269&amp;", "&amp; IF(lookups!$G$2-LEN(SOURCE!E1269) &gt;=0, REPT(" ",lookups!$G$2-LEN(SOURCE!E1269)), "")&amp;
      SOURCE!F1269&amp;", "&amp; IF(lookups!$H$2-LEN(SOURCE!F1269) &gt;= 0, REPT(" ",lookups!$H$2-LEN(SOURCE!F1269)+2), "")&amp;"("&amp;
      SUBSTITUTE(TEXT(SOURCE!G1269,"??0"),"  ","")&amp;" &lt;&lt; TAM_MAX_BITS) |"&amp; IF(lookups!$I$2-3 &gt;= 0, REPT(" ",MAX(1,lookups!$I$2-5+4+1-1-LEN(  IF(ISTEXT(SOURCE!H1269),SOURCE!H1269,  SUBSTITUTE(SUBSTITUTE(TEXT(SOURCE!H1269,"????0"),"  ","")," ",""))   ))), "")&amp;
       IF(ISTEXT(SOURCE!H1269),SOURCE!H1269, SUBSTITUTE(SUBSTITUTE(TEXT(SOURCE!H1269,"????0"),"  ","")," ",""))   &amp;","&amp; IF(lookups!$J$2-3 &gt;= 0, REPT(" ",lookups!$J$2-3-5), "")&amp;
      SOURCE!I1269&amp;
" | "&amp; IF(lookups!$K$2-LEN(SOURCE!I1269) &gt;= 0, REPT(" ",lookups!$K$2-LEN(SOURCE!I1269)), "")&amp;
      SOURCE!J1269&amp;      IF(lookups!$L$2-LEN(SOURCE!J1269) &gt;= 0, REPT(" ",lookups!$L$2-LEN(SOURCE!J1269)), "")&amp;
" | "&amp; IF(lookups!$K$2-LEN(SOURCE!I1269) &gt;= 0, REPT(" ",lookups!$K$2-LEN(SOURCE!I1269)), "")&amp;
      SOURCE!K1269&amp;      IF(lookups!$L$2-LEN(SOURCE!K1269) &gt;= 0, REPT(" ",lookups!$M$2-LEN(SOURCE!K1269)), "")&amp;
" | "&amp; SOURCE!L1269&amp;      IF(lookups!$O$2-LEN(SOURCE!L1269) &gt;= 0, REPT(" ",lookups!$O$2-LEN(SOURCE!L1269)), "")&amp;
" | "&amp; SOURCE!M1269&amp;      IF(lookups!$P$2-LEN(SOURCE!M1269) &gt;= 0, REPT(" ",lookups!$P$2-LEN(SOURCE!M1269)), "")&amp;
      "},"&amp;IF(SOURCE!O1269&lt;&gt;"",""&amp;SOURCE!O1269,"")
 )
)
)</f>
        <v>/* 1239 */  { fnLogNormalL,                 NOPARAM,                     "LgNrm" STD_GAUSS_BLACK_L STD_GAUSS_WHITE_R,   "LgNrm" STD_GAUSS_BLACK_L STD_GAUSS_WHITE_R,   (0 &lt;&lt; TAM_MAX_BITS) |     0, CAT_FNCT | SLS_ENABLED   | US_ENABLED   | EIM_DISABLED | PTP_NONE         },</v>
      </c>
    </row>
    <row r="1270" spans="1:1">
      <c r="A1270" s="80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IF(lookups!$E$2-LEN(SOURCE!C1270) &gt;= 0, REPT(" ",lookups!$E$2-LEN(SOURCE!C1270)), "")&amp;
      SOURCE!D1270&amp;", "&amp; IF(lookups!$F$2-LEN(SOURCE!D1270) &gt;= 0, REPT(" ",lookups!$F$2-LEN(SOURCE!D1270)), "")&amp;
      SOURCE!E1270&amp;", "&amp; IF(lookups!$G$2-LEN(SOURCE!E1270) &gt;=0, REPT(" ",lookups!$G$2-LEN(SOURCE!E1270)), "")&amp;
      SOURCE!F1270&amp;", "&amp; IF(lookups!$H$2-LEN(SOURCE!F1270) &gt;= 0, REPT(" ",lookups!$H$2-LEN(SOURCE!F1270)+2), "")&amp;"("&amp;
      SUBSTITUTE(TEXT(SOURCE!G1270,"??0"),"  ","")&amp;" &lt;&lt; TAM_MAX_BITS) |"&amp; IF(lookups!$I$2-3 &gt;= 0, REPT(" ",MAX(1,lookups!$I$2-5+4+1-1-LEN(  IF(ISTEXT(SOURCE!H1270),SOURCE!H1270,  SUBSTITUTE(SUBSTITUTE(TEXT(SOURCE!H1270,"????0"),"  ","")," ",""))   ))), "")&amp;
       IF(ISTEXT(SOURCE!H1270),SOURCE!H1270, SUBSTITUTE(SUBSTITUTE(TEXT(SOURCE!H1270,"????0"),"  ","")," ",""))   &amp;","&amp; IF(lookups!$J$2-3 &gt;= 0, REPT(" ",lookups!$J$2-3-5), "")&amp;
      SOURCE!I1270&amp;
" | "&amp; IF(lookups!$K$2-LEN(SOURCE!I1270) &gt;= 0, REPT(" ",lookups!$K$2-LEN(SOURCE!I1270)), "")&amp;
      SOURCE!J1270&amp;      IF(lookups!$L$2-LEN(SOURCE!J1270) &gt;= 0, REPT(" ",lookups!$L$2-LEN(SOURCE!J1270)), "")&amp;
" | "&amp; IF(lookups!$K$2-LEN(SOURCE!I1270) &gt;= 0, REPT(" ",lookups!$K$2-LEN(SOURCE!I1270)), "")&amp;
      SOURCE!K1270&amp;      IF(lookups!$L$2-LEN(SOURCE!K1270) &gt;= 0, REPT(" ",lookups!$M$2-LEN(SOURCE!K1270)), "")&amp;
" | "&amp; SOURCE!L1270&amp;      IF(lookups!$O$2-LEN(SOURCE!L1270) &gt;= 0, REPT(" ",lookups!$O$2-LEN(SOURCE!L1270)), "")&amp;
" | "&amp; SOURCE!M1270&amp;      IF(lookups!$P$2-LEN(SOURCE!M1270) &gt;= 0, REPT(" ",lookups!$P$2-LEN(SOURCE!M1270)), "")&amp;
      "},"&amp;IF(SOURCE!O1270&lt;&gt;"",""&amp;SOURCE!O1270,"")
 )
)
)</f>
        <v>/* 1240 */  { fnLogNormalR,                 NOPARAM,                     "LgNrm" STD_GAUSS_WHITE_L STD_GAUSS_BLACK_R,   "LgNrm" STD_GAUSS_WHITE_L STD_GAUSS_BLACK_R,   (0 &lt;&lt; TAM_MAX_BITS) |     0, CAT_FNCT | SLS_ENABLED   | US_ENABLED   | EIM_DISABLED | PTP_NONE         },</v>
      </c>
    </row>
    <row r="1271" spans="1:1">
      <c r="A1271" s="80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IF(lookups!$E$2-LEN(SOURCE!C1271) &gt;= 0, REPT(" ",lookups!$E$2-LEN(SOURCE!C1271)), "")&amp;
      SOURCE!D1271&amp;", "&amp; IF(lookups!$F$2-LEN(SOURCE!D1271) &gt;= 0, REPT(" ",lookups!$F$2-LEN(SOURCE!D1271)), "")&amp;
      SOURCE!E1271&amp;", "&amp; IF(lookups!$G$2-LEN(SOURCE!E1271) &gt;=0, REPT(" ",lookups!$G$2-LEN(SOURCE!E1271)), "")&amp;
      SOURCE!F1271&amp;", "&amp; IF(lookups!$H$2-LEN(SOURCE!F1271) &gt;= 0, REPT(" ",lookups!$H$2-LEN(SOURCE!F1271)+2), "")&amp;"("&amp;
      SUBSTITUTE(TEXT(SOURCE!G1271,"??0"),"  ","")&amp;" &lt;&lt; TAM_MAX_BITS) |"&amp; IF(lookups!$I$2-3 &gt;= 0, REPT(" ",MAX(1,lookups!$I$2-5+4+1-1-LEN(  IF(ISTEXT(SOURCE!H1271),SOURCE!H1271,  SUBSTITUTE(SUBSTITUTE(TEXT(SOURCE!H1271,"????0"),"  ","")," ",""))   ))), "")&amp;
       IF(ISTEXT(SOURCE!H1271),SOURCE!H1271, SUBSTITUTE(SUBSTITUTE(TEXT(SOURCE!H1271,"????0"),"  ","")," ",""))   &amp;","&amp; IF(lookups!$J$2-3 &gt;= 0, REPT(" ",lookups!$J$2-3-5), "")&amp;
      SOURCE!I1271&amp;
" | "&amp; IF(lookups!$K$2-LEN(SOURCE!I1271) &gt;= 0, REPT(" ",lookups!$K$2-LEN(SOURCE!I1271)), "")&amp;
      SOURCE!J1271&amp;      IF(lookups!$L$2-LEN(SOURCE!J1271) &gt;= 0, REPT(" ",lookups!$L$2-LEN(SOURCE!J1271)), "")&amp;
" | "&amp; IF(lookups!$K$2-LEN(SOURCE!I1271) &gt;= 0, REPT(" ",lookups!$K$2-LEN(SOURCE!I1271)), "")&amp;
      SOURCE!K1271&amp;      IF(lookups!$L$2-LEN(SOURCE!K1271) &gt;= 0, REPT(" ",lookups!$M$2-LEN(SOURCE!K1271)), "")&amp;
" | "&amp; SOURCE!L1271&amp;      IF(lookups!$O$2-LEN(SOURCE!L1271) &gt;= 0, REPT(" ",lookups!$O$2-LEN(SOURCE!L1271)), "")&amp;
" | "&amp; SOURCE!M1271&amp;      IF(lookups!$P$2-LEN(SOURCE!M1271) &gt;= 0, REPT(" ",lookups!$P$2-LEN(SOURCE!M1271)), "")&amp;
      "},"&amp;IF(SOURCE!O1271&lt;&gt;"",""&amp;SOURCE!O1271,"")
 )
)
)</f>
        <v>/* 1241 */  { fnLogNormalI,                 NOPARAM,                     "LgNrm" STD_SUP_MINUS_1,                       "LgNrm" STD_SUP_MINUS_1,                       (0 &lt;&lt; TAM_MAX_BITS) |     0, CAT_FNCT | SLS_ENABLED   | US_ENABLED   | EIM_DISABLED | PTP_NONE         },</v>
      </c>
    </row>
    <row r="1272" spans="1:1">
      <c r="A1272" s="80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IF(lookups!$E$2-LEN(SOURCE!C1272) &gt;= 0, REPT(" ",lookups!$E$2-LEN(SOURCE!C1272)), "")&amp;
      SOURCE!D1272&amp;", "&amp; IF(lookups!$F$2-LEN(SOURCE!D1272) &gt;= 0, REPT(" ",lookups!$F$2-LEN(SOURCE!D1272)), "")&amp;
      SOURCE!E1272&amp;", "&amp; IF(lookups!$G$2-LEN(SOURCE!E1272) &gt;=0, REPT(" ",lookups!$G$2-LEN(SOURCE!E1272)), "")&amp;
      SOURCE!F1272&amp;", "&amp; IF(lookups!$H$2-LEN(SOURCE!F1272) &gt;= 0, REPT(" ",lookups!$H$2-LEN(SOURCE!F1272)+2), "")&amp;"("&amp;
      SUBSTITUTE(TEXT(SOURCE!G1272,"??0"),"  ","")&amp;" &lt;&lt; TAM_MAX_BITS) |"&amp; IF(lookups!$I$2-3 &gt;= 0, REPT(" ",MAX(1,lookups!$I$2-5+4+1-1-LEN(  IF(ISTEXT(SOURCE!H1272),SOURCE!H1272,  SUBSTITUTE(SUBSTITUTE(TEXT(SOURCE!H1272,"????0"),"  ","")," ",""))   ))), "")&amp;
       IF(ISTEXT(SOURCE!H1272),SOURCE!H1272, SUBSTITUTE(SUBSTITUTE(TEXT(SOURCE!H1272,"????0"),"  ","")," ",""))   &amp;","&amp; IF(lookups!$J$2-3 &gt;= 0, REPT(" ",lookups!$J$2-3-5), "")&amp;
      SOURCE!I1272&amp;
" | "&amp; IF(lookups!$K$2-LEN(SOURCE!I1272) &gt;= 0, REPT(" ",lookups!$K$2-LEN(SOURCE!I1272)), "")&amp;
      SOURCE!J1272&amp;      IF(lookups!$L$2-LEN(SOURCE!J1272) &gt;= 0, REPT(" ",lookups!$L$2-LEN(SOURCE!J1272)), "")&amp;
" | "&amp; IF(lookups!$K$2-LEN(SOURCE!I1272) &gt;= 0, REPT(" ",lookups!$K$2-LEN(SOURCE!I1272)), "")&amp;
      SOURCE!K1272&amp;      IF(lookups!$L$2-LEN(SOURCE!K1272) &gt;= 0, REPT(" ",lookups!$M$2-LEN(SOURCE!K1272)), "")&amp;
" | "&amp; SOURCE!L1272&amp;      IF(lookups!$O$2-LEN(SOURCE!L1272) &gt;= 0, REPT(" ",lookups!$O$2-LEN(SOURCE!L1272)), "")&amp;
" | "&amp; SOURCE!M1272&amp;      IF(lookups!$P$2-LEN(SOURCE!M1272) &gt;= 0, REPT(" ",lookups!$P$2-LEN(SOURCE!M1272)), "")&amp;
      "},"&amp;IF(SOURCE!O1272&lt;&gt;"",""&amp;SOURCE!O1272,"")
 )
)
)</f>
        <v>/* 1242 */  { itemToBeCoded,                NOPARAM,                     "Logis:",                                      "Logis:",                                      (0 &lt;&lt; TAM_MAX_BITS) |     0, CAT_MENU | SLS_UNCHANGED | US_UNCHANGED | EIM_DISABLED | PTP_DISABLED     },</v>
      </c>
    </row>
    <row r="1273" spans="1:1">
      <c r="A1273" s="80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IF(lookups!$E$2-LEN(SOURCE!C1273) &gt;= 0, REPT(" ",lookups!$E$2-LEN(SOURCE!C1273)), "")&amp;
      SOURCE!D1273&amp;", "&amp; IF(lookups!$F$2-LEN(SOURCE!D1273) &gt;= 0, REPT(" ",lookups!$F$2-LEN(SOURCE!D1273)), "")&amp;
      SOURCE!E1273&amp;", "&amp; IF(lookups!$G$2-LEN(SOURCE!E1273) &gt;=0, REPT(" ",lookups!$G$2-LEN(SOURCE!E1273)), "")&amp;
      SOURCE!F1273&amp;", "&amp; IF(lookups!$H$2-LEN(SOURCE!F1273) &gt;= 0, REPT(" ",lookups!$H$2-LEN(SOURCE!F1273)+2), "")&amp;"("&amp;
      SUBSTITUTE(TEXT(SOURCE!G1273,"??0"),"  ","")&amp;" &lt;&lt; TAM_MAX_BITS) |"&amp; IF(lookups!$I$2-3 &gt;= 0, REPT(" ",MAX(1,lookups!$I$2-5+4+1-1-LEN(  IF(ISTEXT(SOURCE!H1273),SOURCE!H1273,  SUBSTITUTE(SUBSTITUTE(TEXT(SOURCE!H1273,"????0"),"  ","")," ",""))   ))), "")&amp;
       IF(ISTEXT(SOURCE!H1273),SOURCE!H1273, SUBSTITUTE(SUBSTITUTE(TEXT(SOURCE!H1273,"????0"),"  ","")," ",""))   &amp;","&amp; IF(lookups!$J$2-3 &gt;= 0, REPT(" ",lookups!$J$2-3-5), "")&amp;
      SOURCE!I1273&amp;
" | "&amp; IF(lookups!$K$2-LEN(SOURCE!I1273) &gt;= 0, REPT(" ",lookups!$K$2-LEN(SOURCE!I1273)), "")&amp;
      SOURCE!J1273&amp;      IF(lookups!$L$2-LEN(SOURCE!J1273) &gt;= 0, REPT(" ",lookups!$L$2-LEN(SOURCE!J1273)), "")&amp;
" | "&amp; IF(lookups!$K$2-LEN(SOURCE!I1273) &gt;= 0, REPT(" ",lookups!$K$2-LEN(SOURCE!I1273)), "")&amp;
      SOURCE!K1273&amp;      IF(lookups!$L$2-LEN(SOURCE!K1273) &gt;= 0, REPT(" ",lookups!$M$2-LEN(SOURCE!K1273)), "")&amp;
" | "&amp; SOURCE!L1273&amp;      IF(lookups!$O$2-LEN(SOURCE!L1273) &gt;= 0, REPT(" ",lookups!$O$2-LEN(SOURCE!L1273)), "")&amp;
" | "&amp; SOURCE!M1273&amp;      IF(lookups!$P$2-LEN(SOURCE!M1273) &gt;= 0, REPT(" ",lookups!$P$2-LEN(SOURCE!M1273)), "")&amp;
      "},"&amp;IF(SOURCE!O1273&lt;&gt;"",""&amp;SOURCE!O1273,"")
 )
)
)</f>
        <v>/* 1243 */  { fnLogisticP,                  NOPARAM,                     "Logis" STD_SUB_p,                             "Logis" STD_SUB_p,                             (0 &lt;&lt; TAM_MAX_BITS) |     0, CAT_FNCT | SLS_ENABLED   | US_ENABLED   | EIM_DISABLED | PTP_NONE         },</v>
      </c>
    </row>
    <row r="1274" spans="1:1">
      <c r="A1274" s="80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IF(lookups!$E$2-LEN(SOURCE!C1274) &gt;= 0, REPT(" ",lookups!$E$2-LEN(SOURCE!C1274)), "")&amp;
      SOURCE!D1274&amp;", "&amp; IF(lookups!$F$2-LEN(SOURCE!D1274) &gt;= 0, REPT(" ",lookups!$F$2-LEN(SOURCE!D1274)), "")&amp;
      SOURCE!E1274&amp;", "&amp; IF(lookups!$G$2-LEN(SOURCE!E1274) &gt;=0, REPT(" ",lookups!$G$2-LEN(SOURCE!E1274)), "")&amp;
      SOURCE!F1274&amp;", "&amp; IF(lookups!$H$2-LEN(SOURCE!F1274) &gt;= 0, REPT(" ",lookups!$H$2-LEN(SOURCE!F1274)+2), "")&amp;"("&amp;
      SUBSTITUTE(TEXT(SOURCE!G1274,"??0"),"  ","")&amp;" &lt;&lt; TAM_MAX_BITS) |"&amp; IF(lookups!$I$2-3 &gt;= 0, REPT(" ",MAX(1,lookups!$I$2-5+4+1-1-LEN(  IF(ISTEXT(SOURCE!H1274),SOURCE!H1274,  SUBSTITUTE(SUBSTITUTE(TEXT(SOURCE!H1274,"????0"),"  ","")," ",""))   ))), "")&amp;
       IF(ISTEXT(SOURCE!H1274),SOURCE!H1274, SUBSTITUTE(SUBSTITUTE(TEXT(SOURCE!H1274,"????0"),"  ","")," ",""))   &amp;","&amp; IF(lookups!$J$2-3 &gt;= 0, REPT(" ",lookups!$J$2-3-5), "")&amp;
      SOURCE!I1274&amp;
" | "&amp; IF(lookups!$K$2-LEN(SOURCE!I1274) &gt;= 0, REPT(" ",lookups!$K$2-LEN(SOURCE!I1274)), "")&amp;
      SOURCE!J1274&amp;      IF(lookups!$L$2-LEN(SOURCE!J1274) &gt;= 0, REPT(" ",lookups!$L$2-LEN(SOURCE!J1274)), "")&amp;
" | "&amp; IF(lookups!$K$2-LEN(SOURCE!I1274) &gt;= 0, REPT(" ",lookups!$K$2-LEN(SOURCE!I1274)), "")&amp;
      SOURCE!K1274&amp;      IF(lookups!$L$2-LEN(SOURCE!K1274) &gt;= 0, REPT(" ",lookups!$M$2-LEN(SOURCE!K1274)), "")&amp;
" | "&amp; SOURCE!L1274&amp;      IF(lookups!$O$2-LEN(SOURCE!L1274) &gt;= 0, REPT(" ",lookups!$O$2-LEN(SOURCE!L1274)), "")&amp;
" | "&amp; SOURCE!M1274&amp;      IF(lookups!$P$2-LEN(SOURCE!M1274) &gt;= 0, REPT(" ",lookups!$P$2-LEN(SOURCE!M1274)), "")&amp;
      "},"&amp;IF(SOURCE!O1274&lt;&gt;"",""&amp;SOURCE!O1274,"")
 )
)
)</f>
        <v>/* 1244 */  { fnLogisticL,                  NOPARAM,                     "Logis" STD_GAUSS_BLACK_L STD_GAUSS_WHITE_R,   "Logis" STD_GAUSS_BLACK_L STD_GAUSS_WHITE_R,   (0 &lt;&lt; TAM_MAX_BITS) |     0, CAT_FNCT | SLS_ENABLED   | US_ENABLED   | EIM_DISABLED | PTP_NONE         },</v>
      </c>
    </row>
    <row r="1275" spans="1:1">
      <c r="A1275" s="80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IF(lookups!$E$2-LEN(SOURCE!C1275) &gt;= 0, REPT(" ",lookups!$E$2-LEN(SOURCE!C1275)), "")&amp;
      SOURCE!D1275&amp;", "&amp; IF(lookups!$F$2-LEN(SOURCE!D1275) &gt;= 0, REPT(" ",lookups!$F$2-LEN(SOURCE!D1275)), "")&amp;
      SOURCE!E1275&amp;", "&amp; IF(lookups!$G$2-LEN(SOURCE!E1275) &gt;=0, REPT(" ",lookups!$G$2-LEN(SOURCE!E1275)), "")&amp;
      SOURCE!F1275&amp;", "&amp; IF(lookups!$H$2-LEN(SOURCE!F1275) &gt;= 0, REPT(" ",lookups!$H$2-LEN(SOURCE!F1275)+2), "")&amp;"("&amp;
      SUBSTITUTE(TEXT(SOURCE!G1275,"??0"),"  ","")&amp;" &lt;&lt; TAM_MAX_BITS) |"&amp; IF(lookups!$I$2-3 &gt;= 0, REPT(" ",MAX(1,lookups!$I$2-5+4+1-1-LEN(  IF(ISTEXT(SOURCE!H1275),SOURCE!H1275,  SUBSTITUTE(SUBSTITUTE(TEXT(SOURCE!H1275,"????0"),"  ","")," ",""))   ))), "")&amp;
       IF(ISTEXT(SOURCE!H1275),SOURCE!H1275, SUBSTITUTE(SUBSTITUTE(TEXT(SOURCE!H1275,"????0"),"  ","")," ",""))   &amp;","&amp; IF(lookups!$J$2-3 &gt;= 0, REPT(" ",lookups!$J$2-3-5), "")&amp;
      SOURCE!I1275&amp;
" | "&amp; IF(lookups!$K$2-LEN(SOURCE!I1275) &gt;= 0, REPT(" ",lookups!$K$2-LEN(SOURCE!I1275)), "")&amp;
      SOURCE!J1275&amp;      IF(lookups!$L$2-LEN(SOURCE!J1275) &gt;= 0, REPT(" ",lookups!$L$2-LEN(SOURCE!J1275)), "")&amp;
" | "&amp; IF(lookups!$K$2-LEN(SOURCE!I1275) &gt;= 0, REPT(" ",lookups!$K$2-LEN(SOURCE!I1275)), "")&amp;
      SOURCE!K1275&amp;      IF(lookups!$L$2-LEN(SOURCE!K1275) &gt;= 0, REPT(" ",lookups!$M$2-LEN(SOURCE!K1275)), "")&amp;
" | "&amp; SOURCE!L1275&amp;      IF(lookups!$O$2-LEN(SOURCE!L1275) &gt;= 0, REPT(" ",lookups!$O$2-LEN(SOURCE!L1275)), "")&amp;
" | "&amp; SOURCE!M1275&amp;      IF(lookups!$P$2-LEN(SOURCE!M1275) &gt;= 0, REPT(" ",lookups!$P$2-LEN(SOURCE!M1275)), "")&amp;
      "},"&amp;IF(SOURCE!O1275&lt;&gt;"",""&amp;SOURCE!O1275,"")
 )
)
)</f>
        <v>/* 1245 */  { fnLogisticR,                  NOPARAM,                     "Logis" STD_GAUSS_WHITE_L STD_GAUSS_BLACK_R,   "Logis" STD_GAUSS_WHITE_L STD_GAUSS_BLACK_R,   (0 &lt;&lt; TAM_MAX_BITS) |     0, CAT_FNCT | SLS_ENABLED   | US_ENABLED   | EIM_DISABLED | PTP_NONE         },</v>
      </c>
    </row>
    <row r="1276" spans="1:1">
      <c r="A1276" s="80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IF(lookups!$E$2-LEN(SOURCE!C1276) &gt;= 0, REPT(" ",lookups!$E$2-LEN(SOURCE!C1276)), "")&amp;
      SOURCE!D1276&amp;", "&amp; IF(lookups!$F$2-LEN(SOURCE!D1276) &gt;= 0, REPT(" ",lookups!$F$2-LEN(SOURCE!D1276)), "")&amp;
      SOURCE!E1276&amp;", "&amp; IF(lookups!$G$2-LEN(SOURCE!E1276) &gt;=0, REPT(" ",lookups!$G$2-LEN(SOURCE!E1276)), "")&amp;
      SOURCE!F1276&amp;", "&amp; IF(lookups!$H$2-LEN(SOURCE!F1276) &gt;= 0, REPT(" ",lookups!$H$2-LEN(SOURCE!F1276)+2), "")&amp;"("&amp;
      SUBSTITUTE(TEXT(SOURCE!G1276,"??0"),"  ","")&amp;" &lt;&lt; TAM_MAX_BITS) |"&amp; IF(lookups!$I$2-3 &gt;= 0, REPT(" ",MAX(1,lookups!$I$2-5+4+1-1-LEN(  IF(ISTEXT(SOURCE!H1276),SOURCE!H1276,  SUBSTITUTE(SUBSTITUTE(TEXT(SOURCE!H1276,"????0"),"  ","")," ",""))   ))), "")&amp;
       IF(ISTEXT(SOURCE!H1276),SOURCE!H1276, SUBSTITUTE(SUBSTITUTE(TEXT(SOURCE!H1276,"????0"),"  ","")," ",""))   &amp;","&amp; IF(lookups!$J$2-3 &gt;= 0, REPT(" ",lookups!$J$2-3-5), "")&amp;
      SOURCE!I1276&amp;
" | "&amp; IF(lookups!$K$2-LEN(SOURCE!I1276) &gt;= 0, REPT(" ",lookups!$K$2-LEN(SOURCE!I1276)), "")&amp;
      SOURCE!J1276&amp;      IF(lookups!$L$2-LEN(SOURCE!J1276) &gt;= 0, REPT(" ",lookups!$L$2-LEN(SOURCE!J1276)), "")&amp;
" | "&amp; IF(lookups!$K$2-LEN(SOURCE!I1276) &gt;= 0, REPT(" ",lookups!$K$2-LEN(SOURCE!I1276)), "")&amp;
      SOURCE!K1276&amp;      IF(lookups!$L$2-LEN(SOURCE!K1276) &gt;= 0, REPT(" ",lookups!$M$2-LEN(SOURCE!K1276)), "")&amp;
" | "&amp; SOURCE!L1276&amp;      IF(lookups!$O$2-LEN(SOURCE!L1276) &gt;= 0, REPT(" ",lookups!$O$2-LEN(SOURCE!L1276)), "")&amp;
" | "&amp; SOURCE!M1276&amp;      IF(lookups!$P$2-LEN(SOURCE!M1276) &gt;= 0, REPT(" ",lookups!$P$2-LEN(SOURCE!M1276)), "")&amp;
      "},"&amp;IF(SOURCE!O1276&lt;&gt;"",""&amp;SOURCE!O1276,"")
 )
)
)</f>
        <v>/* 1246 */  { fnLogisticI,                  NOPARAM,                     "Logis" STD_SUP_MINUS_1,                       "Logis" STD_SUP_MINUS_1,                       (0 &lt;&lt; TAM_MAX_BITS) |     0, CAT_FNCT | SLS_ENABLED   | US_ENABLED   | EIM_DISABLED | PTP_NONE         },</v>
      </c>
    </row>
    <row r="1277" spans="1:1">
      <c r="A1277" s="80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IF(lookups!$E$2-LEN(SOURCE!C1277) &gt;= 0, REPT(" ",lookups!$E$2-LEN(SOURCE!C1277)), "")&amp;
      SOURCE!D1277&amp;", "&amp; IF(lookups!$F$2-LEN(SOURCE!D1277) &gt;= 0, REPT(" ",lookups!$F$2-LEN(SOURCE!D1277)), "")&amp;
      SOURCE!E1277&amp;", "&amp; IF(lookups!$G$2-LEN(SOURCE!E1277) &gt;=0, REPT(" ",lookups!$G$2-LEN(SOURCE!E1277)), "")&amp;
      SOURCE!F1277&amp;", "&amp; IF(lookups!$H$2-LEN(SOURCE!F1277) &gt;= 0, REPT(" ",lookups!$H$2-LEN(SOURCE!F1277)+2), "")&amp;"("&amp;
      SUBSTITUTE(TEXT(SOURCE!G1277,"??0"),"  ","")&amp;" &lt;&lt; TAM_MAX_BITS) |"&amp; IF(lookups!$I$2-3 &gt;= 0, REPT(" ",MAX(1,lookups!$I$2-5+4+1-1-LEN(  IF(ISTEXT(SOURCE!H1277),SOURCE!H1277,  SUBSTITUTE(SUBSTITUTE(TEXT(SOURCE!H1277,"????0"),"  ","")," ",""))   ))), "")&amp;
       IF(ISTEXT(SOURCE!H1277),SOURCE!H1277, SUBSTITUTE(SUBSTITUTE(TEXT(SOURCE!H1277,"????0"),"  ","")," ",""))   &amp;","&amp; IF(lookups!$J$2-3 &gt;= 0, REPT(" ",lookups!$J$2-3-5), "")&amp;
      SOURCE!I1277&amp;
" | "&amp; IF(lookups!$K$2-LEN(SOURCE!I1277) &gt;= 0, REPT(" ",lookups!$K$2-LEN(SOURCE!I1277)), "")&amp;
      SOURCE!J1277&amp;      IF(lookups!$L$2-LEN(SOURCE!J1277) &gt;= 0, REPT(" ",lookups!$L$2-LEN(SOURCE!J1277)), "")&amp;
" | "&amp; IF(lookups!$K$2-LEN(SOURCE!I1277) &gt;= 0, REPT(" ",lookups!$K$2-LEN(SOURCE!I1277)), "")&amp;
      SOURCE!K1277&amp;      IF(lookups!$L$2-LEN(SOURCE!K1277) &gt;= 0, REPT(" ",lookups!$M$2-LEN(SOURCE!K1277)), "")&amp;
" | "&amp; SOURCE!L1277&amp;      IF(lookups!$O$2-LEN(SOURCE!L1277) &gt;= 0, REPT(" ",lookups!$O$2-LEN(SOURCE!L1277)), "")&amp;
" | "&amp; SOURCE!M1277&amp;      IF(lookups!$P$2-LEN(SOURCE!M1277) &gt;= 0, REPT(" ",lookups!$P$2-LEN(SOURCE!M1277)), "")&amp;
      "},"&amp;IF(SOURCE!O1277&lt;&gt;"",""&amp;SOURCE!O1277,"")
 )
)
)</f>
        <v>/* 1247 */  { itemToBeCoded,                NOPARAM,                     "NBin:",                                       "NBin:",                                       (0 &lt;&lt; TAM_MAX_BITS) |     0, CAT_MENU | SLS_UNCHANGED | US_UNCHANGED | EIM_DISABLED | PTP_DISABLED     },</v>
      </c>
    </row>
    <row r="1278" spans="1:1">
      <c r="A1278" s="80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IF(lookups!$E$2-LEN(SOURCE!C1278) &gt;= 0, REPT(" ",lookups!$E$2-LEN(SOURCE!C1278)), "")&amp;
      SOURCE!D1278&amp;", "&amp; IF(lookups!$F$2-LEN(SOURCE!D1278) &gt;= 0, REPT(" ",lookups!$F$2-LEN(SOURCE!D1278)), "")&amp;
      SOURCE!E1278&amp;", "&amp; IF(lookups!$G$2-LEN(SOURCE!E1278) &gt;=0, REPT(" ",lookups!$G$2-LEN(SOURCE!E1278)), "")&amp;
      SOURCE!F1278&amp;", "&amp; IF(lookups!$H$2-LEN(SOURCE!F1278) &gt;= 0, REPT(" ",lookups!$H$2-LEN(SOURCE!F1278)+2), "")&amp;"("&amp;
      SUBSTITUTE(TEXT(SOURCE!G1278,"??0"),"  ","")&amp;" &lt;&lt; TAM_MAX_BITS) |"&amp; IF(lookups!$I$2-3 &gt;= 0, REPT(" ",MAX(1,lookups!$I$2-5+4+1-1-LEN(  IF(ISTEXT(SOURCE!H1278),SOURCE!H1278,  SUBSTITUTE(SUBSTITUTE(TEXT(SOURCE!H1278,"????0"),"  ","")," ",""))   ))), "")&amp;
       IF(ISTEXT(SOURCE!H1278),SOURCE!H1278, SUBSTITUTE(SUBSTITUTE(TEXT(SOURCE!H1278,"????0"),"  ","")," ",""))   &amp;","&amp; IF(lookups!$J$2-3 &gt;= 0, REPT(" ",lookups!$J$2-3-5), "")&amp;
      SOURCE!I1278&amp;
" | "&amp; IF(lookups!$K$2-LEN(SOURCE!I1278) &gt;= 0, REPT(" ",lookups!$K$2-LEN(SOURCE!I1278)), "")&amp;
      SOURCE!J1278&amp;      IF(lookups!$L$2-LEN(SOURCE!J1278) &gt;= 0, REPT(" ",lookups!$L$2-LEN(SOURCE!J1278)), "")&amp;
" | "&amp; IF(lookups!$K$2-LEN(SOURCE!I1278) &gt;= 0, REPT(" ",lookups!$K$2-LEN(SOURCE!I1278)), "")&amp;
      SOURCE!K1278&amp;      IF(lookups!$L$2-LEN(SOURCE!K1278) &gt;= 0, REPT(" ",lookups!$M$2-LEN(SOURCE!K1278)), "")&amp;
" | "&amp; SOURCE!L1278&amp;      IF(lookups!$O$2-LEN(SOURCE!L1278) &gt;= 0, REPT(" ",lookups!$O$2-LEN(SOURCE!L1278)), "")&amp;
" | "&amp; SOURCE!M1278&amp;      IF(lookups!$P$2-LEN(SOURCE!M1278) &gt;= 0, REPT(" ",lookups!$P$2-LEN(SOURCE!M1278)), "")&amp;
      "},"&amp;IF(SOURCE!O1278&lt;&gt;"",""&amp;SOURCE!O1278,"")
 )
)
)</f>
        <v>/* 1248 */  { fnNegBinomialP,               NOPARAM,                     "NBin" STD_SUB_p,                              "NBin" STD_SUB_p,                              (0 &lt;&lt; TAM_MAX_BITS) |     0, CAT_FNCT | SLS_ENABLED   | US_ENABLED   | EIM_DISABLED | PTP_NONE         },</v>
      </c>
    </row>
    <row r="1279" spans="1:1">
      <c r="A1279" s="80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IF(lookups!$E$2-LEN(SOURCE!C1279) &gt;= 0, REPT(" ",lookups!$E$2-LEN(SOURCE!C1279)), "")&amp;
      SOURCE!D1279&amp;", "&amp; IF(lookups!$F$2-LEN(SOURCE!D1279) &gt;= 0, REPT(" ",lookups!$F$2-LEN(SOURCE!D1279)), "")&amp;
      SOURCE!E1279&amp;", "&amp; IF(lookups!$G$2-LEN(SOURCE!E1279) &gt;=0, REPT(" ",lookups!$G$2-LEN(SOURCE!E1279)), "")&amp;
      SOURCE!F1279&amp;", "&amp; IF(lookups!$H$2-LEN(SOURCE!F1279) &gt;= 0, REPT(" ",lookups!$H$2-LEN(SOURCE!F1279)+2), "")&amp;"("&amp;
      SUBSTITUTE(TEXT(SOURCE!G1279,"??0"),"  ","")&amp;" &lt;&lt; TAM_MAX_BITS) |"&amp; IF(lookups!$I$2-3 &gt;= 0, REPT(" ",MAX(1,lookups!$I$2-5+4+1-1-LEN(  IF(ISTEXT(SOURCE!H1279),SOURCE!H1279,  SUBSTITUTE(SUBSTITUTE(TEXT(SOURCE!H1279,"????0"),"  ","")," ",""))   ))), "")&amp;
       IF(ISTEXT(SOURCE!H1279),SOURCE!H1279, SUBSTITUTE(SUBSTITUTE(TEXT(SOURCE!H1279,"????0"),"  ","")," ",""))   &amp;","&amp; IF(lookups!$J$2-3 &gt;= 0, REPT(" ",lookups!$J$2-3-5), "")&amp;
      SOURCE!I1279&amp;
" | "&amp; IF(lookups!$K$2-LEN(SOURCE!I1279) &gt;= 0, REPT(" ",lookups!$K$2-LEN(SOURCE!I1279)), "")&amp;
      SOURCE!J1279&amp;      IF(lookups!$L$2-LEN(SOURCE!J1279) &gt;= 0, REPT(" ",lookups!$L$2-LEN(SOURCE!J1279)), "")&amp;
" | "&amp; IF(lookups!$K$2-LEN(SOURCE!I1279) &gt;= 0, REPT(" ",lookups!$K$2-LEN(SOURCE!I1279)), "")&amp;
      SOURCE!K1279&amp;      IF(lookups!$L$2-LEN(SOURCE!K1279) &gt;= 0, REPT(" ",lookups!$M$2-LEN(SOURCE!K1279)), "")&amp;
" | "&amp; SOURCE!L1279&amp;      IF(lookups!$O$2-LEN(SOURCE!L1279) &gt;= 0, REPT(" ",lookups!$O$2-LEN(SOURCE!L1279)), "")&amp;
" | "&amp; SOURCE!M1279&amp;      IF(lookups!$P$2-LEN(SOURCE!M1279) &gt;= 0, REPT(" ",lookups!$P$2-LEN(SOURCE!M1279)), "")&amp;
      "},"&amp;IF(SOURCE!O1279&lt;&gt;"",""&amp;SOURCE!O1279,"")
 )
)
)</f>
        <v>/* 1249 */  { fnNegBinomialL,               NOPARAM,                     "NBin" STD_GAUSS_BLACK_L STD_GAUSS_WHITE_R,    "NBin" STD_GAUSS_BLACK_L STD_GAUSS_WHITE_R,    (0 &lt;&lt; TAM_MAX_BITS) |     0, CAT_FNCT | SLS_ENABLED   | US_ENABLED   | EIM_DISABLED | PTP_NONE         },</v>
      </c>
    </row>
    <row r="1280" spans="1:1">
      <c r="A1280" s="80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IF(lookups!$E$2-LEN(SOURCE!C1280) &gt;= 0, REPT(" ",lookups!$E$2-LEN(SOURCE!C1280)), "")&amp;
      SOURCE!D1280&amp;", "&amp; IF(lookups!$F$2-LEN(SOURCE!D1280) &gt;= 0, REPT(" ",lookups!$F$2-LEN(SOURCE!D1280)), "")&amp;
      SOURCE!E1280&amp;", "&amp; IF(lookups!$G$2-LEN(SOURCE!E1280) &gt;=0, REPT(" ",lookups!$G$2-LEN(SOURCE!E1280)), "")&amp;
      SOURCE!F1280&amp;", "&amp; IF(lookups!$H$2-LEN(SOURCE!F1280) &gt;= 0, REPT(" ",lookups!$H$2-LEN(SOURCE!F1280)+2), "")&amp;"("&amp;
      SUBSTITUTE(TEXT(SOURCE!G1280,"??0"),"  ","")&amp;" &lt;&lt; TAM_MAX_BITS) |"&amp; IF(lookups!$I$2-3 &gt;= 0, REPT(" ",MAX(1,lookups!$I$2-5+4+1-1-LEN(  IF(ISTEXT(SOURCE!H1280),SOURCE!H1280,  SUBSTITUTE(SUBSTITUTE(TEXT(SOURCE!H1280,"????0"),"  ","")," ",""))   ))), "")&amp;
       IF(ISTEXT(SOURCE!H1280),SOURCE!H1280, SUBSTITUTE(SUBSTITUTE(TEXT(SOURCE!H1280,"????0"),"  ","")," ",""))   &amp;","&amp; IF(lookups!$J$2-3 &gt;= 0, REPT(" ",lookups!$J$2-3-5), "")&amp;
      SOURCE!I1280&amp;
" | "&amp; IF(lookups!$K$2-LEN(SOURCE!I1280) &gt;= 0, REPT(" ",lookups!$K$2-LEN(SOURCE!I1280)), "")&amp;
      SOURCE!J1280&amp;      IF(lookups!$L$2-LEN(SOURCE!J1280) &gt;= 0, REPT(" ",lookups!$L$2-LEN(SOURCE!J1280)), "")&amp;
" | "&amp; IF(lookups!$K$2-LEN(SOURCE!I1280) &gt;= 0, REPT(" ",lookups!$K$2-LEN(SOURCE!I1280)), "")&amp;
      SOURCE!K1280&amp;      IF(lookups!$L$2-LEN(SOURCE!K1280) &gt;= 0, REPT(" ",lookups!$M$2-LEN(SOURCE!K1280)), "")&amp;
" | "&amp; SOURCE!L1280&amp;      IF(lookups!$O$2-LEN(SOURCE!L1280) &gt;= 0, REPT(" ",lookups!$O$2-LEN(SOURCE!L1280)), "")&amp;
" | "&amp; SOURCE!M1280&amp;      IF(lookups!$P$2-LEN(SOURCE!M1280) &gt;= 0, REPT(" ",lookups!$P$2-LEN(SOURCE!M1280)), "")&amp;
      "},"&amp;IF(SOURCE!O1280&lt;&gt;"",""&amp;SOURCE!O1280,"")
 )
)
)</f>
        <v>/* 1250 */  { fnNegBinomialR,               NOPARAM,                     "NBin" STD_GAUSS_WHITE_L STD_GAUSS_BLACK_R,    "NBin" STD_GAUSS_WHITE_L STD_GAUSS_BLACK_R,    (0 &lt;&lt; TAM_MAX_BITS) |     0, CAT_FNCT | SLS_ENABLED   | US_ENABLED   | EIM_DISABLED | PTP_NONE         },</v>
      </c>
    </row>
    <row r="1281" spans="1:1">
      <c r="A1281" s="80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IF(lookups!$E$2-LEN(SOURCE!C1281) &gt;= 0, REPT(" ",lookups!$E$2-LEN(SOURCE!C1281)), "")&amp;
      SOURCE!D1281&amp;", "&amp; IF(lookups!$F$2-LEN(SOURCE!D1281) &gt;= 0, REPT(" ",lookups!$F$2-LEN(SOURCE!D1281)), "")&amp;
      SOURCE!E1281&amp;", "&amp; IF(lookups!$G$2-LEN(SOURCE!E1281) &gt;=0, REPT(" ",lookups!$G$2-LEN(SOURCE!E1281)), "")&amp;
      SOURCE!F1281&amp;", "&amp; IF(lookups!$H$2-LEN(SOURCE!F1281) &gt;= 0, REPT(" ",lookups!$H$2-LEN(SOURCE!F1281)+2), "")&amp;"("&amp;
      SUBSTITUTE(TEXT(SOURCE!G1281,"??0"),"  ","")&amp;" &lt;&lt; TAM_MAX_BITS) |"&amp; IF(lookups!$I$2-3 &gt;= 0, REPT(" ",MAX(1,lookups!$I$2-5+4+1-1-LEN(  IF(ISTEXT(SOURCE!H1281),SOURCE!H1281,  SUBSTITUTE(SUBSTITUTE(TEXT(SOURCE!H1281,"????0"),"  ","")," ",""))   ))), "")&amp;
       IF(ISTEXT(SOURCE!H1281),SOURCE!H1281, SUBSTITUTE(SUBSTITUTE(TEXT(SOURCE!H1281,"????0"),"  ","")," ",""))   &amp;","&amp; IF(lookups!$J$2-3 &gt;= 0, REPT(" ",lookups!$J$2-3-5), "")&amp;
      SOURCE!I1281&amp;
" | "&amp; IF(lookups!$K$2-LEN(SOURCE!I1281) &gt;= 0, REPT(" ",lookups!$K$2-LEN(SOURCE!I1281)), "")&amp;
      SOURCE!J1281&amp;      IF(lookups!$L$2-LEN(SOURCE!J1281) &gt;= 0, REPT(" ",lookups!$L$2-LEN(SOURCE!J1281)), "")&amp;
" | "&amp; IF(lookups!$K$2-LEN(SOURCE!I1281) &gt;= 0, REPT(" ",lookups!$K$2-LEN(SOURCE!I1281)), "")&amp;
      SOURCE!K1281&amp;      IF(lookups!$L$2-LEN(SOURCE!K1281) &gt;= 0, REPT(" ",lookups!$M$2-LEN(SOURCE!K1281)), "")&amp;
" | "&amp; SOURCE!L1281&amp;      IF(lookups!$O$2-LEN(SOURCE!L1281) &gt;= 0, REPT(" ",lookups!$O$2-LEN(SOURCE!L1281)), "")&amp;
" | "&amp; SOURCE!M1281&amp;      IF(lookups!$P$2-LEN(SOURCE!M1281) &gt;= 0, REPT(" ",lookups!$P$2-LEN(SOURCE!M1281)), "")&amp;
      "},"&amp;IF(SOURCE!O1281&lt;&gt;"",""&amp;SOURCE!O1281,"")
 )
)
)</f>
        <v>/* 1251 */  { fnNegBinomialI,               NOPARAM,                     "NBin" STD_SUP_MINUS_1,                        "NBin" STD_SUP_MINUS_1,                        (0 &lt;&lt; TAM_MAX_BITS) |     0, CAT_FNCT | SLS_ENABLED   | US_ENABLED   | EIM_DISABLED | PTP_NONE         },</v>
      </c>
    </row>
    <row r="1282" spans="1:1">
      <c r="A1282" s="80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IF(lookups!$E$2-LEN(SOURCE!C1282) &gt;= 0, REPT(" ",lookups!$E$2-LEN(SOURCE!C1282)), "")&amp;
      SOURCE!D1282&amp;", "&amp; IF(lookups!$F$2-LEN(SOURCE!D1282) &gt;= 0, REPT(" ",lookups!$F$2-LEN(SOURCE!D1282)), "")&amp;
      SOURCE!E1282&amp;", "&amp; IF(lookups!$G$2-LEN(SOURCE!E1282) &gt;=0, REPT(" ",lookups!$G$2-LEN(SOURCE!E1282)), "")&amp;
      SOURCE!F1282&amp;", "&amp; IF(lookups!$H$2-LEN(SOURCE!F1282) &gt;= 0, REPT(" ",lookups!$H$2-LEN(SOURCE!F1282)+2), "")&amp;"("&amp;
      SUBSTITUTE(TEXT(SOURCE!G1282,"??0"),"  ","")&amp;" &lt;&lt; TAM_MAX_BITS) |"&amp; IF(lookups!$I$2-3 &gt;= 0, REPT(" ",MAX(1,lookups!$I$2-5+4+1-1-LEN(  IF(ISTEXT(SOURCE!H1282),SOURCE!H1282,  SUBSTITUTE(SUBSTITUTE(TEXT(SOURCE!H1282,"????0"),"  ","")," ",""))   ))), "")&amp;
       IF(ISTEXT(SOURCE!H1282),SOURCE!H1282, SUBSTITUTE(SUBSTITUTE(TEXT(SOURCE!H1282,"????0"),"  ","")," ",""))   &amp;","&amp; IF(lookups!$J$2-3 &gt;= 0, REPT(" ",lookups!$J$2-3-5), "")&amp;
      SOURCE!I1282&amp;
" | "&amp; IF(lookups!$K$2-LEN(SOURCE!I1282) &gt;= 0, REPT(" ",lookups!$K$2-LEN(SOURCE!I1282)), "")&amp;
      SOURCE!J1282&amp;      IF(lookups!$L$2-LEN(SOURCE!J1282) &gt;= 0, REPT(" ",lookups!$L$2-LEN(SOURCE!J1282)), "")&amp;
" | "&amp; IF(lookups!$K$2-LEN(SOURCE!I1282) &gt;= 0, REPT(" ",lookups!$K$2-LEN(SOURCE!I1282)), "")&amp;
      SOURCE!K1282&amp;      IF(lookups!$L$2-LEN(SOURCE!K1282) &gt;= 0, REPT(" ",lookups!$M$2-LEN(SOURCE!K1282)), "")&amp;
" | "&amp; SOURCE!L1282&amp;      IF(lookups!$O$2-LEN(SOURCE!L1282) &gt;= 0, REPT(" ",lookups!$O$2-LEN(SOURCE!L1282)), "")&amp;
" | "&amp; SOURCE!M1282&amp;      IF(lookups!$P$2-LEN(SOURCE!M1282) &gt;= 0, REPT(" ",lookups!$P$2-LEN(SOURCE!M1282)), "")&amp;
      "},"&amp;IF(SOURCE!O1282&lt;&gt;"",""&amp;SOURCE!O1282,"")
 )
)
)</f>
        <v>/* 1252 */  { itemToBeCoded,                NOPARAM,                     "Norml:",                                      "Norml:",                                      (0 &lt;&lt; TAM_MAX_BITS) |     0, CAT_MENU | SLS_UNCHANGED | US_UNCHANGED | EIM_DISABLED | PTP_DISABLED     },</v>
      </c>
    </row>
    <row r="1283" spans="1:1">
      <c r="A1283" s="80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IF(lookups!$E$2-LEN(SOURCE!C1283) &gt;= 0, REPT(" ",lookups!$E$2-LEN(SOURCE!C1283)), "")&amp;
      SOURCE!D1283&amp;", "&amp; IF(lookups!$F$2-LEN(SOURCE!D1283) &gt;= 0, REPT(" ",lookups!$F$2-LEN(SOURCE!D1283)), "")&amp;
      SOURCE!E1283&amp;", "&amp; IF(lookups!$G$2-LEN(SOURCE!E1283) &gt;=0, REPT(" ",lookups!$G$2-LEN(SOURCE!E1283)), "")&amp;
      SOURCE!F1283&amp;", "&amp; IF(lookups!$H$2-LEN(SOURCE!F1283) &gt;= 0, REPT(" ",lookups!$H$2-LEN(SOURCE!F1283)+2), "")&amp;"("&amp;
      SUBSTITUTE(TEXT(SOURCE!G1283,"??0"),"  ","")&amp;" &lt;&lt; TAM_MAX_BITS) |"&amp; IF(lookups!$I$2-3 &gt;= 0, REPT(" ",MAX(1,lookups!$I$2-5+4+1-1-LEN(  IF(ISTEXT(SOURCE!H1283),SOURCE!H1283,  SUBSTITUTE(SUBSTITUTE(TEXT(SOURCE!H1283,"????0"),"  ","")," ",""))   ))), "")&amp;
       IF(ISTEXT(SOURCE!H1283),SOURCE!H1283, SUBSTITUTE(SUBSTITUTE(TEXT(SOURCE!H1283,"????0"),"  ","")," ",""))   &amp;","&amp; IF(lookups!$J$2-3 &gt;= 0, REPT(" ",lookups!$J$2-3-5), "")&amp;
      SOURCE!I1283&amp;
" | "&amp; IF(lookups!$K$2-LEN(SOURCE!I1283) &gt;= 0, REPT(" ",lookups!$K$2-LEN(SOURCE!I1283)), "")&amp;
      SOURCE!J1283&amp;      IF(lookups!$L$2-LEN(SOURCE!J1283) &gt;= 0, REPT(" ",lookups!$L$2-LEN(SOURCE!J1283)), "")&amp;
" | "&amp; IF(lookups!$K$2-LEN(SOURCE!I1283) &gt;= 0, REPT(" ",lookups!$K$2-LEN(SOURCE!I1283)), "")&amp;
      SOURCE!K1283&amp;      IF(lookups!$L$2-LEN(SOURCE!K1283) &gt;= 0, REPT(" ",lookups!$M$2-LEN(SOURCE!K1283)), "")&amp;
" | "&amp; SOURCE!L1283&amp;      IF(lookups!$O$2-LEN(SOURCE!L1283) &gt;= 0, REPT(" ",lookups!$O$2-LEN(SOURCE!L1283)), "")&amp;
" | "&amp; SOURCE!M1283&amp;      IF(lookups!$P$2-LEN(SOURCE!M1283) &gt;= 0, REPT(" ",lookups!$P$2-LEN(SOURCE!M1283)), "")&amp;
      "},"&amp;IF(SOURCE!O1283&lt;&gt;"",""&amp;SOURCE!O1283,"")
 )
)
)</f>
        <v>/* 1253 */  { fnNormalP,                    NOPARAM,                     "Norml" STD_SUB_p,                             "Norml" STD_SUB_p,                             (0 &lt;&lt; TAM_MAX_BITS) |     0, CAT_FNCT | SLS_ENABLED   | US_ENABLED   | EIM_DISABLED | PTP_NONE         },</v>
      </c>
    </row>
    <row r="1284" spans="1:1">
      <c r="A1284" s="80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IF(lookups!$E$2-LEN(SOURCE!C1284) &gt;= 0, REPT(" ",lookups!$E$2-LEN(SOURCE!C1284)), "")&amp;
      SOURCE!D1284&amp;", "&amp; IF(lookups!$F$2-LEN(SOURCE!D1284) &gt;= 0, REPT(" ",lookups!$F$2-LEN(SOURCE!D1284)), "")&amp;
      SOURCE!E1284&amp;", "&amp; IF(lookups!$G$2-LEN(SOURCE!E1284) &gt;=0, REPT(" ",lookups!$G$2-LEN(SOURCE!E1284)), "")&amp;
      SOURCE!F1284&amp;", "&amp; IF(lookups!$H$2-LEN(SOURCE!F1284) &gt;= 0, REPT(" ",lookups!$H$2-LEN(SOURCE!F1284)+2), "")&amp;"("&amp;
      SUBSTITUTE(TEXT(SOURCE!G1284,"??0"),"  ","")&amp;" &lt;&lt; TAM_MAX_BITS) |"&amp; IF(lookups!$I$2-3 &gt;= 0, REPT(" ",MAX(1,lookups!$I$2-5+4+1-1-LEN(  IF(ISTEXT(SOURCE!H1284),SOURCE!H1284,  SUBSTITUTE(SUBSTITUTE(TEXT(SOURCE!H1284,"????0"),"  ","")," ",""))   ))), "")&amp;
       IF(ISTEXT(SOURCE!H1284),SOURCE!H1284, SUBSTITUTE(SUBSTITUTE(TEXT(SOURCE!H1284,"????0"),"  ","")," ",""))   &amp;","&amp; IF(lookups!$J$2-3 &gt;= 0, REPT(" ",lookups!$J$2-3-5), "")&amp;
      SOURCE!I1284&amp;
" | "&amp; IF(lookups!$K$2-LEN(SOURCE!I1284) &gt;= 0, REPT(" ",lookups!$K$2-LEN(SOURCE!I1284)), "")&amp;
      SOURCE!J1284&amp;      IF(lookups!$L$2-LEN(SOURCE!J1284) &gt;= 0, REPT(" ",lookups!$L$2-LEN(SOURCE!J1284)), "")&amp;
" | "&amp; IF(lookups!$K$2-LEN(SOURCE!I1284) &gt;= 0, REPT(" ",lookups!$K$2-LEN(SOURCE!I1284)), "")&amp;
      SOURCE!K1284&amp;      IF(lookups!$L$2-LEN(SOURCE!K1284) &gt;= 0, REPT(" ",lookups!$M$2-LEN(SOURCE!K1284)), "")&amp;
" | "&amp; SOURCE!L1284&amp;      IF(lookups!$O$2-LEN(SOURCE!L1284) &gt;= 0, REPT(" ",lookups!$O$2-LEN(SOURCE!L1284)), "")&amp;
" | "&amp; SOURCE!M1284&amp;      IF(lookups!$P$2-LEN(SOURCE!M1284) &gt;= 0, REPT(" ",lookups!$P$2-LEN(SOURCE!M1284)), "")&amp;
      "},"&amp;IF(SOURCE!O1284&lt;&gt;"",""&amp;SOURCE!O1284,"")
 )
)
)</f>
        <v>/* 1254 */  { fnNormalL,                    NOPARAM,                     "Norml" STD_GAUSS_BLACK_L STD_GAUSS_WHITE_R,   "Norml" STD_GAUSS_BLACK_L STD_GAUSS_WHITE_R,   (0 &lt;&lt; TAM_MAX_BITS) |     0, CAT_FNCT | SLS_ENABLED   | US_ENABLED   | EIM_DISABLED | PTP_NONE         },</v>
      </c>
    </row>
    <row r="1285" spans="1:1">
      <c r="A1285" s="80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IF(lookups!$E$2-LEN(SOURCE!C1285) &gt;= 0, REPT(" ",lookups!$E$2-LEN(SOURCE!C1285)), "")&amp;
      SOURCE!D1285&amp;", "&amp; IF(lookups!$F$2-LEN(SOURCE!D1285) &gt;= 0, REPT(" ",lookups!$F$2-LEN(SOURCE!D1285)), "")&amp;
      SOURCE!E1285&amp;", "&amp; IF(lookups!$G$2-LEN(SOURCE!E1285) &gt;=0, REPT(" ",lookups!$G$2-LEN(SOURCE!E1285)), "")&amp;
      SOURCE!F1285&amp;", "&amp; IF(lookups!$H$2-LEN(SOURCE!F1285) &gt;= 0, REPT(" ",lookups!$H$2-LEN(SOURCE!F1285)+2), "")&amp;"("&amp;
      SUBSTITUTE(TEXT(SOURCE!G1285,"??0"),"  ","")&amp;" &lt;&lt; TAM_MAX_BITS) |"&amp; IF(lookups!$I$2-3 &gt;= 0, REPT(" ",MAX(1,lookups!$I$2-5+4+1-1-LEN(  IF(ISTEXT(SOURCE!H1285),SOURCE!H1285,  SUBSTITUTE(SUBSTITUTE(TEXT(SOURCE!H1285,"????0"),"  ","")," ",""))   ))), "")&amp;
       IF(ISTEXT(SOURCE!H1285),SOURCE!H1285, SUBSTITUTE(SUBSTITUTE(TEXT(SOURCE!H1285,"????0"),"  ","")," ",""))   &amp;","&amp; IF(lookups!$J$2-3 &gt;= 0, REPT(" ",lookups!$J$2-3-5), "")&amp;
      SOURCE!I1285&amp;
" | "&amp; IF(lookups!$K$2-LEN(SOURCE!I1285) &gt;= 0, REPT(" ",lookups!$K$2-LEN(SOURCE!I1285)), "")&amp;
      SOURCE!J1285&amp;      IF(lookups!$L$2-LEN(SOURCE!J1285) &gt;= 0, REPT(" ",lookups!$L$2-LEN(SOURCE!J1285)), "")&amp;
" | "&amp; IF(lookups!$K$2-LEN(SOURCE!I1285) &gt;= 0, REPT(" ",lookups!$K$2-LEN(SOURCE!I1285)), "")&amp;
      SOURCE!K1285&amp;      IF(lookups!$L$2-LEN(SOURCE!K1285) &gt;= 0, REPT(" ",lookups!$M$2-LEN(SOURCE!K1285)), "")&amp;
" | "&amp; SOURCE!L1285&amp;      IF(lookups!$O$2-LEN(SOURCE!L1285) &gt;= 0, REPT(" ",lookups!$O$2-LEN(SOURCE!L1285)), "")&amp;
" | "&amp; SOURCE!M1285&amp;      IF(lookups!$P$2-LEN(SOURCE!M1285) &gt;= 0, REPT(" ",lookups!$P$2-LEN(SOURCE!M1285)), "")&amp;
      "},"&amp;IF(SOURCE!O1285&lt;&gt;"",""&amp;SOURCE!O1285,"")
 )
)
)</f>
        <v>/* 1255 */  { fnNormalR,                    NOPARAM,                     "Norml" STD_GAUSS_WHITE_L STD_GAUSS_BLACK_R,   "Norml" STD_GAUSS_WHITE_L STD_GAUSS_BLACK_R,   (0 &lt;&lt; TAM_MAX_BITS) |     0, CAT_FNCT | SLS_ENABLED   | US_ENABLED   | EIM_DISABLED | PTP_NONE         },</v>
      </c>
    </row>
    <row r="1286" spans="1:1">
      <c r="A1286" s="80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IF(lookups!$E$2-LEN(SOURCE!C1286) &gt;= 0, REPT(" ",lookups!$E$2-LEN(SOURCE!C1286)), "")&amp;
      SOURCE!D1286&amp;", "&amp; IF(lookups!$F$2-LEN(SOURCE!D1286) &gt;= 0, REPT(" ",lookups!$F$2-LEN(SOURCE!D1286)), "")&amp;
      SOURCE!E1286&amp;", "&amp; IF(lookups!$G$2-LEN(SOURCE!E1286) &gt;=0, REPT(" ",lookups!$G$2-LEN(SOURCE!E1286)), "")&amp;
      SOURCE!F1286&amp;", "&amp; IF(lookups!$H$2-LEN(SOURCE!F1286) &gt;= 0, REPT(" ",lookups!$H$2-LEN(SOURCE!F1286)+2), "")&amp;"("&amp;
      SUBSTITUTE(TEXT(SOURCE!G1286,"??0"),"  ","")&amp;" &lt;&lt; TAM_MAX_BITS) |"&amp; IF(lookups!$I$2-3 &gt;= 0, REPT(" ",MAX(1,lookups!$I$2-5+4+1-1-LEN(  IF(ISTEXT(SOURCE!H1286),SOURCE!H1286,  SUBSTITUTE(SUBSTITUTE(TEXT(SOURCE!H1286,"????0"),"  ","")," ",""))   ))), "")&amp;
       IF(ISTEXT(SOURCE!H1286),SOURCE!H1286, SUBSTITUTE(SUBSTITUTE(TEXT(SOURCE!H1286,"????0"),"  ","")," ",""))   &amp;","&amp; IF(lookups!$J$2-3 &gt;= 0, REPT(" ",lookups!$J$2-3-5), "")&amp;
      SOURCE!I1286&amp;
" | "&amp; IF(lookups!$K$2-LEN(SOURCE!I1286) &gt;= 0, REPT(" ",lookups!$K$2-LEN(SOURCE!I1286)), "")&amp;
      SOURCE!J1286&amp;      IF(lookups!$L$2-LEN(SOURCE!J1286) &gt;= 0, REPT(" ",lookups!$L$2-LEN(SOURCE!J1286)), "")&amp;
" | "&amp; IF(lookups!$K$2-LEN(SOURCE!I1286) &gt;= 0, REPT(" ",lookups!$K$2-LEN(SOURCE!I1286)), "")&amp;
      SOURCE!K1286&amp;      IF(lookups!$L$2-LEN(SOURCE!K1286) &gt;= 0, REPT(" ",lookups!$M$2-LEN(SOURCE!K1286)), "")&amp;
" | "&amp; SOURCE!L1286&amp;      IF(lookups!$O$2-LEN(SOURCE!L1286) &gt;= 0, REPT(" ",lookups!$O$2-LEN(SOURCE!L1286)), "")&amp;
" | "&amp; SOURCE!M1286&amp;      IF(lookups!$P$2-LEN(SOURCE!M1286) &gt;= 0, REPT(" ",lookups!$P$2-LEN(SOURCE!M1286)), "")&amp;
      "},"&amp;IF(SOURCE!O1286&lt;&gt;"",""&amp;SOURCE!O1286,"")
 )
)
)</f>
        <v>/* 1256 */  { fnNormalI,                    NOPARAM,                     "Norml" STD_SUP_MINUS_1,                       "Norml" STD_SUP_MINUS_1,                       (0 &lt;&lt; TAM_MAX_BITS) |     0, CAT_FNCT | SLS_ENABLED   | US_ENABLED   | EIM_DISABLED | PTP_NONE         },</v>
      </c>
    </row>
    <row r="1287" spans="1:1">
      <c r="A1287" s="80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IF(lookups!$E$2-LEN(SOURCE!C1287) &gt;= 0, REPT(" ",lookups!$E$2-LEN(SOURCE!C1287)), "")&amp;
      SOURCE!D1287&amp;", "&amp; IF(lookups!$F$2-LEN(SOURCE!D1287) &gt;= 0, REPT(" ",lookups!$F$2-LEN(SOURCE!D1287)), "")&amp;
      SOURCE!E1287&amp;", "&amp; IF(lookups!$G$2-LEN(SOURCE!E1287) &gt;=0, REPT(" ",lookups!$G$2-LEN(SOURCE!E1287)), "")&amp;
      SOURCE!F1287&amp;", "&amp; IF(lookups!$H$2-LEN(SOURCE!F1287) &gt;= 0, REPT(" ",lookups!$H$2-LEN(SOURCE!F1287)+2), "")&amp;"("&amp;
      SUBSTITUTE(TEXT(SOURCE!G1287,"??0"),"  ","")&amp;" &lt;&lt; TAM_MAX_BITS) |"&amp; IF(lookups!$I$2-3 &gt;= 0, REPT(" ",MAX(1,lookups!$I$2-5+4+1-1-LEN(  IF(ISTEXT(SOURCE!H1287),SOURCE!H1287,  SUBSTITUTE(SUBSTITUTE(TEXT(SOURCE!H1287,"????0"),"  ","")," ",""))   ))), "")&amp;
       IF(ISTEXT(SOURCE!H1287),SOURCE!H1287, SUBSTITUTE(SUBSTITUTE(TEXT(SOURCE!H1287,"????0"),"  ","")," ",""))   &amp;","&amp; IF(lookups!$J$2-3 &gt;= 0, REPT(" ",lookups!$J$2-3-5), "")&amp;
      SOURCE!I1287&amp;
" | "&amp; IF(lookups!$K$2-LEN(SOURCE!I1287) &gt;= 0, REPT(" ",lookups!$K$2-LEN(SOURCE!I1287)), "")&amp;
      SOURCE!J1287&amp;      IF(lookups!$L$2-LEN(SOURCE!J1287) &gt;= 0, REPT(" ",lookups!$L$2-LEN(SOURCE!J1287)), "")&amp;
" | "&amp; IF(lookups!$K$2-LEN(SOURCE!I1287) &gt;= 0, REPT(" ",lookups!$K$2-LEN(SOURCE!I1287)), "")&amp;
      SOURCE!K1287&amp;      IF(lookups!$L$2-LEN(SOURCE!K1287) &gt;= 0, REPT(" ",lookups!$M$2-LEN(SOURCE!K1287)), "")&amp;
" | "&amp; SOURCE!L1287&amp;      IF(lookups!$O$2-LEN(SOURCE!L1287) &gt;= 0, REPT(" ",lookups!$O$2-LEN(SOURCE!L1287)), "")&amp;
" | "&amp; SOURCE!M1287&amp;      IF(lookups!$P$2-LEN(SOURCE!M1287) &gt;= 0, REPT(" ",lookups!$P$2-LEN(SOURCE!M1287)), "")&amp;
      "},"&amp;IF(SOURCE!O1287&lt;&gt;"",""&amp;SOURCE!O1287,"")
 )
)
)</f>
        <v>/* 1257 */  { itemToBeCoded,                NOPARAM,                     "Poiss:",                                      "Poiss:",                                      (0 &lt;&lt; TAM_MAX_BITS) |     0, CAT_MENU | SLS_UNCHANGED | US_UNCHANGED | EIM_DISABLED | PTP_DISABLED     },</v>
      </c>
    </row>
    <row r="1288" spans="1:1">
      <c r="A1288" s="80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IF(lookups!$E$2-LEN(SOURCE!C1288) &gt;= 0, REPT(" ",lookups!$E$2-LEN(SOURCE!C1288)), "")&amp;
      SOURCE!D1288&amp;", "&amp; IF(lookups!$F$2-LEN(SOURCE!D1288) &gt;= 0, REPT(" ",lookups!$F$2-LEN(SOURCE!D1288)), "")&amp;
      SOURCE!E1288&amp;", "&amp; IF(lookups!$G$2-LEN(SOURCE!E1288) &gt;=0, REPT(" ",lookups!$G$2-LEN(SOURCE!E1288)), "")&amp;
      SOURCE!F1288&amp;", "&amp; IF(lookups!$H$2-LEN(SOURCE!F1288) &gt;= 0, REPT(" ",lookups!$H$2-LEN(SOURCE!F1288)+2), "")&amp;"("&amp;
      SUBSTITUTE(TEXT(SOURCE!G1288,"??0"),"  ","")&amp;" &lt;&lt; TAM_MAX_BITS) |"&amp; IF(lookups!$I$2-3 &gt;= 0, REPT(" ",MAX(1,lookups!$I$2-5+4+1-1-LEN(  IF(ISTEXT(SOURCE!H1288),SOURCE!H1288,  SUBSTITUTE(SUBSTITUTE(TEXT(SOURCE!H1288,"????0"),"  ","")," ",""))   ))), "")&amp;
       IF(ISTEXT(SOURCE!H1288),SOURCE!H1288, SUBSTITUTE(SUBSTITUTE(TEXT(SOURCE!H1288,"????0"),"  ","")," ",""))   &amp;","&amp; IF(lookups!$J$2-3 &gt;= 0, REPT(" ",lookups!$J$2-3-5), "")&amp;
      SOURCE!I1288&amp;
" | "&amp; IF(lookups!$K$2-LEN(SOURCE!I1288) &gt;= 0, REPT(" ",lookups!$K$2-LEN(SOURCE!I1288)), "")&amp;
      SOURCE!J1288&amp;      IF(lookups!$L$2-LEN(SOURCE!J1288) &gt;= 0, REPT(" ",lookups!$L$2-LEN(SOURCE!J1288)), "")&amp;
" | "&amp; IF(lookups!$K$2-LEN(SOURCE!I1288) &gt;= 0, REPT(" ",lookups!$K$2-LEN(SOURCE!I1288)), "")&amp;
      SOURCE!K1288&amp;      IF(lookups!$L$2-LEN(SOURCE!K1288) &gt;= 0, REPT(" ",lookups!$M$2-LEN(SOURCE!K1288)), "")&amp;
" | "&amp; SOURCE!L1288&amp;      IF(lookups!$O$2-LEN(SOURCE!L1288) &gt;= 0, REPT(" ",lookups!$O$2-LEN(SOURCE!L1288)), "")&amp;
" | "&amp; SOURCE!M1288&amp;      IF(lookups!$P$2-LEN(SOURCE!M1288) &gt;= 0, REPT(" ",lookups!$P$2-LEN(SOURCE!M1288)), "")&amp;
      "},"&amp;IF(SOURCE!O1288&lt;&gt;"",""&amp;SOURCE!O1288,"")
 )
)
)</f>
        <v>/* 1258 */  { fnPoissonP,                   NOPARAM,                     "Poiss" STD_SUB_p,                             "Poiss" STD_SUB_p,                             (0 &lt;&lt; TAM_MAX_BITS) |     0, CAT_FNCT | SLS_ENABLED   | US_ENABLED   | EIM_DISABLED | PTP_NONE         },</v>
      </c>
    </row>
    <row r="1289" spans="1:1">
      <c r="A1289" s="80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IF(lookups!$E$2-LEN(SOURCE!C1289) &gt;= 0, REPT(" ",lookups!$E$2-LEN(SOURCE!C1289)), "")&amp;
      SOURCE!D1289&amp;", "&amp; IF(lookups!$F$2-LEN(SOURCE!D1289) &gt;= 0, REPT(" ",lookups!$F$2-LEN(SOURCE!D1289)), "")&amp;
      SOURCE!E1289&amp;", "&amp; IF(lookups!$G$2-LEN(SOURCE!E1289) &gt;=0, REPT(" ",lookups!$G$2-LEN(SOURCE!E1289)), "")&amp;
      SOURCE!F1289&amp;", "&amp; IF(lookups!$H$2-LEN(SOURCE!F1289) &gt;= 0, REPT(" ",lookups!$H$2-LEN(SOURCE!F1289)+2), "")&amp;"("&amp;
      SUBSTITUTE(TEXT(SOURCE!G1289,"??0"),"  ","")&amp;" &lt;&lt; TAM_MAX_BITS) |"&amp; IF(lookups!$I$2-3 &gt;= 0, REPT(" ",MAX(1,lookups!$I$2-5+4+1-1-LEN(  IF(ISTEXT(SOURCE!H1289),SOURCE!H1289,  SUBSTITUTE(SUBSTITUTE(TEXT(SOURCE!H1289,"????0"),"  ","")," ",""))   ))), "")&amp;
       IF(ISTEXT(SOURCE!H1289),SOURCE!H1289, SUBSTITUTE(SUBSTITUTE(TEXT(SOURCE!H1289,"????0"),"  ","")," ",""))   &amp;","&amp; IF(lookups!$J$2-3 &gt;= 0, REPT(" ",lookups!$J$2-3-5), "")&amp;
      SOURCE!I1289&amp;
" | "&amp; IF(lookups!$K$2-LEN(SOURCE!I1289) &gt;= 0, REPT(" ",lookups!$K$2-LEN(SOURCE!I1289)), "")&amp;
      SOURCE!J1289&amp;      IF(lookups!$L$2-LEN(SOURCE!J1289) &gt;= 0, REPT(" ",lookups!$L$2-LEN(SOURCE!J1289)), "")&amp;
" | "&amp; IF(lookups!$K$2-LEN(SOURCE!I1289) &gt;= 0, REPT(" ",lookups!$K$2-LEN(SOURCE!I1289)), "")&amp;
      SOURCE!K1289&amp;      IF(lookups!$L$2-LEN(SOURCE!K1289) &gt;= 0, REPT(" ",lookups!$M$2-LEN(SOURCE!K1289)), "")&amp;
" | "&amp; SOURCE!L1289&amp;      IF(lookups!$O$2-LEN(SOURCE!L1289) &gt;= 0, REPT(" ",lookups!$O$2-LEN(SOURCE!L1289)), "")&amp;
" | "&amp; SOURCE!M1289&amp;      IF(lookups!$P$2-LEN(SOURCE!M1289) &gt;= 0, REPT(" ",lookups!$P$2-LEN(SOURCE!M1289)), "")&amp;
      "},"&amp;IF(SOURCE!O1289&lt;&gt;"",""&amp;SOURCE!O1289,"")
 )
)
)</f>
        <v>/* 1259 */  { fnPoissonL,                   NOPARAM,                     "Poiss" STD_GAUSS_BLACK_L STD_GAUSS_WHITE_R,   "Poiss" STD_GAUSS_BLACK_L STD_GAUSS_WHITE_R,   (0 &lt;&lt; TAM_MAX_BITS) |     0, CAT_FNCT | SLS_ENABLED   | US_ENABLED   | EIM_DISABLED | PTP_NONE         },</v>
      </c>
    </row>
    <row r="1290" spans="1:1">
      <c r="A1290" s="80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IF(lookups!$E$2-LEN(SOURCE!C1290) &gt;= 0, REPT(" ",lookups!$E$2-LEN(SOURCE!C1290)), "")&amp;
      SOURCE!D1290&amp;", "&amp; IF(lookups!$F$2-LEN(SOURCE!D1290) &gt;= 0, REPT(" ",lookups!$F$2-LEN(SOURCE!D1290)), "")&amp;
      SOURCE!E1290&amp;", "&amp; IF(lookups!$G$2-LEN(SOURCE!E1290) &gt;=0, REPT(" ",lookups!$G$2-LEN(SOURCE!E1290)), "")&amp;
      SOURCE!F1290&amp;", "&amp; IF(lookups!$H$2-LEN(SOURCE!F1290) &gt;= 0, REPT(" ",lookups!$H$2-LEN(SOURCE!F1290)+2), "")&amp;"("&amp;
      SUBSTITUTE(TEXT(SOURCE!G1290,"??0"),"  ","")&amp;" &lt;&lt; TAM_MAX_BITS) |"&amp; IF(lookups!$I$2-3 &gt;= 0, REPT(" ",MAX(1,lookups!$I$2-5+4+1-1-LEN(  IF(ISTEXT(SOURCE!H1290),SOURCE!H1290,  SUBSTITUTE(SUBSTITUTE(TEXT(SOURCE!H1290,"????0"),"  ","")," ",""))   ))), "")&amp;
       IF(ISTEXT(SOURCE!H1290),SOURCE!H1290, SUBSTITUTE(SUBSTITUTE(TEXT(SOURCE!H1290,"????0"),"  ","")," ",""))   &amp;","&amp; IF(lookups!$J$2-3 &gt;= 0, REPT(" ",lookups!$J$2-3-5), "")&amp;
      SOURCE!I1290&amp;
" | "&amp; IF(lookups!$K$2-LEN(SOURCE!I1290) &gt;= 0, REPT(" ",lookups!$K$2-LEN(SOURCE!I1290)), "")&amp;
      SOURCE!J1290&amp;      IF(lookups!$L$2-LEN(SOURCE!J1290) &gt;= 0, REPT(" ",lookups!$L$2-LEN(SOURCE!J1290)), "")&amp;
" | "&amp; IF(lookups!$K$2-LEN(SOURCE!I1290) &gt;= 0, REPT(" ",lookups!$K$2-LEN(SOURCE!I1290)), "")&amp;
      SOURCE!K1290&amp;      IF(lookups!$L$2-LEN(SOURCE!K1290) &gt;= 0, REPT(" ",lookups!$M$2-LEN(SOURCE!K1290)), "")&amp;
" | "&amp; SOURCE!L1290&amp;      IF(lookups!$O$2-LEN(SOURCE!L1290) &gt;= 0, REPT(" ",lookups!$O$2-LEN(SOURCE!L1290)), "")&amp;
" | "&amp; SOURCE!M1290&amp;      IF(lookups!$P$2-LEN(SOURCE!M1290) &gt;= 0, REPT(" ",lookups!$P$2-LEN(SOURCE!M1290)), "")&amp;
      "},"&amp;IF(SOURCE!O1290&lt;&gt;"",""&amp;SOURCE!O1290,"")
 )
)
)</f>
        <v>/* 1260 */  { fnPoissonR,                   NOPARAM,                     "Poiss" STD_GAUSS_WHITE_L STD_GAUSS_BLACK_R,   "Poiss" STD_GAUSS_WHITE_L STD_GAUSS_BLACK_R,   (0 &lt;&lt; TAM_MAX_BITS) |     0, CAT_FNCT | SLS_ENABLED   | US_ENABLED   | EIM_DISABLED | PTP_NONE         },</v>
      </c>
    </row>
    <row r="1291" spans="1:1">
      <c r="A1291" s="80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IF(lookups!$E$2-LEN(SOURCE!C1291) &gt;= 0, REPT(" ",lookups!$E$2-LEN(SOURCE!C1291)), "")&amp;
      SOURCE!D1291&amp;", "&amp; IF(lookups!$F$2-LEN(SOURCE!D1291) &gt;= 0, REPT(" ",lookups!$F$2-LEN(SOURCE!D1291)), "")&amp;
      SOURCE!E1291&amp;", "&amp; IF(lookups!$G$2-LEN(SOURCE!E1291) &gt;=0, REPT(" ",lookups!$G$2-LEN(SOURCE!E1291)), "")&amp;
      SOURCE!F1291&amp;", "&amp; IF(lookups!$H$2-LEN(SOURCE!F1291) &gt;= 0, REPT(" ",lookups!$H$2-LEN(SOURCE!F1291)+2), "")&amp;"("&amp;
      SUBSTITUTE(TEXT(SOURCE!G1291,"??0"),"  ","")&amp;" &lt;&lt; TAM_MAX_BITS) |"&amp; IF(lookups!$I$2-3 &gt;= 0, REPT(" ",MAX(1,lookups!$I$2-5+4+1-1-LEN(  IF(ISTEXT(SOURCE!H1291),SOURCE!H1291,  SUBSTITUTE(SUBSTITUTE(TEXT(SOURCE!H1291,"????0"),"  ","")," ",""))   ))), "")&amp;
       IF(ISTEXT(SOURCE!H1291),SOURCE!H1291, SUBSTITUTE(SUBSTITUTE(TEXT(SOURCE!H1291,"????0"),"  ","")," ",""))   &amp;","&amp; IF(lookups!$J$2-3 &gt;= 0, REPT(" ",lookups!$J$2-3-5), "")&amp;
      SOURCE!I1291&amp;
" | "&amp; IF(lookups!$K$2-LEN(SOURCE!I1291) &gt;= 0, REPT(" ",lookups!$K$2-LEN(SOURCE!I1291)), "")&amp;
      SOURCE!J1291&amp;      IF(lookups!$L$2-LEN(SOURCE!J1291) &gt;= 0, REPT(" ",lookups!$L$2-LEN(SOURCE!J1291)), "")&amp;
" | "&amp; IF(lookups!$K$2-LEN(SOURCE!I1291) &gt;= 0, REPT(" ",lookups!$K$2-LEN(SOURCE!I1291)), "")&amp;
      SOURCE!K1291&amp;      IF(lookups!$L$2-LEN(SOURCE!K1291) &gt;= 0, REPT(" ",lookups!$M$2-LEN(SOURCE!K1291)), "")&amp;
" | "&amp; SOURCE!L1291&amp;      IF(lookups!$O$2-LEN(SOURCE!L1291) &gt;= 0, REPT(" ",lookups!$O$2-LEN(SOURCE!L1291)), "")&amp;
" | "&amp; SOURCE!M1291&amp;      IF(lookups!$P$2-LEN(SOURCE!M1291) &gt;= 0, REPT(" ",lookups!$P$2-LEN(SOURCE!M1291)), "")&amp;
      "},"&amp;IF(SOURCE!O1291&lt;&gt;"",""&amp;SOURCE!O1291,"")
 )
)
)</f>
        <v>/* 1261 */  { fnPoissonI,                   NOPARAM,                     "Poiss" STD_SUP_MINUS_1,                       "Poiss" STD_SUP_MINUS_1,                       (0 &lt;&lt; TAM_MAX_BITS) |     0, CAT_FNCT | SLS_ENABLED   | US_ENABLED   | EIM_DISABLED | PTP_NONE         },</v>
      </c>
    </row>
    <row r="1292" spans="1:1">
      <c r="A1292" s="80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IF(lookups!$E$2-LEN(SOURCE!C1292) &gt;= 0, REPT(" ",lookups!$E$2-LEN(SOURCE!C1292)), "")&amp;
      SOURCE!D1292&amp;", "&amp; IF(lookups!$F$2-LEN(SOURCE!D1292) &gt;= 0, REPT(" ",lookups!$F$2-LEN(SOURCE!D1292)), "")&amp;
      SOURCE!E1292&amp;", "&amp; IF(lookups!$G$2-LEN(SOURCE!E1292) &gt;=0, REPT(" ",lookups!$G$2-LEN(SOURCE!E1292)), "")&amp;
      SOURCE!F1292&amp;", "&amp; IF(lookups!$H$2-LEN(SOURCE!F1292) &gt;= 0, REPT(" ",lookups!$H$2-LEN(SOURCE!F1292)+2), "")&amp;"("&amp;
      SUBSTITUTE(TEXT(SOURCE!G1292,"??0"),"  ","")&amp;" &lt;&lt; TAM_MAX_BITS) |"&amp; IF(lookups!$I$2-3 &gt;= 0, REPT(" ",MAX(1,lookups!$I$2-5+4+1-1-LEN(  IF(ISTEXT(SOURCE!H1292),SOURCE!H1292,  SUBSTITUTE(SUBSTITUTE(TEXT(SOURCE!H1292,"????0"),"  ","")," ",""))   ))), "")&amp;
       IF(ISTEXT(SOURCE!H1292),SOURCE!H1292, SUBSTITUTE(SUBSTITUTE(TEXT(SOURCE!H1292,"????0"),"  ","")," ",""))   &amp;","&amp; IF(lookups!$J$2-3 &gt;= 0, REPT(" ",lookups!$J$2-3-5), "")&amp;
      SOURCE!I1292&amp;
" | "&amp; IF(lookups!$K$2-LEN(SOURCE!I1292) &gt;= 0, REPT(" ",lookups!$K$2-LEN(SOURCE!I1292)), "")&amp;
      SOURCE!J1292&amp;      IF(lookups!$L$2-LEN(SOURCE!J1292) &gt;= 0, REPT(" ",lookups!$L$2-LEN(SOURCE!J1292)), "")&amp;
" | "&amp; IF(lookups!$K$2-LEN(SOURCE!I1292) &gt;= 0, REPT(" ",lookups!$K$2-LEN(SOURCE!I1292)), "")&amp;
      SOURCE!K1292&amp;      IF(lookups!$L$2-LEN(SOURCE!K1292) &gt;= 0, REPT(" ",lookups!$M$2-LEN(SOURCE!K1292)), "")&amp;
" | "&amp; SOURCE!L1292&amp;      IF(lookups!$O$2-LEN(SOURCE!L1292) &gt;= 0, REPT(" ",lookups!$O$2-LEN(SOURCE!L1292)), "")&amp;
" | "&amp; SOURCE!M1292&amp;      IF(lookups!$P$2-LEN(SOURCE!M1292) &gt;= 0, REPT(" ",lookups!$P$2-LEN(SOURCE!M1292)), "")&amp;
      "},"&amp;IF(SOURCE!O1292&lt;&gt;"",""&amp;SOURCE!O1292,"")
 )
)
)</f>
        <v>/* 1262 */  { itemToBeCoded,                NOPARAM,                     "t:",                                          "t:",                                          (0 &lt;&lt; TAM_MAX_BITS) |     0, CAT_MENU | SLS_UNCHANGED | US_UNCHANGED | EIM_DISABLED | PTP_DISABLED     },</v>
      </c>
    </row>
    <row r="1293" spans="1:1">
      <c r="A1293" s="80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IF(lookups!$E$2-LEN(SOURCE!C1293) &gt;= 0, REPT(" ",lookups!$E$2-LEN(SOURCE!C1293)), "")&amp;
      SOURCE!D1293&amp;", "&amp; IF(lookups!$F$2-LEN(SOURCE!D1293) &gt;= 0, REPT(" ",lookups!$F$2-LEN(SOURCE!D1293)), "")&amp;
      SOURCE!E1293&amp;", "&amp; IF(lookups!$G$2-LEN(SOURCE!E1293) &gt;=0, REPT(" ",lookups!$G$2-LEN(SOURCE!E1293)), "")&amp;
      SOURCE!F1293&amp;", "&amp; IF(lookups!$H$2-LEN(SOURCE!F1293) &gt;= 0, REPT(" ",lookups!$H$2-LEN(SOURCE!F1293)+2), "")&amp;"("&amp;
      SUBSTITUTE(TEXT(SOURCE!G1293,"??0"),"  ","")&amp;" &lt;&lt; TAM_MAX_BITS) |"&amp; IF(lookups!$I$2-3 &gt;= 0, REPT(" ",MAX(1,lookups!$I$2-5+4+1-1-LEN(  IF(ISTEXT(SOURCE!H1293),SOURCE!H1293,  SUBSTITUTE(SUBSTITUTE(TEXT(SOURCE!H1293,"????0"),"  ","")," ",""))   ))), "")&amp;
       IF(ISTEXT(SOURCE!H1293),SOURCE!H1293, SUBSTITUTE(SUBSTITUTE(TEXT(SOURCE!H1293,"????0"),"  ","")," ",""))   &amp;","&amp; IF(lookups!$J$2-3 &gt;= 0, REPT(" ",lookups!$J$2-3-5), "")&amp;
      SOURCE!I1293&amp;
" | "&amp; IF(lookups!$K$2-LEN(SOURCE!I1293) &gt;= 0, REPT(" ",lookups!$K$2-LEN(SOURCE!I1293)), "")&amp;
      SOURCE!J1293&amp;      IF(lookups!$L$2-LEN(SOURCE!J1293) &gt;= 0, REPT(" ",lookups!$L$2-LEN(SOURCE!J1293)), "")&amp;
" | "&amp; IF(lookups!$K$2-LEN(SOURCE!I1293) &gt;= 0, REPT(" ",lookups!$K$2-LEN(SOURCE!I1293)), "")&amp;
      SOURCE!K1293&amp;      IF(lookups!$L$2-LEN(SOURCE!K1293) &gt;= 0, REPT(" ",lookups!$M$2-LEN(SOURCE!K1293)), "")&amp;
" | "&amp; SOURCE!L1293&amp;      IF(lookups!$O$2-LEN(SOURCE!L1293) &gt;= 0, REPT(" ",lookups!$O$2-LEN(SOURCE!L1293)), "")&amp;
" | "&amp; SOURCE!M1293&amp;      IF(lookups!$P$2-LEN(SOURCE!M1293) &gt;= 0, REPT(" ",lookups!$P$2-LEN(SOURCE!M1293)), "")&amp;
      "},"&amp;IF(SOURCE!O1293&lt;&gt;"",""&amp;SOURCE!O1293,"")
 )
)
)</f>
        <v>/* 1263 */  { fnT_P,                        NOPARAM,                     "t" STD_SUB_p "(x)",                           "t" STD_SUB_p "(x)",                           (0 &lt;&lt; TAM_MAX_BITS) |     0, CAT_FNCT | SLS_ENABLED   | US_ENABLED   | EIM_DISABLED | PTP_NONE         },</v>
      </c>
    </row>
    <row r="1294" spans="1:1">
      <c r="A1294" s="80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IF(lookups!$E$2-LEN(SOURCE!C1294) &gt;= 0, REPT(" ",lookups!$E$2-LEN(SOURCE!C1294)), "")&amp;
      SOURCE!D1294&amp;", "&amp; IF(lookups!$F$2-LEN(SOURCE!D1294) &gt;= 0, REPT(" ",lookups!$F$2-LEN(SOURCE!D1294)), "")&amp;
      SOURCE!E1294&amp;", "&amp; IF(lookups!$G$2-LEN(SOURCE!E1294) &gt;=0, REPT(" ",lookups!$G$2-LEN(SOURCE!E1294)), "")&amp;
      SOURCE!F1294&amp;", "&amp; IF(lookups!$H$2-LEN(SOURCE!F1294) &gt;= 0, REPT(" ",lookups!$H$2-LEN(SOURCE!F1294)+2), "")&amp;"("&amp;
      SUBSTITUTE(TEXT(SOURCE!G1294,"??0"),"  ","")&amp;" &lt;&lt; TAM_MAX_BITS) |"&amp; IF(lookups!$I$2-3 &gt;= 0, REPT(" ",MAX(1,lookups!$I$2-5+4+1-1-LEN(  IF(ISTEXT(SOURCE!H1294),SOURCE!H1294,  SUBSTITUTE(SUBSTITUTE(TEXT(SOURCE!H1294,"????0"),"  ","")," ",""))   ))), "")&amp;
       IF(ISTEXT(SOURCE!H1294),SOURCE!H1294, SUBSTITUTE(SUBSTITUTE(TEXT(SOURCE!H1294,"????0"),"  ","")," ",""))   &amp;","&amp; IF(lookups!$J$2-3 &gt;= 0, REPT(" ",lookups!$J$2-3-5), "")&amp;
      SOURCE!I1294&amp;
" | "&amp; IF(lookups!$K$2-LEN(SOURCE!I1294) &gt;= 0, REPT(" ",lookups!$K$2-LEN(SOURCE!I1294)), "")&amp;
      SOURCE!J1294&amp;      IF(lookups!$L$2-LEN(SOURCE!J1294) &gt;= 0, REPT(" ",lookups!$L$2-LEN(SOURCE!J1294)), "")&amp;
" | "&amp; IF(lookups!$K$2-LEN(SOURCE!I1294) &gt;= 0, REPT(" ",lookups!$K$2-LEN(SOURCE!I1294)), "")&amp;
      SOURCE!K1294&amp;      IF(lookups!$L$2-LEN(SOURCE!K1294) &gt;= 0, REPT(" ",lookups!$M$2-LEN(SOURCE!K1294)), "")&amp;
" | "&amp; SOURCE!L1294&amp;      IF(lookups!$O$2-LEN(SOURCE!L1294) &gt;= 0, REPT(" ",lookups!$O$2-LEN(SOURCE!L1294)), "")&amp;
" | "&amp; SOURCE!M1294&amp;      IF(lookups!$P$2-LEN(SOURCE!M1294) &gt;= 0, REPT(" ",lookups!$P$2-LEN(SOURCE!M1294)), "")&amp;
      "},"&amp;IF(SOURCE!O1294&lt;&gt;"",""&amp;SOURCE!O1294,"")
 )
)
)</f>
        <v>/* 1264 */  { fnT_L,                        NOPARAM,                     "t" STD_GAUSS_BLACK_L STD_GAUSS_WHITE_R "(x)", "t" STD_GAUSS_BLACK_L STD_GAUSS_WHITE_R "(x)", (0 &lt;&lt; TAM_MAX_BITS) |     0, CAT_FNCT | SLS_ENABLED   | US_ENABLED   | EIM_DISABLED | PTP_NONE         },</v>
      </c>
    </row>
    <row r="1295" spans="1:1">
      <c r="A1295" s="80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IF(lookups!$E$2-LEN(SOURCE!C1295) &gt;= 0, REPT(" ",lookups!$E$2-LEN(SOURCE!C1295)), "")&amp;
      SOURCE!D1295&amp;", "&amp; IF(lookups!$F$2-LEN(SOURCE!D1295) &gt;= 0, REPT(" ",lookups!$F$2-LEN(SOURCE!D1295)), "")&amp;
      SOURCE!E1295&amp;", "&amp; IF(lookups!$G$2-LEN(SOURCE!E1295) &gt;=0, REPT(" ",lookups!$G$2-LEN(SOURCE!E1295)), "")&amp;
      SOURCE!F1295&amp;", "&amp; IF(lookups!$H$2-LEN(SOURCE!F1295) &gt;= 0, REPT(" ",lookups!$H$2-LEN(SOURCE!F1295)+2), "")&amp;"("&amp;
      SUBSTITUTE(TEXT(SOURCE!G1295,"??0"),"  ","")&amp;" &lt;&lt; TAM_MAX_BITS) |"&amp; IF(lookups!$I$2-3 &gt;= 0, REPT(" ",MAX(1,lookups!$I$2-5+4+1-1-LEN(  IF(ISTEXT(SOURCE!H1295),SOURCE!H1295,  SUBSTITUTE(SUBSTITUTE(TEXT(SOURCE!H1295,"????0"),"  ","")," ",""))   ))), "")&amp;
       IF(ISTEXT(SOURCE!H1295),SOURCE!H1295, SUBSTITUTE(SUBSTITUTE(TEXT(SOURCE!H1295,"????0"),"  ","")," ",""))   &amp;","&amp; IF(lookups!$J$2-3 &gt;= 0, REPT(" ",lookups!$J$2-3-5), "")&amp;
      SOURCE!I1295&amp;
" | "&amp; IF(lookups!$K$2-LEN(SOURCE!I1295) &gt;= 0, REPT(" ",lookups!$K$2-LEN(SOURCE!I1295)), "")&amp;
      SOURCE!J1295&amp;      IF(lookups!$L$2-LEN(SOURCE!J1295) &gt;= 0, REPT(" ",lookups!$L$2-LEN(SOURCE!J1295)), "")&amp;
" | "&amp; IF(lookups!$K$2-LEN(SOURCE!I1295) &gt;= 0, REPT(" ",lookups!$K$2-LEN(SOURCE!I1295)), "")&amp;
      SOURCE!K1295&amp;      IF(lookups!$L$2-LEN(SOURCE!K1295) &gt;= 0, REPT(" ",lookups!$M$2-LEN(SOURCE!K1295)), "")&amp;
" | "&amp; SOURCE!L1295&amp;      IF(lookups!$O$2-LEN(SOURCE!L1295) &gt;= 0, REPT(" ",lookups!$O$2-LEN(SOURCE!L1295)), "")&amp;
" | "&amp; SOURCE!M1295&amp;      IF(lookups!$P$2-LEN(SOURCE!M1295) &gt;= 0, REPT(" ",lookups!$P$2-LEN(SOURCE!M1295)), "")&amp;
      "},"&amp;IF(SOURCE!O1295&lt;&gt;"",""&amp;SOURCE!O1295,"")
 )
)
)</f>
        <v>/* 1265 */  { fnT_R,                        NOPARAM,                     "t" STD_GAUSS_WHITE_L STD_GAUSS_BLACK_R "(x)", "t" STD_GAUSS_WHITE_L STD_GAUSS_BLACK_R "(x)", (0 &lt;&lt; TAM_MAX_BITS) |     0, CAT_FNCT | SLS_ENABLED   | US_ENABLED   | EIM_DISABLED | PTP_NONE         },</v>
      </c>
    </row>
    <row r="1296" spans="1:1">
      <c r="A1296" s="80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IF(lookups!$E$2-LEN(SOURCE!C1296) &gt;= 0, REPT(" ",lookups!$E$2-LEN(SOURCE!C1296)), "")&amp;
      SOURCE!D1296&amp;", "&amp; IF(lookups!$F$2-LEN(SOURCE!D1296) &gt;= 0, REPT(" ",lookups!$F$2-LEN(SOURCE!D1296)), "")&amp;
      SOURCE!E1296&amp;", "&amp; IF(lookups!$G$2-LEN(SOURCE!E1296) &gt;=0, REPT(" ",lookups!$G$2-LEN(SOURCE!E1296)), "")&amp;
      SOURCE!F1296&amp;", "&amp; IF(lookups!$H$2-LEN(SOURCE!F1296) &gt;= 0, REPT(" ",lookups!$H$2-LEN(SOURCE!F1296)+2), "")&amp;"("&amp;
      SUBSTITUTE(TEXT(SOURCE!G1296,"??0"),"  ","")&amp;" &lt;&lt; TAM_MAX_BITS) |"&amp; IF(lookups!$I$2-3 &gt;= 0, REPT(" ",MAX(1,lookups!$I$2-5+4+1-1-LEN(  IF(ISTEXT(SOURCE!H1296),SOURCE!H1296,  SUBSTITUTE(SUBSTITUTE(TEXT(SOURCE!H1296,"????0"),"  ","")," ",""))   ))), "")&amp;
       IF(ISTEXT(SOURCE!H1296),SOURCE!H1296, SUBSTITUTE(SUBSTITUTE(TEXT(SOURCE!H1296,"????0"),"  ","")," ",""))   &amp;","&amp; IF(lookups!$J$2-3 &gt;= 0, REPT(" ",lookups!$J$2-3-5), "")&amp;
      SOURCE!I1296&amp;
" | "&amp; IF(lookups!$K$2-LEN(SOURCE!I1296) &gt;= 0, REPT(" ",lookups!$K$2-LEN(SOURCE!I1296)), "")&amp;
      SOURCE!J1296&amp;      IF(lookups!$L$2-LEN(SOURCE!J1296) &gt;= 0, REPT(" ",lookups!$L$2-LEN(SOURCE!J1296)), "")&amp;
" | "&amp; IF(lookups!$K$2-LEN(SOURCE!I1296) &gt;= 0, REPT(" ",lookups!$K$2-LEN(SOURCE!I1296)), "")&amp;
      SOURCE!K1296&amp;      IF(lookups!$L$2-LEN(SOURCE!K1296) &gt;= 0, REPT(" ",lookups!$M$2-LEN(SOURCE!K1296)), "")&amp;
" | "&amp; SOURCE!L1296&amp;      IF(lookups!$O$2-LEN(SOURCE!L1296) &gt;= 0, REPT(" ",lookups!$O$2-LEN(SOURCE!L1296)), "")&amp;
" | "&amp; SOURCE!M1296&amp;      IF(lookups!$P$2-LEN(SOURCE!M1296) &gt;= 0, REPT(" ",lookups!$P$2-LEN(SOURCE!M1296)), "")&amp;
      "},"&amp;IF(SOURCE!O1296&lt;&gt;"",""&amp;SOURCE!O1296,"")
 )
)
)</f>
        <v>/* 1266 */  { fnT_I,                        NOPARAM,                     "t" STD_SUP_MINUS_1 "(p)",                     "t" STD_SUP_MINUS_1 "(p)",                     (0 &lt;&lt; TAM_MAX_BITS) |     0, CAT_FNCT | SLS_ENABLED   | US_ENABLED   | EIM_DISABLED | PTP_NONE         },</v>
      </c>
    </row>
    <row r="1297" spans="1:1">
      <c r="A1297" s="80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IF(lookups!$E$2-LEN(SOURCE!C1297) &gt;= 0, REPT(" ",lookups!$E$2-LEN(SOURCE!C1297)), "")&amp;
      SOURCE!D1297&amp;", "&amp; IF(lookups!$F$2-LEN(SOURCE!D1297) &gt;= 0, REPT(" ",lookups!$F$2-LEN(SOURCE!D1297)), "")&amp;
      SOURCE!E1297&amp;", "&amp; IF(lookups!$G$2-LEN(SOURCE!E1297) &gt;=0, REPT(" ",lookups!$G$2-LEN(SOURCE!E1297)), "")&amp;
      SOURCE!F1297&amp;", "&amp; IF(lookups!$H$2-LEN(SOURCE!F1297) &gt;= 0, REPT(" ",lookups!$H$2-LEN(SOURCE!F1297)+2), "")&amp;"("&amp;
      SUBSTITUTE(TEXT(SOURCE!G1297,"??0"),"  ","")&amp;" &lt;&lt; TAM_MAX_BITS) |"&amp; IF(lookups!$I$2-3 &gt;= 0, REPT(" ",MAX(1,lookups!$I$2-5+4+1-1-LEN(  IF(ISTEXT(SOURCE!H1297),SOURCE!H1297,  SUBSTITUTE(SUBSTITUTE(TEXT(SOURCE!H1297,"????0"),"  ","")," ",""))   ))), "")&amp;
       IF(ISTEXT(SOURCE!H1297),SOURCE!H1297, SUBSTITUTE(SUBSTITUTE(TEXT(SOURCE!H1297,"????0"),"  ","")," ",""))   &amp;","&amp; IF(lookups!$J$2-3 &gt;= 0, REPT(" ",lookups!$J$2-3-5), "")&amp;
      SOURCE!I1297&amp;
" | "&amp; IF(lookups!$K$2-LEN(SOURCE!I1297) &gt;= 0, REPT(" ",lookups!$K$2-LEN(SOURCE!I1297)), "")&amp;
      SOURCE!J1297&amp;      IF(lookups!$L$2-LEN(SOURCE!J1297) &gt;= 0, REPT(" ",lookups!$L$2-LEN(SOURCE!J1297)), "")&amp;
" | "&amp; IF(lookups!$K$2-LEN(SOURCE!I1297) &gt;= 0, REPT(" ",lookups!$K$2-LEN(SOURCE!I1297)), "")&amp;
      SOURCE!K1297&amp;      IF(lookups!$L$2-LEN(SOURCE!K1297) &gt;= 0, REPT(" ",lookups!$M$2-LEN(SOURCE!K1297)), "")&amp;
" | "&amp; SOURCE!L1297&amp;      IF(lookups!$O$2-LEN(SOURCE!L1297) &gt;= 0, REPT(" ",lookups!$O$2-LEN(SOURCE!L1297)), "")&amp;
" | "&amp; SOURCE!M1297&amp;      IF(lookups!$P$2-LEN(SOURCE!M1297) &gt;= 0, REPT(" ",lookups!$P$2-LEN(SOURCE!M1297)), "")&amp;
      "},"&amp;IF(SOURCE!O1297&lt;&gt;"",""&amp;SOURCE!O1297,"")
 )
)
)</f>
        <v>/* 1267 */  { itemToBeCoded,                NOPARAM,                     "Weibl:",                                      "Weibl:",                                      (0 &lt;&lt; TAM_MAX_BITS) |     0, CAT_MENU | SLS_UNCHANGED | US_UNCHANGED | EIM_DISABLED | PTP_DISABLED     },</v>
      </c>
    </row>
    <row r="1298" spans="1:1">
      <c r="A1298" s="80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IF(lookups!$E$2-LEN(SOURCE!C1298) &gt;= 0, REPT(" ",lookups!$E$2-LEN(SOURCE!C1298)), "")&amp;
      SOURCE!D1298&amp;", "&amp; IF(lookups!$F$2-LEN(SOURCE!D1298) &gt;= 0, REPT(" ",lookups!$F$2-LEN(SOURCE!D1298)), "")&amp;
      SOURCE!E1298&amp;", "&amp; IF(lookups!$G$2-LEN(SOURCE!E1298) &gt;=0, REPT(" ",lookups!$G$2-LEN(SOURCE!E1298)), "")&amp;
      SOURCE!F1298&amp;", "&amp; IF(lookups!$H$2-LEN(SOURCE!F1298) &gt;= 0, REPT(" ",lookups!$H$2-LEN(SOURCE!F1298)+2), "")&amp;"("&amp;
      SUBSTITUTE(TEXT(SOURCE!G1298,"??0"),"  ","")&amp;" &lt;&lt; TAM_MAX_BITS) |"&amp; IF(lookups!$I$2-3 &gt;= 0, REPT(" ",MAX(1,lookups!$I$2-5+4+1-1-LEN(  IF(ISTEXT(SOURCE!H1298),SOURCE!H1298,  SUBSTITUTE(SUBSTITUTE(TEXT(SOURCE!H1298,"????0"),"  ","")," ",""))   ))), "")&amp;
       IF(ISTEXT(SOURCE!H1298),SOURCE!H1298, SUBSTITUTE(SUBSTITUTE(TEXT(SOURCE!H1298,"????0"),"  ","")," ",""))   &amp;","&amp; IF(lookups!$J$2-3 &gt;= 0, REPT(" ",lookups!$J$2-3-5), "")&amp;
      SOURCE!I1298&amp;
" | "&amp; IF(lookups!$K$2-LEN(SOURCE!I1298) &gt;= 0, REPT(" ",lookups!$K$2-LEN(SOURCE!I1298)), "")&amp;
      SOURCE!J1298&amp;      IF(lookups!$L$2-LEN(SOURCE!J1298) &gt;= 0, REPT(" ",lookups!$L$2-LEN(SOURCE!J1298)), "")&amp;
" | "&amp; IF(lookups!$K$2-LEN(SOURCE!I1298) &gt;= 0, REPT(" ",lookups!$K$2-LEN(SOURCE!I1298)), "")&amp;
      SOURCE!K1298&amp;      IF(lookups!$L$2-LEN(SOURCE!K1298) &gt;= 0, REPT(" ",lookups!$M$2-LEN(SOURCE!K1298)), "")&amp;
" | "&amp; SOURCE!L1298&amp;      IF(lookups!$O$2-LEN(SOURCE!L1298) &gt;= 0, REPT(" ",lookups!$O$2-LEN(SOURCE!L1298)), "")&amp;
" | "&amp; SOURCE!M1298&amp;      IF(lookups!$P$2-LEN(SOURCE!M1298) &gt;= 0, REPT(" ",lookups!$P$2-LEN(SOURCE!M1298)), "")&amp;
      "},"&amp;IF(SOURCE!O1298&lt;&gt;"",""&amp;SOURCE!O1298,"")
 )
)
)</f>
        <v>/* 1268 */  { fnWeibullP,                   NOPARAM,                     "Weibl" STD_SUB_p,                             "Weibl" STD_SUB_p,                             (0 &lt;&lt; TAM_MAX_BITS) |     0, CAT_FNCT | SLS_ENABLED   | US_ENABLED   | EIM_DISABLED | PTP_NONE         },</v>
      </c>
    </row>
    <row r="1299" spans="1:1">
      <c r="A1299" s="80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IF(lookups!$E$2-LEN(SOURCE!C1299) &gt;= 0, REPT(" ",lookups!$E$2-LEN(SOURCE!C1299)), "")&amp;
      SOURCE!D1299&amp;", "&amp; IF(lookups!$F$2-LEN(SOURCE!D1299) &gt;= 0, REPT(" ",lookups!$F$2-LEN(SOURCE!D1299)), "")&amp;
      SOURCE!E1299&amp;", "&amp; IF(lookups!$G$2-LEN(SOURCE!E1299) &gt;=0, REPT(" ",lookups!$G$2-LEN(SOURCE!E1299)), "")&amp;
      SOURCE!F1299&amp;", "&amp; IF(lookups!$H$2-LEN(SOURCE!F1299) &gt;= 0, REPT(" ",lookups!$H$2-LEN(SOURCE!F1299)+2), "")&amp;"("&amp;
      SUBSTITUTE(TEXT(SOURCE!G1299,"??0"),"  ","")&amp;" &lt;&lt; TAM_MAX_BITS) |"&amp; IF(lookups!$I$2-3 &gt;= 0, REPT(" ",MAX(1,lookups!$I$2-5+4+1-1-LEN(  IF(ISTEXT(SOURCE!H1299),SOURCE!H1299,  SUBSTITUTE(SUBSTITUTE(TEXT(SOURCE!H1299,"????0"),"  ","")," ",""))   ))), "")&amp;
       IF(ISTEXT(SOURCE!H1299),SOURCE!H1299, SUBSTITUTE(SUBSTITUTE(TEXT(SOURCE!H1299,"????0"),"  ","")," ",""))   &amp;","&amp; IF(lookups!$J$2-3 &gt;= 0, REPT(" ",lookups!$J$2-3-5), "")&amp;
      SOURCE!I1299&amp;
" | "&amp; IF(lookups!$K$2-LEN(SOURCE!I1299) &gt;= 0, REPT(" ",lookups!$K$2-LEN(SOURCE!I1299)), "")&amp;
      SOURCE!J1299&amp;      IF(lookups!$L$2-LEN(SOURCE!J1299) &gt;= 0, REPT(" ",lookups!$L$2-LEN(SOURCE!J1299)), "")&amp;
" | "&amp; IF(lookups!$K$2-LEN(SOURCE!I1299) &gt;= 0, REPT(" ",lookups!$K$2-LEN(SOURCE!I1299)), "")&amp;
      SOURCE!K1299&amp;      IF(lookups!$L$2-LEN(SOURCE!K1299) &gt;= 0, REPT(" ",lookups!$M$2-LEN(SOURCE!K1299)), "")&amp;
" | "&amp; SOURCE!L1299&amp;      IF(lookups!$O$2-LEN(SOURCE!L1299) &gt;= 0, REPT(" ",lookups!$O$2-LEN(SOURCE!L1299)), "")&amp;
" | "&amp; SOURCE!M1299&amp;      IF(lookups!$P$2-LEN(SOURCE!M1299) &gt;= 0, REPT(" ",lookups!$P$2-LEN(SOURCE!M1299)), "")&amp;
      "},"&amp;IF(SOURCE!O1299&lt;&gt;"",""&amp;SOURCE!O1299,"")
 )
)
)</f>
        <v>/* 1269 */  { fnWeibullL,                   NOPARAM,                     "Weibl" STD_GAUSS_BLACK_L STD_GAUSS_WHITE_R,   "Weibl" STD_GAUSS_BLACK_L STD_GAUSS_WHITE_R,   (0 &lt;&lt; TAM_MAX_BITS) |     0, CAT_FNCT | SLS_ENABLED   | US_ENABLED   | EIM_DISABLED | PTP_NONE         },</v>
      </c>
    </row>
    <row r="1300" spans="1:1">
      <c r="A1300" s="80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IF(lookups!$E$2-LEN(SOURCE!C1300) &gt;= 0, REPT(" ",lookups!$E$2-LEN(SOURCE!C1300)), "")&amp;
      SOURCE!D1300&amp;", "&amp; IF(lookups!$F$2-LEN(SOURCE!D1300) &gt;= 0, REPT(" ",lookups!$F$2-LEN(SOURCE!D1300)), "")&amp;
      SOURCE!E1300&amp;", "&amp; IF(lookups!$G$2-LEN(SOURCE!E1300) &gt;=0, REPT(" ",lookups!$G$2-LEN(SOURCE!E1300)), "")&amp;
      SOURCE!F1300&amp;", "&amp; IF(lookups!$H$2-LEN(SOURCE!F1300) &gt;= 0, REPT(" ",lookups!$H$2-LEN(SOURCE!F1300)+2), "")&amp;"("&amp;
      SUBSTITUTE(TEXT(SOURCE!G1300,"??0"),"  ","")&amp;" &lt;&lt; TAM_MAX_BITS) |"&amp; IF(lookups!$I$2-3 &gt;= 0, REPT(" ",MAX(1,lookups!$I$2-5+4+1-1-LEN(  IF(ISTEXT(SOURCE!H1300),SOURCE!H1300,  SUBSTITUTE(SUBSTITUTE(TEXT(SOURCE!H1300,"????0"),"  ","")," ",""))   ))), "")&amp;
       IF(ISTEXT(SOURCE!H1300),SOURCE!H1300, SUBSTITUTE(SUBSTITUTE(TEXT(SOURCE!H1300,"????0"),"  ","")," ",""))   &amp;","&amp; IF(lookups!$J$2-3 &gt;= 0, REPT(" ",lookups!$J$2-3-5), "")&amp;
      SOURCE!I1300&amp;
" | "&amp; IF(lookups!$K$2-LEN(SOURCE!I1300) &gt;= 0, REPT(" ",lookups!$K$2-LEN(SOURCE!I1300)), "")&amp;
      SOURCE!J1300&amp;      IF(lookups!$L$2-LEN(SOURCE!J1300) &gt;= 0, REPT(" ",lookups!$L$2-LEN(SOURCE!J1300)), "")&amp;
" | "&amp; IF(lookups!$K$2-LEN(SOURCE!I1300) &gt;= 0, REPT(" ",lookups!$K$2-LEN(SOURCE!I1300)), "")&amp;
      SOURCE!K1300&amp;      IF(lookups!$L$2-LEN(SOURCE!K1300) &gt;= 0, REPT(" ",lookups!$M$2-LEN(SOURCE!K1300)), "")&amp;
" | "&amp; SOURCE!L1300&amp;      IF(lookups!$O$2-LEN(SOURCE!L1300) &gt;= 0, REPT(" ",lookups!$O$2-LEN(SOURCE!L1300)), "")&amp;
" | "&amp; SOURCE!M1300&amp;      IF(lookups!$P$2-LEN(SOURCE!M1300) &gt;= 0, REPT(" ",lookups!$P$2-LEN(SOURCE!M1300)), "")&amp;
      "},"&amp;IF(SOURCE!O1300&lt;&gt;"",""&amp;SOURCE!O1300,"")
 )
)
)</f>
        <v>/* 1270 */  { fnWeibullR,                   NOPARAM,                     "Weibl" STD_GAUSS_WHITE_L STD_GAUSS_BLACK_R,   "Weibl" STD_GAUSS_WHITE_L STD_GAUSS_BLACK_R,   (0 &lt;&lt; TAM_MAX_BITS) |     0, CAT_FNCT | SLS_ENABLED   | US_ENABLED   | EIM_DISABLED | PTP_NONE         },</v>
      </c>
    </row>
    <row r="1301" spans="1:1">
      <c r="A1301" s="80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IF(lookups!$E$2-LEN(SOURCE!C1301) &gt;= 0, REPT(" ",lookups!$E$2-LEN(SOURCE!C1301)), "")&amp;
      SOURCE!D1301&amp;", "&amp; IF(lookups!$F$2-LEN(SOURCE!D1301) &gt;= 0, REPT(" ",lookups!$F$2-LEN(SOURCE!D1301)), "")&amp;
      SOURCE!E1301&amp;", "&amp; IF(lookups!$G$2-LEN(SOURCE!E1301) &gt;=0, REPT(" ",lookups!$G$2-LEN(SOURCE!E1301)), "")&amp;
      SOURCE!F1301&amp;", "&amp; IF(lookups!$H$2-LEN(SOURCE!F1301) &gt;= 0, REPT(" ",lookups!$H$2-LEN(SOURCE!F1301)+2), "")&amp;"("&amp;
      SUBSTITUTE(TEXT(SOURCE!G1301,"??0"),"  ","")&amp;" &lt;&lt; TAM_MAX_BITS) |"&amp; IF(lookups!$I$2-3 &gt;= 0, REPT(" ",MAX(1,lookups!$I$2-5+4+1-1-LEN(  IF(ISTEXT(SOURCE!H1301),SOURCE!H1301,  SUBSTITUTE(SUBSTITUTE(TEXT(SOURCE!H1301,"????0"),"  ","")," ",""))   ))), "")&amp;
       IF(ISTEXT(SOURCE!H1301),SOURCE!H1301, SUBSTITUTE(SUBSTITUTE(TEXT(SOURCE!H1301,"????0"),"  ","")," ",""))   &amp;","&amp; IF(lookups!$J$2-3 &gt;= 0, REPT(" ",lookups!$J$2-3-5), "")&amp;
      SOURCE!I1301&amp;
" | "&amp; IF(lookups!$K$2-LEN(SOURCE!I1301) &gt;= 0, REPT(" ",lookups!$K$2-LEN(SOURCE!I1301)), "")&amp;
      SOURCE!J1301&amp;      IF(lookups!$L$2-LEN(SOURCE!J1301) &gt;= 0, REPT(" ",lookups!$L$2-LEN(SOURCE!J1301)), "")&amp;
" | "&amp; IF(lookups!$K$2-LEN(SOURCE!I1301) &gt;= 0, REPT(" ",lookups!$K$2-LEN(SOURCE!I1301)), "")&amp;
      SOURCE!K1301&amp;      IF(lookups!$L$2-LEN(SOURCE!K1301) &gt;= 0, REPT(" ",lookups!$M$2-LEN(SOURCE!K1301)), "")&amp;
" | "&amp; SOURCE!L1301&amp;      IF(lookups!$O$2-LEN(SOURCE!L1301) &gt;= 0, REPT(" ",lookups!$O$2-LEN(SOURCE!L1301)), "")&amp;
" | "&amp; SOURCE!M1301&amp;      IF(lookups!$P$2-LEN(SOURCE!M1301) &gt;= 0, REPT(" ",lookups!$P$2-LEN(SOURCE!M1301)), "")&amp;
      "},"&amp;IF(SOURCE!O1301&lt;&gt;"",""&amp;SOURCE!O1301,"")
 )
)
)</f>
        <v>/* 1271 */  { fnWeibullI,                   NOPARAM,                     "Weibl" STD_SUP_MINUS_1,                       "Weibl" STD_SUP_MINUS_1,                       (0 &lt;&lt; TAM_MAX_BITS) |     0, CAT_FNCT | SLS_ENABLED   | US_ENABLED   | EIM_DISABLED | PTP_NONE         },</v>
      </c>
    </row>
    <row r="1302" spans="1:1">
      <c r="A1302" s="80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IF(lookups!$E$2-LEN(SOURCE!C1302) &gt;= 0, REPT(" ",lookups!$E$2-LEN(SOURCE!C1302)), "")&amp;
      SOURCE!D1302&amp;", "&amp; IF(lookups!$F$2-LEN(SOURCE!D1302) &gt;= 0, REPT(" ",lookups!$F$2-LEN(SOURCE!D1302)), "")&amp;
      SOURCE!E1302&amp;", "&amp; IF(lookups!$G$2-LEN(SOURCE!E1302) &gt;=0, REPT(" ",lookups!$G$2-LEN(SOURCE!E1302)), "")&amp;
      SOURCE!F1302&amp;", "&amp; IF(lookups!$H$2-LEN(SOURCE!F1302) &gt;= 0, REPT(" ",lookups!$H$2-LEN(SOURCE!F1302)+2), "")&amp;"("&amp;
      SUBSTITUTE(TEXT(SOURCE!G1302,"??0"),"  ","")&amp;" &lt;&lt; TAM_MAX_BITS) |"&amp; IF(lookups!$I$2-3 &gt;= 0, REPT(" ",MAX(1,lookups!$I$2-5+4+1-1-LEN(  IF(ISTEXT(SOURCE!H1302),SOURCE!H1302,  SUBSTITUTE(SUBSTITUTE(TEXT(SOURCE!H1302,"????0"),"  ","")," ",""))   ))), "")&amp;
       IF(ISTEXT(SOURCE!H1302),SOURCE!H1302, SUBSTITUTE(SUBSTITUTE(TEXT(SOURCE!H1302,"????0"),"  ","")," ",""))   &amp;","&amp; IF(lookups!$J$2-3 &gt;= 0, REPT(" ",lookups!$J$2-3-5), "")&amp;
      SOURCE!I1302&amp;
" | "&amp; IF(lookups!$K$2-LEN(SOURCE!I1302) &gt;= 0, REPT(" ",lookups!$K$2-LEN(SOURCE!I1302)), "")&amp;
      SOURCE!J1302&amp;      IF(lookups!$L$2-LEN(SOURCE!J1302) &gt;= 0, REPT(" ",lookups!$L$2-LEN(SOURCE!J1302)), "")&amp;
" | "&amp; IF(lookups!$K$2-LEN(SOURCE!I1302) &gt;= 0, REPT(" ",lookups!$K$2-LEN(SOURCE!I1302)), "")&amp;
      SOURCE!K1302&amp;      IF(lookups!$L$2-LEN(SOURCE!K1302) &gt;= 0, REPT(" ",lookups!$M$2-LEN(SOURCE!K1302)), "")&amp;
" | "&amp; SOURCE!L1302&amp;      IF(lookups!$O$2-LEN(SOURCE!L1302) &gt;= 0, REPT(" ",lookups!$O$2-LEN(SOURCE!L1302)), "")&amp;
" | "&amp; SOURCE!M1302&amp;      IF(lookups!$P$2-LEN(SOURCE!M1302) &gt;= 0, REPT(" ",lookups!$P$2-LEN(SOURCE!M1302)), "")&amp;
      "},"&amp;IF(SOURCE!O1302&lt;&gt;"",""&amp;SOURCE!O1302,"")
 )
)
)</f>
        <v>/* 1272 */  { itemToBeCoded,                NOPARAM,                     STD_chi STD_SUP_2 ":",                         STD_chi STD_SUP_2 ":",                         (0 &lt;&lt; TAM_MAX_BITS) |     0, CAT_MENU | SLS_UNCHANGED | US_UNCHANGED | EIM_DISABLED | PTP_DISABLED     },</v>
      </c>
    </row>
    <row r="1303" spans="1:1">
      <c r="A1303" s="80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IF(lookups!$E$2-LEN(SOURCE!C1303) &gt;= 0, REPT(" ",lookups!$E$2-LEN(SOURCE!C1303)), "")&amp;
      SOURCE!D1303&amp;", "&amp; IF(lookups!$F$2-LEN(SOURCE!D1303) &gt;= 0, REPT(" ",lookups!$F$2-LEN(SOURCE!D1303)), "")&amp;
      SOURCE!E1303&amp;", "&amp; IF(lookups!$G$2-LEN(SOURCE!E1303) &gt;=0, REPT(" ",lookups!$G$2-LEN(SOURCE!E1303)), "")&amp;
      SOURCE!F1303&amp;", "&amp; IF(lookups!$H$2-LEN(SOURCE!F1303) &gt;= 0, REPT(" ",lookups!$H$2-LEN(SOURCE!F1303)+2), "")&amp;"("&amp;
      SUBSTITUTE(TEXT(SOURCE!G1303,"??0"),"  ","")&amp;" &lt;&lt; TAM_MAX_BITS) |"&amp; IF(lookups!$I$2-3 &gt;= 0, REPT(" ",MAX(1,lookups!$I$2-5+4+1-1-LEN(  IF(ISTEXT(SOURCE!H1303),SOURCE!H1303,  SUBSTITUTE(SUBSTITUTE(TEXT(SOURCE!H1303,"????0"),"  ","")," ",""))   ))), "")&amp;
       IF(ISTEXT(SOURCE!H1303),SOURCE!H1303, SUBSTITUTE(SUBSTITUTE(TEXT(SOURCE!H1303,"????0"),"  ","")," ",""))   &amp;","&amp; IF(lookups!$J$2-3 &gt;= 0, REPT(" ",lookups!$J$2-3-5), "")&amp;
      SOURCE!I1303&amp;
" | "&amp; IF(lookups!$K$2-LEN(SOURCE!I1303) &gt;= 0, REPT(" ",lookups!$K$2-LEN(SOURCE!I1303)), "")&amp;
      SOURCE!J1303&amp;      IF(lookups!$L$2-LEN(SOURCE!J1303) &gt;= 0, REPT(" ",lookups!$L$2-LEN(SOURCE!J1303)), "")&amp;
" | "&amp; IF(lookups!$K$2-LEN(SOURCE!I1303) &gt;= 0, REPT(" ",lookups!$K$2-LEN(SOURCE!I1303)), "")&amp;
      SOURCE!K1303&amp;      IF(lookups!$L$2-LEN(SOURCE!K1303) &gt;= 0, REPT(" ",lookups!$M$2-LEN(SOURCE!K1303)), "")&amp;
" | "&amp; SOURCE!L1303&amp;      IF(lookups!$O$2-LEN(SOURCE!L1303) &gt;= 0, REPT(" ",lookups!$O$2-LEN(SOURCE!L1303)), "")&amp;
" | "&amp; SOURCE!M1303&amp;      IF(lookups!$P$2-LEN(SOURCE!M1303) &gt;= 0, REPT(" ",lookups!$P$2-LEN(SOURCE!M1303)), "")&amp;
      "},"&amp;IF(SOURCE!O1303&lt;&gt;"",""&amp;SOURCE!O1303,"")
 )
)
)</f>
        <v>/* 1273 */  { fnChi2P,                      NOPARAM,                     STD_chi STD_SUP_2 STD_SUB_p "(x)",             STD_chi STD_SUP_2 STD_SUB_p "(x)",             (0 &lt;&lt; TAM_MAX_BITS) |     0, CAT_FNCT | SLS_ENABLED   | US_ENABLED   | EIM_DISABLED | PTP_NONE         },</v>
      </c>
    </row>
    <row r="1304" spans="1:1">
      <c r="A1304" s="80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IF(lookups!$E$2-LEN(SOURCE!C1304) &gt;= 0, REPT(" ",lookups!$E$2-LEN(SOURCE!C1304)), "")&amp;
      SOURCE!D1304&amp;", "&amp; IF(lookups!$F$2-LEN(SOURCE!D1304) &gt;= 0, REPT(" ",lookups!$F$2-LEN(SOURCE!D1304)), "")&amp;
      SOURCE!E1304&amp;", "&amp; IF(lookups!$G$2-LEN(SOURCE!E1304) &gt;=0, REPT(" ",lookups!$G$2-LEN(SOURCE!E1304)), "")&amp;
      SOURCE!F1304&amp;", "&amp; IF(lookups!$H$2-LEN(SOURCE!F1304) &gt;= 0, REPT(" ",lookups!$H$2-LEN(SOURCE!F1304)+2), "")&amp;"("&amp;
      SUBSTITUTE(TEXT(SOURCE!G1304,"??0"),"  ","")&amp;" &lt;&lt; TAM_MAX_BITS) |"&amp; IF(lookups!$I$2-3 &gt;= 0, REPT(" ",MAX(1,lookups!$I$2-5+4+1-1-LEN(  IF(ISTEXT(SOURCE!H1304),SOURCE!H1304,  SUBSTITUTE(SUBSTITUTE(TEXT(SOURCE!H1304,"????0"),"  ","")," ",""))   ))), "")&amp;
       IF(ISTEXT(SOURCE!H1304),SOURCE!H1304, SUBSTITUTE(SUBSTITUTE(TEXT(SOURCE!H1304,"????0"),"  ","")," ",""))   &amp;","&amp; IF(lookups!$J$2-3 &gt;= 0, REPT(" ",lookups!$J$2-3-5), "")&amp;
      SOURCE!I1304&amp;
" | "&amp; IF(lookups!$K$2-LEN(SOURCE!I1304) &gt;= 0, REPT(" ",lookups!$K$2-LEN(SOURCE!I1304)), "")&amp;
      SOURCE!J1304&amp;      IF(lookups!$L$2-LEN(SOURCE!J1304) &gt;= 0, REPT(" ",lookups!$L$2-LEN(SOURCE!J1304)), "")&amp;
" | "&amp; IF(lookups!$K$2-LEN(SOURCE!I1304) &gt;= 0, REPT(" ",lookups!$K$2-LEN(SOURCE!I1304)), "")&amp;
      SOURCE!K1304&amp;      IF(lookups!$L$2-LEN(SOURCE!K1304) &gt;= 0, REPT(" ",lookups!$M$2-LEN(SOURCE!K1304)), "")&amp;
" | "&amp; SOURCE!L1304&amp;      IF(lookups!$O$2-LEN(SOURCE!L1304) &gt;= 0, REPT(" ",lookups!$O$2-LEN(SOURCE!L1304)), "")&amp;
" | "&amp; SOURCE!M1304&amp;      IF(lookups!$P$2-LEN(SOURCE!M1304) &gt;= 0, REPT(" ",lookups!$P$2-LEN(SOURCE!M1304)), "")&amp;
      "},"&amp;IF(SOURCE!O1304&lt;&gt;"",""&amp;SOURCE!O1304,"")
 )
)
)</f>
        <v>/* 1274 */  { fnChi2L,                      NOPARAM,                     STD_chi STD_SUP_2 STD_GAUSS_BLACK_L STD_GAUSS_WHITE_R "(x)", STD_chi STD_SUP_2 STD_GAUSS_BLACK_L STD_GAUSS_WHITE_R "(x)", (0 &lt;&lt; TAM_MAX_BITS) |     0, CAT_FNCT | SLS_ENABLED   | US_ENABLED   | EIM_DISABLED | PTP_NONE         },</v>
      </c>
    </row>
    <row r="1305" spans="1:1">
      <c r="A1305" s="80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IF(lookups!$E$2-LEN(SOURCE!C1305) &gt;= 0, REPT(" ",lookups!$E$2-LEN(SOURCE!C1305)), "")&amp;
      SOURCE!D1305&amp;", "&amp; IF(lookups!$F$2-LEN(SOURCE!D1305) &gt;= 0, REPT(" ",lookups!$F$2-LEN(SOURCE!D1305)), "")&amp;
      SOURCE!E1305&amp;", "&amp; IF(lookups!$G$2-LEN(SOURCE!E1305) &gt;=0, REPT(" ",lookups!$G$2-LEN(SOURCE!E1305)), "")&amp;
      SOURCE!F1305&amp;", "&amp; IF(lookups!$H$2-LEN(SOURCE!F1305) &gt;= 0, REPT(" ",lookups!$H$2-LEN(SOURCE!F1305)+2), "")&amp;"("&amp;
      SUBSTITUTE(TEXT(SOURCE!G1305,"??0"),"  ","")&amp;" &lt;&lt; TAM_MAX_BITS) |"&amp; IF(lookups!$I$2-3 &gt;= 0, REPT(" ",MAX(1,lookups!$I$2-5+4+1-1-LEN(  IF(ISTEXT(SOURCE!H1305),SOURCE!H1305,  SUBSTITUTE(SUBSTITUTE(TEXT(SOURCE!H1305,"????0"),"  ","")," ",""))   ))), "")&amp;
       IF(ISTEXT(SOURCE!H1305),SOURCE!H1305, SUBSTITUTE(SUBSTITUTE(TEXT(SOURCE!H1305,"????0"),"  ","")," ",""))   &amp;","&amp; IF(lookups!$J$2-3 &gt;= 0, REPT(" ",lookups!$J$2-3-5), "")&amp;
      SOURCE!I1305&amp;
" | "&amp; IF(lookups!$K$2-LEN(SOURCE!I1305) &gt;= 0, REPT(" ",lookups!$K$2-LEN(SOURCE!I1305)), "")&amp;
      SOURCE!J1305&amp;      IF(lookups!$L$2-LEN(SOURCE!J1305) &gt;= 0, REPT(" ",lookups!$L$2-LEN(SOURCE!J1305)), "")&amp;
" | "&amp; IF(lookups!$K$2-LEN(SOURCE!I1305) &gt;= 0, REPT(" ",lookups!$K$2-LEN(SOURCE!I1305)), "")&amp;
      SOURCE!K1305&amp;      IF(lookups!$L$2-LEN(SOURCE!K1305) &gt;= 0, REPT(" ",lookups!$M$2-LEN(SOURCE!K1305)), "")&amp;
" | "&amp; SOURCE!L1305&amp;      IF(lookups!$O$2-LEN(SOURCE!L1305) &gt;= 0, REPT(" ",lookups!$O$2-LEN(SOURCE!L1305)), "")&amp;
" | "&amp; SOURCE!M1305&amp;      IF(lookups!$P$2-LEN(SOURCE!M1305) &gt;= 0, REPT(" ",lookups!$P$2-LEN(SOURCE!M1305)), "")&amp;
      "},"&amp;IF(SOURCE!O1305&lt;&gt;"",""&amp;SOURCE!O1305,"")
 )
)
)</f>
        <v>/* 1275 */  { fnChi2R,                      NOPARAM,                     STD_chi STD_SUP_2 STD_GAUSS_WHITE_L STD_GAUSS_BLACK_R "(x)", STD_chi STD_SUP_2 STD_GAUSS_WHITE_L STD_GAUSS_BLACK_R "(x)", (0 &lt;&lt; TAM_MAX_BITS) |     0, CAT_FNCT | SLS_ENABLED   | US_ENABLED   | EIM_DISABLED | PTP_NONE         },</v>
      </c>
    </row>
    <row r="1306" spans="1:1">
      <c r="A1306" s="80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IF(lookups!$E$2-LEN(SOURCE!C1306) &gt;= 0, REPT(" ",lookups!$E$2-LEN(SOURCE!C1306)), "")&amp;
      SOURCE!D1306&amp;", "&amp; IF(lookups!$F$2-LEN(SOURCE!D1306) &gt;= 0, REPT(" ",lookups!$F$2-LEN(SOURCE!D1306)), "")&amp;
      SOURCE!E1306&amp;", "&amp; IF(lookups!$G$2-LEN(SOURCE!E1306) &gt;=0, REPT(" ",lookups!$G$2-LEN(SOURCE!E1306)), "")&amp;
      SOURCE!F1306&amp;", "&amp; IF(lookups!$H$2-LEN(SOURCE!F1306) &gt;= 0, REPT(" ",lookups!$H$2-LEN(SOURCE!F1306)+2), "")&amp;"("&amp;
      SUBSTITUTE(TEXT(SOURCE!G1306,"??0"),"  ","")&amp;" &lt;&lt; TAM_MAX_BITS) |"&amp; IF(lookups!$I$2-3 &gt;= 0, REPT(" ",MAX(1,lookups!$I$2-5+4+1-1-LEN(  IF(ISTEXT(SOURCE!H1306),SOURCE!H1306,  SUBSTITUTE(SUBSTITUTE(TEXT(SOURCE!H1306,"????0"),"  ","")," ",""))   ))), "")&amp;
       IF(ISTEXT(SOURCE!H1306),SOURCE!H1306, SUBSTITUTE(SUBSTITUTE(TEXT(SOURCE!H1306,"????0"),"  ","")," ",""))   &amp;","&amp; IF(lookups!$J$2-3 &gt;= 0, REPT(" ",lookups!$J$2-3-5), "")&amp;
      SOURCE!I1306&amp;
" | "&amp; IF(lookups!$K$2-LEN(SOURCE!I1306) &gt;= 0, REPT(" ",lookups!$K$2-LEN(SOURCE!I1306)), "")&amp;
      SOURCE!J1306&amp;      IF(lookups!$L$2-LEN(SOURCE!J1306) &gt;= 0, REPT(" ",lookups!$L$2-LEN(SOURCE!J1306)), "")&amp;
" | "&amp; IF(lookups!$K$2-LEN(SOURCE!I1306) &gt;= 0, REPT(" ",lookups!$K$2-LEN(SOURCE!I1306)), "")&amp;
      SOURCE!K1306&amp;      IF(lookups!$L$2-LEN(SOURCE!K1306) &gt;= 0, REPT(" ",lookups!$M$2-LEN(SOURCE!K1306)), "")&amp;
" | "&amp; SOURCE!L1306&amp;      IF(lookups!$O$2-LEN(SOURCE!L1306) &gt;= 0, REPT(" ",lookups!$O$2-LEN(SOURCE!L1306)), "")&amp;
" | "&amp; SOURCE!M1306&amp;      IF(lookups!$P$2-LEN(SOURCE!M1306) &gt;= 0, REPT(" ",lookups!$P$2-LEN(SOURCE!M1306)), "")&amp;
      "},"&amp;IF(SOURCE!O1306&lt;&gt;"",""&amp;SOURCE!O1306,"")
 )
)
)</f>
        <v>/* 1276 */  { fnChi2I,                      NOPARAM,                     "(" STD_chi STD_SUP_2 ")" STD_SUP_MINUS_1,     "(" STD_chi STD_SUP_2 ")" STD_SUP_MINUS_1,     (0 &lt;&lt; TAM_MAX_BITS) |     0, CAT_FNCT | SLS_ENABLED   | US_ENABLED   | EIM_DISABLED | PTP_NONE         },</v>
      </c>
    </row>
    <row r="1307" spans="1:1">
      <c r="A1307" s="80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IF(lookups!$E$2-LEN(SOURCE!C1307) &gt;= 0, REPT(" ",lookups!$E$2-LEN(SOURCE!C1307)), "")&amp;
      SOURCE!D1307&amp;", "&amp; IF(lookups!$F$2-LEN(SOURCE!D1307) &gt;= 0, REPT(" ",lookups!$F$2-LEN(SOURCE!D1307)), "")&amp;
      SOURCE!E1307&amp;", "&amp; IF(lookups!$G$2-LEN(SOURCE!E1307) &gt;=0, REPT(" ",lookups!$G$2-LEN(SOURCE!E1307)), "")&amp;
      SOURCE!F1307&amp;", "&amp; IF(lookups!$H$2-LEN(SOURCE!F1307) &gt;= 0, REPT(" ",lookups!$H$2-LEN(SOURCE!F1307)+2), "")&amp;"("&amp;
      SUBSTITUTE(TEXT(SOURCE!G1307,"??0"),"  ","")&amp;" &lt;&lt; TAM_MAX_BITS) |"&amp; IF(lookups!$I$2-3 &gt;= 0, REPT(" ",MAX(1,lookups!$I$2-5+4+1-1-LEN(  IF(ISTEXT(SOURCE!H1307),SOURCE!H1307,  SUBSTITUTE(SUBSTITUTE(TEXT(SOURCE!H1307,"????0"),"  ","")," ",""))   ))), "")&amp;
       IF(ISTEXT(SOURCE!H1307),SOURCE!H1307, SUBSTITUTE(SUBSTITUTE(TEXT(SOURCE!H1307,"????0"),"  ","")," ",""))   &amp;","&amp; IF(lookups!$J$2-3 &gt;= 0, REPT(" ",lookups!$J$2-3-5), "")&amp;
      SOURCE!I1307&amp;
" | "&amp; IF(lookups!$K$2-LEN(SOURCE!I1307) &gt;= 0, REPT(" ",lookups!$K$2-LEN(SOURCE!I1307)), "")&amp;
      SOURCE!J1307&amp;      IF(lookups!$L$2-LEN(SOURCE!J1307) &gt;= 0, REPT(" ",lookups!$L$2-LEN(SOURCE!J1307)), "")&amp;
" | "&amp; IF(lookups!$K$2-LEN(SOURCE!I1307) &gt;= 0, REPT(" ",lookups!$K$2-LEN(SOURCE!I1307)), "")&amp;
      SOURCE!K1307&amp;      IF(lookups!$L$2-LEN(SOURCE!K1307) &gt;= 0, REPT(" ",lookups!$M$2-LEN(SOURCE!K1307)), "")&amp;
" | "&amp; SOURCE!L1307&amp;      IF(lookups!$O$2-LEN(SOURCE!L1307) &gt;= 0, REPT(" ",lookups!$O$2-LEN(SOURCE!L1307)), "")&amp;
" | "&amp; SOURCE!M1307&amp;      IF(lookups!$P$2-LEN(SOURCE!M1307) &gt;= 0, REPT(" ",lookups!$P$2-LEN(SOURCE!M1307)), "")&amp;
      "},"&amp;IF(SOURCE!O1307&lt;&gt;"",""&amp;SOURCE!O1307,"")
 )
)
)</f>
        <v>/* 1277 */  { itemToBeCoded,                NOPARAM,                     STD_PHI ":",                                   STD_PHI ":",                                   (0 &lt;&lt; TAM_MAX_BITS) |     0, CAT_MENU | SLS_UNCHANGED | US_UNCHANGED | EIM_DISABLED | PTP_DISABLED     },</v>
      </c>
    </row>
    <row r="1308" spans="1:1">
      <c r="A1308" s="80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IF(lookups!$E$2-LEN(SOURCE!C1308) &gt;= 0, REPT(" ",lookups!$E$2-LEN(SOURCE!C1308)), "")&amp;
      SOURCE!D1308&amp;", "&amp; IF(lookups!$F$2-LEN(SOURCE!D1308) &gt;= 0, REPT(" ",lookups!$F$2-LEN(SOURCE!D1308)), "")&amp;
      SOURCE!E1308&amp;", "&amp; IF(lookups!$G$2-LEN(SOURCE!E1308) &gt;=0, REPT(" ",lookups!$G$2-LEN(SOURCE!E1308)), "")&amp;
      SOURCE!F1308&amp;", "&amp; IF(lookups!$H$2-LEN(SOURCE!F1308) &gt;= 0, REPT(" ",lookups!$H$2-LEN(SOURCE!F1308)+2), "")&amp;"("&amp;
      SUBSTITUTE(TEXT(SOURCE!G1308,"??0"),"  ","")&amp;" &lt;&lt; TAM_MAX_BITS) |"&amp; IF(lookups!$I$2-3 &gt;= 0, REPT(" ",MAX(1,lookups!$I$2-5+4+1-1-LEN(  IF(ISTEXT(SOURCE!H1308),SOURCE!H1308,  SUBSTITUTE(SUBSTITUTE(TEXT(SOURCE!H1308,"????0"),"  ","")," ",""))   ))), "")&amp;
       IF(ISTEXT(SOURCE!H1308),SOURCE!H1308, SUBSTITUTE(SUBSTITUTE(TEXT(SOURCE!H1308,"????0"),"  ","")," ",""))   &amp;","&amp; IF(lookups!$J$2-3 &gt;= 0, REPT(" ",lookups!$J$2-3-5), "")&amp;
      SOURCE!I1308&amp;
" | "&amp; IF(lookups!$K$2-LEN(SOURCE!I1308) &gt;= 0, REPT(" ",lookups!$K$2-LEN(SOURCE!I1308)), "")&amp;
      SOURCE!J1308&amp;      IF(lookups!$L$2-LEN(SOURCE!J1308) &gt;= 0, REPT(" ",lookups!$L$2-LEN(SOURCE!J1308)), "")&amp;
" | "&amp; IF(lookups!$K$2-LEN(SOURCE!I1308) &gt;= 0, REPT(" ",lookups!$K$2-LEN(SOURCE!I1308)), "")&amp;
      SOURCE!K1308&amp;      IF(lookups!$L$2-LEN(SOURCE!K1308) &gt;= 0, REPT(" ",lookups!$M$2-LEN(SOURCE!K1308)), "")&amp;
" | "&amp; SOURCE!L1308&amp;      IF(lookups!$O$2-LEN(SOURCE!L1308) &gt;= 0, REPT(" ",lookups!$O$2-LEN(SOURCE!L1308)), "")&amp;
" | "&amp; SOURCE!M1308&amp;      IF(lookups!$P$2-LEN(SOURCE!M1308) &gt;= 0, REPT(" ",lookups!$P$2-LEN(SOURCE!M1308)), "")&amp;
      "},"&amp;IF(SOURCE!O1308&lt;&gt;"",""&amp;SOURCE!O1308,"")
 )
)
)</f>
        <v>/* 1278 */  { fnStdNormalP,                 NOPARAM,                     STD_phi STD_SUB_p,                             STD_phi STD_SUB_p,                             (0 &lt;&lt; TAM_MAX_BITS) |     0, CAT_FNCT | SLS_ENABLED   | US_ENABLED   | EIM_DISABLED | PTP_NONE         },</v>
      </c>
    </row>
    <row r="1309" spans="1:1">
      <c r="A1309" s="80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IF(lookups!$E$2-LEN(SOURCE!C1309) &gt;= 0, REPT(" ",lookups!$E$2-LEN(SOURCE!C1309)), "")&amp;
      SOURCE!D1309&amp;", "&amp; IF(lookups!$F$2-LEN(SOURCE!D1309) &gt;= 0, REPT(" ",lookups!$F$2-LEN(SOURCE!D1309)), "")&amp;
      SOURCE!E1309&amp;", "&amp; IF(lookups!$G$2-LEN(SOURCE!E1309) &gt;=0, REPT(" ",lookups!$G$2-LEN(SOURCE!E1309)), "")&amp;
      SOURCE!F1309&amp;", "&amp; IF(lookups!$H$2-LEN(SOURCE!F1309) &gt;= 0, REPT(" ",lookups!$H$2-LEN(SOURCE!F1309)+2), "")&amp;"("&amp;
      SUBSTITUTE(TEXT(SOURCE!G1309,"??0"),"  ","")&amp;" &lt;&lt; TAM_MAX_BITS) |"&amp; IF(lookups!$I$2-3 &gt;= 0, REPT(" ",MAX(1,lookups!$I$2-5+4+1-1-LEN(  IF(ISTEXT(SOURCE!H1309),SOURCE!H1309,  SUBSTITUTE(SUBSTITUTE(TEXT(SOURCE!H1309,"????0"),"  ","")," ",""))   ))), "")&amp;
       IF(ISTEXT(SOURCE!H1309),SOURCE!H1309, SUBSTITUTE(SUBSTITUTE(TEXT(SOURCE!H1309,"????0"),"  ","")," ",""))   &amp;","&amp; IF(lookups!$J$2-3 &gt;= 0, REPT(" ",lookups!$J$2-3-5), "")&amp;
      SOURCE!I1309&amp;
" | "&amp; IF(lookups!$K$2-LEN(SOURCE!I1309) &gt;= 0, REPT(" ",lookups!$K$2-LEN(SOURCE!I1309)), "")&amp;
      SOURCE!J1309&amp;      IF(lookups!$L$2-LEN(SOURCE!J1309) &gt;= 0, REPT(" ",lookups!$L$2-LEN(SOURCE!J1309)), "")&amp;
" | "&amp; IF(lookups!$K$2-LEN(SOURCE!I1309) &gt;= 0, REPT(" ",lookups!$K$2-LEN(SOURCE!I1309)), "")&amp;
      SOURCE!K1309&amp;      IF(lookups!$L$2-LEN(SOURCE!K1309) &gt;= 0, REPT(" ",lookups!$M$2-LEN(SOURCE!K1309)), "")&amp;
" | "&amp; SOURCE!L1309&amp;      IF(lookups!$O$2-LEN(SOURCE!L1309) &gt;= 0, REPT(" ",lookups!$O$2-LEN(SOURCE!L1309)), "")&amp;
" | "&amp; SOURCE!M1309&amp;      IF(lookups!$P$2-LEN(SOURCE!M1309) &gt;= 0, REPT(" ",lookups!$P$2-LEN(SOURCE!M1309)), "")&amp;
      "},"&amp;IF(SOURCE!O1309&lt;&gt;"",""&amp;SOURCE!O1309,"")
 )
)
)</f>
        <v>/* 1279 */  { fnStdNormalL,                 NOPARAM,                     STD_PHI STD_GAUSS_BLACK_L STD_GAUSS_WHITE_R,   STD_PHI STD_GAUSS_BLACK_L STD_GAUSS_WHITE_R,   (0 &lt;&lt; TAM_MAX_BITS) |     0, CAT_FNCT | SLS_ENABLED   | US_ENABLED   | EIM_DISABLED | PTP_NONE         },</v>
      </c>
    </row>
    <row r="1310" spans="1:1">
      <c r="A1310" s="80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IF(lookups!$E$2-LEN(SOURCE!C1310) &gt;= 0, REPT(" ",lookups!$E$2-LEN(SOURCE!C1310)), "")&amp;
      SOURCE!D1310&amp;", "&amp; IF(lookups!$F$2-LEN(SOURCE!D1310) &gt;= 0, REPT(" ",lookups!$F$2-LEN(SOURCE!D1310)), "")&amp;
      SOURCE!E1310&amp;", "&amp; IF(lookups!$G$2-LEN(SOURCE!E1310) &gt;=0, REPT(" ",lookups!$G$2-LEN(SOURCE!E1310)), "")&amp;
      SOURCE!F1310&amp;", "&amp; IF(lookups!$H$2-LEN(SOURCE!F1310) &gt;= 0, REPT(" ",lookups!$H$2-LEN(SOURCE!F1310)+2), "")&amp;"("&amp;
      SUBSTITUTE(TEXT(SOURCE!G1310,"??0"),"  ","")&amp;" &lt;&lt; TAM_MAX_BITS) |"&amp; IF(lookups!$I$2-3 &gt;= 0, REPT(" ",MAX(1,lookups!$I$2-5+4+1-1-LEN(  IF(ISTEXT(SOURCE!H1310),SOURCE!H1310,  SUBSTITUTE(SUBSTITUTE(TEXT(SOURCE!H1310,"????0"),"  ","")," ",""))   ))), "")&amp;
       IF(ISTEXT(SOURCE!H1310),SOURCE!H1310, SUBSTITUTE(SUBSTITUTE(TEXT(SOURCE!H1310,"????0"),"  ","")," ",""))   &amp;","&amp; IF(lookups!$J$2-3 &gt;= 0, REPT(" ",lookups!$J$2-3-5), "")&amp;
      SOURCE!I1310&amp;
" | "&amp; IF(lookups!$K$2-LEN(SOURCE!I1310) &gt;= 0, REPT(" ",lookups!$K$2-LEN(SOURCE!I1310)), "")&amp;
      SOURCE!J1310&amp;      IF(lookups!$L$2-LEN(SOURCE!J1310) &gt;= 0, REPT(" ",lookups!$L$2-LEN(SOURCE!J1310)), "")&amp;
" | "&amp; IF(lookups!$K$2-LEN(SOURCE!I1310) &gt;= 0, REPT(" ",lookups!$K$2-LEN(SOURCE!I1310)), "")&amp;
      SOURCE!K1310&amp;      IF(lookups!$L$2-LEN(SOURCE!K1310) &gt;= 0, REPT(" ",lookups!$M$2-LEN(SOURCE!K1310)), "")&amp;
" | "&amp; SOURCE!L1310&amp;      IF(lookups!$O$2-LEN(SOURCE!L1310) &gt;= 0, REPT(" ",lookups!$O$2-LEN(SOURCE!L1310)), "")&amp;
" | "&amp; SOURCE!M1310&amp;      IF(lookups!$P$2-LEN(SOURCE!M1310) &gt;= 0, REPT(" ",lookups!$P$2-LEN(SOURCE!M1310)), "")&amp;
      "},"&amp;IF(SOURCE!O1310&lt;&gt;"",""&amp;SOURCE!O1310,"")
 )
)
)</f>
        <v>/* 1280 */  { fnStdNormalR,                 NOPARAM,                     STD_PHI STD_GAUSS_WHITE_L STD_GAUSS_BLACK_R,   STD_PHI STD_GAUSS_WHITE_L STD_GAUSS_BLACK_R,   (0 &lt;&lt; TAM_MAX_BITS) |     0, CAT_FNCT | SLS_ENABLED   | US_ENABLED   | EIM_DISABLED | PTP_NONE         },</v>
      </c>
    </row>
    <row r="1311" spans="1:1">
      <c r="A1311" s="80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IF(lookups!$E$2-LEN(SOURCE!C1311) &gt;= 0, REPT(" ",lookups!$E$2-LEN(SOURCE!C1311)), "")&amp;
      SOURCE!D1311&amp;", "&amp; IF(lookups!$F$2-LEN(SOURCE!D1311) &gt;= 0, REPT(" ",lookups!$F$2-LEN(SOURCE!D1311)), "")&amp;
      SOURCE!E1311&amp;", "&amp; IF(lookups!$G$2-LEN(SOURCE!E1311) &gt;=0, REPT(" ",lookups!$G$2-LEN(SOURCE!E1311)), "")&amp;
      SOURCE!F1311&amp;", "&amp; IF(lookups!$H$2-LEN(SOURCE!F1311) &gt;= 0, REPT(" ",lookups!$H$2-LEN(SOURCE!F1311)+2), "")&amp;"("&amp;
      SUBSTITUTE(TEXT(SOURCE!G1311,"??0"),"  ","")&amp;" &lt;&lt; TAM_MAX_BITS) |"&amp; IF(lookups!$I$2-3 &gt;= 0, REPT(" ",MAX(1,lookups!$I$2-5+4+1-1-LEN(  IF(ISTEXT(SOURCE!H1311),SOURCE!H1311,  SUBSTITUTE(SUBSTITUTE(TEXT(SOURCE!H1311,"????0"),"  ","")," ",""))   ))), "")&amp;
       IF(ISTEXT(SOURCE!H1311),SOURCE!H1311, SUBSTITUTE(SUBSTITUTE(TEXT(SOURCE!H1311,"????0"),"  ","")," ",""))   &amp;","&amp; IF(lookups!$J$2-3 &gt;= 0, REPT(" ",lookups!$J$2-3-5), "")&amp;
      SOURCE!I1311&amp;
" | "&amp; IF(lookups!$K$2-LEN(SOURCE!I1311) &gt;= 0, REPT(" ",lookups!$K$2-LEN(SOURCE!I1311)), "")&amp;
      SOURCE!J1311&amp;      IF(lookups!$L$2-LEN(SOURCE!J1311) &gt;= 0, REPT(" ",lookups!$L$2-LEN(SOURCE!J1311)), "")&amp;
" | "&amp; IF(lookups!$K$2-LEN(SOURCE!I1311) &gt;= 0, REPT(" ",lookups!$K$2-LEN(SOURCE!I1311)), "")&amp;
      SOURCE!K1311&amp;      IF(lookups!$L$2-LEN(SOURCE!K1311) &gt;= 0, REPT(" ",lookups!$M$2-LEN(SOURCE!K1311)), "")&amp;
" | "&amp; SOURCE!L1311&amp;      IF(lookups!$O$2-LEN(SOURCE!L1311) &gt;= 0, REPT(" ",lookups!$O$2-LEN(SOURCE!L1311)), "")&amp;
" | "&amp; SOURCE!M1311&amp;      IF(lookups!$P$2-LEN(SOURCE!M1311) &gt;= 0, REPT(" ",lookups!$P$2-LEN(SOURCE!M1311)), "")&amp;
      "},"&amp;IF(SOURCE!O1311&lt;&gt;"",""&amp;SOURCE!O1311,"")
 )
)
)</f>
        <v>/* 1281 */  { fnStdNormalI,                 NOPARAM,                     STD_PHI STD_SUP_MINUS_1,                       STD_PHI STD_SUP_MINUS_1,                       (0 &lt;&lt; TAM_MAX_BITS) |     0, CAT_FNCT | SLS_ENABLED   | US_ENABLED   | EIM_DISABLED | PTP_NONE         },</v>
      </c>
    </row>
    <row r="1312" spans="1:1">
      <c r="A1312" s="80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IF(lookups!$E$2-LEN(SOURCE!C1312) &gt;= 0, REPT(" ",lookups!$E$2-LEN(SOURCE!C1312)), "")&amp;
      SOURCE!D1312&amp;", "&amp; IF(lookups!$F$2-LEN(SOURCE!D1312) &gt;= 0, REPT(" ",lookups!$F$2-LEN(SOURCE!D1312)), "")&amp;
      SOURCE!E1312&amp;", "&amp; IF(lookups!$G$2-LEN(SOURCE!E1312) &gt;=0, REPT(" ",lookups!$G$2-LEN(SOURCE!E1312)), "")&amp;
      SOURCE!F1312&amp;", "&amp; IF(lookups!$H$2-LEN(SOURCE!F1312) &gt;= 0, REPT(" ",lookups!$H$2-LEN(SOURCE!F1312)+2), "")&amp;"("&amp;
      SUBSTITUTE(TEXT(SOURCE!G1312,"??0"),"  ","")&amp;" &lt;&lt; TAM_MAX_BITS) |"&amp; IF(lookups!$I$2-3 &gt;= 0, REPT(" ",MAX(1,lookups!$I$2-5+4+1-1-LEN(  IF(ISTEXT(SOURCE!H1312),SOURCE!H1312,  SUBSTITUTE(SUBSTITUTE(TEXT(SOURCE!H1312,"????0"),"  ","")," ",""))   ))), "")&amp;
       IF(ISTEXT(SOURCE!H1312),SOURCE!H1312, SUBSTITUTE(SUBSTITUTE(TEXT(SOURCE!H1312,"????0"),"  ","")," ",""))   &amp;","&amp; IF(lookups!$J$2-3 &gt;= 0, REPT(" ",lookups!$J$2-3-5), "")&amp;
      SOURCE!I1312&amp;
" | "&amp; IF(lookups!$K$2-LEN(SOURCE!I1312) &gt;= 0, REPT(" ",lookups!$K$2-LEN(SOURCE!I1312)), "")&amp;
      SOURCE!J1312&amp;      IF(lookups!$L$2-LEN(SOURCE!J1312) &gt;= 0, REPT(" ",lookups!$L$2-LEN(SOURCE!J1312)), "")&amp;
" | "&amp; IF(lookups!$K$2-LEN(SOURCE!I1312) &gt;= 0, REPT(" ",lookups!$K$2-LEN(SOURCE!I1312)), "")&amp;
      SOURCE!K1312&amp;      IF(lookups!$L$2-LEN(SOURCE!K1312) &gt;= 0, REPT(" ",lookups!$M$2-LEN(SOURCE!K1312)), "")&amp;
" | "&amp; SOURCE!L1312&amp;      IF(lookups!$O$2-LEN(SOURCE!L1312) &gt;= 0, REPT(" ",lookups!$O$2-LEN(SOURCE!L1312)), "")&amp;
" | "&amp; SOURCE!M1312&amp;      IF(lookups!$P$2-LEN(SOURCE!M1312) &gt;= 0, REPT(" ",lookups!$P$2-LEN(SOURCE!M1312)), "")&amp;
      "},"&amp;IF(SOURCE!O1312&lt;&gt;"",""&amp;SOURCE!O1312,"")
 )
)
)</f>
        <v>/* 1282 */  { itemToBeCoded,                NOPARAM,                     "1282",                                        "1282",                                        (0 &lt;&lt; TAM_MAX_BITS) |     0, CAT_FREE | SLS_UNCHANGED | US_UNCHANGED | EIM_DISABLED | PTP_DISABLED     },</v>
      </c>
    </row>
    <row r="1313" spans="1:1">
      <c r="A1313" s="80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IF(lookups!$E$2-LEN(SOURCE!C1313) &gt;= 0, REPT(" ",lookups!$E$2-LEN(SOURCE!C1313)), "")&amp;
      SOURCE!D1313&amp;", "&amp; IF(lookups!$F$2-LEN(SOURCE!D1313) &gt;= 0, REPT(" ",lookups!$F$2-LEN(SOURCE!D1313)), "")&amp;
      SOURCE!E1313&amp;", "&amp; IF(lookups!$G$2-LEN(SOURCE!E1313) &gt;=0, REPT(" ",lookups!$G$2-LEN(SOURCE!E1313)), "")&amp;
      SOURCE!F1313&amp;", "&amp; IF(lookups!$H$2-LEN(SOURCE!F1313) &gt;= 0, REPT(" ",lookups!$H$2-LEN(SOURCE!F1313)+2), "")&amp;"("&amp;
      SUBSTITUTE(TEXT(SOURCE!G1313,"??0"),"  ","")&amp;" &lt;&lt; TAM_MAX_BITS) |"&amp; IF(lookups!$I$2-3 &gt;= 0, REPT(" ",MAX(1,lookups!$I$2-5+4+1-1-LEN(  IF(ISTEXT(SOURCE!H1313),SOURCE!H1313,  SUBSTITUTE(SUBSTITUTE(TEXT(SOURCE!H1313,"????0"),"  ","")," ",""))   ))), "")&amp;
       IF(ISTEXT(SOURCE!H1313),SOURCE!H1313, SUBSTITUTE(SUBSTITUTE(TEXT(SOURCE!H1313,"????0"),"  ","")," ",""))   &amp;","&amp; IF(lookups!$J$2-3 &gt;= 0, REPT(" ",lookups!$J$2-3-5), "")&amp;
      SOURCE!I1313&amp;
" | "&amp; IF(lookups!$K$2-LEN(SOURCE!I1313) &gt;= 0, REPT(" ",lookups!$K$2-LEN(SOURCE!I1313)), "")&amp;
      SOURCE!J1313&amp;      IF(lookups!$L$2-LEN(SOURCE!J1313) &gt;= 0, REPT(" ",lookups!$L$2-LEN(SOURCE!J1313)), "")&amp;
" | "&amp; IF(lookups!$K$2-LEN(SOURCE!I1313) &gt;= 0, REPT(" ",lookups!$K$2-LEN(SOURCE!I1313)), "")&amp;
      SOURCE!K1313&amp;      IF(lookups!$L$2-LEN(SOURCE!K1313) &gt;= 0, REPT(" ",lookups!$M$2-LEN(SOURCE!K1313)), "")&amp;
" | "&amp; SOURCE!L1313&amp;      IF(lookups!$O$2-LEN(SOURCE!L1313) &gt;= 0, REPT(" ",lookups!$O$2-LEN(SOURCE!L1313)), "")&amp;
" | "&amp; SOURCE!M1313&amp;      IF(lookups!$P$2-LEN(SOURCE!M1313) &gt;= 0, REPT(" ",lookups!$P$2-LEN(SOURCE!M1313)), "")&amp;
      "},"&amp;IF(SOURCE!O1313&lt;&gt;"",""&amp;SOURCE!O1313,"")
 )
)
)</f>
        <v>/* 1283 */  { itemToBeCoded,                NOPARAM,                     "1283",                                        "1283",                                        (0 &lt;&lt; TAM_MAX_BITS) |     0, CAT_FREE | SLS_UNCHANGED | US_UNCHANGED | EIM_DISABLED | PTP_DISABLED     },</v>
      </c>
    </row>
    <row r="1314" spans="1:1">
      <c r="A1314" s="80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IF(lookups!$E$2-LEN(SOURCE!C1314) &gt;= 0, REPT(" ",lookups!$E$2-LEN(SOURCE!C1314)), "")&amp;
      SOURCE!D1314&amp;", "&amp; IF(lookups!$F$2-LEN(SOURCE!D1314) &gt;= 0, REPT(" ",lookups!$F$2-LEN(SOURCE!D1314)), "")&amp;
      SOURCE!E1314&amp;", "&amp; IF(lookups!$G$2-LEN(SOURCE!E1314) &gt;=0, REPT(" ",lookups!$G$2-LEN(SOURCE!E1314)), "")&amp;
      SOURCE!F1314&amp;", "&amp; IF(lookups!$H$2-LEN(SOURCE!F1314) &gt;= 0, REPT(" ",lookups!$H$2-LEN(SOURCE!F1314)+2), "")&amp;"("&amp;
      SUBSTITUTE(TEXT(SOURCE!G1314,"??0"),"  ","")&amp;" &lt;&lt; TAM_MAX_BITS) |"&amp; IF(lookups!$I$2-3 &gt;= 0, REPT(" ",MAX(1,lookups!$I$2-5+4+1-1-LEN(  IF(ISTEXT(SOURCE!H1314),SOURCE!H1314,  SUBSTITUTE(SUBSTITUTE(TEXT(SOURCE!H1314,"????0"),"  ","")," ",""))   ))), "")&amp;
       IF(ISTEXT(SOURCE!H1314),SOURCE!H1314, SUBSTITUTE(SUBSTITUTE(TEXT(SOURCE!H1314,"????0"),"  ","")," ",""))   &amp;","&amp; IF(lookups!$J$2-3 &gt;= 0, REPT(" ",lookups!$J$2-3-5), "")&amp;
      SOURCE!I1314&amp;
" | "&amp; IF(lookups!$K$2-LEN(SOURCE!I1314) &gt;= 0, REPT(" ",lookups!$K$2-LEN(SOURCE!I1314)), "")&amp;
      SOURCE!J1314&amp;      IF(lookups!$L$2-LEN(SOURCE!J1314) &gt;= 0, REPT(" ",lookups!$L$2-LEN(SOURCE!J1314)), "")&amp;
" | "&amp; IF(lookups!$K$2-LEN(SOURCE!I1314) &gt;= 0, REPT(" ",lookups!$K$2-LEN(SOURCE!I1314)), "")&amp;
      SOURCE!K1314&amp;      IF(lookups!$L$2-LEN(SOURCE!K1314) &gt;= 0, REPT(" ",lookups!$M$2-LEN(SOURCE!K1314)), "")&amp;
" | "&amp; SOURCE!L1314&amp;      IF(lookups!$O$2-LEN(SOURCE!L1314) &gt;= 0, REPT(" ",lookups!$O$2-LEN(SOURCE!L1314)), "")&amp;
" | "&amp; SOURCE!M1314&amp;      IF(lookups!$P$2-LEN(SOURCE!M1314) &gt;= 0, REPT(" ",lookups!$P$2-LEN(SOURCE!M1314)), "")&amp;
      "},"&amp;IF(SOURCE!O1314&lt;&gt;"",""&amp;SOURCE!O1314,"")
 )
)
)</f>
        <v>/* 1284 */  { itemToBeCoded,                NOPARAM,                     "1284",                                        "1284",                                        (0 &lt;&lt; TAM_MAX_BITS) |     0, CAT_FREE | SLS_UNCHANGED | US_UNCHANGED | EIM_DISABLED | PTP_DISABLED     },</v>
      </c>
    </row>
    <row r="1315" spans="1:1">
      <c r="A1315" s="80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IF(lookups!$E$2-LEN(SOURCE!C1315) &gt;= 0, REPT(" ",lookups!$E$2-LEN(SOURCE!C1315)), "")&amp;
      SOURCE!D1315&amp;", "&amp; IF(lookups!$F$2-LEN(SOURCE!D1315) &gt;= 0, REPT(" ",lookups!$F$2-LEN(SOURCE!D1315)), "")&amp;
      SOURCE!E1315&amp;", "&amp; IF(lookups!$G$2-LEN(SOURCE!E1315) &gt;=0, REPT(" ",lookups!$G$2-LEN(SOURCE!E1315)), "")&amp;
      SOURCE!F1315&amp;", "&amp; IF(lookups!$H$2-LEN(SOURCE!F1315) &gt;= 0, REPT(" ",lookups!$H$2-LEN(SOURCE!F1315)+2), "")&amp;"("&amp;
      SUBSTITUTE(TEXT(SOURCE!G1315,"??0"),"  ","")&amp;" &lt;&lt; TAM_MAX_BITS) |"&amp; IF(lookups!$I$2-3 &gt;= 0, REPT(" ",MAX(1,lookups!$I$2-5+4+1-1-LEN(  IF(ISTEXT(SOURCE!H1315),SOURCE!H1315,  SUBSTITUTE(SUBSTITUTE(TEXT(SOURCE!H1315,"????0"),"  ","")," ",""))   ))), "")&amp;
       IF(ISTEXT(SOURCE!H1315),SOURCE!H1315, SUBSTITUTE(SUBSTITUTE(TEXT(SOURCE!H1315,"????0"),"  ","")," ",""))   &amp;","&amp; IF(lookups!$J$2-3 &gt;= 0, REPT(" ",lookups!$J$2-3-5), "")&amp;
      SOURCE!I1315&amp;
" | "&amp; IF(lookups!$K$2-LEN(SOURCE!I1315) &gt;= 0, REPT(" ",lookups!$K$2-LEN(SOURCE!I1315)), "")&amp;
      SOURCE!J1315&amp;      IF(lookups!$L$2-LEN(SOURCE!J1315) &gt;= 0, REPT(" ",lookups!$L$2-LEN(SOURCE!J1315)), "")&amp;
" | "&amp; IF(lookups!$K$2-LEN(SOURCE!I1315) &gt;= 0, REPT(" ",lookups!$K$2-LEN(SOURCE!I1315)), "")&amp;
      SOURCE!K1315&amp;      IF(lookups!$L$2-LEN(SOURCE!K1315) &gt;= 0, REPT(" ",lookups!$M$2-LEN(SOURCE!K1315)), "")&amp;
" | "&amp; SOURCE!L1315&amp;      IF(lookups!$O$2-LEN(SOURCE!L1315) &gt;= 0, REPT(" ",lookups!$O$2-LEN(SOURCE!L1315)), "")&amp;
" | "&amp; SOURCE!M1315&amp;      IF(lookups!$P$2-LEN(SOURCE!M1315) &gt;= 0, REPT(" ",lookups!$P$2-LEN(SOURCE!M1315)), "")&amp;
      "},"&amp;IF(SOURCE!O1315&lt;&gt;"",""&amp;SOURCE!O1315,"")
 )
)
)</f>
        <v>/* 1285 */  { itemToBeCoded,                NOPARAM,                     "1285",                                        "1285",                                        (0 &lt;&lt; TAM_MAX_BITS) |     0, CAT_FREE | SLS_UNCHANGED | US_UNCHANGED | EIM_DISABLED | PTP_DISABLED     },</v>
      </c>
    </row>
    <row r="1316" spans="1:1">
      <c r="A1316" s="80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IF(lookups!$E$2-LEN(SOURCE!C1316) &gt;= 0, REPT(" ",lookups!$E$2-LEN(SOURCE!C1316)), "")&amp;
      SOURCE!D1316&amp;", "&amp; IF(lookups!$F$2-LEN(SOURCE!D1316) &gt;= 0, REPT(" ",lookups!$F$2-LEN(SOURCE!D1316)), "")&amp;
      SOURCE!E1316&amp;", "&amp; IF(lookups!$G$2-LEN(SOURCE!E1316) &gt;=0, REPT(" ",lookups!$G$2-LEN(SOURCE!E1316)), "")&amp;
      SOURCE!F1316&amp;", "&amp; IF(lookups!$H$2-LEN(SOURCE!F1316) &gt;= 0, REPT(" ",lookups!$H$2-LEN(SOURCE!F1316)+2), "")&amp;"("&amp;
      SUBSTITUTE(TEXT(SOURCE!G1316,"??0"),"  ","")&amp;" &lt;&lt; TAM_MAX_BITS) |"&amp; IF(lookups!$I$2-3 &gt;= 0, REPT(" ",MAX(1,lookups!$I$2-5+4+1-1-LEN(  IF(ISTEXT(SOURCE!H1316),SOURCE!H1316,  SUBSTITUTE(SUBSTITUTE(TEXT(SOURCE!H1316,"????0"),"  ","")," ",""))   ))), "")&amp;
       IF(ISTEXT(SOURCE!H1316),SOURCE!H1316, SUBSTITUTE(SUBSTITUTE(TEXT(SOURCE!H1316,"????0"),"  ","")," ",""))   &amp;","&amp; IF(lookups!$J$2-3 &gt;= 0, REPT(" ",lookups!$J$2-3-5), "")&amp;
      SOURCE!I1316&amp;
" | "&amp; IF(lookups!$K$2-LEN(SOURCE!I1316) &gt;= 0, REPT(" ",lookups!$K$2-LEN(SOURCE!I1316)), "")&amp;
      SOURCE!J1316&amp;      IF(lookups!$L$2-LEN(SOURCE!J1316) &gt;= 0, REPT(" ",lookups!$L$2-LEN(SOURCE!J1316)), "")&amp;
" | "&amp; IF(lookups!$K$2-LEN(SOURCE!I1316) &gt;= 0, REPT(" ",lookups!$K$2-LEN(SOURCE!I1316)), "")&amp;
      SOURCE!K1316&amp;      IF(lookups!$L$2-LEN(SOURCE!K1316) &gt;= 0, REPT(" ",lookups!$M$2-LEN(SOURCE!K1316)), "")&amp;
" | "&amp; SOURCE!L1316&amp;      IF(lookups!$O$2-LEN(SOURCE!L1316) &gt;= 0, REPT(" ",lookups!$O$2-LEN(SOURCE!L1316)), "")&amp;
" | "&amp; SOURCE!M1316&amp;      IF(lookups!$P$2-LEN(SOURCE!M1316) &gt;= 0, REPT(" ",lookups!$P$2-LEN(SOURCE!M1316)), "")&amp;
      "},"&amp;IF(SOURCE!O1316&lt;&gt;"",""&amp;SOURCE!O1316,"")
 )
)
)</f>
        <v>/* 1286 */  { itemToBeCoded,                NOPARAM,                     "1286",                                        "1286",                                        (0 &lt;&lt; TAM_MAX_BITS) |     0, CAT_FREE | SLS_UNCHANGED | US_UNCHANGED | EIM_DISABLED | PTP_DISABLED     },</v>
      </c>
    </row>
    <row r="1317" spans="1:1">
      <c r="A1317" s="80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IF(lookups!$E$2-LEN(SOURCE!C1317) &gt;= 0, REPT(" ",lookups!$E$2-LEN(SOURCE!C1317)), "")&amp;
      SOURCE!D1317&amp;", "&amp; IF(lookups!$F$2-LEN(SOURCE!D1317) &gt;= 0, REPT(" ",lookups!$F$2-LEN(SOURCE!D1317)), "")&amp;
      SOURCE!E1317&amp;", "&amp; IF(lookups!$G$2-LEN(SOURCE!E1317) &gt;=0, REPT(" ",lookups!$G$2-LEN(SOURCE!E1317)), "")&amp;
      SOURCE!F1317&amp;", "&amp; IF(lookups!$H$2-LEN(SOURCE!F1317) &gt;= 0, REPT(" ",lookups!$H$2-LEN(SOURCE!F1317)+2), "")&amp;"("&amp;
      SUBSTITUTE(TEXT(SOURCE!G1317,"??0"),"  ","")&amp;" &lt;&lt; TAM_MAX_BITS) |"&amp; IF(lookups!$I$2-3 &gt;= 0, REPT(" ",MAX(1,lookups!$I$2-5+4+1-1-LEN(  IF(ISTEXT(SOURCE!H1317),SOURCE!H1317,  SUBSTITUTE(SUBSTITUTE(TEXT(SOURCE!H1317,"????0"),"  ","")," ",""))   ))), "")&amp;
       IF(ISTEXT(SOURCE!H1317),SOURCE!H1317, SUBSTITUTE(SUBSTITUTE(TEXT(SOURCE!H1317,"????0"),"  ","")," ",""))   &amp;","&amp; IF(lookups!$J$2-3 &gt;= 0, REPT(" ",lookups!$J$2-3-5), "")&amp;
      SOURCE!I1317&amp;
" | "&amp; IF(lookups!$K$2-LEN(SOURCE!I1317) &gt;= 0, REPT(" ",lookups!$K$2-LEN(SOURCE!I1317)), "")&amp;
      SOURCE!J1317&amp;      IF(lookups!$L$2-LEN(SOURCE!J1317) &gt;= 0, REPT(" ",lookups!$L$2-LEN(SOURCE!J1317)), "")&amp;
" | "&amp; IF(lookups!$K$2-LEN(SOURCE!I1317) &gt;= 0, REPT(" ",lookups!$K$2-LEN(SOURCE!I1317)), "")&amp;
      SOURCE!K1317&amp;      IF(lookups!$L$2-LEN(SOURCE!K1317) &gt;= 0, REPT(" ",lookups!$M$2-LEN(SOURCE!K1317)), "")&amp;
" | "&amp; SOURCE!L1317&amp;      IF(lookups!$O$2-LEN(SOURCE!L1317) &gt;= 0, REPT(" ",lookups!$O$2-LEN(SOURCE!L1317)), "")&amp;
" | "&amp; SOURCE!M1317&amp;      IF(lookups!$P$2-LEN(SOURCE!M1317) &gt;= 0, REPT(" ",lookups!$P$2-LEN(SOURCE!M1317)), "")&amp;
      "},"&amp;IF(SOURCE!O1317&lt;&gt;"",""&amp;SOURCE!O1317,"")
 )
)
)</f>
        <v>/* 1287 */  { itemToBeCoded,                NOPARAM,                     "1287",                                        "1287",                                        (0 &lt;&lt; TAM_MAX_BITS) |     0, CAT_FREE | SLS_UNCHANGED | US_UNCHANGED | EIM_DISABLED | PTP_DISABLED     },</v>
      </c>
    </row>
    <row r="1318" spans="1:1">
      <c r="A1318" s="80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IF(lookups!$E$2-LEN(SOURCE!C1318) &gt;= 0, REPT(" ",lookups!$E$2-LEN(SOURCE!C1318)), "")&amp;
      SOURCE!D1318&amp;", "&amp; IF(lookups!$F$2-LEN(SOURCE!D1318) &gt;= 0, REPT(" ",lookups!$F$2-LEN(SOURCE!D1318)), "")&amp;
      SOURCE!E1318&amp;", "&amp; IF(lookups!$G$2-LEN(SOURCE!E1318) &gt;=0, REPT(" ",lookups!$G$2-LEN(SOURCE!E1318)), "")&amp;
      SOURCE!F1318&amp;", "&amp; IF(lookups!$H$2-LEN(SOURCE!F1318) &gt;= 0, REPT(" ",lookups!$H$2-LEN(SOURCE!F1318)+2), "")&amp;"("&amp;
      SUBSTITUTE(TEXT(SOURCE!G1318,"??0"),"  ","")&amp;" &lt;&lt; TAM_MAX_BITS) |"&amp; IF(lookups!$I$2-3 &gt;= 0, REPT(" ",MAX(1,lookups!$I$2-5+4+1-1-LEN(  IF(ISTEXT(SOURCE!H1318),SOURCE!H1318,  SUBSTITUTE(SUBSTITUTE(TEXT(SOURCE!H1318,"????0"),"  ","")," ",""))   ))), "")&amp;
       IF(ISTEXT(SOURCE!H1318),SOURCE!H1318, SUBSTITUTE(SUBSTITUTE(TEXT(SOURCE!H1318,"????0"),"  ","")," ",""))   &amp;","&amp; IF(lookups!$J$2-3 &gt;= 0, REPT(" ",lookups!$J$2-3-5), "")&amp;
      SOURCE!I1318&amp;
" | "&amp; IF(lookups!$K$2-LEN(SOURCE!I1318) &gt;= 0, REPT(" ",lookups!$K$2-LEN(SOURCE!I1318)), "")&amp;
      SOURCE!J1318&amp;      IF(lookups!$L$2-LEN(SOURCE!J1318) &gt;= 0, REPT(" ",lookups!$L$2-LEN(SOURCE!J1318)), "")&amp;
" | "&amp; IF(lookups!$K$2-LEN(SOURCE!I1318) &gt;= 0, REPT(" ",lookups!$K$2-LEN(SOURCE!I1318)), "")&amp;
      SOURCE!K1318&amp;      IF(lookups!$L$2-LEN(SOURCE!K1318) &gt;= 0, REPT(" ",lookups!$M$2-LEN(SOURCE!K1318)), "")&amp;
" | "&amp; SOURCE!L1318&amp;      IF(lookups!$O$2-LEN(SOURCE!L1318) &gt;= 0, REPT(" ",lookups!$O$2-LEN(SOURCE!L1318)), "")&amp;
" | "&amp; SOURCE!M1318&amp;      IF(lookups!$P$2-LEN(SOURCE!M1318) &gt;= 0, REPT(" ",lookups!$P$2-LEN(SOURCE!M1318)), "")&amp;
      "},"&amp;IF(SOURCE!O1318&lt;&gt;"",""&amp;SOURCE!O1318,"")
 )
)
)</f>
        <v>/* 1288 */  { itemToBeCoded,                NOPARAM,                     "1288",                                        "1288",                                        (0 &lt;&lt; TAM_MAX_BITS) |     0, CAT_FREE | SLS_UNCHANGED | US_UNCHANGED | EIM_DISABLED | PTP_DISABLED     },</v>
      </c>
    </row>
    <row r="1319" spans="1:1">
      <c r="A1319" s="80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IF(lookups!$E$2-LEN(SOURCE!C1319) &gt;= 0, REPT(" ",lookups!$E$2-LEN(SOURCE!C1319)), "")&amp;
      SOURCE!D1319&amp;", "&amp; IF(lookups!$F$2-LEN(SOURCE!D1319) &gt;= 0, REPT(" ",lookups!$F$2-LEN(SOURCE!D1319)), "")&amp;
      SOURCE!E1319&amp;", "&amp; IF(lookups!$G$2-LEN(SOURCE!E1319) &gt;=0, REPT(" ",lookups!$G$2-LEN(SOURCE!E1319)), "")&amp;
      SOURCE!F1319&amp;", "&amp; IF(lookups!$H$2-LEN(SOURCE!F1319) &gt;= 0, REPT(" ",lookups!$H$2-LEN(SOURCE!F1319)+2), "")&amp;"("&amp;
      SUBSTITUTE(TEXT(SOURCE!G1319,"??0"),"  ","")&amp;" &lt;&lt; TAM_MAX_BITS) |"&amp; IF(lookups!$I$2-3 &gt;= 0, REPT(" ",MAX(1,lookups!$I$2-5+4+1-1-LEN(  IF(ISTEXT(SOURCE!H1319),SOURCE!H1319,  SUBSTITUTE(SUBSTITUTE(TEXT(SOURCE!H1319,"????0"),"  ","")," ",""))   ))), "")&amp;
       IF(ISTEXT(SOURCE!H1319),SOURCE!H1319, SUBSTITUTE(SUBSTITUTE(TEXT(SOURCE!H1319,"????0"),"  ","")," ",""))   &amp;","&amp; IF(lookups!$J$2-3 &gt;= 0, REPT(" ",lookups!$J$2-3-5), "")&amp;
      SOURCE!I1319&amp;
" | "&amp; IF(lookups!$K$2-LEN(SOURCE!I1319) &gt;= 0, REPT(" ",lookups!$K$2-LEN(SOURCE!I1319)), "")&amp;
      SOURCE!J1319&amp;      IF(lookups!$L$2-LEN(SOURCE!J1319) &gt;= 0, REPT(" ",lookups!$L$2-LEN(SOURCE!J1319)), "")&amp;
" | "&amp; IF(lookups!$K$2-LEN(SOURCE!I1319) &gt;= 0, REPT(" ",lookups!$K$2-LEN(SOURCE!I1319)), "")&amp;
      SOURCE!K1319&amp;      IF(lookups!$L$2-LEN(SOURCE!K1319) &gt;= 0, REPT(" ",lookups!$M$2-LEN(SOURCE!K1319)), "")&amp;
" | "&amp; SOURCE!L1319&amp;      IF(lookups!$O$2-LEN(SOURCE!L1319) &gt;= 0, REPT(" ",lookups!$O$2-LEN(SOURCE!L1319)), "")&amp;
" | "&amp; SOURCE!M1319&amp;      IF(lookups!$P$2-LEN(SOURCE!M1319) &gt;= 0, REPT(" ",lookups!$P$2-LEN(SOURCE!M1319)), "")&amp;
      "},"&amp;IF(SOURCE!O1319&lt;&gt;"",""&amp;SOURCE!O1319,"")
 )
)
)</f>
        <v>/* 1289 */  { itemToBeCoded,                NOPARAM,                     "1289",                                        "1289",                                        (0 &lt;&lt; TAM_MAX_BITS) |     0, CAT_FREE | SLS_UNCHANGED | US_UNCHANGED | EIM_DISABLED | PTP_DISABLED     },</v>
      </c>
    </row>
    <row r="1320" spans="1:1">
      <c r="A1320" s="80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IF(lookups!$E$2-LEN(SOURCE!C1320) &gt;= 0, REPT(" ",lookups!$E$2-LEN(SOURCE!C1320)), "")&amp;
      SOURCE!D1320&amp;", "&amp; IF(lookups!$F$2-LEN(SOURCE!D1320) &gt;= 0, REPT(" ",lookups!$F$2-LEN(SOURCE!D1320)), "")&amp;
      SOURCE!E1320&amp;", "&amp; IF(lookups!$G$2-LEN(SOURCE!E1320) &gt;=0, REPT(" ",lookups!$G$2-LEN(SOURCE!E1320)), "")&amp;
      SOURCE!F1320&amp;", "&amp; IF(lookups!$H$2-LEN(SOURCE!F1320) &gt;= 0, REPT(" ",lookups!$H$2-LEN(SOURCE!F1320)+2), "")&amp;"("&amp;
      SUBSTITUTE(TEXT(SOURCE!G1320,"??0"),"  ","")&amp;" &lt;&lt; TAM_MAX_BITS) |"&amp; IF(lookups!$I$2-3 &gt;= 0, REPT(" ",MAX(1,lookups!$I$2-5+4+1-1-LEN(  IF(ISTEXT(SOURCE!H1320),SOURCE!H1320,  SUBSTITUTE(SUBSTITUTE(TEXT(SOURCE!H1320,"????0"),"  ","")," ",""))   ))), "")&amp;
       IF(ISTEXT(SOURCE!H1320),SOURCE!H1320, SUBSTITUTE(SUBSTITUTE(TEXT(SOURCE!H1320,"????0"),"  ","")," ",""))   &amp;","&amp; IF(lookups!$J$2-3 &gt;= 0, REPT(" ",lookups!$J$2-3-5), "")&amp;
      SOURCE!I1320&amp;
" | "&amp; IF(lookups!$K$2-LEN(SOURCE!I1320) &gt;= 0, REPT(" ",lookups!$K$2-LEN(SOURCE!I1320)), "")&amp;
      SOURCE!J1320&amp;      IF(lookups!$L$2-LEN(SOURCE!J1320) &gt;= 0, REPT(" ",lookups!$L$2-LEN(SOURCE!J1320)), "")&amp;
" | "&amp; IF(lookups!$K$2-LEN(SOURCE!I1320) &gt;= 0, REPT(" ",lookups!$K$2-LEN(SOURCE!I1320)), "")&amp;
      SOURCE!K1320&amp;      IF(lookups!$L$2-LEN(SOURCE!K1320) &gt;= 0, REPT(" ",lookups!$M$2-LEN(SOURCE!K1320)), "")&amp;
" | "&amp; SOURCE!L1320&amp;      IF(lookups!$O$2-LEN(SOURCE!L1320) &gt;= 0, REPT(" ",lookups!$O$2-LEN(SOURCE!L1320)), "")&amp;
" | "&amp; SOURCE!M1320&amp;      IF(lookups!$P$2-LEN(SOURCE!M1320) &gt;= 0, REPT(" ",lookups!$P$2-LEN(SOURCE!M1320)), "")&amp;
      "},"&amp;IF(SOURCE!O1320&lt;&gt;"",""&amp;SOURCE!O1320,"")
 )
)
)</f>
        <v>/* 1290 */  { itemToBeCoded,                NOPARAM,                     "1290",                                        "1290",                                        (0 &lt;&lt; TAM_MAX_BITS) |     0, CAT_FREE | SLS_UNCHANGED | US_UNCHANGED | EIM_DISABLED | PTP_DISABLED     },</v>
      </c>
    </row>
    <row r="1321" spans="1:1">
      <c r="A1321" s="80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IF(lookups!$E$2-LEN(SOURCE!C1321) &gt;= 0, REPT(" ",lookups!$E$2-LEN(SOURCE!C1321)), "")&amp;
      SOURCE!D1321&amp;", "&amp; IF(lookups!$F$2-LEN(SOURCE!D1321) &gt;= 0, REPT(" ",lookups!$F$2-LEN(SOURCE!D1321)), "")&amp;
      SOURCE!E1321&amp;", "&amp; IF(lookups!$G$2-LEN(SOURCE!E1321) &gt;=0, REPT(" ",lookups!$G$2-LEN(SOURCE!E1321)), "")&amp;
      SOURCE!F1321&amp;", "&amp; IF(lookups!$H$2-LEN(SOURCE!F1321) &gt;= 0, REPT(" ",lookups!$H$2-LEN(SOURCE!F1321)+2), "")&amp;"("&amp;
      SUBSTITUTE(TEXT(SOURCE!G1321,"??0"),"  ","")&amp;" &lt;&lt; TAM_MAX_BITS) |"&amp; IF(lookups!$I$2-3 &gt;= 0, REPT(" ",MAX(1,lookups!$I$2-5+4+1-1-LEN(  IF(ISTEXT(SOURCE!H1321),SOURCE!H1321,  SUBSTITUTE(SUBSTITUTE(TEXT(SOURCE!H1321,"????0"),"  ","")," ",""))   ))), "")&amp;
       IF(ISTEXT(SOURCE!H1321),SOURCE!H1321, SUBSTITUTE(SUBSTITUTE(TEXT(SOURCE!H1321,"????0"),"  ","")," ",""))   &amp;","&amp; IF(lookups!$J$2-3 &gt;= 0, REPT(" ",lookups!$J$2-3-5), "")&amp;
      SOURCE!I1321&amp;
" | "&amp; IF(lookups!$K$2-LEN(SOURCE!I1321) &gt;= 0, REPT(" ",lookups!$K$2-LEN(SOURCE!I1321)), "")&amp;
      SOURCE!J1321&amp;      IF(lookups!$L$2-LEN(SOURCE!J1321) &gt;= 0, REPT(" ",lookups!$L$2-LEN(SOURCE!J1321)), "")&amp;
" | "&amp; IF(lookups!$K$2-LEN(SOURCE!I1321) &gt;= 0, REPT(" ",lookups!$K$2-LEN(SOURCE!I1321)), "")&amp;
      SOURCE!K1321&amp;      IF(lookups!$L$2-LEN(SOURCE!K1321) &gt;= 0, REPT(" ",lookups!$M$2-LEN(SOURCE!K1321)), "")&amp;
" | "&amp; SOURCE!L1321&amp;      IF(lookups!$O$2-LEN(SOURCE!L1321) &gt;= 0, REPT(" ",lookups!$O$2-LEN(SOURCE!L1321)), "")&amp;
" | "&amp; SOURCE!M1321&amp;      IF(lookups!$P$2-LEN(SOURCE!M1321) &gt;= 0, REPT(" ",lookups!$P$2-LEN(SOURCE!M1321)), "")&amp;
      "},"&amp;IF(SOURCE!O1321&lt;&gt;"",""&amp;SOURCE!O1321,"")
 )
)
)</f>
        <v>/* 1291 */  { itemToBeCoded,                NOPARAM,                     "1291",                                        "1291",                                        (0 &lt;&lt; TAM_MAX_BITS) |     0, CAT_FREE | SLS_UNCHANGED | US_UNCHANGED | EIM_DISABLED | PTP_DISABLED     },</v>
      </c>
    </row>
    <row r="1322" spans="1:1">
      <c r="A1322" s="80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IF(lookups!$E$2-LEN(SOURCE!C1322) &gt;= 0, REPT(" ",lookups!$E$2-LEN(SOURCE!C1322)), "")&amp;
      SOURCE!D1322&amp;", "&amp; IF(lookups!$F$2-LEN(SOURCE!D1322) &gt;= 0, REPT(" ",lookups!$F$2-LEN(SOURCE!D1322)), "")&amp;
      SOURCE!E1322&amp;", "&amp; IF(lookups!$G$2-LEN(SOURCE!E1322) &gt;=0, REPT(" ",lookups!$G$2-LEN(SOURCE!E1322)), "")&amp;
      SOURCE!F1322&amp;", "&amp; IF(lookups!$H$2-LEN(SOURCE!F1322) &gt;= 0, REPT(" ",lookups!$H$2-LEN(SOURCE!F1322)+2), "")&amp;"("&amp;
      SUBSTITUTE(TEXT(SOURCE!G1322,"??0"),"  ","")&amp;" &lt;&lt; TAM_MAX_BITS) |"&amp; IF(lookups!$I$2-3 &gt;= 0, REPT(" ",MAX(1,lookups!$I$2-5+4+1-1-LEN(  IF(ISTEXT(SOURCE!H1322),SOURCE!H1322,  SUBSTITUTE(SUBSTITUTE(TEXT(SOURCE!H1322,"????0"),"  ","")," ",""))   ))), "")&amp;
       IF(ISTEXT(SOURCE!H1322),SOURCE!H1322, SUBSTITUTE(SUBSTITUTE(TEXT(SOURCE!H1322,"????0"),"  ","")," ",""))   &amp;","&amp; IF(lookups!$J$2-3 &gt;= 0, REPT(" ",lookups!$J$2-3-5), "")&amp;
      SOURCE!I1322&amp;
" | "&amp; IF(lookups!$K$2-LEN(SOURCE!I1322) &gt;= 0, REPT(" ",lookups!$K$2-LEN(SOURCE!I1322)), "")&amp;
      SOURCE!J1322&amp;      IF(lookups!$L$2-LEN(SOURCE!J1322) &gt;= 0, REPT(" ",lookups!$L$2-LEN(SOURCE!J1322)), "")&amp;
" | "&amp; IF(lookups!$K$2-LEN(SOURCE!I1322) &gt;= 0, REPT(" ",lookups!$K$2-LEN(SOURCE!I1322)), "")&amp;
      SOURCE!K1322&amp;      IF(lookups!$L$2-LEN(SOURCE!K1322) &gt;= 0, REPT(" ",lookups!$M$2-LEN(SOURCE!K1322)), "")&amp;
" | "&amp; SOURCE!L1322&amp;      IF(lookups!$O$2-LEN(SOURCE!L1322) &gt;= 0, REPT(" ",lookups!$O$2-LEN(SOURCE!L1322)), "")&amp;
" | "&amp; SOURCE!M1322&amp;      IF(lookups!$P$2-LEN(SOURCE!M1322) &gt;= 0, REPT(" ",lookups!$P$2-LEN(SOURCE!M1322)), "")&amp;
      "},"&amp;IF(SOURCE!O1322&lt;&gt;"",""&amp;SOURCE!O1322,"")
 )
)
)</f>
        <v>/* 1292 */  { itemToBeCoded,                NOPARAM,                     "1292",                                        "1292",                                        (0 &lt;&lt; TAM_MAX_BITS) |     0, CAT_FREE | SLS_UNCHANGED | US_UNCHANGED | EIM_DISABLED | PTP_DISABLED     },</v>
      </c>
    </row>
    <row r="1323" spans="1:1">
      <c r="A1323" s="80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IF(lookups!$E$2-LEN(SOURCE!C1323) &gt;= 0, REPT(" ",lookups!$E$2-LEN(SOURCE!C1323)), "")&amp;
      SOURCE!D1323&amp;", "&amp; IF(lookups!$F$2-LEN(SOURCE!D1323) &gt;= 0, REPT(" ",lookups!$F$2-LEN(SOURCE!D1323)), "")&amp;
      SOURCE!E1323&amp;", "&amp; IF(lookups!$G$2-LEN(SOURCE!E1323) &gt;=0, REPT(" ",lookups!$G$2-LEN(SOURCE!E1323)), "")&amp;
      SOURCE!F1323&amp;", "&amp; IF(lookups!$H$2-LEN(SOURCE!F1323) &gt;= 0, REPT(" ",lookups!$H$2-LEN(SOURCE!F1323)+2), "")&amp;"("&amp;
      SUBSTITUTE(TEXT(SOURCE!G1323,"??0"),"  ","")&amp;" &lt;&lt; TAM_MAX_BITS) |"&amp; IF(lookups!$I$2-3 &gt;= 0, REPT(" ",MAX(1,lookups!$I$2-5+4+1-1-LEN(  IF(ISTEXT(SOURCE!H1323),SOURCE!H1323,  SUBSTITUTE(SUBSTITUTE(TEXT(SOURCE!H1323,"????0"),"  ","")," ",""))   ))), "")&amp;
       IF(ISTEXT(SOURCE!H1323),SOURCE!H1323, SUBSTITUTE(SUBSTITUTE(TEXT(SOURCE!H1323,"????0"),"  ","")," ",""))   &amp;","&amp; IF(lookups!$J$2-3 &gt;= 0, REPT(" ",lookups!$J$2-3-5), "")&amp;
      SOURCE!I1323&amp;
" | "&amp; IF(lookups!$K$2-LEN(SOURCE!I1323) &gt;= 0, REPT(" ",lookups!$K$2-LEN(SOURCE!I1323)), "")&amp;
      SOURCE!J1323&amp;      IF(lookups!$L$2-LEN(SOURCE!J1323) &gt;= 0, REPT(" ",lookups!$L$2-LEN(SOURCE!J1323)), "")&amp;
" | "&amp; IF(lookups!$K$2-LEN(SOURCE!I1323) &gt;= 0, REPT(" ",lookups!$K$2-LEN(SOURCE!I1323)), "")&amp;
      SOURCE!K1323&amp;      IF(lookups!$L$2-LEN(SOURCE!K1323) &gt;= 0, REPT(" ",lookups!$M$2-LEN(SOURCE!K1323)), "")&amp;
" | "&amp; SOURCE!L1323&amp;      IF(lookups!$O$2-LEN(SOURCE!L1323) &gt;= 0, REPT(" ",lookups!$O$2-LEN(SOURCE!L1323)), "")&amp;
" | "&amp; SOURCE!M1323&amp;      IF(lookups!$P$2-LEN(SOURCE!M1323) &gt;= 0, REPT(" ",lookups!$P$2-LEN(SOURCE!M1323)), "")&amp;
      "},"&amp;IF(SOURCE!O1323&lt;&gt;"",""&amp;SOURCE!O1323,"")
 )
)
)</f>
        <v>/* 1293 */  { itemToBeCoded,                NOPARAM,                     "1293",                                        "1293",                                        (0 &lt;&lt; TAM_MAX_BITS) |     0, CAT_FREE | SLS_UNCHANGED | US_UNCHANGED | EIM_DISABLED | PTP_DISABLED     },</v>
      </c>
    </row>
    <row r="1324" spans="1:1">
      <c r="A1324" s="80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IF(lookups!$E$2-LEN(SOURCE!C1324) &gt;= 0, REPT(" ",lookups!$E$2-LEN(SOURCE!C1324)), "")&amp;
      SOURCE!D1324&amp;", "&amp; IF(lookups!$F$2-LEN(SOURCE!D1324) &gt;= 0, REPT(" ",lookups!$F$2-LEN(SOURCE!D1324)), "")&amp;
      SOURCE!E1324&amp;", "&amp; IF(lookups!$G$2-LEN(SOURCE!E1324) &gt;=0, REPT(" ",lookups!$G$2-LEN(SOURCE!E1324)), "")&amp;
      SOURCE!F1324&amp;", "&amp; IF(lookups!$H$2-LEN(SOURCE!F1324) &gt;= 0, REPT(" ",lookups!$H$2-LEN(SOURCE!F1324)+2), "")&amp;"("&amp;
      SUBSTITUTE(TEXT(SOURCE!G1324,"??0"),"  ","")&amp;" &lt;&lt; TAM_MAX_BITS) |"&amp; IF(lookups!$I$2-3 &gt;= 0, REPT(" ",MAX(1,lookups!$I$2-5+4+1-1-LEN(  IF(ISTEXT(SOURCE!H1324),SOURCE!H1324,  SUBSTITUTE(SUBSTITUTE(TEXT(SOURCE!H1324,"????0"),"  ","")," ",""))   ))), "")&amp;
       IF(ISTEXT(SOURCE!H1324),SOURCE!H1324, SUBSTITUTE(SUBSTITUTE(TEXT(SOURCE!H1324,"????0"),"  ","")," ",""))   &amp;","&amp; IF(lookups!$J$2-3 &gt;= 0, REPT(" ",lookups!$J$2-3-5), "")&amp;
      SOURCE!I1324&amp;
" | "&amp; IF(lookups!$K$2-LEN(SOURCE!I1324) &gt;= 0, REPT(" ",lookups!$K$2-LEN(SOURCE!I1324)), "")&amp;
      SOURCE!J1324&amp;      IF(lookups!$L$2-LEN(SOURCE!J1324) &gt;= 0, REPT(" ",lookups!$L$2-LEN(SOURCE!J1324)), "")&amp;
" | "&amp; IF(lookups!$K$2-LEN(SOURCE!I1324) &gt;= 0, REPT(" ",lookups!$K$2-LEN(SOURCE!I1324)), "")&amp;
      SOURCE!K1324&amp;      IF(lookups!$L$2-LEN(SOURCE!K1324) &gt;= 0, REPT(" ",lookups!$M$2-LEN(SOURCE!K1324)), "")&amp;
" | "&amp; SOURCE!L1324&amp;      IF(lookups!$O$2-LEN(SOURCE!L1324) &gt;= 0, REPT(" ",lookups!$O$2-LEN(SOURCE!L1324)), "")&amp;
" | "&amp; SOURCE!M1324&amp;      IF(lookups!$P$2-LEN(SOURCE!M1324) &gt;= 0, REPT(" ",lookups!$P$2-LEN(SOURCE!M1324)), "")&amp;
      "},"&amp;IF(SOURCE!O1324&lt;&gt;"",""&amp;SOURCE!O1324,"")
 )
)
)</f>
        <v>/* 1294 */  { itemToBeCoded,                NOPARAM,                     "1294",                                        "1294",                                        (0 &lt;&lt; TAM_MAX_BITS) |     0, CAT_FREE | SLS_UNCHANGED | US_UNCHANGED | EIM_DISABLED | PTP_DISABLED     },</v>
      </c>
    </row>
    <row r="1325" spans="1:1">
      <c r="A1325" s="80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IF(lookups!$E$2-LEN(SOURCE!C1325) &gt;= 0, REPT(" ",lookups!$E$2-LEN(SOURCE!C1325)), "")&amp;
      SOURCE!D1325&amp;", "&amp; IF(lookups!$F$2-LEN(SOURCE!D1325) &gt;= 0, REPT(" ",lookups!$F$2-LEN(SOURCE!D1325)), "")&amp;
      SOURCE!E1325&amp;", "&amp; IF(lookups!$G$2-LEN(SOURCE!E1325) &gt;=0, REPT(" ",lookups!$G$2-LEN(SOURCE!E1325)), "")&amp;
      SOURCE!F1325&amp;", "&amp; IF(lookups!$H$2-LEN(SOURCE!F1325) &gt;= 0, REPT(" ",lookups!$H$2-LEN(SOURCE!F1325)+2), "")&amp;"("&amp;
      SUBSTITUTE(TEXT(SOURCE!G1325,"??0"),"  ","")&amp;" &lt;&lt; TAM_MAX_BITS) |"&amp; IF(lookups!$I$2-3 &gt;= 0, REPT(" ",MAX(1,lookups!$I$2-5+4+1-1-LEN(  IF(ISTEXT(SOURCE!H1325),SOURCE!H1325,  SUBSTITUTE(SUBSTITUTE(TEXT(SOURCE!H1325,"????0"),"  ","")," ",""))   ))), "")&amp;
       IF(ISTEXT(SOURCE!H1325),SOURCE!H1325, SUBSTITUTE(SUBSTITUTE(TEXT(SOURCE!H1325,"????0"),"  ","")," ",""))   &amp;","&amp; IF(lookups!$J$2-3 &gt;= 0, REPT(" ",lookups!$J$2-3-5), "")&amp;
      SOURCE!I1325&amp;
" | "&amp; IF(lookups!$K$2-LEN(SOURCE!I1325) &gt;= 0, REPT(" ",lookups!$K$2-LEN(SOURCE!I1325)), "")&amp;
      SOURCE!J1325&amp;      IF(lookups!$L$2-LEN(SOURCE!J1325) &gt;= 0, REPT(" ",lookups!$L$2-LEN(SOURCE!J1325)), "")&amp;
" | "&amp; IF(lookups!$K$2-LEN(SOURCE!I1325) &gt;= 0, REPT(" ",lookups!$K$2-LEN(SOURCE!I1325)), "")&amp;
      SOURCE!K1325&amp;      IF(lookups!$L$2-LEN(SOURCE!K1325) &gt;= 0, REPT(" ",lookups!$M$2-LEN(SOURCE!K1325)), "")&amp;
" | "&amp; SOURCE!L1325&amp;      IF(lookups!$O$2-LEN(SOURCE!L1325) &gt;= 0, REPT(" ",lookups!$O$2-LEN(SOURCE!L1325)), "")&amp;
" | "&amp; SOURCE!M1325&amp;      IF(lookups!$P$2-LEN(SOURCE!M1325) &gt;= 0, REPT(" ",lookups!$P$2-LEN(SOURCE!M1325)), "")&amp;
      "},"&amp;IF(SOURCE!O1325&lt;&gt;"",""&amp;SOURCE!O1325,"")
 )
)
)</f>
        <v>/* 1295 */  { itemToBeCoded,                NOPARAM,                     "1295",                                        "1295",                                        (0 &lt;&lt; TAM_MAX_BITS) |     0, CAT_FREE | SLS_UNCHANGED | US_UNCHANGED | EIM_DISABLED | PTP_DISABLED     },</v>
      </c>
    </row>
    <row r="1326" spans="1:1">
      <c r="A1326" s="80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IF(lookups!$E$2-LEN(SOURCE!C1326) &gt;= 0, REPT(" ",lookups!$E$2-LEN(SOURCE!C1326)), "")&amp;
      SOURCE!D1326&amp;", "&amp; IF(lookups!$F$2-LEN(SOURCE!D1326) &gt;= 0, REPT(" ",lookups!$F$2-LEN(SOURCE!D1326)), "")&amp;
      SOURCE!E1326&amp;", "&amp; IF(lookups!$G$2-LEN(SOURCE!E1326) &gt;=0, REPT(" ",lookups!$G$2-LEN(SOURCE!E1326)), "")&amp;
      SOURCE!F1326&amp;", "&amp; IF(lookups!$H$2-LEN(SOURCE!F1326) &gt;= 0, REPT(" ",lookups!$H$2-LEN(SOURCE!F1326)+2), "")&amp;"("&amp;
      SUBSTITUTE(TEXT(SOURCE!G1326,"??0"),"  ","")&amp;" &lt;&lt; TAM_MAX_BITS) |"&amp; IF(lookups!$I$2-3 &gt;= 0, REPT(" ",MAX(1,lookups!$I$2-5+4+1-1-LEN(  IF(ISTEXT(SOURCE!H1326),SOURCE!H1326,  SUBSTITUTE(SUBSTITUTE(TEXT(SOURCE!H1326,"????0"),"  ","")," ",""))   ))), "")&amp;
       IF(ISTEXT(SOURCE!H1326),SOURCE!H1326, SUBSTITUTE(SUBSTITUTE(TEXT(SOURCE!H1326,"????0"),"  ","")," ",""))   &amp;","&amp; IF(lookups!$J$2-3 &gt;= 0, REPT(" ",lookups!$J$2-3-5), "")&amp;
      SOURCE!I1326&amp;
" | "&amp; IF(lookups!$K$2-LEN(SOURCE!I1326) &gt;= 0, REPT(" ",lookups!$K$2-LEN(SOURCE!I1326)), "")&amp;
      SOURCE!J1326&amp;      IF(lookups!$L$2-LEN(SOURCE!J1326) &gt;= 0, REPT(" ",lookups!$L$2-LEN(SOURCE!J1326)), "")&amp;
" | "&amp; IF(lookups!$K$2-LEN(SOURCE!I1326) &gt;= 0, REPT(" ",lookups!$K$2-LEN(SOURCE!I1326)), "")&amp;
      SOURCE!K1326&amp;      IF(lookups!$L$2-LEN(SOURCE!K1326) &gt;= 0, REPT(" ",lookups!$M$2-LEN(SOURCE!K1326)), "")&amp;
" | "&amp; SOURCE!L1326&amp;      IF(lookups!$O$2-LEN(SOURCE!L1326) &gt;= 0, REPT(" ",lookups!$O$2-LEN(SOURCE!L1326)), "")&amp;
" | "&amp; SOURCE!M1326&amp;      IF(lookups!$P$2-LEN(SOURCE!M1326) &gt;= 0, REPT(" ",lookups!$P$2-LEN(SOURCE!M1326)), "")&amp;
      "},"&amp;IF(SOURCE!O1326&lt;&gt;"",""&amp;SOURCE!O1326,"")
 )
)
)</f>
        <v>/* 1296 */  { itemToBeCoded,                NOPARAM,                     "1296",                                        "1296",                                        (0 &lt;&lt; TAM_MAX_BITS) |     0, CAT_FREE | SLS_UNCHANGED | US_UNCHANGED | EIM_DISABLED | PTP_DISABLED     },</v>
      </c>
    </row>
    <row r="1327" spans="1:1">
      <c r="A1327" s="80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IF(lookups!$E$2-LEN(SOURCE!C1327) &gt;= 0, REPT(" ",lookups!$E$2-LEN(SOURCE!C1327)), "")&amp;
      SOURCE!D1327&amp;", "&amp; IF(lookups!$F$2-LEN(SOURCE!D1327) &gt;= 0, REPT(" ",lookups!$F$2-LEN(SOURCE!D1327)), "")&amp;
      SOURCE!E1327&amp;", "&amp; IF(lookups!$G$2-LEN(SOURCE!E1327) &gt;=0, REPT(" ",lookups!$G$2-LEN(SOURCE!E1327)), "")&amp;
      SOURCE!F1327&amp;", "&amp; IF(lookups!$H$2-LEN(SOURCE!F1327) &gt;= 0, REPT(" ",lookups!$H$2-LEN(SOURCE!F1327)+2), "")&amp;"("&amp;
      SUBSTITUTE(TEXT(SOURCE!G1327,"??0"),"  ","")&amp;" &lt;&lt; TAM_MAX_BITS) |"&amp; IF(lookups!$I$2-3 &gt;= 0, REPT(" ",MAX(1,lookups!$I$2-5+4+1-1-LEN(  IF(ISTEXT(SOURCE!H1327),SOURCE!H1327,  SUBSTITUTE(SUBSTITUTE(TEXT(SOURCE!H1327,"????0"),"  ","")," ",""))   ))), "")&amp;
       IF(ISTEXT(SOURCE!H1327),SOURCE!H1327, SUBSTITUTE(SUBSTITUTE(TEXT(SOURCE!H1327,"????0"),"  ","")," ",""))   &amp;","&amp; IF(lookups!$J$2-3 &gt;= 0, REPT(" ",lookups!$J$2-3-5), "")&amp;
      SOURCE!I1327&amp;
" | "&amp; IF(lookups!$K$2-LEN(SOURCE!I1327) &gt;= 0, REPT(" ",lookups!$K$2-LEN(SOURCE!I1327)), "")&amp;
      SOURCE!J1327&amp;      IF(lookups!$L$2-LEN(SOURCE!J1327) &gt;= 0, REPT(" ",lookups!$L$2-LEN(SOURCE!J1327)), "")&amp;
" | "&amp; IF(lookups!$K$2-LEN(SOURCE!I1327) &gt;= 0, REPT(" ",lookups!$K$2-LEN(SOURCE!I1327)), "")&amp;
      SOURCE!K1327&amp;      IF(lookups!$L$2-LEN(SOURCE!K1327) &gt;= 0, REPT(" ",lookups!$M$2-LEN(SOURCE!K1327)), "")&amp;
" | "&amp; SOURCE!L1327&amp;      IF(lookups!$O$2-LEN(SOURCE!L1327) &gt;= 0, REPT(" ",lookups!$O$2-LEN(SOURCE!L1327)), "")&amp;
" | "&amp; SOURCE!M1327&amp;      IF(lookups!$P$2-LEN(SOURCE!M1327) &gt;= 0, REPT(" ",lookups!$P$2-LEN(SOURCE!M1327)), "")&amp;
      "},"&amp;IF(SOURCE!O1327&lt;&gt;"",""&amp;SOURCE!O1327,"")
 )
)
)</f>
        <v/>
      </c>
    </row>
    <row r="1328" spans="1:1">
      <c r="A1328" s="80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IF(lookups!$E$2-LEN(SOURCE!C1328) &gt;= 0, REPT(" ",lookups!$E$2-LEN(SOURCE!C1328)), "")&amp;
      SOURCE!D1328&amp;", "&amp; IF(lookups!$F$2-LEN(SOURCE!D1328) &gt;= 0, REPT(" ",lookups!$F$2-LEN(SOURCE!D1328)), "")&amp;
      SOURCE!E1328&amp;", "&amp; IF(lookups!$G$2-LEN(SOURCE!E1328) &gt;=0, REPT(" ",lookups!$G$2-LEN(SOURCE!E1328)), "")&amp;
      SOURCE!F1328&amp;", "&amp; IF(lookups!$H$2-LEN(SOURCE!F1328) &gt;= 0, REPT(" ",lookups!$H$2-LEN(SOURCE!F1328)+2), "")&amp;"("&amp;
      SUBSTITUTE(TEXT(SOURCE!G1328,"??0"),"  ","")&amp;" &lt;&lt; TAM_MAX_BITS) |"&amp; IF(lookups!$I$2-3 &gt;= 0, REPT(" ",MAX(1,lookups!$I$2-5+4+1-1-LEN(  IF(ISTEXT(SOURCE!H1328),SOURCE!H1328,  SUBSTITUTE(SUBSTITUTE(TEXT(SOURCE!H1328,"????0"),"  ","")," ",""))   ))), "")&amp;
       IF(ISTEXT(SOURCE!H1328),SOURCE!H1328, SUBSTITUTE(SUBSTITUTE(TEXT(SOURCE!H1328,"????0"),"  ","")," ",""))   &amp;","&amp; IF(lookups!$J$2-3 &gt;= 0, REPT(" ",lookups!$J$2-3-5), "")&amp;
      SOURCE!I1328&amp;
" | "&amp; IF(lookups!$K$2-LEN(SOURCE!I1328) &gt;= 0, REPT(" ",lookups!$K$2-LEN(SOURCE!I1328)), "")&amp;
      SOURCE!J1328&amp;      IF(lookups!$L$2-LEN(SOURCE!J1328) &gt;= 0, REPT(" ",lookups!$L$2-LEN(SOURCE!J1328)), "")&amp;
" | "&amp; IF(lookups!$K$2-LEN(SOURCE!I1328) &gt;= 0, REPT(" ",lookups!$K$2-LEN(SOURCE!I1328)), "")&amp;
      SOURCE!K1328&amp;      IF(lookups!$L$2-LEN(SOURCE!K1328) &gt;= 0, REPT(" ",lookups!$M$2-LEN(SOURCE!K1328)), "")&amp;
" | "&amp; SOURCE!L1328&amp;      IF(lookups!$O$2-LEN(SOURCE!L1328) &gt;= 0, REPT(" ",lookups!$O$2-LEN(SOURCE!L1328)), "")&amp;
" | "&amp; SOURCE!M1328&amp;      IF(lookups!$P$2-LEN(SOURCE!M1328) &gt;= 0, REPT(" ",lookups!$P$2-LEN(SOURCE!M1328)), "")&amp;
      "},"&amp;IF(SOURCE!O1328&lt;&gt;"",""&amp;SOURCE!O1328,"")
 )
)
)</f>
        <v/>
      </c>
    </row>
    <row r="1329" spans="1:1">
      <c r="A1329" s="80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IF(lookups!$E$2-LEN(SOURCE!C1329) &gt;= 0, REPT(" ",lookups!$E$2-LEN(SOURCE!C1329)), "")&amp;
      SOURCE!D1329&amp;", "&amp; IF(lookups!$F$2-LEN(SOURCE!D1329) &gt;= 0, REPT(" ",lookups!$F$2-LEN(SOURCE!D1329)), "")&amp;
      SOURCE!E1329&amp;", "&amp; IF(lookups!$G$2-LEN(SOURCE!E1329) &gt;=0, REPT(" ",lookups!$G$2-LEN(SOURCE!E1329)), "")&amp;
      SOURCE!F1329&amp;", "&amp; IF(lookups!$H$2-LEN(SOURCE!F1329) &gt;= 0, REPT(" ",lookups!$H$2-LEN(SOURCE!F1329)+2), "")&amp;"("&amp;
      SUBSTITUTE(TEXT(SOURCE!G1329,"??0"),"  ","")&amp;" &lt;&lt; TAM_MAX_BITS) |"&amp; IF(lookups!$I$2-3 &gt;= 0, REPT(" ",MAX(1,lookups!$I$2-5+4+1-1-LEN(  IF(ISTEXT(SOURCE!H1329),SOURCE!H1329,  SUBSTITUTE(SUBSTITUTE(TEXT(SOURCE!H1329,"????0"),"  ","")," ",""))   ))), "")&amp;
       IF(ISTEXT(SOURCE!H1329),SOURCE!H1329, SUBSTITUTE(SUBSTITUTE(TEXT(SOURCE!H1329,"????0"),"  ","")," ",""))   &amp;","&amp; IF(lookups!$J$2-3 &gt;= 0, REPT(" ",lookups!$J$2-3-5), "")&amp;
      SOURCE!I1329&amp;
" | "&amp; IF(lookups!$K$2-LEN(SOURCE!I1329) &gt;= 0, REPT(" ",lookups!$K$2-LEN(SOURCE!I1329)), "")&amp;
      SOURCE!J1329&amp;      IF(lookups!$L$2-LEN(SOURCE!J1329) &gt;= 0, REPT(" ",lookups!$L$2-LEN(SOURCE!J1329)), "")&amp;
" | "&amp; IF(lookups!$K$2-LEN(SOURCE!I1329) &gt;= 0, REPT(" ",lookups!$K$2-LEN(SOURCE!I1329)), "")&amp;
      SOURCE!K1329&amp;      IF(lookups!$L$2-LEN(SOURCE!K1329) &gt;= 0, REPT(" ",lookups!$M$2-LEN(SOURCE!K1329)), "")&amp;
" | "&amp; SOURCE!L1329&amp;      IF(lookups!$O$2-LEN(SOURCE!L1329) &gt;= 0, REPT(" ",lookups!$O$2-LEN(SOURCE!L1329)), "")&amp;
" | "&amp; SOURCE!M1329&amp;      IF(lookups!$P$2-LEN(SOURCE!M1329) &gt;= 0, REPT(" ",lookups!$P$2-LEN(SOURCE!M1329)), "")&amp;
      "},"&amp;IF(SOURCE!O1329&lt;&gt;"",""&amp;SOURCE!O1329,"")
 )
)
)</f>
        <v>// Curve fitting</v>
      </c>
    </row>
    <row r="1330" spans="1:1">
      <c r="A1330" s="80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IF(lookups!$E$2-LEN(SOURCE!C1330) &gt;= 0, REPT(" ",lookups!$E$2-LEN(SOURCE!C1330)), "")&amp;
      SOURCE!D1330&amp;", "&amp; IF(lookups!$F$2-LEN(SOURCE!D1330) &gt;= 0, REPT(" ",lookups!$F$2-LEN(SOURCE!D1330)), "")&amp;
      SOURCE!E1330&amp;", "&amp; IF(lookups!$G$2-LEN(SOURCE!E1330) &gt;=0, REPT(" ",lookups!$G$2-LEN(SOURCE!E1330)), "")&amp;
      SOURCE!F1330&amp;", "&amp; IF(lookups!$H$2-LEN(SOURCE!F1330) &gt;= 0, REPT(" ",lookups!$H$2-LEN(SOURCE!F1330)+2), "")&amp;"("&amp;
      SUBSTITUTE(TEXT(SOURCE!G1330,"??0"),"  ","")&amp;" &lt;&lt; TAM_MAX_BITS) |"&amp; IF(lookups!$I$2-3 &gt;= 0, REPT(" ",MAX(1,lookups!$I$2-5+4+1-1-LEN(  IF(ISTEXT(SOURCE!H1330),SOURCE!H1330,  SUBSTITUTE(SUBSTITUTE(TEXT(SOURCE!H1330,"????0"),"  ","")," ",""))   ))), "")&amp;
       IF(ISTEXT(SOURCE!H1330),SOURCE!H1330, SUBSTITUTE(SUBSTITUTE(TEXT(SOURCE!H1330,"????0"),"  ","")," ",""))   &amp;","&amp; IF(lookups!$J$2-3 &gt;= 0, REPT(" ",lookups!$J$2-3-5), "")&amp;
      SOURCE!I1330&amp;
" | "&amp; IF(lookups!$K$2-LEN(SOURCE!I1330) &gt;= 0, REPT(" ",lookups!$K$2-LEN(SOURCE!I1330)), "")&amp;
      SOURCE!J1330&amp;      IF(lookups!$L$2-LEN(SOURCE!J1330) &gt;= 0, REPT(" ",lookups!$L$2-LEN(SOURCE!J1330)), "")&amp;
" | "&amp; IF(lookups!$K$2-LEN(SOURCE!I1330) &gt;= 0, REPT(" ",lookups!$K$2-LEN(SOURCE!I1330)), "")&amp;
      SOURCE!K1330&amp;      IF(lookups!$L$2-LEN(SOURCE!K1330) &gt;= 0, REPT(" ",lookups!$M$2-LEN(SOURCE!K1330)), "")&amp;
" | "&amp; SOURCE!L1330&amp;      IF(lookups!$O$2-LEN(SOURCE!L1330) &gt;= 0, REPT(" ",lookups!$O$2-LEN(SOURCE!L1330)), "")&amp;
" | "&amp; SOURCE!M1330&amp;      IF(lookups!$P$2-LEN(SOURCE!M1330) &gt;= 0, REPT(" ",lookups!$P$2-LEN(SOURCE!M1330)), "")&amp;
      "},"&amp;IF(SOURCE!O1330&lt;&gt;"",""&amp;SOURCE!O1330,"")
 )
)
)</f>
        <v>/* 1297 */  { fnCurveFitting,               TM_VALUE,                    "BestF",                                       "BestF",                                       (0 &lt;&lt; TAM_MAX_BITS) |   510, CAT_FNCT | SLS_ENABLED   | US_ENABLED   | EIM_DISABLED | PTP_NUMBER_16    },</v>
      </c>
    </row>
    <row r="1331" spans="1:1">
      <c r="A1331" s="80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IF(lookups!$E$2-LEN(SOURCE!C1331) &gt;= 0, REPT(" ",lookups!$E$2-LEN(SOURCE!C1331)), "")&amp;
      SOURCE!D1331&amp;", "&amp; IF(lookups!$F$2-LEN(SOURCE!D1331) &gt;= 0, REPT(" ",lookups!$F$2-LEN(SOURCE!D1331)), "")&amp;
      SOURCE!E1331&amp;", "&amp; IF(lookups!$G$2-LEN(SOURCE!E1331) &gt;=0, REPT(" ",lookups!$G$2-LEN(SOURCE!E1331)), "")&amp;
      SOURCE!F1331&amp;", "&amp; IF(lookups!$H$2-LEN(SOURCE!F1331) &gt;= 0, REPT(" ",lookups!$H$2-LEN(SOURCE!F1331)+2), "")&amp;"("&amp;
      SUBSTITUTE(TEXT(SOURCE!G1331,"??0"),"  ","")&amp;" &lt;&lt; TAM_MAX_BITS) |"&amp; IF(lookups!$I$2-3 &gt;= 0, REPT(" ",MAX(1,lookups!$I$2-5+4+1-1-LEN(  IF(ISTEXT(SOURCE!H1331),SOURCE!H1331,  SUBSTITUTE(SUBSTITUTE(TEXT(SOURCE!H1331,"????0"),"  ","")," ",""))   ))), "")&amp;
       IF(ISTEXT(SOURCE!H1331),SOURCE!H1331, SUBSTITUTE(SUBSTITUTE(TEXT(SOURCE!H1331,"????0"),"  ","")," ",""))   &amp;","&amp; IF(lookups!$J$2-3 &gt;= 0, REPT(" ",lookups!$J$2-3-5), "")&amp;
      SOURCE!I1331&amp;
" | "&amp; IF(lookups!$K$2-LEN(SOURCE!I1331) &gt;= 0, REPT(" ",lookups!$K$2-LEN(SOURCE!I1331)), "")&amp;
      SOURCE!J1331&amp;      IF(lookups!$L$2-LEN(SOURCE!J1331) &gt;= 0, REPT(" ",lookups!$L$2-LEN(SOURCE!J1331)), "")&amp;
" | "&amp; IF(lookups!$K$2-LEN(SOURCE!I1331) &gt;= 0, REPT(" ",lookups!$K$2-LEN(SOURCE!I1331)), "")&amp;
      SOURCE!K1331&amp;      IF(lookups!$L$2-LEN(SOURCE!K1331) &gt;= 0, REPT(" ",lookups!$M$2-LEN(SOURCE!K1331)), "")&amp;
" | "&amp; SOURCE!L1331&amp;      IF(lookups!$O$2-LEN(SOURCE!L1331) &gt;= 0, REPT(" ",lookups!$O$2-LEN(SOURCE!L1331)), "")&amp;
" | "&amp; SOURCE!M1331&amp;      IF(lookups!$P$2-LEN(SOURCE!M1331) &gt;= 0, REPT(" ",lookups!$P$2-LEN(SOURCE!M1331)), "")&amp;
      "},"&amp;IF(SOURCE!O1331&lt;&gt;"",""&amp;SOURCE!O1331,"")
 )
)
)</f>
        <v>/* 1298 */  { fnCurveFitting_T,             CF_EXPONENTIAL_FITTING_EX,   "ExpF",                                        "ExpF",                                        (0 &lt;&lt; TAM_MAX_BITS) |     0, CAT_FNCT | SLS_ENABLED   | US_ENABLED   | EIM_DISABLED | PTP_NONE         },</v>
      </c>
    </row>
    <row r="1332" spans="1:1">
      <c r="A1332" s="80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IF(lookups!$E$2-LEN(SOURCE!C1332) &gt;= 0, REPT(" ",lookups!$E$2-LEN(SOURCE!C1332)), "")&amp;
      SOURCE!D1332&amp;", "&amp; IF(lookups!$F$2-LEN(SOURCE!D1332) &gt;= 0, REPT(" ",lookups!$F$2-LEN(SOURCE!D1332)), "")&amp;
      SOURCE!E1332&amp;", "&amp; IF(lookups!$G$2-LEN(SOURCE!E1332) &gt;=0, REPT(" ",lookups!$G$2-LEN(SOURCE!E1332)), "")&amp;
      SOURCE!F1332&amp;", "&amp; IF(lookups!$H$2-LEN(SOURCE!F1332) &gt;= 0, REPT(" ",lookups!$H$2-LEN(SOURCE!F1332)+2), "")&amp;"("&amp;
      SUBSTITUTE(TEXT(SOURCE!G1332,"??0"),"  ","")&amp;" &lt;&lt; TAM_MAX_BITS) |"&amp; IF(lookups!$I$2-3 &gt;= 0, REPT(" ",MAX(1,lookups!$I$2-5+4+1-1-LEN(  IF(ISTEXT(SOURCE!H1332),SOURCE!H1332,  SUBSTITUTE(SUBSTITUTE(TEXT(SOURCE!H1332,"????0"),"  ","")," ",""))   ))), "")&amp;
       IF(ISTEXT(SOURCE!H1332),SOURCE!H1332, SUBSTITUTE(SUBSTITUTE(TEXT(SOURCE!H1332,"????0"),"  ","")," ",""))   &amp;","&amp; IF(lookups!$J$2-3 &gt;= 0, REPT(" ",lookups!$J$2-3-5), "")&amp;
      SOURCE!I1332&amp;
" | "&amp; IF(lookups!$K$2-LEN(SOURCE!I1332) &gt;= 0, REPT(" ",lookups!$K$2-LEN(SOURCE!I1332)), "")&amp;
      SOURCE!J1332&amp;      IF(lookups!$L$2-LEN(SOURCE!J1332) &gt;= 0, REPT(" ",lookups!$L$2-LEN(SOURCE!J1332)), "")&amp;
" | "&amp; IF(lookups!$K$2-LEN(SOURCE!I1332) &gt;= 0, REPT(" ",lookups!$K$2-LEN(SOURCE!I1332)), "")&amp;
      SOURCE!K1332&amp;      IF(lookups!$L$2-LEN(SOURCE!K1332) &gt;= 0, REPT(" ",lookups!$M$2-LEN(SOURCE!K1332)), "")&amp;
" | "&amp; SOURCE!L1332&amp;      IF(lookups!$O$2-LEN(SOURCE!L1332) &gt;= 0, REPT(" ",lookups!$O$2-LEN(SOURCE!L1332)), "")&amp;
" | "&amp; SOURCE!M1332&amp;      IF(lookups!$P$2-LEN(SOURCE!M1332) &gt;= 0, REPT(" ",lookups!$P$2-LEN(SOURCE!M1332)), "")&amp;
      "},"&amp;IF(SOURCE!O1332&lt;&gt;"",""&amp;SOURCE!O1332,"")
 )
)
)</f>
        <v>/* 1299 */  { fnCurveFitting_T,             CF_LINEAR_FITTING_EX,        "LinF",                                        "LinF",                                        (0 &lt;&lt; TAM_MAX_BITS) |     0, CAT_FNCT | SLS_ENABLED   | US_ENABLED   | EIM_DISABLED | PTP_NONE         },</v>
      </c>
    </row>
    <row r="1333" spans="1:1">
      <c r="A1333" s="80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IF(lookups!$E$2-LEN(SOURCE!C1333) &gt;= 0, REPT(" ",lookups!$E$2-LEN(SOURCE!C1333)), "")&amp;
      SOURCE!D1333&amp;", "&amp; IF(lookups!$F$2-LEN(SOURCE!D1333) &gt;= 0, REPT(" ",lookups!$F$2-LEN(SOURCE!D1333)), "")&amp;
      SOURCE!E1333&amp;", "&amp; IF(lookups!$G$2-LEN(SOURCE!E1333) &gt;=0, REPT(" ",lookups!$G$2-LEN(SOURCE!E1333)), "")&amp;
      SOURCE!F1333&amp;", "&amp; IF(lookups!$H$2-LEN(SOURCE!F1333) &gt;= 0, REPT(" ",lookups!$H$2-LEN(SOURCE!F1333)+2), "")&amp;"("&amp;
      SUBSTITUTE(TEXT(SOURCE!G1333,"??0"),"  ","")&amp;" &lt;&lt; TAM_MAX_BITS) |"&amp; IF(lookups!$I$2-3 &gt;= 0, REPT(" ",MAX(1,lookups!$I$2-5+4+1-1-LEN(  IF(ISTEXT(SOURCE!H1333),SOURCE!H1333,  SUBSTITUTE(SUBSTITUTE(TEXT(SOURCE!H1333,"????0"),"  ","")," ",""))   ))), "")&amp;
       IF(ISTEXT(SOURCE!H1333),SOURCE!H1333, SUBSTITUTE(SUBSTITUTE(TEXT(SOURCE!H1333,"????0"),"  ","")," ",""))   &amp;","&amp; IF(lookups!$J$2-3 &gt;= 0, REPT(" ",lookups!$J$2-3-5), "")&amp;
      SOURCE!I1333&amp;
" | "&amp; IF(lookups!$K$2-LEN(SOURCE!I1333) &gt;= 0, REPT(" ",lookups!$K$2-LEN(SOURCE!I1333)), "")&amp;
      SOURCE!J1333&amp;      IF(lookups!$L$2-LEN(SOURCE!J1333) &gt;= 0, REPT(" ",lookups!$L$2-LEN(SOURCE!J1333)), "")&amp;
" | "&amp; IF(lookups!$K$2-LEN(SOURCE!I1333) &gt;= 0, REPT(" ",lookups!$K$2-LEN(SOURCE!I1333)), "")&amp;
      SOURCE!K1333&amp;      IF(lookups!$L$2-LEN(SOURCE!K1333) &gt;= 0, REPT(" ",lookups!$M$2-LEN(SOURCE!K1333)), "")&amp;
" | "&amp; SOURCE!L1333&amp;      IF(lookups!$O$2-LEN(SOURCE!L1333) &gt;= 0, REPT(" ",lookups!$O$2-LEN(SOURCE!L1333)), "")&amp;
" | "&amp; SOURCE!M1333&amp;      IF(lookups!$P$2-LEN(SOURCE!M1333) &gt;= 0, REPT(" ",lookups!$P$2-LEN(SOURCE!M1333)), "")&amp;
      "},"&amp;IF(SOURCE!O1333&lt;&gt;"",""&amp;SOURCE!O1333,"")
 )
)
)</f>
        <v>/* 1300 */  { fnCurveFitting_T,             CF_LOGARITHMIC_FITTING_EX,   "LogF",                                        "LogF",                                        (0 &lt;&lt; TAM_MAX_BITS) |     0, CAT_FNCT | SLS_ENABLED   | US_ENABLED   | EIM_DISABLED | PTP_NONE         },</v>
      </c>
    </row>
    <row r="1334" spans="1:1">
      <c r="A1334" s="80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IF(lookups!$E$2-LEN(SOURCE!C1334) &gt;= 0, REPT(" ",lookups!$E$2-LEN(SOURCE!C1334)), "")&amp;
      SOURCE!D1334&amp;", "&amp; IF(lookups!$F$2-LEN(SOURCE!D1334) &gt;= 0, REPT(" ",lookups!$F$2-LEN(SOURCE!D1334)), "")&amp;
      SOURCE!E1334&amp;", "&amp; IF(lookups!$G$2-LEN(SOURCE!E1334) &gt;=0, REPT(" ",lookups!$G$2-LEN(SOURCE!E1334)), "")&amp;
      SOURCE!F1334&amp;", "&amp; IF(lookups!$H$2-LEN(SOURCE!F1334) &gt;= 0, REPT(" ",lookups!$H$2-LEN(SOURCE!F1334)+2), "")&amp;"("&amp;
      SUBSTITUTE(TEXT(SOURCE!G1334,"??0"),"  ","")&amp;" &lt;&lt; TAM_MAX_BITS) |"&amp; IF(lookups!$I$2-3 &gt;= 0, REPT(" ",MAX(1,lookups!$I$2-5+4+1-1-LEN(  IF(ISTEXT(SOURCE!H1334),SOURCE!H1334,  SUBSTITUTE(SUBSTITUTE(TEXT(SOURCE!H1334,"????0"),"  ","")," ",""))   ))), "")&amp;
       IF(ISTEXT(SOURCE!H1334),SOURCE!H1334, SUBSTITUTE(SUBSTITUTE(TEXT(SOURCE!H1334,"????0"),"  ","")," ",""))   &amp;","&amp; IF(lookups!$J$2-3 &gt;= 0, REPT(" ",lookups!$J$2-3-5), "")&amp;
      SOURCE!I1334&amp;
" | "&amp; IF(lookups!$K$2-LEN(SOURCE!I1334) &gt;= 0, REPT(" ",lookups!$K$2-LEN(SOURCE!I1334)), "")&amp;
      SOURCE!J1334&amp;      IF(lookups!$L$2-LEN(SOURCE!J1334) &gt;= 0, REPT(" ",lookups!$L$2-LEN(SOURCE!J1334)), "")&amp;
" | "&amp; IF(lookups!$K$2-LEN(SOURCE!I1334) &gt;= 0, REPT(" ",lookups!$K$2-LEN(SOURCE!I1334)), "")&amp;
      SOURCE!K1334&amp;      IF(lookups!$L$2-LEN(SOURCE!K1334) &gt;= 0, REPT(" ",lookups!$M$2-LEN(SOURCE!K1334)), "")&amp;
" | "&amp; SOURCE!L1334&amp;      IF(lookups!$O$2-LEN(SOURCE!L1334) &gt;= 0, REPT(" ",lookups!$O$2-LEN(SOURCE!L1334)), "")&amp;
" | "&amp; SOURCE!M1334&amp;      IF(lookups!$P$2-LEN(SOURCE!M1334) &gt;= 0, REPT(" ",lookups!$P$2-LEN(SOURCE!M1334)), "")&amp;
      "},"&amp;IF(SOURCE!O1334&lt;&gt;"",""&amp;SOURCE!O1334,"")
 )
)
)</f>
        <v>/* 1301 */  { fnCurveFitting_T,             CF_ORTHOGONAL_FITTING_EX,    "OrthoF",                                      "OrthoF",                                      (0 &lt;&lt; TAM_MAX_BITS) |     0, CAT_FNCT | SLS_ENABLED   | US_ENABLED   | EIM_DISABLED | PTP_NONE         },</v>
      </c>
    </row>
    <row r="1335" spans="1:1">
      <c r="A1335" s="80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IF(lookups!$E$2-LEN(SOURCE!C1335) &gt;= 0, REPT(" ",lookups!$E$2-LEN(SOURCE!C1335)), "")&amp;
      SOURCE!D1335&amp;", "&amp; IF(lookups!$F$2-LEN(SOURCE!D1335) &gt;= 0, REPT(" ",lookups!$F$2-LEN(SOURCE!D1335)), "")&amp;
      SOURCE!E1335&amp;", "&amp; IF(lookups!$G$2-LEN(SOURCE!E1335) &gt;=0, REPT(" ",lookups!$G$2-LEN(SOURCE!E1335)), "")&amp;
      SOURCE!F1335&amp;", "&amp; IF(lookups!$H$2-LEN(SOURCE!F1335) &gt;= 0, REPT(" ",lookups!$H$2-LEN(SOURCE!F1335)+2), "")&amp;"("&amp;
      SUBSTITUTE(TEXT(SOURCE!G1335,"??0"),"  ","")&amp;" &lt;&lt; TAM_MAX_BITS) |"&amp; IF(lookups!$I$2-3 &gt;= 0, REPT(" ",MAX(1,lookups!$I$2-5+4+1-1-LEN(  IF(ISTEXT(SOURCE!H1335),SOURCE!H1335,  SUBSTITUTE(SUBSTITUTE(TEXT(SOURCE!H1335,"????0"),"  ","")," ",""))   ))), "")&amp;
       IF(ISTEXT(SOURCE!H1335),SOURCE!H1335, SUBSTITUTE(SUBSTITUTE(TEXT(SOURCE!H1335,"????0"),"  ","")," ",""))   &amp;","&amp; IF(lookups!$J$2-3 &gt;= 0, REPT(" ",lookups!$J$2-3-5), "")&amp;
      SOURCE!I1335&amp;
" | "&amp; IF(lookups!$K$2-LEN(SOURCE!I1335) &gt;= 0, REPT(" ",lookups!$K$2-LEN(SOURCE!I1335)), "")&amp;
      SOURCE!J1335&amp;      IF(lookups!$L$2-LEN(SOURCE!J1335) &gt;= 0, REPT(" ",lookups!$L$2-LEN(SOURCE!J1335)), "")&amp;
" | "&amp; IF(lookups!$K$2-LEN(SOURCE!I1335) &gt;= 0, REPT(" ",lookups!$K$2-LEN(SOURCE!I1335)), "")&amp;
      SOURCE!K1335&amp;      IF(lookups!$L$2-LEN(SOURCE!K1335) &gt;= 0, REPT(" ",lookups!$M$2-LEN(SOURCE!K1335)), "")&amp;
" | "&amp; SOURCE!L1335&amp;      IF(lookups!$O$2-LEN(SOURCE!L1335) &gt;= 0, REPT(" ",lookups!$O$2-LEN(SOURCE!L1335)), "")&amp;
" | "&amp; SOURCE!M1335&amp;      IF(lookups!$P$2-LEN(SOURCE!M1335) &gt;= 0, REPT(" ",lookups!$P$2-LEN(SOURCE!M1335)), "")&amp;
      "},"&amp;IF(SOURCE!O1335&lt;&gt;"",""&amp;SOURCE!O1335,"")
 )
)
)</f>
        <v>/* 1302 */  { fnCurveFitting_T,             CF_POWER_FITTING_EX,         "PowerF",                                      "PowerF",                                      (0 &lt;&lt; TAM_MAX_BITS) |     0, CAT_FNCT | SLS_ENABLED   | US_ENABLED   | EIM_DISABLED | PTP_NONE         },</v>
      </c>
    </row>
    <row r="1336" spans="1:1">
      <c r="A1336" s="80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IF(lookups!$E$2-LEN(SOURCE!C1336) &gt;= 0, REPT(" ",lookups!$E$2-LEN(SOURCE!C1336)), "")&amp;
      SOURCE!D1336&amp;", "&amp; IF(lookups!$F$2-LEN(SOURCE!D1336) &gt;= 0, REPT(" ",lookups!$F$2-LEN(SOURCE!D1336)), "")&amp;
      SOURCE!E1336&amp;", "&amp; IF(lookups!$G$2-LEN(SOURCE!E1336) &gt;=0, REPT(" ",lookups!$G$2-LEN(SOURCE!E1336)), "")&amp;
      SOURCE!F1336&amp;", "&amp; IF(lookups!$H$2-LEN(SOURCE!F1336) &gt;= 0, REPT(" ",lookups!$H$2-LEN(SOURCE!F1336)+2), "")&amp;"("&amp;
      SUBSTITUTE(TEXT(SOURCE!G1336,"??0"),"  ","")&amp;" &lt;&lt; TAM_MAX_BITS) |"&amp; IF(lookups!$I$2-3 &gt;= 0, REPT(" ",MAX(1,lookups!$I$2-5+4+1-1-LEN(  IF(ISTEXT(SOURCE!H1336),SOURCE!H1336,  SUBSTITUTE(SUBSTITUTE(TEXT(SOURCE!H1336,"????0"),"  ","")," ",""))   ))), "")&amp;
       IF(ISTEXT(SOURCE!H1336),SOURCE!H1336, SUBSTITUTE(SUBSTITUTE(TEXT(SOURCE!H1336,"????0"),"  ","")," ",""))   &amp;","&amp; IF(lookups!$J$2-3 &gt;= 0, REPT(" ",lookups!$J$2-3-5), "")&amp;
      SOURCE!I1336&amp;
" | "&amp; IF(lookups!$K$2-LEN(SOURCE!I1336) &gt;= 0, REPT(" ",lookups!$K$2-LEN(SOURCE!I1336)), "")&amp;
      SOURCE!J1336&amp;      IF(lookups!$L$2-LEN(SOURCE!J1336) &gt;= 0, REPT(" ",lookups!$L$2-LEN(SOURCE!J1336)), "")&amp;
" | "&amp; IF(lookups!$K$2-LEN(SOURCE!I1336) &gt;= 0, REPT(" ",lookups!$K$2-LEN(SOURCE!I1336)), "")&amp;
      SOURCE!K1336&amp;      IF(lookups!$L$2-LEN(SOURCE!K1336) &gt;= 0, REPT(" ",lookups!$M$2-LEN(SOURCE!K1336)), "")&amp;
" | "&amp; SOURCE!L1336&amp;      IF(lookups!$O$2-LEN(SOURCE!L1336) &gt;= 0, REPT(" ",lookups!$O$2-LEN(SOURCE!L1336)), "")&amp;
" | "&amp; SOURCE!M1336&amp;      IF(lookups!$P$2-LEN(SOURCE!M1336) &gt;= 0, REPT(" ",lookups!$P$2-LEN(SOURCE!M1336)), "")&amp;
      "},"&amp;IF(SOURCE!O1336&lt;&gt;"",""&amp;SOURCE!O1336,"")
 )
)
)</f>
        <v>/* 1303 */  { fnCurveFitting_T,             CF_GAUSS_FITTING_EX,         "GaussF",                                      "GaussF",                                      (0 &lt;&lt; TAM_MAX_BITS) |     0, CAT_FNCT | SLS_ENABLED   | US_ENABLED   | EIM_DISABLED | PTP_NONE         },</v>
      </c>
    </row>
    <row r="1337" spans="1:1">
      <c r="A1337" s="80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IF(lookups!$E$2-LEN(SOURCE!C1337) &gt;= 0, REPT(" ",lookups!$E$2-LEN(SOURCE!C1337)), "")&amp;
      SOURCE!D1337&amp;", "&amp; IF(lookups!$F$2-LEN(SOURCE!D1337) &gt;= 0, REPT(" ",lookups!$F$2-LEN(SOURCE!D1337)), "")&amp;
      SOURCE!E1337&amp;", "&amp; IF(lookups!$G$2-LEN(SOURCE!E1337) &gt;=0, REPT(" ",lookups!$G$2-LEN(SOURCE!E1337)), "")&amp;
      SOURCE!F1337&amp;", "&amp; IF(lookups!$H$2-LEN(SOURCE!F1337) &gt;= 0, REPT(" ",lookups!$H$2-LEN(SOURCE!F1337)+2), "")&amp;"("&amp;
      SUBSTITUTE(TEXT(SOURCE!G1337,"??0"),"  ","")&amp;" &lt;&lt; TAM_MAX_BITS) |"&amp; IF(lookups!$I$2-3 &gt;= 0, REPT(" ",MAX(1,lookups!$I$2-5+4+1-1-LEN(  IF(ISTEXT(SOURCE!H1337),SOURCE!H1337,  SUBSTITUTE(SUBSTITUTE(TEXT(SOURCE!H1337,"????0"),"  ","")," ",""))   ))), "")&amp;
       IF(ISTEXT(SOURCE!H1337),SOURCE!H1337, SUBSTITUTE(SUBSTITUTE(TEXT(SOURCE!H1337,"????0"),"  ","")," ",""))   &amp;","&amp; IF(lookups!$J$2-3 &gt;= 0, REPT(" ",lookups!$J$2-3-5), "")&amp;
      SOURCE!I1337&amp;
" | "&amp; IF(lookups!$K$2-LEN(SOURCE!I1337) &gt;= 0, REPT(" ",lookups!$K$2-LEN(SOURCE!I1337)), "")&amp;
      SOURCE!J1337&amp;      IF(lookups!$L$2-LEN(SOURCE!J1337) &gt;= 0, REPT(" ",lookups!$L$2-LEN(SOURCE!J1337)), "")&amp;
" | "&amp; IF(lookups!$K$2-LEN(SOURCE!I1337) &gt;= 0, REPT(" ",lookups!$K$2-LEN(SOURCE!I1337)), "")&amp;
      SOURCE!K1337&amp;      IF(lookups!$L$2-LEN(SOURCE!K1337) &gt;= 0, REPT(" ",lookups!$M$2-LEN(SOURCE!K1337)), "")&amp;
" | "&amp; SOURCE!L1337&amp;      IF(lookups!$O$2-LEN(SOURCE!L1337) &gt;= 0, REPT(" ",lookups!$O$2-LEN(SOURCE!L1337)), "")&amp;
" | "&amp; SOURCE!M1337&amp;      IF(lookups!$P$2-LEN(SOURCE!M1337) &gt;= 0, REPT(" ",lookups!$P$2-LEN(SOURCE!M1337)), "")&amp;
      "},"&amp;IF(SOURCE!O1337&lt;&gt;"",""&amp;SOURCE!O1337,"")
 )
)
)</f>
        <v>/* 1304 */  { fnCurveFitting_T,             CF_CAUCHY_FITTING_EX,        "CauchF",                                      "CauchF",                                      (0 &lt;&lt; TAM_MAX_BITS) |     0, CAT_FNCT | SLS_ENABLED   | US_ENABLED   | EIM_DISABLED | PTP_NONE         },</v>
      </c>
    </row>
    <row r="1338" spans="1:1">
      <c r="A1338" s="80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IF(lookups!$E$2-LEN(SOURCE!C1338) &gt;= 0, REPT(" ",lookups!$E$2-LEN(SOURCE!C1338)), "")&amp;
      SOURCE!D1338&amp;", "&amp; IF(lookups!$F$2-LEN(SOURCE!D1338) &gt;= 0, REPT(" ",lookups!$F$2-LEN(SOURCE!D1338)), "")&amp;
      SOURCE!E1338&amp;", "&amp; IF(lookups!$G$2-LEN(SOURCE!E1338) &gt;=0, REPT(" ",lookups!$G$2-LEN(SOURCE!E1338)), "")&amp;
      SOURCE!F1338&amp;", "&amp; IF(lookups!$H$2-LEN(SOURCE!F1338) &gt;= 0, REPT(" ",lookups!$H$2-LEN(SOURCE!F1338)+2), "")&amp;"("&amp;
      SUBSTITUTE(TEXT(SOURCE!G1338,"??0"),"  ","")&amp;" &lt;&lt; TAM_MAX_BITS) |"&amp; IF(lookups!$I$2-3 &gt;= 0, REPT(" ",MAX(1,lookups!$I$2-5+4+1-1-LEN(  IF(ISTEXT(SOURCE!H1338),SOURCE!H1338,  SUBSTITUTE(SUBSTITUTE(TEXT(SOURCE!H1338,"????0"),"  ","")," ",""))   ))), "")&amp;
       IF(ISTEXT(SOURCE!H1338),SOURCE!H1338, SUBSTITUTE(SUBSTITUTE(TEXT(SOURCE!H1338,"????0"),"  ","")," ",""))   &amp;","&amp; IF(lookups!$J$2-3 &gt;= 0, REPT(" ",lookups!$J$2-3-5), "")&amp;
      SOURCE!I1338&amp;
" | "&amp; IF(lookups!$K$2-LEN(SOURCE!I1338) &gt;= 0, REPT(" ",lookups!$K$2-LEN(SOURCE!I1338)), "")&amp;
      SOURCE!J1338&amp;      IF(lookups!$L$2-LEN(SOURCE!J1338) &gt;= 0, REPT(" ",lookups!$L$2-LEN(SOURCE!J1338)), "")&amp;
" | "&amp; IF(lookups!$K$2-LEN(SOURCE!I1338) &gt;= 0, REPT(" ",lookups!$K$2-LEN(SOURCE!I1338)), "")&amp;
      SOURCE!K1338&amp;      IF(lookups!$L$2-LEN(SOURCE!K1338) &gt;= 0, REPT(" ",lookups!$M$2-LEN(SOURCE!K1338)), "")&amp;
" | "&amp; SOURCE!L1338&amp;      IF(lookups!$O$2-LEN(SOURCE!L1338) &gt;= 0, REPT(" ",lookups!$O$2-LEN(SOURCE!L1338)), "")&amp;
" | "&amp; SOURCE!M1338&amp;      IF(lookups!$P$2-LEN(SOURCE!M1338) &gt;= 0, REPT(" ",lookups!$P$2-LEN(SOURCE!M1338)), "")&amp;
      "},"&amp;IF(SOURCE!O1338&lt;&gt;"",""&amp;SOURCE!O1338,"")
 )
)
)</f>
        <v>/* 1305 */  { fnCurveFitting_T,             CF_PARABOLIC_FITTING_EX,     "ParabF",                                      "ParabF",                                      (0 &lt;&lt; TAM_MAX_BITS) |     0, CAT_FNCT | SLS_ENABLED   | US_ENABLED   | EIM_DISABLED | PTP_NONE         },</v>
      </c>
    </row>
    <row r="1339" spans="1:1">
      <c r="A1339" s="80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IF(lookups!$E$2-LEN(SOURCE!C1339) &gt;= 0, REPT(" ",lookups!$E$2-LEN(SOURCE!C1339)), "")&amp;
      SOURCE!D1339&amp;", "&amp; IF(lookups!$F$2-LEN(SOURCE!D1339) &gt;= 0, REPT(" ",lookups!$F$2-LEN(SOURCE!D1339)), "")&amp;
      SOURCE!E1339&amp;", "&amp; IF(lookups!$G$2-LEN(SOURCE!E1339) &gt;=0, REPT(" ",lookups!$G$2-LEN(SOURCE!E1339)), "")&amp;
      SOURCE!F1339&amp;", "&amp; IF(lookups!$H$2-LEN(SOURCE!F1339) &gt;= 0, REPT(" ",lookups!$H$2-LEN(SOURCE!F1339)+2), "")&amp;"("&amp;
      SUBSTITUTE(TEXT(SOURCE!G1339,"??0"),"  ","")&amp;" &lt;&lt; TAM_MAX_BITS) |"&amp; IF(lookups!$I$2-3 &gt;= 0, REPT(" ",MAX(1,lookups!$I$2-5+4+1-1-LEN(  IF(ISTEXT(SOURCE!H1339),SOURCE!H1339,  SUBSTITUTE(SUBSTITUTE(TEXT(SOURCE!H1339,"????0"),"  ","")," ",""))   ))), "")&amp;
       IF(ISTEXT(SOURCE!H1339),SOURCE!H1339, SUBSTITUTE(SUBSTITUTE(TEXT(SOURCE!H1339,"????0"),"  ","")," ",""))   &amp;","&amp; IF(lookups!$J$2-3 &gt;= 0, REPT(" ",lookups!$J$2-3-5), "")&amp;
      SOURCE!I1339&amp;
" | "&amp; IF(lookups!$K$2-LEN(SOURCE!I1339) &gt;= 0, REPT(" ",lookups!$K$2-LEN(SOURCE!I1339)), "")&amp;
      SOURCE!J1339&amp;      IF(lookups!$L$2-LEN(SOURCE!J1339) &gt;= 0, REPT(" ",lookups!$L$2-LEN(SOURCE!J1339)), "")&amp;
" | "&amp; IF(lookups!$K$2-LEN(SOURCE!I1339) &gt;= 0, REPT(" ",lookups!$K$2-LEN(SOURCE!I1339)), "")&amp;
      SOURCE!K1339&amp;      IF(lookups!$L$2-LEN(SOURCE!K1339) &gt;= 0, REPT(" ",lookups!$M$2-LEN(SOURCE!K1339)), "")&amp;
" | "&amp; SOURCE!L1339&amp;      IF(lookups!$O$2-LEN(SOURCE!L1339) &gt;= 0, REPT(" ",lookups!$O$2-LEN(SOURCE!L1339)), "")&amp;
" | "&amp; SOURCE!M1339&amp;      IF(lookups!$P$2-LEN(SOURCE!M1339) &gt;= 0, REPT(" ",lookups!$P$2-LEN(SOURCE!M1339)), "")&amp;
      "},"&amp;IF(SOURCE!O1339&lt;&gt;"",""&amp;SOURCE!O1339,"")
 )
)
)</f>
        <v>/* 1306 */  { fnCurveFitting_T,             CF_HYPERBOLIC_FITTING_EX,    "HypF",                                        "HypF",                                        (0 &lt;&lt; TAM_MAX_BITS) |     0, CAT_FNCT | SLS_ENABLED   | US_ENABLED   | EIM_DISABLED | PTP_NONE         },</v>
      </c>
    </row>
    <row r="1340" spans="1:1">
      <c r="A1340" s="80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IF(lookups!$E$2-LEN(SOURCE!C1340) &gt;= 0, REPT(" ",lookups!$E$2-LEN(SOURCE!C1340)), "")&amp;
      SOURCE!D1340&amp;", "&amp; IF(lookups!$F$2-LEN(SOURCE!D1340) &gt;= 0, REPT(" ",lookups!$F$2-LEN(SOURCE!D1340)), "")&amp;
      SOURCE!E1340&amp;", "&amp; IF(lookups!$G$2-LEN(SOURCE!E1340) &gt;=0, REPT(" ",lookups!$G$2-LEN(SOURCE!E1340)), "")&amp;
      SOURCE!F1340&amp;", "&amp; IF(lookups!$H$2-LEN(SOURCE!F1340) &gt;= 0, REPT(" ",lookups!$H$2-LEN(SOURCE!F1340)+2), "")&amp;"("&amp;
      SUBSTITUTE(TEXT(SOURCE!G1340,"??0"),"  ","")&amp;" &lt;&lt; TAM_MAX_BITS) |"&amp; IF(lookups!$I$2-3 &gt;= 0, REPT(" ",MAX(1,lookups!$I$2-5+4+1-1-LEN(  IF(ISTEXT(SOURCE!H1340),SOURCE!H1340,  SUBSTITUTE(SUBSTITUTE(TEXT(SOURCE!H1340,"????0"),"  ","")," ",""))   ))), "")&amp;
       IF(ISTEXT(SOURCE!H1340),SOURCE!H1340, SUBSTITUTE(SUBSTITUTE(TEXT(SOURCE!H1340,"????0"),"  ","")," ",""))   &amp;","&amp; IF(lookups!$J$2-3 &gt;= 0, REPT(" ",lookups!$J$2-3-5), "")&amp;
      SOURCE!I1340&amp;
" | "&amp; IF(lookups!$K$2-LEN(SOURCE!I1340) &gt;= 0, REPT(" ",lookups!$K$2-LEN(SOURCE!I1340)), "")&amp;
      SOURCE!J1340&amp;      IF(lookups!$L$2-LEN(SOURCE!J1340) &gt;= 0, REPT(" ",lookups!$L$2-LEN(SOURCE!J1340)), "")&amp;
" | "&amp; IF(lookups!$K$2-LEN(SOURCE!I1340) &gt;= 0, REPT(" ",lookups!$K$2-LEN(SOURCE!I1340)), "")&amp;
      SOURCE!K1340&amp;      IF(lookups!$L$2-LEN(SOURCE!K1340) &gt;= 0, REPT(" ",lookups!$M$2-LEN(SOURCE!K1340)), "")&amp;
" | "&amp; SOURCE!L1340&amp;      IF(lookups!$O$2-LEN(SOURCE!L1340) &gt;= 0, REPT(" ",lookups!$O$2-LEN(SOURCE!L1340)), "")&amp;
" | "&amp; SOURCE!M1340&amp;      IF(lookups!$P$2-LEN(SOURCE!M1340) &gt;= 0, REPT(" ",lookups!$P$2-LEN(SOURCE!M1340)), "")&amp;
      "},"&amp;IF(SOURCE!O1340&lt;&gt;"",""&amp;SOURCE!O1340,"")
 )
)
)</f>
        <v>/* 1307 */  { fnCurveFitting_T,             CF_ROOT_FITTING_EX,          "RootF",                                       "RootF",                                       (0 &lt;&lt; TAM_MAX_BITS) |     0, CAT_FNCT | SLS_ENABLED   | US_ENABLED   | EIM_DISABLED | PTP_NONE         },</v>
      </c>
    </row>
    <row r="1341" spans="1:1">
      <c r="A1341" s="80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IF(lookups!$E$2-LEN(SOURCE!C1341) &gt;= 0, REPT(" ",lookups!$E$2-LEN(SOURCE!C1341)), "")&amp;
      SOURCE!D1341&amp;", "&amp; IF(lookups!$F$2-LEN(SOURCE!D1341) &gt;= 0, REPT(" ",lookups!$F$2-LEN(SOURCE!D1341)), "")&amp;
      SOURCE!E1341&amp;", "&amp; IF(lookups!$G$2-LEN(SOURCE!E1341) &gt;=0, REPT(" ",lookups!$G$2-LEN(SOURCE!E1341)), "")&amp;
      SOURCE!F1341&amp;", "&amp; IF(lookups!$H$2-LEN(SOURCE!F1341) &gt;= 0, REPT(" ",lookups!$H$2-LEN(SOURCE!F1341)+2), "")&amp;"("&amp;
      SUBSTITUTE(TEXT(SOURCE!G1341,"??0"),"  ","")&amp;" &lt;&lt; TAM_MAX_BITS) |"&amp; IF(lookups!$I$2-3 &gt;= 0, REPT(" ",MAX(1,lookups!$I$2-5+4+1-1-LEN(  IF(ISTEXT(SOURCE!H1341),SOURCE!H1341,  SUBSTITUTE(SUBSTITUTE(TEXT(SOURCE!H1341,"????0"),"  ","")," ",""))   ))), "")&amp;
       IF(ISTEXT(SOURCE!H1341),SOURCE!H1341, SUBSTITUTE(SUBSTITUTE(TEXT(SOURCE!H1341,"????0"),"  ","")," ",""))   &amp;","&amp; IF(lookups!$J$2-3 &gt;= 0, REPT(" ",lookups!$J$2-3-5), "")&amp;
      SOURCE!I1341&amp;
" | "&amp; IF(lookups!$K$2-LEN(SOURCE!I1341) &gt;= 0, REPT(" ",lookups!$K$2-LEN(SOURCE!I1341)), "")&amp;
      SOURCE!J1341&amp;      IF(lookups!$L$2-LEN(SOURCE!J1341) &gt;= 0, REPT(" ",lookups!$L$2-LEN(SOURCE!J1341)), "")&amp;
" | "&amp; IF(lookups!$K$2-LEN(SOURCE!I1341) &gt;= 0, REPT(" ",lookups!$K$2-LEN(SOURCE!I1341)), "")&amp;
      SOURCE!K1341&amp;      IF(lookups!$L$2-LEN(SOURCE!K1341) &gt;= 0, REPT(" ",lookups!$M$2-LEN(SOURCE!K1341)), "")&amp;
" | "&amp; SOURCE!L1341&amp;      IF(lookups!$O$2-LEN(SOURCE!L1341) &gt;= 0, REPT(" ",lookups!$O$2-LEN(SOURCE!L1341)), "")&amp;
" | "&amp; SOURCE!M1341&amp;      IF(lookups!$P$2-LEN(SOURCE!M1341) &gt;= 0, REPT(" ",lookups!$P$2-LEN(SOURCE!M1341)), "")&amp;
      "},"&amp;IF(SOURCE!O1341&lt;&gt;"",""&amp;SOURCE!O1341,"")
 )
)
)</f>
        <v>/* 1308 */  { fnCurveFittingReset,          1,                           "AllF",                                        "AllF",                                        (0 &lt;&lt; TAM_MAX_BITS) |     0, CAT_FNCT | SLS_UNCHANGED | US_UNCHANGED | EIM_DISABLED | PTP_NONE         },</v>
      </c>
    </row>
    <row r="1342" spans="1:1">
      <c r="A1342" s="80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IF(lookups!$E$2-LEN(SOURCE!C1342) &gt;= 0, REPT(" ",lookups!$E$2-LEN(SOURCE!C1342)), "")&amp;
      SOURCE!D1342&amp;", "&amp; IF(lookups!$F$2-LEN(SOURCE!D1342) &gt;= 0, REPT(" ",lookups!$F$2-LEN(SOURCE!D1342)), "")&amp;
      SOURCE!E1342&amp;", "&amp; IF(lookups!$G$2-LEN(SOURCE!E1342) &gt;=0, REPT(" ",lookups!$G$2-LEN(SOURCE!E1342)), "")&amp;
      SOURCE!F1342&amp;", "&amp; IF(lookups!$H$2-LEN(SOURCE!F1342) &gt;= 0, REPT(" ",lookups!$H$2-LEN(SOURCE!F1342)+2), "")&amp;"("&amp;
      SUBSTITUTE(TEXT(SOURCE!G1342,"??0"),"  ","")&amp;" &lt;&lt; TAM_MAX_BITS) |"&amp; IF(lookups!$I$2-3 &gt;= 0, REPT(" ",MAX(1,lookups!$I$2-5+4+1-1-LEN(  IF(ISTEXT(SOURCE!H1342),SOURCE!H1342,  SUBSTITUTE(SUBSTITUTE(TEXT(SOURCE!H1342,"????0"),"  ","")," ",""))   ))), "")&amp;
       IF(ISTEXT(SOURCE!H1342),SOURCE!H1342, SUBSTITUTE(SUBSTITUTE(TEXT(SOURCE!H1342,"????0"),"  ","")," ",""))   &amp;","&amp; IF(lookups!$J$2-3 &gt;= 0, REPT(" ",lookups!$J$2-3-5), "")&amp;
      SOURCE!I1342&amp;
" | "&amp; IF(lookups!$K$2-LEN(SOURCE!I1342) &gt;= 0, REPT(" ",lookups!$K$2-LEN(SOURCE!I1342)), "")&amp;
      SOURCE!J1342&amp;      IF(lookups!$L$2-LEN(SOURCE!J1342) &gt;= 0, REPT(" ",lookups!$L$2-LEN(SOURCE!J1342)), "")&amp;
" | "&amp; IF(lookups!$K$2-LEN(SOURCE!I1342) &gt;= 0, REPT(" ",lookups!$K$2-LEN(SOURCE!I1342)), "")&amp;
      SOURCE!K1342&amp;      IF(lookups!$L$2-LEN(SOURCE!K1342) &gt;= 0, REPT(" ",lookups!$M$2-LEN(SOURCE!K1342)), "")&amp;
" | "&amp; SOURCE!L1342&amp;      IF(lookups!$O$2-LEN(SOURCE!L1342) &gt;= 0, REPT(" ",lookups!$O$2-LEN(SOURCE!L1342)), "")&amp;
" | "&amp; SOURCE!M1342&amp;      IF(lookups!$P$2-LEN(SOURCE!M1342) &gt;= 0, REPT(" ",lookups!$P$2-LEN(SOURCE!M1342)), "")&amp;
      "},"&amp;IF(SOURCE!O1342&lt;&gt;"",""&amp;SOURCE!O1342,"")
 )
)
)</f>
        <v>/* 1309 */  { fnCurveFittingReset,          0,                           "ResetF",                                      "ResetF",                                      (0 &lt;&lt; TAM_MAX_BITS) |     0, CAT_FNCT | SLS_ENABLED   | US_ENABLED   | EIM_DISABLED | PTP_NONE         },</v>
      </c>
    </row>
    <row r="1343" spans="1:1">
      <c r="A1343" s="80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IF(lookups!$E$2-LEN(SOURCE!C1343) &gt;= 0, REPT(" ",lookups!$E$2-LEN(SOURCE!C1343)), "")&amp;
      SOURCE!D1343&amp;", "&amp; IF(lookups!$F$2-LEN(SOURCE!D1343) &gt;= 0, REPT(" ",lookups!$F$2-LEN(SOURCE!D1343)), "")&amp;
      SOURCE!E1343&amp;", "&amp; IF(lookups!$G$2-LEN(SOURCE!E1343) &gt;=0, REPT(" ",lookups!$G$2-LEN(SOURCE!E1343)), "")&amp;
      SOURCE!F1343&amp;", "&amp; IF(lookups!$H$2-LEN(SOURCE!F1343) &gt;= 0, REPT(" ",lookups!$H$2-LEN(SOURCE!F1343)+2), "")&amp;"("&amp;
      SUBSTITUTE(TEXT(SOURCE!G1343,"??0"),"  ","")&amp;" &lt;&lt; TAM_MAX_BITS) |"&amp; IF(lookups!$I$2-3 &gt;= 0, REPT(" ",MAX(1,lookups!$I$2-5+4+1-1-LEN(  IF(ISTEXT(SOURCE!H1343),SOURCE!H1343,  SUBSTITUTE(SUBSTITUTE(TEXT(SOURCE!H1343,"????0"),"  ","")," ",""))   ))), "")&amp;
       IF(ISTEXT(SOURCE!H1343),SOURCE!H1343, SUBSTITUTE(SUBSTITUTE(TEXT(SOURCE!H1343,"????0"),"  ","")," ",""))   &amp;","&amp; IF(lookups!$J$2-3 &gt;= 0, REPT(" ",lookups!$J$2-3-5), "")&amp;
      SOURCE!I1343&amp;
" | "&amp; IF(lookups!$K$2-LEN(SOURCE!I1343) &gt;= 0, REPT(" ",lookups!$K$2-LEN(SOURCE!I1343)), "")&amp;
      SOURCE!J1343&amp;      IF(lookups!$L$2-LEN(SOURCE!J1343) &gt;= 0, REPT(" ",lookups!$L$2-LEN(SOURCE!J1343)), "")&amp;
" | "&amp; IF(lookups!$K$2-LEN(SOURCE!I1343) &gt;= 0, REPT(" ",lookups!$K$2-LEN(SOURCE!I1343)), "")&amp;
      SOURCE!K1343&amp;      IF(lookups!$L$2-LEN(SOURCE!K1343) &gt;= 0, REPT(" ",lookups!$M$2-LEN(SOURCE!K1343)), "")&amp;
" | "&amp; SOURCE!L1343&amp;      IF(lookups!$O$2-LEN(SOURCE!L1343) &gt;= 0, REPT(" ",lookups!$O$2-LEN(SOURCE!L1343)), "")&amp;
" | "&amp; SOURCE!M1343&amp;      IF(lookups!$P$2-LEN(SOURCE!M1343) &gt;= 0, REPT(" ",lookups!$P$2-LEN(SOURCE!M1343)), "")&amp;
      "},"&amp;IF(SOURCE!O1343&lt;&gt;"",""&amp;SOURCE!O1343,"")
 )
)
)</f>
        <v>/* 1310 */  { itemToBeCoded,                NOPARAM,                     "1310",                                        "1310",                                        (0 &lt;&lt; TAM_MAX_BITS) |     0, CAT_FREE | SLS_ENABLED   | US_UNCHANGED | EIM_DISABLED | PTP_DISABLED     },</v>
      </c>
    </row>
    <row r="1344" spans="1:1">
      <c r="A1344" s="80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IF(lookups!$E$2-LEN(SOURCE!C1344) &gt;= 0, REPT(" ",lookups!$E$2-LEN(SOURCE!C1344)), "")&amp;
      SOURCE!D1344&amp;", "&amp; IF(lookups!$F$2-LEN(SOURCE!D1344) &gt;= 0, REPT(" ",lookups!$F$2-LEN(SOURCE!D1344)), "")&amp;
      SOURCE!E1344&amp;", "&amp; IF(lookups!$G$2-LEN(SOURCE!E1344) &gt;=0, REPT(" ",lookups!$G$2-LEN(SOURCE!E1344)), "")&amp;
      SOURCE!F1344&amp;", "&amp; IF(lookups!$H$2-LEN(SOURCE!F1344) &gt;= 0, REPT(" ",lookups!$H$2-LEN(SOURCE!F1344)+2), "")&amp;"("&amp;
      SUBSTITUTE(TEXT(SOURCE!G1344,"??0"),"  ","")&amp;" &lt;&lt; TAM_MAX_BITS) |"&amp; IF(lookups!$I$2-3 &gt;= 0, REPT(" ",MAX(1,lookups!$I$2-5+4+1-1-LEN(  IF(ISTEXT(SOURCE!H1344),SOURCE!H1344,  SUBSTITUTE(SUBSTITUTE(TEXT(SOURCE!H1344,"????0"),"  ","")," ",""))   ))), "")&amp;
       IF(ISTEXT(SOURCE!H1344),SOURCE!H1344, SUBSTITUTE(SUBSTITUTE(TEXT(SOURCE!H1344,"????0"),"  ","")," ",""))   &amp;","&amp; IF(lookups!$J$2-3 &gt;= 0, REPT(" ",lookups!$J$2-3-5), "")&amp;
      SOURCE!I1344&amp;
" | "&amp; IF(lookups!$K$2-LEN(SOURCE!I1344) &gt;= 0, REPT(" ",lookups!$K$2-LEN(SOURCE!I1344)), "")&amp;
      SOURCE!J1344&amp;      IF(lookups!$L$2-LEN(SOURCE!J1344) &gt;= 0, REPT(" ",lookups!$L$2-LEN(SOURCE!J1344)), "")&amp;
" | "&amp; IF(lookups!$K$2-LEN(SOURCE!I1344) &gt;= 0, REPT(" ",lookups!$K$2-LEN(SOURCE!I1344)), "")&amp;
      SOURCE!K1344&amp;      IF(lookups!$L$2-LEN(SOURCE!K1344) &gt;= 0, REPT(" ",lookups!$M$2-LEN(SOURCE!K1344)), "")&amp;
" | "&amp; SOURCE!L1344&amp;      IF(lookups!$O$2-LEN(SOURCE!L1344) &gt;= 0, REPT(" ",lookups!$O$2-LEN(SOURCE!L1344)), "")&amp;
" | "&amp; SOURCE!M1344&amp;      IF(lookups!$P$2-LEN(SOURCE!M1344) &gt;= 0, REPT(" ",lookups!$P$2-LEN(SOURCE!M1344)), "")&amp;
      "},"&amp;IF(SOURCE!O1344&lt;&gt;"",""&amp;SOURCE!O1344,"")
 )
)
)</f>
        <v>/* 1311 */  { itemToBeCoded,                NOPARAM,                     "1311",                                        "1311",                                        (0 &lt;&lt; TAM_MAX_BITS) |     0, CAT_FREE | SLS_ENABLED   | US_UNCHANGED | EIM_DISABLED | PTP_DISABLED     },</v>
      </c>
    </row>
    <row r="1345" spans="1:1">
      <c r="A1345" s="80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IF(lookups!$E$2-LEN(SOURCE!C1345) &gt;= 0, REPT(" ",lookups!$E$2-LEN(SOURCE!C1345)), "")&amp;
      SOURCE!D1345&amp;", "&amp; IF(lookups!$F$2-LEN(SOURCE!D1345) &gt;= 0, REPT(" ",lookups!$F$2-LEN(SOURCE!D1345)), "")&amp;
      SOURCE!E1345&amp;", "&amp; IF(lookups!$G$2-LEN(SOURCE!E1345) &gt;=0, REPT(" ",lookups!$G$2-LEN(SOURCE!E1345)), "")&amp;
      SOURCE!F1345&amp;", "&amp; IF(lookups!$H$2-LEN(SOURCE!F1345) &gt;= 0, REPT(" ",lookups!$H$2-LEN(SOURCE!F1345)+2), "")&amp;"("&amp;
      SUBSTITUTE(TEXT(SOURCE!G1345,"??0"),"  ","")&amp;" &lt;&lt; TAM_MAX_BITS) |"&amp; IF(lookups!$I$2-3 &gt;= 0, REPT(" ",MAX(1,lookups!$I$2-5+4+1-1-LEN(  IF(ISTEXT(SOURCE!H1345),SOURCE!H1345,  SUBSTITUTE(SUBSTITUTE(TEXT(SOURCE!H1345,"????0"),"  ","")," ",""))   ))), "")&amp;
       IF(ISTEXT(SOURCE!H1345),SOURCE!H1345, SUBSTITUTE(SUBSTITUTE(TEXT(SOURCE!H1345,"????0"),"  ","")," ",""))   &amp;","&amp; IF(lookups!$J$2-3 &gt;= 0, REPT(" ",lookups!$J$2-3-5), "")&amp;
      SOURCE!I1345&amp;
" | "&amp; IF(lookups!$K$2-LEN(SOURCE!I1345) &gt;= 0, REPT(" ",lookups!$K$2-LEN(SOURCE!I1345)), "")&amp;
      SOURCE!J1345&amp;      IF(lookups!$L$2-LEN(SOURCE!J1345) &gt;= 0, REPT(" ",lookups!$L$2-LEN(SOURCE!J1345)), "")&amp;
" | "&amp; IF(lookups!$K$2-LEN(SOURCE!I1345) &gt;= 0, REPT(" ",lookups!$K$2-LEN(SOURCE!I1345)), "")&amp;
      SOURCE!K1345&amp;      IF(lookups!$L$2-LEN(SOURCE!K1345) &gt;= 0, REPT(" ",lookups!$M$2-LEN(SOURCE!K1345)), "")&amp;
" | "&amp; SOURCE!L1345&amp;      IF(lookups!$O$2-LEN(SOURCE!L1345) &gt;= 0, REPT(" ",lookups!$O$2-LEN(SOURCE!L1345)), "")&amp;
" | "&amp; SOURCE!M1345&amp;      IF(lookups!$P$2-LEN(SOURCE!M1345) &gt;= 0, REPT(" ",lookups!$P$2-LEN(SOURCE!M1345)), "")&amp;
      "},"&amp;IF(SOURCE!O1345&lt;&gt;"",""&amp;SOURCE!O1345,"")
 )
)
)</f>
        <v>/* 1312 */  { itemToBeCoded,                NOPARAM,                     "1312",                                        "1312",                                        (0 &lt;&lt; TAM_MAX_BITS) |     0, CAT_FREE | SLS_ENABLED   | US_UNCHANGED | EIM_DISABLED | PTP_DISABLED     },</v>
      </c>
    </row>
    <row r="1346" spans="1:1">
      <c r="A1346" s="80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IF(lookups!$E$2-LEN(SOURCE!C1346) &gt;= 0, REPT(" ",lookups!$E$2-LEN(SOURCE!C1346)), "")&amp;
      SOURCE!D1346&amp;", "&amp; IF(lookups!$F$2-LEN(SOURCE!D1346) &gt;= 0, REPT(" ",lookups!$F$2-LEN(SOURCE!D1346)), "")&amp;
      SOURCE!E1346&amp;", "&amp; IF(lookups!$G$2-LEN(SOURCE!E1346) &gt;=0, REPT(" ",lookups!$G$2-LEN(SOURCE!E1346)), "")&amp;
      SOURCE!F1346&amp;", "&amp; IF(lookups!$H$2-LEN(SOURCE!F1346) &gt;= 0, REPT(" ",lookups!$H$2-LEN(SOURCE!F1346)+2), "")&amp;"("&amp;
      SUBSTITUTE(TEXT(SOURCE!G1346,"??0"),"  ","")&amp;" &lt;&lt; TAM_MAX_BITS) |"&amp; IF(lookups!$I$2-3 &gt;= 0, REPT(" ",MAX(1,lookups!$I$2-5+4+1-1-LEN(  IF(ISTEXT(SOURCE!H1346),SOURCE!H1346,  SUBSTITUTE(SUBSTITUTE(TEXT(SOURCE!H1346,"????0"),"  ","")," ",""))   ))), "")&amp;
       IF(ISTEXT(SOURCE!H1346),SOURCE!H1346, SUBSTITUTE(SUBSTITUTE(TEXT(SOURCE!H1346,"????0"),"  ","")," ",""))   &amp;","&amp; IF(lookups!$J$2-3 &gt;= 0, REPT(" ",lookups!$J$2-3-5), "")&amp;
      SOURCE!I1346&amp;
" | "&amp; IF(lookups!$K$2-LEN(SOURCE!I1346) &gt;= 0, REPT(" ",lookups!$K$2-LEN(SOURCE!I1346)), "")&amp;
      SOURCE!J1346&amp;      IF(lookups!$L$2-LEN(SOURCE!J1346) &gt;= 0, REPT(" ",lookups!$L$2-LEN(SOURCE!J1346)), "")&amp;
" | "&amp; IF(lookups!$K$2-LEN(SOURCE!I1346) &gt;= 0, REPT(" ",lookups!$K$2-LEN(SOURCE!I1346)), "")&amp;
      SOURCE!K1346&amp;      IF(lookups!$L$2-LEN(SOURCE!K1346) &gt;= 0, REPT(" ",lookups!$M$2-LEN(SOURCE!K1346)), "")&amp;
" | "&amp; SOURCE!L1346&amp;      IF(lookups!$O$2-LEN(SOURCE!L1346) &gt;= 0, REPT(" ",lookups!$O$2-LEN(SOURCE!L1346)), "")&amp;
" | "&amp; SOURCE!M1346&amp;      IF(lookups!$P$2-LEN(SOURCE!M1346) &gt;= 0, REPT(" ",lookups!$P$2-LEN(SOURCE!M1346)), "")&amp;
      "},"&amp;IF(SOURCE!O1346&lt;&gt;"",""&amp;SOURCE!O1346,"")
 )
)
)</f>
        <v/>
      </c>
    </row>
    <row r="1347" spans="1:1">
      <c r="A1347" s="80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IF(lookups!$E$2-LEN(SOURCE!C1347) &gt;= 0, REPT(" ",lookups!$E$2-LEN(SOURCE!C1347)), "")&amp;
      SOURCE!D1347&amp;", "&amp; IF(lookups!$F$2-LEN(SOURCE!D1347) &gt;= 0, REPT(" ",lookups!$F$2-LEN(SOURCE!D1347)), "")&amp;
      SOURCE!E1347&amp;", "&amp; IF(lookups!$G$2-LEN(SOURCE!E1347) &gt;=0, REPT(" ",lookups!$G$2-LEN(SOURCE!E1347)), "")&amp;
      SOURCE!F1347&amp;", "&amp; IF(lookups!$H$2-LEN(SOURCE!F1347) &gt;= 0, REPT(" ",lookups!$H$2-LEN(SOURCE!F1347)+2), "")&amp;"("&amp;
      SUBSTITUTE(TEXT(SOURCE!G1347,"??0"),"  ","")&amp;" &lt;&lt; TAM_MAX_BITS) |"&amp; IF(lookups!$I$2-3 &gt;= 0, REPT(" ",MAX(1,lookups!$I$2-5+4+1-1-LEN(  IF(ISTEXT(SOURCE!H1347),SOURCE!H1347,  SUBSTITUTE(SUBSTITUTE(TEXT(SOURCE!H1347,"????0"),"  ","")," ",""))   ))), "")&amp;
       IF(ISTEXT(SOURCE!H1347),SOURCE!H1347, SUBSTITUTE(SUBSTITUTE(TEXT(SOURCE!H1347,"????0"),"  ","")," ",""))   &amp;","&amp; IF(lookups!$J$2-3 &gt;= 0, REPT(" ",lookups!$J$2-3-5), "")&amp;
      SOURCE!I1347&amp;
" | "&amp; IF(lookups!$K$2-LEN(SOURCE!I1347) &gt;= 0, REPT(" ",lookups!$K$2-LEN(SOURCE!I1347)), "")&amp;
      SOURCE!J1347&amp;      IF(lookups!$L$2-LEN(SOURCE!J1347) &gt;= 0, REPT(" ",lookups!$L$2-LEN(SOURCE!J1347)), "")&amp;
" | "&amp; IF(lookups!$K$2-LEN(SOURCE!I1347) &gt;= 0, REPT(" ",lookups!$K$2-LEN(SOURCE!I1347)), "")&amp;
      SOURCE!K1347&amp;      IF(lookups!$L$2-LEN(SOURCE!K1347) &gt;= 0, REPT(" ",lookups!$M$2-LEN(SOURCE!K1347)), "")&amp;
" | "&amp; SOURCE!L1347&amp;      IF(lookups!$O$2-LEN(SOURCE!L1347) &gt;= 0, REPT(" ",lookups!$O$2-LEN(SOURCE!L1347)), "")&amp;
" | "&amp; SOURCE!M1347&amp;      IF(lookups!$P$2-LEN(SOURCE!M1347) &gt;= 0, REPT(" ",lookups!$P$2-LEN(SOURCE!M1347)), "")&amp;
      "},"&amp;IF(SOURCE!O1347&lt;&gt;"",""&amp;SOURCE!O1347,"")
 )
)
)</f>
        <v/>
      </c>
    </row>
    <row r="1348" spans="1:1">
      <c r="A1348" s="80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IF(lookups!$E$2-LEN(SOURCE!C1348) &gt;= 0, REPT(" ",lookups!$E$2-LEN(SOURCE!C1348)), "")&amp;
      SOURCE!D1348&amp;", "&amp; IF(lookups!$F$2-LEN(SOURCE!D1348) &gt;= 0, REPT(" ",lookups!$F$2-LEN(SOURCE!D1348)), "")&amp;
      SOURCE!E1348&amp;", "&amp; IF(lookups!$G$2-LEN(SOURCE!E1348) &gt;=0, REPT(" ",lookups!$G$2-LEN(SOURCE!E1348)), "")&amp;
      SOURCE!F1348&amp;", "&amp; IF(lookups!$H$2-LEN(SOURCE!F1348) &gt;= 0, REPT(" ",lookups!$H$2-LEN(SOURCE!F1348)+2), "")&amp;"("&amp;
      SUBSTITUTE(TEXT(SOURCE!G1348,"??0"),"  ","")&amp;" &lt;&lt; TAM_MAX_BITS) |"&amp; IF(lookups!$I$2-3 &gt;= 0, REPT(" ",MAX(1,lookups!$I$2-5+4+1-1-LEN(  IF(ISTEXT(SOURCE!H1348),SOURCE!H1348,  SUBSTITUTE(SUBSTITUTE(TEXT(SOURCE!H1348,"????0"),"  ","")," ",""))   ))), "")&amp;
       IF(ISTEXT(SOURCE!H1348),SOURCE!H1348, SUBSTITUTE(SUBSTITUTE(TEXT(SOURCE!H1348,"????0"),"  ","")," ",""))   &amp;","&amp; IF(lookups!$J$2-3 &gt;= 0, REPT(" ",lookups!$J$2-3-5), "")&amp;
      SOURCE!I1348&amp;
" | "&amp; IF(lookups!$K$2-LEN(SOURCE!I1348) &gt;= 0, REPT(" ",lookups!$K$2-LEN(SOURCE!I1348)), "")&amp;
      SOURCE!J1348&amp;      IF(lookups!$L$2-LEN(SOURCE!J1348) &gt;= 0, REPT(" ",lookups!$L$2-LEN(SOURCE!J1348)), "")&amp;
" | "&amp; IF(lookups!$K$2-LEN(SOURCE!I1348) &gt;= 0, REPT(" ",lookups!$K$2-LEN(SOURCE!I1348)), "")&amp;
      SOURCE!K1348&amp;      IF(lookups!$L$2-LEN(SOURCE!K1348) &gt;= 0, REPT(" ",lookups!$M$2-LEN(SOURCE!K1348)), "")&amp;
" | "&amp; SOURCE!L1348&amp;      IF(lookups!$O$2-LEN(SOURCE!L1348) &gt;= 0, REPT(" ",lookups!$O$2-LEN(SOURCE!L1348)), "")&amp;
" | "&amp; SOURCE!M1348&amp;      IF(lookups!$P$2-LEN(SOURCE!M1348) &gt;= 0, REPT(" ",lookups!$P$2-LEN(SOURCE!M1348)), "")&amp;
      "},"&amp;IF(SOURCE!O1348&lt;&gt;"",""&amp;SOURCE!O1348,"")
 )
)
)</f>
        <v>// Menus</v>
      </c>
    </row>
    <row r="1349" spans="1:1">
      <c r="A1349" s="80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IF(lookups!$E$2-LEN(SOURCE!C1349) &gt;= 0, REPT(" ",lookups!$E$2-LEN(SOURCE!C1349)), "")&amp;
      SOURCE!D1349&amp;", "&amp; IF(lookups!$F$2-LEN(SOURCE!D1349) &gt;= 0, REPT(" ",lookups!$F$2-LEN(SOURCE!D1349)), "")&amp;
      SOURCE!E1349&amp;", "&amp; IF(lookups!$G$2-LEN(SOURCE!E1349) &gt;=0, REPT(" ",lookups!$G$2-LEN(SOURCE!E1349)), "")&amp;
      SOURCE!F1349&amp;", "&amp; IF(lookups!$H$2-LEN(SOURCE!F1349) &gt;= 0, REPT(" ",lookups!$H$2-LEN(SOURCE!F1349)+2), "")&amp;"("&amp;
      SUBSTITUTE(TEXT(SOURCE!G1349,"??0"),"  ","")&amp;" &lt;&lt; TAM_MAX_BITS) |"&amp; IF(lookups!$I$2-3 &gt;= 0, REPT(" ",MAX(1,lookups!$I$2-5+4+1-1-LEN(  IF(ISTEXT(SOURCE!H1349),SOURCE!H1349,  SUBSTITUTE(SUBSTITUTE(TEXT(SOURCE!H1349,"????0"),"  ","")," ",""))   ))), "")&amp;
       IF(ISTEXT(SOURCE!H1349),SOURCE!H1349, SUBSTITUTE(SUBSTITUTE(TEXT(SOURCE!H1349,"????0"),"  ","")," ",""))   &amp;","&amp; IF(lookups!$J$2-3 &gt;= 0, REPT(" ",lookups!$J$2-3-5), "")&amp;
      SOURCE!I1349&amp;
" | "&amp; IF(lookups!$K$2-LEN(SOURCE!I1349) &gt;= 0, REPT(" ",lookups!$K$2-LEN(SOURCE!I1349)), "")&amp;
      SOURCE!J1349&amp;      IF(lookups!$L$2-LEN(SOURCE!J1349) &gt;= 0, REPT(" ",lookups!$L$2-LEN(SOURCE!J1349)), "")&amp;
" | "&amp; IF(lookups!$K$2-LEN(SOURCE!I1349) &gt;= 0, REPT(" ",lookups!$K$2-LEN(SOURCE!I1349)), "")&amp;
      SOURCE!K1349&amp;      IF(lookups!$L$2-LEN(SOURCE!K1349) &gt;= 0, REPT(" ",lookups!$M$2-LEN(SOURCE!K1349)), "")&amp;
" | "&amp; SOURCE!L1349&amp;      IF(lookups!$O$2-LEN(SOURCE!L1349) &gt;= 0, REPT(" ",lookups!$O$2-LEN(SOURCE!L1349)), "")&amp;
" | "&amp; SOURCE!M1349&amp;      IF(lookups!$P$2-LEN(SOURCE!M1349) &gt;= 0, REPT(" ",lookups!$P$2-LEN(SOURCE!M1349)), "")&amp;
      "},"&amp;IF(SOURCE!O1349&lt;&gt;"",""&amp;SOURCE!O1349,"")
 )
)
)</f>
        <v>/* 1313 */  { itemToBeCoded,                NOPARAM,                     "ADV",                                         "ADV",                                         (0 &lt;&lt; TAM_MAX_BITS) |     0, CAT_MENU | SLS_UNCHANGED | US_UNCHANGED | EIM_DISABLED | PTP_DISABLED     },</v>
      </c>
    </row>
    <row r="1350" spans="1:1">
      <c r="A1350" s="80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IF(lookups!$E$2-LEN(SOURCE!C1350) &gt;= 0, REPT(" ",lookups!$E$2-LEN(SOURCE!C1350)), "")&amp;
      SOURCE!D1350&amp;", "&amp; IF(lookups!$F$2-LEN(SOURCE!D1350) &gt;= 0, REPT(" ",lookups!$F$2-LEN(SOURCE!D1350)), "")&amp;
      SOURCE!E1350&amp;", "&amp; IF(lookups!$G$2-LEN(SOURCE!E1350) &gt;=0, REPT(" ",lookups!$G$2-LEN(SOURCE!E1350)), "")&amp;
      SOURCE!F1350&amp;", "&amp; IF(lookups!$H$2-LEN(SOURCE!F1350) &gt;= 0, REPT(" ",lookups!$H$2-LEN(SOURCE!F1350)+2), "")&amp;"("&amp;
      SUBSTITUTE(TEXT(SOURCE!G1350,"??0"),"  ","")&amp;" &lt;&lt; TAM_MAX_BITS) |"&amp; IF(lookups!$I$2-3 &gt;= 0, REPT(" ",MAX(1,lookups!$I$2-5+4+1-1-LEN(  IF(ISTEXT(SOURCE!H1350),SOURCE!H1350,  SUBSTITUTE(SUBSTITUTE(TEXT(SOURCE!H1350,"????0"),"  ","")," ",""))   ))), "")&amp;
       IF(ISTEXT(SOURCE!H1350),SOURCE!H1350, SUBSTITUTE(SUBSTITUTE(TEXT(SOURCE!H1350,"????0"),"  ","")," ",""))   &amp;","&amp; IF(lookups!$J$2-3 &gt;= 0, REPT(" ",lookups!$J$2-3-5), "")&amp;
      SOURCE!I1350&amp;
" | "&amp; IF(lookups!$K$2-LEN(SOURCE!I1350) &gt;= 0, REPT(" ",lookups!$K$2-LEN(SOURCE!I1350)), "")&amp;
      SOURCE!J1350&amp;      IF(lookups!$L$2-LEN(SOURCE!J1350) &gt;= 0, REPT(" ",lookups!$L$2-LEN(SOURCE!J1350)), "")&amp;
" | "&amp; IF(lookups!$K$2-LEN(SOURCE!I1350) &gt;= 0, REPT(" ",lookups!$K$2-LEN(SOURCE!I1350)), "")&amp;
      SOURCE!K1350&amp;      IF(lookups!$L$2-LEN(SOURCE!K1350) &gt;= 0, REPT(" ",lookups!$M$2-LEN(SOURCE!K1350)), "")&amp;
" | "&amp; SOURCE!L1350&amp;      IF(lookups!$O$2-LEN(SOURCE!L1350) &gt;= 0, REPT(" ",lookups!$O$2-LEN(SOURCE!L1350)), "")&amp;
" | "&amp; SOURCE!M1350&amp;      IF(lookups!$P$2-LEN(SOURCE!M1350) &gt;= 0, REPT(" ",lookups!$P$2-LEN(SOURCE!M1350)), "")&amp;
      "},"&amp;IF(SOURCE!O1350&lt;&gt;"",""&amp;SOURCE!O1350,"")
 )
)
)</f>
        <v>/* 1314 */  { itemToBeCoded,                NOPARAM,                     "ANGLES",                                      "ANGLES",                                      (0 &lt;&lt; TAM_MAX_BITS) |     0, CAT_MENU | SLS_UNCHANGED | US_UNCHANGED | EIM_DISABLED | PTP_DISABLED     },</v>
      </c>
    </row>
    <row r="1351" spans="1:1">
      <c r="A1351" s="80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IF(lookups!$E$2-LEN(SOURCE!C1351) &gt;= 0, REPT(" ",lookups!$E$2-LEN(SOURCE!C1351)), "")&amp;
      SOURCE!D1351&amp;", "&amp; IF(lookups!$F$2-LEN(SOURCE!D1351) &gt;= 0, REPT(" ",lookups!$F$2-LEN(SOURCE!D1351)), "")&amp;
      SOURCE!E1351&amp;", "&amp; IF(lookups!$G$2-LEN(SOURCE!E1351) &gt;=0, REPT(" ",lookups!$G$2-LEN(SOURCE!E1351)), "")&amp;
      SOURCE!F1351&amp;", "&amp; IF(lookups!$H$2-LEN(SOURCE!F1351) &gt;= 0, REPT(" ",lookups!$H$2-LEN(SOURCE!F1351)+2), "")&amp;"("&amp;
      SUBSTITUTE(TEXT(SOURCE!G1351,"??0"),"  ","")&amp;" &lt;&lt; TAM_MAX_BITS) |"&amp; IF(lookups!$I$2-3 &gt;= 0, REPT(" ",MAX(1,lookups!$I$2-5+4+1-1-LEN(  IF(ISTEXT(SOURCE!H1351),SOURCE!H1351,  SUBSTITUTE(SUBSTITUTE(TEXT(SOURCE!H1351,"????0"),"  ","")," ",""))   ))), "")&amp;
       IF(ISTEXT(SOURCE!H1351),SOURCE!H1351, SUBSTITUTE(SUBSTITUTE(TEXT(SOURCE!H1351,"????0"),"  ","")," ",""))   &amp;","&amp; IF(lookups!$J$2-3 &gt;= 0, REPT(" ",lookups!$J$2-3-5), "")&amp;
      SOURCE!I1351&amp;
" | "&amp; IF(lookups!$K$2-LEN(SOURCE!I1351) &gt;= 0, REPT(" ",lookups!$K$2-LEN(SOURCE!I1351)), "")&amp;
      SOURCE!J1351&amp;      IF(lookups!$L$2-LEN(SOURCE!J1351) &gt;= 0, REPT(" ",lookups!$L$2-LEN(SOURCE!J1351)), "")&amp;
" | "&amp; IF(lookups!$K$2-LEN(SOURCE!I1351) &gt;= 0, REPT(" ",lookups!$K$2-LEN(SOURCE!I1351)), "")&amp;
      SOURCE!K1351&amp;      IF(lookups!$L$2-LEN(SOURCE!K1351) &gt;= 0, REPT(" ",lookups!$M$2-LEN(SOURCE!K1351)), "")&amp;
" | "&amp; SOURCE!L1351&amp;      IF(lookups!$O$2-LEN(SOURCE!L1351) &gt;= 0, REPT(" ",lookups!$O$2-LEN(SOURCE!L1351)), "")&amp;
" | "&amp; SOURCE!M1351&amp;      IF(lookups!$P$2-LEN(SOURCE!M1351) &gt;= 0, REPT(" ",lookups!$P$2-LEN(SOURCE!M1351)), "")&amp;
      "},"&amp;IF(SOURCE!O1351&lt;&gt;"",""&amp;SOURCE!O1351,"")
 )
)
)</f>
        <v>/* 1315 */  { itemToBeCoded,                NOPARAM,                     "PRINT",                                       "PRINT",                                       (0 &lt;&lt; TAM_MAX_BITS) |     0, CAT_MENU | SLS_UNCHANGED | US_UNCHANGED | EIM_DISABLED | PTP_DISABLED     },</v>
      </c>
    </row>
    <row r="1352" spans="1:1">
      <c r="A1352" s="80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IF(lookups!$E$2-LEN(SOURCE!C1352) &gt;= 0, REPT(" ",lookups!$E$2-LEN(SOURCE!C1352)), "")&amp;
      SOURCE!D1352&amp;", "&amp; IF(lookups!$F$2-LEN(SOURCE!D1352) &gt;= 0, REPT(" ",lookups!$F$2-LEN(SOURCE!D1352)), "")&amp;
      SOURCE!E1352&amp;", "&amp; IF(lookups!$G$2-LEN(SOURCE!E1352) &gt;=0, REPT(" ",lookups!$G$2-LEN(SOURCE!E1352)), "")&amp;
      SOURCE!F1352&amp;", "&amp; IF(lookups!$H$2-LEN(SOURCE!F1352) &gt;= 0, REPT(" ",lookups!$H$2-LEN(SOURCE!F1352)+2), "")&amp;"("&amp;
      SUBSTITUTE(TEXT(SOURCE!G1352,"??0"),"  ","")&amp;" &lt;&lt; TAM_MAX_BITS) |"&amp; IF(lookups!$I$2-3 &gt;= 0, REPT(" ",MAX(1,lookups!$I$2-5+4+1-1-LEN(  IF(ISTEXT(SOURCE!H1352),SOURCE!H1352,  SUBSTITUTE(SUBSTITUTE(TEXT(SOURCE!H1352,"????0"),"  ","")," ",""))   ))), "")&amp;
       IF(ISTEXT(SOURCE!H1352),SOURCE!H1352, SUBSTITUTE(SUBSTITUTE(TEXT(SOURCE!H1352,"????0"),"  ","")," ",""))   &amp;","&amp; IF(lookups!$J$2-3 &gt;= 0, REPT(" ",lookups!$J$2-3-5), "")&amp;
      SOURCE!I1352&amp;
" | "&amp; IF(lookups!$K$2-LEN(SOURCE!I1352) &gt;= 0, REPT(" ",lookups!$K$2-LEN(SOURCE!I1352)), "")&amp;
      SOURCE!J1352&amp;      IF(lookups!$L$2-LEN(SOURCE!J1352) &gt;= 0, REPT(" ",lookups!$L$2-LEN(SOURCE!J1352)), "")&amp;
" | "&amp; IF(lookups!$K$2-LEN(SOURCE!I1352) &gt;= 0, REPT(" ",lookups!$K$2-LEN(SOURCE!I1352)), "")&amp;
      SOURCE!K1352&amp;      IF(lookups!$L$2-LEN(SOURCE!K1352) &gt;= 0, REPT(" ",lookups!$M$2-LEN(SOURCE!K1352)), "")&amp;
" | "&amp; SOURCE!L1352&amp;      IF(lookups!$O$2-LEN(SOURCE!L1352) &gt;= 0, REPT(" ",lookups!$O$2-LEN(SOURCE!L1352)), "")&amp;
" | "&amp; SOURCE!M1352&amp;      IF(lookups!$P$2-LEN(SOURCE!M1352) &gt;= 0, REPT(" ",lookups!$P$2-LEN(SOURCE!M1352)), "")&amp;
      "},"&amp;IF(SOURCE!O1352&lt;&gt;"",""&amp;SOURCE!O1352,"")
 )
)
)</f>
        <v>/* 1316 */  { itemToBeCoded,                NOPARAM/*#JM#*/,             "Area:",                                       "Area:",                                       (0 &lt;&lt; TAM_MAX_BITS) |     0, CAT_MENU | SLS_UNCHANGED | US_UNCHANGED | EIM_DISABLED | PTP_DISABLED     },</v>
      </c>
    </row>
    <row r="1353" spans="1:1">
      <c r="A1353" s="80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IF(lookups!$E$2-LEN(SOURCE!C1353) &gt;= 0, REPT(" ",lookups!$E$2-LEN(SOURCE!C1353)), "")&amp;
      SOURCE!D1353&amp;", "&amp; IF(lookups!$F$2-LEN(SOURCE!D1353) &gt;= 0, REPT(" ",lookups!$F$2-LEN(SOURCE!D1353)), "")&amp;
      SOURCE!E1353&amp;", "&amp; IF(lookups!$G$2-LEN(SOURCE!E1353) &gt;=0, REPT(" ",lookups!$G$2-LEN(SOURCE!E1353)), "")&amp;
      SOURCE!F1353&amp;", "&amp; IF(lookups!$H$2-LEN(SOURCE!F1353) &gt;= 0, REPT(" ",lookups!$H$2-LEN(SOURCE!F1353)+2), "")&amp;"("&amp;
      SUBSTITUTE(TEXT(SOURCE!G1353,"??0"),"  ","")&amp;" &lt;&lt; TAM_MAX_BITS) |"&amp; IF(lookups!$I$2-3 &gt;= 0, REPT(" ",MAX(1,lookups!$I$2-5+4+1-1-LEN(  IF(ISTEXT(SOURCE!H1353),SOURCE!H1353,  SUBSTITUTE(SUBSTITUTE(TEXT(SOURCE!H1353,"????0"),"  ","")," ",""))   ))), "")&amp;
       IF(ISTEXT(SOURCE!H1353),SOURCE!H1353, SUBSTITUTE(SUBSTITUTE(TEXT(SOURCE!H1353,"????0"),"  ","")," ",""))   &amp;","&amp; IF(lookups!$J$2-3 &gt;= 0, REPT(" ",lookups!$J$2-3-5), "")&amp;
      SOURCE!I1353&amp;
" | "&amp; IF(lookups!$K$2-LEN(SOURCE!I1353) &gt;= 0, REPT(" ",lookups!$K$2-LEN(SOURCE!I1353)), "")&amp;
      SOURCE!J1353&amp;      IF(lookups!$L$2-LEN(SOURCE!J1353) &gt;= 0, REPT(" ",lookups!$L$2-LEN(SOURCE!J1353)), "")&amp;
" | "&amp; IF(lookups!$K$2-LEN(SOURCE!I1353) &gt;= 0, REPT(" ",lookups!$K$2-LEN(SOURCE!I1353)), "")&amp;
      SOURCE!K1353&amp;      IF(lookups!$L$2-LEN(SOURCE!K1353) &gt;= 0, REPT(" ",lookups!$M$2-LEN(SOURCE!K1353)), "")&amp;
" | "&amp; SOURCE!L1353&amp;      IF(lookups!$O$2-LEN(SOURCE!L1353) &gt;= 0, REPT(" ",lookups!$O$2-LEN(SOURCE!L1353)), "")&amp;
" | "&amp; SOURCE!M1353&amp;      IF(lookups!$P$2-LEN(SOURCE!M1353) &gt;= 0, REPT(" ",lookups!$P$2-LEN(SOURCE!M1353)), "")&amp;
      "},"&amp;IF(SOURCE!O1353&lt;&gt;"",""&amp;SOURCE!O1353,"")
 )
)
)</f>
        <v>/* 1317 */  { itemToBeCoded,                NOPARAM/*#JM#*/,             "BITS",                                        "BITS",                                        (0 &lt;&lt; TAM_MAX_BITS) |     0, CAT_MENU | SLS_UNCHANGED | US_UNCHANGED | EIM_DISABLED | PTP_DISABLED     },</v>
      </c>
    </row>
    <row r="1354" spans="1:1">
      <c r="A1354" s="80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IF(lookups!$E$2-LEN(SOURCE!C1354) &gt;= 0, REPT(" ",lookups!$E$2-LEN(SOURCE!C1354)), "")&amp;
      SOURCE!D1354&amp;", "&amp; IF(lookups!$F$2-LEN(SOURCE!D1354) &gt;= 0, REPT(" ",lookups!$F$2-LEN(SOURCE!D1354)), "")&amp;
      SOURCE!E1354&amp;", "&amp; IF(lookups!$G$2-LEN(SOURCE!E1354) &gt;=0, REPT(" ",lookups!$G$2-LEN(SOURCE!E1354)), "")&amp;
      SOURCE!F1354&amp;", "&amp; IF(lookups!$H$2-LEN(SOURCE!F1354) &gt;= 0, REPT(" ",lookups!$H$2-LEN(SOURCE!F1354)+2), "")&amp;"("&amp;
      SUBSTITUTE(TEXT(SOURCE!G1354,"??0"),"  ","")&amp;" &lt;&lt; TAM_MAX_BITS) |"&amp; IF(lookups!$I$2-3 &gt;= 0, REPT(" ",MAX(1,lookups!$I$2-5+4+1-1-LEN(  IF(ISTEXT(SOURCE!H1354),SOURCE!H1354,  SUBSTITUTE(SUBSTITUTE(TEXT(SOURCE!H1354,"????0"),"  ","")," ",""))   ))), "")&amp;
       IF(ISTEXT(SOURCE!H1354),SOURCE!H1354, SUBSTITUTE(SUBSTITUTE(TEXT(SOURCE!H1354,"????0"),"  ","")," ",""))   &amp;","&amp; IF(lookups!$J$2-3 &gt;= 0, REPT(" ",lookups!$J$2-3-5), "")&amp;
      SOURCE!I1354&amp;
" | "&amp; IF(lookups!$K$2-LEN(SOURCE!I1354) &gt;= 0, REPT(" ",lookups!$K$2-LEN(SOURCE!I1354)), "")&amp;
      SOURCE!J1354&amp;      IF(lookups!$L$2-LEN(SOURCE!J1354) &gt;= 0, REPT(" ",lookups!$L$2-LEN(SOURCE!J1354)), "")&amp;
" | "&amp; IF(lookups!$K$2-LEN(SOURCE!I1354) &gt;= 0, REPT(" ",lookups!$K$2-LEN(SOURCE!I1354)), "")&amp;
      SOURCE!K1354&amp;      IF(lookups!$L$2-LEN(SOURCE!K1354) &gt;= 0, REPT(" ",lookups!$M$2-LEN(SOURCE!K1354)), "")&amp;
" | "&amp; SOURCE!L1354&amp;      IF(lookups!$O$2-LEN(SOURCE!L1354) &gt;= 0, REPT(" ",lookups!$O$2-LEN(SOURCE!L1354)), "")&amp;
" | "&amp; SOURCE!M1354&amp;      IF(lookups!$P$2-LEN(SOURCE!M1354) &gt;= 0, REPT(" ",lookups!$P$2-LEN(SOURCE!M1354)), "")&amp;
      "},"&amp;IF(SOURCE!O1354&lt;&gt;"",""&amp;SOURCE!O1354,"")
 )
)
)</f>
        <v>/* 1318 */  { itemToBeCoded,                NOPARAM/*#JM#*/,             "CATALOG",                                     "CAT",                                         (0 &lt;&lt; TAM_MAX_BITS) |     0, CAT_MENU | SLS_UNCHANGED | US_UNCHANGED | EIM_DISABLED | PTP_DISABLED     },// JM</v>
      </c>
    </row>
    <row r="1355" spans="1:1">
      <c r="A1355" s="80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IF(lookups!$E$2-LEN(SOURCE!C1355) &gt;= 0, REPT(" ",lookups!$E$2-LEN(SOURCE!C1355)), "")&amp;
      SOURCE!D1355&amp;", "&amp; IF(lookups!$F$2-LEN(SOURCE!D1355) &gt;= 0, REPT(" ",lookups!$F$2-LEN(SOURCE!D1355)), "")&amp;
      SOURCE!E1355&amp;", "&amp; IF(lookups!$G$2-LEN(SOURCE!E1355) &gt;=0, REPT(" ",lookups!$G$2-LEN(SOURCE!E1355)), "")&amp;
      SOURCE!F1355&amp;", "&amp; IF(lookups!$H$2-LEN(SOURCE!F1355) &gt;= 0, REPT(" ",lookups!$H$2-LEN(SOURCE!F1355)+2), "")&amp;"("&amp;
      SUBSTITUTE(TEXT(SOURCE!G1355,"??0"),"  ","")&amp;" &lt;&lt; TAM_MAX_BITS) |"&amp; IF(lookups!$I$2-3 &gt;= 0, REPT(" ",MAX(1,lookups!$I$2-5+4+1-1-LEN(  IF(ISTEXT(SOURCE!H1355),SOURCE!H1355,  SUBSTITUTE(SUBSTITUTE(TEXT(SOURCE!H1355,"????0"),"  ","")," ",""))   ))), "")&amp;
       IF(ISTEXT(SOURCE!H1355),SOURCE!H1355, SUBSTITUTE(SUBSTITUTE(TEXT(SOURCE!H1355,"????0"),"  ","")," ",""))   &amp;","&amp; IF(lookups!$J$2-3 &gt;= 0, REPT(" ",lookups!$J$2-3-5), "")&amp;
      SOURCE!I1355&amp;
" | "&amp; IF(lookups!$K$2-LEN(SOURCE!I1355) &gt;= 0, REPT(" ",lookups!$K$2-LEN(SOURCE!I1355)), "")&amp;
      SOURCE!J1355&amp;      IF(lookups!$L$2-LEN(SOURCE!J1355) &gt;= 0, REPT(" ",lookups!$L$2-LEN(SOURCE!J1355)), "")&amp;
" | "&amp; IF(lookups!$K$2-LEN(SOURCE!I1355) &gt;= 0, REPT(" ",lookups!$K$2-LEN(SOURCE!I1355)), "")&amp;
      SOURCE!K1355&amp;      IF(lookups!$L$2-LEN(SOURCE!K1355) &gt;= 0, REPT(" ",lookups!$M$2-LEN(SOURCE!K1355)), "")&amp;
" | "&amp; SOURCE!L1355&amp;      IF(lookups!$O$2-LEN(SOURCE!L1355) &gt;= 0, REPT(" ",lookups!$O$2-LEN(SOURCE!L1355)), "")&amp;
" | "&amp; SOURCE!M1355&amp;      IF(lookups!$P$2-LEN(SOURCE!M1355) &gt;= 0, REPT(" ",lookups!$P$2-LEN(SOURCE!M1355)), "")&amp;
      "},"&amp;IF(SOURCE!O1355&lt;&gt;"",""&amp;SOURCE!O1355,"")
 )
)
)</f>
        <v>/* 1319 */  { itemToBeCoded,                NOPARAM,                     "CHARS",                                       "CHARS",                                       (0 &lt;&lt; TAM_MAX_BITS) |     0, CAT_MENU | SLS_UNCHANGED | US_UNCHANGED | EIM_DISABLED | PTP_DISABLED     },</v>
      </c>
    </row>
    <row r="1356" spans="1:1">
      <c r="A1356" s="80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IF(lookups!$E$2-LEN(SOURCE!C1356) &gt;= 0, REPT(" ",lookups!$E$2-LEN(SOURCE!C1356)), "")&amp;
      SOURCE!D1356&amp;", "&amp; IF(lookups!$F$2-LEN(SOURCE!D1356) &gt;= 0, REPT(" ",lookups!$F$2-LEN(SOURCE!D1356)), "")&amp;
      SOURCE!E1356&amp;", "&amp; IF(lookups!$G$2-LEN(SOURCE!E1356) &gt;=0, REPT(" ",lookups!$G$2-LEN(SOURCE!E1356)), "")&amp;
      SOURCE!F1356&amp;", "&amp; IF(lookups!$H$2-LEN(SOURCE!F1356) &gt;= 0, REPT(" ",lookups!$H$2-LEN(SOURCE!F1356)+2), "")&amp;"("&amp;
      SUBSTITUTE(TEXT(SOURCE!G1356,"??0"),"  ","")&amp;" &lt;&lt; TAM_MAX_BITS) |"&amp; IF(lookups!$I$2-3 &gt;= 0, REPT(" ",MAX(1,lookups!$I$2-5+4+1-1-LEN(  IF(ISTEXT(SOURCE!H1356),SOURCE!H1356,  SUBSTITUTE(SUBSTITUTE(TEXT(SOURCE!H1356,"????0"),"  ","")," ",""))   ))), "")&amp;
       IF(ISTEXT(SOURCE!H1356),SOURCE!H1356, SUBSTITUTE(SUBSTITUTE(TEXT(SOURCE!H1356,"????0"),"  ","")," ",""))   &amp;","&amp; IF(lookups!$J$2-3 &gt;= 0, REPT(" ",lookups!$J$2-3-5), "")&amp;
      SOURCE!I1356&amp;
" | "&amp; IF(lookups!$K$2-LEN(SOURCE!I1356) &gt;= 0, REPT(" ",lookups!$K$2-LEN(SOURCE!I1356)), "")&amp;
      SOURCE!J1356&amp;      IF(lookups!$L$2-LEN(SOURCE!J1356) &gt;= 0, REPT(" ",lookups!$L$2-LEN(SOURCE!J1356)), "")&amp;
" | "&amp; IF(lookups!$K$2-LEN(SOURCE!I1356) &gt;= 0, REPT(" ",lookups!$K$2-LEN(SOURCE!I1356)), "")&amp;
      SOURCE!K1356&amp;      IF(lookups!$L$2-LEN(SOURCE!K1356) &gt;= 0, REPT(" ",lookups!$M$2-LEN(SOURCE!K1356)), "")&amp;
" | "&amp; SOURCE!L1356&amp;      IF(lookups!$O$2-LEN(SOURCE!L1356) &gt;= 0, REPT(" ",lookups!$O$2-LEN(SOURCE!L1356)), "")&amp;
" | "&amp; SOURCE!M1356&amp;      IF(lookups!$P$2-LEN(SOURCE!M1356) &gt;= 0, REPT(" ",lookups!$P$2-LEN(SOURCE!M1356)), "")&amp;
      "},"&amp;IF(SOURCE!O1356&lt;&gt;"",""&amp;SOURCE!O1356,"")
 )
)
)</f>
        <v>/* 1320 */  { itemToBeCoded,                NOPARAM,                     "CLK",                                         "CLK",                                         (0 &lt;&lt; TAM_MAX_BITS) |     0, CAT_MENU | SLS_UNCHANGED | US_UNCHANGED | EIM_DISABLED | PTP_DISABLED     },</v>
      </c>
    </row>
    <row r="1357" spans="1:1">
      <c r="A1357" s="80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IF(lookups!$E$2-LEN(SOURCE!C1357) &gt;= 0, REPT(" ",lookups!$E$2-LEN(SOURCE!C1357)), "")&amp;
      SOURCE!D1357&amp;", "&amp; IF(lookups!$F$2-LEN(SOURCE!D1357) &gt;= 0, REPT(" ",lookups!$F$2-LEN(SOURCE!D1357)), "")&amp;
      SOURCE!E1357&amp;", "&amp; IF(lookups!$G$2-LEN(SOURCE!E1357) &gt;=0, REPT(" ",lookups!$G$2-LEN(SOURCE!E1357)), "")&amp;
      SOURCE!F1357&amp;", "&amp; IF(lookups!$H$2-LEN(SOURCE!F1357) &gt;= 0, REPT(" ",lookups!$H$2-LEN(SOURCE!F1357)+2), "")&amp;"("&amp;
      SUBSTITUTE(TEXT(SOURCE!G1357,"??0"),"  ","")&amp;" &lt;&lt; TAM_MAX_BITS) |"&amp; IF(lookups!$I$2-3 &gt;= 0, REPT(" ",MAX(1,lookups!$I$2-5+4+1-1-LEN(  IF(ISTEXT(SOURCE!H1357),SOURCE!H1357,  SUBSTITUTE(SUBSTITUTE(TEXT(SOURCE!H1357,"????0"),"  ","")," ",""))   ))), "")&amp;
       IF(ISTEXT(SOURCE!H1357),SOURCE!H1357, SUBSTITUTE(SUBSTITUTE(TEXT(SOURCE!H1357,"????0"),"  ","")," ",""))   &amp;","&amp; IF(lookups!$J$2-3 &gt;= 0, REPT(" ",lookups!$J$2-3-5), "")&amp;
      SOURCE!I1357&amp;
" | "&amp; IF(lookups!$K$2-LEN(SOURCE!I1357) &gt;= 0, REPT(" ",lookups!$K$2-LEN(SOURCE!I1357)), "")&amp;
      SOURCE!J1357&amp;      IF(lookups!$L$2-LEN(SOURCE!J1357) &gt;= 0, REPT(" ",lookups!$L$2-LEN(SOURCE!J1357)), "")&amp;
" | "&amp; IF(lookups!$K$2-LEN(SOURCE!I1357) &gt;= 0, REPT(" ",lookups!$K$2-LEN(SOURCE!I1357)), "")&amp;
      SOURCE!K1357&amp;      IF(lookups!$L$2-LEN(SOURCE!K1357) &gt;= 0, REPT(" ",lookups!$M$2-LEN(SOURCE!K1357)), "")&amp;
" | "&amp; SOURCE!L1357&amp;      IF(lookups!$O$2-LEN(SOURCE!L1357) &gt;= 0, REPT(" ",lookups!$O$2-LEN(SOURCE!L1357)), "")&amp;
" | "&amp; SOURCE!M1357&amp;      IF(lookups!$P$2-LEN(SOURCE!M1357) &gt;= 0, REPT(" ",lookups!$P$2-LEN(SOURCE!M1357)), "")&amp;
      "},"&amp;IF(SOURCE!O1357&lt;&gt;"",""&amp;SOURCE!O1357,"")
 )
)
)</f>
        <v>/* 1321 */  { itemToBeCoded,                NOPARAM,                     "CLR",                                         "CLR",                                         (0 &lt;&lt; TAM_MAX_BITS) |     0, CAT_MENU | SLS_UNCHANGED | US_UNCHANGED | EIM_DISABLED | PTP_DISABLED     },</v>
      </c>
    </row>
    <row r="1358" spans="1:1">
      <c r="A1358" s="80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IF(lookups!$E$2-LEN(SOURCE!C1358) &gt;= 0, REPT(" ",lookups!$E$2-LEN(SOURCE!C1358)), "")&amp;
      SOURCE!D1358&amp;", "&amp; IF(lookups!$F$2-LEN(SOURCE!D1358) &gt;= 0, REPT(" ",lookups!$F$2-LEN(SOURCE!D1358)), "")&amp;
      SOURCE!E1358&amp;", "&amp; IF(lookups!$G$2-LEN(SOURCE!E1358) &gt;=0, REPT(" ",lookups!$G$2-LEN(SOURCE!E1358)), "")&amp;
      SOURCE!F1358&amp;", "&amp; IF(lookups!$H$2-LEN(SOURCE!F1358) &gt;= 0, REPT(" ",lookups!$H$2-LEN(SOURCE!F1358)+2), "")&amp;"("&amp;
      SUBSTITUTE(TEXT(SOURCE!G1358,"??0"),"  ","")&amp;" &lt;&lt; TAM_MAX_BITS) |"&amp; IF(lookups!$I$2-3 &gt;= 0, REPT(" ",MAX(1,lookups!$I$2-5+4+1-1-LEN(  IF(ISTEXT(SOURCE!H1358),SOURCE!H1358,  SUBSTITUTE(SUBSTITUTE(TEXT(SOURCE!H1358,"????0"),"  ","")," ",""))   ))), "")&amp;
       IF(ISTEXT(SOURCE!H1358),SOURCE!H1358, SUBSTITUTE(SUBSTITUTE(TEXT(SOURCE!H1358,"????0"),"  ","")," ",""))   &amp;","&amp; IF(lookups!$J$2-3 &gt;= 0, REPT(" ",lookups!$J$2-3-5), "")&amp;
      SOURCE!I1358&amp;
" | "&amp; IF(lookups!$K$2-LEN(SOURCE!I1358) &gt;= 0, REPT(" ",lookups!$K$2-LEN(SOURCE!I1358)), "")&amp;
      SOURCE!J1358&amp;      IF(lookups!$L$2-LEN(SOURCE!J1358) &gt;= 0, REPT(" ",lookups!$L$2-LEN(SOURCE!J1358)), "")&amp;
" | "&amp; IF(lookups!$K$2-LEN(SOURCE!I1358) &gt;= 0, REPT(" ",lookups!$K$2-LEN(SOURCE!I1358)), "")&amp;
      SOURCE!K1358&amp;      IF(lookups!$L$2-LEN(SOURCE!K1358) &gt;= 0, REPT(" ",lookups!$M$2-LEN(SOURCE!K1358)), "")&amp;
" | "&amp; SOURCE!L1358&amp;      IF(lookups!$O$2-LEN(SOURCE!L1358) &gt;= 0, REPT(" ",lookups!$O$2-LEN(SOURCE!L1358)), "")&amp;
" | "&amp; SOURCE!M1358&amp;      IF(lookups!$P$2-LEN(SOURCE!M1358) &gt;= 0, REPT(" ",lookups!$P$2-LEN(SOURCE!M1358)), "")&amp;
      "},"&amp;IF(SOURCE!O1358&lt;&gt;"",""&amp;SOURCE!O1358,"")
 )
)
)</f>
        <v>/* 1322 */  { itemToBeCoded,                NOPARAM/*#JM#*/,             "CNST",                                        "CNST",                                        (0 &lt;&lt; TAM_MAX_BITS) |     0, CAT_MENU | SLS_UNCHANGED | US_UNCHANGED | EIM_DISABLED | PTP_DISABLED     },//JM Keeps the same. Don't havce space for more on kjeyplate</v>
      </c>
    </row>
    <row r="1359" spans="1:1">
      <c r="A1359" s="80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IF(lookups!$E$2-LEN(SOURCE!C1359) &gt;= 0, REPT(" ",lookups!$E$2-LEN(SOURCE!C1359)), "")&amp;
      SOURCE!D1359&amp;", "&amp; IF(lookups!$F$2-LEN(SOURCE!D1359) &gt;= 0, REPT(" ",lookups!$F$2-LEN(SOURCE!D1359)), "")&amp;
      SOURCE!E1359&amp;", "&amp; IF(lookups!$G$2-LEN(SOURCE!E1359) &gt;=0, REPT(" ",lookups!$G$2-LEN(SOURCE!E1359)), "")&amp;
      SOURCE!F1359&amp;", "&amp; IF(lookups!$H$2-LEN(SOURCE!F1359) &gt;= 0, REPT(" ",lookups!$H$2-LEN(SOURCE!F1359)+2), "")&amp;"("&amp;
      SUBSTITUTE(TEXT(SOURCE!G1359,"??0"),"  ","")&amp;" &lt;&lt; TAM_MAX_BITS) |"&amp; IF(lookups!$I$2-3 &gt;= 0, REPT(" ",MAX(1,lookups!$I$2-5+4+1-1-LEN(  IF(ISTEXT(SOURCE!H1359),SOURCE!H1359,  SUBSTITUTE(SUBSTITUTE(TEXT(SOURCE!H1359,"????0"),"  ","")," ",""))   ))), "")&amp;
       IF(ISTEXT(SOURCE!H1359),SOURCE!H1359, SUBSTITUTE(SUBSTITUTE(TEXT(SOURCE!H1359,"????0"),"  ","")," ",""))   &amp;","&amp; IF(lookups!$J$2-3 &gt;= 0, REPT(" ",lookups!$J$2-3-5), "")&amp;
      SOURCE!I1359&amp;
" | "&amp; IF(lookups!$K$2-LEN(SOURCE!I1359) &gt;= 0, REPT(" ",lookups!$K$2-LEN(SOURCE!I1359)), "")&amp;
      SOURCE!J1359&amp;      IF(lookups!$L$2-LEN(SOURCE!J1359) &gt;= 0, REPT(" ",lookups!$L$2-LEN(SOURCE!J1359)), "")&amp;
" | "&amp; IF(lookups!$K$2-LEN(SOURCE!I1359) &gt;= 0, REPT(" ",lookups!$K$2-LEN(SOURCE!I1359)), "")&amp;
      SOURCE!K1359&amp;      IF(lookups!$L$2-LEN(SOURCE!K1359) &gt;= 0, REPT(" ",lookups!$M$2-LEN(SOURCE!K1359)), "")&amp;
" | "&amp; SOURCE!L1359&amp;      IF(lookups!$O$2-LEN(SOURCE!L1359) &gt;= 0, REPT(" ",lookups!$O$2-LEN(SOURCE!L1359)), "")&amp;
" | "&amp; SOURCE!M1359&amp;      IF(lookups!$P$2-LEN(SOURCE!M1359) &gt;= 0, REPT(" ",lookups!$P$2-LEN(SOURCE!M1359)), "")&amp;
      "},"&amp;IF(SOURCE!O1359&lt;&gt;"",""&amp;SOURCE!O1359,"")
 )
)
)</f>
        <v>/* 1323 */  { itemToBeCoded,                NOPARAM,                     "CPX",                                         "CPX",                                         (0 &lt;&lt; TAM_MAX_BITS) |     0, CAT_MENU | SLS_UNCHANGED | US_UNCHANGED | EIM_DISABLED | PTP_DISABLED     },</v>
      </c>
    </row>
    <row r="1360" spans="1:1">
      <c r="A1360" s="80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IF(lookups!$E$2-LEN(SOURCE!C1360) &gt;= 0, REPT(" ",lookups!$E$2-LEN(SOURCE!C1360)), "")&amp;
      SOURCE!D1360&amp;", "&amp; IF(lookups!$F$2-LEN(SOURCE!D1360) &gt;= 0, REPT(" ",lookups!$F$2-LEN(SOURCE!D1360)), "")&amp;
      SOURCE!E1360&amp;", "&amp; IF(lookups!$G$2-LEN(SOURCE!E1360) &gt;=0, REPT(" ",lookups!$G$2-LEN(SOURCE!E1360)), "")&amp;
      SOURCE!F1360&amp;", "&amp; IF(lookups!$H$2-LEN(SOURCE!F1360) &gt;= 0, REPT(" ",lookups!$H$2-LEN(SOURCE!F1360)+2), "")&amp;"("&amp;
      SUBSTITUTE(TEXT(SOURCE!G1360,"??0"),"  ","")&amp;" &lt;&lt; TAM_MAX_BITS) |"&amp; IF(lookups!$I$2-3 &gt;= 0, REPT(" ",MAX(1,lookups!$I$2-5+4+1-1-LEN(  IF(ISTEXT(SOURCE!H1360),SOURCE!H1360,  SUBSTITUTE(SUBSTITUTE(TEXT(SOURCE!H1360,"????0"),"  ","")," ",""))   ))), "")&amp;
       IF(ISTEXT(SOURCE!H1360),SOURCE!H1360, SUBSTITUTE(SUBSTITUTE(TEXT(SOURCE!H1360,"????0"),"  ","")," ",""))   &amp;","&amp; IF(lookups!$J$2-3 &gt;= 0, REPT(" ",lookups!$J$2-3-5), "")&amp;
      SOURCE!I1360&amp;
" | "&amp; IF(lookups!$K$2-LEN(SOURCE!I1360) &gt;= 0, REPT(" ",lookups!$K$2-LEN(SOURCE!I1360)), "")&amp;
      SOURCE!J1360&amp;      IF(lookups!$L$2-LEN(SOURCE!J1360) &gt;= 0, REPT(" ",lookups!$L$2-LEN(SOURCE!J1360)), "")&amp;
" | "&amp; IF(lookups!$K$2-LEN(SOURCE!I1360) &gt;= 0, REPT(" ",lookups!$K$2-LEN(SOURCE!I1360)), "")&amp;
      SOURCE!K1360&amp;      IF(lookups!$L$2-LEN(SOURCE!K1360) &gt;= 0, REPT(" ",lookups!$M$2-LEN(SOURCE!K1360)), "")&amp;
" | "&amp; SOURCE!L1360&amp;      IF(lookups!$O$2-LEN(SOURCE!L1360) &gt;= 0, REPT(" ",lookups!$O$2-LEN(SOURCE!L1360)), "")&amp;
" | "&amp; SOURCE!M1360&amp;      IF(lookups!$P$2-LEN(SOURCE!M1360) &gt;= 0, REPT(" ",lookups!$P$2-LEN(SOURCE!M1360)), "")&amp;
      "},"&amp;IF(SOURCE!O1360&lt;&gt;"",""&amp;SOURCE!O1360,"")
 )
)
)</f>
        <v>/* 1324 */  { itemToBeCoded,                NOPARAM,                     "CPXS",                                        "CPXS",                                        (0 &lt;&lt; TAM_MAX_BITS) |     0, CAT_MENU | SLS_UNCHANGED | US_UNCHANGED | EIM_DISABLED | PTP_DISABLED     },</v>
      </c>
    </row>
    <row r="1361" spans="1:1">
      <c r="A1361" s="80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IF(lookups!$E$2-LEN(SOURCE!C1361) &gt;= 0, REPT(" ",lookups!$E$2-LEN(SOURCE!C1361)), "")&amp;
      SOURCE!D1361&amp;", "&amp; IF(lookups!$F$2-LEN(SOURCE!D1361) &gt;= 0, REPT(" ",lookups!$F$2-LEN(SOURCE!D1361)), "")&amp;
      SOURCE!E1361&amp;", "&amp; IF(lookups!$G$2-LEN(SOURCE!E1361) &gt;=0, REPT(" ",lookups!$G$2-LEN(SOURCE!E1361)), "")&amp;
      SOURCE!F1361&amp;", "&amp; IF(lookups!$H$2-LEN(SOURCE!F1361) &gt;= 0, REPT(" ",lookups!$H$2-LEN(SOURCE!F1361)+2), "")&amp;"("&amp;
      SUBSTITUTE(TEXT(SOURCE!G1361,"??0"),"  ","")&amp;" &lt;&lt; TAM_MAX_BITS) |"&amp; IF(lookups!$I$2-3 &gt;= 0, REPT(" ",MAX(1,lookups!$I$2-5+4+1-1-LEN(  IF(ISTEXT(SOURCE!H1361),SOURCE!H1361,  SUBSTITUTE(SUBSTITUTE(TEXT(SOURCE!H1361,"????0"),"  ","")," ",""))   ))), "")&amp;
       IF(ISTEXT(SOURCE!H1361),SOURCE!H1361, SUBSTITUTE(SUBSTITUTE(TEXT(SOURCE!H1361,"????0"),"  ","")," ",""))   &amp;","&amp; IF(lookups!$J$2-3 &gt;= 0, REPT(" ",lookups!$J$2-3-5), "")&amp;
      SOURCE!I1361&amp;
" | "&amp; IF(lookups!$K$2-LEN(SOURCE!I1361) &gt;= 0, REPT(" ",lookups!$K$2-LEN(SOURCE!I1361)), "")&amp;
      SOURCE!J1361&amp;      IF(lookups!$L$2-LEN(SOURCE!J1361) &gt;= 0, REPT(" ",lookups!$L$2-LEN(SOURCE!J1361)), "")&amp;
" | "&amp; IF(lookups!$K$2-LEN(SOURCE!I1361) &gt;= 0, REPT(" ",lookups!$K$2-LEN(SOURCE!I1361)), "")&amp;
      SOURCE!K1361&amp;      IF(lookups!$L$2-LEN(SOURCE!K1361) &gt;= 0, REPT(" ",lookups!$M$2-LEN(SOURCE!K1361)), "")&amp;
" | "&amp; SOURCE!L1361&amp;      IF(lookups!$O$2-LEN(SOURCE!L1361) &gt;= 0, REPT(" ",lookups!$O$2-LEN(SOURCE!L1361)), "")&amp;
" | "&amp; SOURCE!M1361&amp;      IF(lookups!$P$2-LEN(SOURCE!M1361) &gt;= 0, REPT(" ",lookups!$P$2-LEN(SOURCE!M1361)), "")&amp;
      "},"&amp;IF(SOURCE!O1361&lt;&gt;"",""&amp;SOURCE!O1361,"")
 )
)
)</f>
        <v>/* 1325 */  { itemToBeCoded,                NOPARAM,                     "DATES",                                       "DATES",                                       (0 &lt;&lt; TAM_MAX_BITS) |     0, CAT_MENU | SLS_UNCHANGED | US_UNCHANGED | EIM_DISABLED | PTP_DISABLED     },</v>
      </c>
    </row>
    <row r="1362" spans="1:1">
      <c r="A1362" s="80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IF(lookups!$E$2-LEN(SOURCE!C1362) &gt;= 0, REPT(" ",lookups!$E$2-LEN(SOURCE!C1362)), "")&amp;
      SOURCE!D1362&amp;", "&amp; IF(lookups!$F$2-LEN(SOURCE!D1362) &gt;= 0, REPT(" ",lookups!$F$2-LEN(SOURCE!D1362)), "")&amp;
      SOURCE!E1362&amp;", "&amp; IF(lookups!$G$2-LEN(SOURCE!E1362) &gt;=0, REPT(" ",lookups!$G$2-LEN(SOURCE!E1362)), "")&amp;
      SOURCE!F1362&amp;", "&amp; IF(lookups!$H$2-LEN(SOURCE!F1362) &gt;= 0, REPT(" ",lookups!$H$2-LEN(SOURCE!F1362)+2), "")&amp;"("&amp;
      SUBSTITUTE(TEXT(SOURCE!G1362,"??0"),"  ","")&amp;" &lt;&lt; TAM_MAX_BITS) |"&amp; IF(lookups!$I$2-3 &gt;= 0, REPT(" ",MAX(1,lookups!$I$2-5+4+1-1-LEN(  IF(ISTEXT(SOURCE!H1362),SOURCE!H1362,  SUBSTITUTE(SUBSTITUTE(TEXT(SOURCE!H1362,"????0"),"  ","")," ",""))   ))), "")&amp;
       IF(ISTEXT(SOURCE!H1362),SOURCE!H1362, SUBSTITUTE(SUBSTITUTE(TEXT(SOURCE!H1362,"????0"),"  ","")," ",""))   &amp;","&amp; IF(lookups!$J$2-3 &gt;= 0, REPT(" ",lookups!$J$2-3-5), "")&amp;
      SOURCE!I1362&amp;
" | "&amp; IF(lookups!$K$2-LEN(SOURCE!I1362) &gt;= 0, REPT(" ",lookups!$K$2-LEN(SOURCE!I1362)), "")&amp;
      SOURCE!J1362&amp;      IF(lookups!$L$2-LEN(SOURCE!J1362) &gt;= 0, REPT(" ",lookups!$L$2-LEN(SOURCE!J1362)), "")&amp;
" | "&amp; IF(lookups!$K$2-LEN(SOURCE!I1362) &gt;= 0, REPT(" ",lookups!$K$2-LEN(SOURCE!I1362)), "")&amp;
      SOURCE!K1362&amp;      IF(lookups!$L$2-LEN(SOURCE!K1362) &gt;= 0, REPT(" ",lookups!$M$2-LEN(SOURCE!K1362)), "")&amp;
" | "&amp; SOURCE!L1362&amp;      IF(lookups!$O$2-LEN(SOURCE!L1362) &gt;= 0, REPT(" ",lookups!$O$2-LEN(SOURCE!L1362)), "")&amp;
" | "&amp; SOURCE!M1362&amp;      IF(lookups!$P$2-LEN(SOURCE!M1362) &gt;= 0, REPT(" ",lookups!$P$2-LEN(SOURCE!M1362)), "")&amp;
      "},"&amp;IF(SOURCE!O1362&lt;&gt;"",""&amp;SOURCE!O1362,"")
 )
)
)</f>
        <v>/* 1326 */  { itemToBeCoded,                NOPARAM,                     "DISP",                                        "DISP",                                        (0 &lt;&lt; TAM_MAX_BITS) |     0, CAT_MENU | SLS_UNCHANGED | US_UNCHANGED | EIM_DISABLED | PTP_DISABLED     },</v>
      </c>
    </row>
    <row r="1363" spans="1:1">
      <c r="A1363" s="80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IF(lookups!$E$2-LEN(SOURCE!C1363) &gt;= 0, REPT(" ",lookups!$E$2-LEN(SOURCE!C1363)), "")&amp;
      SOURCE!D1363&amp;", "&amp; IF(lookups!$F$2-LEN(SOURCE!D1363) &gt;= 0, REPT(" ",lookups!$F$2-LEN(SOURCE!D1363)), "")&amp;
      SOURCE!E1363&amp;", "&amp; IF(lookups!$G$2-LEN(SOURCE!E1363) &gt;=0, REPT(" ",lookups!$G$2-LEN(SOURCE!E1363)), "")&amp;
      SOURCE!F1363&amp;", "&amp; IF(lookups!$H$2-LEN(SOURCE!F1363) &gt;= 0, REPT(" ",lookups!$H$2-LEN(SOURCE!F1363)+2), "")&amp;"("&amp;
      SUBSTITUTE(TEXT(SOURCE!G1363,"??0"),"  ","")&amp;" &lt;&lt; TAM_MAX_BITS) |"&amp; IF(lookups!$I$2-3 &gt;= 0, REPT(" ",MAX(1,lookups!$I$2-5+4+1-1-LEN(  IF(ISTEXT(SOURCE!H1363),SOURCE!H1363,  SUBSTITUTE(SUBSTITUTE(TEXT(SOURCE!H1363,"????0"),"  ","")," ",""))   ))), "")&amp;
       IF(ISTEXT(SOURCE!H1363),SOURCE!H1363, SUBSTITUTE(SUBSTITUTE(TEXT(SOURCE!H1363,"????0"),"  ","")," ",""))   &amp;","&amp; IF(lookups!$J$2-3 &gt;= 0, REPT(" ",lookups!$J$2-3-5), "")&amp;
      SOURCE!I1363&amp;
" | "&amp; IF(lookups!$K$2-LEN(SOURCE!I1363) &gt;= 0, REPT(" ",lookups!$K$2-LEN(SOURCE!I1363)), "")&amp;
      SOURCE!J1363&amp;      IF(lookups!$L$2-LEN(SOURCE!J1363) &gt;= 0, REPT(" ",lookups!$L$2-LEN(SOURCE!J1363)), "")&amp;
" | "&amp; IF(lookups!$K$2-LEN(SOURCE!I1363) &gt;= 0, REPT(" ",lookups!$K$2-LEN(SOURCE!I1363)), "")&amp;
      SOURCE!K1363&amp;      IF(lookups!$L$2-LEN(SOURCE!K1363) &gt;= 0, REPT(" ",lookups!$M$2-LEN(SOURCE!K1363)), "")&amp;
" | "&amp; SOURCE!L1363&amp;      IF(lookups!$O$2-LEN(SOURCE!L1363) &gt;= 0, REPT(" ",lookups!$O$2-LEN(SOURCE!L1363)), "")&amp;
" | "&amp; SOURCE!M1363&amp;      IF(lookups!$P$2-LEN(SOURCE!M1363) &gt;= 0, REPT(" ",lookups!$P$2-LEN(SOURCE!M1363)), "")&amp;
      "},"&amp;IF(SOURCE!O1363&lt;&gt;"",""&amp;SOURCE!O1363,"")
 )
)
)</f>
        <v>/* 1327 */  { itemToBeCoded,                NOPARAM,                     "EQN",                                         "EQN",                                         (0 &lt;&lt; TAM_MAX_BITS) |     0, CAT_MENU | SLS_UNCHANGED | US_UNCHANGED | EIM_DISABLED | PTP_DISABLED     },</v>
      </c>
    </row>
    <row r="1364" spans="1:1">
      <c r="A1364" s="80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IF(lookups!$E$2-LEN(SOURCE!C1364) &gt;= 0, REPT(" ",lookups!$E$2-LEN(SOURCE!C1364)), "")&amp;
      SOURCE!D1364&amp;", "&amp; IF(lookups!$F$2-LEN(SOURCE!D1364) &gt;= 0, REPT(" ",lookups!$F$2-LEN(SOURCE!D1364)), "")&amp;
      SOURCE!E1364&amp;", "&amp; IF(lookups!$G$2-LEN(SOURCE!E1364) &gt;=0, REPT(" ",lookups!$G$2-LEN(SOURCE!E1364)), "")&amp;
      SOURCE!F1364&amp;", "&amp; IF(lookups!$H$2-LEN(SOURCE!F1364) &gt;= 0, REPT(" ",lookups!$H$2-LEN(SOURCE!F1364)+2), "")&amp;"("&amp;
      SUBSTITUTE(TEXT(SOURCE!G1364,"??0"),"  ","")&amp;" &lt;&lt; TAM_MAX_BITS) |"&amp; IF(lookups!$I$2-3 &gt;= 0, REPT(" ",MAX(1,lookups!$I$2-5+4+1-1-LEN(  IF(ISTEXT(SOURCE!H1364),SOURCE!H1364,  SUBSTITUTE(SUBSTITUTE(TEXT(SOURCE!H1364,"????0"),"  ","")," ",""))   ))), "")&amp;
       IF(ISTEXT(SOURCE!H1364),SOURCE!H1364, SUBSTITUTE(SUBSTITUTE(TEXT(SOURCE!H1364,"????0"),"  ","")," ",""))   &amp;","&amp; IF(lookups!$J$2-3 &gt;= 0, REPT(" ",lookups!$J$2-3-5), "")&amp;
      SOURCE!I1364&amp;
" | "&amp; IF(lookups!$K$2-LEN(SOURCE!I1364) &gt;= 0, REPT(" ",lookups!$K$2-LEN(SOURCE!I1364)), "")&amp;
      SOURCE!J1364&amp;      IF(lookups!$L$2-LEN(SOURCE!J1364) &gt;= 0, REPT(" ",lookups!$L$2-LEN(SOURCE!J1364)), "")&amp;
" | "&amp; IF(lookups!$K$2-LEN(SOURCE!I1364) &gt;= 0, REPT(" ",lookups!$K$2-LEN(SOURCE!I1364)), "")&amp;
      SOURCE!K1364&amp;      IF(lookups!$L$2-LEN(SOURCE!K1364) &gt;= 0, REPT(" ",lookups!$M$2-LEN(SOURCE!K1364)), "")&amp;
" | "&amp; SOURCE!L1364&amp;      IF(lookups!$O$2-LEN(SOURCE!L1364) &gt;= 0, REPT(" ",lookups!$O$2-LEN(SOURCE!L1364)), "")&amp;
" | "&amp; SOURCE!M1364&amp;      IF(lookups!$P$2-LEN(SOURCE!M1364) &gt;= 0, REPT(" ",lookups!$P$2-LEN(SOURCE!M1364)), "")&amp;
      "},"&amp;IF(SOURCE!O1364&lt;&gt;"",""&amp;SOURCE!O1364,"")
 )
)
)</f>
        <v>/* 1328 */  { itemToBeCoded,                NOPARAM,                     "EXP",                                         "EXP",                                         (0 &lt;&lt; TAM_MAX_BITS) |     0, CAT_MENU | SLS_UNCHANGED | US_UNCHANGED | EIM_DISABLED | PTP_DISABLED     },</v>
      </c>
    </row>
    <row r="1365" spans="1:1">
      <c r="A1365" s="80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IF(lookups!$E$2-LEN(SOURCE!C1365) &gt;= 0, REPT(" ",lookups!$E$2-LEN(SOURCE!C1365)), "")&amp;
      SOURCE!D1365&amp;", "&amp; IF(lookups!$F$2-LEN(SOURCE!D1365) &gt;= 0, REPT(" ",lookups!$F$2-LEN(SOURCE!D1365)), "")&amp;
      SOURCE!E1365&amp;", "&amp; IF(lookups!$G$2-LEN(SOURCE!E1365) &gt;=0, REPT(" ",lookups!$G$2-LEN(SOURCE!E1365)), "")&amp;
      SOURCE!F1365&amp;", "&amp; IF(lookups!$H$2-LEN(SOURCE!F1365) &gt;= 0, REPT(" ",lookups!$H$2-LEN(SOURCE!F1365)+2), "")&amp;"("&amp;
      SUBSTITUTE(TEXT(SOURCE!G1365,"??0"),"  ","")&amp;" &lt;&lt; TAM_MAX_BITS) |"&amp; IF(lookups!$I$2-3 &gt;= 0, REPT(" ",MAX(1,lookups!$I$2-5+4+1-1-LEN(  IF(ISTEXT(SOURCE!H1365),SOURCE!H1365,  SUBSTITUTE(SUBSTITUTE(TEXT(SOURCE!H1365,"????0"),"  ","")," ",""))   ))), "")&amp;
       IF(ISTEXT(SOURCE!H1365),SOURCE!H1365, SUBSTITUTE(SUBSTITUTE(TEXT(SOURCE!H1365,"????0"),"  ","")," ",""))   &amp;","&amp; IF(lookups!$J$2-3 &gt;= 0, REPT(" ",lookups!$J$2-3-5), "")&amp;
      SOURCE!I1365&amp;
" | "&amp; IF(lookups!$K$2-LEN(SOURCE!I1365) &gt;= 0, REPT(" ",lookups!$K$2-LEN(SOURCE!I1365)), "")&amp;
      SOURCE!J1365&amp;      IF(lookups!$L$2-LEN(SOURCE!J1365) &gt;= 0, REPT(" ",lookups!$L$2-LEN(SOURCE!J1365)), "")&amp;
" | "&amp; IF(lookups!$K$2-LEN(SOURCE!I1365) &gt;= 0, REPT(" ",lookups!$K$2-LEN(SOURCE!I1365)), "")&amp;
      SOURCE!K1365&amp;      IF(lookups!$L$2-LEN(SOURCE!K1365) &gt;= 0, REPT(" ",lookups!$M$2-LEN(SOURCE!K1365)), "")&amp;
" | "&amp; SOURCE!L1365&amp;      IF(lookups!$O$2-LEN(SOURCE!L1365) &gt;= 0, REPT(" ",lookups!$O$2-LEN(SOURCE!L1365)), "")&amp;
" | "&amp; SOURCE!M1365&amp;      IF(lookups!$P$2-LEN(SOURCE!M1365) &gt;= 0, REPT(" ",lookups!$P$2-LEN(SOURCE!M1365)), "")&amp;
      "},"&amp;IF(SOURCE!O1365&lt;&gt;"",""&amp;SOURCE!O1365,"")
 )
)
)</f>
        <v>/* 1329 */  { itemToBeCoded,                NOPARAM/*#JM#*/,             "Energy:",                                     "Energy:",                                     (0 &lt;&lt; TAM_MAX_BITS) |     0, CAT_MENU | SLS_UNCHANGED | US_UNCHANGED | EIM_DISABLED | PTP_DISABLED     },</v>
      </c>
    </row>
    <row r="1366" spans="1:1">
      <c r="A1366" s="80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IF(lookups!$E$2-LEN(SOURCE!C1366) &gt;= 0, REPT(" ",lookups!$E$2-LEN(SOURCE!C1366)), "")&amp;
      SOURCE!D1366&amp;", "&amp; IF(lookups!$F$2-LEN(SOURCE!D1366) &gt;= 0, REPT(" ",lookups!$F$2-LEN(SOURCE!D1366)), "")&amp;
      SOURCE!E1366&amp;", "&amp; IF(lookups!$G$2-LEN(SOURCE!E1366) &gt;=0, REPT(" ",lookups!$G$2-LEN(SOURCE!E1366)), "")&amp;
      SOURCE!F1366&amp;", "&amp; IF(lookups!$H$2-LEN(SOURCE!F1366) &gt;= 0, REPT(" ",lookups!$H$2-LEN(SOURCE!F1366)+2), "")&amp;"("&amp;
      SUBSTITUTE(TEXT(SOURCE!G1366,"??0"),"  ","")&amp;" &lt;&lt; TAM_MAX_BITS) |"&amp; IF(lookups!$I$2-3 &gt;= 0, REPT(" ",MAX(1,lookups!$I$2-5+4+1-1-LEN(  IF(ISTEXT(SOURCE!H1366),SOURCE!H1366,  SUBSTITUTE(SUBSTITUTE(TEXT(SOURCE!H1366,"????0"),"  ","")," ",""))   ))), "")&amp;
       IF(ISTEXT(SOURCE!H1366),SOURCE!H1366, SUBSTITUTE(SUBSTITUTE(TEXT(SOURCE!H1366,"????0"),"  ","")," ",""))   &amp;","&amp; IF(lookups!$J$2-3 &gt;= 0, REPT(" ",lookups!$J$2-3-5), "")&amp;
      SOURCE!I1366&amp;
" | "&amp; IF(lookups!$K$2-LEN(SOURCE!I1366) &gt;= 0, REPT(" ",lookups!$K$2-LEN(SOURCE!I1366)), "")&amp;
      SOURCE!J1366&amp;      IF(lookups!$L$2-LEN(SOURCE!J1366) &gt;= 0, REPT(" ",lookups!$L$2-LEN(SOURCE!J1366)), "")&amp;
" | "&amp; IF(lookups!$K$2-LEN(SOURCE!I1366) &gt;= 0, REPT(" ",lookups!$K$2-LEN(SOURCE!I1366)), "")&amp;
      SOURCE!K1366&amp;      IF(lookups!$L$2-LEN(SOURCE!K1366) &gt;= 0, REPT(" ",lookups!$M$2-LEN(SOURCE!K1366)), "")&amp;
" | "&amp; SOURCE!L1366&amp;      IF(lookups!$O$2-LEN(SOURCE!L1366) &gt;= 0, REPT(" ",lookups!$O$2-LEN(SOURCE!L1366)), "")&amp;
" | "&amp; SOURCE!M1366&amp;      IF(lookups!$P$2-LEN(SOURCE!M1366) &gt;= 0, REPT(" ",lookups!$P$2-LEN(SOURCE!M1366)), "")&amp;
      "},"&amp;IF(SOURCE!O1366&lt;&gt;"",""&amp;SOURCE!O1366,"")
 )
)
)</f>
        <v>/* 1330 */  { itemToBeCoded,                NOPARAM,                     "FCNS",                                        "FCNS",                                        (0 &lt;&lt; TAM_MAX_BITS) |     0, CAT_MENU | SLS_UNCHANGED | US_UNCHANGED | EIM_DISABLED | PTP_DISABLED     },</v>
      </c>
    </row>
    <row r="1367" spans="1:1">
      <c r="A1367" s="80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IF(lookups!$E$2-LEN(SOURCE!C1367) &gt;= 0, REPT(" ",lookups!$E$2-LEN(SOURCE!C1367)), "")&amp;
      SOURCE!D1367&amp;", "&amp; IF(lookups!$F$2-LEN(SOURCE!D1367) &gt;= 0, REPT(" ",lookups!$F$2-LEN(SOURCE!D1367)), "")&amp;
      SOURCE!E1367&amp;", "&amp; IF(lookups!$G$2-LEN(SOURCE!E1367) &gt;=0, REPT(" ",lookups!$G$2-LEN(SOURCE!E1367)), "")&amp;
      SOURCE!F1367&amp;", "&amp; IF(lookups!$H$2-LEN(SOURCE!F1367) &gt;= 0, REPT(" ",lookups!$H$2-LEN(SOURCE!F1367)+2), "")&amp;"("&amp;
      SUBSTITUTE(TEXT(SOURCE!G1367,"??0"),"  ","")&amp;" &lt;&lt; TAM_MAX_BITS) |"&amp; IF(lookups!$I$2-3 &gt;= 0, REPT(" ",MAX(1,lookups!$I$2-5+4+1-1-LEN(  IF(ISTEXT(SOURCE!H1367),SOURCE!H1367,  SUBSTITUTE(SUBSTITUTE(TEXT(SOURCE!H1367,"????0"),"  ","")," ",""))   ))), "")&amp;
       IF(ISTEXT(SOURCE!H1367),SOURCE!H1367, SUBSTITUTE(SUBSTITUTE(TEXT(SOURCE!H1367,"????0"),"  ","")," ",""))   &amp;","&amp; IF(lookups!$J$2-3 &gt;= 0, REPT(" ",lookups!$J$2-3-5), "")&amp;
      SOURCE!I1367&amp;
" | "&amp; IF(lookups!$K$2-LEN(SOURCE!I1367) &gt;= 0, REPT(" ",lookups!$K$2-LEN(SOURCE!I1367)), "")&amp;
      SOURCE!J1367&amp;      IF(lookups!$L$2-LEN(SOURCE!J1367) &gt;= 0, REPT(" ",lookups!$L$2-LEN(SOURCE!J1367)), "")&amp;
" | "&amp; IF(lookups!$K$2-LEN(SOURCE!I1367) &gt;= 0, REPT(" ",lookups!$K$2-LEN(SOURCE!I1367)), "")&amp;
      SOURCE!K1367&amp;      IF(lookups!$L$2-LEN(SOURCE!K1367) &gt;= 0, REPT(" ",lookups!$M$2-LEN(SOURCE!K1367)), "")&amp;
" | "&amp; SOURCE!L1367&amp;      IF(lookups!$O$2-LEN(SOURCE!L1367) &gt;= 0, REPT(" ",lookups!$O$2-LEN(SOURCE!L1367)), "")&amp;
" | "&amp; SOURCE!M1367&amp;      IF(lookups!$P$2-LEN(SOURCE!M1367) &gt;= 0, REPT(" ",lookups!$P$2-LEN(SOURCE!M1367)), "")&amp;
      "},"&amp;IF(SOURCE!O1367&lt;&gt;"",""&amp;SOURCE!O1367,"")
 )
)
)</f>
        <v>/* 1331 */  { itemToBeCoded,                NOPARAM,                     "FIN",                                         "FIN",                                         (0 &lt;&lt; TAM_MAX_BITS) |     0, CAT_MENU | SLS_UNCHANGED | US_UNCHANGED | EIM_DISABLED | PTP_DISABLED     },</v>
      </c>
    </row>
    <row r="1368" spans="1:1">
      <c r="A1368" s="80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IF(lookups!$E$2-LEN(SOURCE!C1368) &gt;= 0, REPT(" ",lookups!$E$2-LEN(SOURCE!C1368)), "")&amp;
      SOURCE!D1368&amp;", "&amp; IF(lookups!$F$2-LEN(SOURCE!D1368) &gt;= 0, REPT(" ",lookups!$F$2-LEN(SOURCE!D1368)), "")&amp;
      SOURCE!E1368&amp;", "&amp; IF(lookups!$G$2-LEN(SOURCE!E1368) &gt;=0, REPT(" ",lookups!$G$2-LEN(SOURCE!E1368)), "")&amp;
      SOURCE!F1368&amp;", "&amp; IF(lookups!$H$2-LEN(SOURCE!F1368) &gt;= 0, REPT(" ",lookups!$H$2-LEN(SOURCE!F1368)+2), "")&amp;"("&amp;
      SUBSTITUTE(TEXT(SOURCE!G1368,"??0"),"  ","")&amp;" &lt;&lt; TAM_MAX_BITS) |"&amp; IF(lookups!$I$2-3 &gt;= 0, REPT(" ",MAX(1,lookups!$I$2-5+4+1-1-LEN(  IF(ISTEXT(SOURCE!H1368),SOURCE!H1368,  SUBSTITUTE(SUBSTITUTE(TEXT(SOURCE!H1368,"????0"),"  ","")," ",""))   ))), "")&amp;
       IF(ISTEXT(SOURCE!H1368),SOURCE!H1368, SUBSTITUTE(SUBSTITUTE(TEXT(SOURCE!H1368,"????0"),"  ","")," ",""))   &amp;","&amp; IF(lookups!$J$2-3 &gt;= 0, REPT(" ",lookups!$J$2-3-5), "")&amp;
      SOURCE!I1368&amp;
" | "&amp; IF(lookups!$K$2-LEN(SOURCE!I1368) &gt;= 0, REPT(" ",lookups!$K$2-LEN(SOURCE!I1368)), "")&amp;
      SOURCE!J1368&amp;      IF(lookups!$L$2-LEN(SOURCE!J1368) &gt;= 0, REPT(" ",lookups!$L$2-LEN(SOURCE!J1368)), "")&amp;
" | "&amp; IF(lookups!$K$2-LEN(SOURCE!I1368) &gt;= 0, REPT(" ",lookups!$K$2-LEN(SOURCE!I1368)), "")&amp;
      SOURCE!K1368&amp;      IF(lookups!$L$2-LEN(SOURCE!K1368) &gt;= 0, REPT(" ",lookups!$M$2-LEN(SOURCE!K1368)), "")&amp;
" | "&amp; SOURCE!L1368&amp;      IF(lookups!$O$2-LEN(SOURCE!L1368) &gt;= 0, REPT(" ",lookups!$O$2-LEN(SOURCE!L1368)), "")&amp;
" | "&amp; SOURCE!M1368&amp;      IF(lookups!$P$2-LEN(SOURCE!M1368) &gt;= 0, REPT(" ",lookups!$P$2-LEN(SOURCE!M1368)), "")&amp;
      "},"&amp;IF(SOURCE!O1368&lt;&gt;"",""&amp;SOURCE!O1368,"")
 )
)
)</f>
        <v>/* 1332 */  { itemToBeCoded,                NOPARAM,                     "S.INTS",                                      "S.INTS",                                      (0 &lt;&lt; TAM_MAX_BITS) |     0, CAT_MENU | SLS_UNCHANGED | US_UNCHANGED | EIM_DISABLED | PTP_DISABLED     },</v>
      </c>
    </row>
    <row r="1369" spans="1:1">
      <c r="A1369" s="80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IF(lookups!$E$2-LEN(SOURCE!C1369) &gt;= 0, REPT(" ",lookups!$E$2-LEN(SOURCE!C1369)), "")&amp;
      SOURCE!D1369&amp;", "&amp; IF(lookups!$F$2-LEN(SOURCE!D1369) &gt;= 0, REPT(" ",lookups!$F$2-LEN(SOURCE!D1369)), "")&amp;
      SOURCE!E1369&amp;", "&amp; IF(lookups!$G$2-LEN(SOURCE!E1369) &gt;=0, REPT(" ",lookups!$G$2-LEN(SOURCE!E1369)), "")&amp;
      SOURCE!F1369&amp;", "&amp; IF(lookups!$H$2-LEN(SOURCE!F1369) &gt;= 0, REPT(" ",lookups!$H$2-LEN(SOURCE!F1369)+2), "")&amp;"("&amp;
      SUBSTITUTE(TEXT(SOURCE!G1369,"??0"),"  ","")&amp;" &lt;&lt; TAM_MAX_BITS) |"&amp; IF(lookups!$I$2-3 &gt;= 0, REPT(" ",MAX(1,lookups!$I$2-5+4+1-1-LEN(  IF(ISTEXT(SOURCE!H1369),SOURCE!H1369,  SUBSTITUTE(SUBSTITUTE(TEXT(SOURCE!H1369,"????0"),"  ","")," ",""))   ))), "")&amp;
       IF(ISTEXT(SOURCE!H1369),SOURCE!H1369, SUBSTITUTE(SUBSTITUTE(TEXT(SOURCE!H1369,"????0"),"  ","")," ",""))   &amp;","&amp; IF(lookups!$J$2-3 &gt;= 0, REPT(" ",lookups!$J$2-3-5), "")&amp;
      SOURCE!I1369&amp;
" | "&amp; IF(lookups!$K$2-LEN(SOURCE!I1369) &gt;= 0, REPT(" ",lookups!$K$2-LEN(SOURCE!I1369)), "")&amp;
      SOURCE!J1369&amp;      IF(lookups!$L$2-LEN(SOURCE!J1369) &gt;= 0, REPT(" ",lookups!$L$2-LEN(SOURCE!J1369)), "")&amp;
" | "&amp; IF(lookups!$K$2-LEN(SOURCE!I1369) &gt;= 0, REPT(" ",lookups!$K$2-LEN(SOURCE!I1369)), "")&amp;
      SOURCE!K1369&amp;      IF(lookups!$L$2-LEN(SOURCE!K1369) &gt;= 0, REPT(" ",lookups!$M$2-LEN(SOURCE!K1369)), "")&amp;
" | "&amp; SOURCE!L1369&amp;      IF(lookups!$O$2-LEN(SOURCE!L1369) &gt;= 0, REPT(" ",lookups!$O$2-LEN(SOURCE!L1369)), "")&amp;
" | "&amp; SOURCE!M1369&amp;      IF(lookups!$P$2-LEN(SOURCE!M1369) &gt;= 0, REPT(" ",lookups!$P$2-LEN(SOURCE!M1369)), "")&amp;
      "},"&amp;IF(SOURCE!O1369&lt;&gt;"",""&amp;SOURCE!O1369,"")
 )
)
)</f>
        <v>/* 1333 */  { itemToBeCoded,                NOPARAM,                     "FLAG",                                        "FLAG",                                        (0 &lt;&lt; TAM_MAX_BITS) |     0, CAT_MENU | SLS_UNCHANGED | US_UNCHANGED | EIM_DISABLED | PTP_DISABLED     },</v>
      </c>
    </row>
    <row r="1370" spans="1:1">
      <c r="A1370" s="80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IF(lookups!$E$2-LEN(SOURCE!C1370) &gt;= 0, REPT(" ",lookups!$E$2-LEN(SOURCE!C1370)), "")&amp;
      SOURCE!D1370&amp;", "&amp; IF(lookups!$F$2-LEN(SOURCE!D1370) &gt;= 0, REPT(" ",lookups!$F$2-LEN(SOURCE!D1370)), "")&amp;
      SOURCE!E1370&amp;", "&amp; IF(lookups!$G$2-LEN(SOURCE!E1370) &gt;=0, REPT(" ",lookups!$G$2-LEN(SOURCE!E1370)), "")&amp;
      SOURCE!F1370&amp;", "&amp; IF(lookups!$H$2-LEN(SOURCE!F1370) &gt;= 0, REPT(" ",lookups!$H$2-LEN(SOURCE!F1370)+2), "")&amp;"("&amp;
      SUBSTITUTE(TEXT(SOURCE!G1370,"??0"),"  ","")&amp;" &lt;&lt; TAM_MAX_BITS) |"&amp; IF(lookups!$I$2-3 &gt;= 0, REPT(" ",MAX(1,lookups!$I$2-5+4+1-1-LEN(  IF(ISTEXT(SOURCE!H1370),SOURCE!H1370,  SUBSTITUTE(SUBSTITUTE(TEXT(SOURCE!H1370,"????0"),"  ","")," ",""))   ))), "")&amp;
       IF(ISTEXT(SOURCE!H1370),SOURCE!H1370, SUBSTITUTE(SUBSTITUTE(TEXT(SOURCE!H1370,"????0"),"  ","")," ",""))   &amp;","&amp; IF(lookups!$J$2-3 &gt;= 0, REPT(" ",lookups!$J$2-3-5), "")&amp;
      SOURCE!I1370&amp;
" | "&amp; IF(lookups!$K$2-LEN(SOURCE!I1370) &gt;= 0, REPT(" ",lookups!$K$2-LEN(SOURCE!I1370)), "")&amp;
      SOURCE!J1370&amp;      IF(lookups!$L$2-LEN(SOURCE!J1370) &gt;= 0, REPT(" ",lookups!$L$2-LEN(SOURCE!J1370)), "")&amp;
" | "&amp; IF(lookups!$K$2-LEN(SOURCE!I1370) &gt;= 0, REPT(" ",lookups!$K$2-LEN(SOURCE!I1370)), "")&amp;
      SOURCE!K1370&amp;      IF(lookups!$L$2-LEN(SOURCE!K1370) &gt;= 0, REPT(" ",lookups!$M$2-LEN(SOURCE!K1370)), "")&amp;
" | "&amp; SOURCE!L1370&amp;      IF(lookups!$O$2-LEN(SOURCE!L1370) &gt;= 0, REPT(" ",lookups!$O$2-LEN(SOURCE!L1370)), "")&amp;
" | "&amp; SOURCE!M1370&amp;      IF(lookups!$P$2-LEN(SOURCE!M1370) &gt;= 0, REPT(" ",lookups!$P$2-LEN(SOURCE!M1370)), "")&amp;
      "},"&amp;IF(SOURCE!O1370&lt;&gt;"",""&amp;SOURCE!O1370,"")
 )
)
)</f>
        <v>/* 1334 */  { fnBaseMenu,                   NOPARAM,                     "MyMenu",                                      "MyM",                                         (0 &lt;&lt; TAM_MAX_BITS) |     0, CAT_NONE | SLS_UNCHANGED | US_UNCHANGED | EIM_DISABLED | PTP_DISABLED     },</v>
      </c>
    </row>
    <row r="1371" spans="1:1">
      <c r="A1371" s="80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IF(lookups!$E$2-LEN(SOURCE!C1371) &gt;= 0, REPT(" ",lookups!$E$2-LEN(SOURCE!C1371)), "")&amp;
      SOURCE!D1371&amp;", "&amp; IF(lookups!$F$2-LEN(SOURCE!D1371) &gt;= 0, REPT(" ",lookups!$F$2-LEN(SOURCE!D1371)), "")&amp;
      SOURCE!E1371&amp;", "&amp; IF(lookups!$G$2-LEN(SOURCE!E1371) &gt;=0, REPT(" ",lookups!$G$2-LEN(SOURCE!E1371)), "")&amp;
      SOURCE!F1371&amp;", "&amp; IF(lookups!$H$2-LEN(SOURCE!F1371) &gt;= 0, REPT(" ",lookups!$H$2-LEN(SOURCE!F1371)+2), "")&amp;"("&amp;
      SUBSTITUTE(TEXT(SOURCE!G1371,"??0"),"  ","")&amp;" &lt;&lt; TAM_MAX_BITS) |"&amp; IF(lookups!$I$2-3 &gt;= 0, REPT(" ",MAX(1,lookups!$I$2-5+4+1-1-LEN(  IF(ISTEXT(SOURCE!H1371),SOURCE!H1371,  SUBSTITUTE(SUBSTITUTE(TEXT(SOURCE!H1371,"????0"),"  ","")," ",""))   ))), "")&amp;
       IF(ISTEXT(SOURCE!H1371),SOURCE!H1371, SUBSTITUTE(SUBSTITUTE(TEXT(SOURCE!H1371,"????0"),"  ","")," ",""))   &amp;","&amp; IF(lookups!$J$2-3 &gt;= 0, REPT(" ",lookups!$J$2-3-5), "")&amp;
      SOURCE!I1371&amp;
" | "&amp; IF(lookups!$K$2-LEN(SOURCE!I1371) &gt;= 0, REPT(" ",lookups!$K$2-LEN(SOURCE!I1371)), "")&amp;
      SOURCE!J1371&amp;      IF(lookups!$L$2-LEN(SOURCE!J1371) &gt;= 0, REPT(" ",lookups!$L$2-LEN(SOURCE!J1371)), "")&amp;
" | "&amp; IF(lookups!$K$2-LEN(SOURCE!I1371) &gt;= 0, REPT(" ",lookups!$K$2-LEN(SOURCE!I1371)), "")&amp;
      SOURCE!K1371&amp;      IF(lookups!$L$2-LEN(SOURCE!K1371) &gt;= 0, REPT(" ",lookups!$M$2-LEN(SOURCE!K1371)), "")&amp;
" | "&amp; SOURCE!L1371&amp;      IF(lookups!$O$2-LEN(SOURCE!L1371) &gt;= 0, REPT(" ",lookups!$O$2-LEN(SOURCE!L1371)), "")&amp;
" | "&amp; SOURCE!M1371&amp;      IF(lookups!$P$2-LEN(SOURCE!M1371) &gt;= 0, REPT(" ",lookups!$P$2-LEN(SOURCE!M1371)), "")&amp;
      "},"&amp;IF(SOURCE!O1371&lt;&gt;"",""&amp;SOURCE!O1371,"")
 )
)
)</f>
        <v>/* 1335 */  { itemToBeCoded,                NOPARAM,                     "f'",                                          "f'",                                          (0 &lt;&lt; TAM_MAX_BITS) |     0, CAT_MENU | SLS_UNCHANGED | US_UNCHANGED | EIM_DISABLED | PTP_DISABLED     },</v>
      </c>
    </row>
    <row r="1372" spans="1:1">
      <c r="A1372" s="80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IF(lookups!$E$2-LEN(SOURCE!C1372) &gt;= 0, REPT(" ",lookups!$E$2-LEN(SOURCE!C1372)), "")&amp;
      SOURCE!D1372&amp;", "&amp; IF(lookups!$F$2-LEN(SOURCE!D1372) &gt;= 0, REPT(" ",lookups!$F$2-LEN(SOURCE!D1372)), "")&amp;
      SOURCE!E1372&amp;", "&amp; IF(lookups!$G$2-LEN(SOURCE!E1372) &gt;=0, REPT(" ",lookups!$G$2-LEN(SOURCE!E1372)), "")&amp;
      SOURCE!F1372&amp;", "&amp; IF(lookups!$H$2-LEN(SOURCE!F1372) &gt;= 0, REPT(" ",lookups!$H$2-LEN(SOURCE!F1372)+2), "")&amp;"("&amp;
      SUBSTITUTE(TEXT(SOURCE!G1372,"??0"),"  ","")&amp;" &lt;&lt; TAM_MAX_BITS) |"&amp; IF(lookups!$I$2-3 &gt;= 0, REPT(" ",MAX(1,lookups!$I$2-5+4+1-1-LEN(  IF(ISTEXT(SOURCE!H1372),SOURCE!H1372,  SUBSTITUTE(SUBSTITUTE(TEXT(SOURCE!H1372,"????0"),"  ","")," ",""))   ))), "")&amp;
       IF(ISTEXT(SOURCE!H1372),SOURCE!H1372, SUBSTITUTE(SUBSTITUTE(TEXT(SOURCE!H1372,"????0"),"  ","")," ",""))   &amp;","&amp; IF(lookups!$J$2-3 &gt;= 0, REPT(" ",lookups!$J$2-3-5), "")&amp;
      SOURCE!I1372&amp;
" | "&amp; IF(lookups!$K$2-LEN(SOURCE!I1372) &gt;= 0, REPT(" ",lookups!$K$2-LEN(SOURCE!I1372)), "")&amp;
      SOURCE!J1372&amp;      IF(lookups!$L$2-LEN(SOURCE!J1372) &gt;= 0, REPT(" ",lookups!$L$2-LEN(SOURCE!J1372)), "")&amp;
" | "&amp; IF(lookups!$K$2-LEN(SOURCE!I1372) &gt;= 0, REPT(" ",lookups!$K$2-LEN(SOURCE!I1372)), "")&amp;
      SOURCE!K1372&amp;      IF(lookups!$L$2-LEN(SOURCE!K1372) &gt;= 0, REPT(" ",lookups!$M$2-LEN(SOURCE!K1372)), "")&amp;
" | "&amp; SOURCE!L1372&amp;      IF(lookups!$O$2-LEN(SOURCE!L1372) &gt;= 0, REPT(" ",lookups!$O$2-LEN(SOURCE!L1372)), "")&amp;
" | "&amp; SOURCE!M1372&amp;      IF(lookups!$P$2-LEN(SOURCE!M1372) &gt;= 0, REPT(" ",lookups!$P$2-LEN(SOURCE!M1372)), "")&amp;
      "},"&amp;IF(SOURCE!O1372&lt;&gt;"",""&amp;SOURCE!O1372,"")
 )
)
)</f>
        <v>/* 1336 */  { itemToBeCoded,                NOPARAM,                     "f\"",                                         "f\"",                                         (0 &lt;&lt; TAM_MAX_BITS) |     0, CAT_MENU | SLS_UNCHANGED | US_UNCHANGED | EIM_DISABLED | PTP_DISABLED     },</v>
      </c>
    </row>
    <row r="1373" spans="1:1">
      <c r="A1373" s="80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IF(lookups!$E$2-LEN(SOURCE!C1373) &gt;= 0, REPT(" ",lookups!$E$2-LEN(SOURCE!C1373)), "")&amp;
      SOURCE!D1373&amp;", "&amp; IF(lookups!$F$2-LEN(SOURCE!D1373) &gt;= 0, REPT(" ",lookups!$F$2-LEN(SOURCE!D1373)), "")&amp;
      SOURCE!E1373&amp;", "&amp; IF(lookups!$G$2-LEN(SOURCE!E1373) &gt;=0, REPT(" ",lookups!$G$2-LEN(SOURCE!E1373)), "")&amp;
      SOURCE!F1373&amp;", "&amp; IF(lookups!$H$2-LEN(SOURCE!F1373) &gt;= 0, REPT(" ",lookups!$H$2-LEN(SOURCE!F1373)+2), "")&amp;"("&amp;
      SUBSTITUTE(TEXT(SOURCE!G1373,"??0"),"  ","")&amp;" &lt;&lt; TAM_MAX_BITS) |"&amp; IF(lookups!$I$2-3 &gt;= 0, REPT(" ",MAX(1,lookups!$I$2-5+4+1-1-LEN(  IF(ISTEXT(SOURCE!H1373),SOURCE!H1373,  SUBSTITUTE(SUBSTITUTE(TEXT(SOURCE!H1373,"????0"),"  ","")," ",""))   ))), "")&amp;
       IF(ISTEXT(SOURCE!H1373),SOURCE!H1373, SUBSTITUTE(SUBSTITUTE(TEXT(SOURCE!H1373,"????0"),"  ","")," ",""))   &amp;","&amp; IF(lookups!$J$2-3 &gt;= 0, REPT(" ",lookups!$J$2-3-5), "")&amp;
      SOURCE!I1373&amp;
" | "&amp; IF(lookups!$K$2-LEN(SOURCE!I1373) &gt;= 0, REPT(" ",lookups!$K$2-LEN(SOURCE!I1373)), "")&amp;
      SOURCE!J1373&amp;      IF(lookups!$L$2-LEN(SOURCE!J1373) &gt;= 0, REPT(" ",lookups!$L$2-LEN(SOURCE!J1373)), "")&amp;
" | "&amp; IF(lookups!$K$2-LEN(SOURCE!I1373) &gt;= 0, REPT(" ",lookups!$K$2-LEN(SOURCE!I1373)), "")&amp;
      SOURCE!K1373&amp;      IF(lookups!$L$2-LEN(SOURCE!K1373) &gt;= 0, REPT(" ",lookups!$M$2-LEN(SOURCE!K1373)), "")&amp;
" | "&amp; SOURCE!L1373&amp;      IF(lookups!$O$2-LEN(SOURCE!L1373) &gt;= 0, REPT(" ",lookups!$O$2-LEN(SOURCE!L1373)), "")&amp;
" | "&amp; SOURCE!M1373&amp;      IF(lookups!$P$2-LEN(SOURCE!M1373) &gt;= 0, REPT(" ",lookups!$P$2-LEN(SOURCE!M1373)), "")&amp;
      "},"&amp;IF(SOURCE!O1373&lt;&gt;"",""&amp;SOURCE!O1373,"")
 )
)
)</f>
        <v>/* 1337 */  { itemToBeCoded,                NOPARAM,                     "F&amp;p:",                                        "F&amp;p:",                                        (0 &lt;&lt; TAM_MAX_BITS) |     0, CAT_MENU | SLS_UNCHANGED | US_UNCHANGED | EIM_DISABLED | PTP_DISABLED     },</v>
      </c>
    </row>
    <row r="1374" spans="1:1">
      <c r="A1374" s="80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IF(lookups!$E$2-LEN(SOURCE!C1374) &gt;= 0, REPT(" ",lookups!$E$2-LEN(SOURCE!C1374)), "")&amp;
      SOURCE!D1374&amp;", "&amp; IF(lookups!$F$2-LEN(SOURCE!D1374) &gt;= 0, REPT(" ",lookups!$F$2-LEN(SOURCE!D1374)), "")&amp;
      SOURCE!E1374&amp;", "&amp; IF(lookups!$G$2-LEN(SOURCE!E1374) &gt;=0, REPT(" ",lookups!$G$2-LEN(SOURCE!E1374)), "")&amp;
      SOURCE!F1374&amp;", "&amp; IF(lookups!$H$2-LEN(SOURCE!F1374) &gt;= 0, REPT(" ",lookups!$H$2-LEN(SOURCE!F1374)+2), "")&amp;"("&amp;
      SUBSTITUTE(TEXT(SOURCE!G1374,"??0"),"  ","")&amp;" &lt;&lt; TAM_MAX_BITS) |"&amp; IF(lookups!$I$2-3 &gt;= 0, REPT(" ",MAX(1,lookups!$I$2-5+4+1-1-LEN(  IF(ISTEXT(SOURCE!H1374),SOURCE!H1374,  SUBSTITUTE(SUBSTITUTE(TEXT(SOURCE!H1374,"????0"),"  ","")," ",""))   ))), "")&amp;
       IF(ISTEXT(SOURCE!H1374),SOURCE!H1374, SUBSTITUTE(SUBSTITUTE(TEXT(SOURCE!H1374,"????0"),"  ","")," ",""))   &amp;","&amp; IF(lookups!$J$2-3 &gt;= 0, REPT(" ",lookups!$J$2-3-5), "")&amp;
      SOURCE!I1374&amp;
" | "&amp; IF(lookups!$K$2-LEN(SOURCE!I1374) &gt;= 0, REPT(" ",lookups!$K$2-LEN(SOURCE!I1374)), "")&amp;
      SOURCE!J1374&amp;      IF(lookups!$L$2-LEN(SOURCE!J1374) &gt;= 0, REPT(" ",lookups!$L$2-LEN(SOURCE!J1374)), "")&amp;
" | "&amp; IF(lookups!$K$2-LEN(SOURCE!I1374) &gt;= 0, REPT(" ",lookups!$K$2-LEN(SOURCE!I1374)), "")&amp;
      SOURCE!K1374&amp;      IF(lookups!$L$2-LEN(SOURCE!K1374) &gt;= 0, REPT(" ",lookups!$M$2-LEN(SOURCE!K1374)), "")&amp;
" | "&amp; SOURCE!L1374&amp;      IF(lookups!$O$2-LEN(SOURCE!L1374) &gt;= 0, REPT(" ",lookups!$O$2-LEN(SOURCE!L1374)), "")&amp;
" | "&amp; SOURCE!M1374&amp;      IF(lookups!$P$2-LEN(SOURCE!M1374) &gt;= 0, REPT(" ",lookups!$P$2-LEN(SOURCE!M1374)), "")&amp;
      "},"&amp;IF(SOURCE!O1374&lt;&gt;"",""&amp;SOURCE!O1374,"")
 )
)
)</f>
        <v>/* 1338 */  { itemToBeCoded,                NOPARAM,                     "L.INTS",                                      "L.INTS",                                      (0 &lt;&lt; TAM_MAX_BITS) |     0, CAT_MENU | SLS_UNCHANGED | US_UNCHANGED | EIM_DISABLED | PTP_DISABLED     },</v>
      </c>
    </row>
    <row r="1375" spans="1:1">
      <c r="A1375" s="80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IF(lookups!$E$2-LEN(SOURCE!C1375) &gt;= 0, REPT(" ",lookups!$E$2-LEN(SOURCE!C1375)), "")&amp;
      SOURCE!D1375&amp;", "&amp; IF(lookups!$F$2-LEN(SOURCE!D1375) &gt;= 0, REPT(" ",lookups!$F$2-LEN(SOURCE!D1375)), "")&amp;
      SOURCE!E1375&amp;", "&amp; IF(lookups!$G$2-LEN(SOURCE!E1375) &gt;=0, REPT(" ",lookups!$G$2-LEN(SOURCE!E1375)), "")&amp;
      SOURCE!F1375&amp;", "&amp; IF(lookups!$H$2-LEN(SOURCE!F1375) &gt;= 0, REPT(" ",lookups!$H$2-LEN(SOURCE!F1375)+2), "")&amp;"("&amp;
      SUBSTITUTE(TEXT(SOURCE!G1375,"??0"),"  ","")&amp;" &lt;&lt; TAM_MAX_BITS) |"&amp; IF(lookups!$I$2-3 &gt;= 0, REPT(" ",MAX(1,lookups!$I$2-5+4+1-1-LEN(  IF(ISTEXT(SOURCE!H1375),SOURCE!H1375,  SUBSTITUTE(SUBSTITUTE(TEXT(SOURCE!H1375,"????0"),"  ","")," ",""))   ))), "")&amp;
       IF(ISTEXT(SOURCE!H1375),SOURCE!H1375, SUBSTITUTE(SUBSTITUTE(TEXT(SOURCE!H1375,"????0"),"  ","")," ",""))   &amp;","&amp; IF(lookups!$J$2-3 &gt;= 0, REPT(" ",lookups!$J$2-3-5), "")&amp;
      SOURCE!I1375&amp;
" | "&amp; IF(lookups!$K$2-LEN(SOURCE!I1375) &gt;= 0, REPT(" ",lookups!$K$2-LEN(SOURCE!I1375)), "")&amp;
      SOURCE!J1375&amp;      IF(lookups!$L$2-LEN(SOURCE!J1375) &gt;= 0, REPT(" ",lookups!$L$2-LEN(SOURCE!J1375)), "")&amp;
" | "&amp; IF(lookups!$K$2-LEN(SOURCE!I1375) &gt;= 0, REPT(" ",lookups!$K$2-LEN(SOURCE!I1375)), "")&amp;
      SOURCE!K1375&amp;      IF(lookups!$L$2-LEN(SOURCE!K1375) &gt;= 0, REPT(" ",lookups!$M$2-LEN(SOURCE!K1375)), "")&amp;
" | "&amp; SOURCE!L1375&amp;      IF(lookups!$O$2-LEN(SOURCE!L1375) &gt;= 0, REPT(" ",lookups!$O$2-LEN(SOURCE!L1375)), "")&amp;
" | "&amp; SOURCE!M1375&amp;      IF(lookups!$P$2-LEN(SOURCE!M1375) &gt;= 0, REPT(" ",lookups!$P$2-LEN(SOURCE!M1375)), "")&amp;
      "},"&amp;IF(SOURCE!O1375&lt;&gt;"",""&amp;SOURCE!O1375,"")
 )
)
)</f>
        <v>/* 1339 */  { itemToBeCoded,                NOPARAM,                     "INFO",                                        "INFO",                                        (0 &lt;&lt; TAM_MAX_BITS) |     0, CAT_MENU | SLS_UNCHANGED | US_UNCHANGED | EIM_DISABLED | PTP_DISABLED     },</v>
      </c>
    </row>
    <row r="1376" spans="1:1">
      <c r="A1376" s="80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IF(lookups!$E$2-LEN(SOURCE!C1376) &gt;= 0, REPT(" ",lookups!$E$2-LEN(SOURCE!C1376)), "")&amp;
      SOURCE!D1376&amp;", "&amp; IF(lookups!$F$2-LEN(SOURCE!D1376) &gt;= 0, REPT(" ",lookups!$F$2-LEN(SOURCE!D1376)), "")&amp;
      SOURCE!E1376&amp;", "&amp; IF(lookups!$G$2-LEN(SOURCE!E1376) &gt;=0, REPT(" ",lookups!$G$2-LEN(SOURCE!E1376)), "")&amp;
      SOURCE!F1376&amp;", "&amp; IF(lookups!$H$2-LEN(SOURCE!F1376) &gt;= 0, REPT(" ",lookups!$H$2-LEN(SOURCE!F1376)+2), "")&amp;"("&amp;
      SUBSTITUTE(TEXT(SOURCE!G1376,"??0"),"  ","")&amp;" &lt;&lt; TAM_MAX_BITS) |"&amp; IF(lookups!$I$2-3 &gt;= 0, REPT(" ",MAX(1,lookups!$I$2-5+4+1-1-LEN(  IF(ISTEXT(SOURCE!H1376),SOURCE!H1376,  SUBSTITUTE(SUBSTITUTE(TEXT(SOURCE!H1376,"????0"),"  ","")," ",""))   ))), "")&amp;
       IF(ISTEXT(SOURCE!H1376),SOURCE!H1376, SUBSTITUTE(SUBSTITUTE(TEXT(SOURCE!H1376,"????0"),"  ","")," ",""))   &amp;","&amp; IF(lookups!$J$2-3 &gt;= 0, REPT(" ",lookups!$J$2-3-5), "")&amp;
      SOURCE!I1376&amp;
" | "&amp; IF(lookups!$K$2-LEN(SOURCE!I1376) &gt;= 0, REPT(" ",lookups!$K$2-LEN(SOURCE!I1376)), "")&amp;
      SOURCE!J1376&amp;      IF(lookups!$L$2-LEN(SOURCE!J1376) &gt;= 0, REPT(" ",lookups!$L$2-LEN(SOURCE!J1376)), "")&amp;
" | "&amp; IF(lookups!$K$2-LEN(SOURCE!I1376) &gt;= 0, REPT(" ",lookups!$K$2-LEN(SOURCE!I1376)), "")&amp;
      SOURCE!K1376&amp;      IF(lookups!$L$2-LEN(SOURCE!K1376) &gt;= 0, REPT(" ",lookups!$M$2-LEN(SOURCE!K1376)), "")&amp;
" | "&amp; SOURCE!L1376&amp;      IF(lookups!$O$2-LEN(SOURCE!L1376) &gt;= 0, REPT(" ",lookups!$O$2-LEN(SOURCE!L1376)), "")&amp;
" | "&amp; SOURCE!M1376&amp;      IF(lookups!$P$2-LEN(SOURCE!M1376) &gt;= 0, REPT(" ",lookups!$P$2-LEN(SOURCE!M1376)), "")&amp;
      "},"&amp;IF(SOURCE!O1376&lt;&gt;"",""&amp;SOURCE!O1376,"")
 )
)
)</f>
        <v>/* 1340 */  { itemToBeCoded,                NOPARAM,                     "INTS",                                        "INTS",                                        (0 &lt;&lt; TAM_MAX_BITS) |     0, CAT_MENU | SLS_UNCHANGED | US_UNCHANGED | EIM_DISABLED | PTP_DISABLED     },</v>
      </c>
    </row>
    <row r="1377" spans="1:1">
      <c r="A1377" s="80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IF(lookups!$E$2-LEN(SOURCE!C1377) &gt;= 0, REPT(" ",lookups!$E$2-LEN(SOURCE!C1377)), "")&amp;
      SOURCE!D1377&amp;", "&amp; IF(lookups!$F$2-LEN(SOURCE!D1377) &gt;= 0, REPT(" ",lookups!$F$2-LEN(SOURCE!D1377)), "")&amp;
      SOURCE!E1377&amp;", "&amp; IF(lookups!$G$2-LEN(SOURCE!E1377) &gt;=0, REPT(" ",lookups!$G$2-LEN(SOURCE!E1377)), "")&amp;
      SOURCE!F1377&amp;", "&amp; IF(lookups!$H$2-LEN(SOURCE!F1377) &gt;= 0, REPT(" ",lookups!$H$2-LEN(SOURCE!F1377)+2), "")&amp;"("&amp;
      SUBSTITUTE(TEXT(SOURCE!G1377,"??0"),"  ","")&amp;" &lt;&lt; TAM_MAX_BITS) |"&amp; IF(lookups!$I$2-3 &gt;= 0, REPT(" ",MAX(1,lookups!$I$2-5+4+1-1-LEN(  IF(ISTEXT(SOURCE!H1377),SOURCE!H1377,  SUBSTITUTE(SUBSTITUTE(TEXT(SOURCE!H1377,"????0"),"  ","")," ",""))   ))), "")&amp;
       IF(ISTEXT(SOURCE!H1377),SOURCE!H1377, SUBSTITUTE(SUBSTITUTE(TEXT(SOURCE!H1377,"????0"),"  ","")," ",""))   &amp;","&amp; IF(lookups!$J$2-3 &gt;= 0, REPT(" ",lookups!$J$2-3-5), "")&amp;
      SOURCE!I1377&amp;
" | "&amp; IF(lookups!$K$2-LEN(SOURCE!I1377) &gt;= 0, REPT(" ",lookups!$K$2-LEN(SOURCE!I1377)), "")&amp;
      SOURCE!J1377&amp;      IF(lookups!$L$2-LEN(SOURCE!J1377) &gt;= 0, REPT(" ",lookups!$L$2-LEN(SOURCE!J1377)), "")&amp;
" | "&amp; IF(lookups!$K$2-LEN(SOURCE!I1377) &gt;= 0, REPT(" ",lookups!$K$2-LEN(SOURCE!I1377)), "")&amp;
      SOURCE!K1377&amp;      IF(lookups!$L$2-LEN(SOURCE!K1377) &gt;= 0, REPT(" ",lookups!$M$2-LEN(SOURCE!K1377)), "")&amp;
" | "&amp; SOURCE!L1377&amp;      IF(lookups!$O$2-LEN(SOURCE!L1377) &gt;= 0, REPT(" ",lookups!$O$2-LEN(SOURCE!L1377)), "")&amp;
" | "&amp; SOURCE!M1377&amp;      IF(lookups!$P$2-LEN(SOURCE!M1377) &gt;= 0, REPT(" ",lookups!$P$2-LEN(SOURCE!M1377)), "")&amp;
      "},"&amp;IF(SOURCE!O1377&lt;&gt;"",""&amp;SOURCE!O1377,"")
 )
)
)</f>
        <v>/* 1341 */  { itemToBeCoded,                NOPARAM,                     "I/O",                                         "I/O",                                         (0 &lt;&lt; TAM_MAX_BITS) |     0, CAT_MENU | SLS_UNCHANGED | US_UNCHANGED | EIM_DISABLED | PTP_DISABLED     },</v>
      </c>
    </row>
    <row r="1378" spans="1:1">
      <c r="A1378" s="80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IF(lookups!$E$2-LEN(SOURCE!C1378) &gt;= 0, REPT(" ",lookups!$E$2-LEN(SOURCE!C1378)), "")&amp;
      SOURCE!D1378&amp;", "&amp; IF(lookups!$F$2-LEN(SOURCE!D1378) &gt;= 0, REPT(" ",lookups!$F$2-LEN(SOURCE!D1378)), "")&amp;
      SOURCE!E1378&amp;", "&amp; IF(lookups!$G$2-LEN(SOURCE!E1378) &gt;=0, REPT(" ",lookups!$G$2-LEN(SOURCE!E1378)), "")&amp;
      SOURCE!F1378&amp;", "&amp; IF(lookups!$H$2-LEN(SOURCE!F1378) &gt;= 0, REPT(" ",lookups!$H$2-LEN(SOURCE!F1378)+2), "")&amp;"("&amp;
      SUBSTITUTE(TEXT(SOURCE!G1378,"??0"),"  ","")&amp;" &lt;&lt; TAM_MAX_BITS) |"&amp; IF(lookups!$I$2-3 &gt;= 0, REPT(" ",MAX(1,lookups!$I$2-5+4+1-1-LEN(  IF(ISTEXT(SOURCE!H1378),SOURCE!H1378,  SUBSTITUTE(SUBSTITUTE(TEXT(SOURCE!H1378,"????0"),"  ","")," ",""))   ))), "")&amp;
       IF(ISTEXT(SOURCE!H1378),SOURCE!H1378, SUBSTITUTE(SUBSTITUTE(TEXT(SOURCE!H1378,"????0"),"  ","")," ",""))   &amp;","&amp; IF(lookups!$J$2-3 &gt;= 0, REPT(" ",lookups!$J$2-3-5), "")&amp;
      SOURCE!I1378&amp;
" | "&amp; IF(lookups!$K$2-LEN(SOURCE!I1378) &gt;= 0, REPT(" ",lookups!$K$2-LEN(SOURCE!I1378)), "")&amp;
      SOURCE!J1378&amp;      IF(lookups!$L$2-LEN(SOURCE!J1378) &gt;= 0, REPT(" ",lookups!$L$2-LEN(SOURCE!J1378)), "")&amp;
" | "&amp; IF(lookups!$K$2-LEN(SOURCE!I1378) &gt;= 0, REPT(" ",lookups!$K$2-LEN(SOURCE!I1378)), "")&amp;
      SOURCE!K1378&amp;      IF(lookups!$L$2-LEN(SOURCE!K1378) &gt;= 0, REPT(" ",lookups!$M$2-LEN(SOURCE!K1378)), "")&amp;
" | "&amp; SOURCE!L1378&amp;      IF(lookups!$O$2-LEN(SOURCE!L1378) &gt;= 0, REPT(" ",lookups!$O$2-LEN(SOURCE!L1378)), "")&amp;
" | "&amp; SOURCE!M1378&amp;      IF(lookups!$P$2-LEN(SOURCE!M1378) &gt;= 0, REPT(" ",lookups!$P$2-LEN(SOURCE!M1378)), "")&amp;
      "},"&amp;IF(SOURCE!O1378&lt;&gt;"",""&amp;SOURCE!O1378,"")
 )
)
)</f>
        <v>/* 1342 */  { itemToBeCoded,                NOPARAM,                     "LOOP",                                        "LOOP",                                        (0 &lt;&lt; TAM_MAX_BITS) |     0, CAT_MENU | SLS_UNCHANGED | US_UNCHANGED | EIM_DISABLED | PTP_DISABLED     },</v>
      </c>
    </row>
    <row r="1379" spans="1:1">
      <c r="A1379" s="80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IF(lookups!$E$2-LEN(SOURCE!C1379) &gt;= 0, REPT(" ",lookups!$E$2-LEN(SOURCE!C1379)), "")&amp;
      SOURCE!D1379&amp;", "&amp; IF(lookups!$F$2-LEN(SOURCE!D1379) &gt;= 0, REPT(" ",lookups!$F$2-LEN(SOURCE!D1379)), "")&amp;
      SOURCE!E1379&amp;", "&amp; IF(lookups!$G$2-LEN(SOURCE!E1379) &gt;=0, REPT(" ",lookups!$G$2-LEN(SOURCE!E1379)), "")&amp;
      SOURCE!F1379&amp;", "&amp; IF(lookups!$H$2-LEN(SOURCE!F1379) &gt;= 0, REPT(" ",lookups!$H$2-LEN(SOURCE!F1379)+2), "")&amp;"("&amp;
      SUBSTITUTE(TEXT(SOURCE!G1379,"??0"),"  ","")&amp;" &lt;&lt; TAM_MAX_BITS) |"&amp; IF(lookups!$I$2-3 &gt;= 0, REPT(" ",MAX(1,lookups!$I$2-5+4+1-1-LEN(  IF(ISTEXT(SOURCE!H1379),SOURCE!H1379,  SUBSTITUTE(SUBSTITUTE(TEXT(SOURCE!H1379,"????0"),"  ","")," ",""))   ))), "")&amp;
       IF(ISTEXT(SOURCE!H1379),SOURCE!H1379, SUBSTITUTE(SUBSTITUTE(TEXT(SOURCE!H1379,"????0"),"  ","")," ",""))   &amp;","&amp; IF(lookups!$J$2-3 &gt;= 0, REPT(" ",lookups!$J$2-3-5), "")&amp;
      SOURCE!I1379&amp;
" | "&amp; IF(lookups!$K$2-LEN(SOURCE!I1379) &gt;= 0, REPT(" ",lookups!$K$2-LEN(SOURCE!I1379)), "")&amp;
      SOURCE!J1379&amp;      IF(lookups!$L$2-LEN(SOURCE!J1379) &gt;= 0, REPT(" ",lookups!$L$2-LEN(SOURCE!J1379)), "")&amp;
" | "&amp; IF(lookups!$K$2-LEN(SOURCE!I1379) &gt;= 0, REPT(" ",lookups!$K$2-LEN(SOURCE!I1379)), "")&amp;
      SOURCE!K1379&amp;      IF(lookups!$L$2-LEN(SOURCE!K1379) &gt;= 0, REPT(" ",lookups!$M$2-LEN(SOURCE!K1379)), "")&amp;
" | "&amp; SOURCE!L1379&amp;      IF(lookups!$O$2-LEN(SOURCE!L1379) &gt;= 0, REPT(" ",lookups!$O$2-LEN(SOURCE!L1379)), "")&amp;
" | "&amp; SOURCE!M1379&amp;      IF(lookups!$P$2-LEN(SOURCE!M1379) &gt;= 0, REPT(" ",lookups!$P$2-LEN(SOURCE!M1379)), "")&amp;
      "},"&amp;IF(SOURCE!O1379&lt;&gt;"",""&amp;SOURCE!O1379,"")
 )
)
)</f>
        <v>/* 1343 */  { itemToBeCoded,                NOPARAM,                     "MATRS",                                       "MATRS",                                       (0 &lt;&lt; TAM_MAX_BITS) |     0, CAT_MENU | SLS_UNCHANGED | US_UNCHANGED | EIM_DISABLED | PTP_DISABLED     },</v>
      </c>
    </row>
    <row r="1380" spans="1:1">
      <c r="A1380" s="80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IF(lookups!$E$2-LEN(SOURCE!C1380) &gt;= 0, REPT(" ",lookups!$E$2-LEN(SOURCE!C1380)), "")&amp;
      SOURCE!D1380&amp;", "&amp; IF(lookups!$F$2-LEN(SOURCE!D1380) &gt;= 0, REPT(" ",lookups!$F$2-LEN(SOURCE!D1380)), "")&amp;
      SOURCE!E1380&amp;", "&amp; IF(lookups!$G$2-LEN(SOURCE!E1380) &gt;=0, REPT(" ",lookups!$G$2-LEN(SOURCE!E1380)), "")&amp;
      SOURCE!F1380&amp;", "&amp; IF(lookups!$H$2-LEN(SOURCE!F1380) &gt;= 0, REPT(" ",lookups!$H$2-LEN(SOURCE!F1380)+2), "")&amp;"("&amp;
      SUBSTITUTE(TEXT(SOURCE!G1380,"??0"),"  ","")&amp;" &lt;&lt; TAM_MAX_BITS) |"&amp; IF(lookups!$I$2-3 &gt;= 0, REPT(" ",MAX(1,lookups!$I$2-5+4+1-1-LEN(  IF(ISTEXT(SOURCE!H1380),SOURCE!H1380,  SUBSTITUTE(SUBSTITUTE(TEXT(SOURCE!H1380,"????0"),"  ","")," ",""))   ))), "")&amp;
       IF(ISTEXT(SOURCE!H1380),SOURCE!H1380, SUBSTITUTE(SUBSTITUTE(TEXT(SOURCE!H1380,"????0"),"  ","")," ",""))   &amp;","&amp; IF(lookups!$J$2-3 &gt;= 0, REPT(" ",lookups!$J$2-3-5), "")&amp;
      SOURCE!I1380&amp;
" | "&amp; IF(lookups!$K$2-LEN(SOURCE!I1380) &gt;= 0, REPT(" ",lookups!$K$2-LEN(SOURCE!I1380)), "")&amp;
      SOURCE!J1380&amp;      IF(lookups!$L$2-LEN(SOURCE!J1380) &gt;= 0, REPT(" ",lookups!$L$2-LEN(SOURCE!J1380)), "")&amp;
" | "&amp; IF(lookups!$K$2-LEN(SOURCE!I1380) &gt;= 0, REPT(" ",lookups!$K$2-LEN(SOURCE!I1380)), "")&amp;
      SOURCE!K1380&amp;      IF(lookups!$L$2-LEN(SOURCE!K1380) &gt;= 0, REPT(" ",lookups!$M$2-LEN(SOURCE!K1380)), "")&amp;
" | "&amp; SOURCE!L1380&amp;      IF(lookups!$O$2-LEN(SOURCE!L1380) &gt;= 0, REPT(" ",lookups!$O$2-LEN(SOURCE!L1380)), "")&amp;
" | "&amp; SOURCE!M1380&amp;      IF(lookups!$P$2-LEN(SOURCE!M1380) &gt;= 0, REPT(" ",lookups!$P$2-LEN(SOURCE!M1380)), "")&amp;
      "},"&amp;IF(SOURCE!O1380&lt;&gt;"",""&amp;SOURCE!O1380,"")
 )
)
)</f>
        <v>/* 1344 */  { itemToBeCoded,                NOPARAM,                     "MATX",                                        "MATX",                                        (0 &lt;&lt; TAM_MAX_BITS) |     0, CAT_MENU | SLS_UNCHANGED | US_UNCHANGED | EIM_DISABLED | PTP_DISABLED     },</v>
      </c>
    </row>
    <row r="1381" spans="1:1">
      <c r="A1381" s="80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IF(lookups!$E$2-LEN(SOURCE!C1381) &gt;= 0, REPT(" ",lookups!$E$2-LEN(SOURCE!C1381)), "")&amp;
      SOURCE!D1381&amp;", "&amp; IF(lookups!$F$2-LEN(SOURCE!D1381) &gt;= 0, REPT(" ",lookups!$F$2-LEN(SOURCE!D1381)), "")&amp;
      SOURCE!E1381&amp;", "&amp; IF(lookups!$G$2-LEN(SOURCE!E1381) &gt;=0, REPT(" ",lookups!$G$2-LEN(SOURCE!E1381)), "")&amp;
      SOURCE!F1381&amp;", "&amp; IF(lookups!$H$2-LEN(SOURCE!F1381) &gt;= 0, REPT(" ",lookups!$H$2-LEN(SOURCE!F1381)+2), "")&amp;"("&amp;
      SUBSTITUTE(TEXT(SOURCE!G1381,"??0"),"  ","")&amp;" &lt;&lt; TAM_MAX_BITS) |"&amp; IF(lookups!$I$2-3 &gt;= 0, REPT(" ",MAX(1,lookups!$I$2-5+4+1-1-LEN(  IF(ISTEXT(SOURCE!H1381),SOURCE!H1381,  SUBSTITUTE(SUBSTITUTE(TEXT(SOURCE!H1381,"????0"),"  ","")," ",""))   ))), "")&amp;
       IF(ISTEXT(SOURCE!H1381),SOURCE!H1381, SUBSTITUTE(SUBSTITUTE(TEXT(SOURCE!H1381,"????0"),"  ","")," ",""))   &amp;","&amp; IF(lookups!$J$2-3 &gt;= 0, REPT(" ",lookups!$J$2-3-5), "")&amp;
      SOURCE!I1381&amp;
" | "&amp; IF(lookups!$K$2-LEN(SOURCE!I1381) &gt;= 0, REPT(" ",lookups!$K$2-LEN(SOURCE!I1381)), "")&amp;
      SOURCE!J1381&amp;      IF(lookups!$L$2-LEN(SOURCE!J1381) &gt;= 0, REPT(" ",lookups!$L$2-LEN(SOURCE!J1381)), "")&amp;
" | "&amp; IF(lookups!$K$2-LEN(SOURCE!I1381) &gt;= 0, REPT(" ",lookups!$K$2-LEN(SOURCE!I1381)), "")&amp;
      SOURCE!K1381&amp;      IF(lookups!$L$2-LEN(SOURCE!K1381) &gt;= 0, REPT(" ",lookups!$M$2-LEN(SOURCE!K1381)), "")&amp;
" | "&amp; SOURCE!L1381&amp;      IF(lookups!$O$2-LEN(SOURCE!L1381) &gt;= 0, REPT(" ",lookups!$O$2-LEN(SOURCE!L1381)), "")&amp;
" | "&amp; SOURCE!M1381&amp;      IF(lookups!$P$2-LEN(SOURCE!M1381) &gt;= 0, REPT(" ",lookups!$P$2-LEN(SOURCE!M1381)), "")&amp;
      "},"&amp;IF(SOURCE!O1381&lt;&gt;"",""&amp;SOURCE!O1381,"")
 )
)
)</f>
        <v>/* 1345 */  { itemToBeCoded,                NOPARAM,                     "MENUS",                                       "MENUS",                                       (0 &lt;&lt; TAM_MAX_BITS) |     0, CAT_MENU | SLS_UNCHANGED | US_UNCHANGED | EIM_DISABLED | PTP_DISABLED     },</v>
      </c>
    </row>
    <row r="1382" spans="1:1">
      <c r="A1382" s="80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IF(lookups!$E$2-LEN(SOURCE!C1382) &gt;= 0, REPT(" ",lookups!$E$2-LEN(SOURCE!C1382)), "")&amp;
      SOURCE!D1382&amp;", "&amp; IF(lookups!$F$2-LEN(SOURCE!D1382) &gt;= 0, REPT(" ",lookups!$F$2-LEN(SOURCE!D1382)), "")&amp;
      SOURCE!E1382&amp;", "&amp; IF(lookups!$G$2-LEN(SOURCE!E1382) &gt;=0, REPT(" ",lookups!$G$2-LEN(SOURCE!E1382)), "")&amp;
      SOURCE!F1382&amp;", "&amp; IF(lookups!$H$2-LEN(SOURCE!F1382) &gt;= 0, REPT(" ",lookups!$H$2-LEN(SOURCE!F1382)+2), "")&amp;"("&amp;
      SUBSTITUTE(TEXT(SOURCE!G1382,"??0"),"  ","")&amp;" &lt;&lt; TAM_MAX_BITS) |"&amp; IF(lookups!$I$2-3 &gt;= 0, REPT(" ",MAX(1,lookups!$I$2-5+4+1-1-LEN(  IF(ISTEXT(SOURCE!H1382),SOURCE!H1382,  SUBSTITUTE(SUBSTITUTE(TEXT(SOURCE!H1382,"????0"),"  ","")," ",""))   ))), "")&amp;
       IF(ISTEXT(SOURCE!H1382),SOURCE!H1382, SUBSTITUTE(SUBSTITUTE(TEXT(SOURCE!H1382,"????0"),"  ","")," ",""))   &amp;","&amp; IF(lookups!$J$2-3 &gt;= 0, REPT(" ",lookups!$J$2-3-5), "")&amp;
      SOURCE!I1382&amp;
" | "&amp; IF(lookups!$K$2-LEN(SOURCE!I1382) &gt;= 0, REPT(" ",lookups!$K$2-LEN(SOURCE!I1382)), "")&amp;
      SOURCE!J1382&amp;      IF(lookups!$L$2-LEN(SOURCE!J1382) &gt;= 0, REPT(" ",lookups!$L$2-LEN(SOURCE!J1382)), "")&amp;
" | "&amp; IF(lookups!$K$2-LEN(SOURCE!I1382) &gt;= 0, REPT(" ",lookups!$K$2-LEN(SOURCE!I1382)), "")&amp;
      SOURCE!K1382&amp;      IF(lookups!$L$2-LEN(SOURCE!K1382) &gt;= 0, REPT(" ",lookups!$M$2-LEN(SOURCE!K1382)), "")&amp;
" | "&amp; SOURCE!L1382&amp;      IF(lookups!$O$2-LEN(SOURCE!L1382) &gt;= 0, REPT(" ",lookups!$O$2-LEN(SOURCE!L1382)), "")&amp;
" | "&amp; SOURCE!M1382&amp;      IF(lookups!$P$2-LEN(SOURCE!M1382) &gt;= 0, REPT(" ",lookups!$P$2-LEN(SOURCE!M1382)), "")&amp;
      "},"&amp;IF(SOURCE!O1382&lt;&gt;"",""&amp;SOURCE!O1382,"")
 )
)
)</f>
        <v>/* 1346 */  { itemToBeCoded,                NOPARAM,                     "MODE",                                        "MODE",                                        (0 &lt;&lt; TAM_MAX_BITS) |     0, CAT_MENU | SLS_UNCHANGED | US_UNCHANGED | EIM_DISABLED | PTP_DISABLED     },</v>
      </c>
    </row>
    <row r="1383" spans="1:1">
      <c r="A1383" s="80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IF(lookups!$E$2-LEN(SOURCE!C1383) &gt;= 0, REPT(" ",lookups!$E$2-LEN(SOURCE!C1383)), "")&amp;
      SOURCE!D1383&amp;", "&amp; IF(lookups!$F$2-LEN(SOURCE!D1383) &gt;= 0, REPT(" ",lookups!$F$2-LEN(SOURCE!D1383)), "")&amp;
      SOURCE!E1383&amp;", "&amp; IF(lookups!$G$2-LEN(SOURCE!E1383) &gt;=0, REPT(" ",lookups!$G$2-LEN(SOURCE!E1383)), "")&amp;
      SOURCE!F1383&amp;", "&amp; IF(lookups!$H$2-LEN(SOURCE!F1383) &gt;= 0, REPT(" ",lookups!$H$2-LEN(SOURCE!F1383)+2), "")&amp;"("&amp;
      SUBSTITUTE(TEXT(SOURCE!G1383,"??0"),"  ","")&amp;" &lt;&lt; TAM_MAX_BITS) |"&amp; IF(lookups!$I$2-3 &gt;= 0, REPT(" ",MAX(1,lookups!$I$2-5+4+1-1-LEN(  IF(ISTEXT(SOURCE!H1383),SOURCE!H1383,  SUBSTITUTE(SUBSTITUTE(TEXT(SOURCE!H1383,"????0"),"  ","")," ",""))   ))), "")&amp;
       IF(ISTEXT(SOURCE!H1383),SOURCE!H1383, SUBSTITUTE(SUBSTITUTE(TEXT(SOURCE!H1383,"????0"),"  ","")," ",""))   &amp;","&amp; IF(lookups!$J$2-3 &gt;= 0, REPT(" ",lookups!$J$2-3-5), "")&amp;
      SOURCE!I1383&amp;
" | "&amp; IF(lookups!$K$2-LEN(SOURCE!I1383) &gt;= 0, REPT(" ",lookups!$K$2-LEN(SOURCE!I1383)), "")&amp;
      SOURCE!J1383&amp;      IF(lookups!$L$2-LEN(SOURCE!J1383) &gt;= 0, REPT(" ",lookups!$L$2-LEN(SOURCE!J1383)), "")&amp;
" | "&amp; IF(lookups!$K$2-LEN(SOURCE!I1383) &gt;= 0, REPT(" ",lookups!$K$2-LEN(SOURCE!I1383)), "")&amp;
      SOURCE!K1383&amp;      IF(lookups!$L$2-LEN(SOURCE!K1383) &gt;= 0, REPT(" ",lookups!$M$2-LEN(SOURCE!K1383)), "")&amp;
" | "&amp; SOURCE!L1383&amp;      IF(lookups!$O$2-LEN(SOURCE!L1383) &gt;= 0, REPT(" ",lookups!$O$2-LEN(SOURCE!L1383)), "")&amp;
" | "&amp; SOURCE!M1383&amp;      IF(lookups!$P$2-LEN(SOURCE!M1383) &gt;= 0, REPT(" ",lookups!$P$2-LEN(SOURCE!M1383)), "")&amp;
      "},"&amp;IF(SOURCE!O1383&lt;&gt;"",""&amp;SOURCE!O1383,"")
 )
)
)</f>
        <v>/* 1347 */  { itemToBeCoded,                NOPARAM,                     "M.SIMQ",                                      "M.SIMQ",                                      (0 &lt;&lt; TAM_MAX_BITS) |     0, CAT_MENU | SLS_UNCHANGED | US_UNCHANGED | EIM_DISABLED | PTP_DISABLED     },</v>
      </c>
    </row>
    <row r="1384" spans="1:1">
      <c r="A1384" s="80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IF(lookups!$E$2-LEN(SOURCE!C1384) &gt;= 0, REPT(" ",lookups!$E$2-LEN(SOURCE!C1384)), "")&amp;
      SOURCE!D1384&amp;", "&amp; IF(lookups!$F$2-LEN(SOURCE!D1384) &gt;= 0, REPT(" ",lookups!$F$2-LEN(SOURCE!D1384)), "")&amp;
      SOURCE!E1384&amp;", "&amp; IF(lookups!$G$2-LEN(SOURCE!E1384) &gt;=0, REPT(" ",lookups!$G$2-LEN(SOURCE!E1384)), "")&amp;
      SOURCE!F1384&amp;", "&amp; IF(lookups!$H$2-LEN(SOURCE!F1384) &gt;= 0, REPT(" ",lookups!$H$2-LEN(SOURCE!F1384)+2), "")&amp;"("&amp;
      SUBSTITUTE(TEXT(SOURCE!G1384,"??0"),"  ","")&amp;" &lt;&lt; TAM_MAX_BITS) |"&amp; IF(lookups!$I$2-3 &gt;= 0, REPT(" ",MAX(1,lookups!$I$2-5+4+1-1-LEN(  IF(ISTEXT(SOURCE!H1384),SOURCE!H1384,  SUBSTITUTE(SUBSTITUTE(TEXT(SOURCE!H1384,"????0"),"  ","")," ",""))   ))), "")&amp;
       IF(ISTEXT(SOURCE!H1384),SOURCE!H1384, SUBSTITUTE(SUBSTITUTE(TEXT(SOURCE!H1384,"????0"),"  ","")," ",""))   &amp;","&amp; IF(lookups!$J$2-3 &gt;= 0, REPT(" ",lookups!$J$2-3-5), "")&amp;
      SOURCE!I1384&amp;
" | "&amp; IF(lookups!$K$2-LEN(SOURCE!I1384) &gt;= 0, REPT(" ",lookups!$K$2-LEN(SOURCE!I1384)), "")&amp;
      SOURCE!J1384&amp;      IF(lookups!$L$2-LEN(SOURCE!J1384) &gt;= 0, REPT(" ",lookups!$L$2-LEN(SOURCE!J1384)), "")&amp;
" | "&amp; IF(lookups!$K$2-LEN(SOURCE!I1384) &gt;= 0, REPT(" ",lookups!$K$2-LEN(SOURCE!I1384)), "")&amp;
      SOURCE!K1384&amp;      IF(lookups!$L$2-LEN(SOURCE!K1384) &gt;= 0, REPT(" ",lookups!$M$2-LEN(SOURCE!K1384)), "")&amp;
" | "&amp; SOURCE!L1384&amp;      IF(lookups!$O$2-LEN(SOURCE!L1384) &gt;= 0, REPT(" ",lookups!$O$2-LEN(SOURCE!L1384)), "")&amp;
" | "&amp; SOURCE!M1384&amp;      IF(lookups!$P$2-LEN(SOURCE!M1384) &gt;= 0, REPT(" ",lookups!$P$2-LEN(SOURCE!M1384)), "")&amp;
      "},"&amp;IF(SOURCE!O1384&lt;&gt;"",""&amp;SOURCE!O1384,"")
 )
)
)</f>
        <v>/* 1348 */  { itemToBeCoded,                NOPARAM,                     "M.EDIT",                                      "M.EDIT",                                      (0 &lt;&lt; TAM_MAX_BITS) |     0, CAT_MENU | SLS_UNCHANGED | US_UNCHANGED | EIM_DISABLED | PTP_DISABLED     },</v>
      </c>
    </row>
    <row r="1385" spans="1:1">
      <c r="A1385" s="80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IF(lookups!$E$2-LEN(SOURCE!C1385) &gt;= 0, REPT(" ",lookups!$E$2-LEN(SOURCE!C1385)), "")&amp;
      SOURCE!D1385&amp;", "&amp; IF(lookups!$F$2-LEN(SOURCE!D1385) &gt;= 0, REPT(" ",lookups!$F$2-LEN(SOURCE!D1385)), "")&amp;
      SOURCE!E1385&amp;", "&amp; IF(lookups!$G$2-LEN(SOURCE!E1385) &gt;=0, REPT(" ",lookups!$G$2-LEN(SOURCE!E1385)), "")&amp;
      SOURCE!F1385&amp;", "&amp; IF(lookups!$H$2-LEN(SOURCE!F1385) &gt;= 0, REPT(" ",lookups!$H$2-LEN(SOURCE!F1385)+2), "")&amp;"("&amp;
      SUBSTITUTE(TEXT(SOURCE!G1385,"??0"),"  ","")&amp;" &lt;&lt; TAM_MAX_BITS) |"&amp; IF(lookups!$I$2-3 &gt;= 0, REPT(" ",MAX(1,lookups!$I$2-5+4+1-1-LEN(  IF(ISTEXT(SOURCE!H1385),SOURCE!H1385,  SUBSTITUTE(SUBSTITUTE(TEXT(SOURCE!H1385,"????0"),"  ","")," ",""))   ))), "")&amp;
       IF(ISTEXT(SOURCE!H1385),SOURCE!H1385, SUBSTITUTE(SUBSTITUTE(TEXT(SOURCE!H1385,"????0"),"  ","")," ",""))   &amp;","&amp; IF(lookups!$J$2-3 &gt;= 0, REPT(" ",lookups!$J$2-3-5), "")&amp;
      SOURCE!I1385&amp;
" | "&amp; IF(lookups!$K$2-LEN(SOURCE!I1385) &gt;= 0, REPT(" ",lookups!$K$2-LEN(SOURCE!I1385)), "")&amp;
      SOURCE!J1385&amp;      IF(lookups!$L$2-LEN(SOURCE!J1385) &gt;= 0, REPT(" ",lookups!$L$2-LEN(SOURCE!J1385)), "")&amp;
" | "&amp; IF(lookups!$K$2-LEN(SOURCE!I1385) &gt;= 0, REPT(" ",lookups!$K$2-LEN(SOURCE!I1385)), "")&amp;
      SOURCE!K1385&amp;      IF(lookups!$L$2-LEN(SOURCE!K1385) &gt;= 0, REPT(" ",lookups!$M$2-LEN(SOURCE!K1385)), "")&amp;
" | "&amp; SOURCE!L1385&amp;      IF(lookups!$O$2-LEN(SOURCE!L1385) &gt;= 0, REPT(" ",lookups!$O$2-LEN(SOURCE!L1385)), "")&amp;
" | "&amp; SOURCE!M1385&amp;      IF(lookups!$P$2-LEN(SOURCE!M1385) &gt;= 0, REPT(" ",lookups!$P$2-LEN(SOURCE!M1385)), "")&amp;
      "},"&amp;IF(SOURCE!O1385&lt;&gt;"",""&amp;SOURCE!O1385,"")
 )
)
)</f>
        <v>/* 1349 */  { itemToBeCoded,                NOPARAM,                     "MyMenu",                                      "MyM",                                         (0 &lt;&lt; TAM_MAX_BITS) |     0, CAT_MENU | SLS_UNCHANGED | US_UNCHANGED | EIM_DISABLED | PTP_DISABLED     },</v>
      </c>
    </row>
    <row r="1386" spans="1:1">
      <c r="A1386" s="80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IF(lookups!$E$2-LEN(SOURCE!C1386) &gt;= 0, REPT(" ",lookups!$E$2-LEN(SOURCE!C1386)), "")&amp;
      SOURCE!D1386&amp;", "&amp; IF(lookups!$F$2-LEN(SOURCE!D1386) &gt;= 0, REPT(" ",lookups!$F$2-LEN(SOURCE!D1386)), "")&amp;
      SOURCE!E1386&amp;", "&amp; IF(lookups!$G$2-LEN(SOURCE!E1386) &gt;=0, REPT(" ",lookups!$G$2-LEN(SOURCE!E1386)), "")&amp;
      SOURCE!F1386&amp;", "&amp; IF(lookups!$H$2-LEN(SOURCE!F1386) &gt;= 0, REPT(" ",lookups!$H$2-LEN(SOURCE!F1386)+2), "")&amp;"("&amp;
      SUBSTITUTE(TEXT(SOURCE!G1386,"??0"),"  ","")&amp;" &lt;&lt; TAM_MAX_BITS) |"&amp; IF(lookups!$I$2-3 &gt;= 0, REPT(" ",MAX(1,lookups!$I$2-5+4+1-1-LEN(  IF(ISTEXT(SOURCE!H1386),SOURCE!H1386,  SUBSTITUTE(SUBSTITUTE(TEXT(SOURCE!H1386,"????0"),"  ","")," ",""))   ))), "")&amp;
       IF(ISTEXT(SOURCE!H1386),SOURCE!H1386, SUBSTITUTE(SUBSTITUTE(TEXT(SOURCE!H1386,"????0"),"  ","")," ",""))   &amp;","&amp; IF(lookups!$J$2-3 &gt;= 0, REPT(" ",lookups!$J$2-3-5), "")&amp;
      SOURCE!I1386&amp;
" | "&amp; IF(lookups!$K$2-LEN(SOURCE!I1386) &gt;= 0, REPT(" ",lookups!$K$2-LEN(SOURCE!I1386)), "")&amp;
      SOURCE!J1386&amp;      IF(lookups!$L$2-LEN(SOURCE!J1386) &gt;= 0, REPT(" ",lookups!$L$2-LEN(SOURCE!J1386)), "")&amp;
" | "&amp; IF(lookups!$K$2-LEN(SOURCE!I1386) &gt;= 0, REPT(" ",lookups!$K$2-LEN(SOURCE!I1386)), "")&amp;
      SOURCE!K1386&amp;      IF(lookups!$L$2-LEN(SOURCE!K1386) &gt;= 0, REPT(" ",lookups!$M$2-LEN(SOURCE!K1386)), "")&amp;
" | "&amp; SOURCE!L1386&amp;      IF(lookups!$O$2-LEN(SOURCE!L1386) &gt;= 0, REPT(" ",lookups!$O$2-LEN(SOURCE!L1386)), "")&amp;
" | "&amp; SOURCE!M1386&amp;      IF(lookups!$P$2-LEN(SOURCE!M1386) &gt;= 0, REPT(" ",lookups!$P$2-LEN(SOURCE!M1386)), "")&amp;
      "},"&amp;IF(SOURCE!O1386&lt;&gt;"",""&amp;SOURCE!O1386,"")
 )
)
)</f>
        <v>/* 1350 */  { itemToBeCoded,                NOPARAM,                     "My" STD_alpha,                                "My" STD_alpha,                                (0 &lt;&lt; TAM_MAX_BITS) |     0, CAT_MENU | SLS_UNCHANGED | US_UNCHANGED | EIM_DISABLED | PTP_DISABLED     },</v>
      </c>
    </row>
    <row r="1387" spans="1:1">
      <c r="A1387" s="80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IF(lookups!$E$2-LEN(SOURCE!C1387) &gt;= 0, REPT(" ",lookups!$E$2-LEN(SOURCE!C1387)), "")&amp;
      SOURCE!D1387&amp;", "&amp; IF(lookups!$F$2-LEN(SOURCE!D1387) &gt;= 0, REPT(" ",lookups!$F$2-LEN(SOURCE!D1387)), "")&amp;
      SOURCE!E1387&amp;", "&amp; IF(lookups!$G$2-LEN(SOURCE!E1387) &gt;=0, REPT(" ",lookups!$G$2-LEN(SOURCE!E1387)), "")&amp;
      SOURCE!F1387&amp;", "&amp; IF(lookups!$H$2-LEN(SOURCE!F1387) &gt;= 0, REPT(" ",lookups!$H$2-LEN(SOURCE!F1387)+2), "")&amp;"("&amp;
      SUBSTITUTE(TEXT(SOURCE!G1387,"??0"),"  ","")&amp;" &lt;&lt; TAM_MAX_BITS) |"&amp; IF(lookups!$I$2-3 &gt;= 0, REPT(" ",MAX(1,lookups!$I$2-5+4+1-1-LEN(  IF(ISTEXT(SOURCE!H1387),SOURCE!H1387,  SUBSTITUTE(SUBSTITUTE(TEXT(SOURCE!H1387,"????0"),"  ","")," ",""))   ))), "")&amp;
       IF(ISTEXT(SOURCE!H1387),SOURCE!H1387, SUBSTITUTE(SUBSTITUTE(TEXT(SOURCE!H1387,"????0"),"  ","")," ",""))   &amp;","&amp; IF(lookups!$J$2-3 &gt;= 0, REPT(" ",lookups!$J$2-3-5), "")&amp;
      SOURCE!I1387&amp;
" | "&amp; IF(lookups!$K$2-LEN(SOURCE!I1387) &gt;= 0, REPT(" ",lookups!$K$2-LEN(SOURCE!I1387)), "")&amp;
      SOURCE!J1387&amp;      IF(lookups!$L$2-LEN(SOURCE!J1387) &gt;= 0, REPT(" ",lookups!$L$2-LEN(SOURCE!J1387)), "")&amp;
" | "&amp; IF(lookups!$K$2-LEN(SOURCE!I1387) &gt;= 0, REPT(" ",lookups!$K$2-LEN(SOURCE!I1387)), "")&amp;
      SOURCE!K1387&amp;      IF(lookups!$L$2-LEN(SOURCE!K1387) &gt;= 0, REPT(" ",lookups!$M$2-LEN(SOURCE!K1387)), "")&amp;
" | "&amp; SOURCE!L1387&amp;      IF(lookups!$O$2-LEN(SOURCE!L1387) &gt;= 0, REPT(" ",lookups!$O$2-LEN(SOURCE!L1387)), "")&amp;
" | "&amp; SOURCE!M1387&amp;      IF(lookups!$P$2-LEN(SOURCE!M1387) &gt;= 0, REPT(" ",lookups!$P$2-LEN(SOURCE!M1387)), "")&amp;
      "},"&amp;IF(SOURCE!O1387&lt;&gt;"",""&amp;SOURCE!O1387,"")
 )
)
)</f>
        <v>/* 1351 */  { itemToBeCoded,                NOPARAM,                     "Mass:",                                       "Mass:",                                       (0 &lt;&lt; TAM_MAX_BITS) |     0, CAT_MENU | SLS_UNCHANGED | US_UNCHANGED | EIM_DISABLED | PTP_DISABLED     },</v>
      </c>
    </row>
    <row r="1388" spans="1:1">
      <c r="A1388" s="80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IF(lookups!$E$2-LEN(SOURCE!C1388) &gt;= 0, REPT(" ",lookups!$E$2-LEN(SOURCE!C1388)), "")&amp;
      SOURCE!D1388&amp;", "&amp; IF(lookups!$F$2-LEN(SOURCE!D1388) &gt;= 0, REPT(" ",lookups!$F$2-LEN(SOURCE!D1388)), "")&amp;
      SOURCE!E1388&amp;", "&amp; IF(lookups!$G$2-LEN(SOURCE!E1388) &gt;=0, REPT(" ",lookups!$G$2-LEN(SOURCE!E1388)), "")&amp;
      SOURCE!F1388&amp;", "&amp; IF(lookups!$H$2-LEN(SOURCE!F1388) &gt;= 0, REPT(" ",lookups!$H$2-LEN(SOURCE!F1388)+2), "")&amp;"("&amp;
      SUBSTITUTE(TEXT(SOURCE!G1388,"??0"),"  ","")&amp;" &lt;&lt; TAM_MAX_BITS) |"&amp; IF(lookups!$I$2-3 &gt;= 0, REPT(" ",MAX(1,lookups!$I$2-5+4+1-1-LEN(  IF(ISTEXT(SOURCE!H1388),SOURCE!H1388,  SUBSTITUTE(SUBSTITUTE(TEXT(SOURCE!H1388,"????0"),"  ","")," ",""))   ))), "")&amp;
       IF(ISTEXT(SOURCE!H1388),SOURCE!H1388, SUBSTITUTE(SUBSTITUTE(TEXT(SOURCE!H1388,"????0"),"  ","")," ",""))   &amp;","&amp; IF(lookups!$J$2-3 &gt;= 0, REPT(" ",lookups!$J$2-3-5), "")&amp;
      SOURCE!I1388&amp;
" | "&amp; IF(lookups!$K$2-LEN(SOURCE!I1388) &gt;= 0, REPT(" ",lookups!$K$2-LEN(SOURCE!I1388)), "")&amp;
      SOURCE!J1388&amp;      IF(lookups!$L$2-LEN(SOURCE!J1388) &gt;= 0, REPT(" ",lookups!$L$2-LEN(SOURCE!J1388)), "")&amp;
" | "&amp; IF(lookups!$K$2-LEN(SOURCE!I1388) &gt;= 0, REPT(" ",lookups!$K$2-LEN(SOURCE!I1388)), "")&amp;
      SOURCE!K1388&amp;      IF(lookups!$L$2-LEN(SOURCE!K1388) &gt;= 0, REPT(" ",lookups!$M$2-LEN(SOURCE!K1388)), "")&amp;
" | "&amp; SOURCE!L1388&amp;      IF(lookups!$O$2-LEN(SOURCE!L1388) &gt;= 0, REPT(" ",lookups!$O$2-LEN(SOURCE!L1388)), "")&amp;
" | "&amp; SOURCE!M1388&amp;      IF(lookups!$P$2-LEN(SOURCE!M1388) &gt;= 0, REPT(" ",lookups!$P$2-LEN(SOURCE!M1388)), "")&amp;
      "},"&amp;IF(SOURCE!O1388&lt;&gt;"",""&amp;SOURCE!O1388,"")
 )
)
)</f>
        <v>/* 1352 */  { itemToBeCoded,                NOPARAM,                     "ORTHOG",                                      "Orthog",                                      (0 &lt;&lt; TAM_MAX_BITS) |     0, CAT_MENU | SLS_UNCHANGED | US_UNCHANGED | EIM_DISABLED | PTP_DISABLED     },</v>
      </c>
    </row>
    <row r="1389" spans="1:1">
      <c r="A1389" s="80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IF(lookups!$E$2-LEN(SOURCE!C1389) &gt;= 0, REPT(" ",lookups!$E$2-LEN(SOURCE!C1389)), "")&amp;
      SOURCE!D1389&amp;", "&amp; IF(lookups!$F$2-LEN(SOURCE!D1389) &gt;= 0, REPT(" ",lookups!$F$2-LEN(SOURCE!D1389)), "")&amp;
      SOURCE!E1389&amp;", "&amp; IF(lookups!$G$2-LEN(SOURCE!E1389) &gt;=0, REPT(" ",lookups!$G$2-LEN(SOURCE!E1389)), "")&amp;
      SOURCE!F1389&amp;", "&amp; IF(lookups!$H$2-LEN(SOURCE!F1389) &gt;= 0, REPT(" ",lookups!$H$2-LEN(SOURCE!F1389)+2), "")&amp;"("&amp;
      SUBSTITUTE(TEXT(SOURCE!G1389,"??0"),"  ","")&amp;" &lt;&lt; TAM_MAX_BITS) |"&amp; IF(lookups!$I$2-3 &gt;= 0, REPT(" ",MAX(1,lookups!$I$2-5+4+1-1-LEN(  IF(ISTEXT(SOURCE!H1389),SOURCE!H1389,  SUBSTITUTE(SUBSTITUTE(TEXT(SOURCE!H1389,"????0"),"  ","")," ",""))   ))), "")&amp;
       IF(ISTEXT(SOURCE!H1389),SOURCE!H1389, SUBSTITUTE(SUBSTITUTE(TEXT(SOURCE!H1389,"????0"),"  ","")," ",""))   &amp;","&amp; IF(lookups!$J$2-3 &gt;= 0, REPT(" ",lookups!$J$2-3-5), "")&amp;
      SOURCE!I1389&amp;
" | "&amp; IF(lookups!$K$2-LEN(SOURCE!I1389) &gt;= 0, REPT(" ",lookups!$K$2-LEN(SOURCE!I1389)), "")&amp;
      SOURCE!J1389&amp;      IF(lookups!$L$2-LEN(SOURCE!J1389) &gt;= 0, REPT(" ",lookups!$L$2-LEN(SOURCE!J1389)), "")&amp;
" | "&amp; IF(lookups!$K$2-LEN(SOURCE!I1389) &gt;= 0, REPT(" ",lookups!$K$2-LEN(SOURCE!I1389)), "")&amp;
      SOURCE!K1389&amp;      IF(lookups!$L$2-LEN(SOURCE!K1389) &gt;= 0, REPT(" ",lookups!$M$2-LEN(SOURCE!K1389)), "")&amp;
" | "&amp; SOURCE!L1389&amp;      IF(lookups!$O$2-LEN(SOURCE!L1389) &gt;= 0, REPT(" ",lookups!$O$2-LEN(SOURCE!L1389)), "")&amp;
" | "&amp; SOURCE!M1389&amp;      IF(lookups!$P$2-LEN(SOURCE!M1389) &gt;= 0, REPT(" ",lookups!$P$2-LEN(SOURCE!M1389)), "")&amp;
      "},"&amp;IF(SOURCE!O1389&lt;&gt;"",""&amp;SOURCE!O1389,"")
 )
)
)</f>
        <v>/* 1353 */  { itemToBeCoded,                NOPARAM,                     "REAL",                                        "REAL",                                        (0 &lt;&lt; TAM_MAX_BITS) |     0, CAT_MENU | SLS_UNCHANGED | US_UNCHANGED | EIM_DISABLED | PTP_DISABLED     },</v>
      </c>
    </row>
    <row r="1390" spans="1:1">
      <c r="A1390" s="80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IF(lookups!$E$2-LEN(SOURCE!C1390) &gt;= 0, REPT(" ",lookups!$E$2-LEN(SOURCE!C1390)), "")&amp;
      SOURCE!D1390&amp;", "&amp; IF(lookups!$F$2-LEN(SOURCE!D1390) &gt;= 0, REPT(" ",lookups!$F$2-LEN(SOURCE!D1390)), "")&amp;
      SOURCE!E1390&amp;", "&amp; IF(lookups!$G$2-LEN(SOURCE!E1390) &gt;=0, REPT(" ",lookups!$G$2-LEN(SOURCE!E1390)), "")&amp;
      SOURCE!F1390&amp;", "&amp; IF(lookups!$H$2-LEN(SOURCE!F1390) &gt;= 0, REPT(" ",lookups!$H$2-LEN(SOURCE!F1390)+2), "")&amp;"("&amp;
      SUBSTITUTE(TEXT(SOURCE!G1390,"??0"),"  ","")&amp;" &lt;&lt; TAM_MAX_BITS) |"&amp; IF(lookups!$I$2-3 &gt;= 0, REPT(" ",MAX(1,lookups!$I$2-5+4+1-1-LEN(  IF(ISTEXT(SOURCE!H1390),SOURCE!H1390,  SUBSTITUTE(SUBSTITUTE(TEXT(SOURCE!H1390,"????0"),"  ","")," ",""))   ))), "")&amp;
       IF(ISTEXT(SOURCE!H1390),SOURCE!H1390, SUBSTITUTE(SUBSTITUTE(TEXT(SOURCE!H1390,"????0"),"  ","")," ",""))   &amp;","&amp; IF(lookups!$J$2-3 &gt;= 0, REPT(" ",lookups!$J$2-3-5), "")&amp;
      SOURCE!I1390&amp;
" | "&amp; IF(lookups!$K$2-LEN(SOURCE!I1390) &gt;= 0, REPT(" ",lookups!$K$2-LEN(SOURCE!I1390)), "")&amp;
      SOURCE!J1390&amp;      IF(lookups!$L$2-LEN(SOURCE!J1390) &gt;= 0, REPT(" ",lookups!$L$2-LEN(SOURCE!J1390)), "")&amp;
" | "&amp; IF(lookups!$K$2-LEN(SOURCE!I1390) &gt;= 0, REPT(" ",lookups!$K$2-LEN(SOURCE!I1390)), "")&amp;
      SOURCE!K1390&amp;      IF(lookups!$L$2-LEN(SOURCE!K1390) &gt;= 0, REPT(" ",lookups!$M$2-LEN(SOURCE!K1390)), "")&amp;
" | "&amp; SOURCE!L1390&amp;      IF(lookups!$O$2-LEN(SOURCE!L1390) &gt;= 0, REPT(" ",lookups!$O$2-LEN(SOURCE!L1390)), "")&amp;
" | "&amp; SOURCE!M1390&amp;      IF(lookups!$P$2-LEN(SOURCE!M1390) &gt;= 0, REPT(" ",lookups!$P$2-LEN(SOURCE!M1390)), "")&amp;
      "},"&amp;IF(SOURCE!O1390&lt;&gt;"",""&amp;SOURCE!O1390,"")
 )
)
)</f>
        <v>/* 1354 */  { itemToBeCoded,                NOPARAM,                     "PROB",                                        "PROB",                                        (0 &lt;&lt; TAM_MAX_BITS) |     0, CAT_MENU | SLS_UNCHANGED | US_UNCHANGED | EIM_DISABLED | PTP_DISABLED     },</v>
      </c>
    </row>
    <row r="1391" spans="1:1">
      <c r="A1391" s="80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IF(lookups!$E$2-LEN(SOURCE!C1391) &gt;= 0, REPT(" ",lookups!$E$2-LEN(SOURCE!C1391)), "")&amp;
      SOURCE!D1391&amp;", "&amp; IF(lookups!$F$2-LEN(SOURCE!D1391) &gt;= 0, REPT(" ",lookups!$F$2-LEN(SOURCE!D1391)), "")&amp;
      SOURCE!E1391&amp;", "&amp; IF(lookups!$G$2-LEN(SOURCE!E1391) &gt;=0, REPT(" ",lookups!$G$2-LEN(SOURCE!E1391)), "")&amp;
      SOURCE!F1391&amp;", "&amp; IF(lookups!$H$2-LEN(SOURCE!F1391) &gt;= 0, REPT(" ",lookups!$H$2-LEN(SOURCE!F1391)+2), "")&amp;"("&amp;
      SUBSTITUTE(TEXT(SOURCE!G1391,"??0"),"  ","")&amp;" &lt;&lt; TAM_MAX_BITS) |"&amp; IF(lookups!$I$2-3 &gt;= 0, REPT(" ",MAX(1,lookups!$I$2-5+4+1-1-LEN(  IF(ISTEXT(SOURCE!H1391),SOURCE!H1391,  SUBSTITUTE(SUBSTITUTE(TEXT(SOURCE!H1391,"????0"),"  ","")," ",""))   ))), "")&amp;
       IF(ISTEXT(SOURCE!H1391),SOURCE!H1391, SUBSTITUTE(SUBSTITUTE(TEXT(SOURCE!H1391,"????0"),"  ","")," ",""))   &amp;","&amp; IF(lookups!$J$2-3 &gt;= 0, REPT(" ",lookups!$J$2-3-5), "")&amp;
      SOURCE!I1391&amp;
" | "&amp; IF(lookups!$K$2-LEN(SOURCE!I1391) &gt;= 0, REPT(" ",lookups!$K$2-LEN(SOURCE!I1391)), "")&amp;
      SOURCE!J1391&amp;      IF(lookups!$L$2-LEN(SOURCE!J1391) &gt;= 0, REPT(" ",lookups!$L$2-LEN(SOURCE!J1391)), "")&amp;
" | "&amp; IF(lookups!$K$2-LEN(SOURCE!I1391) &gt;= 0, REPT(" ",lookups!$K$2-LEN(SOURCE!I1391)), "")&amp;
      SOURCE!K1391&amp;      IF(lookups!$L$2-LEN(SOURCE!K1391) &gt;= 0, REPT(" ",lookups!$M$2-LEN(SOURCE!K1391)), "")&amp;
" | "&amp; SOURCE!L1391&amp;      IF(lookups!$O$2-LEN(SOURCE!L1391) &gt;= 0, REPT(" ",lookups!$O$2-LEN(SOURCE!L1391)), "")&amp;
" | "&amp; SOURCE!M1391&amp;      IF(lookups!$P$2-LEN(SOURCE!M1391) &gt;= 0, REPT(" ",lookups!$P$2-LEN(SOURCE!M1391)), "")&amp;
      "},"&amp;IF(SOURCE!O1391&lt;&gt;"",""&amp;SOURCE!O1391,"")
 )
)
)</f>
        <v>/* 1355 */  { itemToBeCoded,                NOPARAM,                     "PROGS",                                       "PROGS",                                       (0 &lt;&lt; TAM_MAX_BITS) |     0, CAT_MENU | SLS_UNCHANGED | US_UNCHANGED | EIM_DISABLED | PTP_DISABLED     },</v>
      </c>
    </row>
    <row r="1392" spans="1:1">
      <c r="A1392" s="80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IF(lookups!$E$2-LEN(SOURCE!C1392) &gt;= 0, REPT(" ",lookups!$E$2-LEN(SOURCE!C1392)), "")&amp;
      SOURCE!D1392&amp;", "&amp; IF(lookups!$F$2-LEN(SOURCE!D1392) &gt;= 0, REPT(" ",lookups!$F$2-LEN(SOURCE!D1392)), "")&amp;
      SOURCE!E1392&amp;", "&amp; IF(lookups!$G$2-LEN(SOURCE!E1392) &gt;=0, REPT(" ",lookups!$G$2-LEN(SOURCE!E1392)), "")&amp;
      SOURCE!F1392&amp;", "&amp; IF(lookups!$H$2-LEN(SOURCE!F1392) &gt;= 0, REPT(" ",lookups!$H$2-LEN(SOURCE!F1392)+2), "")&amp;"("&amp;
      SUBSTITUTE(TEXT(SOURCE!G1392,"??0"),"  ","")&amp;" &lt;&lt; TAM_MAX_BITS) |"&amp; IF(lookups!$I$2-3 &gt;= 0, REPT(" ",MAX(1,lookups!$I$2-5+4+1-1-LEN(  IF(ISTEXT(SOURCE!H1392),SOURCE!H1392,  SUBSTITUTE(SUBSTITUTE(TEXT(SOURCE!H1392,"????0"),"  ","")," ",""))   ))), "")&amp;
       IF(ISTEXT(SOURCE!H1392),SOURCE!H1392, SUBSTITUTE(SUBSTITUTE(TEXT(SOURCE!H1392,"????0"),"  ","")," ",""))   &amp;","&amp; IF(lookups!$J$2-3 &gt;= 0, REPT(" ",lookups!$J$2-3-5), "")&amp;
      SOURCE!I1392&amp;
" | "&amp; IF(lookups!$K$2-LEN(SOURCE!I1392) &gt;= 0, REPT(" ",lookups!$K$2-LEN(SOURCE!I1392)), "")&amp;
      SOURCE!J1392&amp;      IF(lookups!$L$2-LEN(SOURCE!J1392) &gt;= 0, REPT(" ",lookups!$L$2-LEN(SOURCE!J1392)), "")&amp;
" | "&amp; IF(lookups!$K$2-LEN(SOURCE!I1392) &gt;= 0, REPT(" ",lookups!$K$2-LEN(SOURCE!I1392)), "")&amp;
      SOURCE!K1392&amp;      IF(lookups!$L$2-LEN(SOURCE!K1392) &gt;= 0, REPT(" ",lookups!$M$2-LEN(SOURCE!K1392)), "")&amp;
" | "&amp; SOURCE!L1392&amp;      IF(lookups!$O$2-LEN(SOURCE!L1392) &gt;= 0, REPT(" ",lookups!$O$2-LEN(SOURCE!L1392)), "")&amp;
" | "&amp; SOURCE!M1392&amp;      IF(lookups!$P$2-LEN(SOURCE!M1392) &gt;= 0, REPT(" ",lookups!$P$2-LEN(SOURCE!M1392)), "")&amp;
      "},"&amp;IF(SOURCE!O1392&lt;&gt;"",""&amp;SOURCE!O1392,"")
 )
)
)</f>
        <v>/* 1356 */  { itemToBeCoded,                NOPARAM,                     "P.FN",                                        "P.FN",                                        (0 &lt;&lt; TAM_MAX_BITS) |     0, CAT_MENU | SLS_UNCHANGED | US_UNCHANGED | EIM_DISABLED | PTP_DISABLED     },</v>
      </c>
    </row>
    <row r="1393" spans="1:1">
      <c r="A1393" s="80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IF(lookups!$E$2-LEN(SOURCE!C1393) &gt;= 0, REPT(" ",lookups!$E$2-LEN(SOURCE!C1393)), "")&amp;
      SOURCE!D1393&amp;", "&amp; IF(lookups!$F$2-LEN(SOURCE!D1393) &gt;= 0, REPT(" ",lookups!$F$2-LEN(SOURCE!D1393)), "")&amp;
      SOURCE!E1393&amp;", "&amp; IF(lookups!$G$2-LEN(SOURCE!E1393) &gt;=0, REPT(" ",lookups!$G$2-LEN(SOURCE!E1393)), "")&amp;
      SOURCE!F1393&amp;", "&amp; IF(lookups!$H$2-LEN(SOURCE!F1393) &gt;= 0, REPT(" ",lookups!$H$2-LEN(SOURCE!F1393)+2), "")&amp;"("&amp;
      SUBSTITUTE(TEXT(SOURCE!G1393,"??0"),"  ","")&amp;" &lt;&lt; TAM_MAX_BITS) |"&amp; IF(lookups!$I$2-3 &gt;= 0, REPT(" ",MAX(1,lookups!$I$2-5+4+1-1-LEN(  IF(ISTEXT(SOURCE!H1393),SOURCE!H1393,  SUBSTITUTE(SUBSTITUTE(TEXT(SOURCE!H1393,"????0"),"  ","")," ",""))   ))), "")&amp;
       IF(ISTEXT(SOURCE!H1393),SOURCE!H1393, SUBSTITUTE(SUBSTITUTE(TEXT(SOURCE!H1393,"????0"),"  ","")," ",""))   &amp;","&amp; IF(lookups!$J$2-3 &gt;= 0, REPT(" ",lookups!$J$2-3-5), "")&amp;
      SOURCE!I1393&amp;
" | "&amp; IF(lookups!$K$2-LEN(SOURCE!I1393) &gt;= 0, REPT(" ",lookups!$K$2-LEN(SOURCE!I1393)), "")&amp;
      SOURCE!J1393&amp;      IF(lookups!$L$2-LEN(SOURCE!J1393) &gt;= 0, REPT(" ",lookups!$L$2-LEN(SOURCE!J1393)), "")&amp;
" | "&amp; IF(lookups!$K$2-LEN(SOURCE!I1393) &gt;= 0, REPT(" ",lookups!$K$2-LEN(SOURCE!I1393)), "")&amp;
      SOURCE!K1393&amp;      IF(lookups!$L$2-LEN(SOURCE!K1393) &gt;= 0, REPT(" ",lookups!$M$2-LEN(SOURCE!K1393)), "")&amp;
" | "&amp; SOURCE!L1393&amp;      IF(lookups!$O$2-LEN(SOURCE!L1393) &gt;= 0, REPT(" ",lookups!$O$2-LEN(SOURCE!L1393)), "")&amp;
" | "&amp; SOURCE!M1393&amp;      IF(lookups!$P$2-LEN(SOURCE!M1393) &gt;= 0, REPT(" ",lookups!$P$2-LEN(SOURCE!M1393)), "")&amp;
      "},"&amp;IF(SOURCE!O1393&lt;&gt;"",""&amp;SOURCE!O1393,"")
 )
)
)</f>
        <v>/* 1357 */  { itemToBeCoded,                NOPARAM,                     "P.FN" STD_ELLIPSIS,                           "P.FN" STD_ELLIPSIS,                           (0 &lt;&lt; TAM_MAX_BITS) |     0, CAT_MENU | SLS_UNCHANGED | US_UNCHANGED | EIM_DISABLED | PTP_DISABLED     },</v>
      </c>
    </row>
    <row r="1394" spans="1:1">
      <c r="A1394" s="80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IF(lookups!$E$2-LEN(SOURCE!C1394) &gt;= 0, REPT(" ",lookups!$E$2-LEN(SOURCE!C1394)), "")&amp;
      SOURCE!D1394&amp;", "&amp; IF(lookups!$F$2-LEN(SOURCE!D1394) &gt;= 0, REPT(" ",lookups!$F$2-LEN(SOURCE!D1394)), "")&amp;
      SOURCE!E1394&amp;", "&amp; IF(lookups!$G$2-LEN(SOURCE!E1394) &gt;=0, REPT(" ",lookups!$G$2-LEN(SOURCE!E1394)), "")&amp;
      SOURCE!F1394&amp;", "&amp; IF(lookups!$H$2-LEN(SOURCE!F1394) &gt;= 0, REPT(" ",lookups!$H$2-LEN(SOURCE!F1394)+2), "")&amp;"("&amp;
      SUBSTITUTE(TEXT(SOURCE!G1394,"??0"),"  ","")&amp;" &lt;&lt; TAM_MAX_BITS) |"&amp; IF(lookups!$I$2-3 &gt;= 0, REPT(" ",MAX(1,lookups!$I$2-5+4+1-1-LEN(  IF(ISTEXT(SOURCE!H1394),SOURCE!H1394,  SUBSTITUTE(SUBSTITUTE(TEXT(SOURCE!H1394,"????0"),"  ","")," ",""))   ))), "")&amp;
       IF(ISTEXT(SOURCE!H1394),SOURCE!H1394, SUBSTITUTE(SUBSTITUTE(TEXT(SOURCE!H1394,"????0"),"  ","")," ",""))   &amp;","&amp; IF(lookups!$J$2-3 &gt;= 0, REPT(" ",lookups!$J$2-3-5), "")&amp;
      SOURCE!I1394&amp;
" | "&amp; IF(lookups!$K$2-LEN(SOURCE!I1394) &gt;= 0, REPT(" ",lookups!$K$2-LEN(SOURCE!I1394)), "")&amp;
      SOURCE!J1394&amp;      IF(lookups!$L$2-LEN(SOURCE!J1394) &gt;= 0, REPT(" ",lookups!$L$2-LEN(SOURCE!J1394)), "")&amp;
" | "&amp; IF(lookups!$K$2-LEN(SOURCE!I1394) &gt;= 0, REPT(" ",lookups!$K$2-LEN(SOURCE!I1394)), "")&amp;
      SOURCE!K1394&amp;      IF(lookups!$L$2-LEN(SOURCE!K1394) &gt;= 0, REPT(" ",lookups!$M$2-LEN(SOURCE!K1394)), "")&amp;
" | "&amp; SOURCE!L1394&amp;      IF(lookups!$O$2-LEN(SOURCE!L1394) &gt;= 0, REPT(" ",lookups!$O$2-LEN(SOURCE!L1394)), "")&amp;
" | "&amp; SOURCE!M1394&amp;      IF(lookups!$P$2-LEN(SOURCE!M1394) &gt;= 0, REPT(" ",lookups!$P$2-LEN(SOURCE!M1394)), "")&amp;
      "},"&amp;IF(SOURCE!O1394&lt;&gt;"",""&amp;SOURCE!O1394,"")
 )
)
)</f>
        <v>/* 1358 */  { itemToBeCoded,                NOPARAM,                     "Power:",                                      "Power:",                                      (0 &lt;&lt; TAM_MAX_BITS) |     0, CAT_MENU | SLS_UNCHANGED | US_UNCHANGED | EIM_DISABLED | PTP_DISABLED     },</v>
      </c>
    </row>
    <row r="1395" spans="1:1">
      <c r="A1395" s="80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IF(lookups!$E$2-LEN(SOURCE!C1395) &gt;= 0, REPT(" ",lookups!$E$2-LEN(SOURCE!C1395)), "")&amp;
      SOURCE!D1395&amp;", "&amp; IF(lookups!$F$2-LEN(SOURCE!D1395) &gt;= 0, REPT(" ",lookups!$F$2-LEN(SOURCE!D1395)), "")&amp;
      SOURCE!E1395&amp;", "&amp; IF(lookups!$G$2-LEN(SOURCE!E1395) &gt;=0, REPT(" ",lookups!$G$2-LEN(SOURCE!E1395)), "")&amp;
      SOURCE!F1395&amp;", "&amp; IF(lookups!$H$2-LEN(SOURCE!F1395) &gt;= 0, REPT(" ",lookups!$H$2-LEN(SOURCE!F1395)+2), "")&amp;"("&amp;
      SUBSTITUTE(TEXT(SOURCE!G1395,"??0"),"  ","")&amp;" &lt;&lt; TAM_MAX_BITS) |"&amp; IF(lookups!$I$2-3 &gt;= 0, REPT(" ",MAX(1,lookups!$I$2-5+4+1-1-LEN(  IF(ISTEXT(SOURCE!H1395),SOURCE!H1395,  SUBSTITUTE(SUBSTITUTE(TEXT(SOURCE!H1395,"????0"),"  ","")," ",""))   ))), "")&amp;
       IF(ISTEXT(SOURCE!H1395),SOURCE!H1395, SUBSTITUTE(SUBSTITUTE(TEXT(SOURCE!H1395,"????0"),"  ","")," ",""))   &amp;","&amp; IF(lookups!$J$2-3 &gt;= 0, REPT(" ",lookups!$J$2-3-5), "")&amp;
      SOURCE!I1395&amp;
" | "&amp; IF(lookups!$K$2-LEN(SOURCE!I1395) &gt;= 0, REPT(" ",lookups!$K$2-LEN(SOURCE!I1395)), "")&amp;
      SOURCE!J1395&amp;      IF(lookups!$L$2-LEN(SOURCE!J1395) &gt;= 0, REPT(" ",lookups!$L$2-LEN(SOURCE!J1395)), "")&amp;
" | "&amp; IF(lookups!$K$2-LEN(SOURCE!I1395) &gt;= 0, REPT(" ",lookups!$K$2-LEN(SOURCE!I1395)), "")&amp;
      SOURCE!K1395&amp;      IF(lookups!$L$2-LEN(SOURCE!K1395) &gt;= 0, REPT(" ",lookups!$M$2-LEN(SOURCE!K1395)), "")&amp;
" | "&amp; SOURCE!L1395&amp;      IF(lookups!$O$2-LEN(SOURCE!L1395) &gt;= 0, REPT(" ",lookups!$O$2-LEN(SOURCE!L1395)), "")&amp;
" | "&amp; SOURCE!M1395&amp;      IF(lookups!$P$2-LEN(SOURCE!M1395) &gt;= 0, REPT(" ",lookups!$P$2-LEN(SOURCE!M1395)), "")&amp;
      "},"&amp;IF(SOURCE!O1395&lt;&gt;"",""&amp;SOURCE!O1395,"")
 )
)
)</f>
        <v>/* 1359 */  { itemToBeCoded,                NOPARAM,                     "FFF+:",                                       "FFF+:",                                       (0 &lt;&lt; TAM_MAX_BITS) |     0, CAT_MENU | SLS_UNCHANGED | US_UNCHANGED | EIM_DISABLED | PTP_DISABLED     },</v>
      </c>
    </row>
    <row r="1396" spans="1:1">
      <c r="A1396" s="80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IF(lookups!$E$2-LEN(SOURCE!C1396) &gt;= 0, REPT(" ",lookups!$E$2-LEN(SOURCE!C1396)), "")&amp;
      SOURCE!D1396&amp;", "&amp; IF(lookups!$F$2-LEN(SOURCE!D1396) &gt;= 0, REPT(" ",lookups!$F$2-LEN(SOURCE!D1396)), "")&amp;
      SOURCE!E1396&amp;", "&amp; IF(lookups!$G$2-LEN(SOURCE!E1396) &gt;=0, REPT(" ",lookups!$G$2-LEN(SOURCE!E1396)), "")&amp;
      SOURCE!F1396&amp;", "&amp; IF(lookups!$H$2-LEN(SOURCE!F1396) &gt;= 0, REPT(" ",lookups!$H$2-LEN(SOURCE!F1396)+2), "")&amp;"("&amp;
      SUBSTITUTE(TEXT(SOURCE!G1396,"??0"),"  ","")&amp;" &lt;&lt; TAM_MAX_BITS) |"&amp; IF(lookups!$I$2-3 &gt;= 0, REPT(" ",MAX(1,lookups!$I$2-5+4+1-1-LEN(  IF(ISTEXT(SOURCE!H1396),SOURCE!H1396,  SUBSTITUTE(SUBSTITUTE(TEXT(SOURCE!H1396,"????0"),"  ","")," ",""))   ))), "")&amp;
       IF(ISTEXT(SOURCE!H1396),SOURCE!H1396, SUBSTITUTE(SUBSTITUTE(TEXT(SOURCE!H1396,"????0"),"  ","")," ",""))   &amp;","&amp; IF(lookups!$J$2-3 &gt;= 0, REPT(" ",lookups!$J$2-3-5), "")&amp;
      SOURCE!I1396&amp;
" | "&amp; IF(lookups!$K$2-LEN(SOURCE!I1396) &gt;= 0, REPT(" ",lookups!$K$2-LEN(SOURCE!I1396)), "")&amp;
      SOURCE!J1396&amp;      IF(lookups!$L$2-LEN(SOURCE!J1396) &gt;= 0, REPT(" ",lookups!$L$2-LEN(SOURCE!J1396)), "")&amp;
" | "&amp; IF(lookups!$K$2-LEN(SOURCE!I1396) &gt;= 0, REPT(" ",lookups!$K$2-LEN(SOURCE!I1396)), "")&amp;
      SOURCE!K1396&amp;      IF(lookups!$L$2-LEN(SOURCE!K1396) &gt;= 0, REPT(" ",lookups!$M$2-LEN(SOURCE!K1396)), "")&amp;
" | "&amp; SOURCE!L1396&amp;      IF(lookups!$O$2-LEN(SOURCE!L1396) &gt;= 0, REPT(" ",lookups!$O$2-LEN(SOURCE!L1396)), "")&amp;
" | "&amp; SOURCE!M1396&amp;      IF(lookups!$P$2-LEN(SOURCE!M1396) &gt;= 0, REPT(" ",lookups!$P$2-LEN(SOURCE!M1396)), "")&amp;
      "},"&amp;IF(SOURCE!O1396&lt;&gt;"",""&amp;SOURCE!O1396,"")
 )
)
)</f>
        <v>/* 1360 */  { itemToBeCoded,                NOPARAM,                     "REALS",                                       "REALS",                                       (0 &lt;&lt; TAM_MAX_BITS) |     0, CAT_MENU | SLS_UNCHANGED | US_UNCHANGED | EIM_DISABLED | PTP_DISABLED     },</v>
      </c>
    </row>
    <row r="1397" spans="1:1">
      <c r="A1397" s="80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IF(lookups!$E$2-LEN(SOURCE!C1397) &gt;= 0, REPT(" ",lookups!$E$2-LEN(SOURCE!C1397)), "")&amp;
      SOURCE!D1397&amp;", "&amp; IF(lookups!$F$2-LEN(SOURCE!D1397) &gt;= 0, REPT(" ",lookups!$F$2-LEN(SOURCE!D1397)), "")&amp;
      SOURCE!E1397&amp;", "&amp; IF(lookups!$G$2-LEN(SOURCE!E1397) &gt;=0, REPT(" ",lookups!$G$2-LEN(SOURCE!E1397)), "")&amp;
      SOURCE!F1397&amp;", "&amp; IF(lookups!$H$2-LEN(SOURCE!F1397) &gt;= 0, REPT(" ",lookups!$H$2-LEN(SOURCE!F1397)+2), "")&amp;"("&amp;
      SUBSTITUTE(TEXT(SOURCE!G1397,"??0"),"  ","")&amp;" &lt;&lt; TAM_MAX_BITS) |"&amp; IF(lookups!$I$2-3 &gt;= 0, REPT(" ",MAX(1,lookups!$I$2-5+4+1-1-LEN(  IF(ISTEXT(SOURCE!H1397),SOURCE!H1397,  SUBSTITUTE(SUBSTITUTE(TEXT(SOURCE!H1397,"????0"),"  ","")," ",""))   ))), "")&amp;
       IF(ISTEXT(SOURCE!H1397),SOURCE!H1397, SUBSTITUTE(SUBSTITUTE(TEXT(SOURCE!H1397,"????0"),"  ","")," ",""))   &amp;","&amp; IF(lookups!$J$2-3 &gt;= 0, REPT(" ",lookups!$J$2-3-5), "")&amp;
      SOURCE!I1397&amp;
" | "&amp; IF(lookups!$K$2-LEN(SOURCE!I1397) &gt;= 0, REPT(" ",lookups!$K$2-LEN(SOURCE!I1397)), "")&amp;
      SOURCE!J1397&amp;      IF(lookups!$L$2-LEN(SOURCE!J1397) &gt;= 0, REPT(" ",lookups!$L$2-LEN(SOURCE!J1397)), "")&amp;
" | "&amp; IF(lookups!$K$2-LEN(SOURCE!I1397) &gt;= 0, REPT(" ",lookups!$K$2-LEN(SOURCE!I1397)), "")&amp;
      SOURCE!K1397&amp;      IF(lookups!$L$2-LEN(SOURCE!K1397) &gt;= 0, REPT(" ",lookups!$M$2-LEN(SOURCE!K1397)), "")&amp;
" | "&amp; SOURCE!L1397&amp;      IF(lookups!$O$2-LEN(SOURCE!L1397) &gt;= 0, REPT(" ",lookups!$O$2-LEN(SOURCE!L1397)), "")&amp;
" | "&amp; SOURCE!M1397&amp;      IF(lookups!$P$2-LEN(SOURCE!M1397) &gt;= 0, REPT(" ",lookups!$P$2-LEN(SOURCE!M1397)), "")&amp;
      "},"&amp;IF(SOURCE!O1397&lt;&gt;"",""&amp;SOURCE!O1397,"")
 )
)
)</f>
        <v>/* 1361 */  { itemToBeCoded,                NOPARAM,                     "Solver",                                      "Solver",                                      (0 &lt;&lt; TAM_MAX_BITS) |     0, CAT_MENU | SLS_UNCHANGED | US_UNCHANGED | EIM_DISABLED | PTP_DISABLED     },</v>
      </c>
    </row>
    <row r="1398" spans="1:1">
      <c r="A1398" s="80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IF(lookups!$E$2-LEN(SOURCE!C1398) &gt;= 0, REPT(" ",lookups!$E$2-LEN(SOURCE!C1398)), "")&amp;
      SOURCE!D1398&amp;", "&amp; IF(lookups!$F$2-LEN(SOURCE!D1398) &gt;= 0, REPT(" ",lookups!$F$2-LEN(SOURCE!D1398)), "")&amp;
      SOURCE!E1398&amp;", "&amp; IF(lookups!$G$2-LEN(SOURCE!E1398) &gt;=0, REPT(" ",lookups!$G$2-LEN(SOURCE!E1398)), "")&amp;
      SOURCE!F1398&amp;", "&amp; IF(lookups!$H$2-LEN(SOURCE!F1398) &gt;= 0, REPT(" ",lookups!$H$2-LEN(SOURCE!F1398)+2), "")&amp;"("&amp;
      SUBSTITUTE(TEXT(SOURCE!G1398,"??0"),"  ","")&amp;" &lt;&lt; TAM_MAX_BITS) |"&amp; IF(lookups!$I$2-3 &gt;= 0, REPT(" ",MAX(1,lookups!$I$2-5+4+1-1-LEN(  IF(ISTEXT(SOURCE!H1398),SOURCE!H1398,  SUBSTITUTE(SUBSTITUTE(TEXT(SOURCE!H1398,"????0"),"  ","")," ",""))   ))), "")&amp;
       IF(ISTEXT(SOURCE!H1398),SOURCE!H1398, SUBSTITUTE(SUBSTITUTE(TEXT(SOURCE!H1398,"????0"),"  ","")," ",""))   &amp;","&amp; IF(lookups!$J$2-3 &gt;= 0, REPT(" ",lookups!$J$2-3-5), "")&amp;
      SOURCE!I1398&amp;
" | "&amp; IF(lookups!$K$2-LEN(SOURCE!I1398) &gt;= 0, REPT(" ",lookups!$K$2-LEN(SOURCE!I1398)), "")&amp;
      SOURCE!J1398&amp;      IF(lookups!$L$2-LEN(SOURCE!J1398) &gt;= 0, REPT(" ",lookups!$L$2-LEN(SOURCE!J1398)), "")&amp;
" | "&amp; IF(lookups!$K$2-LEN(SOURCE!I1398) &gt;= 0, REPT(" ",lookups!$K$2-LEN(SOURCE!I1398)), "")&amp;
      SOURCE!K1398&amp;      IF(lookups!$L$2-LEN(SOURCE!K1398) &gt;= 0, REPT(" ",lookups!$M$2-LEN(SOURCE!K1398)), "")&amp;
" | "&amp; SOURCE!L1398&amp;      IF(lookups!$O$2-LEN(SOURCE!L1398) &gt;= 0, REPT(" ",lookups!$O$2-LEN(SOURCE!L1398)), "")&amp;
" | "&amp; SOURCE!M1398&amp;      IF(lookups!$P$2-LEN(SOURCE!M1398) &gt;= 0, REPT(" ",lookups!$P$2-LEN(SOURCE!M1398)), "")&amp;
      "},"&amp;IF(SOURCE!O1398&lt;&gt;"",""&amp;SOURCE!O1398,"")
 )
)
)</f>
        <v>/* 1362 */  { itemToBeCoded,                NOPARAM,                     "STAT",                                        "STAT",                                        (0 &lt;&lt; TAM_MAX_BITS) |     0, CAT_MENU | SLS_UNCHANGED | US_UNCHANGED | EIM_DISABLED | PTP_DISABLED     },</v>
      </c>
    </row>
    <row r="1399" spans="1:1">
      <c r="A1399" s="80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IF(lookups!$E$2-LEN(SOURCE!C1399) &gt;= 0, REPT(" ",lookups!$E$2-LEN(SOURCE!C1399)), "")&amp;
      SOURCE!D1399&amp;", "&amp; IF(lookups!$F$2-LEN(SOURCE!D1399) &gt;= 0, REPT(" ",lookups!$F$2-LEN(SOURCE!D1399)), "")&amp;
      SOURCE!E1399&amp;", "&amp; IF(lookups!$G$2-LEN(SOURCE!E1399) &gt;=0, REPT(" ",lookups!$G$2-LEN(SOURCE!E1399)), "")&amp;
      SOURCE!F1399&amp;", "&amp; IF(lookups!$H$2-LEN(SOURCE!F1399) &gt;= 0, REPT(" ",lookups!$H$2-LEN(SOURCE!F1399)+2), "")&amp;"("&amp;
      SUBSTITUTE(TEXT(SOURCE!G1399,"??0"),"  ","")&amp;" &lt;&lt; TAM_MAX_BITS) |"&amp; IF(lookups!$I$2-3 &gt;= 0, REPT(" ",MAX(1,lookups!$I$2-5+4+1-1-LEN(  IF(ISTEXT(SOURCE!H1399),SOURCE!H1399,  SUBSTITUTE(SUBSTITUTE(TEXT(SOURCE!H1399,"????0"),"  ","")," ",""))   ))), "")&amp;
       IF(ISTEXT(SOURCE!H1399),SOURCE!H1399, SUBSTITUTE(SUBSTITUTE(TEXT(SOURCE!H1399,"????0"),"  ","")," ",""))   &amp;","&amp; IF(lookups!$J$2-3 &gt;= 0, REPT(" ",lookups!$J$2-3-5), "")&amp;
      SOURCE!I1399&amp;
" | "&amp; IF(lookups!$K$2-LEN(SOURCE!I1399) &gt;= 0, REPT(" ",lookups!$K$2-LEN(SOURCE!I1399)), "")&amp;
      SOURCE!J1399&amp;      IF(lookups!$L$2-LEN(SOURCE!J1399) &gt;= 0, REPT(" ",lookups!$L$2-LEN(SOURCE!J1399)), "")&amp;
" | "&amp; IF(lookups!$K$2-LEN(SOURCE!I1399) &gt;= 0, REPT(" ",lookups!$K$2-LEN(SOURCE!I1399)), "")&amp;
      SOURCE!K1399&amp;      IF(lookups!$L$2-LEN(SOURCE!K1399) &gt;= 0, REPT(" ",lookups!$M$2-LEN(SOURCE!K1399)), "")&amp;
" | "&amp; SOURCE!L1399&amp;      IF(lookups!$O$2-LEN(SOURCE!L1399) &gt;= 0, REPT(" ",lookups!$O$2-LEN(SOURCE!L1399)), "")&amp;
" | "&amp; SOURCE!M1399&amp;      IF(lookups!$P$2-LEN(SOURCE!M1399) &gt;= 0, REPT(" ",lookups!$P$2-LEN(SOURCE!M1399)), "")&amp;
      "},"&amp;IF(SOURCE!O1399&lt;&gt;"",""&amp;SOURCE!O1399,"")
 )
)
)</f>
        <v>/* 1363 */  { itemToBeCoded,                NOPARAM,                     "STK",                                         "STK",                                         (0 &lt;&lt; TAM_MAX_BITS) |     0, CAT_MENU | SLS_UNCHANGED | US_UNCHANGED | EIM_DISABLED | PTP_DISABLED     },</v>
      </c>
    </row>
    <row r="1400" spans="1:1">
      <c r="A1400" s="80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IF(lookups!$E$2-LEN(SOURCE!C1400) &gt;= 0, REPT(" ",lookups!$E$2-LEN(SOURCE!C1400)), "")&amp;
      SOURCE!D1400&amp;", "&amp; IF(lookups!$F$2-LEN(SOURCE!D1400) &gt;= 0, REPT(" ",lookups!$F$2-LEN(SOURCE!D1400)), "")&amp;
      SOURCE!E1400&amp;", "&amp; IF(lookups!$G$2-LEN(SOURCE!E1400) &gt;=0, REPT(" ",lookups!$G$2-LEN(SOURCE!E1400)), "")&amp;
      SOURCE!F1400&amp;", "&amp; IF(lookups!$H$2-LEN(SOURCE!F1400) &gt;= 0, REPT(" ",lookups!$H$2-LEN(SOURCE!F1400)+2), "")&amp;"("&amp;
      SUBSTITUTE(TEXT(SOURCE!G1400,"??0"),"  ","")&amp;" &lt;&lt; TAM_MAX_BITS) |"&amp; IF(lookups!$I$2-3 &gt;= 0, REPT(" ",MAX(1,lookups!$I$2-5+4+1-1-LEN(  IF(ISTEXT(SOURCE!H1400),SOURCE!H1400,  SUBSTITUTE(SUBSTITUTE(TEXT(SOURCE!H1400,"????0"),"  ","")," ",""))   ))), "")&amp;
       IF(ISTEXT(SOURCE!H1400),SOURCE!H1400, SUBSTITUTE(SUBSTITUTE(TEXT(SOURCE!H1400,"????0"),"  ","")," ",""))   &amp;","&amp; IF(lookups!$J$2-3 &gt;= 0, REPT(" ",lookups!$J$2-3-5), "")&amp;
      SOURCE!I1400&amp;
" | "&amp; IF(lookups!$K$2-LEN(SOURCE!I1400) &gt;= 0, REPT(" ",lookups!$K$2-LEN(SOURCE!I1400)), "")&amp;
      SOURCE!J1400&amp;      IF(lookups!$L$2-LEN(SOURCE!J1400) &gt;= 0, REPT(" ",lookups!$L$2-LEN(SOURCE!J1400)), "")&amp;
" | "&amp; IF(lookups!$K$2-LEN(SOURCE!I1400) &gt;= 0, REPT(" ",lookups!$K$2-LEN(SOURCE!I1400)), "")&amp;
      SOURCE!K1400&amp;      IF(lookups!$L$2-LEN(SOURCE!K1400) &gt;= 0, REPT(" ",lookups!$M$2-LEN(SOURCE!K1400)), "")&amp;
" | "&amp; SOURCE!L1400&amp;      IF(lookups!$O$2-LEN(SOURCE!L1400) &gt;= 0, REPT(" ",lookups!$O$2-LEN(SOURCE!L1400)), "")&amp;
" | "&amp; SOURCE!M1400&amp;      IF(lookups!$P$2-LEN(SOURCE!M1400) &gt;= 0, REPT(" ",lookups!$P$2-LEN(SOURCE!M1400)), "")&amp;
      "},"&amp;IF(SOURCE!O1400&lt;&gt;"",""&amp;SOURCE!O1400,"")
 )
)
)</f>
        <v>/* 1364 */  { itemToBeCoded,                NOPARAM,                     "STRING",                                      "STRING",                                      (0 &lt;&lt; TAM_MAX_BITS) |     0, CAT_MENU | SLS_UNCHANGED | US_UNCHANGED | EIM_DISABLED | PTP_DISABLED     },</v>
      </c>
    </row>
    <row r="1401" spans="1:1">
      <c r="A1401" s="80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IF(lookups!$E$2-LEN(SOURCE!C1401) &gt;= 0, REPT(" ",lookups!$E$2-LEN(SOURCE!C1401)), "")&amp;
      SOURCE!D1401&amp;", "&amp; IF(lookups!$F$2-LEN(SOURCE!D1401) &gt;= 0, REPT(" ",lookups!$F$2-LEN(SOURCE!D1401)), "")&amp;
      SOURCE!E1401&amp;", "&amp; IF(lookups!$G$2-LEN(SOURCE!E1401) &gt;=0, REPT(" ",lookups!$G$2-LEN(SOURCE!E1401)), "")&amp;
      SOURCE!F1401&amp;", "&amp; IF(lookups!$H$2-LEN(SOURCE!F1401) &gt;= 0, REPT(" ",lookups!$H$2-LEN(SOURCE!F1401)+2), "")&amp;"("&amp;
      SUBSTITUTE(TEXT(SOURCE!G1401,"??0"),"  ","")&amp;" &lt;&lt; TAM_MAX_BITS) |"&amp; IF(lookups!$I$2-3 &gt;= 0, REPT(" ",MAX(1,lookups!$I$2-5+4+1-1-LEN(  IF(ISTEXT(SOURCE!H1401),SOURCE!H1401,  SUBSTITUTE(SUBSTITUTE(TEXT(SOURCE!H1401,"????0"),"  ","")," ",""))   ))), "")&amp;
       IF(ISTEXT(SOURCE!H1401),SOURCE!H1401, SUBSTITUTE(SUBSTITUTE(TEXT(SOURCE!H1401,"????0"),"  ","")," ",""))   &amp;","&amp; IF(lookups!$J$2-3 &gt;= 0, REPT(" ",lookups!$J$2-3-5), "")&amp;
      SOURCE!I1401&amp;
" | "&amp; IF(lookups!$K$2-LEN(SOURCE!I1401) &gt;= 0, REPT(" ",lookups!$K$2-LEN(SOURCE!I1401)), "")&amp;
      SOURCE!J1401&amp;      IF(lookups!$L$2-LEN(SOURCE!J1401) &gt;= 0, REPT(" ",lookups!$L$2-LEN(SOURCE!J1401)), "")&amp;
" | "&amp; IF(lookups!$K$2-LEN(SOURCE!I1401) &gt;= 0, REPT(" ",lookups!$K$2-LEN(SOURCE!I1401)), "")&amp;
      SOURCE!K1401&amp;      IF(lookups!$L$2-LEN(SOURCE!K1401) &gt;= 0, REPT(" ",lookups!$M$2-LEN(SOURCE!K1401)), "")&amp;
" | "&amp; SOURCE!L1401&amp;      IF(lookups!$O$2-LEN(SOURCE!L1401) &gt;= 0, REPT(" ",lookups!$O$2-LEN(SOURCE!L1401)), "")&amp;
" | "&amp; SOURCE!M1401&amp;      IF(lookups!$P$2-LEN(SOURCE!M1401) &gt;= 0, REPT(" ",lookups!$P$2-LEN(SOURCE!M1401)), "")&amp;
      "},"&amp;IF(SOURCE!O1401&lt;&gt;"",""&amp;SOURCE!O1401,"")
 )
)
)</f>
        <v>/* 1365 */  { itemToBeCoded,                NOPARAM,                     "TEST",                                        "TEST",                                        (0 &lt;&lt; TAM_MAX_BITS) |     0, CAT_MENU | SLS_UNCHANGED | US_UNCHANGED | EIM_DISABLED | PTP_DISABLED     },</v>
      </c>
    </row>
    <row r="1402" spans="1:1">
      <c r="A1402" s="80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IF(lookups!$E$2-LEN(SOURCE!C1402) &gt;= 0, REPT(" ",lookups!$E$2-LEN(SOURCE!C1402)), "")&amp;
      SOURCE!D1402&amp;", "&amp; IF(lookups!$F$2-LEN(SOURCE!D1402) &gt;= 0, REPT(" ",lookups!$F$2-LEN(SOURCE!D1402)), "")&amp;
      SOURCE!E1402&amp;", "&amp; IF(lookups!$G$2-LEN(SOURCE!E1402) &gt;=0, REPT(" ",lookups!$G$2-LEN(SOURCE!E1402)), "")&amp;
      SOURCE!F1402&amp;", "&amp; IF(lookups!$H$2-LEN(SOURCE!F1402) &gt;= 0, REPT(" ",lookups!$H$2-LEN(SOURCE!F1402)+2), "")&amp;"("&amp;
      SUBSTITUTE(TEXT(SOURCE!G1402,"??0"),"  ","")&amp;" &lt;&lt; TAM_MAX_BITS) |"&amp; IF(lookups!$I$2-3 &gt;= 0, REPT(" ",MAX(1,lookups!$I$2-5+4+1-1-LEN(  IF(ISTEXT(SOURCE!H1402),SOURCE!H1402,  SUBSTITUTE(SUBSTITUTE(TEXT(SOURCE!H1402,"????0"),"  ","")," ",""))   ))), "")&amp;
       IF(ISTEXT(SOURCE!H1402),SOURCE!H1402, SUBSTITUTE(SUBSTITUTE(TEXT(SOURCE!H1402,"????0"),"  ","")," ",""))   &amp;","&amp; IF(lookups!$J$2-3 &gt;= 0, REPT(" ",lookups!$J$2-3-5), "")&amp;
      SOURCE!I1402&amp;
" | "&amp; IF(lookups!$K$2-LEN(SOURCE!I1402) &gt;= 0, REPT(" ",lookups!$K$2-LEN(SOURCE!I1402)), "")&amp;
      SOURCE!J1402&amp;      IF(lookups!$L$2-LEN(SOURCE!J1402) &gt;= 0, REPT(" ",lookups!$L$2-LEN(SOURCE!J1402)), "")&amp;
" | "&amp; IF(lookups!$K$2-LEN(SOURCE!I1402) &gt;= 0, REPT(" ",lookups!$K$2-LEN(SOURCE!I1402)), "")&amp;
      SOURCE!K1402&amp;      IF(lookups!$L$2-LEN(SOURCE!K1402) &gt;= 0, REPT(" ",lookups!$M$2-LEN(SOURCE!K1402)), "")&amp;
" | "&amp; SOURCE!L1402&amp;      IF(lookups!$O$2-LEN(SOURCE!L1402) &gt;= 0, REPT(" ",lookups!$O$2-LEN(SOURCE!L1402)), "")&amp;
" | "&amp; SOURCE!M1402&amp;      IF(lookups!$P$2-LEN(SOURCE!M1402) &gt;= 0, REPT(" ",lookups!$P$2-LEN(SOURCE!M1402)), "")&amp;
      "},"&amp;IF(SOURCE!O1402&lt;&gt;"",""&amp;SOURCE!O1402,"")
 )
)
)</f>
        <v>/* 1366 */  { itemToBeCoded,                NOPARAM,                     "TIMES",                                       "TIMES",                                       (0 &lt;&lt; TAM_MAX_BITS) |     0, CAT_MENU | SLS_UNCHANGED | US_UNCHANGED | EIM_DISABLED | PTP_DISABLED     },</v>
      </c>
    </row>
    <row r="1403" spans="1:1">
      <c r="A1403" s="80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IF(lookups!$E$2-LEN(SOURCE!C1403) &gt;= 0, REPT(" ",lookups!$E$2-LEN(SOURCE!C1403)), "")&amp;
      SOURCE!D1403&amp;", "&amp; IF(lookups!$F$2-LEN(SOURCE!D1403) &gt;= 0, REPT(" ",lookups!$F$2-LEN(SOURCE!D1403)), "")&amp;
      SOURCE!E1403&amp;", "&amp; IF(lookups!$G$2-LEN(SOURCE!E1403) &gt;=0, REPT(" ",lookups!$G$2-LEN(SOURCE!E1403)), "")&amp;
      SOURCE!F1403&amp;", "&amp; IF(lookups!$H$2-LEN(SOURCE!F1403) &gt;= 0, REPT(" ",lookups!$H$2-LEN(SOURCE!F1403)+2), "")&amp;"("&amp;
      SUBSTITUTE(TEXT(SOURCE!G1403,"??0"),"  ","")&amp;" &lt;&lt; TAM_MAX_BITS) |"&amp; IF(lookups!$I$2-3 &gt;= 0, REPT(" ",MAX(1,lookups!$I$2-5+4+1-1-LEN(  IF(ISTEXT(SOURCE!H1403),SOURCE!H1403,  SUBSTITUTE(SUBSTITUTE(TEXT(SOURCE!H1403,"????0"),"  ","")," ",""))   ))), "")&amp;
       IF(ISTEXT(SOURCE!H1403),SOURCE!H1403, SUBSTITUTE(SUBSTITUTE(TEXT(SOURCE!H1403,"????0"),"  ","")," ",""))   &amp;","&amp; IF(lookups!$J$2-3 &gt;= 0, REPT(" ",lookups!$J$2-3-5), "")&amp;
      SOURCE!I1403&amp;
" | "&amp; IF(lookups!$K$2-LEN(SOURCE!I1403) &gt;= 0, REPT(" ",lookups!$K$2-LEN(SOURCE!I1403)), "")&amp;
      SOURCE!J1403&amp;      IF(lookups!$L$2-LEN(SOURCE!J1403) &gt;= 0, REPT(" ",lookups!$L$2-LEN(SOURCE!J1403)), "")&amp;
" | "&amp; IF(lookups!$K$2-LEN(SOURCE!I1403) &gt;= 0, REPT(" ",lookups!$K$2-LEN(SOURCE!I1403)), "")&amp;
      SOURCE!K1403&amp;      IF(lookups!$L$2-LEN(SOURCE!K1403) &gt;= 0, REPT(" ",lookups!$M$2-LEN(SOURCE!K1403)), "")&amp;
" | "&amp; SOURCE!L1403&amp;      IF(lookups!$O$2-LEN(SOURCE!L1403) &gt;= 0, REPT(" ",lookups!$O$2-LEN(SOURCE!L1403)), "")&amp;
" | "&amp; SOURCE!M1403&amp;      IF(lookups!$P$2-LEN(SOURCE!M1403) &gt;= 0, REPT(" ",lookups!$P$2-LEN(SOURCE!M1403)), "")&amp;
      "},"&amp;IF(SOURCE!O1403&lt;&gt;"",""&amp;SOURCE!O1403,"")
 )
)
)</f>
        <v>/* 1367 */  { itemToBeCoded,                NOPARAM,                     "TRIG",                                        "TRIG",                                        (0 &lt;&lt; TAM_MAX_BITS) |     0, CAT_MENU | SLS_UNCHANGED | US_UNCHANGED | EIM_DISABLED | PTP_DISABLED     },//JM</v>
      </c>
    </row>
    <row r="1404" spans="1:1">
      <c r="A1404" s="80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IF(lookups!$E$2-LEN(SOURCE!C1404) &gt;= 0, REPT(" ",lookups!$E$2-LEN(SOURCE!C1404)), "")&amp;
      SOURCE!D1404&amp;", "&amp; IF(lookups!$F$2-LEN(SOURCE!D1404) &gt;= 0, REPT(" ",lookups!$F$2-LEN(SOURCE!D1404)), "")&amp;
      SOURCE!E1404&amp;", "&amp; IF(lookups!$G$2-LEN(SOURCE!E1404) &gt;=0, REPT(" ",lookups!$G$2-LEN(SOURCE!E1404)), "")&amp;
      SOURCE!F1404&amp;", "&amp; IF(lookups!$H$2-LEN(SOURCE!F1404) &gt;= 0, REPT(" ",lookups!$H$2-LEN(SOURCE!F1404)+2), "")&amp;"("&amp;
      SUBSTITUTE(TEXT(SOURCE!G1404,"??0"),"  ","")&amp;" &lt;&lt; TAM_MAX_BITS) |"&amp; IF(lookups!$I$2-3 &gt;= 0, REPT(" ",MAX(1,lookups!$I$2-5+4+1-1-LEN(  IF(ISTEXT(SOURCE!H1404),SOURCE!H1404,  SUBSTITUTE(SUBSTITUTE(TEXT(SOURCE!H1404,"????0"),"  ","")," ",""))   ))), "")&amp;
       IF(ISTEXT(SOURCE!H1404),SOURCE!H1404, SUBSTITUTE(SUBSTITUTE(TEXT(SOURCE!H1404,"????0"),"  ","")," ",""))   &amp;","&amp; IF(lookups!$J$2-3 &gt;= 0, REPT(" ",lookups!$J$2-3-5), "")&amp;
      SOURCE!I1404&amp;
" | "&amp; IF(lookups!$K$2-LEN(SOURCE!I1404) &gt;= 0, REPT(" ",lookups!$K$2-LEN(SOURCE!I1404)), "")&amp;
      SOURCE!J1404&amp;      IF(lookups!$L$2-LEN(SOURCE!J1404) &gt;= 0, REPT(" ",lookups!$L$2-LEN(SOURCE!J1404)), "")&amp;
" | "&amp; IF(lookups!$K$2-LEN(SOURCE!I1404) &gt;= 0, REPT(" ",lookups!$K$2-LEN(SOURCE!I1404)), "")&amp;
      SOURCE!K1404&amp;      IF(lookups!$L$2-LEN(SOURCE!K1404) &gt;= 0, REPT(" ",lookups!$M$2-LEN(SOURCE!K1404)), "")&amp;
" | "&amp; SOURCE!L1404&amp;      IF(lookups!$O$2-LEN(SOURCE!L1404) &gt;= 0, REPT(" ",lookups!$O$2-LEN(SOURCE!L1404)), "")&amp;
" | "&amp; SOURCE!M1404&amp;      IF(lookups!$P$2-LEN(SOURCE!M1404) &gt;= 0, REPT(" ",lookups!$P$2-LEN(SOURCE!M1404)), "")&amp;
      "},"&amp;IF(SOURCE!O1404&lt;&gt;"",""&amp;SOURCE!O1404,"")
 )
)
)</f>
        <v>/* 1368 */  { itemToBeCoded,                NOPARAM,                     "TVM",                                         "TVM",                                         (0 &lt;&lt; TAM_MAX_BITS) |     0, CAT_MENU | SLS_UNCHANGED | US_UNCHANGED | EIM_DISABLED | PTP_DISABLED     },</v>
      </c>
    </row>
    <row r="1405" spans="1:1">
      <c r="A1405" s="80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IF(lookups!$E$2-LEN(SOURCE!C1405) &gt;= 0, REPT(" ",lookups!$E$2-LEN(SOURCE!C1405)), "")&amp;
      SOURCE!D1405&amp;", "&amp; IF(lookups!$F$2-LEN(SOURCE!D1405) &gt;= 0, REPT(" ",lookups!$F$2-LEN(SOURCE!D1405)), "")&amp;
      SOURCE!E1405&amp;", "&amp; IF(lookups!$G$2-LEN(SOURCE!E1405) &gt;=0, REPT(" ",lookups!$G$2-LEN(SOURCE!E1405)), "")&amp;
      SOURCE!F1405&amp;", "&amp; IF(lookups!$H$2-LEN(SOURCE!F1405) &gt;= 0, REPT(" ",lookups!$H$2-LEN(SOURCE!F1405)+2), "")&amp;"("&amp;
      SUBSTITUTE(TEXT(SOURCE!G1405,"??0"),"  ","")&amp;" &lt;&lt; TAM_MAX_BITS) |"&amp; IF(lookups!$I$2-3 &gt;= 0, REPT(" ",MAX(1,lookups!$I$2-5+4+1-1-LEN(  IF(ISTEXT(SOURCE!H1405),SOURCE!H1405,  SUBSTITUTE(SUBSTITUTE(TEXT(SOURCE!H1405,"????0"),"  ","")," ",""))   ))), "")&amp;
       IF(ISTEXT(SOURCE!H1405),SOURCE!H1405, SUBSTITUTE(SUBSTITUTE(TEXT(SOURCE!H1405,"????0"),"  ","")," ",""))   &amp;","&amp; IF(lookups!$J$2-3 &gt;= 0, REPT(" ",lookups!$J$2-3-5), "")&amp;
      SOURCE!I1405&amp;
" | "&amp; IF(lookups!$K$2-LEN(SOURCE!I1405) &gt;= 0, REPT(" ",lookups!$K$2-LEN(SOURCE!I1405)), "")&amp;
      SOURCE!J1405&amp;      IF(lookups!$L$2-LEN(SOURCE!J1405) &gt;= 0, REPT(" ",lookups!$L$2-LEN(SOURCE!J1405)), "")&amp;
" | "&amp; IF(lookups!$K$2-LEN(SOURCE!I1405) &gt;= 0, REPT(" ",lookups!$K$2-LEN(SOURCE!I1405)), "")&amp;
      SOURCE!K1405&amp;      IF(lookups!$L$2-LEN(SOURCE!K1405) &gt;= 0, REPT(" ",lookups!$M$2-LEN(SOURCE!K1405)), "")&amp;
" | "&amp; SOURCE!L1405&amp;      IF(lookups!$O$2-LEN(SOURCE!L1405) &gt;= 0, REPT(" ",lookups!$O$2-LEN(SOURCE!L1405)), "")&amp;
" | "&amp; SOURCE!M1405&amp;      IF(lookups!$P$2-LEN(SOURCE!M1405) &gt;= 0, REPT(" ",lookups!$P$2-LEN(SOURCE!M1405)), "")&amp;
      "},"&amp;IF(SOURCE!O1405&lt;&gt;"",""&amp;SOURCE!O1405,"")
 )
)
)</f>
        <v>/* 1369 */  { itemToBeCoded,                NOPARAM,                     "CONV",                                        "CONV",                                        (0 &lt;&lt; TAM_MAX_BITS) |     0, CAT_MENU | SLS_UNCHANGED | US_UNCHANGED | EIM_DISABLED | PTP_DISABLED     },//JM Change U&gt; arrow to CONV. Changed again to UNIT</v>
      </c>
    </row>
    <row r="1406" spans="1:1">
      <c r="A1406" s="80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IF(lookups!$E$2-LEN(SOURCE!C1406) &gt;= 0, REPT(" ",lookups!$E$2-LEN(SOURCE!C1406)), "")&amp;
      SOURCE!D1406&amp;", "&amp; IF(lookups!$F$2-LEN(SOURCE!D1406) &gt;= 0, REPT(" ",lookups!$F$2-LEN(SOURCE!D1406)), "")&amp;
      SOURCE!E1406&amp;", "&amp; IF(lookups!$G$2-LEN(SOURCE!E1406) &gt;=0, REPT(" ",lookups!$G$2-LEN(SOURCE!E1406)), "")&amp;
      SOURCE!F1406&amp;", "&amp; IF(lookups!$H$2-LEN(SOURCE!F1406) &gt;= 0, REPT(" ",lookups!$H$2-LEN(SOURCE!F1406)+2), "")&amp;"("&amp;
      SUBSTITUTE(TEXT(SOURCE!G1406,"??0"),"  ","")&amp;" &lt;&lt; TAM_MAX_BITS) |"&amp; IF(lookups!$I$2-3 &gt;= 0, REPT(" ",MAX(1,lookups!$I$2-5+4+1-1-LEN(  IF(ISTEXT(SOURCE!H1406),SOURCE!H1406,  SUBSTITUTE(SUBSTITUTE(TEXT(SOURCE!H1406,"????0"),"  ","")," ",""))   ))), "")&amp;
       IF(ISTEXT(SOURCE!H1406),SOURCE!H1406, SUBSTITUTE(SUBSTITUTE(TEXT(SOURCE!H1406,"????0"),"  ","")," ",""))   &amp;","&amp; IF(lookups!$J$2-3 &gt;= 0, REPT(" ",lookups!$J$2-3-5), "")&amp;
      SOURCE!I1406&amp;
" | "&amp; IF(lookups!$K$2-LEN(SOURCE!I1406) &gt;= 0, REPT(" ",lookups!$K$2-LEN(SOURCE!I1406)), "")&amp;
      SOURCE!J1406&amp;      IF(lookups!$L$2-LEN(SOURCE!J1406) &gt;= 0, REPT(" ",lookups!$L$2-LEN(SOURCE!J1406)), "")&amp;
" | "&amp; IF(lookups!$K$2-LEN(SOURCE!I1406) &gt;= 0, REPT(" ",lookups!$K$2-LEN(SOURCE!I1406)), "")&amp;
      SOURCE!K1406&amp;      IF(lookups!$L$2-LEN(SOURCE!K1406) &gt;= 0, REPT(" ",lookups!$M$2-LEN(SOURCE!K1406)), "")&amp;
" | "&amp; SOURCE!L1406&amp;      IF(lookups!$O$2-LEN(SOURCE!L1406) &gt;= 0, REPT(" ",lookups!$O$2-LEN(SOURCE!L1406)), "")&amp;
" | "&amp; SOURCE!M1406&amp;      IF(lookups!$P$2-LEN(SOURCE!M1406) &gt;= 0, REPT(" ",lookups!$P$2-LEN(SOURCE!M1406)), "")&amp;
      "},"&amp;IF(SOURCE!O1406&lt;&gt;"",""&amp;SOURCE!O1406,"")
 )
)
)</f>
        <v>/* 1370 */  { itemToBeCoded,                NOPARAM,                     "VARS",                                        "VARS",                                        (0 &lt;&lt; TAM_MAX_BITS) |     0, CAT_MENU | SLS_UNCHANGED | US_UNCHANGED | EIM_DISABLED | PTP_DISABLED     },</v>
      </c>
    </row>
    <row r="1407" spans="1:1">
      <c r="A1407" s="80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IF(lookups!$E$2-LEN(SOURCE!C1407) &gt;= 0, REPT(" ",lookups!$E$2-LEN(SOURCE!C1407)), "")&amp;
      SOURCE!D1407&amp;", "&amp; IF(lookups!$F$2-LEN(SOURCE!D1407) &gt;= 0, REPT(" ",lookups!$F$2-LEN(SOURCE!D1407)), "")&amp;
      SOURCE!E1407&amp;", "&amp; IF(lookups!$G$2-LEN(SOURCE!E1407) &gt;=0, REPT(" ",lookups!$G$2-LEN(SOURCE!E1407)), "")&amp;
      SOURCE!F1407&amp;", "&amp; IF(lookups!$H$2-LEN(SOURCE!F1407) &gt;= 0, REPT(" ",lookups!$H$2-LEN(SOURCE!F1407)+2), "")&amp;"("&amp;
      SUBSTITUTE(TEXT(SOURCE!G1407,"??0"),"  ","")&amp;" &lt;&lt; TAM_MAX_BITS) |"&amp; IF(lookups!$I$2-3 &gt;= 0, REPT(" ",MAX(1,lookups!$I$2-5+4+1-1-LEN(  IF(ISTEXT(SOURCE!H1407),SOURCE!H1407,  SUBSTITUTE(SUBSTITUTE(TEXT(SOURCE!H1407,"????0"),"  ","")," ",""))   ))), "")&amp;
       IF(ISTEXT(SOURCE!H1407),SOURCE!H1407, SUBSTITUTE(SUBSTITUTE(TEXT(SOURCE!H1407,"????0"),"  ","")," ",""))   &amp;","&amp; IF(lookups!$J$2-3 &gt;= 0, REPT(" ",lookups!$J$2-3-5), "")&amp;
      SOURCE!I1407&amp;
" | "&amp; IF(lookups!$K$2-LEN(SOURCE!I1407) &gt;= 0, REPT(" ",lookups!$K$2-LEN(SOURCE!I1407)), "")&amp;
      SOURCE!J1407&amp;      IF(lookups!$L$2-LEN(SOURCE!J1407) &gt;= 0, REPT(" ",lookups!$L$2-LEN(SOURCE!J1407)), "")&amp;
" | "&amp; IF(lookups!$K$2-LEN(SOURCE!I1407) &gt;= 0, REPT(" ",lookups!$K$2-LEN(SOURCE!I1407)), "")&amp;
      SOURCE!K1407&amp;      IF(lookups!$L$2-LEN(SOURCE!K1407) &gt;= 0, REPT(" ",lookups!$M$2-LEN(SOURCE!K1407)), "")&amp;
" | "&amp; SOURCE!L1407&amp;      IF(lookups!$O$2-LEN(SOURCE!L1407) &gt;= 0, REPT(" ",lookups!$O$2-LEN(SOURCE!L1407)), "")&amp;
" | "&amp; SOURCE!M1407&amp;      IF(lookups!$P$2-LEN(SOURCE!M1407) &gt;= 0, REPT(" ",lookups!$P$2-LEN(SOURCE!M1407)), "")&amp;
      "},"&amp;IF(SOURCE!O1407&lt;&gt;"",""&amp;SOURCE!O1407,"")
 )
)
)</f>
        <v>/* 1371 */  { itemToBeCoded,                NOPARAM,                     "Volume:",                                     "Volume:",                                     (0 &lt;&lt; TAM_MAX_BITS) |     0, CAT_MENU | SLS_UNCHANGED | US_UNCHANGED | EIM_DISABLED | PTP_DISABLED     },</v>
      </c>
    </row>
    <row r="1408" spans="1:1">
      <c r="A1408" s="80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IF(lookups!$E$2-LEN(SOURCE!C1408) &gt;= 0, REPT(" ",lookups!$E$2-LEN(SOURCE!C1408)), "")&amp;
      SOURCE!D1408&amp;", "&amp; IF(lookups!$F$2-LEN(SOURCE!D1408) &gt;= 0, REPT(" ",lookups!$F$2-LEN(SOURCE!D1408)), "")&amp;
      SOURCE!E1408&amp;", "&amp; IF(lookups!$G$2-LEN(SOURCE!E1408) &gt;=0, REPT(" ",lookups!$G$2-LEN(SOURCE!E1408)), "")&amp;
      SOURCE!F1408&amp;", "&amp; IF(lookups!$H$2-LEN(SOURCE!F1408) &gt;= 0, REPT(" ",lookups!$H$2-LEN(SOURCE!F1408)+2), "")&amp;"("&amp;
      SUBSTITUTE(TEXT(SOURCE!G1408,"??0"),"  ","")&amp;" &lt;&lt; TAM_MAX_BITS) |"&amp; IF(lookups!$I$2-3 &gt;= 0, REPT(" ",MAX(1,lookups!$I$2-5+4+1-1-LEN(  IF(ISTEXT(SOURCE!H1408),SOURCE!H1408,  SUBSTITUTE(SUBSTITUTE(TEXT(SOURCE!H1408,"????0"),"  ","")," ",""))   ))), "")&amp;
       IF(ISTEXT(SOURCE!H1408),SOURCE!H1408, SUBSTITUTE(SUBSTITUTE(TEXT(SOURCE!H1408,"????0"),"  ","")," ",""))   &amp;","&amp; IF(lookups!$J$2-3 &gt;= 0, REPT(" ",lookups!$J$2-3-5), "")&amp;
      SOURCE!I1408&amp;
" | "&amp; IF(lookups!$K$2-LEN(SOURCE!I1408) &gt;= 0, REPT(" ",lookups!$K$2-LEN(SOURCE!I1408)), "")&amp;
      SOURCE!J1408&amp;      IF(lookups!$L$2-LEN(SOURCE!J1408) &gt;= 0, REPT(" ",lookups!$L$2-LEN(SOURCE!J1408)), "")&amp;
" | "&amp; IF(lookups!$K$2-LEN(SOURCE!I1408) &gt;= 0, REPT(" ",lookups!$K$2-LEN(SOURCE!I1408)), "")&amp;
      SOURCE!K1408&amp;      IF(lookups!$L$2-LEN(SOURCE!K1408) &gt;= 0, REPT(" ",lookups!$M$2-LEN(SOURCE!K1408)), "")&amp;
" | "&amp; SOURCE!L1408&amp;      IF(lookups!$O$2-LEN(SOURCE!L1408) &gt;= 0, REPT(" ",lookups!$O$2-LEN(SOURCE!L1408)), "")&amp;
" | "&amp; SOURCE!M1408&amp;      IF(lookups!$P$2-LEN(SOURCE!M1408) &gt;= 0, REPT(" ",lookups!$P$2-LEN(SOURCE!M1408)), "")&amp;
      "},"&amp;IF(SOURCE!O1408&lt;&gt;"",""&amp;SOURCE!O1408,"")
 )
)
)</f>
        <v>/* 1372 */  { itemToBeCoded,                NOPARAM,                     "X.FN",                                        "X.FN",                                        (0 &lt;&lt; TAM_MAX_BITS) |     0, CAT_MENU | SLS_UNCHANGED | US_UNCHANGED | EIM_DISABLED | PTP_DISABLED     },</v>
      </c>
    </row>
    <row r="1409" spans="1:1">
      <c r="A1409" s="80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IF(lookups!$E$2-LEN(SOURCE!C1409) &gt;= 0, REPT(" ",lookups!$E$2-LEN(SOURCE!C1409)), "")&amp;
      SOURCE!D1409&amp;", "&amp; IF(lookups!$F$2-LEN(SOURCE!D1409) &gt;= 0, REPT(" ",lookups!$F$2-LEN(SOURCE!D1409)), "")&amp;
      SOURCE!E1409&amp;", "&amp; IF(lookups!$G$2-LEN(SOURCE!E1409) &gt;=0, REPT(" ",lookups!$G$2-LEN(SOURCE!E1409)), "")&amp;
      SOURCE!F1409&amp;", "&amp; IF(lookups!$H$2-LEN(SOURCE!F1409) &gt;= 0, REPT(" ",lookups!$H$2-LEN(SOURCE!F1409)+2), "")&amp;"("&amp;
      SUBSTITUTE(TEXT(SOURCE!G1409,"??0"),"  ","")&amp;" &lt;&lt; TAM_MAX_BITS) |"&amp; IF(lookups!$I$2-3 &gt;= 0, REPT(" ",MAX(1,lookups!$I$2-5+4+1-1-LEN(  IF(ISTEXT(SOURCE!H1409),SOURCE!H1409,  SUBSTITUTE(SUBSTITUTE(TEXT(SOURCE!H1409,"????0"),"  ","")," ",""))   ))), "")&amp;
       IF(ISTEXT(SOURCE!H1409),SOURCE!H1409, SUBSTITUTE(SUBSTITUTE(TEXT(SOURCE!H1409,"????0"),"  ","")," ",""))   &amp;","&amp; IF(lookups!$J$2-3 &gt;= 0, REPT(" ",lookups!$J$2-3-5), "")&amp;
      SOURCE!I1409&amp;
" | "&amp; IF(lookups!$K$2-LEN(SOURCE!I1409) &gt;= 0, REPT(" ",lookups!$K$2-LEN(SOURCE!I1409)), "")&amp;
      SOURCE!J1409&amp;      IF(lookups!$L$2-LEN(SOURCE!J1409) &gt;= 0, REPT(" ",lookups!$L$2-LEN(SOURCE!J1409)), "")&amp;
" | "&amp; IF(lookups!$K$2-LEN(SOURCE!I1409) &gt;= 0, REPT(" ",lookups!$K$2-LEN(SOURCE!I1409)), "")&amp;
      SOURCE!K1409&amp;      IF(lookups!$L$2-LEN(SOURCE!K1409) &gt;= 0, REPT(" ",lookups!$M$2-LEN(SOURCE!K1409)), "")&amp;
" | "&amp; SOURCE!L1409&amp;      IF(lookups!$O$2-LEN(SOURCE!L1409) &gt;= 0, REPT(" ",lookups!$O$2-LEN(SOURCE!L1409)), "")&amp;
" | "&amp; SOURCE!M1409&amp;      IF(lookups!$P$2-LEN(SOURCE!M1409) &gt;= 0, REPT(" ",lookups!$P$2-LEN(SOURCE!M1409)), "")&amp;
      "},"&amp;IF(SOURCE!O1409&lt;&gt;"",""&amp;SOURCE!O1409,"")
 )
)
)</f>
        <v>/* 1373 */  { itemToBeCoded,                NOPARAM,                     "Dist:",                                       "Dist:",                                       (0 &lt;&lt; TAM_MAX_BITS) |     0, CAT_MENU | SLS_UNCHANGED | US_UNCHANGED | EIM_DISABLED | PTP_DISABLED     },</v>
      </c>
    </row>
    <row r="1410" spans="1:1">
      <c r="A1410" s="80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IF(lookups!$E$2-LEN(SOURCE!C1410) &gt;= 0, REPT(" ",lookups!$E$2-LEN(SOURCE!C1410)), "")&amp;
      SOURCE!D1410&amp;", "&amp; IF(lookups!$F$2-LEN(SOURCE!D1410) &gt;= 0, REPT(" ",lookups!$F$2-LEN(SOURCE!D1410)), "")&amp;
      SOURCE!E1410&amp;", "&amp; IF(lookups!$G$2-LEN(SOURCE!E1410) &gt;=0, REPT(" ",lookups!$G$2-LEN(SOURCE!E1410)), "")&amp;
      SOURCE!F1410&amp;", "&amp; IF(lookups!$H$2-LEN(SOURCE!F1410) &gt;= 0, REPT(" ",lookups!$H$2-LEN(SOURCE!F1410)+2), "")&amp;"("&amp;
      SUBSTITUTE(TEXT(SOURCE!G1410,"??0"),"  ","")&amp;" &lt;&lt; TAM_MAX_BITS) |"&amp; IF(lookups!$I$2-3 &gt;= 0, REPT(" ",MAX(1,lookups!$I$2-5+4+1-1-LEN(  IF(ISTEXT(SOURCE!H1410),SOURCE!H1410,  SUBSTITUTE(SUBSTITUTE(TEXT(SOURCE!H1410,"????0"),"  ","")," ",""))   ))), "")&amp;
       IF(ISTEXT(SOURCE!H1410),SOURCE!H1410, SUBSTITUTE(SUBSTITUTE(TEXT(SOURCE!H1410,"????0"),"  ","")," ",""))   &amp;","&amp; IF(lookups!$J$2-3 &gt;= 0, REPT(" ",lookups!$J$2-3-5), "")&amp;
      SOURCE!I1410&amp;
" | "&amp; IF(lookups!$K$2-LEN(SOURCE!I1410) &gt;= 0, REPT(" ",lookups!$K$2-LEN(SOURCE!I1410)), "")&amp;
      SOURCE!J1410&amp;      IF(lookups!$L$2-LEN(SOURCE!J1410) &gt;= 0, REPT(" ",lookups!$L$2-LEN(SOURCE!J1410)), "")&amp;
" | "&amp; IF(lookups!$K$2-LEN(SOURCE!I1410) &gt;= 0, REPT(" ",lookups!$K$2-LEN(SOURCE!I1410)), "")&amp;
      SOURCE!K1410&amp;      IF(lookups!$L$2-LEN(SOURCE!K1410) &gt;= 0, REPT(" ",lookups!$M$2-LEN(SOURCE!K1410)), "")&amp;
" | "&amp; SOURCE!L1410&amp;      IF(lookups!$O$2-LEN(SOURCE!L1410) &gt;= 0, REPT(" ",lookups!$O$2-LEN(SOURCE!L1410)), "")&amp;
" | "&amp; SOURCE!M1410&amp;      IF(lookups!$P$2-LEN(SOURCE!M1410) &gt;= 0, REPT(" ",lookups!$P$2-LEN(SOURCE!M1410)), "")&amp;
      "},"&amp;IF(SOURCE!O1410&lt;&gt;"",""&amp;SOURCE!O1410,"")
 )
)
)</f>
        <v>/* 1374 */  { itemToBeCoded,                NOPARAM,                     STD_alpha "INTL",                              STD_alpha "INTL",                              (0 &lt;&lt; TAM_MAX_BITS) |     0, CAT_MENU | SLS_UNCHANGED | US_UNCHANGED | EIM_DISABLED | PTP_DISABLED     },</v>
      </c>
    </row>
    <row r="1411" spans="1:1">
      <c r="A1411" s="80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IF(lookups!$E$2-LEN(SOURCE!C1411) &gt;= 0, REPT(" ",lookups!$E$2-LEN(SOURCE!C1411)), "")&amp;
      SOURCE!D1411&amp;", "&amp; IF(lookups!$F$2-LEN(SOURCE!D1411) &gt;= 0, REPT(" ",lookups!$F$2-LEN(SOURCE!D1411)), "")&amp;
      SOURCE!E1411&amp;", "&amp; IF(lookups!$G$2-LEN(SOURCE!E1411) &gt;=0, REPT(" ",lookups!$G$2-LEN(SOURCE!E1411)), "")&amp;
      SOURCE!F1411&amp;", "&amp; IF(lookups!$H$2-LEN(SOURCE!F1411) &gt;= 0, REPT(" ",lookups!$H$2-LEN(SOURCE!F1411)+2), "")&amp;"("&amp;
      SUBSTITUTE(TEXT(SOURCE!G1411,"??0"),"  ","")&amp;" &lt;&lt; TAM_MAX_BITS) |"&amp; IF(lookups!$I$2-3 &gt;= 0, REPT(" ",MAX(1,lookups!$I$2-5+4+1-1-LEN(  IF(ISTEXT(SOURCE!H1411),SOURCE!H1411,  SUBSTITUTE(SUBSTITUTE(TEXT(SOURCE!H1411,"????0"),"  ","")," ",""))   ))), "")&amp;
       IF(ISTEXT(SOURCE!H1411),SOURCE!H1411, SUBSTITUTE(SUBSTITUTE(TEXT(SOURCE!H1411,"????0"),"  ","")," ",""))   &amp;","&amp; IF(lookups!$J$2-3 &gt;= 0, REPT(" ",lookups!$J$2-3-5), "")&amp;
      SOURCE!I1411&amp;
" | "&amp; IF(lookups!$K$2-LEN(SOURCE!I1411) &gt;= 0, REPT(" ",lookups!$K$2-LEN(SOURCE!I1411)), "")&amp;
      SOURCE!J1411&amp;      IF(lookups!$L$2-LEN(SOURCE!J1411) &gt;= 0, REPT(" ",lookups!$L$2-LEN(SOURCE!J1411)), "")&amp;
" | "&amp; IF(lookups!$K$2-LEN(SOURCE!I1411) &gt;= 0, REPT(" ",lookups!$K$2-LEN(SOURCE!I1411)), "")&amp;
      SOURCE!K1411&amp;      IF(lookups!$L$2-LEN(SOURCE!K1411) &gt;= 0, REPT(" ",lookups!$M$2-LEN(SOURCE!K1411)), "")&amp;
" | "&amp; SOURCE!L1411&amp;      IF(lookups!$O$2-LEN(SOURCE!L1411) &gt;= 0, REPT(" ",lookups!$O$2-LEN(SOURCE!L1411)), "")&amp;
" | "&amp; SOURCE!M1411&amp;      IF(lookups!$P$2-LEN(SOURCE!M1411) &gt;= 0, REPT(" ",lookups!$P$2-LEN(SOURCE!M1411)), "")&amp;
      "},"&amp;IF(SOURCE!O1411&lt;&gt;"",""&amp;SOURCE!O1411,"")
 )
)
)</f>
        <v>/* 1375 */  { itemToBeCoded,                NOPARAM,                     STD_alpha "Math",                              STD_alpha "Math",                              (0 &lt;&lt; TAM_MAX_BITS) |     0, CAT_MENU | SLS_UNCHANGED | US_UNCHANGED | EIM_DISABLED | PTP_DISABLED     },</v>
      </c>
    </row>
    <row r="1412" spans="1:1">
      <c r="A1412" s="80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IF(lookups!$E$2-LEN(SOURCE!C1412) &gt;= 0, REPT(" ",lookups!$E$2-LEN(SOURCE!C1412)), "")&amp;
      SOURCE!D1412&amp;", "&amp; IF(lookups!$F$2-LEN(SOURCE!D1412) &gt;= 0, REPT(" ",lookups!$F$2-LEN(SOURCE!D1412)), "")&amp;
      SOURCE!E1412&amp;", "&amp; IF(lookups!$G$2-LEN(SOURCE!E1412) &gt;=0, REPT(" ",lookups!$G$2-LEN(SOURCE!E1412)), "")&amp;
      SOURCE!F1412&amp;", "&amp; IF(lookups!$H$2-LEN(SOURCE!F1412) &gt;= 0, REPT(" ",lookups!$H$2-LEN(SOURCE!F1412)+2), "")&amp;"("&amp;
      SUBSTITUTE(TEXT(SOURCE!G1412,"??0"),"  ","")&amp;" &lt;&lt; TAM_MAX_BITS) |"&amp; IF(lookups!$I$2-3 &gt;= 0, REPT(" ",MAX(1,lookups!$I$2-5+4+1-1-LEN(  IF(ISTEXT(SOURCE!H1412),SOURCE!H1412,  SUBSTITUTE(SUBSTITUTE(TEXT(SOURCE!H1412,"????0"),"  ","")," ",""))   ))), "")&amp;
       IF(ISTEXT(SOURCE!H1412),SOURCE!H1412, SUBSTITUTE(SUBSTITUTE(TEXT(SOURCE!H1412,"????0"),"  ","")," ",""))   &amp;","&amp; IF(lookups!$J$2-3 &gt;= 0, REPT(" ",lookups!$J$2-3-5), "")&amp;
      SOURCE!I1412&amp;
" | "&amp; IF(lookups!$K$2-LEN(SOURCE!I1412) &gt;= 0, REPT(" ",lookups!$K$2-LEN(SOURCE!I1412)), "")&amp;
      SOURCE!J1412&amp;      IF(lookups!$L$2-LEN(SOURCE!J1412) &gt;= 0, REPT(" ",lookups!$L$2-LEN(SOURCE!J1412)), "")&amp;
" | "&amp; IF(lookups!$K$2-LEN(SOURCE!I1412) &gt;= 0, REPT(" ",lookups!$K$2-LEN(SOURCE!I1412)), "")&amp;
      SOURCE!K1412&amp;      IF(lookups!$L$2-LEN(SOURCE!K1412) &gt;= 0, REPT(" ",lookups!$M$2-LEN(SOURCE!K1412)), "")&amp;
" | "&amp; SOURCE!L1412&amp;      IF(lookups!$O$2-LEN(SOURCE!L1412) &gt;= 0, REPT(" ",lookups!$O$2-LEN(SOURCE!L1412)), "")&amp;
" | "&amp; SOURCE!M1412&amp;      IF(lookups!$P$2-LEN(SOURCE!M1412) &gt;= 0, REPT(" ",lookups!$P$2-LEN(SOURCE!M1412)), "")&amp;
      "},"&amp;IF(SOURCE!O1412&lt;&gt;"",""&amp;SOURCE!O1412,"")
 )
)
)</f>
        <v>/* 1376 */  { itemToBeCoded,                NOPARAM,                     STD_alpha ".FN",                               STD_alpha ".FN",                               (0 &lt;&lt; TAM_MAX_BITS) |     0, CAT_MENU | SLS_UNCHANGED | US_UNCHANGED | EIM_DISABLED | PTP_DISABLED     },//JM Changed a.FN to STRNG</v>
      </c>
    </row>
    <row r="1413" spans="1:1">
      <c r="A1413" s="80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IF(lookups!$E$2-LEN(SOURCE!C1413) &gt;= 0, REPT(" ",lookups!$E$2-LEN(SOURCE!C1413)), "")&amp;
      SOURCE!D1413&amp;", "&amp; IF(lookups!$F$2-LEN(SOURCE!D1413) &gt;= 0, REPT(" ",lookups!$F$2-LEN(SOURCE!D1413)), "")&amp;
      SOURCE!E1413&amp;", "&amp; IF(lookups!$G$2-LEN(SOURCE!E1413) &gt;=0, REPT(" ",lookups!$G$2-LEN(SOURCE!E1413)), "")&amp;
      SOURCE!F1413&amp;", "&amp; IF(lookups!$H$2-LEN(SOURCE!F1413) &gt;= 0, REPT(" ",lookups!$H$2-LEN(SOURCE!F1413)+2), "")&amp;"("&amp;
      SUBSTITUTE(TEXT(SOURCE!G1413,"??0"),"  ","")&amp;" &lt;&lt; TAM_MAX_BITS) |"&amp; IF(lookups!$I$2-3 &gt;= 0, REPT(" ",MAX(1,lookups!$I$2-5+4+1-1-LEN(  IF(ISTEXT(SOURCE!H1413),SOURCE!H1413,  SUBSTITUTE(SUBSTITUTE(TEXT(SOURCE!H1413,"????0"),"  ","")," ",""))   ))), "")&amp;
       IF(ISTEXT(SOURCE!H1413),SOURCE!H1413, SUBSTITUTE(SUBSTITUTE(TEXT(SOURCE!H1413,"????0"),"  ","")," ",""))   &amp;","&amp; IF(lookups!$J$2-3 &gt;= 0, REPT(" ",lookups!$J$2-3-5), "")&amp;
      SOURCE!I1413&amp;
" | "&amp; IF(lookups!$K$2-LEN(SOURCE!I1413) &gt;= 0, REPT(" ",lookups!$K$2-LEN(SOURCE!I1413)), "")&amp;
      SOURCE!J1413&amp;      IF(lookups!$L$2-LEN(SOURCE!J1413) &gt;= 0, REPT(" ",lookups!$L$2-LEN(SOURCE!J1413)), "")&amp;
" | "&amp; IF(lookups!$K$2-LEN(SOURCE!I1413) &gt;= 0, REPT(" ",lookups!$K$2-LEN(SOURCE!I1413)), "")&amp;
      SOURCE!K1413&amp;      IF(lookups!$L$2-LEN(SOURCE!K1413) &gt;= 0, REPT(" ",lookups!$M$2-LEN(SOURCE!K1413)), "")&amp;
" | "&amp; SOURCE!L1413&amp;      IF(lookups!$O$2-LEN(SOURCE!L1413) &gt;= 0, REPT(" ",lookups!$O$2-LEN(SOURCE!L1413)), "")&amp;
" | "&amp; SOURCE!M1413&amp;      IF(lookups!$P$2-LEN(SOURCE!M1413) &gt;= 0, REPT(" ",lookups!$P$2-LEN(SOURCE!M1413)), "")&amp;
      "},"&amp;IF(SOURCE!O1413&lt;&gt;"",""&amp;SOURCE!O1413,"")
 )
)
)</f>
        <v>/* 1377 */  { itemToBeCoded,                NOPARAM,                     STD_ALPHA STD_ELLIPSIS STD_OMEGA,              STD_ALPHA STD_ELLIPSIS STD_OMEGA,              (0 &lt;&lt; TAM_MAX_BITS) |     0, CAT_MENU | SLS_UNCHANGED | US_UNCHANGED | EIM_DISABLED | PTP_DISABLED     }, // Upper case greek letters</v>
      </c>
    </row>
    <row r="1414" spans="1:1">
      <c r="A1414" s="80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IF(lookups!$E$2-LEN(SOURCE!C1414) &gt;= 0, REPT(" ",lookups!$E$2-LEN(SOURCE!C1414)), "")&amp;
      SOURCE!D1414&amp;", "&amp; IF(lookups!$F$2-LEN(SOURCE!D1414) &gt;= 0, REPT(" ",lookups!$F$2-LEN(SOURCE!D1414)), "")&amp;
      SOURCE!E1414&amp;", "&amp; IF(lookups!$G$2-LEN(SOURCE!E1414) &gt;=0, REPT(" ",lookups!$G$2-LEN(SOURCE!E1414)), "")&amp;
      SOURCE!F1414&amp;", "&amp; IF(lookups!$H$2-LEN(SOURCE!F1414) &gt;= 0, REPT(" ",lookups!$H$2-LEN(SOURCE!F1414)+2), "")&amp;"("&amp;
      SUBSTITUTE(TEXT(SOURCE!G1414,"??0"),"  ","")&amp;" &lt;&lt; TAM_MAX_BITS) |"&amp; IF(lookups!$I$2-3 &gt;= 0, REPT(" ",MAX(1,lookups!$I$2-5+4+1-1-LEN(  IF(ISTEXT(SOURCE!H1414),SOURCE!H1414,  SUBSTITUTE(SUBSTITUTE(TEXT(SOURCE!H1414,"????0"),"  ","")," ",""))   ))), "")&amp;
       IF(ISTEXT(SOURCE!H1414),SOURCE!H1414, SUBSTITUTE(SUBSTITUTE(TEXT(SOURCE!H1414,"????0"),"  ","")," ",""))   &amp;","&amp; IF(lookups!$J$2-3 &gt;= 0, REPT(" ",lookups!$J$2-3-5), "")&amp;
      SOURCE!I1414&amp;
" | "&amp; IF(lookups!$K$2-LEN(SOURCE!I1414) &gt;= 0, REPT(" ",lookups!$K$2-LEN(SOURCE!I1414)), "")&amp;
      SOURCE!J1414&amp;      IF(lookups!$L$2-LEN(SOURCE!J1414) &gt;= 0, REPT(" ",lookups!$L$2-LEN(SOURCE!J1414)), "")&amp;
" | "&amp; IF(lookups!$K$2-LEN(SOURCE!I1414) &gt;= 0, REPT(" ",lookups!$K$2-LEN(SOURCE!I1414)), "")&amp;
      SOURCE!K1414&amp;      IF(lookups!$L$2-LEN(SOURCE!K1414) &gt;= 0, REPT(" ",lookups!$M$2-LEN(SOURCE!K1414)), "")&amp;
" | "&amp; SOURCE!L1414&amp;      IF(lookups!$O$2-LEN(SOURCE!L1414) &gt;= 0, REPT(" ",lookups!$O$2-LEN(SOURCE!L1414)), "")&amp;
" | "&amp; SOURCE!M1414&amp;      IF(lookups!$P$2-LEN(SOURCE!M1414) &gt;= 0, REPT(" ",lookups!$P$2-LEN(SOURCE!M1414)), "")&amp;
      "},"&amp;IF(SOURCE!O1414&lt;&gt;"",""&amp;SOURCE!O1414,"")
 )
)
)</f>
        <v>/* 1378 */  { itemToBeCoded,                NOPARAM,                     STD_alpha "Misc",                              STD_alpha "Misc",                              (0 &lt;&lt; TAM_MAX_BITS) |     0, CAT_MENU | SLS_UNCHANGED | US_UNCHANGED | EIM_DISABLED | PTP_DISABLED     }, // Upper case intl letters</v>
      </c>
    </row>
    <row r="1415" spans="1:1">
      <c r="A1415" s="80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IF(lookups!$E$2-LEN(SOURCE!C1415) &gt;= 0, REPT(" ",lookups!$E$2-LEN(SOURCE!C1415)), "")&amp;
      SOURCE!D1415&amp;", "&amp; IF(lookups!$F$2-LEN(SOURCE!D1415) &gt;= 0, REPT(" ",lookups!$F$2-LEN(SOURCE!D1415)), "")&amp;
      SOURCE!E1415&amp;", "&amp; IF(lookups!$G$2-LEN(SOURCE!E1415) &gt;=0, REPT(" ",lookups!$G$2-LEN(SOURCE!E1415)), "")&amp;
      SOURCE!F1415&amp;", "&amp; IF(lookups!$H$2-LEN(SOURCE!F1415) &gt;= 0, REPT(" ",lookups!$H$2-LEN(SOURCE!F1415)+2), "")&amp;"("&amp;
      SUBSTITUTE(TEXT(SOURCE!G1415,"??0"),"  ","")&amp;" &lt;&lt; TAM_MAX_BITS) |"&amp; IF(lookups!$I$2-3 &gt;= 0, REPT(" ",MAX(1,lookups!$I$2-5+4+1-1-LEN(  IF(ISTEXT(SOURCE!H1415),SOURCE!H1415,  SUBSTITUTE(SUBSTITUTE(TEXT(SOURCE!H1415,"????0"),"  ","")," ",""))   ))), "")&amp;
       IF(ISTEXT(SOURCE!H1415),SOURCE!H1415, SUBSTITUTE(SUBSTITUTE(TEXT(SOURCE!H1415,"????0"),"  ","")," ",""))   &amp;","&amp; IF(lookups!$J$2-3 &gt;= 0, REPT(" ",lookups!$J$2-3-5), "")&amp;
      SOURCE!I1415&amp;
" | "&amp; IF(lookups!$K$2-LEN(SOURCE!I1415) &gt;= 0, REPT(" ",lookups!$K$2-LEN(SOURCE!I1415)), "")&amp;
      SOURCE!J1415&amp;      IF(lookups!$L$2-LEN(SOURCE!J1415) &gt;= 0, REPT(" ",lookups!$L$2-LEN(SOURCE!J1415)), "")&amp;
" | "&amp; IF(lookups!$K$2-LEN(SOURCE!I1415) &gt;= 0, REPT(" ",lookups!$K$2-LEN(SOURCE!I1415)), "")&amp;
      SOURCE!K1415&amp;      IF(lookups!$L$2-LEN(SOURCE!K1415) &gt;= 0, REPT(" ",lookups!$M$2-LEN(SOURCE!K1415)), "")&amp;
" | "&amp; SOURCE!L1415&amp;      IF(lookups!$O$2-LEN(SOURCE!L1415) &gt;= 0, REPT(" ",lookups!$O$2-LEN(SOURCE!L1415)), "")&amp;
" | "&amp; SOURCE!M1415&amp;      IF(lookups!$P$2-LEN(SOURCE!M1415) &gt;= 0, REPT(" ",lookups!$P$2-LEN(SOURCE!M1415)), "")&amp;
      "},"&amp;IF(SOURCE!O1415&lt;&gt;"",""&amp;SOURCE!O1415,"")
 )
)
)</f>
        <v>/* 1379 */  { itemToBeCoded,                NOPARAM,                     "SYS.FL",                                      "SYS.FL",                                      (0 &lt;&lt; TAM_MAX_BITS) |     0, CAT_MENU | SLS_UNCHANGED | US_UNCHANGED | EIM_DISABLED | PTP_DISABLED     },</v>
      </c>
    </row>
    <row r="1416" spans="1:1">
      <c r="A1416" s="80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IF(lookups!$E$2-LEN(SOURCE!C1416) &gt;= 0, REPT(" ",lookups!$E$2-LEN(SOURCE!C1416)), "")&amp;
      SOURCE!D1416&amp;", "&amp; IF(lookups!$F$2-LEN(SOURCE!D1416) &gt;= 0, REPT(" ",lookups!$F$2-LEN(SOURCE!D1416)), "")&amp;
      SOURCE!E1416&amp;", "&amp; IF(lookups!$G$2-LEN(SOURCE!E1416) &gt;=0, REPT(" ",lookups!$G$2-LEN(SOURCE!E1416)), "")&amp;
      SOURCE!F1416&amp;", "&amp; IF(lookups!$H$2-LEN(SOURCE!F1416) &gt;= 0, REPT(" ",lookups!$H$2-LEN(SOURCE!F1416)+2), "")&amp;"("&amp;
      SUBSTITUTE(TEXT(SOURCE!G1416,"??0"),"  ","")&amp;" &lt;&lt; TAM_MAX_BITS) |"&amp; IF(lookups!$I$2-3 &gt;= 0, REPT(" ",MAX(1,lookups!$I$2-5+4+1-1-LEN(  IF(ISTEXT(SOURCE!H1416),SOURCE!H1416,  SUBSTITUTE(SUBSTITUTE(TEXT(SOURCE!H1416,"????0"),"  ","")," ",""))   ))), "")&amp;
       IF(ISTEXT(SOURCE!H1416),SOURCE!H1416, SUBSTITUTE(SUBSTITUTE(TEXT(SOURCE!H1416,"????0"),"  ","")," ",""))   &amp;","&amp; IF(lookups!$J$2-3 &gt;= 0, REPT(" ",lookups!$J$2-3-5), "")&amp;
      SOURCE!I1416&amp;
" | "&amp; IF(lookups!$K$2-LEN(SOURCE!I1416) &gt;= 0, REPT(" ",lookups!$K$2-LEN(SOURCE!I1416)), "")&amp;
      SOURCE!J1416&amp;      IF(lookups!$L$2-LEN(SOURCE!J1416) &gt;= 0, REPT(" ",lookups!$L$2-LEN(SOURCE!J1416)), "")&amp;
" | "&amp; IF(lookups!$K$2-LEN(SOURCE!I1416) &gt;= 0, REPT(" ",lookups!$K$2-LEN(SOURCE!I1416)), "")&amp;
      SOURCE!K1416&amp;      IF(lookups!$L$2-LEN(SOURCE!K1416) &gt;= 0, REPT(" ",lookups!$M$2-LEN(SOURCE!K1416)), "")&amp;
" | "&amp; SOURCE!L1416&amp;      IF(lookups!$O$2-LEN(SOURCE!L1416) &gt;= 0, REPT(" ",lookups!$O$2-LEN(SOURCE!L1416)), "")&amp;
" | "&amp; SOURCE!M1416&amp;      IF(lookups!$P$2-LEN(SOURCE!M1416) &gt;= 0, REPT(" ",lookups!$P$2-LEN(SOURCE!M1416)), "")&amp;
      "},"&amp;IF(SOURCE!O1416&lt;&gt;"",""&amp;SOURCE!O1416,"")
 )
)
)</f>
        <v>/* 1380 */  { itemToBeCoded,                NOPARAM,                     STD_INTEGRAL "f",                              STD_INTEGRAL "f",                              (0 &lt;&lt; TAM_MAX_BITS) |     0, CAT_MENU | SLS_UNCHANGED | US_UNCHANGED | EIM_DISABLED | PTP_DISABLED     },</v>
      </c>
    </row>
    <row r="1417" spans="1:1">
      <c r="A1417" s="80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IF(lookups!$E$2-LEN(SOURCE!C1417) &gt;= 0, REPT(" ",lookups!$E$2-LEN(SOURCE!C1417)), "")&amp;
      SOURCE!D1417&amp;", "&amp; IF(lookups!$F$2-LEN(SOURCE!D1417) &gt;= 0, REPT(" ",lookups!$F$2-LEN(SOURCE!D1417)), "")&amp;
      SOURCE!E1417&amp;", "&amp; IF(lookups!$G$2-LEN(SOURCE!E1417) &gt;=0, REPT(" ",lookups!$G$2-LEN(SOURCE!E1417)), "")&amp;
      SOURCE!F1417&amp;", "&amp; IF(lookups!$H$2-LEN(SOURCE!F1417) &gt;= 0, REPT(" ",lookups!$H$2-LEN(SOURCE!F1417)+2), "")&amp;"("&amp;
      SUBSTITUTE(TEXT(SOURCE!G1417,"??0"),"  ","")&amp;" &lt;&lt; TAM_MAX_BITS) |"&amp; IF(lookups!$I$2-3 &gt;= 0, REPT(" ",MAX(1,lookups!$I$2-5+4+1-1-LEN(  IF(ISTEXT(SOURCE!H1417),SOURCE!H1417,  SUBSTITUTE(SUBSTITUTE(TEXT(SOURCE!H1417,"????0"),"  ","")," ",""))   ))), "")&amp;
       IF(ISTEXT(SOURCE!H1417),SOURCE!H1417, SUBSTITUTE(SUBSTITUTE(TEXT(SOURCE!H1417,"????0"),"  ","")," ",""))   &amp;","&amp; IF(lookups!$J$2-3 &gt;= 0, REPT(" ",lookups!$J$2-3-5), "")&amp;
      SOURCE!I1417&amp;
" | "&amp; IF(lookups!$K$2-LEN(SOURCE!I1417) &gt;= 0, REPT(" ",lookups!$K$2-LEN(SOURCE!I1417)), "")&amp;
      SOURCE!J1417&amp;      IF(lookups!$L$2-LEN(SOURCE!J1417) &gt;= 0, REPT(" ",lookups!$L$2-LEN(SOURCE!J1417)), "")&amp;
" | "&amp; IF(lookups!$K$2-LEN(SOURCE!I1417) &gt;= 0, REPT(" ",lookups!$K$2-LEN(SOURCE!I1417)), "")&amp;
      SOURCE!K1417&amp;      IF(lookups!$L$2-LEN(SOURCE!K1417) &gt;= 0, REPT(" ",lookups!$M$2-LEN(SOURCE!K1417)), "")&amp;
" | "&amp; SOURCE!L1417&amp;      IF(lookups!$O$2-LEN(SOURCE!L1417) &gt;= 0, REPT(" ",lookups!$O$2-LEN(SOURCE!L1417)), "")&amp;
" | "&amp; SOURCE!M1417&amp;      IF(lookups!$P$2-LEN(SOURCE!M1417) &gt;= 0, REPT(" ",lookups!$P$2-LEN(SOURCE!M1417)), "")&amp;
      "},"&amp;IF(SOURCE!O1417&lt;&gt;"",""&amp;SOURCE!O1417,"")
 )
)
)</f>
        <v>/* 1381 */  { fnIntegrate,                  TM_LABEL,                    STD_INTEGRAL "fdx",                            STD_INTEGRAL "fdx",                            (0 &lt;&lt; TAM_MAX_BITS) |     0, CAT_MENU | SLS_UNCHANGED | US_UNCHANGED | EIM_DISABLED | PTP_DISABLED     },</v>
      </c>
    </row>
    <row r="1418" spans="1:1">
      <c r="A1418" s="80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IF(lookups!$E$2-LEN(SOURCE!C1418) &gt;= 0, REPT(" ",lookups!$E$2-LEN(SOURCE!C1418)), "")&amp;
      SOURCE!D1418&amp;", "&amp; IF(lookups!$F$2-LEN(SOURCE!D1418) &gt;= 0, REPT(" ",lookups!$F$2-LEN(SOURCE!D1418)), "")&amp;
      SOURCE!E1418&amp;", "&amp; IF(lookups!$G$2-LEN(SOURCE!E1418) &gt;=0, REPT(" ",lookups!$G$2-LEN(SOURCE!E1418)), "")&amp;
      SOURCE!F1418&amp;", "&amp; IF(lookups!$H$2-LEN(SOURCE!F1418) &gt;= 0, REPT(" ",lookups!$H$2-LEN(SOURCE!F1418)+2), "")&amp;"("&amp;
      SUBSTITUTE(TEXT(SOURCE!G1418,"??0"),"  ","")&amp;" &lt;&lt; TAM_MAX_BITS) |"&amp; IF(lookups!$I$2-3 &gt;= 0, REPT(" ",MAX(1,lookups!$I$2-5+4+1-1-LEN(  IF(ISTEXT(SOURCE!H1418),SOURCE!H1418,  SUBSTITUTE(SUBSTITUTE(TEXT(SOURCE!H1418,"????0"),"  ","")," ",""))   ))), "")&amp;
       IF(ISTEXT(SOURCE!H1418),SOURCE!H1418, SUBSTITUTE(SUBSTITUTE(TEXT(SOURCE!H1418,"????0"),"  ","")," ",""))   &amp;","&amp; IF(lookups!$J$2-3 &gt;= 0, REPT(" ",lookups!$J$2-3-5), "")&amp;
      SOURCE!I1418&amp;
" | "&amp; IF(lookups!$K$2-LEN(SOURCE!I1418) &gt;= 0, REPT(" ",lookups!$K$2-LEN(SOURCE!I1418)), "")&amp;
      SOURCE!J1418&amp;      IF(lookups!$L$2-LEN(SOURCE!J1418) &gt;= 0, REPT(" ",lookups!$L$2-LEN(SOURCE!J1418)), "")&amp;
" | "&amp; IF(lookups!$K$2-LEN(SOURCE!I1418) &gt;= 0, REPT(" ",lookups!$K$2-LEN(SOURCE!I1418)), "")&amp;
      SOURCE!K1418&amp;      IF(lookups!$L$2-LEN(SOURCE!K1418) &gt;= 0, REPT(" ",lookups!$M$2-LEN(SOURCE!K1418)), "")&amp;
" | "&amp; SOURCE!L1418&amp;      IF(lookups!$O$2-LEN(SOURCE!L1418) &gt;= 0, REPT(" ",lookups!$O$2-LEN(SOURCE!L1418)), "")&amp;
" | "&amp; SOURCE!M1418&amp;      IF(lookups!$P$2-LEN(SOURCE!M1418) &gt;= 0, REPT(" ",lookups!$P$2-LEN(SOURCE!M1418)), "")&amp;
      "},"&amp;IF(SOURCE!O1418&lt;&gt;"",""&amp;SOURCE!O1418,"")
 )
)
)</f>
        <v>/* 1382 */  { itemToBeCoded,                NOPARAM,                     STD_ANGLE "CONV",                              STD_ANGLE "CONV",                              (0 &lt;&lt; TAM_MAX_BITS) |     0, CAT_MENU | SLS_UNCHANGED | US_UNCHANGED | EIM_DISABLED | PTP_DISABLED     },//JM Change to text DRG and change again to CONV</v>
      </c>
    </row>
    <row r="1419" spans="1:1">
      <c r="A1419" s="80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IF(lookups!$E$2-LEN(SOURCE!C1419) &gt;= 0, REPT(" ",lookups!$E$2-LEN(SOURCE!C1419)), "")&amp;
      SOURCE!D1419&amp;", "&amp; IF(lookups!$F$2-LEN(SOURCE!D1419) &gt;= 0, REPT(" ",lookups!$F$2-LEN(SOURCE!D1419)), "")&amp;
      SOURCE!E1419&amp;", "&amp; IF(lookups!$G$2-LEN(SOURCE!E1419) &gt;=0, REPT(" ",lookups!$G$2-LEN(SOURCE!E1419)), "")&amp;
      SOURCE!F1419&amp;", "&amp; IF(lookups!$H$2-LEN(SOURCE!F1419) &gt;= 0, REPT(" ",lookups!$H$2-LEN(SOURCE!F1419)+2), "")&amp;"("&amp;
      SUBSTITUTE(TEXT(SOURCE!G1419,"??0"),"  ","")&amp;" &lt;&lt; TAM_MAX_BITS) |"&amp; IF(lookups!$I$2-3 &gt;= 0, REPT(" ",MAX(1,lookups!$I$2-5+4+1-1-LEN(  IF(ISTEXT(SOURCE!H1419),SOURCE!H1419,  SUBSTITUTE(SUBSTITUTE(TEXT(SOURCE!H1419,"????0"),"  ","")," ",""))   ))), "")&amp;
       IF(ISTEXT(SOURCE!H1419),SOURCE!H1419, SUBSTITUTE(SUBSTITUTE(TEXT(SOURCE!H1419,"????0"),"  ","")," ",""))   &amp;","&amp; IF(lookups!$J$2-3 &gt;= 0, REPT(" ",lookups!$J$2-3-5), "")&amp;
      SOURCE!I1419&amp;
" | "&amp; IF(lookups!$K$2-LEN(SOURCE!I1419) &gt;= 0, REPT(" ",lookups!$K$2-LEN(SOURCE!I1419)), "")&amp;
      SOURCE!J1419&amp;      IF(lookups!$L$2-LEN(SOURCE!J1419) &gt;= 0, REPT(" ",lookups!$L$2-LEN(SOURCE!J1419)), "")&amp;
" | "&amp; IF(lookups!$K$2-LEN(SOURCE!I1419) &gt;= 0, REPT(" ",lookups!$K$2-LEN(SOURCE!I1419)), "")&amp;
      SOURCE!K1419&amp;      IF(lookups!$L$2-LEN(SOURCE!K1419) &gt;= 0, REPT(" ",lookups!$M$2-LEN(SOURCE!K1419)), "")&amp;
" | "&amp; SOURCE!L1419&amp;      IF(lookups!$O$2-LEN(SOURCE!L1419) &gt;= 0, REPT(" ",lookups!$O$2-LEN(SOURCE!L1419)), "")&amp;
" | "&amp; SOURCE!M1419&amp;      IF(lookups!$P$2-LEN(SOURCE!M1419) &gt;= 0, REPT(" ",lookups!$P$2-LEN(SOURCE!M1419)), "")&amp;
      "},"&amp;IF(SOURCE!O1419&lt;&gt;"",""&amp;SOURCE!O1419,"")
 )
)
)</f>
        <v>/* 1383 */  { itemToBeCoded,                NOPARAM,                     STD_alpha STD_ELLIPSIS STD_omega,              STD_alpha STD_ELLIPSIS STD_omega,              (0 &lt;&lt; TAM_MAX_BITS) |     0, CAT_MENU | SLS_UNCHANGED | US_UNCHANGED | EIM_DISABLED | PTP_DISABLED     }, // Lower case greek letters</v>
      </c>
    </row>
    <row r="1420" spans="1:1">
      <c r="A1420" s="80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IF(lookups!$E$2-LEN(SOURCE!C1420) &gt;= 0, REPT(" ",lookups!$E$2-LEN(SOURCE!C1420)), "")&amp;
      SOURCE!D1420&amp;", "&amp; IF(lookups!$F$2-LEN(SOURCE!D1420) &gt;= 0, REPT(" ",lookups!$F$2-LEN(SOURCE!D1420)), "")&amp;
      SOURCE!E1420&amp;", "&amp; IF(lookups!$G$2-LEN(SOURCE!E1420) &gt;=0, REPT(" ",lookups!$G$2-LEN(SOURCE!E1420)), "")&amp;
      SOURCE!F1420&amp;", "&amp; IF(lookups!$H$2-LEN(SOURCE!F1420) &gt;= 0, REPT(" ",lookups!$H$2-LEN(SOURCE!F1420)+2), "")&amp;"("&amp;
      SUBSTITUTE(TEXT(SOURCE!G1420,"??0"),"  ","")&amp;" &lt;&lt; TAM_MAX_BITS) |"&amp; IF(lookups!$I$2-3 &gt;= 0, REPT(" ",MAX(1,lookups!$I$2-5+4+1-1-LEN(  IF(ISTEXT(SOURCE!H1420),SOURCE!H1420,  SUBSTITUTE(SUBSTITUTE(TEXT(SOURCE!H1420,"????0"),"  ","")," ",""))   ))), "")&amp;
       IF(ISTEXT(SOURCE!H1420),SOURCE!H1420, SUBSTITUTE(SUBSTITUTE(TEXT(SOURCE!H1420,"????0"),"  ","")," ",""))   &amp;","&amp; IF(lookups!$J$2-3 &gt;= 0, REPT(" ",lookups!$J$2-3-5), "")&amp;
      SOURCE!I1420&amp;
" | "&amp; IF(lookups!$K$2-LEN(SOURCE!I1420) &gt;= 0, REPT(" ",lookups!$K$2-LEN(SOURCE!I1420)), "")&amp;
      SOURCE!J1420&amp;      IF(lookups!$L$2-LEN(SOURCE!J1420) &gt;= 0, REPT(" ",lookups!$L$2-LEN(SOURCE!J1420)), "")&amp;
" | "&amp; IF(lookups!$K$2-LEN(SOURCE!I1420) &gt;= 0, REPT(" ",lookups!$K$2-LEN(SOURCE!I1420)), "")&amp;
      SOURCE!K1420&amp;      IF(lookups!$L$2-LEN(SOURCE!K1420) &gt;= 0, REPT(" ",lookups!$M$2-LEN(SOURCE!K1420)), "")&amp;
" | "&amp; SOURCE!L1420&amp;      IF(lookups!$O$2-LEN(SOURCE!L1420) &gt;= 0, REPT(" ",lookups!$O$2-LEN(SOURCE!L1420)), "")&amp;
" | "&amp; SOURCE!M1420&amp;      IF(lookups!$P$2-LEN(SOURCE!M1420) &gt;= 0, REPT(" ",lookups!$P$2-LEN(SOURCE!M1420)), "")&amp;
      "},"&amp;IF(SOURCE!O1420&lt;&gt;"",""&amp;SOURCE!O1420,"")
 )
)
)</f>
        <v>/* 1384 */  { itemToBeCoded,                NOPARAM,                     STD_alpha "intl",                              STD_alpha "intl",                              (0 &lt;&lt; TAM_MAX_BITS) |     0, CAT_MENU | SLS_UNCHANGED | US_UNCHANGED | EIM_DISABLED | PTP_DISABLED     }, // lower case intl letters</v>
      </c>
    </row>
    <row r="1421" spans="1:1">
      <c r="A1421" s="80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IF(lookups!$E$2-LEN(SOURCE!C1421) &gt;= 0, REPT(" ",lookups!$E$2-LEN(SOURCE!C1421)), "")&amp;
      SOURCE!D1421&amp;", "&amp; IF(lookups!$F$2-LEN(SOURCE!D1421) &gt;= 0, REPT(" ",lookups!$F$2-LEN(SOURCE!D1421)), "")&amp;
      SOURCE!E1421&amp;", "&amp; IF(lookups!$G$2-LEN(SOURCE!E1421) &gt;=0, REPT(" ",lookups!$G$2-LEN(SOURCE!E1421)), "")&amp;
      SOURCE!F1421&amp;", "&amp; IF(lookups!$H$2-LEN(SOURCE!F1421) &gt;= 0, REPT(" ",lookups!$H$2-LEN(SOURCE!F1421)+2), "")&amp;"("&amp;
      SUBSTITUTE(TEXT(SOURCE!G1421,"??0"),"  ","")&amp;" &lt;&lt; TAM_MAX_BITS) |"&amp; IF(lookups!$I$2-3 &gt;= 0, REPT(" ",MAX(1,lookups!$I$2-5+4+1-1-LEN(  IF(ISTEXT(SOURCE!H1421),SOURCE!H1421,  SUBSTITUTE(SUBSTITUTE(TEXT(SOURCE!H1421,"????0"),"  ","")," ",""))   ))), "")&amp;
       IF(ISTEXT(SOURCE!H1421),SOURCE!H1421, SUBSTITUTE(SUBSTITUTE(TEXT(SOURCE!H1421,"????0"),"  ","")," ",""))   &amp;","&amp; IF(lookups!$J$2-3 &gt;= 0, REPT(" ",lookups!$J$2-3-5), "")&amp;
      SOURCE!I1421&amp;
" | "&amp; IF(lookups!$K$2-LEN(SOURCE!I1421) &gt;= 0, REPT(" ",lookups!$K$2-LEN(SOURCE!I1421)), "")&amp;
      SOURCE!J1421&amp;      IF(lookups!$L$2-LEN(SOURCE!J1421) &gt;= 0, REPT(" ",lookups!$L$2-LEN(SOURCE!J1421)), "")&amp;
" | "&amp; IF(lookups!$K$2-LEN(SOURCE!I1421) &gt;= 0, REPT(" ",lookups!$K$2-LEN(SOURCE!I1421)), "")&amp;
      SOURCE!K1421&amp;      IF(lookups!$L$2-LEN(SOURCE!K1421) &gt;= 0, REPT(" ",lookups!$M$2-LEN(SOURCE!K1421)), "")&amp;
" | "&amp; SOURCE!L1421&amp;      IF(lookups!$O$2-LEN(SOURCE!L1421) &gt;= 0, REPT(" ",lookups!$O$2-LEN(SOURCE!L1421)), "")&amp;
" | "&amp; SOURCE!M1421&amp;      IF(lookups!$P$2-LEN(SOURCE!M1421) &gt;= 0, REPT(" ",lookups!$P$2-LEN(SOURCE!M1421)), "")&amp;
      "},"&amp;IF(SOURCE!O1421&lt;&gt;"",""&amp;SOURCE!O1421,"")
 )
)
)</f>
        <v>/* 1385 */  { itemToBeCoded,                NOPARAM,                     "",                                            "Tam",                                         (0 &lt;&lt; TAM_MAX_BITS) |     0, CAT_NONE | SLS_UNCHANGED | US_UNCHANGED | EIM_DISABLED | PTP_DISABLED     },</v>
      </c>
    </row>
    <row r="1422" spans="1:1">
      <c r="A1422" s="80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IF(lookups!$E$2-LEN(SOURCE!C1422) &gt;= 0, REPT(" ",lookups!$E$2-LEN(SOURCE!C1422)), "")&amp;
      SOURCE!D1422&amp;", "&amp; IF(lookups!$F$2-LEN(SOURCE!D1422) &gt;= 0, REPT(" ",lookups!$F$2-LEN(SOURCE!D1422)), "")&amp;
      SOURCE!E1422&amp;", "&amp; IF(lookups!$G$2-LEN(SOURCE!E1422) &gt;=0, REPT(" ",lookups!$G$2-LEN(SOURCE!E1422)), "")&amp;
      SOURCE!F1422&amp;", "&amp; IF(lookups!$H$2-LEN(SOURCE!F1422) &gt;= 0, REPT(" ",lookups!$H$2-LEN(SOURCE!F1422)+2), "")&amp;"("&amp;
      SUBSTITUTE(TEXT(SOURCE!G1422,"??0"),"  ","")&amp;" &lt;&lt; TAM_MAX_BITS) |"&amp; IF(lookups!$I$2-3 &gt;= 0, REPT(" ",MAX(1,lookups!$I$2-5+4+1-1-LEN(  IF(ISTEXT(SOURCE!H1422),SOURCE!H1422,  SUBSTITUTE(SUBSTITUTE(TEXT(SOURCE!H1422,"????0"),"  ","")," ",""))   ))), "")&amp;
       IF(ISTEXT(SOURCE!H1422),SOURCE!H1422, SUBSTITUTE(SUBSTITUTE(TEXT(SOURCE!H1422,"????0"),"  ","")," ",""))   &amp;","&amp; IF(lookups!$J$2-3 &gt;= 0, REPT(" ",lookups!$J$2-3-5), "")&amp;
      SOURCE!I1422&amp;
" | "&amp; IF(lookups!$K$2-LEN(SOURCE!I1422) &gt;= 0, REPT(" ",lookups!$K$2-LEN(SOURCE!I1422)), "")&amp;
      SOURCE!J1422&amp;      IF(lookups!$L$2-LEN(SOURCE!J1422) &gt;= 0, REPT(" ",lookups!$L$2-LEN(SOURCE!J1422)), "")&amp;
" | "&amp; IF(lookups!$K$2-LEN(SOURCE!I1422) &gt;= 0, REPT(" ",lookups!$K$2-LEN(SOURCE!I1422)), "")&amp;
      SOURCE!K1422&amp;      IF(lookups!$L$2-LEN(SOURCE!K1422) &gt;= 0, REPT(" ",lookups!$M$2-LEN(SOURCE!K1422)), "")&amp;
" | "&amp; SOURCE!L1422&amp;      IF(lookups!$O$2-LEN(SOURCE!L1422) &gt;= 0, REPT(" ",lookups!$O$2-LEN(SOURCE!L1422)), "")&amp;
" | "&amp; SOURCE!M1422&amp;      IF(lookups!$P$2-LEN(SOURCE!M1422) &gt;= 0, REPT(" ",lookups!$P$2-LEN(SOURCE!M1422)), "")&amp;
      "},"&amp;IF(SOURCE!O1422&lt;&gt;"",""&amp;SOURCE!O1422,"")
 )
)
)</f>
        <v>/* 1386 */  { itemToBeCoded,                NOPARAM,                     "",                                            "TamCmp",                                      (0 &lt;&lt; TAM_MAX_BITS) |     0, CAT_NONE | SLS_UNCHANGED | US_UNCHANGED | EIM_DISABLED | PTP_DISABLED     },</v>
      </c>
    </row>
    <row r="1423" spans="1:1">
      <c r="A1423" s="80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IF(lookups!$E$2-LEN(SOURCE!C1423) &gt;= 0, REPT(" ",lookups!$E$2-LEN(SOURCE!C1423)), "")&amp;
      SOURCE!D1423&amp;", "&amp; IF(lookups!$F$2-LEN(SOURCE!D1423) &gt;= 0, REPT(" ",lookups!$F$2-LEN(SOURCE!D1423)), "")&amp;
      SOURCE!E1423&amp;", "&amp; IF(lookups!$G$2-LEN(SOURCE!E1423) &gt;=0, REPT(" ",lookups!$G$2-LEN(SOURCE!E1423)), "")&amp;
      SOURCE!F1423&amp;", "&amp; IF(lookups!$H$2-LEN(SOURCE!F1423) &gt;= 0, REPT(" ",lookups!$H$2-LEN(SOURCE!F1423)+2), "")&amp;"("&amp;
      SUBSTITUTE(TEXT(SOURCE!G1423,"??0"),"  ","")&amp;" &lt;&lt; TAM_MAX_BITS) |"&amp; IF(lookups!$I$2-3 &gt;= 0, REPT(" ",MAX(1,lookups!$I$2-5+4+1-1-LEN(  IF(ISTEXT(SOURCE!H1423),SOURCE!H1423,  SUBSTITUTE(SUBSTITUTE(TEXT(SOURCE!H1423,"????0"),"  ","")," ",""))   ))), "")&amp;
       IF(ISTEXT(SOURCE!H1423),SOURCE!H1423, SUBSTITUTE(SUBSTITUTE(TEXT(SOURCE!H1423,"????0"),"  ","")," ",""))   &amp;","&amp; IF(lookups!$J$2-3 &gt;= 0, REPT(" ",lookups!$J$2-3-5), "")&amp;
      SOURCE!I1423&amp;
" | "&amp; IF(lookups!$K$2-LEN(SOURCE!I1423) &gt;= 0, REPT(" ",lookups!$K$2-LEN(SOURCE!I1423)), "")&amp;
      SOURCE!J1423&amp;      IF(lookups!$L$2-LEN(SOURCE!J1423) &gt;= 0, REPT(" ",lookups!$L$2-LEN(SOURCE!J1423)), "")&amp;
" | "&amp; IF(lookups!$K$2-LEN(SOURCE!I1423) &gt;= 0, REPT(" ",lookups!$K$2-LEN(SOURCE!I1423)), "")&amp;
      SOURCE!K1423&amp;      IF(lookups!$L$2-LEN(SOURCE!K1423) &gt;= 0, REPT(" ",lookups!$M$2-LEN(SOURCE!K1423)), "")&amp;
" | "&amp; SOURCE!L1423&amp;      IF(lookups!$O$2-LEN(SOURCE!L1423) &gt;= 0, REPT(" ",lookups!$O$2-LEN(SOURCE!L1423)), "")&amp;
" | "&amp; SOURCE!M1423&amp;      IF(lookups!$P$2-LEN(SOURCE!M1423) &gt;= 0, REPT(" ",lookups!$P$2-LEN(SOURCE!M1423)), "")&amp;
      "},"&amp;IF(SOURCE!O1423&lt;&gt;"",""&amp;SOURCE!O1423,"")
 )
)
)</f>
        <v>/* 1387 */  { itemToBeCoded,                NOPARAM,                     "",                                            "TamStoRcl",                                   (0 &lt;&lt; TAM_MAX_BITS) |     0, CAT_NONE | SLS_UNCHANGED | US_UNCHANGED | EIM_DISABLED | PTP_DISABLED     },</v>
      </c>
    </row>
    <row r="1424" spans="1:1">
      <c r="A1424" s="80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IF(lookups!$E$2-LEN(SOURCE!C1424) &gt;= 0, REPT(" ",lookups!$E$2-LEN(SOURCE!C1424)), "")&amp;
      SOURCE!D1424&amp;", "&amp; IF(lookups!$F$2-LEN(SOURCE!D1424) &gt;= 0, REPT(" ",lookups!$F$2-LEN(SOURCE!D1424)), "")&amp;
      SOURCE!E1424&amp;", "&amp; IF(lookups!$G$2-LEN(SOURCE!E1424) &gt;=0, REPT(" ",lookups!$G$2-LEN(SOURCE!E1424)), "")&amp;
      SOURCE!F1424&amp;", "&amp; IF(lookups!$H$2-LEN(SOURCE!F1424) &gt;= 0, REPT(" ",lookups!$H$2-LEN(SOURCE!F1424)+2), "")&amp;"("&amp;
      SUBSTITUTE(TEXT(SOURCE!G1424,"??0"),"  ","")&amp;" &lt;&lt; TAM_MAX_BITS) |"&amp; IF(lookups!$I$2-3 &gt;= 0, REPT(" ",MAX(1,lookups!$I$2-5+4+1-1-LEN(  IF(ISTEXT(SOURCE!H1424),SOURCE!H1424,  SUBSTITUTE(SUBSTITUTE(TEXT(SOURCE!H1424,"????0"),"  ","")," ",""))   ))), "")&amp;
       IF(ISTEXT(SOURCE!H1424),SOURCE!H1424, SUBSTITUTE(SUBSTITUTE(TEXT(SOURCE!H1424,"????0"),"  ","")," ",""))   &amp;","&amp; IF(lookups!$J$2-3 &gt;= 0, REPT(" ",lookups!$J$2-3-5), "")&amp;
      SOURCE!I1424&amp;
" | "&amp; IF(lookups!$K$2-LEN(SOURCE!I1424) &gt;= 0, REPT(" ",lookups!$K$2-LEN(SOURCE!I1424)), "")&amp;
      SOURCE!J1424&amp;      IF(lookups!$L$2-LEN(SOURCE!J1424) &gt;= 0, REPT(" ",lookups!$L$2-LEN(SOURCE!J1424)), "")&amp;
" | "&amp; IF(lookups!$K$2-LEN(SOURCE!I1424) &gt;= 0, REPT(" ",lookups!$K$2-LEN(SOURCE!I1424)), "")&amp;
      SOURCE!K1424&amp;      IF(lookups!$L$2-LEN(SOURCE!K1424) &gt;= 0, REPT(" ",lookups!$M$2-LEN(SOURCE!K1424)), "")&amp;
" | "&amp; SOURCE!L1424&amp;      IF(lookups!$O$2-LEN(SOURCE!L1424) &gt;= 0, REPT(" ",lookups!$O$2-LEN(SOURCE!L1424)), "")&amp;
" | "&amp; SOURCE!M1424&amp;      IF(lookups!$P$2-LEN(SOURCE!M1424) &gt;= 0, REPT(" ",lookups!$P$2-LEN(SOURCE!M1424)), "")&amp;
      "},"&amp;IF(SOURCE!O1424&lt;&gt;"",""&amp;SOURCE!O1424,"")
 )
)
)</f>
        <v>/* 1388 */  { itemToBeCoded,                NOPARAM,                     "1388",                                        "1388",                                        (0 &lt;&lt; TAM_MAX_BITS) |     0, CAT_FREE | SLS_ENABLED   | US_UNCHANGED | EIM_DISABLED | PTP_DISABLED     },</v>
      </c>
    </row>
    <row r="1425" spans="1:1">
      <c r="A1425" s="80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IF(lookups!$E$2-LEN(SOURCE!C1425) &gt;= 0, REPT(" ",lookups!$E$2-LEN(SOURCE!C1425)), "")&amp;
      SOURCE!D1425&amp;", "&amp; IF(lookups!$F$2-LEN(SOURCE!D1425) &gt;= 0, REPT(" ",lookups!$F$2-LEN(SOURCE!D1425)), "")&amp;
      SOURCE!E1425&amp;", "&amp; IF(lookups!$G$2-LEN(SOURCE!E1425) &gt;=0, REPT(" ",lookups!$G$2-LEN(SOURCE!E1425)), "")&amp;
      SOURCE!F1425&amp;", "&amp; IF(lookups!$H$2-LEN(SOURCE!F1425) &gt;= 0, REPT(" ",lookups!$H$2-LEN(SOURCE!F1425)+2), "")&amp;"("&amp;
      SUBSTITUTE(TEXT(SOURCE!G1425,"??0"),"  ","")&amp;" &lt;&lt; TAM_MAX_BITS) |"&amp; IF(lookups!$I$2-3 &gt;= 0, REPT(" ",MAX(1,lookups!$I$2-5+4+1-1-LEN(  IF(ISTEXT(SOURCE!H1425),SOURCE!H1425,  SUBSTITUTE(SUBSTITUTE(TEXT(SOURCE!H1425,"????0"),"  ","")," ",""))   ))), "")&amp;
       IF(ISTEXT(SOURCE!H1425),SOURCE!H1425, SUBSTITUTE(SUBSTITUTE(TEXT(SOURCE!H1425,"????0"),"  ","")," ",""))   &amp;","&amp; IF(lookups!$J$2-3 &gt;= 0, REPT(" ",lookups!$J$2-3-5), "")&amp;
      SOURCE!I1425&amp;
" | "&amp; IF(lookups!$K$2-LEN(SOURCE!I1425) &gt;= 0, REPT(" ",lookups!$K$2-LEN(SOURCE!I1425)), "")&amp;
      SOURCE!J1425&amp;      IF(lookups!$L$2-LEN(SOURCE!J1425) &gt;= 0, REPT(" ",lookups!$L$2-LEN(SOURCE!J1425)), "")&amp;
" | "&amp; IF(lookups!$K$2-LEN(SOURCE!I1425) &gt;= 0, REPT(" ",lookups!$K$2-LEN(SOURCE!I1425)), "")&amp;
      SOURCE!K1425&amp;      IF(lookups!$L$2-LEN(SOURCE!K1425) &gt;= 0, REPT(" ",lookups!$M$2-LEN(SOURCE!K1425)), "")&amp;
" | "&amp; SOURCE!L1425&amp;      IF(lookups!$O$2-LEN(SOURCE!L1425) &gt;= 0, REPT(" ",lookups!$O$2-LEN(SOURCE!L1425)), "")&amp;
" | "&amp; SOURCE!M1425&amp;      IF(lookups!$P$2-LEN(SOURCE!M1425) &gt;= 0, REPT(" ",lookups!$P$2-LEN(SOURCE!M1425)), "")&amp;
      "},"&amp;IF(SOURCE!O1425&lt;&gt;"",""&amp;SOURCE!O1425,"")
 )
)
)</f>
        <v>/* 1389 */  { itemToBeCoded,                NOPARAM,                     "VAR",                                         "VAR",                                         (0 &lt;&lt; TAM_MAX_BITS) |     0, CAT_MENU | SLS_UNCHANGED | US_UNCHANGED | EIM_DISABLED | PTP_DISABLED     },</v>
      </c>
    </row>
    <row r="1426" spans="1:1">
      <c r="A1426" s="80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IF(lookups!$E$2-LEN(SOURCE!C1426) &gt;= 0, REPT(" ",lookups!$E$2-LEN(SOURCE!C1426)), "")&amp;
      SOURCE!D1426&amp;", "&amp; IF(lookups!$F$2-LEN(SOURCE!D1426) &gt;= 0, REPT(" ",lookups!$F$2-LEN(SOURCE!D1426)), "")&amp;
      SOURCE!E1426&amp;", "&amp; IF(lookups!$G$2-LEN(SOURCE!E1426) &gt;=0, REPT(" ",lookups!$G$2-LEN(SOURCE!E1426)), "")&amp;
      SOURCE!F1426&amp;", "&amp; IF(lookups!$H$2-LEN(SOURCE!F1426) &gt;= 0, REPT(" ",lookups!$H$2-LEN(SOURCE!F1426)+2), "")&amp;"("&amp;
      SUBSTITUTE(TEXT(SOURCE!G1426,"??0"),"  ","")&amp;" &lt;&lt; TAM_MAX_BITS) |"&amp; IF(lookups!$I$2-3 &gt;= 0, REPT(" ",MAX(1,lookups!$I$2-5+4+1-1-LEN(  IF(ISTEXT(SOURCE!H1426),SOURCE!H1426,  SUBSTITUTE(SUBSTITUTE(TEXT(SOURCE!H1426,"????0"),"  ","")," ",""))   ))), "")&amp;
       IF(ISTEXT(SOURCE!H1426),SOURCE!H1426, SUBSTITUTE(SUBSTITUTE(TEXT(SOURCE!H1426,"????0"),"  ","")," ",""))   &amp;","&amp; IF(lookups!$J$2-3 &gt;= 0, REPT(" ",lookups!$J$2-3-5), "")&amp;
      SOURCE!I1426&amp;
" | "&amp; IF(lookups!$K$2-LEN(SOURCE!I1426) &gt;= 0, REPT(" ",lookups!$K$2-LEN(SOURCE!I1426)), "")&amp;
      SOURCE!J1426&amp;      IF(lookups!$L$2-LEN(SOURCE!J1426) &gt;= 0, REPT(" ",lookups!$L$2-LEN(SOURCE!J1426)), "")&amp;
" | "&amp; IF(lookups!$K$2-LEN(SOURCE!I1426) &gt;= 0, REPT(" ",lookups!$K$2-LEN(SOURCE!I1426)), "")&amp;
      SOURCE!K1426&amp;      IF(lookups!$L$2-LEN(SOURCE!K1426) &gt;= 0, REPT(" ",lookups!$M$2-LEN(SOURCE!K1426)), "")&amp;
" | "&amp; SOURCE!L1426&amp;      IF(lookups!$O$2-LEN(SOURCE!L1426) &gt;= 0, REPT(" ",lookups!$O$2-LEN(SOURCE!L1426)), "")&amp;
" | "&amp; SOURCE!M1426&amp;      IF(lookups!$P$2-LEN(SOURCE!M1426) &gt;= 0, REPT(" ",lookups!$P$2-LEN(SOURCE!M1426)), "")&amp;
      "},"&amp;IF(SOURCE!O1426&lt;&gt;"",""&amp;SOURCE!O1426,"")
 )
)
)</f>
        <v>/* 1390 */  { itemToBeCoded,                NOPARAM,                     "",                                            "TamFlag",                                     (0 &lt;&lt; TAM_MAX_BITS) |     0, CAT_NONE | SLS_UNCHANGED | US_UNCHANGED | EIM_DISABLED | PTP_DISABLED     },</v>
      </c>
    </row>
    <row r="1427" spans="1:1">
      <c r="A1427" s="80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IF(lookups!$E$2-LEN(SOURCE!C1427) &gt;= 0, REPT(" ",lookups!$E$2-LEN(SOURCE!C1427)), "")&amp;
      SOURCE!D1427&amp;", "&amp; IF(lookups!$F$2-LEN(SOURCE!D1427) &gt;= 0, REPT(" ",lookups!$F$2-LEN(SOURCE!D1427)), "")&amp;
      SOURCE!E1427&amp;", "&amp; IF(lookups!$G$2-LEN(SOURCE!E1427) &gt;=0, REPT(" ",lookups!$G$2-LEN(SOURCE!E1427)), "")&amp;
      SOURCE!F1427&amp;", "&amp; IF(lookups!$H$2-LEN(SOURCE!F1427) &gt;= 0, REPT(" ",lookups!$H$2-LEN(SOURCE!F1427)+2), "")&amp;"("&amp;
      SUBSTITUTE(TEXT(SOURCE!G1427,"??0"),"  ","")&amp;" &lt;&lt; TAM_MAX_BITS) |"&amp; IF(lookups!$I$2-3 &gt;= 0, REPT(" ",MAX(1,lookups!$I$2-5+4+1-1-LEN(  IF(ISTEXT(SOURCE!H1427),SOURCE!H1427,  SUBSTITUTE(SUBSTITUTE(TEXT(SOURCE!H1427,"????0"),"  ","")," ",""))   ))), "")&amp;
       IF(ISTEXT(SOURCE!H1427),SOURCE!H1427, SUBSTITUTE(SUBSTITUTE(TEXT(SOURCE!H1427,"????0"),"  ","")," ",""))   &amp;","&amp; IF(lookups!$J$2-3 &gt;= 0, REPT(" ",lookups!$J$2-3-5), "")&amp;
      SOURCE!I1427&amp;
" | "&amp; IF(lookups!$K$2-LEN(SOURCE!I1427) &gt;= 0, REPT(" ",lookups!$K$2-LEN(SOURCE!I1427)), "")&amp;
      SOURCE!J1427&amp;      IF(lookups!$L$2-LEN(SOURCE!J1427) &gt;= 0, REPT(" ",lookups!$L$2-LEN(SOURCE!J1427)), "")&amp;
" | "&amp; IF(lookups!$K$2-LEN(SOURCE!I1427) &gt;= 0, REPT(" ",lookups!$K$2-LEN(SOURCE!I1427)), "")&amp;
      SOURCE!K1427&amp;      IF(lookups!$L$2-LEN(SOURCE!K1427) &gt;= 0, REPT(" ",lookups!$M$2-LEN(SOURCE!K1427)), "")&amp;
" | "&amp; SOURCE!L1427&amp;      IF(lookups!$O$2-LEN(SOURCE!L1427) &gt;= 0, REPT(" ",lookups!$O$2-LEN(SOURCE!L1427)), "")&amp;
" | "&amp; SOURCE!M1427&amp;      IF(lookups!$P$2-LEN(SOURCE!M1427) &gt;= 0, REPT(" ",lookups!$P$2-LEN(SOURCE!M1427)), "")&amp;
      "},"&amp;IF(SOURCE!O1427&lt;&gt;"",""&amp;SOURCE!O1427,"")
 )
)
)</f>
        <v>/* 1391 */  { itemToBeCoded,                NOPARAM,                     "",                                            "TamShuffle",                                  (0 &lt;&lt; TAM_MAX_BITS) |     0, CAT_NONE | SLS_UNCHANGED | US_UNCHANGED | EIM_DISABLED | PTP_DISABLED     },</v>
      </c>
    </row>
    <row r="1428" spans="1:1">
      <c r="A1428" s="80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IF(lookups!$E$2-LEN(SOURCE!C1428) &gt;= 0, REPT(" ",lookups!$E$2-LEN(SOURCE!C1428)), "")&amp;
      SOURCE!D1428&amp;", "&amp; IF(lookups!$F$2-LEN(SOURCE!D1428) &gt;= 0, REPT(" ",lookups!$F$2-LEN(SOURCE!D1428)), "")&amp;
      SOURCE!E1428&amp;", "&amp; IF(lookups!$G$2-LEN(SOURCE!E1428) &gt;=0, REPT(" ",lookups!$G$2-LEN(SOURCE!E1428)), "")&amp;
      SOURCE!F1428&amp;", "&amp; IF(lookups!$H$2-LEN(SOURCE!F1428) &gt;= 0, REPT(" ",lookups!$H$2-LEN(SOURCE!F1428)+2), "")&amp;"("&amp;
      SUBSTITUTE(TEXT(SOURCE!G1428,"??0"),"  ","")&amp;" &lt;&lt; TAM_MAX_BITS) |"&amp; IF(lookups!$I$2-3 &gt;= 0, REPT(" ",MAX(1,lookups!$I$2-5+4+1-1-LEN(  IF(ISTEXT(SOURCE!H1428),SOURCE!H1428,  SUBSTITUTE(SUBSTITUTE(TEXT(SOURCE!H1428,"????0"),"  ","")," ",""))   ))), "")&amp;
       IF(ISTEXT(SOURCE!H1428),SOURCE!H1428, SUBSTITUTE(SUBSTITUTE(TEXT(SOURCE!H1428,"????0"),"  ","")," ",""))   &amp;","&amp; IF(lookups!$J$2-3 &gt;= 0, REPT(" ",lookups!$J$2-3-5), "")&amp;
      SOURCE!I1428&amp;
" | "&amp; IF(lookups!$K$2-LEN(SOURCE!I1428) &gt;= 0, REPT(" ",lookups!$K$2-LEN(SOURCE!I1428)), "")&amp;
      SOURCE!J1428&amp;      IF(lookups!$L$2-LEN(SOURCE!J1428) &gt;= 0, REPT(" ",lookups!$L$2-LEN(SOURCE!J1428)), "")&amp;
" | "&amp; IF(lookups!$K$2-LEN(SOURCE!I1428) &gt;= 0, REPT(" ",lookups!$K$2-LEN(SOURCE!I1428)), "")&amp;
      SOURCE!K1428&amp;      IF(lookups!$L$2-LEN(SOURCE!K1428) &gt;= 0, REPT(" ",lookups!$M$2-LEN(SOURCE!K1428)), "")&amp;
" | "&amp; SOURCE!L1428&amp;      IF(lookups!$O$2-LEN(SOURCE!L1428) &gt;= 0, REPT(" ",lookups!$O$2-LEN(SOURCE!L1428)), "")&amp;
" | "&amp; SOURCE!M1428&amp;      IF(lookups!$P$2-LEN(SOURCE!M1428) &gt;= 0, REPT(" ",lookups!$P$2-LEN(SOURCE!M1428)), "")&amp;
      "},"&amp;IF(SOURCE!O1428&lt;&gt;"",""&amp;SOURCE!O1428,"")
 )
)
)</f>
        <v>/* 1392 */  { itemToBeCoded,                NOPARAM,                     "PROG",                                        "PROG",                                        (0 &lt;&lt; TAM_MAX_BITS) |     0, CAT_MENU | SLS_UNCHANGED | US_UNCHANGED | EIM_DISABLED | PTP_DISABLED     },</v>
      </c>
    </row>
    <row r="1429" spans="1:1">
      <c r="A1429" s="80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IF(lookups!$E$2-LEN(SOURCE!C1429) &gt;= 0, REPT(" ",lookups!$E$2-LEN(SOURCE!C1429)), "")&amp;
      SOURCE!D1429&amp;", "&amp; IF(lookups!$F$2-LEN(SOURCE!D1429) &gt;= 0, REPT(" ",lookups!$F$2-LEN(SOURCE!D1429)), "")&amp;
      SOURCE!E1429&amp;", "&amp; IF(lookups!$G$2-LEN(SOURCE!E1429) &gt;=0, REPT(" ",lookups!$G$2-LEN(SOURCE!E1429)), "")&amp;
      SOURCE!F1429&amp;", "&amp; IF(lookups!$H$2-LEN(SOURCE!F1429) &gt;= 0, REPT(" ",lookups!$H$2-LEN(SOURCE!F1429)+2), "")&amp;"("&amp;
      SUBSTITUTE(TEXT(SOURCE!G1429,"??0"),"  ","")&amp;" &lt;&lt; TAM_MAX_BITS) |"&amp; IF(lookups!$I$2-3 &gt;= 0, REPT(" ",MAX(1,lookups!$I$2-5+4+1-1-LEN(  IF(ISTEXT(SOURCE!H1429),SOURCE!H1429,  SUBSTITUTE(SUBSTITUTE(TEXT(SOURCE!H1429,"????0"),"  ","")," ",""))   ))), "")&amp;
       IF(ISTEXT(SOURCE!H1429),SOURCE!H1429, SUBSTITUTE(SUBSTITUTE(TEXT(SOURCE!H1429,"????0"),"  ","")," ",""))   &amp;","&amp; IF(lookups!$J$2-3 &gt;= 0, REPT(" ",lookups!$J$2-3-5), "")&amp;
      SOURCE!I1429&amp;
" | "&amp; IF(lookups!$K$2-LEN(SOURCE!I1429) &gt;= 0, REPT(" ",lookups!$K$2-LEN(SOURCE!I1429)), "")&amp;
      SOURCE!J1429&amp;      IF(lookups!$L$2-LEN(SOURCE!J1429) &gt;= 0, REPT(" ",lookups!$L$2-LEN(SOURCE!J1429)), "")&amp;
" | "&amp; IF(lookups!$K$2-LEN(SOURCE!I1429) &gt;= 0, REPT(" ",lookups!$K$2-LEN(SOURCE!I1429)), "")&amp;
      SOURCE!K1429&amp;      IF(lookups!$L$2-LEN(SOURCE!K1429) &gt;= 0, REPT(" ",lookups!$M$2-LEN(SOURCE!K1429)), "")&amp;
" | "&amp; SOURCE!L1429&amp;      IF(lookups!$O$2-LEN(SOURCE!L1429) &gt;= 0, REPT(" ",lookups!$O$2-LEN(SOURCE!L1429)), "")&amp;
" | "&amp; SOURCE!M1429&amp;      IF(lookups!$P$2-LEN(SOURCE!M1429) &gt;= 0, REPT(" ",lookups!$P$2-LEN(SOURCE!M1429)), "")&amp;
      "},"&amp;IF(SOURCE!O1429&lt;&gt;"",""&amp;SOURCE!O1429,"")
 )
)
)</f>
        <v>/* 1393 */  { itemToBeCoded,                NOPARAM,                     "",                                            "TamLabel",                                    (0 &lt;&lt; TAM_MAX_BITS) |     0, CAT_NONE | SLS_UNCHANGED | US_UNCHANGED | EIM_DISABLED | PTP_DISABLED     },</v>
      </c>
    </row>
    <row r="1430" spans="1:1">
      <c r="A1430" s="80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IF(lookups!$E$2-LEN(SOURCE!C1430) &gt;= 0, REPT(" ",lookups!$E$2-LEN(SOURCE!C1430)), "")&amp;
      SOURCE!D1430&amp;", "&amp; IF(lookups!$F$2-LEN(SOURCE!D1430) &gt;= 0, REPT(" ",lookups!$F$2-LEN(SOURCE!D1430)), "")&amp;
      SOURCE!E1430&amp;", "&amp; IF(lookups!$G$2-LEN(SOURCE!E1430) &gt;=0, REPT(" ",lookups!$G$2-LEN(SOURCE!E1430)), "")&amp;
      SOURCE!F1430&amp;", "&amp; IF(lookups!$H$2-LEN(SOURCE!F1430) &gt;= 0, REPT(" ",lookups!$H$2-LEN(SOURCE!F1430)+2), "")&amp;"("&amp;
      SUBSTITUTE(TEXT(SOURCE!G1430,"??0"),"  ","")&amp;" &lt;&lt; TAM_MAX_BITS) |"&amp; IF(lookups!$I$2-3 &gt;= 0, REPT(" ",MAX(1,lookups!$I$2-5+4+1-1-LEN(  IF(ISTEXT(SOURCE!H1430),SOURCE!H1430,  SUBSTITUTE(SUBSTITUTE(TEXT(SOURCE!H1430,"????0"),"  ","")," ",""))   ))), "")&amp;
       IF(ISTEXT(SOURCE!H1430),SOURCE!H1430, SUBSTITUTE(SUBSTITUTE(TEXT(SOURCE!H1430,"????0"),"  ","")," ",""))   &amp;","&amp; IF(lookups!$J$2-3 &gt;= 0, REPT(" ",lookups!$J$2-3-5), "")&amp;
      SOURCE!I1430&amp;
" | "&amp; IF(lookups!$K$2-LEN(SOURCE!I1430) &gt;= 0, REPT(" ",lookups!$K$2-LEN(SOURCE!I1430)), "")&amp;
      SOURCE!J1430&amp;      IF(lookups!$L$2-LEN(SOURCE!J1430) &gt;= 0, REPT(" ",lookups!$L$2-LEN(SOURCE!J1430)), "")&amp;
" | "&amp; IF(lookups!$K$2-LEN(SOURCE!I1430) &gt;= 0, REPT(" ",lookups!$K$2-LEN(SOURCE!I1430)), "")&amp;
      SOURCE!K1430&amp;      IF(lookups!$L$2-LEN(SOURCE!K1430) &gt;= 0, REPT(" ",lookups!$M$2-LEN(SOURCE!K1430)), "")&amp;
" | "&amp; SOURCE!L1430&amp;      IF(lookups!$O$2-LEN(SOURCE!L1430) &gt;= 0, REPT(" ",lookups!$O$2-LEN(SOURCE!L1430)), "")&amp;
" | "&amp; SOURCE!M1430&amp;      IF(lookups!$P$2-LEN(SOURCE!M1430) &gt;= 0, REPT(" ",lookups!$P$2-LEN(SOURCE!M1430)), "")&amp;
      "},"&amp;IF(SOURCE!O1430&lt;&gt;"",""&amp;SOURCE!O1430,"")
 )
)
)</f>
        <v>/* 1394 */  { fnDynamicMenu,                NOPARAM,                     "",                                            "DYNMNU",                                      (0 &lt;&lt; TAM_MAX_BITS) |     0, CAT_NONE | SLS_UNCHANGED | US_UNCHANGED | EIM_DISABLED | PTP_DISABLED     },</v>
      </c>
    </row>
    <row r="1431" spans="1:1">
      <c r="A1431" s="80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IF(lookups!$E$2-LEN(SOURCE!C1431) &gt;= 0, REPT(" ",lookups!$E$2-LEN(SOURCE!C1431)), "")&amp;
      SOURCE!D1431&amp;", "&amp; IF(lookups!$F$2-LEN(SOURCE!D1431) &gt;= 0, REPT(" ",lookups!$F$2-LEN(SOURCE!D1431)), "")&amp;
      SOURCE!E1431&amp;", "&amp; IF(lookups!$G$2-LEN(SOURCE!E1431) &gt;=0, REPT(" ",lookups!$G$2-LEN(SOURCE!E1431)), "")&amp;
      SOURCE!F1431&amp;", "&amp; IF(lookups!$H$2-LEN(SOURCE!F1431) &gt;= 0, REPT(" ",lookups!$H$2-LEN(SOURCE!F1431)+2), "")&amp;"("&amp;
      SUBSTITUTE(TEXT(SOURCE!G1431,"??0"),"  ","")&amp;" &lt;&lt; TAM_MAX_BITS) |"&amp; IF(lookups!$I$2-3 &gt;= 0, REPT(" ",MAX(1,lookups!$I$2-5+4+1-1-LEN(  IF(ISTEXT(SOURCE!H1431),SOURCE!H1431,  SUBSTITUTE(SUBSTITUTE(TEXT(SOURCE!H1431,"????0"),"  ","")," ",""))   ))), "")&amp;
       IF(ISTEXT(SOURCE!H1431),SOURCE!H1431, SUBSTITUTE(SUBSTITUTE(TEXT(SOURCE!H1431,"????0"),"  ","")," ",""))   &amp;","&amp; IF(lookups!$J$2-3 &gt;= 0, REPT(" ",lookups!$J$2-3-5), "")&amp;
      SOURCE!I1431&amp;
" | "&amp; IF(lookups!$K$2-LEN(SOURCE!I1431) &gt;= 0, REPT(" ",lookups!$K$2-LEN(SOURCE!I1431)), "")&amp;
      SOURCE!J1431&amp;      IF(lookups!$L$2-LEN(SOURCE!J1431) &gt;= 0, REPT(" ",lookups!$L$2-LEN(SOURCE!J1431)), "")&amp;
" | "&amp; IF(lookups!$K$2-LEN(SOURCE!I1431) &gt;= 0, REPT(" ",lookups!$K$2-LEN(SOURCE!I1431)), "")&amp;
      SOURCE!K1431&amp;      IF(lookups!$L$2-LEN(SOURCE!K1431) &gt;= 0, REPT(" ",lookups!$M$2-LEN(SOURCE!K1431)), "")&amp;
" | "&amp; SOURCE!L1431&amp;      IF(lookups!$O$2-LEN(SOURCE!L1431) &gt;= 0, REPT(" ",lookups!$O$2-LEN(SOURCE!L1431)), "")&amp;
" | "&amp; SOURCE!M1431&amp;      IF(lookups!$P$2-LEN(SOURCE!M1431) &gt;= 0, REPT(" ",lookups!$P$2-LEN(SOURCE!M1431)), "")&amp;
      "},"&amp;IF(SOURCE!O1431&lt;&gt;"",""&amp;SOURCE!O1431,"")
 )
)
)</f>
        <v>/* 1395 */  { itemToBeCoded,                NOPARAM,                     "PLOT.ST",                                     "PLOT.ST",                                     (0 &lt;&lt; TAM_MAX_BITS) |     0, CAT_NONE | SLS_UNCHANGED | US_UNCHANGED | EIM_DISABLED | PTP_DISABLED     },</v>
      </c>
    </row>
    <row r="1432" spans="1:1">
      <c r="A1432" s="80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IF(lookups!$E$2-LEN(SOURCE!C1432) &gt;= 0, REPT(" ",lookups!$E$2-LEN(SOURCE!C1432)), "")&amp;
      SOURCE!D1432&amp;", "&amp; IF(lookups!$F$2-LEN(SOURCE!D1432) &gt;= 0, REPT(" ",lookups!$F$2-LEN(SOURCE!D1432)), "")&amp;
      SOURCE!E1432&amp;", "&amp; IF(lookups!$G$2-LEN(SOURCE!E1432) &gt;=0, REPT(" ",lookups!$G$2-LEN(SOURCE!E1432)), "")&amp;
      SOURCE!F1432&amp;", "&amp; IF(lookups!$H$2-LEN(SOURCE!F1432) &gt;= 0, REPT(" ",lookups!$H$2-LEN(SOURCE!F1432)+2), "")&amp;"("&amp;
      SUBSTITUTE(TEXT(SOURCE!G1432,"??0"),"  ","")&amp;" &lt;&lt; TAM_MAX_BITS) |"&amp; IF(lookups!$I$2-3 &gt;= 0, REPT(" ",MAX(1,lookups!$I$2-5+4+1-1-LEN(  IF(ISTEXT(SOURCE!H1432),SOURCE!H1432,  SUBSTITUTE(SUBSTITUTE(TEXT(SOURCE!H1432,"????0"),"  ","")," ",""))   ))), "")&amp;
       IF(ISTEXT(SOURCE!H1432),SOURCE!H1432, SUBSTITUTE(SUBSTITUTE(TEXT(SOURCE!H1432,"????0"),"  ","")," ",""))   &amp;","&amp; IF(lookups!$J$2-3 &gt;= 0, REPT(" ",lookups!$J$2-3-5), "")&amp;
      SOURCE!I1432&amp;
" | "&amp; IF(lookups!$K$2-LEN(SOURCE!I1432) &gt;= 0, REPT(" ",lookups!$K$2-LEN(SOURCE!I1432)), "")&amp;
      SOURCE!J1432&amp;      IF(lookups!$L$2-LEN(SOURCE!J1432) &gt;= 0, REPT(" ",lookups!$L$2-LEN(SOURCE!J1432)), "")&amp;
" | "&amp; IF(lookups!$K$2-LEN(SOURCE!I1432) &gt;= 0, REPT(" ",lookups!$K$2-LEN(SOURCE!I1432)), "")&amp;
      SOURCE!K1432&amp;      IF(lookups!$L$2-LEN(SOURCE!K1432) &gt;= 0, REPT(" ",lookups!$M$2-LEN(SOURCE!K1432)), "")&amp;
" | "&amp; SOURCE!L1432&amp;      IF(lookups!$O$2-LEN(SOURCE!L1432) &gt;= 0, REPT(" ",lookups!$O$2-LEN(SOURCE!L1432)), "")&amp;
" | "&amp; SOURCE!M1432&amp;      IF(lookups!$P$2-LEN(SOURCE!M1432) &gt;= 0, REPT(" ",lookups!$P$2-LEN(SOURCE!M1432)), "")&amp;
      "},"&amp;IF(SOURCE!O1432&lt;&gt;"",""&amp;SOURCE!O1432,"")
 )
)
)</f>
        <v>/* 1396 */  { itemToBeCoded,                NOPARAM,                     "PLOT.LR",                                     "PLOT.LR",                                     (0 &lt;&lt; TAM_MAX_BITS) |     0, CAT_NONE | SLS_UNCHANGED | US_UNCHANGED | EIM_DISABLED | PTP_DISABLED     },</v>
      </c>
    </row>
    <row r="1433" spans="1:1">
      <c r="A1433" s="80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IF(lookups!$E$2-LEN(SOURCE!C1433) &gt;= 0, REPT(" ",lookups!$E$2-LEN(SOURCE!C1433)), "")&amp;
      SOURCE!D1433&amp;", "&amp; IF(lookups!$F$2-LEN(SOURCE!D1433) &gt;= 0, REPT(" ",lookups!$F$2-LEN(SOURCE!D1433)), "")&amp;
      SOURCE!E1433&amp;", "&amp; IF(lookups!$G$2-LEN(SOURCE!E1433) &gt;=0, REPT(" ",lookups!$G$2-LEN(SOURCE!E1433)), "")&amp;
      SOURCE!F1433&amp;", "&amp; IF(lookups!$H$2-LEN(SOURCE!F1433) &gt;= 0, REPT(" ",lookups!$H$2-LEN(SOURCE!F1433)+2), "")&amp;"("&amp;
      SUBSTITUTE(TEXT(SOURCE!G1433,"??0"),"  ","")&amp;" &lt;&lt; TAM_MAX_BITS) |"&amp; IF(lookups!$I$2-3 &gt;= 0, REPT(" ",MAX(1,lookups!$I$2-5+4+1-1-LEN(  IF(ISTEXT(SOURCE!H1433),SOURCE!H1433,  SUBSTITUTE(SUBSTITUTE(TEXT(SOURCE!H1433,"????0"),"  ","")," ",""))   ))), "")&amp;
       IF(ISTEXT(SOURCE!H1433),SOURCE!H1433, SUBSTITUTE(SUBSTITUTE(TEXT(SOURCE!H1433,"????0"),"  ","")," ",""))   &amp;","&amp; IF(lookups!$J$2-3 &gt;= 0, REPT(" ",lookups!$J$2-3-5), "")&amp;
      SOURCE!I1433&amp;
" | "&amp; IF(lookups!$K$2-LEN(SOURCE!I1433) &gt;= 0, REPT(" ",lookups!$K$2-LEN(SOURCE!I1433)), "")&amp;
      SOURCE!J1433&amp;      IF(lookups!$L$2-LEN(SOURCE!J1433) &gt;= 0, REPT(" ",lookups!$L$2-LEN(SOURCE!J1433)), "")&amp;
" | "&amp; IF(lookups!$K$2-LEN(SOURCE!I1433) &gt;= 0, REPT(" ",lookups!$K$2-LEN(SOURCE!I1433)), "")&amp;
      SOURCE!K1433&amp;      IF(lookups!$L$2-LEN(SOURCE!K1433) &gt;= 0, REPT(" ",lookups!$M$2-LEN(SOURCE!K1433)), "")&amp;
" | "&amp; SOURCE!L1433&amp;      IF(lookups!$O$2-LEN(SOURCE!L1433) &gt;= 0, REPT(" ",lookups!$O$2-LEN(SOURCE!L1433)), "")&amp;
" | "&amp; SOURCE!M1433&amp;      IF(lookups!$P$2-LEN(SOURCE!M1433) &gt;= 0, REPT(" ",lookups!$P$2-LEN(SOURCE!M1433)), "")&amp;
      "},"&amp;IF(SOURCE!O1433&lt;&gt;"",""&amp;SOURCE!O1433,"")
 )
)
)</f>
        <v>/* 1397 */  { itemToBeCoded,                NOPARAM,                     "ELLIPT",                                      "Ellipt",                                      (0 &lt;&lt; TAM_MAX_BITS) |     0, CAT_MENU | SLS_UNCHANGED | US_UNCHANGED | EIM_DISABLED | PTP_DISABLED     },</v>
      </c>
    </row>
    <row r="1434" spans="1:1">
      <c r="A1434" s="80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IF(lookups!$E$2-LEN(SOURCE!C1434) &gt;= 0, REPT(" ",lookups!$E$2-LEN(SOURCE!C1434)), "")&amp;
      SOURCE!D1434&amp;", "&amp; IF(lookups!$F$2-LEN(SOURCE!D1434) &gt;= 0, REPT(" ",lookups!$F$2-LEN(SOURCE!D1434)), "")&amp;
      SOURCE!E1434&amp;", "&amp; IF(lookups!$G$2-LEN(SOURCE!E1434) &gt;=0, REPT(" ",lookups!$G$2-LEN(SOURCE!E1434)), "")&amp;
      SOURCE!F1434&amp;", "&amp; IF(lookups!$H$2-LEN(SOURCE!F1434) &gt;= 0, REPT(" ",lookups!$H$2-LEN(SOURCE!F1434)+2), "")&amp;"("&amp;
      SUBSTITUTE(TEXT(SOURCE!G1434,"??0"),"  ","")&amp;" &lt;&lt; TAM_MAX_BITS) |"&amp; IF(lookups!$I$2-3 &gt;= 0, REPT(" ",MAX(1,lookups!$I$2-5+4+1-1-LEN(  IF(ISTEXT(SOURCE!H1434),SOURCE!H1434,  SUBSTITUTE(SUBSTITUTE(TEXT(SOURCE!H1434,"????0"),"  ","")," ",""))   ))), "")&amp;
       IF(ISTEXT(SOURCE!H1434),SOURCE!H1434, SUBSTITUTE(SUBSTITUTE(TEXT(SOURCE!H1434,"????0"),"  ","")," ",""))   &amp;","&amp; IF(lookups!$J$2-3 &gt;= 0, REPT(" ",lookups!$J$2-3-5), "")&amp;
      SOURCE!I1434&amp;
" | "&amp; IF(lookups!$K$2-LEN(SOURCE!I1434) &gt;= 0, REPT(" ",lookups!$K$2-LEN(SOURCE!I1434)), "")&amp;
      SOURCE!J1434&amp;      IF(lookups!$L$2-LEN(SOURCE!J1434) &gt;= 0, REPT(" ",lookups!$L$2-LEN(SOURCE!J1434)), "")&amp;
" | "&amp; IF(lookups!$K$2-LEN(SOURCE!I1434) &gt;= 0, REPT(" ",lookups!$K$2-LEN(SOURCE!I1434)), "")&amp;
      SOURCE!K1434&amp;      IF(lookups!$L$2-LEN(SOURCE!K1434) &gt;= 0, REPT(" ",lookups!$M$2-LEN(SOURCE!K1434)), "")&amp;
" | "&amp; SOURCE!L1434&amp;      IF(lookups!$O$2-LEN(SOURCE!L1434) &gt;= 0, REPT(" ",lookups!$O$2-LEN(SOURCE!L1434)), "")&amp;
" | "&amp; SOURCE!M1434&amp;      IF(lookups!$P$2-LEN(SOURCE!M1434) &gt;= 0, REPT(" ",lookups!$P$2-LEN(SOURCE!M1434)), "")&amp;
      "},"&amp;IF(SOURCE!O1434&lt;&gt;"",""&amp;SOURCE!O1434,"")
 )
)
)</f>
        <v>/* 1398 */  { itemToBeCoded,                NOPARAM,                     "MVAR",                                        "MVAR",                                        (0 &lt;&lt; TAM_MAX_BITS) |     0, CAT_NONE | SLS_UNCHANGED | US_UNCHANGED | EIM_DISABLED | PTP_DISABLED     }, // solver variables</v>
      </c>
    </row>
    <row r="1435" spans="1:1">
      <c r="A1435" s="80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IF(lookups!$E$2-LEN(SOURCE!C1435) &gt;= 0, REPT(" ",lookups!$E$2-LEN(SOURCE!C1435)), "")&amp;
      SOURCE!D1435&amp;", "&amp; IF(lookups!$F$2-LEN(SOURCE!D1435) &gt;= 0, REPT(" ",lookups!$F$2-LEN(SOURCE!D1435)), "")&amp;
      SOURCE!E1435&amp;", "&amp; IF(lookups!$G$2-LEN(SOURCE!E1435) &gt;=0, REPT(" ",lookups!$G$2-LEN(SOURCE!E1435)), "")&amp;
      SOURCE!F1435&amp;", "&amp; IF(lookups!$H$2-LEN(SOURCE!F1435) &gt;= 0, REPT(" ",lookups!$H$2-LEN(SOURCE!F1435)+2), "")&amp;"("&amp;
      SUBSTITUTE(TEXT(SOURCE!G1435,"??0"),"  ","")&amp;" &lt;&lt; TAM_MAX_BITS) |"&amp; IF(lookups!$I$2-3 &gt;= 0, REPT(" ",MAX(1,lookups!$I$2-5+4+1-1-LEN(  IF(ISTEXT(SOURCE!H1435),SOURCE!H1435,  SUBSTITUTE(SUBSTITUTE(TEXT(SOURCE!H1435,"????0"),"  ","")," ",""))   ))), "")&amp;
       IF(ISTEXT(SOURCE!H1435),SOURCE!H1435, SUBSTITUTE(SUBSTITUTE(TEXT(SOURCE!H1435,"????0"),"  ","")," ",""))   &amp;","&amp; IF(lookups!$J$2-3 &gt;= 0, REPT(" ",lookups!$J$2-3-5), "")&amp;
      SOURCE!I1435&amp;
" | "&amp; IF(lookups!$K$2-LEN(SOURCE!I1435) &gt;= 0, REPT(" ",lookups!$K$2-LEN(SOURCE!I1435)), "")&amp;
      SOURCE!J1435&amp;      IF(lookups!$L$2-LEN(SOURCE!J1435) &gt;= 0, REPT(" ",lookups!$L$2-LEN(SOURCE!J1435)), "")&amp;
" | "&amp; IF(lookups!$K$2-LEN(SOURCE!I1435) &gt;= 0, REPT(" ",lookups!$K$2-LEN(SOURCE!I1435)), "")&amp;
      SOURCE!K1435&amp;      IF(lookups!$L$2-LEN(SOURCE!K1435) &gt;= 0, REPT(" ",lookups!$M$2-LEN(SOURCE!K1435)), "")&amp;
" | "&amp; SOURCE!L1435&amp;      IF(lookups!$O$2-LEN(SOURCE!L1435) &gt;= 0, REPT(" ",lookups!$O$2-LEN(SOURCE!L1435)), "")&amp;
" | "&amp; SOURCE!M1435&amp;      IF(lookups!$P$2-LEN(SOURCE!M1435) &gt;= 0, REPT(" ",lookups!$P$2-LEN(SOURCE!M1435)), "")&amp;
      "},"&amp;IF(SOURCE!O1435&lt;&gt;"",""&amp;SOURCE!O1435,"")
 )
)
)</f>
        <v>/* 1399 */  { itemToBeCoded,                NOPARAM,                     "EQ.EDIT",                                     "EQ.EDIT",                                     (0 &lt;&lt; TAM_MAX_BITS) |     0, CAT_NONE | SLS_UNCHANGED | US_UNCHANGED | EIM_DISABLED | PTP_DISABLED     },</v>
      </c>
    </row>
    <row r="1436" spans="1:1">
      <c r="A1436" s="80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IF(lookups!$E$2-LEN(SOURCE!C1436) &gt;= 0, REPT(" ",lookups!$E$2-LEN(SOURCE!C1436)), "")&amp;
      SOURCE!D1436&amp;", "&amp; IF(lookups!$F$2-LEN(SOURCE!D1436) &gt;= 0, REPT(" ",lookups!$F$2-LEN(SOURCE!D1436)), "")&amp;
      SOURCE!E1436&amp;", "&amp; IF(lookups!$G$2-LEN(SOURCE!E1436) &gt;=0, REPT(" ",lookups!$G$2-LEN(SOURCE!E1436)), "")&amp;
      SOURCE!F1436&amp;", "&amp; IF(lookups!$H$2-LEN(SOURCE!F1436) &gt;= 0, REPT(" ",lookups!$H$2-LEN(SOURCE!F1436)+2), "")&amp;"("&amp;
      SUBSTITUTE(TEXT(SOURCE!G1436,"??0"),"  ","")&amp;" &lt;&lt; TAM_MAX_BITS) |"&amp; IF(lookups!$I$2-3 &gt;= 0, REPT(" ",MAX(1,lookups!$I$2-5+4+1-1-LEN(  IF(ISTEXT(SOURCE!H1436),SOURCE!H1436,  SUBSTITUTE(SUBSTITUTE(TEXT(SOURCE!H1436,"????0"),"  ","")," ",""))   ))), "")&amp;
       IF(ISTEXT(SOURCE!H1436),SOURCE!H1436, SUBSTITUTE(SUBSTITUTE(TEXT(SOURCE!H1436,"????0"),"  ","")," ",""))   &amp;","&amp; IF(lookups!$J$2-3 &gt;= 0, REPT(" ",lookups!$J$2-3-5), "")&amp;
      SOURCE!I1436&amp;
" | "&amp; IF(lookups!$K$2-LEN(SOURCE!I1436) &gt;= 0, REPT(" ",lookups!$K$2-LEN(SOURCE!I1436)), "")&amp;
      SOURCE!J1436&amp;      IF(lookups!$L$2-LEN(SOURCE!J1436) &gt;= 0, REPT(" ",lookups!$L$2-LEN(SOURCE!J1436)), "")&amp;
" | "&amp; IF(lookups!$K$2-LEN(SOURCE!I1436) &gt;= 0, REPT(" ",lookups!$K$2-LEN(SOURCE!I1436)), "")&amp;
      SOURCE!K1436&amp;      IF(lookups!$L$2-LEN(SOURCE!K1436) &gt;= 0, REPT(" ",lookups!$M$2-LEN(SOURCE!K1436)), "")&amp;
" | "&amp; SOURCE!L1436&amp;      IF(lookups!$O$2-LEN(SOURCE!L1436) &gt;= 0, REPT(" ",lookups!$O$2-LEN(SOURCE!L1436)), "")&amp;
" | "&amp; SOURCE!M1436&amp;      IF(lookups!$P$2-LEN(SOURCE!M1436) &gt;= 0, REPT(" ",lookups!$P$2-LEN(SOURCE!M1436)), "")&amp;
      "},"&amp;IF(SOURCE!O1436&lt;&gt;"",""&amp;SOURCE!O1436,"")
 )
)
)</f>
        <v>/* 1400 */  { itemToBeCoded,                NOPARAM,                     "STOPW",                                       "STOPW",                                       (0 &lt;&lt; TAM_MAX_BITS) |     0, CAT_NONE | SLS_UNCHANGED | US_UNCHANGED | EIM_DISABLED | PTP_DISABLED     },</v>
      </c>
    </row>
    <row r="1437" spans="1:1">
      <c r="A1437" s="80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IF(lookups!$E$2-LEN(SOURCE!C1437) &gt;= 0, REPT(" ",lookups!$E$2-LEN(SOURCE!C1437)), "")&amp;
      SOURCE!D1437&amp;", "&amp; IF(lookups!$F$2-LEN(SOURCE!D1437) &gt;= 0, REPT(" ",lookups!$F$2-LEN(SOURCE!D1437)), "")&amp;
      SOURCE!E1437&amp;", "&amp; IF(lookups!$G$2-LEN(SOURCE!E1437) &gt;=0, REPT(" ",lookups!$G$2-LEN(SOURCE!E1437)), "")&amp;
      SOURCE!F1437&amp;", "&amp; IF(lookups!$H$2-LEN(SOURCE!F1437) &gt;= 0, REPT(" ",lookups!$H$2-LEN(SOURCE!F1437)+2), "")&amp;"("&amp;
      SUBSTITUTE(TEXT(SOURCE!G1437,"??0"),"  ","")&amp;" &lt;&lt; TAM_MAX_BITS) |"&amp; IF(lookups!$I$2-3 &gt;= 0, REPT(" ",MAX(1,lookups!$I$2-5+4+1-1-LEN(  IF(ISTEXT(SOURCE!H1437),SOURCE!H1437,  SUBSTITUTE(SUBSTITUTE(TEXT(SOURCE!H1437,"????0"),"  ","")," ",""))   ))), "")&amp;
       IF(ISTEXT(SOURCE!H1437),SOURCE!H1437, SUBSTITUTE(SUBSTITUTE(TEXT(SOURCE!H1437,"????0"),"  ","")," ",""))   &amp;","&amp; IF(lookups!$J$2-3 &gt;= 0, REPT(" ",lookups!$J$2-3-5), "")&amp;
      SOURCE!I1437&amp;
" | "&amp; IF(lookups!$K$2-LEN(SOURCE!I1437) &gt;= 0, REPT(" ",lookups!$K$2-LEN(SOURCE!I1437)), "")&amp;
      SOURCE!J1437&amp;      IF(lookups!$L$2-LEN(SOURCE!J1437) &gt;= 0, REPT(" ",lookups!$L$2-LEN(SOURCE!J1437)), "")&amp;
" | "&amp; IF(lookups!$K$2-LEN(SOURCE!I1437) &gt;= 0, REPT(" ",lookups!$K$2-LEN(SOURCE!I1437)), "")&amp;
      SOURCE!K1437&amp;      IF(lookups!$L$2-LEN(SOURCE!K1437) &gt;= 0, REPT(" ",lookups!$M$2-LEN(SOURCE!K1437)), "")&amp;
" | "&amp; SOURCE!L1437&amp;      IF(lookups!$O$2-LEN(SOURCE!L1437) &gt;= 0, REPT(" ",lookups!$O$2-LEN(SOURCE!L1437)), "")&amp;
" | "&amp; SOURCE!M1437&amp;      IF(lookups!$P$2-LEN(SOURCE!M1437) &gt;= 0, REPT(" ",lookups!$P$2-LEN(SOURCE!M1437)), "")&amp;
      "},"&amp;IF(SOURCE!O1437&lt;&gt;"",""&amp;SOURCE!O1437,"")
 )
)
)</f>
        <v>/* 1401 */  { itemToBeCoded,                NOPARAM,                     "HIST",                                        "HIST",                                        (0 &lt;&lt; TAM_MAX_BITS) |     0, CAT_MENU | SLS_UNCHANGED | US_UNCHANGED | EIM_DISABLED | PTP_DISABLED     },</v>
      </c>
    </row>
    <row r="1438" spans="1:1">
      <c r="A1438" s="80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IF(lookups!$E$2-LEN(SOURCE!C1438) &gt;= 0, REPT(" ",lookups!$E$2-LEN(SOURCE!C1438)), "")&amp;
      SOURCE!D1438&amp;", "&amp; IF(lookups!$F$2-LEN(SOURCE!D1438) &gt;= 0, REPT(" ",lookups!$F$2-LEN(SOURCE!D1438)), "")&amp;
      SOURCE!E1438&amp;", "&amp; IF(lookups!$G$2-LEN(SOURCE!E1438) &gt;=0, REPT(" ",lookups!$G$2-LEN(SOURCE!E1438)), "")&amp;
      SOURCE!F1438&amp;", "&amp; IF(lookups!$H$2-LEN(SOURCE!F1438) &gt;= 0, REPT(" ",lookups!$H$2-LEN(SOURCE!F1438)+2), "")&amp;"("&amp;
      SUBSTITUTE(TEXT(SOURCE!G1438,"??0"),"  ","")&amp;" &lt;&lt; TAM_MAX_BITS) |"&amp; IF(lookups!$I$2-3 &gt;= 0, REPT(" ",MAX(1,lookups!$I$2-5+4+1-1-LEN(  IF(ISTEXT(SOURCE!H1438),SOURCE!H1438,  SUBSTITUTE(SUBSTITUTE(TEXT(SOURCE!H1438,"????0"),"  ","")," ",""))   ))), "")&amp;
       IF(ISTEXT(SOURCE!H1438),SOURCE!H1438, SUBSTITUTE(SUBSTITUTE(TEXT(SOURCE!H1438,"????0"),"  ","")," ",""))   &amp;","&amp; IF(lookups!$J$2-3 &gt;= 0, REPT(" ",lookups!$J$2-3-5), "")&amp;
      SOURCE!I1438&amp;
" | "&amp; IF(lookups!$K$2-LEN(SOURCE!I1438) &gt;= 0, REPT(" ",lookups!$K$2-LEN(SOURCE!I1438)), "")&amp;
      SOURCE!J1438&amp;      IF(lookups!$L$2-LEN(SOURCE!J1438) &gt;= 0, REPT(" ",lookups!$L$2-LEN(SOURCE!J1438)), "")&amp;
" | "&amp; IF(lookups!$K$2-LEN(SOURCE!I1438) &gt;= 0, REPT(" ",lookups!$K$2-LEN(SOURCE!I1438)), "")&amp;
      SOURCE!K1438&amp;      IF(lookups!$L$2-LEN(SOURCE!K1438) &gt;= 0, REPT(" ",lookups!$M$2-LEN(SOURCE!K1438)), "")&amp;
" | "&amp; SOURCE!L1438&amp;      IF(lookups!$O$2-LEN(SOURCE!L1438) &gt;= 0, REPT(" ",lookups!$O$2-LEN(SOURCE!L1438)), "")&amp;
" | "&amp; SOURCE!M1438&amp;      IF(lookups!$P$2-LEN(SOURCE!M1438) &gt;= 0, REPT(" ",lookups!$P$2-LEN(SOURCE!M1438)), "")&amp;
      "},"&amp;IF(SOURCE!O1438&lt;&gt;"",""&amp;SOURCE!O1438,"")
 )
)
)</f>
        <v>/* 1402 */  { itemToBeCoded,                NOPARAM,                     "HPLOT",                                       "HPLOT",                                       (0 &lt;&lt; TAM_MAX_BITS) |     0, CAT_MENU | SLS_UNCHANGED | US_UNCHANGED | EIM_DISABLED | PTP_DISABLED     },</v>
      </c>
    </row>
    <row r="1439" spans="1:1">
      <c r="A1439" s="80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IF(lookups!$E$2-LEN(SOURCE!C1439) &gt;= 0, REPT(" ",lookups!$E$2-LEN(SOURCE!C1439)), "")&amp;
      SOURCE!D1439&amp;", "&amp; IF(lookups!$F$2-LEN(SOURCE!D1439) &gt;= 0, REPT(" ",lookups!$F$2-LEN(SOURCE!D1439)), "")&amp;
      SOURCE!E1439&amp;", "&amp; IF(lookups!$G$2-LEN(SOURCE!E1439) &gt;=0, REPT(" ",lookups!$G$2-LEN(SOURCE!E1439)), "")&amp;
      SOURCE!F1439&amp;", "&amp; IF(lookups!$H$2-LEN(SOURCE!F1439) &gt;= 0, REPT(" ",lookups!$H$2-LEN(SOURCE!F1439)+2), "")&amp;"("&amp;
      SUBSTITUTE(TEXT(SOURCE!G1439,"??0"),"  ","")&amp;" &lt;&lt; TAM_MAX_BITS) |"&amp; IF(lookups!$I$2-3 &gt;= 0, REPT(" ",MAX(1,lookups!$I$2-5+4+1-1-LEN(  IF(ISTEXT(SOURCE!H1439),SOURCE!H1439,  SUBSTITUTE(SUBSTITUTE(TEXT(SOURCE!H1439,"????0"),"  ","")," ",""))   ))), "")&amp;
       IF(ISTEXT(SOURCE!H1439),SOURCE!H1439, SUBSTITUTE(SUBSTITUTE(TEXT(SOURCE!H1439,"????0"),"  ","")," ",""))   &amp;","&amp; IF(lookups!$J$2-3 &gt;= 0, REPT(" ",lookups!$J$2-3-5), "")&amp;
      SOURCE!I1439&amp;
" | "&amp; IF(lookups!$K$2-LEN(SOURCE!I1439) &gt;= 0, REPT(" ",lookups!$K$2-LEN(SOURCE!I1439)), "")&amp;
      SOURCE!J1439&amp;      IF(lookups!$L$2-LEN(SOURCE!J1439) &gt;= 0, REPT(" ",lookups!$L$2-LEN(SOURCE!J1439)), "")&amp;
" | "&amp; IF(lookups!$K$2-LEN(SOURCE!I1439) &gt;= 0, REPT(" ",lookups!$K$2-LEN(SOURCE!I1439)), "")&amp;
      SOURCE!K1439&amp;      IF(lookups!$L$2-LEN(SOURCE!K1439) &gt;= 0, REPT(" ",lookups!$M$2-LEN(SOURCE!K1439)), "")&amp;
" | "&amp; SOURCE!L1439&amp;      IF(lookups!$O$2-LEN(SOURCE!L1439) &gt;= 0, REPT(" ",lookups!$O$2-LEN(SOURCE!L1439)), "")&amp;
" | "&amp; SOURCE!M1439&amp;      IF(lookups!$P$2-LEN(SOURCE!M1439) &gt;= 0, REPT(" ",lookups!$P$2-LEN(SOURCE!M1439)), "")&amp;
      "},"&amp;IF(SOURCE!O1439&lt;&gt;"",""&amp;SOURCE!O1439,"")
 )
)
)</f>
        <v>/* 1403 */  { itemToBeCoded,                NOPARAM,                     "1403",                                        "1403",                                        (0 &lt;&lt; TAM_MAX_BITS) |     0, CAT_FREE | SLS_ENABLED   | US_UNCHANGED | EIM_DISABLED | PTP_DISABLED     },</v>
      </c>
    </row>
    <row r="1440" spans="1:1">
      <c r="A1440" s="80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IF(lookups!$E$2-LEN(SOURCE!C1440) &gt;= 0, REPT(" ",lookups!$E$2-LEN(SOURCE!C1440)), "")&amp;
      SOURCE!D1440&amp;", "&amp; IF(lookups!$F$2-LEN(SOURCE!D1440) &gt;= 0, REPT(" ",lookups!$F$2-LEN(SOURCE!D1440)), "")&amp;
      SOURCE!E1440&amp;", "&amp; IF(lookups!$G$2-LEN(SOURCE!E1440) &gt;=0, REPT(" ",lookups!$G$2-LEN(SOURCE!E1440)), "")&amp;
      SOURCE!F1440&amp;", "&amp; IF(lookups!$H$2-LEN(SOURCE!F1440) &gt;= 0, REPT(" ",lookups!$H$2-LEN(SOURCE!F1440)+2), "")&amp;"("&amp;
      SUBSTITUTE(TEXT(SOURCE!G1440,"??0"),"  ","")&amp;" &lt;&lt; TAM_MAX_BITS) |"&amp; IF(lookups!$I$2-3 &gt;= 0, REPT(" ",MAX(1,lookups!$I$2-5+4+1-1-LEN(  IF(ISTEXT(SOURCE!H1440),SOURCE!H1440,  SUBSTITUTE(SUBSTITUTE(TEXT(SOURCE!H1440,"????0"),"  ","")," ",""))   ))), "")&amp;
       IF(ISTEXT(SOURCE!H1440),SOURCE!H1440, SUBSTITUTE(SUBSTITUTE(TEXT(SOURCE!H1440,"????0"),"  ","")," ",""))   &amp;","&amp; IF(lookups!$J$2-3 &gt;= 0, REPT(" ",lookups!$J$2-3-5), "")&amp;
      SOURCE!I1440&amp;
" | "&amp; IF(lookups!$K$2-LEN(SOURCE!I1440) &gt;= 0, REPT(" ",lookups!$K$2-LEN(SOURCE!I1440)), "")&amp;
      SOURCE!J1440&amp;      IF(lookups!$L$2-LEN(SOURCE!J1440) &gt;= 0, REPT(" ",lookups!$L$2-LEN(SOURCE!J1440)), "")&amp;
" | "&amp; IF(lookups!$K$2-LEN(SOURCE!I1440) &gt;= 0, REPT(" ",lookups!$K$2-LEN(SOURCE!I1440)), "")&amp;
      SOURCE!K1440&amp;      IF(lookups!$L$2-LEN(SOURCE!K1440) &gt;= 0, REPT(" ",lookups!$M$2-LEN(SOURCE!K1440)), "")&amp;
" | "&amp; SOURCE!L1440&amp;      IF(lookups!$O$2-LEN(SOURCE!L1440) &gt;= 0, REPT(" ",lookups!$O$2-LEN(SOURCE!L1440)), "")&amp;
" | "&amp; SOURCE!M1440&amp;      IF(lookups!$P$2-LEN(SOURCE!M1440) &gt;= 0, REPT(" ",lookups!$P$2-LEN(SOURCE!M1440)), "")&amp;
      "},"&amp;IF(SOURCE!O1440&lt;&gt;"",""&amp;SOURCE!O1440,"")
 )
)
)</f>
        <v/>
      </c>
    </row>
    <row r="1441" spans="1:1">
      <c r="A1441" s="80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IF(lookups!$E$2-LEN(SOURCE!C1441) &gt;= 0, REPT(" ",lookups!$E$2-LEN(SOURCE!C1441)), "")&amp;
      SOURCE!D1441&amp;", "&amp; IF(lookups!$F$2-LEN(SOURCE!D1441) &gt;= 0, REPT(" ",lookups!$F$2-LEN(SOURCE!D1441)), "")&amp;
      SOURCE!E1441&amp;", "&amp; IF(lookups!$G$2-LEN(SOURCE!E1441) &gt;=0, REPT(" ",lookups!$G$2-LEN(SOURCE!E1441)), "")&amp;
      SOURCE!F1441&amp;", "&amp; IF(lookups!$H$2-LEN(SOURCE!F1441) &gt;= 0, REPT(" ",lookups!$H$2-LEN(SOURCE!F1441)+2), "")&amp;"("&amp;
      SUBSTITUTE(TEXT(SOURCE!G1441,"??0"),"  ","")&amp;" &lt;&lt; TAM_MAX_BITS) |"&amp; IF(lookups!$I$2-3 &gt;= 0, REPT(" ",MAX(1,lookups!$I$2-5+4+1-1-LEN(  IF(ISTEXT(SOURCE!H1441),SOURCE!H1441,  SUBSTITUTE(SUBSTITUTE(TEXT(SOURCE!H1441,"????0"),"  ","")," ",""))   ))), "")&amp;
       IF(ISTEXT(SOURCE!H1441),SOURCE!H1441, SUBSTITUTE(SUBSTITUTE(TEXT(SOURCE!H1441,"????0"),"  ","")," ",""))   &amp;","&amp; IF(lookups!$J$2-3 &gt;= 0, REPT(" ",lookups!$J$2-3-5), "")&amp;
      SOURCE!I1441&amp;
" | "&amp; IF(lookups!$K$2-LEN(SOURCE!I1441) &gt;= 0, REPT(" ",lookups!$K$2-LEN(SOURCE!I1441)), "")&amp;
      SOURCE!J1441&amp;      IF(lookups!$L$2-LEN(SOURCE!J1441) &gt;= 0, REPT(" ",lookups!$L$2-LEN(SOURCE!J1441)), "")&amp;
" | "&amp; IF(lookups!$K$2-LEN(SOURCE!I1441) &gt;= 0, REPT(" ",lookups!$K$2-LEN(SOURCE!I1441)), "")&amp;
      SOURCE!K1441&amp;      IF(lookups!$L$2-LEN(SOURCE!K1441) &gt;= 0, REPT(" ",lookups!$M$2-LEN(SOURCE!K1441)), "")&amp;
" | "&amp; SOURCE!L1441&amp;      IF(lookups!$O$2-LEN(SOURCE!L1441) &gt;= 0, REPT(" ",lookups!$O$2-LEN(SOURCE!L1441)), "")&amp;
" | "&amp; SOURCE!M1441&amp;      IF(lookups!$P$2-LEN(SOURCE!M1441) &gt;= 0, REPT(" ",lookups!$P$2-LEN(SOURCE!M1441)), "")&amp;
      "},"&amp;IF(SOURCE!O1441&lt;&gt;"",""&amp;SOURCE!O1441,"")
 )
)
)</f>
        <v/>
      </c>
    </row>
    <row r="1442" spans="1:1">
      <c r="A1442" s="80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IF(lookups!$E$2-LEN(SOURCE!C1442) &gt;= 0, REPT(" ",lookups!$E$2-LEN(SOURCE!C1442)), "")&amp;
      SOURCE!D1442&amp;", "&amp; IF(lookups!$F$2-LEN(SOURCE!D1442) &gt;= 0, REPT(" ",lookups!$F$2-LEN(SOURCE!D1442)), "")&amp;
      SOURCE!E1442&amp;", "&amp; IF(lookups!$G$2-LEN(SOURCE!E1442) &gt;=0, REPT(" ",lookups!$G$2-LEN(SOURCE!E1442)), "")&amp;
      SOURCE!F1442&amp;", "&amp; IF(lookups!$H$2-LEN(SOURCE!F1442) &gt;= 0, REPT(" ",lookups!$H$2-LEN(SOURCE!F1442)+2), "")&amp;"("&amp;
      SUBSTITUTE(TEXT(SOURCE!G1442,"??0"),"  ","")&amp;" &lt;&lt; TAM_MAX_BITS) |"&amp; IF(lookups!$I$2-3 &gt;= 0, REPT(" ",MAX(1,lookups!$I$2-5+4+1-1-LEN(  IF(ISTEXT(SOURCE!H1442),SOURCE!H1442,  SUBSTITUTE(SUBSTITUTE(TEXT(SOURCE!H1442,"????0"),"  ","")," ",""))   ))), "")&amp;
       IF(ISTEXT(SOURCE!H1442),SOURCE!H1442, SUBSTITUTE(SUBSTITUTE(TEXT(SOURCE!H1442,"????0"),"  ","")," ",""))   &amp;","&amp; IF(lookups!$J$2-3 &gt;= 0, REPT(" ",lookups!$J$2-3-5), "")&amp;
      SOURCE!I1442&amp;
" | "&amp; IF(lookups!$K$2-LEN(SOURCE!I1442) &gt;= 0, REPT(" ",lookups!$K$2-LEN(SOURCE!I1442)), "")&amp;
      SOURCE!J1442&amp;      IF(lookups!$L$2-LEN(SOURCE!J1442) &gt;= 0, REPT(" ",lookups!$L$2-LEN(SOURCE!J1442)), "")&amp;
" | "&amp; IF(lookups!$K$2-LEN(SOURCE!I1442) &gt;= 0, REPT(" ",lookups!$K$2-LEN(SOURCE!I1442)), "")&amp;
      SOURCE!K1442&amp;      IF(lookups!$L$2-LEN(SOURCE!K1442) &gt;= 0, REPT(" ",lookups!$M$2-LEN(SOURCE!K1442)), "")&amp;
" | "&amp; SOURCE!L1442&amp;      IF(lookups!$O$2-LEN(SOURCE!L1442) &gt;= 0, REPT(" ",lookups!$O$2-LEN(SOURCE!L1442)), "")&amp;
" | "&amp; SOURCE!M1442&amp;      IF(lookups!$P$2-LEN(SOURCE!M1442) &gt;= 0, REPT(" ",lookups!$P$2-LEN(SOURCE!M1442)), "")&amp;
      "},"&amp;IF(SOURCE!O1442&lt;&gt;"",""&amp;SOURCE!O1442,"")
 )
)
)</f>
        <v>/* 1404 */  { fnIntegerMode,                SIM_1COMPL,                  "1COMPL",                                      "1COMPL",                                      (0 &lt;&lt; TAM_MAX_BITS) |     0, CAT_FNCT | SLS_ENABLED   | US_ENABLED   | EIM_DISABLED | PTP_NONE         },</v>
      </c>
    </row>
    <row r="1443" spans="1:1">
      <c r="A1443" s="80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IF(lookups!$E$2-LEN(SOURCE!C1443) &gt;= 0, REPT(" ",lookups!$E$2-LEN(SOURCE!C1443)), "")&amp;
      SOURCE!D1443&amp;", "&amp; IF(lookups!$F$2-LEN(SOURCE!D1443) &gt;= 0, REPT(" ",lookups!$F$2-LEN(SOURCE!D1443)), "")&amp;
      SOURCE!E1443&amp;", "&amp; IF(lookups!$G$2-LEN(SOURCE!E1443) &gt;=0, REPT(" ",lookups!$G$2-LEN(SOURCE!E1443)), "")&amp;
      SOURCE!F1443&amp;", "&amp; IF(lookups!$H$2-LEN(SOURCE!F1443) &gt;= 0, REPT(" ",lookups!$H$2-LEN(SOURCE!F1443)+2), "")&amp;"("&amp;
      SUBSTITUTE(TEXT(SOURCE!G1443,"??0"),"  ","")&amp;" &lt;&lt; TAM_MAX_BITS) |"&amp; IF(lookups!$I$2-3 &gt;= 0, REPT(" ",MAX(1,lookups!$I$2-5+4+1-1-LEN(  IF(ISTEXT(SOURCE!H1443),SOURCE!H1443,  SUBSTITUTE(SUBSTITUTE(TEXT(SOURCE!H1443,"????0"),"  ","")," ",""))   ))), "")&amp;
       IF(ISTEXT(SOURCE!H1443),SOURCE!H1443, SUBSTITUTE(SUBSTITUTE(TEXT(SOURCE!H1443,"????0"),"  ","")," ",""))   &amp;","&amp; IF(lookups!$J$2-3 &gt;= 0, REPT(" ",lookups!$J$2-3-5), "")&amp;
      SOURCE!I1443&amp;
" | "&amp; IF(lookups!$K$2-LEN(SOURCE!I1443) &gt;= 0, REPT(" ",lookups!$K$2-LEN(SOURCE!I1443)), "")&amp;
      SOURCE!J1443&amp;      IF(lookups!$L$2-LEN(SOURCE!J1443) &gt;= 0, REPT(" ",lookups!$L$2-LEN(SOURCE!J1443)), "")&amp;
" | "&amp; IF(lookups!$K$2-LEN(SOURCE!I1443) &gt;= 0, REPT(" ",lookups!$K$2-LEN(SOURCE!I1443)), "")&amp;
      SOURCE!K1443&amp;      IF(lookups!$L$2-LEN(SOURCE!K1443) &gt;= 0, REPT(" ",lookups!$M$2-LEN(SOURCE!K1443)), "")&amp;
" | "&amp; SOURCE!L1443&amp;      IF(lookups!$O$2-LEN(SOURCE!L1443) &gt;= 0, REPT(" ",lookups!$O$2-LEN(SOURCE!L1443)), "")&amp;
" | "&amp; SOURCE!M1443&amp;      IF(lookups!$P$2-LEN(SOURCE!M1443) &gt;= 0, REPT(" ",lookups!$P$2-LEN(SOURCE!M1443)), "")&amp;
      "},"&amp;IF(SOURCE!O1443&lt;&gt;"",""&amp;SOURCE!O1443,"")
 )
)
)</f>
        <v>/* 1405 */  { fnSNAP,                       NOPARAM,                     "SNAP",                                        "SNAP",                                        (0 &lt;&lt; TAM_MAX_BITS) |     0, CAT_FNCT | SLS_ENABLED   | US_ENABLED   | EIM_DISABLED | PTP_NONE         },</v>
      </c>
    </row>
    <row r="1444" spans="1:1">
      <c r="A1444" s="80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IF(lookups!$E$2-LEN(SOURCE!C1444) &gt;= 0, REPT(" ",lookups!$E$2-LEN(SOURCE!C1444)), "")&amp;
      SOURCE!D1444&amp;", "&amp; IF(lookups!$F$2-LEN(SOURCE!D1444) &gt;= 0, REPT(" ",lookups!$F$2-LEN(SOURCE!D1444)), "")&amp;
      SOURCE!E1444&amp;", "&amp; IF(lookups!$G$2-LEN(SOURCE!E1444) &gt;=0, REPT(" ",lookups!$G$2-LEN(SOURCE!E1444)), "")&amp;
      SOURCE!F1444&amp;", "&amp; IF(lookups!$H$2-LEN(SOURCE!F1444) &gt;= 0, REPT(" ",lookups!$H$2-LEN(SOURCE!F1444)+2), "")&amp;"("&amp;
      SUBSTITUTE(TEXT(SOURCE!G1444,"??0"),"  ","")&amp;" &lt;&lt; TAM_MAX_BITS) |"&amp; IF(lookups!$I$2-3 &gt;= 0, REPT(" ",MAX(1,lookups!$I$2-5+4+1-1-LEN(  IF(ISTEXT(SOURCE!H1444),SOURCE!H1444,  SUBSTITUTE(SUBSTITUTE(TEXT(SOURCE!H1444,"????0"),"  ","")," ",""))   ))), "")&amp;
       IF(ISTEXT(SOURCE!H1444),SOURCE!H1444, SUBSTITUTE(SUBSTITUTE(TEXT(SOURCE!H1444,"????0"),"  ","")," ",""))   &amp;","&amp; IF(lookups!$J$2-3 &gt;= 0, REPT(" ",lookups!$J$2-3-5), "")&amp;
      SOURCE!I1444&amp;
" | "&amp; IF(lookups!$K$2-LEN(SOURCE!I1444) &gt;= 0, REPT(" ",lookups!$K$2-LEN(SOURCE!I1444)), "")&amp;
      SOURCE!J1444&amp;      IF(lookups!$L$2-LEN(SOURCE!J1444) &gt;= 0, REPT(" ",lookups!$L$2-LEN(SOURCE!J1444)), "")&amp;
" | "&amp; IF(lookups!$K$2-LEN(SOURCE!I1444) &gt;= 0, REPT(" ",lookups!$K$2-LEN(SOURCE!I1444)), "")&amp;
      SOURCE!K1444&amp;      IF(lookups!$L$2-LEN(SOURCE!K1444) &gt;= 0, REPT(" ",lookups!$M$2-LEN(SOURCE!K1444)), "")&amp;
" | "&amp; SOURCE!L1444&amp;      IF(lookups!$O$2-LEN(SOURCE!L1444) &gt;= 0, REPT(" ",lookups!$O$2-LEN(SOURCE!L1444)), "")&amp;
" | "&amp; SOURCE!M1444&amp;      IF(lookups!$P$2-LEN(SOURCE!M1444) &gt;= 0, REPT(" ",lookups!$P$2-LEN(SOURCE!M1444)), "")&amp;
      "},"&amp;IF(SOURCE!O1444&lt;&gt;"",""&amp;SOURCE!O1444,"")
 )
)
)</f>
        <v>/* 1406 */  { fnIntegerMode,                SIM_2COMPL,                  "2COMPL",                                      "2COMPL",                                      (0 &lt;&lt; TAM_MAX_BITS) |     0, CAT_FNCT | SLS_ENABLED   | US_ENABLED   | EIM_DISABLED | PTP_NONE         },</v>
      </c>
    </row>
    <row r="1445" spans="1:1">
      <c r="A1445" s="80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IF(lookups!$E$2-LEN(SOURCE!C1445) &gt;= 0, REPT(" ",lookups!$E$2-LEN(SOURCE!C1445)), "")&amp;
      SOURCE!D1445&amp;", "&amp; IF(lookups!$F$2-LEN(SOURCE!D1445) &gt;= 0, REPT(" ",lookups!$F$2-LEN(SOURCE!D1445)), "")&amp;
      SOURCE!E1445&amp;", "&amp; IF(lookups!$G$2-LEN(SOURCE!E1445) &gt;=0, REPT(" ",lookups!$G$2-LEN(SOURCE!E1445)), "")&amp;
      SOURCE!F1445&amp;", "&amp; IF(lookups!$H$2-LEN(SOURCE!F1445) &gt;= 0, REPT(" ",lookups!$H$2-LEN(SOURCE!F1445)+2), "")&amp;"("&amp;
      SUBSTITUTE(TEXT(SOURCE!G1445,"??0"),"  ","")&amp;" &lt;&lt; TAM_MAX_BITS) |"&amp; IF(lookups!$I$2-3 &gt;= 0, REPT(" ",MAX(1,lookups!$I$2-5+4+1-1-LEN(  IF(ISTEXT(SOURCE!H1445),SOURCE!H1445,  SUBSTITUTE(SUBSTITUTE(TEXT(SOURCE!H1445,"????0"),"  ","")," ",""))   ))), "")&amp;
       IF(ISTEXT(SOURCE!H1445),SOURCE!H1445, SUBSTITUTE(SUBSTITUTE(TEXT(SOURCE!H1445,"????0"),"  ","")," ",""))   &amp;","&amp; IF(lookups!$J$2-3 &gt;= 0, REPT(" ",lookups!$J$2-3-5), "")&amp;
      SOURCE!I1445&amp;
" | "&amp; IF(lookups!$K$2-LEN(SOURCE!I1445) &gt;= 0, REPT(" ",lookups!$K$2-LEN(SOURCE!I1445)), "")&amp;
      SOURCE!J1445&amp;      IF(lookups!$L$2-LEN(SOURCE!J1445) &gt;= 0, REPT(" ",lookups!$L$2-LEN(SOURCE!J1445)), "")&amp;
" | "&amp; IF(lookups!$K$2-LEN(SOURCE!I1445) &gt;= 0, REPT(" ",lookups!$K$2-LEN(SOURCE!I1445)), "")&amp;
      SOURCE!K1445&amp;      IF(lookups!$L$2-LEN(SOURCE!K1445) &gt;= 0, REPT(" ",lookups!$M$2-LEN(SOURCE!K1445)), "")&amp;
" | "&amp; SOURCE!L1445&amp;      IF(lookups!$O$2-LEN(SOURCE!L1445) &gt;= 0, REPT(" ",lookups!$O$2-LEN(SOURCE!L1445)), "")&amp;
" | "&amp; SOURCE!M1445&amp;      IF(lookups!$P$2-LEN(SOURCE!M1445) &gt;= 0, REPT(" ",lookups!$P$2-LEN(SOURCE!M1445)), "")&amp;
      "},"&amp;IF(SOURCE!O1445&lt;&gt;"",""&amp;SOURCE!O1445,"")
 )
)
)</f>
        <v>/* 1407 */  { fnMagnitude,                  NOPARAM,                     "ABS",                                         "ABS",                                         (0 &lt;&lt; TAM_MAX_BITS) |     0, CAT_FNCT | SLS_ENABLED   | US_ENABLED   | EIM_ENABLED  | PTP_NONE         },</v>
      </c>
    </row>
    <row r="1446" spans="1:1">
      <c r="A1446" s="80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IF(lookups!$E$2-LEN(SOURCE!C1446) &gt;= 0, REPT(" ",lookups!$E$2-LEN(SOURCE!C1446)), "")&amp;
      SOURCE!D1446&amp;", "&amp; IF(lookups!$F$2-LEN(SOURCE!D1446) &gt;= 0, REPT(" ",lookups!$F$2-LEN(SOURCE!D1446)), "")&amp;
      SOURCE!E1446&amp;", "&amp; IF(lookups!$G$2-LEN(SOURCE!E1446) &gt;=0, REPT(" ",lookups!$G$2-LEN(SOURCE!E1446)), "")&amp;
      SOURCE!F1446&amp;", "&amp; IF(lookups!$H$2-LEN(SOURCE!F1446) &gt;= 0, REPT(" ",lookups!$H$2-LEN(SOURCE!F1446)+2), "")&amp;"("&amp;
      SUBSTITUTE(TEXT(SOURCE!G1446,"??0"),"  ","")&amp;" &lt;&lt; TAM_MAX_BITS) |"&amp; IF(lookups!$I$2-3 &gt;= 0, REPT(" ",MAX(1,lookups!$I$2-5+4+1-1-LEN(  IF(ISTEXT(SOURCE!H1446),SOURCE!H1446,  SUBSTITUTE(SUBSTITUTE(TEXT(SOURCE!H1446,"????0"),"  ","")," ",""))   ))), "")&amp;
       IF(ISTEXT(SOURCE!H1446),SOURCE!H1446, SUBSTITUTE(SUBSTITUTE(TEXT(SOURCE!H1446,"????0"),"  ","")," ",""))   &amp;","&amp; IF(lookups!$J$2-3 &gt;= 0, REPT(" ",lookups!$J$2-3-5), "")&amp;
      SOURCE!I1446&amp;
" | "&amp; IF(lookups!$K$2-LEN(SOURCE!I1446) &gt;= 0, REPT(" ",lookups!$K$2-LEN(SOURCE!I1446)), "")&amp;
      SOURCE!J1446&amp;      IF(lookups!$L$2-LEN(SOURCE!J1446) &gt;= 0, REPT(" ",lookups!$L$2-LEN(SOURCE!J1446)), "")&amp;
" | "&amp; IF(lookups!$K$2-LEN(SOURCE!I1446) &gt;= 0, REPT(" ",lookups!$K$2-LEN(SOURCE!I1446)), "")&amp;
      SOURCE!K1446&amp;      IF(lookups!$L$2-LEN(SOURCE!K1446) &gt;= 0, REPT(" ",lookups!$M$2-LEN(SOURCE!K1446)), "")&amp;
" | "&amp; SOURCE!L1446&amp;      IF(lookups!$O$2-LEN(SOURCE!L1446) &gt;= 0, REPT(" ",lookups!$O$2-LEN(SOURCE!L1446)), "")&amp;
" | "&amp; SOURCE!M1446&amp;      IF(lookups!$P$2-LEN(SOURCE!M1446) &gt;= 0, REPT(" ",lookups!$P$2-LEN(SOURCE!M1446)), "")&amp;
      "},"&amp;IF(SOURCE!O1446&lt;&gt;"",""&amp;SOURCE!O1446,"")
 )
)
)</f>
        <v>/* 1408 */  { fnAgm,                        NOPARAM,                     "AGM",                                         "AGM",                                         (0 &lt;&lt; TAM_MAX_BITS) |     0, CAT_FNCT | SLS_ENABLED   | US_ENABLED   | EIM_DISABLED | PTP_NONE         },</v>
      </c>
    </row>
    <row r="1447" spans="1:1">
      <c r="A1447" s="80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IF(lookups!$E$2-LEN(SOURCE!C1447) &gt;= 0, REPT(" ",lookups!$E$2-LEN(SOURCE!C1447)), "")&amp;
      SOURCE!D1447&amp;", "&amp; IF(lookups!$F$2-LEN(SOURCE!D1447) &gt;= 0, REPT(" ",lookups!$F$2-LEN(SOURCE!D1447)), "")&amp;
      SOURCE!E1447&amp;", "&amp; IF(lookups!$G$2-LEN(SOURCE!E1447) &gt;=0, REPT(" ",lookups!$G$2-LEN(SOURCE!E1447)), "")&amp;
      SOURCE!F1447&amp;", "&amp; IF(lookups!$H$2-LEN(SOURCE!F1447) &gt;= 0, REPT(" ",lookups!$H$2-LEN(SOURCE!F1447)+2), "")&amp;"("&amp;
      SUBSTITUTE(TEXT(SOURCE!G1447,"??0"),"  ","")&amp;" &lt;&lt; TAM_MAX_BITS) |"&amp; IF(lookups!$I$2-3 &gt;= 0, REPT(" ",MAX(1,lookups!$I$2-5+4+1-1-LEN(  IF(ISTEXT(SOURCE!H1447),SOURCE!H1447,  SUBSTITUTE(SUBSTITUTE(TEXT(SOURCE!H1447,"????0"),"  ","")," ",""))   ))), "")&amp;
       IF(ISTEXT(SOURCE!H1447),SOURCE!H1447, SUBSTITUTE(SUBSTITUTE(TEXT(SOURCE!H1447,"????0"),"  ","")," ",""))   &amp;","&amp; IF(lookups!$J$2-3 &gt;= 0, REPT(" ",lookups!$J$2-3-5), "")&amp;
      SOURCE!I1447&amp;
" | "&amp; IF(lookups!$K$2-LEN(SOURCE!I1447) &gt;= 0, REPT(" ",lookups!$K$2-LEN(SOURCE!I1447)), "")&amp;
      SOURCE!J1447&amp;      IF(lookups!$L$2-LEN(SOURCE!J1447) &gt;= 0, REPT(" ",lookups!$L$2-LEN(SOURCE!J1447)), "")&amp;
" | "&amp; IF(lookups!$K$2-LEN(SOURCE!I1447) &gt;= 0, REPT(" ",lookups!$K$2-LEN(SOURCE!I1447)), "")&amp;
      SOURCE!K1447&amp;      IF(lookups!$L$2-LEN(SOURCE!K1447) &gt;= 0, REPT(" ",lookups!$M$2-LEN(SOURCE!K1447)), "")&amp;
" | "&amp; SOURCE!L1447&amp;      IF(lookups!$O$2-LEN(SOURCE!L1447) &gt;= 0, REPT(" ",lookups!$O$2-LEN(SOURCE!L1447)), "")&amp;
" | "&amp; SOURCE!M1447&amp;      IF(lookups!$P$2-LEN(SOURCE!M1447) &gt;= 0, REPT(" ",lookups!$P$2-LEN(SOURCE!M1447)), "")&amp;
      "},"&amp;IF(SOURCE!O1447&lt;&gt;"",""&amp;SOURCE!O1447,"")
 )
)
)</f>
        <v>/* 1409 */  { fnAGraph,                     TM_REGISTER,                 "AGRAPH",                                      "AGRAPH",                                      (0 &lt;&lt; TAM_MAX_BITS) |    99, CAT_FNCT | SLS_ENABLED   | US_ENABLED   | EIM_DISABLED | PTP_REGISTER     },</v>
      </c>
    </row>
    <row r="1448" spans="1:1">
      <c r="A1448" s="80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IF(lookups!$E$2-LEN(SOURCE!C1448) &gt;= 0, REPT(" ",lookups!$E$2-LEN(SOURCE!C1448)), "")&amp;
      SOURCE!D1448&amp;", "&amp; IF(lookups!$F$2-LEN(SOURCE!D1448) &gt;= 0, REPT(" ",lookups!$F$2-LEN(SOURCE!D1448)), "")&amp;
      SOURCE!E1448&amp;", "&amp; IF(lookups!$G$2-LEN(SOURCE!E1448) &gt;=0, REPT(" ",lookups!$G$2-LEN(SOURCE!E1448)), "")&amp;
      SOURCE!F1448&amp;", "&amp; IF(lookups!$H$2-LEN(SOURCE!F1448) &gt;= 0, REPT(" ",lookups!$H$2-LEN(SOURCE!F1448)+2), "")&amp;"("&amp;
      SUBSTITUTE(TEXT(SOURCE!G1448,"??0"),"  ","")&amp;" &lt;&lt; TAM_MAX_BITS) |"&amp; IF(lookups!$I$2-3 &gt;= 0, REPT(" ",MAX(1,lookups!$I$2-5+4+1-1-LEN(  IF(ISTEXT(SOURCE!H1448),SOURCE!H1448,  SUBSTITUTE(SUBSTITUTE(TEXT(SOURCE!H1448,"????0"),"  ","")," ",""))   ))), "")&amp;
       IF(ISTEXT(SOURCE!H1448),SOURCE!H1448, SUBSTITUTE(SUBSTITUTE(TEXT(SOURCE!H1448,"????0"),"  ","")," ",""))   &amp;","&amp; IF(lookups!$J$2-3 &gt;= 0, REPT(" ",lookups!$J$2-3-5), "")&amp;
      SOURCE!I1448&amp;
" | "&amp; IF(lookups!$K$2-LEN(SOURCE!I1448) &gt;= 0, REPT(" ",lookups!$K$2-LEN(SOURCE!I1448)), "")&amp;
      SOURCE!J1448&amp;      IF(lookups!$L$2-LEN(SOURCE!J1448) &gt;= 0, REPT(" ",lookups!$L$2-LEN(SOURCE!J1448)), "")&amp;
" | "&amp; IF(lookups!$K$2-LEN(SOURCE!I1448) &gt;= 0, REPT(" ",lookups!$K$2-LEN(SOURCE!I1448)), "")&amp;
      SOURCE!K1448&amp;      IF(lookups!$L$2-LEN(SOURCE!K1448) &gt;= 0, REPT(" ",lookups!$M$2-LEN(SOURCE!K1448)), "")&amp;
" | "&amp; SOURCE!L1448&amp;      IF(lookups!$O$2-LEN(SOURCE!L1448) &gt;= 0, REPT(" ",lookups!$O$2-LEN(SOURCE!L1448)), "")&amp;
" | "&amp; SOURCE!M1448&amp;      IF(lookups!$P$2-LEN(SOURCE!M1448) &gt;= 0, REPT(" ",lookups!$P$2-LEN(SOURCE!M1448)), "")&amp;
      "},"&amp;IF(SOURCE!O1448&lt;&gt;"",""&amp;SOURCE!O1448,"")
 )
)
)</f>
        <v>/* 1410 */  { fnDisplayFormatAll,           TM_VALUE,                    "ALL" ,                                        "ALL",                                         (0 &lt;&lt; TAM_MAX_BITS) | DSP_MAX, CAT_FNCT | SLS_ENABLED   | US_ENABLED   | EIM_DISABLED | PTP_NUMBER_8     },</v>
      </c>
    </row>
    <row r="1449" spans="1:1">
      <c r="A1449" s="80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IF(lookups!$E$2-LEN(SOURCE!C1449) &gt;= 0, REPT(" ",lookups!$E$2-LEN(SOURCE!C1449)), "")&amp;
      SOURCE!D1449&amp;", "&amp; IF(lookups!$F$2-LEN(SOURCE!D1449) &gt;= 0, REPT(" ",lookups!$F$2-LEN(SOURCE!D1449)), "")&amp;
      SOURCE!E1449&amp;", "&amp; IF(lookups!$G$2-LEN(SOURCE!E1449) &gt;=0, REPT(" ",lookups!$G$2-LEN(SOURCE!E1449)), "")&amp;
      SOURCE!F1449&amp;", "&amp; IF(lookups!$H$2-LEN(SOURCE!F1449) &gt;= 0, REPT(" ",lookups!$H$2-LEN(SOURCE!F1449)+2), "")&amp;"("&amp;
      SUBSTITUTE(TEXT(SOURCE!G1449,"??0"),"  ","")&amp;" &lt;&lt; TAM_MAX_BITS) |"&amp; IF(lookups!$I$2-3 &gt;= 0, REPT(" ",MAX(1,lookups!$I$2-5+4+1-1-LEN(  IF(ISTEXT(SOURCE!H1449),SOURCE!H1449,  SUBSTITUTE(SUBSTITUTE(TEXT(SOURCE!H1449,"????0"),"  ","")," ",""))   ))), "")&amp;
       IF(ISTEXT(SOURCE!H1449),SOURCE!H1449, SUBSTITUTE(SUBSTITUTE(TEXT(SOURCE!H1449,"????0"),"  ","")," ",""))   &amp;","&amp; IF(lookups!$J$2-3 &gt;= 0, REPT(" ",lookups!$J$2-3-5), "")&amp;
      SOURCE!I1449&amp;
" | "&amp; IF(lookups!$K$2-LEN(SOURCE!I1449) &gt;= 0, REPT(" ",lookups!$K$2-LEN(SOURCE!I1449)), "")&amp;
      SOURCE!J1449&amp;      IF(lookups!$L$2-LEN(SOURCE!J1449) &gt;= 0, REPT(" ",lookups!$L$2-LEN(SOURCE!J1449)), "")&amp;
" | "&amp; IF(lookups!$K$2-LEN(SOURCE!I1449) &gt;= 0, REPT(" ",lookups!$K$2-LEN(SOURCE!I1449)), "")&amp;
      SOURCE!K1449&amp;      IF(lookups!$L$2-LEN(SOURCE!K1449) &gt;= 0, REPT(" ",lookups!$M$2-LEN(SOURCE!K1449)), "")&amp;
" | "&amp; SOURCE!L1449&amp;      IF(lookups!$O$2-LEN(SOURCE!L1449) &gt;= 0, REPT(" ",lookups!$O$2-LEN(SOURCE!L1449)), "")&amp;
" | "&amp; SOURCE!M1449&amp;      IF(lookups!$P$2-LEN(SOURCE!M1449) &gt;= 0, REPT(" ",lookups!$P$2-LEN(SOURCE!M1449)), "")&amp;
      "},"&amp;IF(SOURCE!O1449&lt;&gt;"",""&amp;SOURCE!O1449,"")
 )
)
)</f>
        <v>/* 1411 */  { fnAssign,                     0,                           "ASSIGN",                                      "ASN",                                         (0 &lt;&lt; TAM_MAX_BITS) |     0, CAT_FNCT | SLS_ENABLED   | US_ENABLED   | EIM_DISABLED | PTP_NONE         },</v>
      </c>
    </row>
    <row r="1450" spans="1:1">
      <c r="A1450" s="80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IF(lookups!$E$2-LEN(SOURCE!C1450) &gt;= 0, REPT(" ",lookups!$E$2-LEN(SOURCE!C1450)), "")&amp;
      SOURCE!D1450&amp;", "&amp; IF(lookups!$F$2-LEN(SOURCE!D1450) &gt;= 0, REPT(" ",lookups!$F$2-LEN(SOURCE!D1450)), "")&amp;
      SOURCE!E1450&amp;", "&amp; IF(lookups!$G$2-LEN(SOURCE!E1450) &gt;=0, REPT(" ",lookups!$G$2-LEN(SOURCE!E1450)), "")&amp;
      SOURCE!F1450&amp;", "&amp; IF(lookups!$H$2-LEN(SOURCE!F1450) &gt;= 0, REPT(" ",lookups!$H$2-LEN(SOURCE!F1450)+2), "")&amp;"("&amp;
      SUBSTITUTE(TEXT(SOURCE!G1450,"??0"),"  ","")&amp;" &lt;&lt; TAM_MAX_BITS) |"&amp; IF(lookups!$I$2-3 &gt;= 0, REPT(" ",MAX(1,lookups!$I$2-5+4+1-1-LEN(  IF(ISTEXT(SOURCE!H1450),SOURCE!H1450,  SUBSTITUTE(SUBSTITUTE(TEXT(SOURCE!H1450,"????0"),"  ","")," ",""))   ))), "")&amp;
       IF(ISTEXT(SOURCE!H1450),SOURCE!H1450, SUBSTITUTE(SUBSTITUTE(TEXT(SOURCE!H1450,"????0"),"  ","")," ",""))   &amp;","&amp; IF(lookups!$J$2-3 &gt;= 0, REPT(" ",lookups!$J$2-3-5), "")&amp;
      SOURCE!I1450&amp;
" | "&amp; IF(lookups!$K$2-LEN(SOURCE!I1450) &gt;= 0, REPT(" ",lookups!$K$2-LEN(SOURCE!I1450)), "")&amp;
      SOURCE!J1450&amp;      IF(lookups!$L$2-LEN(SOURCE!J1450) &gt;= 0, REPT(" ",lookups!$L$2-LEN(SOURCE!J1450)), "")&amp;
" | "&amp; IF(lookups!$K$2-LEN(SOURCE!I1450) &gt;= 0, REPT(" ",lookups!$K$2-LEN(SOURCE!I1450)), "")&amp;
      SOURCE!K1450&amp;      IF(lookups!$L$2-LEN(SOURCE!K1450) &gt;= 0, REPT(" ",lookups!$M$2-LEN(SOURCE!K1450)), "")&amp;
" | "&amp; SOURCE!L1450&amp;      IF(lookups!$O$2-LEN(SOURCE!L1450) &gt;= 0, REPT(" ",lookups!$O$2-LEN(SOURCE!L1450)), "")&amp;
" | "&amp; SOURCE!M1450&amp;      IF(lookups!$P$2-LEN(SOURCE!M1450) &gt;= 0, REPT(" ",lookups!$P$2-LEN(SOURCE!M1450)), "")&amp;
      "},"&amp;IF(SOURCE!O1450&lt;&gt;"",""&amp;SOURCE!O1450,"")
 )
)
)</f>
        <v>/* 1412 */  { fnBack,                       TM_VALUE,                    "BACK",                                        "BACK",                                        (0 &lt;&lt; TAM_MAX_BITS) |   255, CAT_FNCT | SLS_ENABLED   | US_ENABLED   | EIM_DISABLED | PTP_SKIP_BACK    },</v>
      </c>
    </row>
    <row r="1451" spans="1:1">
      <c r="A1451" s="80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IF(lookups!$E$2-LEN(SOURCE!C1451) &gt;= 0, REPT(" ",lookups!$E$2-LEN(SOURCE!C1451)), "")&amp;
      SOURCE!D1451&amp;", "&amp; IF(lookups!$F$2-LEN(SOURCE!D1451) &gt;= 0, REPT(" ",lookups!$F$2-LEN(SOURCE!D1451)), "")&amp;
      SOURCE!E1451&amp;", "&amp; IF(lookups!$G$2-LEN(SOURCE!E1451) &gt;=0, REPT(" ",lookups!$G$2-LEN(SOURCE!E1451)), "")&amp;
      SOURCE!F1451&amp;", "&amp; IF(lookups!$H$2-LEN(SOURCE!F1451) &gt;= 0, REPT(" ",lookups!$H$2-LEN(SOURCE!F1451)+2), "")&amp;"("&amp;
      SUBSTITUTE(TEXT(SOURCE!G1451,"??0"),"  ","")&amp;" &lt;&lt; TAM_MAX_BITS) |"&amp; IF(lookups!$I$2-3 &gt;= 0, REPT(" ",MAX(1,lookups!$I$2-5+4+1-1-LEN(  IF(ISTEXT(SOURCE!H1451),SOURCE!H1451,  SUBSTITUTE(SUBSTITUTE(TEXT(SOURCE!H1451,"????0"),"  ","")," ",""))   ))), "")&amp;
       IF(ISTEXT(SOURCE!H1451),SOURCE!H1451, SUBSTITUTE(SUBSTITUTE(TEXT(SOURCE!H1451,"????0"),"  ","")," ",""))   &amp;","&amp; IF(lookups!$J$2-3 &gt;= 0, REPT(" ",lookups!$J$2-3-5), "")&amp;
      SOURCE!I1451&amp;
" | "&amp; IF(lookups!$K$2-LEN(SOURCE!I1451) &gt;= 0, REPT(" ",lookups!$K$2-LEN(SOURCE!I1451)), "")&amp;
      SOURCE!J1451&amp;      IF(lookups!$L$2-LEN(SOURCE!J1451) &gt;= 0, REPT(" ",lookups!$L$2-LEN(SOURCE!J1451)), "")&amp;
" | "&amp; IF(lookups!$K$2-LEN(SOURCE!I1451) &gt;= 0, REPT(" ",lookups!$K$2-LEN(SOURCE!I1451)), "")&amp;
      SOURCE!K1451&amp;      IF(lookups!$L$2-LEN(SOURCE!K1451) &gt;= 0, REPT(" ",lookups!$M$2-LEN(SOURCE!K1451)), "")&amp;
" | "&amp; SOURCE!L1451&amp;      IF(lookups!$O$2-LEN(SOURCE!L1451) &gt;= 0, REPT(" ",lookups!$O$2-LEN(SOURCE!L1451)), "")&amp;
" | "&amp; SOURCE!M1451&amp;      IF(lookups!$P$2-LEN(SOURCE!M1451) &gt;= 0, REPT(" ",lookups!$P$2-LEN(SOURCE!M1451)), "")&amp;
      "},"&amp;IF(SOURCE!O1451&lt;&gt;"",""&amp;SOURCE!O1451,"")
 )
)
)</f>
        <v>/* 1413 */  { fnBatteryVoltage,             NOPARAM,                     "BATT?",                                       "BATT?",                                       (0 &lt;&lt; TAM_MAX_BITS) |     0, CAT_FNCT | SLS_ENABLED   | US_ENABLED   | EIM_DISABLED | PTP_NONE         },</v>
      </c>
    </row>
    <row r="1452" spans="1:1">
      <c r="A1452" s="80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IF(lookups!$E$2-LEN(SOURCE!C1452) &gt;= 0, REPT(" ",lookups!$E$2-LEN(SOURCE!C1452)), "")&amp;
      SOURCE!D1452&amp;", "&amp; IF(lookups!$F$2-LEN(SOURCE!D1452) &gt;= 0, REPT(" ",lookups!$F$2-LEN(SOURCE!D1452)), "")&amp;
      SOURCE!E1452&amp;", "&amp; IF(lookups!$G$2-LEN(SOURCE!E1452) &gt;=0, REPT(" ",lookups!$G$2-LEN(SOURCE!E1452)), "")&amp;
      SOURCE!F1452&amp;", "&amp; IF(lookups!$H$2-LEN(SOURCE!F1452) &gt;= 0, REPT(" ",lookups!$H$2-LEN(SOURCE!F1452)+2), "")&amp;"("&amp;
      SUBSTITUTE(TEXT(SOURCE!G1452,"??0"),"  ","")&amp;" &lt;&lt; TAM_MAX_BITS) |"&amp; IF(lookups!$I$2-3 &gt;= 0, REPT(" ",MAX(1,lookups!$I$2-5+4+1-1-LEN(  IF(ISTEXT(SOURCE!H1452),SOURCE!H1452,  SUBSTITUTE(SUBSTITUTE(TEXT(SOURCE!H1452,"????0"),"  ","")," ",""))   ))), "")&amp;
       IF(ISTEXT(SOURCE!H1452),SOURCE!H1452, SUBSTITUTE(SUBSTITUTE(TEXT(SOURCE!H1452,"????0"),"  ","")," ",""))   &amp;","&amp; IF(lookups!$J$2-3 &gt;= 0, REPT(" ",lookups!$J$2-3-5), "")&amp;
      SOURCE!I1452&amp;
" | "&amp; IF(lookups!$K$2-LEN(SOURCE!I1452) &gt;= 0, REPT(" ",lookups!$K$2-LEN(SOURCE!I1452)), "")&amp;
      SOURCE!J1452&amp;      IF(lookups!$L$2-LEN(SOURCE!J1452) &gt;= 0, REPT(" ",lookups!$L$2-LEN(SOURCE!J1452)), "")&amp;
" | "&amp; IF(lookups!$K$2-LEN(SOURCE!I1452) &gt;= 0, REPT(" ",lookups!$K$2-LEN(SOURCE!I1452)), "")&amp;
      SOURCE!K1452&amp;      IF(lookups!$L$2-LEN(SOURCE!K1452) &gt;= 0, REPT(" ",lookups!$M$2-LEN(SOURCE!K1452)), "")&amp;
" | "&amp; SOURCE!L1452&amp;      IF(lookups!$O$2-LEN(SOURCE!L1452) &gt;= 0, REPT(" ",lookups!$O$2-LEN(SOURCE!L1452)), "")&amp;
" | "&amp; SOURCE!M1452&amp;      IF(lookups!$P$2-LEN(SOURCE!M1452) &gt;= 0, REPT(" ",lookups!$P$2-LEN(SOURCE!M1452)), "")&amp;
      "},"&amp;IF(SOURCE!O1452&lt;&gt;"",""&amp;SOURCE!O1452,"")
 )
)
)</f>
        <v>/* 1414 */  { fnBeep,                       NOPARAM,                     "BEEP",                                        "BEEP",                                        (0 &lt;&lt; TAM_MAX_BITS) |     0, CAT_FNCT | SLS_UNCHANGED | US_UNCHANGED | EIM_DISABLED | PTP_NONE         },</v>
      </c>
    </row>
    <row r="1453" spans="1:1">
      <c r="A1453" s="80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IF(lookups!$E$2-LEN(SOURCE!C1453) &gt;= 0, REPT(" ",lookups!$E$2-LEN(SOURCE!C1453)), "")&amp;
      SOURCE!D1453&amp;", "&amp; IF(lookups!$F$2-LEN(SOURCE!D1453) &gt;= 0, REPT(" ",lookups!$F$2-LEN(SOURCE!D1453)), "")&amp;
      SOURCE!E1453&amp;", "&amp; IF(lookups!$G$2-LEN(SOURCE!E1453) &gt;=0, REPT(" ",lookups!$G$2-LEN(SOURCE!E1453)), "")&amp;
      SOURCE!F1453&amp;", "&amp; IF(lookups!$H$2-LEN(SOURCE!F1453) &gt;= 0, REPT(" ",lookups!$H$2-LEN(SOURCE!F1453)+2), "")&amp;"("&amp;
      SUBSTITUTE(TEXT(SOURCE!G1453,"??0"),"  ","")&amp;" &lt;&lt; TAM_MAX_BITS) |"&amp; IF(lookups!$I$2-3 &gt;= 0, REPT(" ",MAX(1,lookups!$I$2-5+4+1-1-LEN(  IF(ISTEXT(SOURCE!H1453),SOURCE!H1453,  SUBSTITUTE(SUBSTITUTE(TEXT(SOURCE!H1453,"????0"),"  ","")," ",""))   ))), "")&amp;
       IF(ISTEXT(SOURCE!H1453),SOURCE!H1453, SUBSTITUTE(SUBSTITUTE(TEXT(SOURCE!H1453,"????0"),"  ","")," ",""))   &amp;","&amp; IF(lookups!$J$2-3 &gt;= 0, REPT(" ",lookups!$J$2-3-5), "")&amp;
      SOURCE!I1453&amp;
" | "&amp; IF(lookups!$K$2-LEN(SOURCE!I1453) &gt;= 0, REPT(" ",lookups!$K$2-LEN(SOURCE!I1453)), "")&amp;
      SOURCE!J1453&amp;      IF(lookups!$L$2-LEN(SOURCE!J1453) &gt;= 0, REPT(" ",lookups!$L$2-LEN(SOURCE!J1453)), "")&amp;
" | "&amp; IF(lookups!$K$2-LEN(SOURCE!I1453) &gt;= 0, REPT(" ",lookups!$K$2-LEN(SOURCE!I1453)), "")&amp;
      SOURCE!K1453&amp;      IF(lookups!$L$2-LEN(SOURCE!K1453) &gt;= 0, REPT(" ",lookups!$M$2-LEN(SOURCE!K1453)), "")&amp;
" | "&amp; SOURCE!L1453&amp;      IF(lookups!$O$2-LEN(SOURCE!L1453) &gt;= 0, REPT(" ",lookups!$O$2-LEN(SOURCE!L1453)), "")&amp;
" | "&amp; SOURCE!M1453&amp;      IF(lookups!$P$2-LEN(SOURCE!M1453) &gt;= 0, REPT(" ",lookups!$P$2-LEN(SOURCE!M1453)), "")&amp;
      "},"&amp;IF(SOURCE!O1453&lt;&gt;"",""&amp;SOURCE!O1453,"")
 )
)
)</f>
        <v>/* 1415 */  { fnTvmBeginMode,               NOPARAM,                     "BeginP",                                      "Begin",                                       (0 &lt;&lt; TAM_MAX_BITS) |     0, CAT_FNCT | SLS_ENABLED   | US_ENABLED   | EIM_DISABLED | PTP_NONE         },</v>
      </c>
    </row>
    <row r="1454" spans="1:1">
      <c r="A1454" s="80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IF(lookups!$E$2-LEN(SOURCE!C1454) &gt;= 0, REPT(" ",lookups!$E$2-LEN(SOURCE!C1454)), "")&amp;
      SOURCE!D1454&amp;", "&amp; IF(lookups!$F$2-LEN(SOURCE!D1454) &gt;= 0, REPT(" ",lookups!$F$2-LEN(SOURCE!D1454)), "")&amp;
      SOURCE!E1454&amp;", "&amp; IF(lookups!$G$2-LEN(SOURCE!E1454) &gt;=0, REPT(" ",lookups!$G$2-LEN(SOURCE!E1454)), "")&amp;
      SOURCE!F1454&amp;", "&amp; IF(lookups!$H$2-LEN(SOURCE!F1454) &gt;= 0, REPT(" ",lookups!$H$2-LEN(SOURCE!F1454)+2), "")&amp;"("&amp;
      SUBSTITUTE(TEXT(SOURCE!G1454,"??0"),"  ","")&amp;" &lt;&lt; TAM_MAX_BITS) |"&amp; IF(lookups!$I$2-3 &gt;= 0, REPT(" ",MAX(1,lookups!$I$2-5+4+1-1-LEN(  IF(ISTEXT(SOURCE!H1454),SOURCE!H1454,  SUBSTITUTE(SUBSTITUTE(TEXT(SOURCE!H1454,"????0"),"  ","")," ",""))   ))), "")&amp;
       IF(ISTEXT(SOURCE!H1454),SOURCE!H1454, SUBSTITUTE(SUBSTITUTE(TEXT(SOURCE!H1454,"????0"),"  ","")," ",""))   &amp;","&amp; IF(lookups!$J$2-3 &gt;= 0, REPT(" ",lookups!$J$2-3-5), "")&amp;
      SOURCE!I1454&amp;
" | "&amp; IF(lookups!$K$2-LEN(SOURCE!I1454) &gt;= 0, REPT(" ",lookups!$K$2-LEN(SOURCE!I1454)), "")&amp;
      SOURCE!J1454&amp;      IF(lookups!$L$2-LEN(SOURCE!J1454) &gt;= 0, REPT(" ",lookups!$L$2-LEN(SOURCE!J1454)), "")&amp;
" | "&amp; IF(lookups!$K$2-LEN(SOURCE!I1454) &gt;= 0, REPT(" ",lookups!$K$2-LEN(SOURCE!I1454)), "")&amp;
      SOURCE!K1454&amp;      IF(lookups!$L$2-LEN(SOURCE!K1454) &gt;= 0, REPT(" ",lookups!$M$2-LEN(SOURCE!K1454)), "")&amp;
" | "&amp; SOURCE!L1454&amp;      IF(lookups!$O$2-LEN(SOURCE!L1454) &gt;= 0, REPT(" ",lookups!$O$2-LEN(SOURCE!L1454)), "")&amp;
" | "&amp; SOURCE!M1454&amp;      IF(lookups!$P$2-LEN(SOURCE!M1454) &gt;= 0, REPT(" ",lookups!$P$2-LEN(SOURCE!M1454)), "")&amp;
      "},"&amp;IF(SOURCE!O1454&lt;&gt;"",""&amp;SOURCE!O1454,"")
 )
)
)</f>
        <v>/* 1416 */  { fnBn,                         NOPARAM,                     "B" STD_SUB_n,                                 "B" STD_SUB_n,                                 (0 &lt;&lt; TAM_MAX_BITS) |     0, CAT_FNCT | SLS_ENABLED   | US_ENABLED   | EIM_ENABLED  | PTP_NONE         },</v>
      </c>
    </row>
    <row r="1455" spans="1:1">
      <c r="A1455" s="80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IF(lookups!$E$2-LEN(SOURCE!C1455) &gt;= 0, REPT(" ",lookups!$E$2-LEN(SOURCE!C1455)), "")&amp;
      SOURCE!D1455&amp;", "&amp; IF(lookups!$F$2-LEN(SOURCE!D1455) &gt;= 0, REPT(" ",lookups!$F$2-LEN(SOURCE!D1455)), "")&amp;
      SOURCE!E1455&amp;", "&amp; IF(lookups!$G$2-LEN(SOURCE!E1455) &gt;=0, REPT(" ",lookups!$G$2-LEN(SOURCE!E1455)), "")&amp;
      SOURCE!F1455&amp;", "&amp; IF(lookups!$H$2-LEN(SOURCE!F1455) &gt;= 0, REPT(" ",lookups!$H$2-LEN(SOURCE!F1455)+2), "")&amp;"("&amp;
      SUBSTITUTE(TEXT(SOURCE!G1455,"??0"),"  ","")&amp;" &lt;&lt; TAM_MAX_BITS) |"&amp; IF(lookups!$I$2-3 &gt;= 0, REPT(" ",MAX(1,lookups!$I$2-5+4+1-1-LEN(  IF(ISTEXT(SOURCE!H1455),SOURCE!H1455,  SUBSTITUTE(SUBSTITUTE(TEXT(SOURCE!H1455,"????0"),"  ","")," ",""))   ))), "")&amp;
       IF(ISTEXT(SOURCE!H1455),SOURCE!H1455, SUBSTITUTE(SUBSTITUTE(TEXT(SOURCE!H1455,"????0"),"  ","")," ",""))   &amp;","&amp; IF(lookups!$J$2-3 &gt;= 0, REPT(" ",lookups!$J$2-3-5), "")&amp;
      SOURCE!I1455&amp;
" | "&amp; IF(lookups!$K$2-LEN(SOURCE!I1455) &gt;= 0, REPT(" ",lookups!$K$2-LEN(SOURCE!I1455)), "")&amp;
      SOURCE!J1455&amp;      IF(lookups!$L$2-LEN(SOURCE!J1455) &gt;= 0, REPT(" ",lookups!$L$2-LEN(SOURCE!J1455)), "")&amp;
" | "&amp; IF(lookups!$K$2-LEN(SOURCE!I1455) &gt;= 0, REPT(" ",lookups!$K$2-LEN(SOURCE!I1455)), "")&amp;
      SOURCE!K1455&amp;      IF(lookups!$L$2-LEN(SOURCE!K1455) &gt;= 0, REPT(" ",lookups!$M$2-LEN(SOURCE!K1455)), "")&amp;
" | "&amp; SOURCE!L1455&amp;      IF(lookups!$O$2-LEN(SOURCE!L1455) &gt;= 0, REPT(" ",lookups!$O$2-LEN(SOURCE!L1455)), "")&amp;
" | "&amp; SOURCE!M1455&amp;      IF(lookups!$P$2-LEN(SOURCE!M1455) &gt;= 0, REPT(" ",lookups!$P$2-LEN(SOURCE!M1455)), "")&amp;
      "},"&amp;IF(SOURCE!O1455&lt;&gt;"",""&amp;SOURCE!O1455,"")
 )
)
)</f>
        <v>/* 1417 */  { fnBnStar,                     NOPARAM,                     "B" STD_SUB_n STD_SUP_ASTERISK,                "B" STD_SUB_n STD_SUP_ASTERISK,                (0 &lt;&lt; TAM_MAX_BITS) |     0, CAT_FNCT | SLS_ENABLED   | US_ENABLED   | EIM_ENABLED  | PTP_NONE         },</v>
      </c>
    </row>
    <row r="1456" spans="1:1">
      <c r="A1456" s="80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IF(lookups!$E$2-LEN(SOURCE!C1456) &gt;= 0, REPT(" ",lookups!$E$2-LEN(SOURCE!C1456)), "")&amp;
      SOURCE!D1456&amp;", "&amp; IF(lookups!$F$2-LEN(SOURCE!D1456) &gt;= 0, REPT(" ",lookups!$F$2-LEN(SOURCE!D1456)), "")&amp;
      SOURCE!E1456&amp;", "&amp; IF(lookups!$G$2-LEN(SOURCE!E1456) &gt;=0, REPT(" ",lookups!$G$2-LEN(SOURCE!E1456)), "")&amp;
      SOURCE!F1456&amp;", "&amp; IF(lookups!$H$2-LEN(SOURCE!F1456) &gt;= 0, REPT(" ",lookups!$H$2-LEN(SOURCE!F1456)+2), "")&amp;"("&amp;
      SUBSTITUTE(TEXT(SOURCE!G1456,"??0"),"  ","")&amp;" &lt;&lt; TAM_MAX_BITS) |"&amp; IF(lookups!$I$2-3 &gt;= 0, REPT(" ",MAX(1,lookups!$I$2-5+4+1-1-LEN(  IF(ISTEXT(SOURCE!H1456),SOURCE!H1456,  SUBSTITUTE(SUBSTITUTE(TEXT(SOURCE!H1456,"????0"),"  ","")," ",""))   ))), "")&amp;
       IF(ISTEXT(SOURCE!H1456),SOURCE!H1456, SUBSTITUTE(SUBSTITUTE(TEXT(SOURCE!H1456,"????0"),"  ","")," ",""))   &amp;","&amp; IF(lookups!$J$2-3 &gt;= 0, REPT(" ",lookups!$J$2-3-5), "")&amp;
      SOURCE!I1456&amp;
" | "&amp; IF(lookups!$K$2-LEN(SOURCE!I1456) &gt;= 0, REPT(" ",lookups!$K$2-LEN(SOURCE!I1456)), "")&amp;
      SOURCE!J1456&amp;      IF(lookups!$L$2-LEN(SOURCE!J1456) &gt;= 0, REPT(" ",lookups!$L$2-LEN(SOURCE!J1456)), "")&amp;
" | "&amp; IF(lookups!$K$2-LEN(SOURCE!I1456) &gt;= 0, REPT(" ",lookups!$K$2-LEN(SOURCE!I1456)), "")&amp;
      SOURCE!K1456&amp;      IF(lookups!$L$2-LEN(SOURCE!K1456) &gt;= 0, REPT(" ",lookups!$M$2-LEN(SOURCE!K1456)), "")&amp;
" | "&amp; SOURCE!L1456&amp;      IF(lookups!$O$2-LEN(SOURCE!L1456) &gt;= 0, REPT(" ",lookups!$O$2-LEN(SOURCE!L1456)), "")&amp;
" | "&amp; SOURCE!M1456&amp;      IF(lookups!$P$2-LEN(SOURCE!M1456) &gt;= 0, REPT(" ",lookups!$P$2-LEN(SOURCE!M1456)), "")&amp;
      "},"&amp;IF(SOURCE!O1456&lt;&gt;"",""&amp;SOURCE!O1456,"")
 )
)
)</f>
        <v>/* 1418 */  { fnCase,                       TM_REGISTER,                 "CASE",                                        "CASE",                                        (0 &lt;&lt; TAM_MAX_BITS) |    99, CAT_FNCT | SLS_ENABLED   | US_ENABLED   | EIM_DISABLED | PTP_REGISTER     },</v>
      </c>
    </row>
    <row r="1457" spans="1:1">
      <c r="A1457" s="80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IF(lookups!$E$2-LEN(SOURCE!C1457) &gt;= 0, REPT(" ",lookups!$E$2-LEN(SOURCE!C1457)), "")&amp;
      SOURCE!D1457&amp;", "&amp; IF(lookups!$F$2-LEN(SOURCE!D1457) &gt;= 0, REPT(" ",lookups!$F$2-LEN(SOURCE!D1457)), "")&amp;
      SOURCE!E1457&amp;", "&amp; IF(lookups!$G$2-LEN(SOURCE!E1457) &gt;=0, REPT(" ",lookups!$G$2-LEN(SOURCE!E1457)), "")&amp;
      SOURCE!F1457&amp;", "&amp; IF(lookups!$H$2-LEN(SOURCE!F1457) &gt;= 0, REPT(" ",lookups!$H$2-LEN(SOURCE!F1457)+2), "")&amp;"("&amp;
      SUBSTITUTE(TEXT(SOURCE!G1457,"??0"),"  ","")&amp;" &lt;&lt; TAM_MAX_BITS) |"&amp; IF(lookups!$I$2-3 &gt;= 0, REPT(" ",MAX(1,lookups!$I$2-5+4+1-1-LEN(  IF(ISTEXT(SOURCE!H1457),SOURCE!H1457,  SUBSTITUTE(SUBSTITUTE(TEXT(SOURCE!H1457,"????0"),"  ","")," ",""))   ))), "")&amp;
       IF(ISTEXT(SOURCE!H1457),SOURCE!H1457, SUBSTITUTE(SUBSTITUTE(TEXT(SOURCE!H1457,"????0"),"  ","")," ",""))   &amp;","&amp; IF(lookups!$J$2-3 &gt;= 0, REPT(" ",lookups!$J$2-3-5), "")&amp;
      SOURCE!I1457&amp;
" | "&amp; IF(lookups!$K$2-LEN(SOURCE!I1457) &gt;= 0, REPT(" ",lookups!$K$2-LEN(SOURCE!I1457)), "")&amp;
      SOURCE!J1457&amp;      IF(lookups!$L$2-LEN(SOURCE!J1457) &gt;= 0, REPT(" ",lookups!$L$2-LEN(SOURCE!J1457)), "")&amp;
" | "&amp; IF(lookups!$K$2-LEN(SOURCE!I1457) &gt;= 0, REPT(" ",lookups!$K$2-LEN(SOURCE!I1457)), "")&amp;
      SOURCE!K1457&amp;      IF(lookups!$L$2-LEN(SOURCE!K1457) &gt;= 0, REPT(" ",lookups!$M$2-LEN(SOURCE!K1457)), "")&amp;
" | "&amp; SOURCE!L1457&amp;      IF(lookups!$O$2-LEN(SOURCE!L1457) &gt;= 0, REPT(" ",lookups!$O$2-LEN(SOURCE!L1457)), "")&amp;
" | "&amp; SOURCE!M1457&amp;      IF(lookups!$P$2-LEN(SOURCE!M1457) &gt;= 0, REPT(" ",lookups!$P$2-LEN(SOURCE!M1457)), "")&amp;
      "},"&amp;IF(SOURCE!O1457&lt;&gt;"",""&amp;SOURCE!O1457,"")
 )
)
)</f>
        <v>/* 1419 */  { fnClAll,                      NOT_CONFIRMED,               "CLALL",                                       "CLall",                                       (0 &lt;&lt; TAM_MAX_BITS) |     0, CAT_FNCT | SLS_ENABLED   | US_ENABL_XEQ | EIM_DISABLED | PTP_DISABLED     },</v>
      </c>
    </row>
    <row r="1458" spans="1:1">
      <c r="A1458" s="80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IF(lookups!$E$2-LEN(SOURCE!C1458) &gt;= 0, REPT(" ",lookups!$E$2-LEN(SOURCE!C1458)), "")&amp;
      SOURCE!D1458&amp;", "&amp; IF(lookups!$F$2-LEN(SOURCE!D1458) &gt;= 0, REPT(" ",lookups!$F$2-LEN(SOURCE!D1458)), "")&amp;
      SOURCE!E1458&amp;", "&amp; IF(lookups!$G$2-LEN(SOURCE!E1458) &gt;=0, REPT(" ",lookups!$G$2-LEN(SOURCE!E1458)), "")&amp;
      SOURCE!F1458&amp;", "&amp; IF(lookups!$H$2-LEN(SOURCE!F1458) &gt;= 0, REPT(" ",lookups!$H$2-LEN(SOURCE!F1458)+2), "")&amp;"("&amp;
      SUBSTITUTE(TEXT(SOURCE!G1458,"??0"),"  ","")&amp;" &lt;&lt; TAM_MAX_BITS) |"&amp; IF(lookups!$I$2-3 &gt;= 0, REPT(" ",MAX(1,lookups!$I$2-5+4+1-1-LEN(  IF(ISTEXT(SOURCE!H1458),SOURCE!H1458,  SUBSTITUTE(SUBSTITUTE(TEXT(SOURCE!H1458,"????0"),"  ","")," ",""))   ))), "")&amp;
       IF(ISTEXT(SOURCE!H1458),SOURCE!H1458, SUBSTITUTE(SUBSTITUTE(TEXT(SOURCE!H1458,"????0"),"  ","")," ",""))   &amp;","&amp; IF(lookups!$J$2-3 &gt;= 0, REPT(" ",lookups!$J$2-3-5), "")&amp;
      SOURCE!I1458&amp;
" | "&amp; IF(lookups!$K$2-LEN(SOURCE!I1458) &gt;= 0, REPT(" ",lookups!$K$2-LEN(SOURCE!I1458)), "")&amp;
      SOURCE!J1458&amp;      IF(lookups!$L$2-LEN(SOURCE!J1458) &gt;= 0, REPT(" ",lookups!$L$2-LEN(SOURCE!J1458)), "")&amp;
" | "&amp; IF(lookups!$K$2-LEN(SOURCE!I1458) &gt;= 0, REPT(" ",lookups!$K$2-LEN(SOURCE!I1458)), "")&amp;
      SOURCE!K1458&amp;      IF(lookups!$L$2-LEN(SOURCE!K1458) &gt;= 0, REPT(" ",lookups!$M$2-LEN(SOURCE!K1458)), "")&amp;
" | "&amp; SOURCE!L1458&amp;      IF(lookups!$O$2-LEN(SOURCE!L1458) &gt;= 0, REPT(" ",lookups!$O$2-LEN(SOURCE!L1458)), "")&amp;
" | "&amp; SOURCE!M1458&amp;      IF(lookups!$P$2-LEN(SOURCE!M1458) &gt;= 0, REPT(" ",lookups!$P$2-LEN(SOURCE!M1458)), "")&amp;
      "},"&amp;IF(SOURCE!O1458&lt;&gt;"",""&amp;SOURCE!O1458,"")
 )
)
)</f>
        <v>/* 1420 */  { fnClCVar,                     NOPARAM,                     "CLCVAR",                                      "CLCVAR",                                      (0 &lt;&lt; TAM_MAX_BITS) |     0, CAT_FNCT | SLS_ENABLED   | US_ENABL_XEQ | EIM_DISABLED | PTP_NONE         },</v>
      </c>
    </row>
    <row r="1459" spans="1:1">
      <c r="A1459" s="80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IF(lookups!$E$2-LEN(SOURCE!C1459) &gt;= 0, REPT(" ",lookups!$E$2-LEN(SOURCE!C1459)), "")&amp;
      SOURCE!D1459&amp;", "&amp; IF(lookups!$F$2-LEN(SOURCE!D1459) &gt;= 0, REPT(" ",lookups!$F$2-LEN(SOURCE!D1459)), "")&amp;
      SOURCE!E1459&amp;", "&amp; IF(lookups!$G$2-LEN(SOURCE!E1459) &gt;=0, REPT(" ",lookups!$G$2-LEN(SOURCE!E1459)), "")&amp;
      SOURCE!F1459&amp;", "&amp; IF(lookups!$H$2-LEN(SOURCE!F1459) &gt;= 0, REPT(" ",lookups!$H$2-LEN(SOURCE!F1459)+2), "")&amp;"("&amp;
      SUBSTITUTE(TEXT(SOURCE!G1459,"??0"),"  ","")&amp;" &lt;&lt; TAM_MAX_BITS) |"&amp; IF(lookups!$I$2-3 &gt;= 0, REPT(" ",MAX(1,lookups!$I$2-5+4+1-1-LEN(  IF(ISTEXT(SOURCE!H1459),SOURCE!H1459,  SUBSTITUTE(SUBSTITUTE(TEXT(SOURCE!H1459,"????0"),"  ","")," ",""))   ))), "")&amp;
       IF(ISTEXT(SOURCE!H1459),SOURCE!H1459, SUBSTITUTE(SUBSTITUTE(TEXT(SOURCE!H1459,"????0"),"  ","")," ",""))   &amp;","&amp; IF(lookups!$J$2-3 &gt;= 0, REPT(" ",lookups!$J$2-3-5), "")&amp;
      SOURCE!I1459&amp;
" | "&amp; IF(lookups!$K$2-LEN(SOURCE!I1459) &gt;= 0, REPT(" ",lookups!$K$2-LEN(SOURCE!I1459)), "")&amp;
      SOURCE!J1459&amp;      IF(lookups!$L$2-LEN(SOURCE!J1459) &gt;= 0, REPT(" ",lookups!$L$2-LEN(SOURCE!J1459)), "")&amp;
" | "&amp; IF(lookups!$K$2-LEN(SOURCE!I1459) &gt;= 0, REPT(" ",lookups!$K$2-LEN(SOURCE!I1459)), "")&amp;
      SOURCE!K1459&amp;      IF(lookups!$L$2-LEN(SOURCE!K1459) &gt;= 0, REPT(" ",lookups!$M$2-LEN(SOURCE!K1459)), "")&amp;
" | "&amp; SOURCE!L1459&amp;      IF(lookups!$O$2-LEN(SOURCE!L1459) &gt;= 0, REPT(" ",lookups!$O$2-LEN(SOURCE!L1459)), "")&amp;
" | "&amp; SOURCE!M1459&amp;      IF(lookups!$P$2-LEN(SOURCE!M1459) &gt;= 0, REPT(" ",lookups!$P$2-LEN(SOURCE!M1459)), "")&amp;
      "},"&amp;IF(SOURCE!O1459&lt;&gt;"",""&amp;SOURCE!O1459,"")
 )
)
)</f>
        <v>/* 1421 */  { fnClFAll,                     NOT_CONFIRMED,               "CLFALL",                                      "CLFall",                                      (0 &lt;&lt; TAM_MAX_BITS) |     0, CAT_FNCT | SLS_ENABLED   | US_ENABL_XEQ | EIM_DISABLED | PTP_NONE         },</v>
      </c>
    </row>
    <row r="1460" spans="1:1">
      <c r="A1460" s="80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IF(lookups!$E$2-LEN(SOURCE!C1460) &gt;= 0, REPT(" ",lookups!$E$2-LEN(SOURCE!C1460)), "")&amp;
      SOURCE!D1460&amp;", "&amp; IF(lookups!$F$2-LEN(SOURCE!D1460) &gt;= 0, REPT(" ",lookups!$F$2-LEN(SOURCE!D1460)), "")&amp;
      SOURCE!E1460&amp;", "&amp; IF(lookups!$G$2-LEN(SOURCE!E1460) &gt;=0, REPT(" ",lookups!$G$2-LEN(SOURCE!E1460)), "")&amp;
      SOURCE!F1460&amp;", "&amp; IF(lookups!$H$2-LEN(SOURCE!F1460) &gt;= 0, REPT(" ",lookups!$H$2-LEN(SOURCE!F1460)+2), "")&amp;"("&amp;
      SUBSTITUTE(TEXT(SOURCE!G1460,"??0"),"  ","")&amp;" &lt;&lt; TAM_MAX_BITS) |"&amp; IF(lookups!$I$2-3 &gt;= 0, REPT(" ",MAX(1,lookups!$I$2-5+4+1-1-LEN(  IF(ISTEXT(SOURCE!H1460),SOURCE!H1460,  SUBSTITUTE(SUBSTITUTE(TEXT(SOURCE!H1460,"????0"),"  ","")," ",""))   ))), "")&amp;
       IF(ISTEXT(SOURCE!H1460),SOURCE!H1460, SUBSTITUTE(SUBSTITUTE(TEXT(SOURCE!H1460,"????0"),"  ","")," ",""))   &amp;","&amp; IF(lookups!$J$2-3 &gt;= 0, REPT(" ",lookups!$J$2-3-5), "")&amp;
      SOURCE!I1460&amp;
" | "&amp; IF(lookups!$K$2-LEN(SOURCE!I1460) &gt;= 0, REPT(" ",lookups!$K$2-LEN(SOURCE!I1460)), "")&amp;
      SOURCE!J1460&amp;      IF(lookups!$L$2-LEN(SOURCE!J1460) &gt;= 0, REPT(" ",lookups!$L$2-LEN(SOURCE!J1460)), "")&amp;
" | "&amp; IF(lookups!$K$2-LEN(SOURCE!I1460) &gt;= 0, REPT(" ",lookups!$K$2-LEN(SOURCE!I1460)), "")&amp;
      SOURCE!K1460&amp;      IF(lookups!$L$2-LEN(SOURCE!K1460) &gt;= 0, REPT(" ",lookups!$M$2-LEN(SOURCE!K1460)), "")&amp;
" | "&amp; SOURCE!L1460&amp;      IF(lookups!$O$2-LEN(SOURCE!L1460) &gt;= 0, REPT(" ",lookups!$O$2-LEN(SOURCE!L1460)), "")&amp;
" | "&amp; SOURCE!M1460&amp;      IF(lookups!$P$2-LEN(SOURCE!M1460) &gt;= 0, REPT(" ",lookups!$P$2-LEN(SOURCE!M1460)), "")&amp;
      "},"&amp;IF(SOURCE!O1460&lt;&gt;"",""&amp;SOURCE!O1460,"")
 )
)
)</f>
        <v>/* 1422 */  { fnFractionType,               NOPARAM,                     "a b/c",                                       "a b/c",                                       (0 &lt;&lt; TAM_MAX_BITS) |     0, CAT_NONE | SLS_ENABLED   | US_UNCHANGED | EIM_DISABLED | PTP_NONE         },</v>
      </c>
    </row>
    <row r="1461" spans="1:1">
      <c r="A1461" s="80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IF(lookups!$E$2-LEN(SOURCE!C1461) &gt;= 0, REPT(" ",lookups!$E$2-LEN(SOURCE!C1461)), "")&amp;
      SOURCE!D1461&amp;", "&amp; IF(lookups!$F$2-LEN(SOURCE!D1461) &gt;= 0, REPT(" ",lookups!$F$2-LEN(SOURCE!D1461)), "")&amp;
      SOURCE!E1461&amp;", "&amp; IF(lookups!$G$2-LEN(SOURCE!E1461) &gt;=0, REPT(" ",lookups!$G$2-LEN(SOURCE!E1461)), "")&amp;
      SOURCE!F1461&amp;", "&amp; IF(lookups!$H$2-LEN(SOURCE!F1461) &gt;= 0, REPT(" ",lookups!$H$2-LEN(SOURCE!F1461)+2), "")&amp;"("&amp;
      SUBSTITUTE(TEXT(SOURCE!G1461,"??0"),"  ","")&amp;" &lt;&lt; TAM_MAX_BITS) |"&amp; IF(lookups!$I$2-3 &gt;= 0, REPT(" ",MAX(1,lookups!$I$2-5+4+1-1-LEN(  IF(ISTEXT(SOURCE!H1461),SOURCE!H1461,  SUBSTITUTE(SUBSTITUTE(TEXT(SOURCE!H1461,"????0"),"  ","")," ",""))   ))), "")&amp;
       IF(ISTEXT(SOURCE!H1461),SOURCE!H1461, SUBSTITUTE(SUBSTITUTE(TEXT(SOURCE!H1461,"????0"),"  ","")," ",""))   &amp;","&amp; IF(lookups!$J$2-3 &gt;= 0, REPT(" ",lookups!$J$2-3-5), "")&amp;
      SOURCE!I1461&amp;
" | "&amp; IF(lookups!$K$2-LEN(SOURCE!I1461) &gt;= 0, REPT(" ",lookups!$K$2-LEN(SOURCE!I1461)), "")&amp;
      SOURCE!J1461&amp;      IF(lookups!$L$2-LEN(SOURCE!J1461) &gt;= 0, REPT(" ",lookups!$L$2-LEN(SOURCE!J1461)), "")&amp;
" | "&amp; IF(lookups!$K$2-LEN(SOURCE!I1461) &gt;= 0, REPT(" ",lookups!$K$2-LEN(SOURCE!I1461)), "")&amp;
      SOURCE!K1461&amp;      IF(lookups!$L$2-LEN(SOURCE!K1461) &gt;= 0, REPT(" ",lookups!$M$2-LEN(SOURCE!K1461)), "")&amp;
" | "&amp; SOURCE!L1461&amp;      IF(lookups!$O$2-LEN(SOURCE!L1461) &gt;= 0, REPT(" ",lookups!$O$2-LEN(SOURCE!L1461)), "")&amp;
" | "&amp; SOURCE!M1461&amp;      IF(lookups!$P$2-LEN(SOURCE!M1461) &gt;= 0, REPT(" ",lookups!$P$2-LEN(SOURCE!M1461)), "")&amp;
      "},"&amp;IF(SOURCE!O1461&lt;&gt;"",""&amp;SOURCE!O1461,"")
 )
)
)</f>
        <v>/* 1423 */  { fnClLcd,                      NOPARAM,                     "CLLCD",                                       "CLLCD",                                       (0 &lt;&lt; TAM_MAX_BITS) |     0, CAT_FNCT | SLS_ENABLED   | US_ENABL_XEQ | EIM_DISABLED | PTP_NONE         },</v>
      </c>
    </row>
    <row r="1462" spans="1:1">
      <c r="A1462" s="80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IF(lookups!$E$2-LEN(SOURCE!C1462) &gt;= 0, REPT(" ",lookups!$E$2-LEN(SOURCE!C1462)), "")&amp;
      SOURCE!D1462&amp;", "&amp; IF(lookups!$F$2-LEN(SOURCE!D1462) &gt;= 0, REPT(" ",lookups!$F$2-LEN(SOURCE!D1462)), "")&amp;
      SOURCE!E1462&amp;", "&amp; IF(lookups!$G$2-LEN(SOURCE!E1462) &gt;=0, REPT(" ",lookups!$G$2-LEN(SOURCE!E1462)), "")&amp;
      SOURCE!F1462&amp;", "&amp; IF(lookups!$H$2-LEN(SOURCE!F1462) &gt;= 0, REPT(" ",lookups!$H$2-LEN(SOURCE!F1462)+2), "")&amp;"("&amp;
      SUBSTITUTE(TEXT(SOURCE!G1462,"??0"),"  ","")&amp;" &lt;&lt; TAM_MAX_BITS) |"&amp; IF(lookups!$I$2-3 &gt;= 0, REPT(" ",MAX(1,lookups!$I$2-5+4+1-1-LEN(  IF(ISTEXT(SOURCE!H1462),SOURCE!H1462,  SUBSTITUTE(SUBSTITUTE(TEXT(SOURCE!H1462,"????0"),"  ","")," ",""))   ))), "")&amp;
       IF(ISTEXT(SOURCE!H1462),SOURCE!H1462, SUBSTITUTE(SUBSTITUTE(TEXT(SOURCE!H1462,"????0"),"  ","")," ",""))   &amp;","&amp; IF(lookups!$J$2-3 &gt;= 0, REPT(" ",lookups!$J$2-3-5), "")&amp;
      SOURCE!I1462&amp;
" | "&amp; IF(lookups!$K$2-LEN(SOURCE!I1462) &gt;= 0, REPT(" ",lookups!$K$2-LEN(SOURCE!I1462)), "")&amp;
      SOURCE!J1462&amp;      IF(lookups!$L$2-LEN(SOURCE!J1462) &gt;= 0, REPT(" ",lookups!$L$2-LEN(SOURCE!J1462)), "")&amp;
" | "&amp; IF(lookups!$K$2-LEN(SOURCE!I1462) &gt;= 0, REPT(" ",lookups!$K$2-LEN(SOURCE!I1462)), "")&amp;
      SOURCE!K1462&amp;      IF(lookups!$L$2-LEN(SOURCE!K1462) &gt;= 0, REPT(" ",lookups!$M$2-LEN(SOURCE!K1462)), "")&amp;
" | "&amp; SOURCE!L1462&amp;      IF(lookups!$O$2-LEN(SOURCE!L1462) &gt;= 0, REPT(" ",lookups!$O$2-LEN(SOURCE!L1462)), "")&amp;
" | "&amp; SOURCE!M1462&amp;      IF(lookups!$P$2-LEN(SOURCE!M1462) &gt;= 0, REPT(" ",lookups!$P$2-LEN(SOURCE!M1462)), "")&amp;
      "},"&amp;IF(SOURCE!O1462&lt;&gt;"",""&amp;SOURCE!O1462,"")
 )
)
)</f>
        <v>/* 1424 */  { fnClearMenu,                  NOPARAM,                     "CLMENU",                                      "CLMENU",                                      (0 &lt;&lt; TAM_MAX_BITS) |     0, CAT_FNCT | SLS_ENABLED   | US_UNCHANGED | EIM_DISABLED | PTP_NONE         },</v>
      </c>
    </row>
    <row r="1463" spans="1:1">
      <c r="A1463" s="80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IF(lookups!$E$2-LEN(SOURCE!C1463) &gt;= 0, REPT(" ",lookups!$E$2-LEN(SOURCE!C1463)), "")&amp;
      SOURCE!D1463&amp;", "&amp; IF(lookups!$F$2-LEN(SOURCE!D1463) &gt;= 0, REPT(" ",lookups!$F$2-LEN(SOURCE!D1463)), "")&amp;
      SOURCE!E1463&amp;", "&amp; IF(lookups!$G$2-LEN(SOURCE!E1463) &gt;=0, REPT(" ",lookups!$G$2-LEN(SOURCE!E1463)), "")&amp;
      SOURCE!F1463&amp;", "&amp; IF(lookups!$H$2-LEN(SOURCE!F1463) &gt;= 0, REPT(" ",lookups!$H$2-LEN(SOURCE!F1463)+2), "")&amp;"("&amp;
      SUBSTITUTE(TEXT(SOURCE!G1463,"??0"),"  ","")&amp;" &lt;&lt; TAM_MAX_BITS) |"&amp; IF(lookups!$I$2-3 &gt;= 0, REPT(" ",MAX(1,lookups!$I$2-5+4+1-1-LEN(  IF(ISTEXT(SOURCE!H1463),SOURCE!H1463,  SUBSTITUTE(SUBSTITUTE(TEXT(SOURCE!H1463,"????0"),"  ","")," ",""))   ))), "")&amp;
       IF(ISTEXT(SOURCE!H1463),SOURCE!H1463, SUBSTITUTE(SUBSTITUTE(TEXT(SOURCE!H1463,"????0"),"  ","")," ",""))   &amp;","&amp; IF(lookups!$J$2-3 &gt;= 0, REPT(" ",lookups!$J$2-3-5), "")&amp;
      SOURCE!I1463&amp;
" | "&amp; IF(lookups!$K$2-LEN(SOURCE!I1463) &gt;= 0, REPT(" ",lookups!$K$2-LEN(SOURCE!I1463)), "")&amp;
      SOURCE!J1463&amp;      IF(lookups!$L$2-LEN(SOURCE!J1463) &gt;= 0, REPT(" ",lookups!$L$2-LEN(SOURCE!J1463)), "")&amp;
" | "&amp; IF(lookups!$K$2-LEN(SOURCE!I1463) &gt;= 0, REPT(" ",lookups!$K$2-LEN(SOURCE!I1463)), "")&amp;
      SOURCE!K1463&amp;      IF(lookups!$L$2-LEN(SOURCE!K1463) &gt;= 0, REPT(" ",lookups!$M$2-LEN(SOURCE!K1463)), "")&amp;
" | "&amp; SOURCE!L1463&amp;      IF(lookups!$O$2-LEN(SOURCE!L1463) &gt;= 0, REPT(" ",lookups!$O$2-LEN(SOURCE!L1463)), "")&amp;
" | "&amp; SOURCE!M1463&amp;      IF(lookups!$P$2-LEN(SOURCE!M1463) &gt;= 0, REPT(" ",lookups!$P$2-LEN(SOURCE!M1463)), "")&amp;
      "},"&amp;IF(SOURCE!O1463&lt;&gt;"",""&amp;SOURCE!O1463,"")
 )
)
)</f>
        <v>/* 1425 */  { fnClP,                        TM_LABEL,                    "CLP",                                         "CLP",                                         (0 &lt;&lt; TAM_MAX_BITS) |     0, CAT_FNCT | SLS_ENABLED   | US_CANCEL    | EIM_DISABLED | PTP_DISABLED     },</v>
      </c>
    </row>
    <row r="1464" spans="1:1">
      <c r="A1464" s="80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IF(lookups!$E$2-LEN(SOURCE!C1464) &gt;= 0, REPT(" ",lookups!$E$2-LEN(SOURCE!C1464)), "")&amp;
      SOURCE!D1464&amp;", "&amp; IF(lookups!$F$2-LEN(SOURCE!D1464) &gt;= 0, REPT(" ",lookups!$F$2-LEN(SOURCE!D1464)), "")&amp;
      SOURCE!E1464&amp;", "&amp; IF(lookups!$G$2-LEN(SOURCE!E1464) &gt;=0, REPT(" ",lookups!$G$2-LEN(SOURCE!E1464)), "")&amp;
      SOURCE!F1464&amp;", "&amp; IF(lookups!$H$2-LEN(SOURCE!F1464) &gt;= 0, REPT(" ",lookups!$H$2-LEN(SOURCE!F1464)+2), "")&amp;"("&amp;
      SUBSTITUTE(TEXT(SOURCE!G1464,"??0"),"  ","")&amp;" &lt;&lt; TAM_MAX_BITS) |"&amp; IF(lookups!$I$2-3 &gt;= 0, REPT(" ",MAX(1,lookups!$I$2-5+4+1-1-LEN(  IF(ISTEXT(SOURCE!H1464),SOURCE!H1464,  SUBSTITUTE(SUBSTITUTE(TEXT(SOURCE!H1464,"????0"),"  ","")," ",""))   ))), "")&amp;
       IF(ISTEXT(SOURCE!H1464),SOURCE!H1464, SUBSTITUTE(SUBSTITUTE(TEXT(SOURCE!H1464,"????0"),"  ","")," ",""))   &amp;","&amp; IF(lookups!$J$2-3 &gt;= 0, REPT(" ",lookups!$J$2-3-5), "")&amp;
      SOURCE!I1464&amp;
" | "&amp; IF(lookups!$K$2-LEN(SOURCE!I1464) &gt;= 0, REPT(" ",lookups!$K$2-LEN(SOURCE!I1464)), "")&amp;
      SOURCE!J1464&amp;      IF(lookups!$L$2-LEN(SOURCE!J1464) &gt;= 0, REPT(" ",lookups!$L$2-LEN(SOURCE!J1464)), "")&amp;
" | "&amp; IF(lookups!$K$2-LEN(SOURCE!I1464) &gt;= 0, REPT(" ",lookups!$K$2-LEN(SOURCE!I1464)), "")&amp;
      SOURCE!K1464&amp;      IF(lookups!$L$2-LEN(SOURCE!K1464) &gt;= 0, REPT(" ",lookups!$M$2-LEN(SOURCE!K1464)), "")&amp;
" | "&amp; SOURCE!L1464&amp;      IF(lookups!$O$2-LEN(SOURCE!L1464) &gt;= 0, REPT(" ",lookups!$O$2-LEN(SOURCE!L1464)), "")&amp;
" | "&amp; SOURCE!M1464&amp;      IF(lookups!$P$2-LEN(SOURCE!M1464) &gt;= 0, REPT(" ",lookups!$P$2-LEN(SOURCE!M1464)), "")&amp;
      "},"&amp;IF(SOURCE!O1464&lt;&gt;"",""&amp;SOURCE!O1464,"")
 )
)
)</f>
        <v>/* 1426 */  { fnClPAll,                     NOT_CONFIRMED,               "CLPALL",                                      "CLPall",                                      (0 &lt;&lt; TAM_MAX_BITS) |     0, CAT_FNCT | SLS_ENABLED   | US_CANCEL    | EIM_DISABLED | PTP_DISABLED     },</v>
      </c>
    </row>
    <row r="1465" spans="1:1">
      <c r="A1465" s="80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IF(lookups!$E$2-LEN(SOURCE!C1465) &gt;= 0, REPT(" ",lookups!$E$2-LEN(SOURCE!C1465)), "")&amp;
      SOURCE!D1465&amp;", "&amp; IF(lookups!$F$2-LEN(SOURCE!D1465) &gt;= 0, REPT(" ",lookups!$F$2-LEN(SOURCE!D1465)), "")&amp;
      SOURCE!E1465&amp;", "&amp; IF(lookups!$G$2-LEN(SOURCE!E1465) &gt;=0, REPT(" ",lookups!$G$2-LEN(SOURCE!E1465)), "")&amp;
      SOURCE!F1465&amp;", "&amp; IF(lookups!$H$2-LEN(SOURCE!F1465) &gt;= 0, REPT(" ",lookups!$H$2-LEN(SOURCE!F1465)+2), "")&amp;"("&amp;
      SUBSTITUTE(TEXT(SOURCE!G1465,"??0"),"  ","")&amp;" &lt;&lt; TAM_MAX_BITS) |"&amp; IF(lookups!$I$2-3 &gt;= 0, REPT(" ",MAX(1,lookups!$I$2-5+4+1-1-LEN(  IF(ISTEXT(SOURCE!H1465),SOURCE!H1465,  SUBSTITUTE(SUBSTITUTE(TEXT(SOURCE!H1465,"????0"),"  ","")," ",""))   ))), "")&amp;
       IF(ISTEXT(SOURCE!H1465),SOURCE!H1465, SUBSTITUTE(SUBSTITUTE(TEXT(SOURCE!H1465,"????0"),"  ","")," ",""))   &amp;","&amp; IF(lookups!$J$2-3 &gt;= 0, REPT(" ",lookups!$J$2-3-5), "")&amp;
      SOURCE!I1465&amp;
" | "&amp; IF(lookups!$K$2-LEN(SOURCE!I1465) &gt;= 0, REPT(" ",lookups!$K$2-LEN(SOURCE!I1465)), "")&amp;
      SOURCE!J1465&amp;      IF(lookups!$L$2-LEN(SOURCE!J1465) &gt;= 0, REPT(" ",lookups!$L$2-LEN(SOURCE!J1465)), "")&amp;
" | "&amp; IF(lookups!$K$2-LEN(SOURCE!I1465) &gt;= 0, REPT(" ",lookups!$K$2-LEN(SOURCE!I1465)), "")&amp;
      SOURCE!K1465&amp;      IF(lookups!$L$2-LEN(SOURCE!K1465) &gt;= 0, REPT(" ",lookups!$M$2-LEN(SOURCE!K1465)), "")&amp;
" | "&amp; SOURCE!L1465&amp;      IF(lookups!$O$2-LEN(SOURCE!L1465) &gt;= 0, REPT(" ",lookups!$O$2-LEN(SOURCE!L1465)), "")&amp;
" | "&amp; SOURCE!M1465&amp;      IF(lookups!$P$2-LEN(SOURCE!M1465) &gt;= 0, REPT(" ",lookups!$P$2-LEN(SOURCE!M1465)), "")&amp;
      "},"&amp;IF(SOURCE!O1465&lt;&gt;"",""&amp;SOURCE!O1465,"")
 )
)
)</f>
        <v>/* 1427 */  { fnClearRegisters,             NOT_CONFIRMED,               "CLREGS",                                      "CLREGS",                                      (0 &lt;&lt; TAM_MAX_BITS) |     0, CAT_FNCT | SLS_ENABLED   | US_CANCEL    | EIM_DISABLED | PTP_DISABLED     },</v>
      </c>
    </row>
    <row r="1466" spans="1:1">
      <c r="A1466" s="80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IF(lookups!$E$2-LEN(SOURCE!C1466) &gt;= 0, REPT(" ",lookups!$E$2-LEN(SOURCE!C1466)), "")&amp;
      SOURCE!D1466&amp;", "&amp; IF(lookups!$F$2-LEN(SOURCE!D1466) &gt;= 0, REPT(" ",lookups!$F$2-LEN(SOURCE!D1466)), "")&amp;
      SOURCE!E1466&amp;", "&amp; IF(lookups!$G$2-LEN(SOURCE!E1466) &gt;=0, REPT(" ",lookups!$G$2-LEN(SOURCE!E1466)), "")&amp;
      SOURCE!F1466&amp;", "&amp; IF(lookups!$H$2-LEN(SOURCE!F1466) &gt;= 0, REPT(" ",lookups!$H$2-LEN(SOURCE!F1466)+2), "")&amp;"("&amp;
      SUBSTITUTE(TEXT(SOURCE!G1466,"??0"),"  ","")&amp;" &lt;&lt; TAM_MAX_BITS) |"&amp; IF(lookups!$I$2-3 &gt;= 0, REPT(" ",MAX(1,lookups!$I$2-5+4+1-1-LEN(  IF(ISTEXT(SOURCE!H1466),SOURCE!H1466,  SUBSTITUTE(SUBSTITUTE(TEXT(SOURCE!H1466,"????0"),"  ","")," ",""))   ))), "")&amp;
       IF(ISTEXT(SOURCE!H1466),SOURCE!H1466, SUBSTITUTE(SUBSTITUTE(TEXT(SOURCE!H1466,"????0"),"  ","")," ",""))   &amp;","&amp; IF(lookups!$J$2-3 &gt;= 0, REPT(" ",lookups!$J$2-3-5), "")&amp;
      SOURCE!I1466&amp;
" | "&amp; IF(lookups!$K$2-LEN(SOURCE!I1466) &gt;= 0, REPT(" ",lookups!$K$2-LEN(SOURCE!I1466)), "")&amp;
      SOURCE!J1466&amp;      IF(lookups!$L$2-LEN(SOURCE!J1466) &gt;= 0, REPT(" ",lookups!$L$2-LEN(SOURCE!J1466)), "")&amp;
" | "&amp; IF(lookups!$K$2-LEN(SOURCE!I1466) &gt;= 0, REPT(" ",lookups!$K$2-LEN(SOURCE!I1466)), "")&amp;
      SOURCE!K1466&amp;      IF(lookups!$L$2-LEN(SOURCE!K1466) &gt;= 0, REPT(" ",lookups!$M$2-LEN(SOURCE!K1466)), "")&amp;
" | "&amp; SOURCE!L1466&amp;      IF(lookups!$O$2-LEN(SOURCE!L1466) &gt;= 0, REPT(" ",lookups!$O$2-LEN(SOURCE!L1466)), "")&amp;
" | "&amp; SOURCE!M1466&amp;      IF(lookups!$P$2-LEN(SOURCE!M1466) &gt;= 0, REPT(" ",lookups!$P$2-LEN(SOURCE!M1466)), "")&amp;
      "},"&amp;IF(SOURCE!O1466&lt;&gt;"",""&amp;SOURCE!O1466,"")
 )
)
)</f>
        <v>/* 1428 */  { fnClearStack,                 NOPARAM,                     "CLSTK",                                       "CLSTK",                                       (0 &lt;&lt; TAM_MAX_BITS) |     0, CAT_FNCT | SLS_ENABLED   | US_ENABL_XEQ | EIM_DISABLED | PTP_NONE         },</v>
      </c>
    </row>
    <row r="1467" spans="1:1">
      <c r="A1467" s="80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IF(lookups!$E$2-LEN(SOURCE!C1467) &gt;= 0, REPT(" ",lookups!$E$2-LEN(SOURCE!C1467)), "")&amp;
      SOURCE!D1467&amp;", "&amp; IF(lookups!$F$2-LEN(SOURCE!D1467) &gt;= 0, REPT(" ",lookups!$F$2-LEN(SOURCE!D1467)), "")&amp;
      SOURCE!E1467&amp;", "&amp; IF(lookups!$G$2-LEN(SOURCE!E1467) &gt;=0, REPT(" ",lookups!$G$2-LEN(SOURCE!E1467)), "")&amp;
      SOURCE!F1467&amp;", "&amp; IF(lookups!$H$2-LEN(SOURCE!F1467) &gt;= 0, REPT(" ",lookups!$H$2-LEN(SOURCE!F1467)+2), "")&amp;"("&amp;
      SUBSTITUTE(TEXT(SOURCE!G1467,"??0"),"  ","")&amp;" &lt;&lt; TAM_MAX_BITS) |"&amp; IF(lookups!$I$2-3 &gt;= 0, REPT(" ",MAX(1,lookups!$I$2-5+4+1-1-LEN(  IF(ISTEXT(SOURCE!H1467),SOURCE!H1467,  SUBSTITUTE(SUBSTITUTE(TEXT(SOURCE!H1467,"????0"),"  ","")," ",""))   ))), "")&amp;
       IF(ISTEXT(SOURCE!H1467),SOURCE!H1467, SUBSTITUTE(SUBSTITUTE(TEXT(SOURCE!H1467,"????0"),"  ","")," ",""))   &amp;","&amp; IF(lookups!$J$2-3 &gt;= 0, REPT(" ",lookups!$J$2-3-5), "")&amp;
      SOURCE!I1467&amp;
" | "&amp; IF(lookups!$K$2-LEN(SOURCE!I1467) &gt;= 0, REPT(" ",lookups!$K$2-LEN(SOURCE!I1467)), "")&amp;
      SOURCE!J1467&amp;      IF(lookups!$L$2-LEN(SOURCE!J1467) &gt;= 0, REPT(" ",lookups!$L$2-LEN(SOURCE!J1467)), "")&amp;
" | "&amp; IF(lookups!$K$2-LEN(SOURCE!I1467) &gt;= 0, REPT(" ",lookups!$K$2-LEN(SOURCE!I1467)), "")&amp;
      SOURCE!K1467&amp;      IF(lookups!$L$2-LEN(SOURCE!K1467) &gt;= 0, REPT(" ",lookups!$M$2-LEN(SOURCE!K1467)), "")&amp;
" | "&amp; SOURCE!L1467&amp;      IF(lookups!$O$2-LEN(SOURCE!L1467) &gt;= 0, REPT(" ",lookups!$O$2-LEN(SOURCE!L1467)), "")&amp;
" | "&amp; SOURCE!M1467&amp;      IF(lookups!$P$2-LEN(SOURCE!M1467) &gt;= 0, REPT(" ",lookups!$P$2-LEN(SOURCE!M1467)), "")&amp;
      "},"&amp;IF(SOURCE!O1467&lt;&gt;"",""&amp;SOURCE!O1467,"")
 )
)
)</f>
        <v>/* 1429 */  { fnClSigma,                    NOPARAM,                     "CL" STD_SIGMA,                                "CL" STD_SIGMA,                                (0 &lt;&lt; TAM_MAX_BITS) |     0, CAT_FNCT | SLS_ENABLED   | US_ENABL_XEQ | EIM_DISABLED | PTP_NONE         },</v>
      </c>
    </row>
    <row r="1468" spans="1:1">
      <c r="A1468" s="80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IF(lookups!$E$2-LEN(SOURCE!C1468) &gt;= 0, REPT(" ",lookups!$E$2-LEN(SOURCE!C1468)), "")&amp;
      SOURCE!D1468&amp;", "&amp; IF(lookups!$F$2-LEN(SOURCE!D1468) &gt;= 0, REPT(" ",lookups!$F$2-LEN(SOURCE!D1468)), "")&amp;
      SOURCE!E1468&amp;", "&amp; IF(lookups!$G$2-LEN(SOURCE!E1468) &gt;=0, REPT(" ",lookups!$G$2-LEN(SOURCE!E1468)), "")&amp;
      SOURCE!F1468&amp;", "&amp; IF(lookups!$H$2-LEN(SOURCE!F1468) &gt;= 0, REPT(" ",lookups!$H$2-LEN(SOURCE!F1468)+2), "")&amp;"("&amp;
      SUBSTITUTE(TEXT(SOURCE!G1468,"??0"),"  ","")&amp;" &lt;&lt; TAM_MAX_BITS) |"&amp; IF(lookups!$I$2-3 &gt;= 0, REPT(" ",MAX(1,lookups!$I$2-5+4+1-1-LEN(  IF(ISTEXT(SOURCE!H1468),SOURCE!H1468,  SUBSTITUTE(SUBSTITUTE(TEXT(SOURCE!H1468,"????0"),"  ","")," ",""))   ))), "")&amp;
       IF(ISTEXT(SOURCE!H1468),SOURCE!H1468, SUBSTITUTE(SUBSTITUTE(TEXT(SOURCE!H1468,"????0"),"  ","")," ",""))   &amp;","&amp; IF(lookups!$J$2-3 &gt;= 0, REPT(" ",lookups!$J$2-3-5), "")&amp;
      SOURCE!I1468&amp;
" | "&amp; IF(lookups!$K$2-LEN(SOURCE!I1468) &gt;= 0, REPT(" ",lookups!$K$2-LEN(SOURCE!I1468)), "")&amp;
      SOURCE!J1468&amp;      IF(lookups!$L$2-LEN(SOURCE!J1468) &gt;= 0, REPT(" ",lookups!$L$2-LEN(SOURCE!J1468)), "")&amp;
" | "&amp; IF(lookups!$K$2-LEN(SOURCE!I1468) &gt;= 0, REPT(" ",lookups!$K$2-LEN(SOURCE!I1468)), "")&amp;
      SOURCE!K1468&amp;      IF(lookups!$L$2-LEN(SOURCE!K1468) &gt;= 0, REPT(" ",lookups!$M$2-LEN(SOURCE!K1468)), "")&amp;
" | "&amp; SOURCE!L1468&amp;      IF(lookups!$O$2-LEN(SOURCE!L1468) &gt;= 0, REPT(" ",lookups!$O$2-LEN(SOURCE!L1468)), "")&amp;
" | "&amp; SOURCE!M1468&amp;      IF(lookups!$P$2-LEN(SOURCE!M1468) &gt;= 0, REPT(" ",lookups!$P$2-LEN(SOURCE!M1468)), "")&amp;
      "},"&amp;IF(SOURCE!O1468&lt;&gt;"",""&amp;SOURCE!O1468,"")
 )
)
)</f>
        <v>/* 1430 */  { fnStoreMax,                   NOPARAM,                     "STO" STD_UP_ARROW,                            "Max",                                         (0 &lt;&lt; TAM_MAX_BITS) |    99, CAT_FNCT | SLS_ENABLED   | US_ENABLED   | EIM_DISABLED | PTP_REGISTER     },</v>
      </c>
    </row>
    <row r="1469" spans="1:1">
      <c r="A1469" s="80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IF(lookups!$E$2-LEN(SOURCE!C1469) &gt;= 0, REPT(" ",lookups!$E$2-LEN(SOURCE!C1469)), "")&amp;
      SOURCE!D1469&amp;", "&amp; IF(lookups!$F$2-LEN(SOURCE!D1469) &gt;= 0, REPT(" ",lookups!$F$2-LEN(SOURCE!D1469)), "")&amp;
      SOURCE!E1469&amp;", "&amp; IF(lookups!$G$2-LEN(SOURCE!E1469) &gt;=0, REPT(" ",lookups!$G$2-LEN(SOURCE!E1469)), "")&amp;
      SOURCE!F1469&amp;", "&amp; IF(lookups!$H$2-LEN(SOURCE!F1469) &gt;= 0, REPT(" ",lookups!$H$2-LEN(SOURCE!F1469)+2), "")&amp;"("&amp;
      SUBSTITUTE(TEXT(SOURCE!G1469,"??0"),"  ","")&amp;" &lt;&lt; TAM_MAX_BITS) |"&amp; IF(lookups!$I$2-3 &gt;= 0, REPT(" ",MAX(1,lookups!$I$2-5+4+1-1-LEN(  IF(ISTEXT(SOURCE!H1469),SOURCE!H1469,  SUBSTITUTE(SUBSTITUTE(TEXT(SOURCE!H1469,"????0"),"  ","")," ",""))   ))), "")&amp;
       IF(ISTEXT(SOURCE!H1469),SOURCE!H1469, SUBSTITUTE(SUBSTITUTE(TEXT(SOURCE!H1469,"????0"),"  ","")," ",""))   &amp;","&amp; IF(lookups!$J$2-3 &gt;= 0, REPT(" ",lookups!$J$2-3-5), "")&amp;
      SOURCE!I1469&amp;
" | "&amp; IF(lookups!$K$2-LEN(SOURCE!I1469) &gt;= 0, REPT(" ",lookups!$K$2-LEN(SOURCE!I1469)), "")&amp;
      SOURCE!J1469&amp;      IF(lookups!$L$2-LEN(SOURCE!J1469) &gt;= 0, REPT(" ",lookups!$L$2-LEN(SOURCE!J1469)), "")&amp;
" | "&amp; IF(lookups!$K$2-LEN(SOURCE!I1469) &gt;= 0, REPT(" ",lookups!$K$2-LEN(SOURCE!I1469)), "")&amp;
      SOURCE!K1469&amp;      IF(lookups!$L$2-LEN(SOURCE!K1469) &gt;= 0, REPT(" ",lookups!$M$2-LEN(SOURCE!K1469)), "")&amp;
" | "&amp; SOURCE!L1469&amp;      IF(lookups!$O$2-LEN(SOURCE!L1469) &gt;= 0, REPT(" ",lookups!$O$2-LEN(SOURCE!L1469)), "")&amp;
" | "&amp; SOURCE!M1469&amp;      IF(lookups!$P$2-LEN(SOURCE!M1469) &gt;= 0, REPT(" ",lookups!$P$2-LEN(SOURCE!M1469)), "")&amp;
      "},"&amp;IF(SOURCE!O1469&lt;&gt;"",""&amp;SOURCE!O1469,"")
 )
)
)</f>
        <v>/* 1431 */  { fnConjugate,                  NOPARAM,                     "CONJ",                                        "conj",                                        (0 &lt;&lt; TAM_MAX_BITS) |     0, CAT_FNCT | SLS_ENABLED   | US_ENABLED   | EIM_DISABLED | PTP_NONE         },</v>
      </c>
    </row>
    <row r="1470" spans="1:1">
      <c r="A1470" s="80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IF(lookups!$E$2-LEN(SOURCE!C1470) &gt;= 0, REPT(" ",lookups!$E$2-LEN(SOURCE!C1470)), "")&amp;
      SOURCE!D1470&amp;", "&amp; IF(lookups!$F$2-LEN(SOURCE!D1470) &gt;= 0, REPT(" ",lookups!$F$2-LEN(SOURCE!D1470)), "")&amp;
      SOURCE!E1470&amp;", "&amp; IF(lookups!$G$2-LEN(SOURCE!E1470) &gt;=0, REPT(" ",lookups!$G$2-LEN(SOURCE!E1470)), "")&amp;
      SOURCE!F1470&amp;", "&amp; IF(lookups!$H$2-LEN(SOURCE!F1470) &gt;= 0, REPT(" ",lookups!$H$2-LEN(SOURCE!F1470)+2), "")&amp;"("&amp;
      SUBSTITUTE(TEXT(SOURCE!G1470,"??0"),"  ","")&amp;" &lt;&lt; TAM_MAX_BITS) |"&amp; IF(lookups!$I$2-3 &gt;= 0, REPT(" ",MAX(1,lookups!$I$2-5+4+1-1-LEN(  IF(ISTEXT(SOURCE!H1470),SOURCE!H1470,  SUBSTITUTE(SUBSTITUTE(TEXT(SOURCE!H1470,"????0"),"  ","")," ",""))   ))), "")&amp;
       IF(ISTEXT(SOURCE!H1470),SOURCE!H1470, SUBSTITUTE(SUBSTITUTE(TEXT(SOURCE!H1470,"????0"),"  ","")," ",""))   &amp;","&amp; IF(lookups!$J$2-3 &gt;= 0, REPT(" ",lookups!$J$2-3-5), "")&amp;
      SOURCE!I1470&amp;
" | "&amp; IF(lookups!$K$2-LEN(SOURCE!I1470) &gt;= 0, REPT(" ",lookups!$K$2-LEN(SOURCE!I1470)), "")&amp;
      SOURCE!J1470&amp;      IF(lookups!$L$2-LEN(SOURCE!J1470) &gt;= 0, REPT(" ",lookups!$L$2-LEN(SOURCE!J1470)), "")&amp;
" | "&amp; IF(lookups!$K$2-LEN(SOURCE!I1470) &gt;= 0, REPT(" ",lookups!$K$2-LEN(SOURCE!I1470)), "")&amp;
      SOURCE!K1470&amp;      IF(lookups!$L$2-LEN(SOURCE!K1470) &gt;= 0, REPT(" ",lookups!$M$2-LEN(SOURCE!K1470)), "")&amp;
" | "&amp; SOURCE!L1470&amp;      IF(lookups!$O$2-LEN(SOURCE!L1470) &gt;= 0, REPT(" ",lookups!$O$2-LEN(SOURCE!L1470)), "")&amp;
" | "&amp; SOURCE!M1470&amp;      IF(lookups!$P$2-LEN(SOURCE!M1470) &gt;= 0, REPT(" ",lookups!$P$2-LEN(SOURCE!M1470)), "")&amp;
      "},"&amp;IF(SOURCE!O1470&lt;&gt;"",""&amp;SOURCE!O1470,"")
 )
)
)</f>
        <v>/* 1432 */  { fnRecallMax,                  NOPARAM,                     "RCL" STD_UP_ARROW,                            "Max",                                         (0 &lt;&lt; TAM_MAX_BITS) |    99, CAT_FNCT | SLS_ENABLED   | US_ENABLED   | EIM_DISABLED | PTP_REGISTER     },</v>
      </c>
    </row>
    <row r="1471" spans="1:1">
      <c r="A1471" s="80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IF(lookups!$E$2-LEN(SOURCE!C1471) &gt;= 0, REPT(" ",lookups!$E$2-LEN(SOURCE!C1471)), "")&amp;
      SOURCE!D1471&amp;", "&amp; IF(lookups!$F$2-LEN(SOURCE!D1471) &gt;= 0, REPT(" ",lookups!$F$2-LEN(SOURCE!D1471)), "")&amp;
      SOURCE!E1471&amp;", "&amp; IF(lookups!$G$2-LEN(SOURCE!E1471) &gt;=0, REPT(" ",lookups!$G$2-LEN(SOURCE!E1471)), "")&amp;
      SOURCE!F1471&amp;", "&amp; IF(lookups!$H$2-LEN(SOURCE!F1471) &gt;= 0, REPT(" ",lookups!$H$2-LEN(SOURCE!F1471)+2), "")&amp;"("&amp;
      SUBSTITUTE(TEXT(SOURCE!G1471,"??0"),"  ","")&amp;" &lt;&lt; TAM_MAX_BITS) |"&amp; IF(lookups!$I$2-3 &gt;= 0, REPT(" ",MAX(1,lookups!$I$2-5+4+1-1-LEN(  IF(ISTEXT(SOURCE!H1471),SOURCE!H1471,  SUBSTITUTE(SUBSTITUTE(TEXT(SOURCE!H1471,"????0"),"  ","")," ",""))   ))), "")&amp;
       IF(ISTEXT(SOURCE!H1471),SOURCE!H1471, SUBSTITUTE(SUBSTITUTE(TEXT(SOURCE!H1471,"????0"),"  ","")," ",""))   &amp;","&amp; IF(lookups!$J$2-3 &gt;= 0, REPT(" ",lookups!$J$2-3-5), "")&amp;
      SOURCE!I1471&amp;
" | "&amp; IF(lookups!$K$2-LEN(SOURCE!I1471) &gt;= 0, REPT(" ",lookups!$K$2-LEN(SOURCE!I1471)), "")&amp;
      SOURCE!J1471&amp;      IF(lookups!$L$2-LEN(SOURCE!J1471) &gt;= 0, REPT(" ",lookups!$L$2-LEN(SOURCE!J1471)), "")&amp;
" | "&amp; IF(lookups!$K$2-LEN(SOURCE!I1471) &gt;= 0, REPT(" ",lookups!$K$2-LEN(SOURCE!I1471)), "")&amp;
      SOURCE!K1471&amp;      IF(lookups!$L$2-LEN(SOURCE!K1471) &gt;= 0, REPT(" ",lookups!$M$2-LEN(SOURCE!K1471)), "")&amp;
" | "&amp; SOURCE!L1471&amp;      IF(lookups!$O$2-LEN(SOURCE!L1471) &gt;= 0, REPT(" ",lookups!$O$2-LEN(SOURCE!L1471)), "")&amp;
" | "&amp; SOURCE!M1471&amp;      IF(lookups!$P$2-LEN(SOURCE!M1471) &gt;= 0, REPT(" ",lookups!$P$2-LEN(SOURCE!M1471)), "")&amp;
      "},"&amp;IF(SOURCE!O1471&lt;&gt;"",""&amp;SOURCE!O1471,"")
 )
)
)</f>
        <v>/* 1433 */  { fnCoefficientDetermination,   NOPARAM,                     "CORR",                                        "r",                                           (0 &lt;&lt; TAM_MAX_BITS) |     0, CAT_FNCT | SLS_ENABLED   | US_ENABLED   | EIM_DISABLED | PTP_NONE         },</v>
      </c>
    </row>
    <row r="1472" spans="1:1">
      <c r="A1472" s="80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IF(lookups!$E$2-LEN(SOURCE!C1472) &gt;= 0, REPT(" ",lookups!$E$2-LEN(SOURCE!C1472)), "")&amp;
      SOURCE!D1472&amp;", "&amp; IF(lookups!$F$2-LEN(SOURCE!D1472) &gt;= 0, REPT(" ",lookups!$F$2-LEN(SOURCE!D1472)), "")&amp;
      SOURCE!E1472&amp;", "&amp; IF(lookups!$G$2-LEN(SOURCE!E1472) &gt;=0, REPT(" ",lookups!$G$2-LEN(SOURCE!E1472)), "")&amp;
      SOURCE!F1472&amp;", "&amp; IF(lookups!$H$2-LEN(SOURCE!F1472) &gt;= 0, REPT(" ",lookups!$H$2-LEN(SOURCE!F1472)+2), "")&amp;"("&amp;
      SUBSTITUTE(TEXT(SOURCE!G1472,"??0"),"  ","")&amp;" &lt;&lt; TAM_MAX_BITS) |"&amp; IF(lookups!$I$2-3 &gt;= 0, REPT(" ",MAX(1,lookups!$I$2-5+4+1-1-LEN(  IF(ISTEXT(SOURCE!H1472),SOURCE!H1472,  SUBSTITUTE(SUBSTITUTE(TEXT(SOURCE!H1472,"????0"),"  ","")," ",""))   ))), "")&amp;
       IF(ISTEXT(SOURCE!H1472),SOURCE!H1472, SUBSTITUTE(SUBSTITUTE(TEXT(SOURCE!H1472,"????0"),"  ","")," ",""))   &amp;","&amp; IF(lookups!$J$2-3 &gt;= 0, REPT(" ",lookups!$J$2-3-5), "")&amp;
      SOURCE!I1472&amp;
" | "&amp; IF(lookups!$K$2-LEN(SOURCE!I1472) &gt;= 0, REPT(" ",lookups!$K$2-LEN(SOURCE!I1472)), "")&amp;
      SOURCE!J1472&amp;      IF(lookups!$L$2-LEN(SOURCE!J1472) &gt;= 0, REPT(" ",lookups!$L$2-LEN(SOURCE!J1472)), "")&amp;
" | "&amp; IF(lookups!$K$2-LEN(SOURCE!I1472) &gt;= 0, REPT(" ",lookups!$K$2-LEN(SOURCE!I1472)), "")&amp;
      SOURCE!K1472&amp;      IF(lookups!$L$2-LEN(SOURCE!K1472) &gt;= 0, REPT(" ",lookups!$M$2-LEN(SOURCE!K1472)), "")&amp;
" | "&amp; SOURCE!L1472&amp;      IF(lookups!$O$2-LEN(SOURCE!L1472) &gt;= 0, REPT(" ",lookups!$O$2-LEN(SOURCE!L1472)), "")&amp;
" | "&amp; SOURCE!M1472&amp;      IF(lookups!$P$2-LEN(SOURCE!M1472) &gt;= 0, REPT(" ",lookups!$P$2-LEN(SOURCE!M1472)), "")&amp;
      "},"&amp;IF(SOURCE!O1472&lt;&gt;"",""&amp;SOURCE!O1472,"")
 )
)
)</f>
        <v>/* 1434 */  { fnPopulationCovariance,       NOPARAM,                     "COV",                                         "cov",                                         (0 &lt;&lt; TAM_MAX_BITS) |     0, CAT_FNCT | SLS_ENABLED   | US_ENABLED   | EIM_DISABLED | PTP_NONE         },</v>
      </c>
    </row>
    <row r="1473" spans="1:1">
      <c r="A1473" s="80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IF(lookups!$E$2-LEN(SOURCE!C1473) &gt;= 0, REPT(" ",lookups!$E$2-LEN(SOURCE!C1473)), "")&amp;
      SOURCE!D1473&amp;", "&amp; IF(lookups!$F$2-LEN(SOURCE!D1473) &gt;= 0, REPT(" ",lookups!$F$2-LEN(SOURCE!D1473)), "")&amp;
      SOURCE!E1473&amp;", "&amp; IF(lookups!$G$2-LEN(SOURCE!E1473) &gt;=0, REPT(" ",lookups!$G$2-LEN(SOURCE!E1473)), "")&amp;
      SOURCE!F1473&amp;", "&amp; IF(lookups!$H$2-LEN(SOURCE!F1473) &gt;= 0, REPT(" ",lookups!$H$2-LEN(SOURCE!F1473)+2), "")&amp;"("&amp;
      SUBSTITUTE(TEXT(SOURCE!G1473,"??0"),"  ","")&amp;" &lt;&lt; TAM_MAX_BITS) |"&amp; IF(lookups!$I$2-3 &gt;= 0, REPT(" ",MAX(1,lookups!$I$2-5+4+1-1-LEN(  IF(ISTEXT(SOURCE!H1473),SOURCE!H1473,  SUBSTITUTE(SUBSTITUTE(TEXT(SOURCE!H1473,"????0"),"  ","")," ",""))   ))), "")&amp;
       IF(ISTEXT(SOURCE!H1473),SOURCE!H1473, SUBSTITUTE(SUBSTITUTE(TEXT(SOURCE!H1473,"????0"),"  ","")," ",""))   &amp;","&amp; IF(lookups!$J$2-3 &gt;= 0, REPT(" ",lookups!$J$2-3-5), "")&amp;
      SOURCE!I1473&amp;
" | "&amp; IF(lookups!$K$2-LEN(SOURCE!I1473) &gt;= 0, REPT(" ",lookups!$K$2-LEN(SOURCE!I1473)), "")&amp;
      SOURCE!J1473&amp;      IF(lookups!$L$2-LEN(SOURCE!J1473) &gt;= 0, REPT(" ",lookups!$L$2-LEN(SOURCE!J1473)), "")&amp;
" | "&amp; IF(lookups!$K$2-LEN(SOURCE!I1473) &gt;= 0, REPT(" ",lookups!$K$2-LEN(SOURCE!I1473)), "")&amp;
      SOURCE!K1473&amp;      IF(lookups!$L$2-LEN(SOURCE!K1473) &gt;= 0, REPT(" ",lookups!$M$2-LEN(SOURCE!K1473)), "")&amp;
" | "&amp; SOURCE!L1473&amp;      IF(lookups!$O$2-LEN(SOURCE!L1473) &gt;= 0, REPT(" ",lookups!$O$2-LEN(SOURCE!L1473)), "")&amp;
" | "&amp; SOURCE!M1473&amp;      IF(lookups!$P$2-LEN(SOURCE!M1473) &gt;= 0, REPT(" ",lookups!$P$2-LEN(SOURCE!M1473)), "")&amp;
      "},"&amp;IF(SOURCE!O1473&lt;&gt;"",""&amp;SOURCE!O1473,"")
 )
)
)</f>
        <v>/* 1435 */  { fnCurveFittingLR,             NOPARAM,                     "BestF?",                                      "BestF?",                                      (0 &lt;&lt; TAM_MAX_BITS) |     0, CAT_FNCT | SLS_ENABLED   | US_ENABLED   | EIM_DISABLED | PTP_NONE         },</v>
      </c>
    </row>
    <row r="1474" spans="1:1">
      <c r="A1474" s="80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IF(lookups!$E$2-LEN(SOURCE!C1474) &gt;= 0, REPT(" ",lookups!$E$2-LEN(SOURCE!C1474)), "")&amp;
      SOURCE!D1474&amp;", "&amp; IF(lookups!$F$2-LEN(SOURCE!D1474) &gt;= 0, REPT(" ",lookups!$F$2-LEN(SOURCE!D1474)), "")&amp;
      SOURCE!E1474&amp;", "&amp; IF(lookups!$G$2-LEN(SOURCE!E1474) &gt;=0, REPT(" ",lookups!$G$2-LEN(SOURCE!E1474)), "")&amp;
      SOURCE!F1474&amp;", "&amp; IF(lookups!$H$2-LEN(SOURCE!F1474) &gt;= 0, REPT(" ",lookups!$H$2-LEN(SOURCE!F1474)+2), "")&amp;"("&amp;
      SUBSTITUTE(TEXT(SOURCE!G1474,"??0"),"  ","")&amp;" &lt;&lt; TAM_MAX_BITS) |"&amp; IF(lookups!$I$2-3 &gt;= 0, REPT(" ",MAX(1,lookups!$I$2-5+4+1-1-LEN(  IF(ISTEXT(SOURCE!H1474),SOURCE!H1474,  SUBSTITUTE(SUBSTITUTE(TEXT(SOURCE!H1474,"????0"),"  ","")," ",""))   ))), "")&amp;
       IF(ISTEXT(SOURCE!H1474),SOURCE!H1474, SUBSTITUTE(SUBSTITUTE(TEXT(SOURCE!H1474,"????0"),"  ","")," ",""))   &amp;","&amp; IF(lookups!$J$2-3 &gt;= 0, REPT(" ",lookups!$J$2-3-5), "")&amp;
      SOURCE!I1474&amp;
" | "&amp; IF(lookups!$K$2-LEN(SOURCE!I1474) &gt;= 0, REPT(" ",lookups!$K$2-LEN(SOURCE!I1474)), "")&amp;
      SOURCE!J1474&amp;      IF(lookups!$L$2-LEN(SOURCE!J1474) &gt;= 0, REPT(" ",lookups!$L$2-LEN(SOURCE!J1474)), "")&amp;
" | "&amp; IF(lookups!$K$2-LEN(SOURCE!I1474) &gt;= 0, REPT(" ",lookups!$K$2-LEN(SOURCE!I1474)), "")&amp;
      SOURCE!K1474&amp;      IF(lookups!$L$2-LEN(SOURCE!K1474) &gt;= 0, REPT(" ",lookups!$M$2-LEN(SOURCE!K1474)), "")&amp;
" | "&amp; SOURCE!L1474&amp;      IF(lookups!$O$2-LEN(SOURCE!L1474) &gt;= 0, REPT(" ",lookups!$O$2-LEN(SOURCE!L1474)), "")&amp;
" | "&amp; SOURCE!M1474&amp;      IF(lookups!$P$2-LEN(SOURCE!M1474) &gt;= 0, REPT(" ",lookups!$P$2-LEN(SOURCE!M1474)), "")&amp;
      "},"&amp;IF(SOURCE!O1474&lt;&gt;"",""&amp;SOURCE!O1474,"")
 )
)
)</f>
        <v>/* 1436 */  { fnCross,                      NOPARAM,                     "CROSS",                                       "cross",                                       (0 &lt;&lt; TAM_MAX_BITS) |     0, CAT_FNCT | SLS_ENABLED   | US_ENABLED   | EIM_DISABLED | PTP_NONE         },</v>
      </c>
    </row>
    <row r="1475" spans="1:1">
      <c r="A1475" s="80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IF(lookups!$E$2-LEN(SOURCE!C1475) &gt;= 0, REPT(" ",lookups!$E$2-LEN(SOURCE!C1475)), "")&amp;
      SOURCE!D1475&amp;", "&amp; IF(lookups!$F$2-LEN(SOURCE!D1475) &gt;= 0, REPT(" ",lookups!$F$2-LEN(SOURCE!D1475)), "")&amp;
      SOURCE!E1475&amp;", "&amp; IF(lookups!$G$2-LEN(SOURCE!E1475) &gt;=0, REPT(" ",lookups!$G$2-LEN(SOURCE!E1475)), "")&amp;
      SOURCE!F1475&amp;", "&amp; IF(lookups!$H$2-LEN(SOURCE!F1475) &gt;= 0, REPT(" ",lookups!$H$2-LEN(SOURCE!F1475)+2), "")&amp;"("&amp;
      SUBSTITUTE(TEXT(SOURCE!G1475,"??0"),"  ","")&amp;" &lt;&lt; TAM_MAX_BITS) |"&amp; IF(lookups!$I$2-3 &gt;= 0, REPT(" ",MAX(1,lookups!$I$2-5+4+1-1-LEN(  IF(ISTEXT(SOURCE!H1475),SOURCE!H1475,  SUBSTITUTE(SUBSTITUTE(TEXT(SOURCE!H1475,"????0"),"  ","")," ",""))   ))), "")&amp;
       IF(ISTEXT(SOURCE!H1475),SOURCE!H1475, SUBSTITUTE(SUBSTITUTE(TEXT(SOURCE!H1475,"????0"),"  ","")," ",""))   &amp;","&amp; IF(lookups!$J$2-3 &gt;= 0, REPT(" ",lookups!$J$2-3-5), "")&amp;
      SOURCE!I1475&amp;
" | "&amp; IF(lookups!$K$2-LEN(SOURCE!I1475) &gt;= 0, REPT(" ",lookups!$K$2-LEN(SOURCE!I1475)), "")&amp;
      SOURCE!J1475&amp;      IF(lookups!$L$2-LEN(SOURCE!J1475) &gt;= 0, REPT(" ",lookups!$L$2-LEN(SOURCE!J1475)), "")&amp;
" | "&amp; IF(lookups!$K$2-LEN(SOURCE!I1475) &gt;= 0, REPT(" ",lookups!$K$2-LEN(SOURCE!I1475)), "")&amp;
      SOURCE!K1475&amp;      IF(lookups!$L$2-LEN(SOURCE!K1475) &gt;= 0, REPT(" ",lookups!$M$2-LEN(SOURCE!K1475)), "")&amp;
" | "&amp; SOURCE!L1475&amp;      IF(lookups!$O$2-LEN(SOURCE!L1475) &gt;= 0, REPT(" ",lookups!$O$2-LEN(SOURCE!L1475)), "")&amp;
" | "&amp; SOURCE!M1475&amp;      IF(lookups!$P$2-LEN(SOURCE!M1475) &gt;= 0, REPT(" ",lookups!$P$2-LEN(SOURCE!M1475)), "")&amp;
      "},"&amp;IF(SOURCE!O1475&lt;&gt;"",""&amp;SOURCE!O1475,"")
 )
)
)</f>
        <v>/* 1437 */  { fnCxToRe,                     NOPARAM,                     "CX" STD_RIGHT_ARROW "RE",                     "CX" STD_RIGHT_ARROW "RE",                     (0 &lt;&lt; TAM_MAX_BITS) |     0, CAT_FNCT | SLS_ENABLED   | US_ENABLED   | EIM_DISABLED | PTP_NONE         },</v>
      </c>
    </row>
    <row r="1476" spans="1:1">
      <c r="A1476" s="80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IF(lookups!$E$2-LEN(SOURCE!C1476) &gt;= 0, REPT(" ",lookups!$E$2-LEN(SOURCE!C1476)), "")&amp;
      SOURCE!D1476&amp;", "&amp; IF(lookups!$F$2-LEN(SOURCE!D1476) &gt;= 0, REPT(" ",lookups!$F$2-LEN(SOURCE!D1476)), "")&amp;
      SOURCE!E1476&amp;", "&amp; IF(lookups!$G$2-LEN(SOURCE!E1476) &gt;=0, REPT(" ",lookups!$G$2-LEN(SOURCE!E1476)), "")&amp;
      SOURCE!F1476&amp;", "&amp; IF(lookups!$H$2-LEN(SOURCE!F1476) &gt;= 0, REPT(" ",lookups!$H$2-LEN(SOURCE!F1476)+2), "")&amp;"("&amp;
      SUBSTITUTE(TEXT(SOURCE!G1476,"??0"),"  ","")&amp;" &lt;&lt; TAM_MAX_BITS) |"&amp; IF(lookups!$I$2-3 &gt;= 0, REPT(" ",MAX(1,lookups!$I$2-5+4+1-1-LEN(  IF(ISTEXT(SOURCE!H1476),SOURCE!H1476,  SUBSTITUTE(SUBSTITUTE(TEXT(SOURCE!H1476,"????0"),"  ","")," ",""))   ))), "")&amp;
       IF(ISTEXT(SOURCE!H1476),SOURCE!H1476, SUBSTITUTE(SUBSTITUTE(TEXT(SOURCE!H1476,"????0"),"  ","")," ",""))   &amp;","&amp; IF(lookups!$J$2-3 &gt;= 0, REPT(" ",lookups!$J$2-3-5), "")&amp;
      SOURCE!I1476&amp;
" | "&amp; IF(lookups!$K$2-LEN(SOURCE!I1476) &gt;= 0, REPT(" ",lookups!$K$2-LEN(SOURCE!I1476)), "")&amp;
      SOURCE!J1476&amp;      IF(lookups!$L$2-LEN(SOURCE!J1476) &gt;= 0, REPT(" ",lookups!$L$2-LEN(SOURCE!J1476)), "")&amp;
" | "&amp; IF(lookups!$K$2-LEN(SOURCE!I1476) &gt;= 0, REPT(" ",lookups!$K$2-LEN(SOURCE!I1476)), "")&amp;
      SOURCE!K1476&amp;      IF(lookups!$L$2-LEN(SOURCE!K1476) &gt;= 0, REPT(" ",lookups!$M$2-LEN(SOURCE!K1476)), "")&amp;
" | "&amp; SOURCE!L1476&amp;      IF(lookups!$O$2-LEN(SOURCE!L1476) &gt;= 0, REPT(" ",lookups!$O$2-LEN(SOURCE!L1476)), "")&amp;
" | "&amp; SOURCE!M1476&amp;      IF(lookups!$P$2-LEN(SOURCE!M1476) &gt;= 0, REPT(" ",lookups!$P$2-LEN(SOURCE!M1476)), "")&amp;
      "},"&amp;IF(SOURCE!O1476&lt;&gt;"",""&amp;SOURCE!O1476,"")
 )
)
)</f>
        <v>/* 1438 */  { fnDate,                       NOPARAM,                     "DATE",                                        "DATE",                                        (0 &lt;&lt; TAM_MAX_BITS) |     0, CAT_FNCT | SLS_ENABLED   | US_ENABLED   | EIM_DISABLED | PTP_NONE         },</v>
      </c>
    </row>
    <row r="1477" spans="1:1">
      <c r="A1477" s="80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IF(lookups!$E$2-LEN(SOURCE!C1477) &gt;= 0, REPT(" ",lookups!$E$2-LEN(SOURCE!C1477)), "")&amp;
      SOURCE!D1477&amp;", "&amp; IF(lookups!$F$2-LEN(SOURCE!D1477) &gt;= 0, REPT(" ",lookups!$F$2-LEN(SOURCE!D1477)), "")&amp;
      SOURCE!E1477&amp;", "&amp; IF(lookups!$G$2-LEN(SOURCE!E1477) &gt;=0, REPT(" ",lookups!$G$2-LEN(SOURCE!E1477)), "")&amp;
      SOURCE!F1477&amp;", "&amp; IF(lookups!$H$2-LEN(SOURCE!F1477) &gt;= 0, REPT(" ",lookups!$H$2-LEN(SOURCE!F1477)+2), "")&amp;"("&amp;
      SUBSTITUTE(TEXT(SOURCE!G1477,"??0"),"  ","")&amp;" &lt;&lt; TAM_MAX_BITS) |"&amp; IF(lookups!$I$2-3 &gt;= 0, REPT(" ",MAX(1,lookups!$I$2-5+4+1-1-LEN(  IF(ISTEXT(SOURCE!H1477),SOURCE!H1477,  SUBSTITUTE(SUBSTITUTE(TEXT(SOURCE!H1477,"????0"),"  ","")," ",""))   ))), "")&amp;
       IF(ISTEXT(SOURCE!H1477),SOURCE!H1477, SUBSTITUTE(SUBSTITUTE(TEXT(SOURCE!H1477,"????0"),"  ","")," ",""))   &amp;","&amp; IF(lookups!$J$2-3 &gt;= 0, REPT(" ",lookups!$J$2-3-5), "")&amp;
      SOURCE!I1477&amp;
" | "&amp; IF(lookups!$K$2-LEN(SOURCE!I1477) &gt;= 0, REPT(" ",lookups!$K$2-LEN(SOURCE!I1477)), "")&amp;
      SOURCE!J1477&amp;      IF(lookups!$L$2-LEN(SOURCE!J1477) &gt;= 0, REPT(" ",lookups!$L$2-LEN(SOURCE!J1477)), "")&amp;
" | "&amp; IF(lookups!$K$2-LEN(SOURCE!I1477) &gt;= 0, REPT(" ",lookups!$K$2-LEN(SOURCE!I1477)), "")&amp;
      SOURCE!K1477&amp;      IF(lookups!$L$2-LEN(SOURCE!K1477) &gt;= 0, REPT(" ",lookups!$M$2-LEN(SOURCE!K1477)), "")&amp;
" | "&amp; SOURCE!L1477&amp;      IF(lookups!$O$2-LEN(SOURCE!L1477) &gt;= 0, REPT(" ",lookups!$O$2-LEN(SOURCE!L1477)), "")&amp;
" | "&amp; SOURCE!M1477&amp;      IF(lookups!$P$2-LEN(SOURCE!M1477) &gt;= 0, REPT(" ",lookups!$P$2-LEN(SOURCE!M1477)), "")&amp;
      "},"&amp;IF(SOURCE!O1477&lt;&gt;"",""&amp;SOURCE!O1477,"")
 )
)
)</f>
        <v>/* 1439 */  { fnDateTo,                     NOPARAM,                     "DATE" STD_RIGHT_ARROW,                        "DATE" STD_RIGHT_ARROW,                        (0 &lt;&lt; TAM_MAX_BITS) |     0, CAT_FNCT | SLS_ENABLED   | US_ENABLED   | EIM_DISABLED | PTP_NONE         },</v>
      </c>
    </row>
    <row r="1478" spans="1:1">
      <c r="A1478" s="80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IF(lookups!$E$2-LEN(SOURCE!C1478) &gt;= 0, REPT(" ",lookups!$E$2-LEN(SOURCE!C1478)), "")&amp;
      SOURCE!D1478&amp;", "&amp; IF(lookups!$F$2-LEN(SOURCE!D1478) &gt;= 0, REPT(" ",lookups!$F$2-LEN(SOURCE!D1478)), "")&amp;
      SOURCE!E1478&amp;", "&amp; IF(lookups!$G$2-LEN(SOURCE!E1478) &gt;=0, REPT(" ",lookups!$G$2-LEN(SOURCE!E1478)), "")&amp;
      SOURCE!F1478&amp;", "&amp; IF(lookups!$H$2-LEN(SOURCE!F1478) &gt;= 0, REPT(" ",lookups!$H$2-LEN(SOURCE!F1478)+2), "")&amp;"("&amp;
      SUBSTITUTE(TEXT(SOURCE!G1478,"??0"),"  ","")&amp;" &lt;&lt; TAM_MAX_BITS) |"&amp; IF(lookups!$I$2-3 &gt;= 0, REPT(" ",MAX(1,lookups!$I$2-5+4+1-1-LEN(  IF(ISTEXT(SOURCE!H1478),SOURCE!H1478,  SUBSTITUTE(SUBSTITUTE(TEXT(SOURCE!H1478,"????0"),"  ","")," ",""))   ))), "")&amp;
       IF(ISTEXT(SOURCE!H1478),SOURCE!H1478, SUBSTITUTE(SUBSTITUTE(TEXT(SOURCE!H1478,"????0"),"  ","")," ",""))   &amp;","&amp; IF(lookups!$J$2-3 &gt;= 0, REPT(" ",lookups!$J$2-3-5), "")&amp;
      SOURCE!I1478&amp;
" | "&amp; IF(lookups!$K$2-LEN(SOURCE!I1478) &gt;= 0, REPT(" ",lookups!$K$2-LEN(SOURCE!I1478)), "")&amp;
      SOURCE!J1478&amp;      IF(lookups!$L$2-LEN(SOURCE!J1478) &gt;= 0, REPT(" ",lookups!$L$2-LEN(SOURCE!J1478)), "")&amp;
" | "&amp; IF(lookups!$K$2-LEN(SOURCE!I1478) &gt;= 0, REPT(" ",lookups!$K$2-LEN(SOURCE!I1478)), "")&amp;
      SOURCE!K1478&amp;      IF(lookups!$L$2-LEN(SOURCE!K1478) &gt;= 0, REPT(" ",lookups!$M$2-LEN(SOURCE!K1478)), "")&amp;
" | "&amp; SOURCE!L1478&amp;      IF(lookups!$O$2-LEN(SOURCE!L1478) &gt;= 0, REPT(" ",lookups!$O$2-LEN(SOURCE!L1478)), "")&amp;
" | "&amp; SOURCE!M1478&amp;      IF(lookups!$P$2-LEN(SOURCE!M1478) &gt;= 0, REPT(" ",lookups!$P$2-LEN(SOURCE!M1478)), "")&amp;
      "},"&amp;IF(SOURCE!O1478&lt;&gt;"",""&amp;SOURCE!O1478,"")
 )
)
)</f>
        <v>/* 1440 */  { fnDay,                        NOPARAM,                     "DAY",                                         "DAY",                                         (0 &lt;&lt; TAM_MAX_BITS) |     0, CAT_FNCT | SLS_ENABLED   | US_ENABLED   | EIM_DISABLED | PTP_NONE         },</v>
      </c>
    </row>
    <row r="1479" spans="1:1">
      <c r="A1479" s="80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IF(lookups!$E$2-LEN(SOURCE!C1479) &gt;= 0, REPT(" ",lookups!$E$2-LEN(SOURCE!C1479)), "")&amp;
      SOURCE!D1479&amp;", "&amp; IF(lookups!$F$2-LEN(SOURCE!D1479) &gt;= 0, REPT(" ",lookups!$F$2-LEN(SOURCE!D1479)), "")&amp;
      SOURCE!E1479&amp;", "&amp; IF(lookups!$G$2-LEN(SOURCE!E1479) &gt;=0, REPT(" ",lookups!$G$2-LEN(SOURCE!E1479)), "")&amp;
      SOURCE!F1479&amp;", "&amp; IF(lookups!$H$2-LEN(SOURCE!F1479) &gt;= 0, REPT(" ",lookups!$H$2-LEN(SOURCE!F1479)+2), "")&amp;"("&amp;
      SUBSTITUTE(TEXT(SOURCE!G1479,"??0"),"  ","")&amp;" &lt;&lt; TAM_MAX_BITS) |"&amp; IF(lookups!$I$2-3 &gt;= 0, REPT(" ",MAX(1,lookups!$I$2-5+4+1-1-LEN(  IF(ISTEXT(SOURCE!H1479),SOURCE!H1479,  SUBSTITUTE(SUBSTITUTE(TEXT(SOURCE!H1479,"????0"),"  ","")," ",""))   ))), "")&amp;
       IF(ISTEXT(SOURCE!H1479),SOURCE!H1479, SUBSTITUTE(SUBSTITUTE(TEXT(SOURCE!H1479,"????0"),"  ","")," ",""))   &amp;","&amp; IF(lookups!$J$2-3 &gt;= 0, REPT(" ",lookups!$J$2-3-5), "")&amp;
      SOURCE!I1479&amp;
" | "&amp; IF(lookups!$K$2-LEN(SOURCE!I1479) &gt;= 0, REPT(" ",lookups!$K$2-LEN(SOURCE!I1479)), "")&amp;
      SOURCE!J1479&amp;      IF(lookups!$L$2-LEN(SOURCE!J1479) &gt;= 0, REPT(" ",lookups!$L$2-LEN(SOURCE!J1479)), "")&amp;
" | "&amp; IF(lookups!$K$2-LEN(SOURCE!I1479) &gt;= 0, REPT(" ",lookups!$K$2-LEN(SOURCE!I1479)), "")&amp;
      SOURCE!K1479&amp;      IF(lookups!$L$2-LEN(SOURCE!K1479) &gt;= 0, REPT(" ",lookups!$M$2-LEN(SOURCE!K1479)), "")&amp;
" | "&amp; SOURCE!L1479&amp;      IF(lookups!$O$2-LEN(SOURCE!L1479) &gt;= 0, REPT(" ",lookups!$O$2-LEN(SOURCE!L1479)), "")&amp;
" | "&amp; SOURCE!M1479&amp;      IF(lookups!$P$2-LEN(SOURCE!M1479) &gt;= 0, REPT(" ",lookups!$P$2-LEN(SOURCE!M1479)), "")&amp;
      "},"&amp;IF(SOURCE!O1479&lt;&gt;"",""&amp;SOURCE!O1479,"")
 )
)
)</f>
        <v>/* 1441 */  { fnDblDivideRemainder,         NOPARAM,                     "DBLR",                                        "DBLR",                                        (0 &lt;&lt; TAM_MAX_BITS) |     0, CAT_FNCT | SLS_ENABLED   | US_ENABLED   | EIM_DISABLED | PTP_NONE         },</v>
      </c>
    </row>
    <row r="1480" spans="1:1">
      <c r="A1480" s="80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IF(lookups!$E$2-LEN(SOURCE!C1480) &gt;= 0, REPT(" ",lookups!$E$2-LEN(SOURCE!C1480)), "")&amp;
      SOURCE!D1480&amp;", "&amp; IF(lookups!$F$2-LEN(SOURCE!D1480) &gt;= 0, REPT(" ",lookups!$F$2-LEN(SOURCE!D1480)), "")&amp;
      SOURCE!E1480&amp;", "&amp; IF(lookups!$G$2-LEN(SOURCE!E1480) &gt;=0, REPT(" ",lookups!$G$2-LEN(SOURCE!E1480)), "")&amp;
      SOURCE!F1480&amp;", "&amp; IF(lookups!$H$2-LEN(SOURCE!F1480) &gt;= 0, REPT(" ",lookups!$H$2-LEN(SOURCE!F1480)+2), "")&amp;"("&amp;
      SUBSTITUTE(TEXT(SOURCE!G1480,"??0"),"  ","")&amp;" &lt;&lt; TAM_MAX_BITS) |"&amp; IF(lookups!$I$2-3 &gt;= 0, REPT(" ",MAX(1,lookups!$I$2-5+4+1-1-LEN(  IF(ISTEXT(SOURCE!H1480),SOURCE!H1480,  SUBSTITUTE(SUBSTITUTE(TEXT(SOURCE!H1480,"????0"),"  ","")," ",""))   ))), "")&amp;
       IF(ISTEXT(SOURCE!H1480),SOURCE!H1480, SUBSTITUTE(SUBSTITUTE(TEXT(SOURCE!H1480,"????0"),"  ","")," ",""))   &amp;","&amp; IF(lookups!$J$2-3 &gt;= 0, REPT(" ",lookups!$J$2-3-5), "")&amp;
      SOURCE!I1480&amp;
" | "&amp; IF(lookups!$K$2-LEN(SOURCE!I1480) &gt;= 0, REPT(" ",lookups!$K$2-LEN(SOURCE!I1480)), "")&amp;
      SOURCE!J1480&amp;      IF(lookups!$L$2-LEN(SOURCE!J1480) &gt;= 0, REPT(" ",lookups!$L$2-LEN(SOURCE!J1480)), "")&amp;
" | "&amp; IF(lookups!$K$2-LEN(SOURCE!I1480) &gt;= 0, REPT(" ",lookups!$K$2-LEN(SOURCE!I1480)), "")&amp;
      SOURCE!K1480&amp;      IF(lookups!$L$2-LEN(SOURCE!K1480) &gt;= 0, REPT(" ",lookups!$M$2-LEN(SOURCE!K1480)), "")&amp;
" | "&amp; SOURCE!L1480&amp;      IF(lookups!$O$2-LEN(SOURCE!L1480) &gt;= 0, REPT(" ",lookups!$O$2-LEN(SOURCE!L1480)), "")&amp;
" | "&amp; SOURCE!M1480&amp;      IF(lookups!$P$2-LEN(SOURCE!M1480) &gt;= 0, REPT(" ",lookups!$P$2-LEN(SOURCE!M1480)), "")&amp;
      "},"&amp;IF(SOURCE!O1480&lt;&gt;"",""&amp;SOURCE!O1480,"")
 )
)
)</f>
        <v>/* 1442 */  { fnDblMultiply,                NOPARAM,                     "DBL" STD_CROSS,                               "DBL" STD_CROSS,                               (0 &lt;&lt; TAM_MAX_BITS) |     0, CAT_FNCT | SLS_ENABLED   | US_ENABLED   | EIM_DISABLED | PTP_NONE         },</v>
      </c>
    </row>
    <row r="1481" spans="1:1">
      <c r="A1481" s="80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IF(lookups!$E$2-LEN(SOURCE!C1481) &gt;= 0, REPT(" ",lookups!$E$2-LEN(SOURCE!C1481)), "")&amp;
      SOURCE!D1481&amp;", "&amp; IF(lookups!$F$2-LEN(SOURCE!D1481) &gt;= 0, REPT(" ",lookups!$F$2-LEN(SOURCE!D1481)), "")&amp;
      SOURCE!E1481&amp;", "&amp; IF(lookups!$G$2-LEN(SOURCE!E1481) &gt;=0, REPT(" ",lookups!$G$2-LEN(SOURCE!E1481)), "")&amp;
      SOURCE!F1481&amp;", "&amp; IF(lookups!$H$2-LEN(SOURCE!F1481) &gt;= 0, REPT(" ",lookups!$H$2-LEN(SOURCE!F1481)+2), "")&amp;"("&amp;
      SUBSTITUTE(TEXT(SOURCE!G1481,"??0"),"  ","")&amp;" &lt;&lt; TAM_MAX_BITS) |"&amp; IF(lookups!$I$2-3 &gt;= 0, REPT(" ",MAX(1,lookups!$I$2-5+4+1-1-LEN(  IF(ISTEXT(SOURCE!H1481),SOURCE!H1481,  SUBSTITUTE(SUBSTITUTE(TEXT(SOURCE!H1481,"????0"),"  ","")," ",""))   ))), "")&amp;
       IF(ISTEXT(SOURCE!H1481),SOURCE!H1481, SUBSTITUTE(SUBSTITUTE(TEXT(SOURCE!H1481,"????0"),"  ","")," ",""))   &amp;","&amp; IF(lookups!$J$2-3 &gt;= 0, REPT(" ",lookups!$J$2-3-5), "")&amp;
      SOURCE!I1481&amp;
" | "&amp; IF(lookups!$K$2-LEN(SOURCE!I1481) &gt;= 0, REPT(" ",lookups!$K$2-LEN(SOURCE!I1481)), "")&amp;
      SOURCE!J1481&amp;      IF(lookups!$L$2-LEN(SOURCE!J1481) &gt;= 0, REPT(" ",lookups!$L$2-LEN(SOURCE!J1481)), "")&amp;
" | "&amp; IF(lookups!$K$2-LEN(SOURCE!I1481) &gt;= 0, REPT(" ",lookups!$K$2-LEN(SOURCE!I1481)), "")&amp;
      SOURCE!K1481&amp;      IF(lookups!$L$2-LEN(SOURCE!K1481) &gt;= 0, REPT(" ",lookups!$M$2-LEN(SOURCE!K1481)), "")&amp;
" | "&amp; SOURCE!L1481&amp;      IF(lookups!$O$2-LEN(SOURCE!L1481) &gt;= 0, REPT(" ",lookups!$O$2-LEN(SOURCE!L1481)), "")&amp;
" | "&amp; SOURCE!M1481&amp;      IF(lookups!$P$2-LEN(SOURCE!M1481) &gt;= 0, REPT(" ",lookups!$P$2-LEN(SOURCE!M1481)), "")&amp;
      "},"&amp;IF(SOURCE!O1481&lt;&gt;"",""&amp;SOURCE!O1481,"")
 )
)
)</f>
        <v>/* 1443 */  { fnDblDivide,                  NOPARAM,                     "DBL/",                                        "DBL/",                                        (0 &lt;&lt; TAM_MAX_BITS) |     0, CAT_FNCT | SLS_ENABLED   | US_ENABLED   | EIM_DISABLED | PTP_NONE         },</v>
      </c>
    </row>
    <row r="1482" spans="1:1">
      <c r="A1482" s="80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IF(lookups!$E$2-LEN(SOURCE!C1482) &gt;= 0, REPT(" ",lookups!$E$2-LEN(SOURCE!C1482)), "")&amp;
      SOURCE!D1482&amp;", "&amp; IF(lookups!$F$2-LEN(SOURCE!D1482) &gt;= 0, REPT(" ",lookups!$F$2-LEN(SOURCE!D1482)), "")&amp;
      SOURCE!E1482&amp;", "&amp; IF(lookups!$G$2-LEN(SOURCE!E1482) &gt;=0, REPT(" ",lookups!$G$2-LEN(SOURCE!E1482)), "")&amp;
      SOURCE!F1482&amp;", "&amp; IF(lookups!$H$2-LEN(SOURCE!F1482) &gt;= 0, REPT(" ",lookups!$H$2-LEN(SOURCE!F1482)+2), "")&amp;"("&amp;
      SUBSTITUTE(TEXT(SOURCE!G1482,"??0"),"  ","")&amp;" &lt;&lt; TAM_MAX_BITS) |"&amp; IF(lookups!$I$2-3 &gt;= 0, REPT(" ",MAX(1,lookups!$I$2-5+4+1-1-LEN(  IF(ISTEXT(SOURCE!H1482),SOURCE!H1482,  SUBSTITUTE(SUBSTITUTE(TEXT(SOURCE!H1482,"????0"),"  ","")," ",""))   ))), "")&amp;
       IF(ISTEXT(SOURCE!H1482),SOURCE!H1482, SUBSTITUTE(SUBSTITUTE(TEXT(SOURCE!H1482,"????0"),"  ","")," ",""))   &amp;","&amp; IF(lookups!$J$2-3 &gt;= 0, REPT(" ",lookups!$J$2-3-5), "")&amp;
      SOURCE!I1482&amp;
" | "&amp; IF(lookups!$K$2-LEN(SOURCE!I1482) &gt;= 0, REPT(" ",lookups!$K$2-LEN(SOURCE!I1482)), "")&amp;
      SOURCE!J1482&amp;      IF(lookups!$L$2-LEN(SOURCE!J1482) &gt;= 0, REPT(" ",lookups!$L$2-LEN(SOURCE!J1482)), "")&amp;
" | "&amp; IF(lookups!$K$2-LEN(SOURCE!I1482) &gt;= 0, REPT(" ",lookups!$K$2-LEN(SOURCE!I1482)), "")&amp;
      SOURCE!K1482&amp;      IF(lookups!$L$2-LEN(SOURCE!K1482) &gt;= 0, REPT(" ",lookups!$M$2-LEN(SOURCE!K1482)), "")&amp;
" | "&amp; SOURCE!L1482&amp;      IF(lookups!$O$2-LEN(SOURCE!L1482) &gt;= 0, REPT(" ",lookups!$O$2-LEN(SOURCE!L1482)), "")&amp;
" | "&amp; SOURCE!M1482&amp;      IF(lookups!$P$2-LEN(SOURCE!M1482) &gt;= 0, REPT(" ",lookups!$P$2-LEN(SOURCE!M1482)), "")&amp;
      "},"&amp;IF(SOURCE!O1482&lt;&gt;"",""&amp;SOURCE!O1482,"")
 )
)
)</f>
        <v>/* 1444 */  { fnDecomp,                     NOPARAM,                     "DECOMP",                                      "DECOMP",                                      (0 &lt;&lt; TAM_MAX_BITS) |     0, CAT_FNCT | SLS_ENABLED   | US_ENABLED   | EIM_DISABLED | PTP_NONE         },</v>
      </c>
    </row>
    <row r="1483" spans="1:1">
      <c r="A1483" s="80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IF(lookups!$E$2-LEN(SOURCE!C1483) &gt;= 0, REPT(" ",lookups!$E$2-LEN(SOURCE!C1483)), "")&amp;
      SOURCE!D1483&amp;", "&amp; IF(lookups!$F$2-LEN(SOURCE!D1483) &gt;= 0, REPT(" ",lookups!$F$2-LEN(SOURCE!D1483)), "")&amp;
      SOURCE!E1483&amp;", "&amp; IF(lookups!$G$2-LEN(SOURCE!E1483) &gt;=0, REPT(" ",lookups!$G$2-LEN(SOURCE!E1483)), "")&amp;
      SOURCE!F1483&amp;", "&amp; IF(lookups!$H$2-LEN(SOURCE!F1483) &gt;= 0, REPT(" ",lookups!$H$2-LEN(SOURCE!F1483)+2), "")&amp;"("&amp;
      SUBSTITUTE(TEXT(SOURCE!G1483,"??0"),"  ","")&amp;" &lt;&lt; TAM_MAX_BITS) |"&amp; IF(lookups!$I$2-3 &gt;= 0, REPT(" ",MAX(1,lookups!$I$2-5+4+1-1-LEN(  IF(ISTEXT(SOURCE!H1483),SOURCE!H1483,  SUBSTITUTE(SUBSTITUTE(TEXT(SOURCE!H1483,"????0"),"  ","")," ",""))   ))), "")&amp;
       IF(ISTEXT(SOURCE!H1483),SOURCE!H1483, SUBSTITUTE(SUBSTITUTE(TEXT(SOURCE!H1483,"????0"),"  ","")," ",""))   &amp;","&amp; IF(lookups!$J$2-3 &gt;= 0, REPT(" ",lookups!$J$2-3-5), "")&amp;
      SOURCE!I1483&amp;
" | "&amp; IF(lookups!$K$2-LEN(SOURCE!I1483) &gt;= 0, REPT(" ",lookups!$K$2-LEN(SOURCE!I1483)), "")&amp;
      SOURCE!J1483&amp;      IF(lookups!$L$2-LEN(SOURCE!J1483) &gt;= 0, REPT(" ",lookups!$L$2-LEN(SOURCE!J1483)), "")&amp;
" | "&amp; IF(lookups!$K$2-LEN(SOURCE!I1483) &gt;= 0, REPT(" ",lookups!$K$2-LEN(SOURCE!I1483)), "")&amp;
      SOURCE!K1483&amp;      IF(lookups!$L$2-LEN(SOURCE!K1483) &gt;= 0, REPT(" ",lookups!$M$2-LEN(SOURCE!K1483)), "")&amp;
" | "&amp; SOURCE!L1483&amp;      IF(lookups!$O$2-LEN(SOURCE!L1483) &gt;= 0, REPT(" ",lookups!$O$2-LEN(SOURCE!L1483)), "")&amp;
" | "&amp; SOURCE!M1483&amp;      IF(lookups!$P$2-LEN(SOURCE!M1483) &gt;= 0, REPT(" ",lookups!$P$2-LEN(SOURCE!M1483)), "")&amp;
      "},"&amp;IF(SOURCE!O1483&lt;&gt;"",""&amp;SOURCE!O1483,"")
 )
)
)</f>
        <v>/* 1445 */  { fnAngularMode,                amDegree,                    "DEG",                                         "DEG",                                         (0 &lt;&lt; TAM_MAX_BITS) |     0, CAT_FNCT | SLS_ENABLED   | US_ENABLED   | EIM_DISABLED | PTP_NONE         },</v>
      </c>
    </row>
    <row r="1484" spans="1:1">
      <c r="A1484" s="80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IF(lookups!$E$2-LEN(SOURCE!C1484) &gt;= 0, REPT(" ",lookups!$E$2-LEN(SOURCE!C1484)), "")&amp;
      SOURCE!D1484&amp;", "&amp; IF(lookups!$F$2-LEN(SOURCE!D1484) &gt;= 0, REPT(" ",lookups!$F$2-LEN(SOURCE!D1484)), "")&amp;
      SOURCE!E1484&amp;", "&amp; IF(lookups!$G$2-LEN(SOURCE!E1484) &gt;=0, REPT(" ",lookups!$G$2-LEN(SOURCE!E1484)), "")&amp;
      SOURCE!F1484&amp;", "&amp; IF(lookups!$H$2-LEN(SOURCE!F1484) &gt;= 0, REPT(" ",lookups!$H$2-LEN(SOURCE!F1484)+2), "")&amp;"("&amp;
      SUBSTITUTE(TEXT(SOURCE!G1484,"??0"),"  ","")&amp;" &lt;&lt; TAM_MAX_BITS) |"&amp; IF(lookups!$I$2-3 &gt;= 0, REPT(" ",MAX(1,lookups!$I$2-5+4+1-1-LEN(  IF(ISTEXT(SOURCE!H1484),SOURCE!H1484,  SUBSTITUTE(SUBSTITUTE(TEXT(SOURCE!H1484,"????0"),"  ","")," ",""))   ))), "")&amp;
       IF(ISTEXT(SOURCE!H1484),SOURCE!H1484, SUBSTITUTE(SUBSTITUTE(TEXT(SOURCE!H1484,"????0"),"  ","")," ",""))   &amp;","&amp; IF(lookups!$J$2-3 &gt;= 0, REPT(" ",lookups!$J$2-3-5), "")&amp;
      SOURCE!I1484&amp;
" | "&amp; IF(lookups!$K$2-LEN(SOURCE!I1484) &gt;= 0, REPT(" ",lookups!$K$2-LEN(SOURCE!I1484)), "")&amp;
      SOURCE!J1484&amp;      IF(lookups!$L$2-LEN(SOURCE!J1484) &gt;= 0, REPT(" ",lookups!$L$2-LEN(SOURCE!J1484)), "")&amp;
" | "&amp; IF(lookups!$K$2-LEN(SOURCE!I1484) &gt;= 0, REPT(" ",lookups!$K$2-LEN(SOURCE!I1484)), "")&amp;
      SOURCE!K1484&amp;      IF(lookups!$L$2-LEN(SOURCE!K1484) &gt;= 0, REPT(" ",lookups!$M$2-LEN(SOURCE!K1484)), "")&amp;
" | "&amp; SOURCE!L1484&amp;      IF(lookups!$O$2-LEN(SOURCE!L1484) &gt;= 0, REPT(" ",lookups!$O$2-LEN(SOURCE!L1484)), "")&amp;
" | "&amp; SOURCE!M1484&amp;      IF(lookups!$P$2-LEN(SOURCE!M1484) &gt;= 0, REPT(" ",lookups!$P$2-LEN(SOURCE!M1484)), "")&amp;
      "},"&amp;IF(SOURCE!O1484&lt;&gt;"",""&amp;SOURCE!O1484,"")
 )
)
)</f>
        <v>/* 1446 */  { itemToBeCoded,                NOPARAM,                     "1446",                                        "1446",                                        (0 &lt;&lt; TAM_MAX_BITS) |     0, CAT_FREE | SLS_ENABLED   | US_UNCHANGED | EIM_DISABLED | PTP_DISABLED     },</v>
      </c>
    </row>
    <row r="1485" spans="1:1">
      <c r="A1485" s="80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IF(lookups!$E$2-LEN(SOURCE!C1485) &gt;= 0, REPT(" ",lookups!$E$2-LEN(SOURCE!C1485)), "")&amp;
      SOURCE!D1485&amp;", "&amp; IF(lookups!$F$2-LEN(SOURCE!D1485) &gt;= 0, REPT(" ",lookups!$F$2-LEN(SOURCE!D1485)), "")&amp;
      SOURCE!E1485&amp;", "&amp; IF(lookups!$G$2-LEN(SOURCE!E1485) &gt;=0, REPT(" ",lookups!$G$2-LEN(SOURCE!E1485)), "")&amp;
      SOURCE!F1485&amp;", "&amp; IF(lookups!$H$2-LEN(SOURCE!F1485) &gt;= 0, REPT(" ",lookups!$H$2-LEN(SOURCE!F1485)+2), "")&amp;"("&amp;
      SUBSTITUTE(TEXT(SOURCE!G1485,"??0"),"  ","")&amp;" &lt;&lt; TAM_MAX_BITS) |"&amp; IF(lookups!$I$2-3 &gt;= 0, REPT(" ",MAX(1,lookups!$I$2-5+4+1-1-LEN(  IF(ISTEXT(SOURCE!H1485),SOURCE!H1485,  SUBSTITUTE(SUBSTITUTE(TEXT(SOURCE!H1485,"????0"),"  ","")," ",""))   ))), "")&amp;
       IF(ISTEXT(SOURCE!H1485),SOURCE!H1485, SUBSTITUTE(SUBSTITUTE(TEXT(SOURCE!H1485,"????0"),"  ","")," ",""))   &amp;","&amp; IF(lookups!$J$2-3 &gt;= 0, REPT(" ",lookups!$J$2-3-5), "")&amp;
      SOURCE!I1485&amp;
" | "&amp; IF(lookups!$K$2-LEN(SOURCE!I1485) &gt;= 0, REPT(" ",lookups!$K$2-LEN(SOURCE!I1485)), "")&amp;
      SOURCE!J1485&amp;      IF(lookups!$L$2-LEN(SOURCE!J1485) &gt;= 0, REPT(" ",lookups!$L$2-LEN(SOURCE!J1485)), "")&amp;
" | "&amp; IF(lookups!$K$2-LEN(SOURCE!I1485) &gt;= 0, REPT(" ",lookups!$K$2-LEN(SOURCE!I1485)), "")&amp;
      SOURCE!K1485&amp;      IF(lookups!$L$2-LEN(SOURCE!K1485) &gt;= 0, REPT(" ",lookups!$M$2-LEN(SOURCE!K1485)), "")&amp;
" | "&amp; SOURCE!L1485&amp;      IF(lookups!$O$2-LEN(SOURCE!L1485) &gt;= 0, REPT(" ",lookups!$O$2-LEN(SOURCE!L1485)), "")&amp;
" | "&amp; SOURCE!M1485&amp;      IF(lookups!$P$2-LEN(SOURCE!M1485) &gt;= 0, REPT(" ",lookups!$P$2-LEN(SOURCE!M1485)), "")&amp;
      "},"&amp;IF(SOURCE!O1485&lt;&gt;"",""&amp;SOURCE!O1485,"")
 )
)
)</f>
        <v>/* 1447 */  { fnStatSa,                     NOPARAM,                     "s(a)",                                        "s(a)",                                        (0 &lt;&lt; TAM_MAX_BITS) |     0, CAT_FNCT | SLS_ENABLED   | US_ENABLED   | EIM_DISABLED | PTP_NONE         },</v>
      </c>
    </row>
    <row r="1486" spans="1:1">
      <c r="A1486" s="80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IF(lookups!$E$2-LEN(SOURCE!C1486) &gt;= 0, REPT(" ",lookups!$E$2-LEN(SOURCE!C1486)), "")&amp;
      SOURCE!D1486&amp;", "&amp; IF(lookups!$F$2-LEN(SOURCE!D1486) &gt;= 0, REPT(" ",lookups!$F$2-LEN(SOURCE!D1486)), "")&amp;
      SOURCE!E1486&amp;", "&amp; IF(lookups!$G$2-LEN(SOURCE!E1486) &gt;=0, REPT(" ",lookups!$G$2-LEN(SOURCE!E1486)), "")&amp;
      SOURCE!F1486&amp;", "&amp; IF(lookups!$H$2-LEN(SOURCE!F1486) &gt;= 0, REPT(" ",lookups!$H$2-LEN(SOURCE!F1486)+2), "")&amp;"("&amp;
      SUBSTITUTE(TEXT(SOURCE!G1486,"??0"),"  ","")&amp;" &lt;&lt; TAM_MAX_BITS) |"&amp; IF(lookups!$I$2-3 &gt;= 0, REPT(" ",MAX(1,lookups!$I$2-5+4+1-1-LEN(  IF(ISTEXT(SOURCE!H1486),SOURCE!H1486,  SUBSTITUTE(SUBSTITUTE(TEXT(SOURCE!H1486,"????0"),"  ","")," ",""))   ))), "")&amp;
       IF(ISTEXT(SOURCE!H1486),SOURCE!H1486, SUBSTITUTE(SUBSTITUTE(TEXT(SOURCE!H1486,"????0"),"  ","")," ",""))   &amp;","&amp; IF(lookups!$J$2-3 &gt;= 0, REPT(" ",lookups!$J$2-3-5), "")&amp;
      SOURCE!I1486&amp;
" | "&amp; IF(lookups!$K$2-LEN(SOURCE!I1486) &gt;= 0, REPT(" ",lookups!$K$2-LEN(SOURCE!I1486)), "")&amp;
      SOURCE!J1486&amp;      IF(lookups!$L$2-LEN(SOURCE!J1486) &gt;= 0, REPT(" ",lookups!$L$2-LEN(SOURCE!J1486)), "")&amp;
" | "&amp; IF(lookups!$K$2-LEN(SOURCE!I1486) &gt;= 0, REPT(" ",lookups!$K$2-LEN(SOURCE!I1486)), "")&amp;
      SOURCE!K1486&amp;      IF(lookups!$L$2-LEN(SOURCE!K1486) &gt;= 0, REPT(" ",lookups!$M$2-LEN(SOURCE!K1486)), "")&amp;
" | "&amp; SOURCE!L1486&amp;      IF(lookups!$O$2-LEN(SOURCE!L1486) &gt;= 0, REPT(" ",lookups!$O$2-LEN(SOURCE!L1486)), "")&amp;
" | "&amp; SOURCE!M1486&amp;      IF(lookups!$P$2-LEN(SOURCE!M1486) &gt;= 0, REPT(" ",lookups!$P$2-LEN(SOURCE!M1486)), "")&amp;
      "},"&amp;IF(SOURCE!O1486&lt;&gt;"",""&amp;SOURCE!O1486,"")
 )
)
)</f>
        <v>/* 1448 */  { itemToBeCoded,                NOPARAM,                     "BLUE47",                                      "BLUE47",                                      (0 &lt;&lt; TAM_MAX_BITS) |     0, CAT_MENU | SLS_UNCHANGED | US_UNCHANGED | EIM_DISABLED | PTP_DISABLED     },</v>
      </c>
    </row>
    <row r="1487" spans="1:1">
      <c r="A1487" s="80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IF(lookups!$E$2-LEN(SOURCE!C1487) &gt;= 0, REPT(" ",lookups!$E$2-LEN(SOURCE!C1487)), "")&amp;
      SOURCE!D1487&amp;", "&amp; IF(lookups!$F$2-LEN(SOURCE!D1487) &gt;= 0, REPT(" ",lookups!$F$2-LEN(SOURCE!D1487)), "")&amp;
      SOURCE!E1487&amp;", "&amp; IF(lookups!$G$2-LEN(SOURCE!E1487) &gt;=0, REPT(" ",lookups!$G$2-LEN(SOURCE!E1487)), "")&amp;
      SOURCE!F1487&amp;", "&amp; IF(lookups!$H$2-LEN(SOURCE!F1487) &gt;= 0, REPT(" ",lookups!$H$2-LEN(SOURCE!F1487)+2), "")&amp;"("&amp;
      SUBSTITUTE(TEXT(SOURCE!G1487,"??0"),"  ","")&amp;" &lt;&lt; TAM_MAX_BITS) |"&amp; IF(lookups!$I$2-3 &gt;= 0, REPT(" ",MAX(1,lookups!$I$2-5+4+1-1-LEN(  IF(ISTEXT(SOURCE!H1487),SOURCE!H1487,  SUBSTITUTE(SUBSTITUTE(TEXT(SOURCE!H1487,"????0"),"  ","")," ",""))   ))), "")&amp;
       IF(ISTEXT(SOURCE!H1487),SOURCE!H1487, SUBSTITUTE(SUBSTITUTE(TEXT(SOURCE!H1487,"????0"),"  ","")," ",""))   &amp;","&amp; IF(lookups!$J$2-3 &gt;= 0, REPT(" ",lookups!$J$2-3-5), "")&amp;
      SOURCE!I1487&amp;
" | "&amp; IF(lookups!$K$2-LEN(SOURCE!I1487) &gt;= 0, REPT(" ",lookups!$K$2-LEN(SOURCE!I1487)), "")&amp;
      SOURCE!J1487&amp;      IF(lookups!$L$2-LEN(SOURCE!J1487) &gt;= 0, REPT(" ",lookups!$L$2-LEN(SOURCE!J1487)), "")&amp;
" | "&amp; IF(lookups!$K$2-LEN(SOURCE!I1487) &gt;= 0, REPT(" ",lookups!$K$2-LEN(SOURCE!I1487)), "")&amp;
      SOURCE!K1487&amp;      IF(lookups!$L$2-LEN(SOURCE!K1487) &gt;= 0, REPT(" ",lookups!$M$2-LEN(SOURCE!K1487)), "")&amp;
" | "&amp; SOURCE!L1487&amp;      IF(lookups!$O$2-LEN(SOURCE!L1487) &gt;= 0, REPT(" ",lookups!$O$2-LEN(SOURCE!L1487)), "")&amp;
" | "&amp; SOURCE!M1487&amp;      IF(lookups!$P$2-LEN(SOURCE!M1487) &gt;= 0, REPT(" ",lookups!$P$2-LEN(SOURCE!M1487)), "")&amp;
      "},"&amp;IF(SOURCE!O1487&lt;&gt;"",""&amp;SOURCE!O1487,"")
 )
)
)</f>
        <v>/* 1449 */  { fnDot,                        NOPARAM,                     "DOT",                                         "dot",                                         (0 &lt;&lt; TAM_MAX_BITS) |     0, CAT_FNCT | SLS_ENABLED   | US_ENABLED   | EIM_DISABLED | PTP_NONE         },</v>
      </c>
    </row>
    <row r="1488" spans="1:1">
      <c r="A1488" s="80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IF(lookups!$E$2-LEN(SOURCE!C1488) &gt;= 0, REPT(" ",lookups!$E$2-LEN(SOURCE!C1488)), "")&amp;
      SOURCE!D1488&amp;", "&amp; IF(lookups!$F$2-LEN(SOURCE!D1488) &gt;= 0, REPT(" ",lookups!$F$2-LEN(SOURCE!D1488)), "")&amp;
      SOURCE!E1488&amp;", "&amp; IF(lookups!$G$2-LEN(SOURCE!E1488) &gt;=0, REPT(" ",lookups!$G$2-LEN(SOURCE!E1488)), "")&amp;
      SOURCE!F1488&amp;", "&amp; IF(lookups!$H$2-LEN(SOURCE!F1488) &gt;= 0, REPT(" ",lookups!$H$2-LEN(SOURCE!F1488)+2), "")&amp;"("&amp;
      SUBSTITUTE(TEXT(SOURCE!G1488,"??0"),"  ","")&amp;" &lt;&lt; TAM_MAX_BITS) |"&amp; IF(lookups!$I$2-3 &gt;= 0, REPT(" ",MAX(1,lookups!$I$2-5+4+1-1-LEN(  IF(ISTEXT(SOURCE!H1488),SOURCE!H1488,  SUBSTITUTE(SUBSTITUTE(TEXT(SOURCE!H1488,"????0"),"  ","")," ",""))   ))), "")&amp;
       IF(ISTEXT(SOURCE!H1488),SOURCE!H1488, SUBSTITUTE(SUBSTITUTE(TEXT(SOURCE!H1488,"????0"),"  ","")," ",""))   &amp;","&amp; IF(lookups!$J$2-3 &gt;= 0, REPT(" ",lookups!$J$2-3-5), "")&amp;
      SOURCE!I1488&amp;
" | "&amp; IF(lookups!$K$2-LEN(SOURCE!I1488) &gt;= 0, REPT(" ",lookups!$K$2-LEN(SOURCE!I1488)), "")&amp;
      SOURCE!J1488&amp;      IF(lookups!$L$2-LEN(SOURCE!J1488) &gt;= 0, REPT(" ",lookups!$L$2-LEN(SOURCE!J1488)), "")&amp;
" | "&amp; IF(lookups!$K$2-LEN(SOURCE!I1488) &gt;= 0, REPT(" ",lookups!$K$2-LEN(SOURCE!I1488)), "")&amp;
      SOURCE!K1488&amp;      IF(lookups!$L$2-LEN(SOURCE!K1488) &gt;= 0, REPT(" ",lookups!$M$2-LEN(SOURCE!K1488)), "")&amp;
" | "&amp; SOURCE!L1488&amp;      IF(lookups!$O$2-LEN(SOURCE!L1488) &gt;= 0, REPT(" ",lookups!$O$2-LEN(SOURCE!L1488)), "")&amp;
" | "&amp; SOURCE!M1488&amp;      IF(lookups!$P$2-LEN(SOURCE!M1488) &gt;= 0, REPT(" ",lookups!$P$2-LEN(SOURCE!M1488)), "")&amp;
      "},"&amp;IF(SOURCE!O1488&lt;&gt;"",""&amp;SOURCE!O1488,"")
 )
)
)</f>
        <v>/* 1450 */  { fnDisplayStack,               TM_VALUE,                    "DSTACK",                                      "DSTACK",                                      (1 &lt;&lt; TAM_MAX_BITS) |     4, CAT_FNCT | SLS_ENABLED   | US_ENABLED   | EIM_DISABLED | PTP_NUMBER_8     },</v>
      </c>
    </row>
    <row r="1489" spans="1:1">
      <c r="A1489" s="80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IF(lookups!$E$2-LEN(SOURCE!C1489) &gt;= 0, REPT(" ",lookups!$E$2-LEN(SOURCE!C1489)), "")&amp;
      SOURCE!D1489&amp;", "&amp; IF(lookups!$F$2-LEN(SOURCE!D1489) &gt;= 0, REPT(" ",lookups!$F$2-LEN(SOURCE!D1489)), "")&amp;
      SOURCE!E1489&amp;", "&amp; IF(lookups!$G$2-LEN(SOURCE!E1489) &gt;=0, REPT(" ",lookups!$G$2-LEN(SOURCE!E1489)), "")&amp;
      SOURCE!F1489&amp;", "&amp; IF(lookups!$H$2-LEN(SOURCE!F1489) &gt;= 0, REPT(" ",lookups!$H$2-LEN(SOURCE!F1489)+2), "")&amp;"("&amp;
      SUBSTITUTE(TEXT(SOURCE!G1489,"??0"),"  ","")&amp;" &lt;&lt; TAM_MAX_BITS) |"&amp; IF(lookups!$I$2-3 &gt;= 0, REPT(" ",MAX(1,lookups!$I$2-5+4+1-1-LEN(  IF(ISTEXT(SOURCE!H1489),SOURCE!H1489,  SUBSTITUTE(SUBSTITUTE(TEXT(SOURCE!H1489,"????0"),"  ","")," ",""))   ))), "")&amp;
       IF(ISTEXT(SOURCE!H1489),SOURCE!H1489, SUBSTITUTE(SUBSTITUTE(TEXT(SOURCE!H1489,"????0"),"  ","")," ",""))   &amp;","&amp; IF(lookups!$J$2-3 &gt;= 0, REPT(" ",lookups!$J$2-3-5), "")&amp;
      SOURCE!I1489&amp;
" | "&amp; IF(lookups!$K$2-LEN(SOURCE!I1489) &gt;= 0, REPT(" ",lookups!$K$2-LEN(SOURCE!I1489)), "")&amp;
      SOURCE!J1489&amp;      IF(lookups!$L$2-LEN(SOURCE!J1489) &gt;= 0, REPT(" ",lookups!$L$2-LEN(SOURCE!J1489)), "")&amp;
" | "&amp; IF(lookups!$K$2-LEN(SOURCE!I1489) &gt;= 0, REPT(" ",lookups!$K$2-LEN(SOURCE!I1489)), "")&amp;
      SOURCE!K1489&amp;      IF(lookups!$L$2-LEN(SOURCE!K1489) &gt;= 0, REPT(" ",lookups!$M$2-LEN(SOURCE!K1489)), "")&amp;
" | "&amp; SOURCE!L1489&amp;      IF(lookups!$O$2-LEN(SOURCE!L1489) &gt;= 0, REPT(" ",lookups!$O$2-LEN(SOURCE!L1489)), "")&amp;
" | "&amp; SOURCE!M1489&amp;      IF(lookups!$P$2-LEN(SOURCE!M1489) &gt;= 0, REPT(" ",lookups!$P$2-LEN(SOURCE!M1489)), "")&amp;
      "},"&amp;IF(SOURCE!O1489&lt;&gt;"",""&amp;SOURCE!O1489,"")
 )
)
)</f>
        <v>/* 1451 */  { fnAngularMode,                amDMS,                       "D.MS",                                        "d.ms",                                        (0 &lt;&lt; TAM_MAX_BITS) |     0, CAT_FNCT | SLS_ENABLED   | US_ENABLED   | EIM_DISABLED | PTP_NONE         },</v>
      </c>
    </row>
    <row r="1490" spans="1:1">
      <c r="A1490" s="80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IF(lookups!$E$2-LEN(SOURCE!C1490) &gt;= 0, REPT(" ",lookups!$E$2-LEN(SOURCE!C1490)), "")&amp;
      SOURCE!D1490&amp;", "&amp; IF(lookups!$F$2-LEN(SOURCE!D1490) &gt;= 0, REPT(" ",lookups!$F$2-LEN(SOURCE!D1490)), "")&amp;
      SOURCE!E1490&amp;", "&amp; IF(lookups!$G$2-LEN(SOURCE!E1490) &gt;=0, REPT(" ",lookups!$G$2-LEN(SOURCE!E1490)), "")&amp;
      SOURCE!F1490&amp;", "&amp; IF(lookups!$H$2-LEN(SOURCE!F1490) &gt;= 0, REPT(" ",lookups!$H$2-LEN(SOURCE!F1490)+2), "")&amp;"("&amp;
      SUBSTITUTE(TEXT(SOURCE!G1490,"??0"),"  ","")&amp;" &lt;&lt; TAM_MAX_BITS) |"&amp; IF(lookups!$I$2-3 &gt;= 0, REPT(" ",MAX(1,lookups!$I$2-5+4+1-1-LEN(  IF(ISTEXT(SOURCE!H1490),SOURCE!H1490,  SUBSTITUTE(SUBSTITUTE(TEXT(SOURCE!H1490,"????0"),"  ","")," ",""))   ))), "")&amp;
       IF(ISTEXT(SOURCE!H1490),SOURCE!H1490, SUBSTITUTE(SUBSTITUTE(TEXT(SOURCE!H1490,"????0"),"  ","")," ",""))   &amp;","&amp; IF(lookups!$J$2-3 &gt;= 0, REPT(" ",lookups!$J$2-3-5), "")&amp;
      SOURCE!I1490&amp;
" | "&amp; IF(lookups!$K$2-LEN(SOURCE!I1490) &gt;= 0, REPT(" ",lookups!$K$2-LEN(SOURCE!I1490)), "")&amp;
      SOURCE!J1490&amp;      IF(lookups!$L$2-LEN(SOURCE!J1490) &gt;= 0, REPT(" ",lookups!$L$2-LEN(SOURCE!J1490)), "")&amp;
" | "&amp; IF(lookups!$K$2-LEN(SOURCE!I1490) &gt;= 0, REPT(" ",lookups!$K$2-LEN(SOURCE!I1490)), "")&amp;
      SOURCE!K1490&amp;      IF(lookups!$L$2-LEN(SOURCE!K1490) &gt;= 0, REPT(" ",lookups!$M$2-LEN(SOURCE!K1490)), "")&amp;
" | "&amp; SOURCE!L1490&amp;      IF(lookups!$O$2-LEN(SOURCE!L1490) &gt;= 0, REPT(" ",lookups!$O$2-LEN(SOURCE!L1490)), "")&amp;
" | "&amp; SOURCE!M1490&amp;      IF(lookups!$P$2-LEN(SOURCE!M1490) &gt;= 0, REPT(" ",lookups!$P$2-LEN(SOURCE!M1490)), "")&amp;
      "},"&amp;IF(SOURCE!O1490&lt;&gt;"",""&amp;SOURCE!O1490,"")
 )
)
)</f>
        <v>/* 1452 */  { itemToBeCoded,                NOPARAM,                     "1452",                                        "1452",                                        (0 &lt;&lt; TAM_MAX_BITS) |     0, CAT_FREE | SLS_UNCHANGED | US_UNCHANGED | EIM_DISABLED | PTP_DISABLED     },</v>
      </c>
    </row>
    <row r="1491" spans="1:1">
      <c r="A1491" s="80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IF(lookups!$E$2-LEN(SOURCE!C1491) &gt;= 0, REPT(" ",lookups!$E$2-LEN(SOURCE!C1491)), "")&amp;
      SOURCE!D1491&amp;", "&amp; IF(lookups!$F$2-LEN(SOURCE!D1491) &gt;= 0, REPT(" ",lookups!$F$2-LEN(SOURCE!D1491)), "")&amp;
      SOURCE!E1491&amp;", "&amp; IF(lookups!$G$2-LEN(SOURCE!E1491) &gt;=0, REPT(" ",lookups!$G$2-LEN(SOURCE!E1491)), "")&amp;
      SOURCE!F1491&amp;", "&amp; IF(lookups!$H$2-LEN(SOURCE!F1491) &gt;= 0, REPT(" ",lookups!$H$2-LEN(SOURCE!F1491)+2), "")&amp;"("&amp;
      SUBSTITUTE(TEXT(SOURCE!G1491,"??0"),"  ","")&amp;" &lt;&lt; TAM_MAX_BITS) |"&amp; IF(lookups!$I$2-3 &gt;= 0, REPT(" ",MAX(1,lookups!$I$2-5+4+1-1-LEN(  IF(ISTEXT(SOURCE!H1491),SOURCE!H1491,  SUBSTITUTE(SUBSTITUTE(TEXT(SOURCE!H1491,"????0"),"  ","")," ",""))   ))), "")&amp;
       IF(ISTEXT(SOURCE!H1491),SOURCE!H1491, SUBSTITUTE(SUBSTITUTE(TEXT(SOURCE!H1491,"????0"),"  ","")," ",""))   &amp;","&amp; IF(lookups!$J$2-3 &gt;= 0, REPT(" ",lookups!$J$2-3-5), "")&amp;
      SOURCE!I1491&amp;
" | "&amp; IF(lookups!$K$2-LEN(SOURCE!I1491) &gt;= 0, REPT(" ",lookups!$K$2-LEN(SOURCE!I1491)), "")&amp;
      SOURCE!J1491&amp;      IF(lookups!$L$2-LEN(SOURCE!J1491) &gt;= 0, REPT(" ",lookups!$L$2-LEN(SOURCE!J1491)), "")&amp;
" | "&amp; IF(lookups!$K$2-LEN(SOURCE!I1491) &gt;= 0, REPT(" ",lookups!$K$2-LEN(SOURCE!I1491)), "")&amp;
      SOURCE!K1491&amp;      IF(lookups!$L$2-LEN(SOURCE!K1491) &gt;= 0, REPT(" ",lookups!$M$2-LEN(SOURCE!K1491)), "")&amp;
" | "&amp; SOURCE!L1491&amp;      IF(lookups!$O$2-LEN(SOURCE!L1491) &gt;= 0, REPT(" ",lookups!$O$2-LEN(SOURCE!L1491)), "")&amp;
" | "&amp; SOURCE!M1491&amp;      IF(lookups!$P$2-LEN(SOURCE!M1491) &gt;= 0, REPT(" ",lookups!$P$2-LEN(SOURCE!M1491)), "")&amp;
      "},"&amp;IF(SOURCE!O1491&lt;&gt;"",""&amp;SOURCE!O1491,"")
 )
)
)</f>
        <v>/* 1453 */  { fnSetDateFormat,              ITM_DMY,                     "DMY",                                         "DMY",                                         (0 &lt;&lt; TAM_MAX_BITS) |     0, CAT_FNCT | SLS_ENABLED   | US_ENABLED   | EIM_DISABLED | PTP_NONE         },</v>
      </c>
    </row>
    <row r="1492" spans="1:1">
      <c r="A1492" s="80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IF(lookups!$E$2-LEN(SOURCE!C1492) &gt;= 0, REPT(" ",lookups!$E$2-LEN(SOURCE!C1492)), "")&amp;
      SOURCE!D1492&amp;", "&amp; IF(lookups!$F$2-LEN(SOURCE!D1492) &gt;= 0, REPT(" ",lookups!$F$2-LEN(SOURCE!D1492)), "")&amp;
      SOURCE!E1492&amp;", "&amp; IF(lookups!$G$2-LEN(SOURCE!E1492) &gt;=0, REPT(" ",lookups!$G$2-LEN(SOURCE!E1492)), "")&amp;
      SOURCE!F1492&amp;", "&amp; IF(lookups!$H$2-LEN(SOURCE!F1492) &gt;= 0, REPT(" ",lookups!$H$2-LEN(SOURCE!F1492)+2), "")&amp;"("&amp;
      SUBSTITUTE(TEXT(SOURCE!G1492,"??0"),"  ","")&amp;" &lt;&lt; TAM_MAX_BITS) |"&amp; IF(lookups!$I$2-3 &gt;= 0, REPT(" ",MAX(1,lookups!$I$2-5+4+1-1-LEN(  IF(ISTEXT(SOURCE!H1492),SOURCE!H1492,  SUBSTITUTE(SUBSTITUTE(TEXT(SOURCE!H1492,"????0"),"  ","")," ",""))   ))), "")&amp;
       IF(ISTEXT(SOURCE!H1492),SOURCE!H1492, SUBSTITUTE(SUBSTITUTE(TEXT(SOURCE!H1492,"????0"),"  ","")," ",""))   &amp;","&amp; IF(lookups!$J$2-3 &gt;= 0, REPT(" ",lookups!$J$2-3-5), "")&amp;
      SOURCE!I1492&amp;
" | "&amp; IF(lookups!$K$2-LEN(SOURCE!I1492) &gt;= 0, REPT(" ",lookups!$K$2-LEN(SOURCE!I1492)), "")&amp;
      SOURCE!J1492&amp;      IF(lookups!$L$2-LEN(SOURCE!J1492) &gt;= 0, REPT(" ",lookups!$L$2-LEN(SOURCE!J1492)), "")&amp;
" | "&amp; IF(lookups!$K$2-LEN(SOURCE!I1492) &gt;= 0, REPT(" ",lookups!$K$2-LEN(SOURCE!I1492)), "")&amp;
      SOURCE!K1492&amp;      IF(lookups!$L$2-LEN(SOURCE!K1492) &gt;= 0, REPT(" ",lookups!$M$2-LEN(SOURCE!K1492)), "")&amp;
" | "&amp; SOURCE!L1492&amp;      IF(lookups!$O$2-LEN(SOURCE!L1492) &gt;= 0, REPT(" ",lookups!$O$2-LEN(SOURCE!L1492)), "")&amp;
" | "&amp; SOURCE!M1492&amp;      IF(lookups!$P$2-LEN(SOURCE!M1492) &gt;= 0, REPT(" ",lookups!$P$2-LEN(SOURCE!M1492)), "")&amp;
      "},"&amp;IF(SOURCE!O1492&lt;&gt;"",""&amp;SOURCE!O1492,"")
 )
)
)</f>
        <v>/* 1454 */  { fnDateToJulian,               NOPARAM,                     "D" STD_RIGHT_ARROW "J",                       "D" STD_RIGHT_ARROW "J",                       (0 &lt;&lt; TAM_MAX_BITS) |     0, CAT_FNCT | SLS_ENABLED   | US_ENABLED   | EIM_DISABLED | PTP_NONE         },</v>
      </c>
    </row>
    <row r="1493" spans="1:1">
      <c r="A1493" s="80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IF(lookups!$E$2-LEN(SOURCE!C1493) &gt;= 0, REPT(" ",lookups!$E$2-LEN(SOURCE!C1493)), "")&amp;
      SOURCE!D1493&amp;", "&amp; IF(lookups!$F$2-LEN(SOURCE!D1493) &gt;= 0, REPT(" ",lookups!$F$2-LEN(SOURCE!D1493)), "")&amp;
      SOURCE!E1493&amp;", "&amp; IF(lookups!$G$2-LEN(SOURCE!E1493) &gt;=0, REPT(" ",lookups!$G$2-LEN(SOURCE!E1493)), "")&amp;
      SOURCE!F1493&amp;", "&amp; IF(lookups!$H$2-LEN(SOURCE!F1493) &gt;= 0, REPT(" ",lookups!$H$2-LEN(SOURCE!F1493)+2), "")&amp;"("&amp;
      SUBSTITUTE(TEXT(SOURCE!G1493,"??0"),"  ","")&amp;" &lt;&lt; TAM_MAX_BITS) |"&amp; IF(lookups!$I$2-3 &gt;= 0, REPT(" ",MAX(1,lookups!$I$2-5+4+1-1-LEN(  IF(ISTEXT(SOURCE!H1493),SOURCE!H1493,  SUBSTITUTE(SUBSTITUTE(TEXT(SOURCE!H1493,"????0"),"  ","")," ",""))   ))), "")&amp;
       IF(ISTEXT(SOURCE!H1493),SOURCE!H1493, SUBSTITUTE(SUBSTITUTE(TEXT(SOURCE!H1493,"????0"),"  ","")," ",""))   &amp;","&amp; IF(lookups!$J$2-3 &gt;= 0, REPT(" ",lookups!$J$2-3-5), "")&amp;
      SOURCE!I1493&amp;
" | "&amp; IF(lookups!$K$2-LEN(SOURCE!I1493) &gt;= 0, REPT(" ",lookups!$K$2-LEN(SOURCE!I1493)), "")&amp;
      SOURCE!J1493&amp;      IF(lookups!$L$2-LEN(SOURCE!J1493) &gt;= 0, REPT(" ",lookups!$L$2-LEN(SOURCE!J1493)), "")&amp;
" | "&amp; IF(lookups!$K$2-LEN(SOURCE!I1493) &gt;= 0, REPT(" ",lookups!$K$2-LEN(SOURCE!I1493)), "")&amp;
      SOURCE!K1493&amp;      IF(lookups!$L$2-LEN(SOURCE!K1493) &gt;= 0, REPT(" ",lookups!$M$2-LEN(SOURCE!K1493)), "")&amp;
" | "&amp; SOURCE!L1493&amp;      IF(lookups!$O$2-LEN(SOURCE!L1493) &gt;= 0, REPT(" ",lookups!$O$2-LEN(SOURCE!L1493)), "")&amp;
" | "&amp; SOURCE!M1493&amp;      IF(lookups!$P$2-LEN(SOURCE!M1493) &gt;= 0, REPT(" ",lookups!$P$2-LEN(SOURCE!M1493)), "")&amp;
      "},"&amp;IF(SOURCE!O1493&lt;&gt;"",""&amp;SOURCE!O1493,"")
 )
)
)</f>
        <v>/* 1455 */  { fnDeleteVariable,             TM_DELITM,                   "DELITM",                                      "DELITM",                                      (0 &lt;&lt; TAM_MAX_BITS) |     0, CAT_FNCT | SLS_UNCHANGED | US_CANCEL    | EIM_DISABLED | PTP_REGISTER     },</v>
      </c>
    </row>
    <row r="1494" spans="1:1">
      <c r="A1494" s="80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IF(lookups!$E$2-LEN(SOURCE!C1494) &gt;= 0, REPT(" ",lookups!$E$2-LEN(SOURCE!C1494)), "")&amp;
      SOURCE!D1494&amp;", "&amp; IF(lookups!$F$2-LEN(SOURCE!D1494) &gt;= 0, REPT(" ",lookups!$F$2-LEN(SOURCE!D1494)), "")&amp;
      SOURCE!E1494&amp;", "&amp; IF(lookups!$G$2-LEN(SOURCE!E1494) &gt;=0, REPT(" ",lookups!$G$2-LEN(SOURCE!E1494)), "")&amp;
      SOURCE!F1494&amp;", "&amp; IF(lookups!$H$2-LEN(SOURCE!F1494) &gt;= 0, REPT(" ",lookups!$H$2-LEN(SOURCE!F1494)+2), "")&amp;"("&amp;
      SUBSTITUTE(TEXT(SOURCE!G1494,"??0"),"  ","")&amp;" &lt;&lt; TAM_MAX_BITS) |"&amp; IF(lookups!$I$2-3 &gt;= 0, REPT(" ",MAX(1,lookups!$I$2-5+4+1-1-LEN(  IF(ISTEXT(SOURCE!H1494),SOURCE!H1494,  SUBSTITUTE(SUBSTITUTE(TEXT(SOURCE!H1494,"????0"),"  ","")," ",""))   ))), "")&amp;
       IF(ISTEXT(SOURCE!H1494),SOURCE!H1494, SUBSTITUTE(SUBSTITUTE(TEXT(SOURCE!H1494,"????0"),"  ","")," ",""))   &amp;","&amp; IF(lookups!$J$2-3 &gt;= 0, REPT(" ",lookups!$J$2-3-5), "")&amp;
      SOURCE!I1494&amp;
" | "&amp; IF(lookups!$K$2-LEN(SOURCE!I1494) &gt;= 0, REPT(" ",lookups!$K$2-LEN(SOURCE!I1494)), "")&amp;
      SOURCE!J1494&amp;      IF(lookups!$L$2-LEN(SOURCE!J1494) &gt;= 0, REPT(" ",lookups!$L$2-LEN(SOURCE!J1494)), "")&amp;
" | "&amp; IF(lookups!$K$2-LEN(SOURCE!I1494) &gt;= 0, REPT(" ",lookups!$K$2-LEN(SOURCE!I1494)), "")&amp;
      SOURCE!K1494&amp;      IF(lookups!$L$2-LEN(SOURCE!K1494) &gt;= 0, REPT(" ",lookups!$M$2-LEN(SOURCE!K1494)), "")&amp;
" | "&amp; SOURCE!L1494&amp;      IF(lookups!$O$2-LEN(SOURCE!L1494) &gt;= 0, REPT(" ",lookups!$O$2-LEN(SOURCE!L1494)), "")&amp;
" | "&amp; SOURCE!M1494&amp;      IF(lookups!$P$2-LEN(SOURCE!M1494) &gt;= 0, REPT(" ",lookups!$P$2-LEN(SOURCE!M1494)), "")&amp;
      "},"&amp;IF(SOURCE!O1494&lt;&gt;"",""&amp;SOURCE!O1494,"")
 )
)
)</f>
        <v>/* 1456 */  { fnEigenvalues,                NOPARAM,                     "EIGVAL",                                      "EIGVAL",                                      (0 &lt;&lt; TAM_MAX_BITS) |     0, CAT_FNCT | SLS_ENABLED   | US_ENABLED   | EIM_DISABLED | PTP_NONE         },</v>
      </c>
    </row>
    <row r="1495" spans="1:1">
      <c r="A1495" s="80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IF(lookups!$E$2-LEN(SOURCE!C1495) &gt;= 0, REPT(" ",lookups!$E$2-LEN(SOURCE!C1495)), "")&amp;
      SOURCE!D1495&amp;", "&amp; IF(lookups!$F$2-LEN(SOURCE!D1495) &gt;= 0, REPT(" ",lookups!$F$2-LEN(SOURCE!D1495)), "")&amp;
      SOURCE!E1495&amp;", "&amp; IF(lookups!$G$2-LEN(SOURCE!E1495) &gt;=0, REPT(" ",lookups!$G$2-LEN(SOURCE!E1495)), "")&amp;
      SOURCE!F1495&amp;", "&amp; IF(lookups!$H$2-LEN(SOURCE!F1495) &gt;= 0, REPT(" ",lookups!$H$2-LEN(SOURCE!F1495)+2), "")&amp;"("&amp;
      SUBSTITUTE(TEXT(SOURCE!G1495,"??0"),"  ","")&amp;" &lt;&lt; TAM_MAX_BITS) |"&amp; IF(lookups!$I$2-3 &gt;= 0, REPT(" ",MAX(1,lookups!$I$2-5+4+1-1-LEN(  IF(ISTEXT(SOURCE!H1495),SOURCE!H1495,  SUBSTITUTE(SUBSTITUTE(TEXT(SOURCE!H1495,"????0"),"  ","")," ",""))   ))), "")&amp;
       IF(ISTEXT(SOURCE!H1495),SOURCE!H1495, SUBSTITUTE(SUBSTITUTE(TEXT(SOURCE!H1495,"????0"),"  ","")," ",""))   &amp;","&amp; IF(lookups!$J$2-3 &gt;= 0, REPT(" ",lookups!$J$2-3-5), "")&amp;
      SOURCE!I1495&amp;
" | "&amp; IF(lookups!$K$2-LEN(SOURCE!I1495) &gt;= 0, REPT(" ",lookups!$K$2-LEN(SOURCE!I1495)), "")&amp;
      SOURCE!J1495&amp;      IF(lookups!$L$2-LEN(SOURCE!J1495) &gt;= 0, REPT(" ",lookups!$L$2-LEN(SOURCE!J1495)), "")&amp;
" | "&amp; IF(lookups!$K$2-LEN(SOURCE!I1495) &gt;= 0, REPT(" ",lookups!$K$2-LEN(SOURCE!I1495)), "")&amp;
      SOURCE!K1495&amp;      IF(lookups!$L$2-LEN(SOURCE!K1495) &gt;= 0, REPT(" ",lookups!$M$2-LEN(SOURCE!K1495)), "")&amp;
" | "&amp; SOURCE!L1495&amp;      IF(lookups!$O$2-LEN(SOURCE!L1495) &gt;= 0, REPT(" ",lookups!$O$2-LEN(SOURCE!L1495)), "")&amp;
" | "&amp; SOURCE!M1495&amp;      IF(lookups!$P$2-LEN(SOURCE!M1495) &gt;= 0, REPT(" ",lookups!$P$2-LEN(SOURCE!M1495)), "")&amp;
      "},"&amp;IF(SOURCE!O1495&lt;&gt;"",""&amp;SOURCE!O1495,"")
 )
)
)</f>
        <v>/* 1457 */  { fnEigenvectors,               NOPARAM,                     "EIGVEC",                                      "EIGVEC",                                      (0 &lt;&lt; TAM_MAX_BITS) |     0, CAT_FNCT | SLS_ENABLED   | US_ENABLED   | EIM_DISABLED | PTP_NONE         },</v>
      </c>
    </row>
    <row r="1496" spans="1:1">
      <c r="A1496" s="80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IF(lookups!$E$2-LEN(SOURCE!C1496) &gt;= 0, REPT(" ",lookups!$E$2-LEN(SOURCE!C1496)), "")&amp;
      SOURCE!D1496&amp;", "&amp; IF(lookups!$F$2-LEN(SOURCE!D1496) &gt;= 0, REPT(" ",lookups!$F$2-LEN(SOURCE!D1496)), "")&amp;
      SOURCE!E1496&amp;", "&amp; IF(lookups!$G$2-LEN(SOURCE!E1496) &gt;=0, REPT(" ",lookups!$G$2-LEN(SOURCE!E1496)), "")&amp;
      SOURCE!F1496&amp;", "&amp; IF(lookups!$H$2-LEN(SOURCE!F1496) &gt;= 0, REPT(" ",lookups!$H$2-LEN(SOURCE!F1496)+2), "")&amp;"("&amp;
      SUBSTITUTE(TEXT(SOURCE!G1496,"??0"),"  ","")&amp;" &lt;&lt; TAM_MAX_BITS) |"&amp; IF(lookups!$I$2-3 &gt;= 0, REPT(" ",MAX(1,lookups!$I$2-5+4+1-1-LEN(  IF(ISTEXT(SOURCE!H1496),SOURCE!H1496,  SUBSTITUTE(SUBSTITUTE(TEXT(SOURCE!H1496,"????0"),"  ","")," ",""))   ))), "")&amp;
       IF(ISTEXT(SOURCE!H1496),SOURCE!H1496, SUBSTITUTE(SUBSTITUTE(TEXT(SOURCE!H1496,"????0"),"  ","")," ",""))   &amp;","&amp; IF(lookups!$J$2-3 &gt;= 0, REPT(" ",lookups!$J$2-3-5), "")&amp;
      SOURCE!I1496&amp;
" | "&amp; IF(lookups!$K$2-LEN(SOURCE!I1496) &gt;= 0, REPT(" ",lookups!$K$2-LEN(SOURCE!I1496)), "")&amp;
      SOURCE!J1496&amp;      IF(lookups!$L$2-LEN(SOURCE!J1496) &gt;= 0, REPT(" ",lookups!$L$2-LEN(SOURCE!J1496)), "")&amp;
" | "&amp; IF(lookups!$K$2-LEN(SOURCE!I1496) &gt;= 0, REPT(" ",lookups!$K$2-LEN(SOURCE!I1496)), "")&amp;
      SOURCE!K1496&amp;      IF(lookups!$L$2-LEN(SOURCE!K1496) &gt;= 0, REPT(" ",lookups!$M$2-LEN(SOURCE!K1496)), "")&amp;
" | "&amp; SOURCE!L1496&amp;      IF(lookups!$O$2-LEN(SOURCE!L1496) &gt;= 0, REPT(" ",lookups!$O$2-LEN(SOURCE!L1496)), "")&amp;
" | "&amp; SOURCE!M1496&amp;      IF(lookups!$P$2-LEN(SOURCE!M1496) &gt;= 0, REPT(" ",lookups!$P$2-LEN(SOURCE!M1496)), "")&amp;
      "},"&amp;IF(SOURCE!O1496&lt;&gt;"",""&amp;SOURCE!O1496,"")
 )
)
)</f>
        <v>/* 1458 */  { fnReturn,                     0,                           "END",                                         "END",                                         (0 &lt;&lt; TAM_MAX_BITS) |     0, CAT_FNCT | SLS_UNCHANGED | US_UNCHANGED | EIM_DISABLED | PTP_NONE         },</v>
      </c>
    </row>
    <row r="1497" spans="1:1">
      <c r="A1497" s="80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IF(lookups!$E$2-LEN(SOURCE!C1497) &gt;= 0, REPT(" ",lookups!$E$2-LEN(SOURCE!C1497)), "")&amp;
      SOURCE!D1497&amp;", "&amp; IF(lookups!$F$2-LEN(SOURCE!D1497) &gt;= 0, REPT(" ",lookups!$F$2-LEN(SOURCE!D1497)), "")&amp;
      SOURCE!E1497&amp;", "&amp; IF(lookups!$G$2-LEN(SOURCE!E1497) &gt;=0, REPT(" ",lookups!$G$2-LEN(SOURCE!E1497)), "")&amp;
      SOURCE!F1497&amp;", "&amp; IF(lookups!$H$2-LEN(SOURCE!F1497) &gt;= 0, REPT(" ",lookups!$H$2-LEN(SOURCE!F1497)+2), "")&amp;"("&amp;
      SUBSTITUTE(TEXT(SOURCE!G1497,"??0"),"  ","")&amp;" &lt;&lt; TAM_MAX_BITS) |"&amp; IF(lookups!$I$2-3 &gt;= 0, REPT(" ",MAX(1,lookups!$I$2-5+4+1-1-LEN(  IF(ISTEXT(SOURCE!H1497),SOURCE!H1497,  SUBSTITUTE(SUBSTITUTE(TEXT(SOURCE!H1497,"????0"),"  ","")," ",""))   ))), "")&amp;
       IF(ISTEXT(SOURCE!H1497),SOURCE!H1497, SUBSTITUTE(SUBSTITUTE(TEXT(SOURCE!H1497,"????0"),"  ","")," ",""))   &amp;","&amp; IF(lookups!$J$2-3 &gt;= 0, REPT(" ",lookups!$J$2-3-5), "")&amp;
      SOURCE!I1497&amp;
" | "&amp; IF(lookups!$K$2-LEN(SOURCE!I1497) &gt;= 0, REPT(" ",lookups!$K$2-LEN(SOURCE!I1497)), "")&amp;
      SOURCE!J1497&amp;      IF(lookups!$L$2-LEN(SOURCE!J1497) &gt;= 0, REPT(" ",lookups!$L$2-LEN(SOURCE!J1497)), "")&amp;
" | "&amp; IF(lookups!$K$2-LEN(SOURCE!I1497) &gt;= 0, REPT(" ",lookups!$K$2-LEN(SOURCE!I1497)), "")&amp;
      SOURCE!K1497&amp;      IF(lookups!$L$2-LEN(SOURCE!K1497) &gt;= 0, REPT(" ",lookups!$M$2-LEN(SOURCE!K1497)), "")&amp;
" | "&amp; SOURCE!L1497&amp;      IF(lookups!$O$2-LEN(SOURCE!L1497) &gt;= 0, REPT(" ",lookups!$O$2-LEN(SOURCE!L1497)), "")&amp;
" | "&amp; SOURCE!M1497&amp;      IF(lookups!$P$2-LEN(SOURCE!M1497) &gt;= 0, REPT(" ",lookups!$P$2-LEN(SOURCE!M1497)), "")&amp;
      "},"&amp;IF(SOURCE!O1497&lt;&gt;"",""&amp;SOURCE!O1497,"")
 )
)
)</f>
        <v>/* 1459 */  { fnTvmEndMode,                 NOPARAM,                     "ENDP",                                        "End",                                         (0 &lt;&lt; TAM_MAX_BITS) |     0, CAT_FNCT | SLS_ENABLED   | US_ENABLED   | EIM_DISABLED | PTP_NONE         },</v>
      </c>
    </row>
    <row r="1498" spans="1:1">
      <c r="A1498" s="80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IF(lookups!$E$2-LEN(SOURCE!C1498) &gt;= 0, REPT(" ",lookups!$E$2-LEN(SOURCE!C1498)), "")&amp;
      SOURCE!D1498&amp;", "&amp; IF(lookups!$F$2-LEN(SOURCE!D1498) &gt;= 0, REPT(" ",lookups!$F$2-LEN(SOURCE!D1498)), "")&amp;
      SOURCE!E1498&amp;", "&amp; IF(lookups!$G$2-LEN(SOURCE!E1498) &gt;=0, REPT(" ",lookups!$G$2-LEN(SOURCE!E1498)), "")&amp;
      SOURCE!F1498&amp;", "&amp; IF(lookups!$H$2-LEN(SOURCE!F1498) &gt;= 0, REPT(" ",lookups!$H$2-LEN(SOURCE!F1498)+2), "")&amp;"("&amp;
      SUBSTITUTE(TEXT(SOURCE!G1498,"??0"),"  ","")&amp;" &lt;&lt; TAM_MAX_BITS) |"&amp; IF(lookups!$I$2-3 &gt;= 0, REPT(" ",MAX(1,lookups!$I$2-5+4+1-1-LEN(  IF(ISTEXT(SOURCE!H1498),SOURCE!H1498,  SUBSTITUTE(SUBSTITUTE(TEXT(SOURCE!H1498,"????0"),"  ","")," ",""))   ))), "")&amp;
       IF(ISTEXT(SOURCE!H1498),SOURCE!H1498, SUBSTITUTE(SUBSTITUTE(TEXT(SOURCE!H1498,"????0"),"  ","")," ",""))   &amp;","&amp; IF(lookups!$J$2-3 &gt;= 0, REPT(" ",lookups!$J$2-3-5), "")&amp;
      SOURCE!I1498&amp;
" | "&amp; IF(lookups!$K$2-LEN(SOURCE!I1498) &gt;= 0, REPT(" ",lookups!$K$2-LEN(SOURCE!I1498)), "")&amp;
      SOURCE!J1498&amp;      IF(lookups!$L$2-LEN(SOURCE!J1498) &gt;= 0, REPT(" ",lookups!$L$2-LEN(SOURCE!J1498)), "")&amp;
" | "&amp; IF(lookups!$K$2-LEN(SOURCE!I1498) &gt;= 0, REPT(" ",lookups!$K$2-LEN(SOURCE!I1498)), "")&amp;
      SOURCE!K1498&amp;      IF(lookups!$L$2-LEN(SOURCE!K1498) &gt;= 0, REPT(" ",lookups!$M$2-LEN(SOURCE!K1498)), "")&amp;
" | "&amp; SOURCE!L1498&amp;      IF(lookups!$O$2-LEN(SOURCE!L1498) &gt;= 0, REPT(" ",lookups!$O$2-LEN(SOURCE!L1498)), "")&amp;
" | "&amp; SOURCE!M1498&amp;      IF(lookups!$P$2-LEN(SOURCE!M1498) &gt;= 0, REPT(" ",lookups!$P$2-LEN(SOURCE!M1498)), "")&amp;
      "},"&amp;IF(SOURCE!O1498&lt;&gt;"",""&amp;SOURCE!O1498,"")
 )
)
)</f>
        <v>/* 1460 */  { fnDisplayFormatEng,           TM_VALUE,                    "ENG",                                         "ENG",                                         (0 &lt;&lt; TAM_MAX_BITS) | DSP_MAX, CAT_FNCT | SLS_ENABLED   | US_ENABLED   | EIM_DISABLED | PTP_NUMBER_8     },</v>
      </c>
    </row>
    <row r="1499" spans="1:1">
      <c r="A1499" s="80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IF(lookups!$E$2-LEN(SOURCE!C1499) &gt;= 0, REPT(" ",lookups!$E$2-LEN(SOURCE!C1499)), "")&amp;
      SOURCE!D1499&amp;", "&amp; IF(lookups!$F$2-LEN(SOURCE!D1499) &gt;= 0, REPT(" ",lookups!$F$2-LEN(SOURCE!D1499)), "")&amp;
      SOURCE!E1499&amp;", "&amp; IF(lookups!$G$2-LEN(SOURCE!E1499) &gt;=0, REPT(" ",lookups!$G$2-LEN(SOURCE!E1499)), "")&amp;
      SOURCE!F1499&amp;", "&amp; IF(lookups!$H$2-LEN(SOURCE!F1499) &gt;= 0, REPT(" ",lookups!$H$2-LEN(SOURCE!F1499)+2), "")&amp;"("&amp;
      SUBSTITUTE(TEXT(SOURCE!G1499,"??0"),"  ","")&amp;" &lt;&lt; TAM_MAX_BITS) |"&amp; IF(lookups!$I$2-3 &gt;= 0, REPT(" ",MAX(1,lookups!$I$2-5+4+1-1-LEN(  IF(ISTEXT(SOURCE!H1499),SOURCE!H1499,  SUBSTITUTE(SUBSTITUTE(TEXT(SOURCE!H1499,"????0"),"  ","")," ",""))   ))), "")&amp;
       IF(ISTEXT(SOURCE!H1499),SOURCE!H1499, SUBSTITUTE(SUBSTITUTE(TEXT(SOURCE!H1499,"????0"),"  ","")," ",""))   &amp;","&amp; IF(lookups!$J$2-3 &gt;= 0, REPT(" ",lookups!$J$2-3-5), "")&amp;
      SOURCE!I1499&amp;
" | "&amp; IF(lookups!$K$2-LEN(SOURCE!I1499) &gt;= 0, REPT(" ",lookups!$K$2-LEN(SOURCE!I1499)), "")&amp;
      SOURCE!J1499&amp;      IF(lookups!$L$2-LEN(SOURCE!J1499) &gt;= 0, REPT(" ",lookups!$L$2-LEN(SOURCE!J1499)), "")&amp;
" | "&amp; IF(lookups!$K$2-LEN(SOURCE!I1499) &gt;= 0, REPT(" ",lookups!$K$2-LEN(SOURCE!I1499)), "")&amp;
      SOURCE!K1499&amp;      IF(lookups!$L$2-LEN(SOURCE!K1499) &gt;= 0, REPT(" ",lookups!$M$2-LEN(SOURCE!K1499)), "")&amp;
" | "&amp; SOURCE!L1499&amp;      IF(lookups!$O$2-LEN(SOURCE!L1499) &gt;= 0, REPT(" ",lookups!$O$2-LEN(SOURCE!L1499)), "")&amp;
" | "&amp; SOURCE!M1499&amp;      IF(lookups!$P$2-LEN(SOURCE!M1499) &gt;= 0, REPT(" ",lookups!$P$2-LEN(SOURCE!M1499)), "")&amp;
      "},"&amp;IF(SOURCE!O1499&lt;&gt;"",""&amp;SOURCE!O1499,"")
 )
)
)</f>
        <v>/* 1461 */  { fnEuclideanNorm,              NOPARAM,                     "ENORM",                                       "ENORM",                                       (0 &lt;&lt; TAM_MAX_BITS) |     0, CAT_FNCT | SLS_ENABLED   | US_ENABLED   | EIM_DISABLED | PTP_NONE         },</v>
      </c>
    </row>
    <row r="1500" spans="1:1">
      <c r="A1500" s="80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IF(lookups!$E$2-LEN(SOURCE!C1500) &gt;= 0, REPT(" ",lookups!$E$2-LEN(SOURCE!C1500)), "")&amp;
      SOURCE!D1500&amp;", "&amp; IF(lookups!$F$2-LEN(SOURCE!D1500) &gt;= 0, REPT(" ",lookups!$F$2-LEN(SOURCE!D1500)), "")&amp;
      SOURCE!E1500&amp;", "&amp; IF(lookups!$G$2-LEN(SOURCE!E1500) &gt;=0, REPT(" ",lookups!$G$2-LEN(SOURCE!E1500)), "")&amp;
      SOURCE!F1500&amp;", "&amp; IF(lookups!$H$2-LEN(SOURCE!F1500) &gt;= 0, REPT(" ",lookups!$H$2-LEN(SOURCE!F1500)+2), "")&amp;"("&amp;
      SUBSTITUTE(TEXT(SOURCE!G1500,"??0"),"  ","")&amp;" &lt;&lt; TAM_MAX_BITS) |"&amp; IF(lookups!$I$2-3 &gt;= 0, REPT(" ",MAX(1,lookups!$I$2-5+4+1-1-LEN(  IF(ISTEXT(SOURCE!H1500),SOURCE!H1500,  SUBSTITUTE(SUBSTITUTE(TEXT(SOURCE!H1500,"????0"),"  ","")," ",""))   ))), "")&amp;
       IF(ISTEXT(SOURCE!H1500),SOURCE!H1500, SUBSTITUTE(SUBSTITUTE(TEXT(SOURCE!H1500,"????0"),"  ","")," ",""))   &amp;","&amp; IF(lookups!$J$2-3 &gt;= 0, REPT(" ",lookups!$J$2-3-5), "")&amp;
      SOURCE!I1500&amp;
" | "&amp; IF(lookups!$K$2-LEN(SOURCE!I1500) &gt;= 0, REPT(" ",lookups!$K$2-LEN(SOURCE!I1500)), "")&amp;
      SOURCE!J1500&amp;      IF(lookups!$L$2-LEN(SOURCE!J1500) &gt;= 0, REPT(" ",lookups!$L$2-LEN(SOURCE!J1500)), "")&amp;
" | "&amp; IF(lookups!$K$2-LEN(SOURCE!I1500) &gt;= 0, REPT(" ",lookups!$K$2-LEN(SOURCE!I1500)), "")&amp;
      SOURCE!K1500&amp;      IF(lookups!$L$2-LEN(SOURCE!K1500) &gt;= 0, REPT(" ",lookups!$M$2-LEN(SOURCE!K1500)), "")&amp;
" | "&amp; SOURCE!L1500&amp;      IF(lookups!$O$2-LEN(SOURCE!L1500) &gt;= 0, REPT(" ",lookups!$O$2-LEN(SOURCE!L1500)), "")&amp;
" | "&amp; SOURCE!M1500&amp;      IF(lookups!$P$2-LEN(SOURCE!M1500) &gt;= 0, REPT(" ",lookups!$P$2-LEN(SOURCE!M1500)), "")&amp;
      "},"&amp;IF(SOURCE!O1500&lt;&gt;"",""&amp;SOURCE!O1500,"")
 )
)
)</f>
        <v>/* 1462 */  { fnRecallMin,                  NOPARAM,                     "RCL" STD_DOWN_ARROW,                          "Min",                                         (0 &lt;&lt; TAM_MAX_BITS) |    99, CAT_FNCT | SLS_ENABLED   | US_ENABLED   | EIM_DISABLED | PTP_REGISTER     },</v>
      </c>
    </row>
    <row r="1501" spans="1:1">
      <c r="A1501" s="80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IF(lookups!$E$2-LEN(SOURCE!C1501) &gt;= 0, REPT(" ",lookups!$E$2-LEN(SOURCE!C1501)), "")&amp;
      SOURCE!D1501&amp;", "&amp; IF(lookups!$F$2-LEN(SOURCE!D1501) &gt;= 0, REPT(" ",lookups!$F$2-LEN(SOURCE!D1501)), "")&amp;
      SOURCE!E1501&amp;", "&amp; IF(lookups!$G$2-LEN(SOURCE!E1501) &gt;=0, REPT(" ",lookups!$G$2-LEN(SOURCE!E1501)), "")&amp;
      SOURCE!F1501&amp;", "&amp; IF(lookups!$H$2-LEN(SOURCE!F1501) &gt;= 0, REPT(" ",lookups!$H$2-LEN(SOURCE!F1501)+2), "")&amp;"("&amp;
      SUBSTITUTE(TEXT(SOURCE!G1501,"??0"),"  ","")&amp;" &lt;&lt; TAM_MAX_BITS) |"&amp; IF(lookups!$I$2-3 &gt;= 0, REPT(" ",MAX(1,lookups!$I$2-5+4+1-1-LEN(  IF(ISTEXT(SOURCE!H1501),SOURCE!H1501,  SUBSTITUTE(SUBSTITUTE(TEXT(SOURCE!H1501,"????0"),"  ","")," ",""))   ))), "")&amp;
       IF(ISTEXT(SOURCE!H1501),SOURCE!H1501, SUBSTITUTE(SUBSTITUTE(TEXT(SOURCE!H1501,"????0"),"  ","")," ",""))   &amp;","&amp; IF(lookups!$J$2-3 &gt;= 0, REPT(" ",lookups!$J$2-3-5), "")&amp;
      SOURCE!I1501&amp;
" | "&amp; IF(lookups!$K$2-LEN(SOURCE!I1501) &gt;= 0, REPT(" ",lookups!$K$2-LEN(SOURCE!I1501)), "")&amp;
      SOURCE!J1501&amp;      IF(lookups!$L$2-LEN(SOURCE!J1501) &gt;= 0, REPT(" ",lookups!$L$2-LEN(SOURCE!J1501)), "")&amp;
" | "&amp; IF(lookups!$K$2-LEN(SOURCE!I1501) &gt;= 0, REPT(" ",lookups!$K$2-LEN(SOURCE!I1501)), "")&amp;
      SOURCE!K1501&amp;      IF(lookups!$L$2-LEN(SOURCE!K1501) &gt;= 0, REPT(" ",lookups!$M$2-LEN(SOURCE!K1501)), "")&amp;
" | "&amp; SOURCE!L1501&amp;      IF(lookups!$O$2-LEN(SOURCE!L1501) &gt;= 0, REPT(" ",lookups!$O$2-LEN(SOURCE!L1501)), "")&amp;
" | "&amp; SOURCE!M1501&amp;      IF(lookups!$P$2-LEN(SOURCE!M1501) &gt;= 0, REPT(" ",lookups!$P$2-LEN(SOURCE!M1501)), "")&amp;
      "},"&amp;IF(SOURCE!O1501&lt;&gt;"",""&amp;SOURCE!O1501,"")
 )
)
)</f>
        <v>/* 1463 */  { fnEqDelete,                   NOPARAM,                     "EQ.DEL",                                      "DELETE",                                      (0 &lt;&lt; TAM_MAX_BITS) |     0, CAT_FNCT | SLS_ENABLED   | US_ENABLED   | EIM_DISABLED | PTP_DISABLED     },</v>
      </c>
    </row>
    <row r="1502" spans="1:1">
      <c r="A1502" s="80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IF(lookups!$E$2-LEN(SOURCE!C1502) &gt;= 0, REPT(" ",lookups!$E$2-LEN(SOURCE!C1502)), "")&amp;
      SOURCE!D1502&amp;", "&amp; IF(lookups!$F$2-LEN(SOURCE!D1502) &gt;= 0, REPT(" ",lookups!$F$2-LEN(SOURCE!D1502)), "")&amp;
      SOURCE!E1502&amp;", "&amp; IF(lookups!$G$2-LEN(SOURCE!E1502) &gt;=0, REPT(" ",lookups!$G$2-LEN(SOURCE!E1502)), "")&amp;
      SOURCE!F1502&amp;", "&amp; IF(lookups!$H$2-LEN(SOURCE!F1502) &gt;= 0, REPT(" ",lookups!$H$2-LEN(SOURCE!F1502)+2), "")&amp;"("&amp;
      SUBSTITUTE(TEXT(SOURCE!G1502,"??0"),"  ","")&amp;" &lt;&lt; TAM_MAX_BITS) |"&amp; IF(lookups!$I$2-3 &gt;= 0, REPT(" ",MAX(1,lookups!$I$2-5+4+1-1-LEN(  IF(ISTEXT(SOURCE!H1502),SOURCE!H1502,  SUBSTITUTE(SUBSTITUTE(TEXT(SOURCE!H1502,"????0"),"  ","")," ",""))   ))), "")&amp;
       IF(ISTEXT(SOURCE!H1502),SOURCE!H1502, SUBSTITUTE(SUBSTITUTE(TEXT(SOURCE!H1502,"????0"),"  ","")," ",""))   &amp;","&amp; IF(lookups!$J$2-3 &gt;= 0, REPT(" ",lookups!$J$2-3-5), "")&amp;
      SOURCE!I1502&amp;
" | "&amp; IF(lookups!$K$2-LEN(SOURCE!I1502) &gt;= 0, REPT(" ",lookups!$K$2-LEN(SOURCE!I1502)), "")&amp;
      SOURCE!J1502&amp;      IF(lookups!$L$2-LEN(SOURCE!J1502) &gt;= 0, REPT(" ",lookups!$L$2-LEN(SOURCE!J1502)), "")&amp;
" | "&amp; IF(lookups!$K$2-LEN(SOURCE!I1502) &gt;= 0, REPT(" ",lookups!$K$2-LEN(SOURCE!I1502)), "")&amp;
      SOURCE!K1502&amp;      IF(lookups!$L$2-LEN(SOURCE!K1502) &gt;= 0, REPT(" ",lookups!$M$2-LEN(SOURCE!K1502)), "")&amp;
" | "&amp; SOURCE!L1502&amp;      IF(lookups!$O$2-LEN(SOURCE!L1502) &gt;= 0, REPT(" ",lookups!$O$2-LEN(SOURCE!L1502)), "")&amp;
" | "&amp; SOURCE!M1502&amp;      IF(lookups!$P$2-LEN(SOURCE!M1502) &gt;= 0, REPT(" ",lookups!$P$2-LEN(SOURCE!M1502)), "")&amp;
      "},"&amp;IF(SOURCE!O1502&lt;&gt;"",""&amp;SOURCE!O1502,"")
 )
)
)</f>
        <v>/* 1464 */  { fnEqEdit,                     NOPARAM,                     "EQ.EDI",                                      "EDIT",                                        (0 &lt;&lt; TAM_MAX_BITS) |     0, CAT_FNCT | SLS_ENABLED   | US_ENABLED   | EIM_DISABLED | PTP_DISABLED     },</v>
      </c>
    </row>
    <row r="1503" spans="1:1">
      <c r="A1503" s="80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IF(lookups!$E$2-LEN(SOURCE!C1503) &gt;= 0, REPT(" ",lookups!$E$2-LEN(SOURCE!C1503)), "")&amp;
      SOURCE!D1503&amp;", "&amp; IF(lookups!$F$2-LEN(SOURCE!D1503) &gt;= 0, REPT(" ",lookups!$F$2-LEN(SOURCE!D1503)), "")&amp;
      SOURCE!E1503&amp;", "&amp; IF(lookups!$G$2-LEN(SOURCE!E1503) &gt;=0, REPT(" ",lookups!$G$2-LEN(SOURCE!E1503)), "")&amp;
      SOURCE!F1503&amp;", "&amp; IF(lookups!$H$2-LEN(SOURCE!F1503) &gt;= 0, REPT(" ",lookups!$H$2-LEN(SOURCE!F1503)+2), "")&amp;"("&amp;
      SUBSTITUTE(TEXT(SOURCE!G1503,"??0"),"  ","")&amp;" &lt;&lt; TAM_MAX_BITS) |"&amp; IF(lookups!$I$2-3 &gt;= 0, REPT(" ",MAX(1,lookups!$I$2-5+4+1-1-LEN(  IF(ISTEXT(SOURCE!H1503),SOURCE!H1503,  SUBSTITUTE(SUBSTITUTE(TEXT(SOURCE!H1503,"????0"),"  ","")," ",""))   ))), "")&amp;
       IF(ISTEXT(SOURCE!H1503),SOURCE!H1503, SUBSTITUTE(SUBSTITUTE(TEXT(SOURCE!H1503,"????0"),"  ","")," ",""))   &amp;","&amp; IF(lookups!$J$2-3 &gt;= 0, REPT(" ",lookups!$J$2-3-5), "")&amp;
      SOURCE!I1503&amp;
" | "&amp; IF(lookups!$K$2-LEN(SOURCE!I1503) &gt;= 0, REPT(" ",lookups!$K$2-LEN(SOURCE!I1503)), "")&amp;
      SOURCE!J1503&amp;      IF(lookups!$L$2-LEN(SOURCE!J1503) &gt;= 0, REPT(" ",lookups!$L$2-LEN(SOURCE!J1503)), "")&amp;
" | "&amp; IF(lookups!$K$2-LEN(SOURCE!I1503) &gt;= 0, REPT(" ",lookups!$K$2-LEN(SOURCE!I1503)), "")&amp;
      SOURCE!K1503&amp;      IF(lookups!$L$2-LEN(SOURCE!K1503) &gt;= 0, REPT(" ",lookups!$M$2-LEN(SOURCE!K1503)), "")&amp;
" | "&amp; SOURCE!L1503&amp;      IF(lookups!$O$2-LEN(SOURCE!L1503) &gt;= 0, REPT(" ",lookups!$O$2-LEN(SOURCE!L1503)), "")&amp;
" | "&amp; SOURCE!M1503&amp;      IF(lookups!$P$2-LEN(SOURCE!M1503) &gt;= 0, REPT(" ",lookups!$P$2-LEN(SOURCE!M1503)), "")&amp;
      "},"&amp;IF(SOURCE!O1503&lt;&gt;"",""&amp;SOURCE!O1503,"")
 )
)
)</f>
        <v>/* 1465 */  { fnEqNew,                      NOPARAM,                     "EQ.NEW",                                      "NEW",                                         (0 &lt;&lt; TAM_MAX_BITS) |     0, CAT_FNCT | SLS_ENABLED   | US_ENABLED   | EIM_DISABLED | PTP_DISABLED     },</v>
      </c>
    </row>
    <row r="1504" spans="1:1">
      <c r="A1504" s="80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IF(lookups!$E$2-LEN(SOURCE!C1504) &gt;= 0, REPT(" ",lookups!$E$2-LEN(SOURCE!C1504)), "")&amp;
      SOURCE!D1504&amp;", "&amp; IF(lookups!$F$2-LEN(SOURCE!D1504) &gt;= 0, REPT(" ",lookups!$F$2-LEN(SOURCE!D1504)), "")&amp;
      SOURCE!E1504&amp;", "&amp; IF(lookups!$G$2-LEN(SOURCE!E1504) &gt;=0, REPT(" ",lookups!$G$2-LEN(SOURCE!E1504)), "")&amp;
      SOURCE!F1504&amp;", "&amp; IF(lookups!$H$2-LEN(SOURCE!F1504) &gt;= 0, REPT(" ",lookups!$H$2-LEN(SOURCE!F1504)+2), "")&amp;"("&amp;
      SUBSTITUTE(TEXT(SOURCE!G1504,"??0"),"  ","")&amp;" &lt;&lt; TAM_MAX_BITS) |"&amp; IF(lookups!$I$2-3 &gt;= 0, REPT(" ",MAX(1,lookups!$I$2-5+4+1-1-LEN(  IF(ISTEXT(SOURCE!H1504),SOURCE!H1504,  SUBSTITUTE(SUBSTITUTE(TEXT(SOURCE!H1504,"????0"),"  ","")," ",""))   ))), "")&amp;
       IF(ISTEXT(SOURCE!H1504),SOURCE!H1504, SUBSTITUTE(SUBSTITUTE(TEXT(SOURCE!H1504,"????0"),"  ","")," ",""))   &amp;","&amp; IF(lookups!$J$2-3 &gt;= 0, REPT(" ",lookups!$J$2-3-5), "")&amp;
      SOURCE!I1504&amp;
" | "&amp; IF(lookups!$K$2-LEN(SOURCE!I1504) &gt;= 0, REPT(" ",lookups!$K$2-LEN(SOURCE!I1504)), "")&amp;
      SOURCE!J1504&amp;      IF(lookups!$L$2-LEN(SOURCE!J1504) &gt;= 0, REPT(" ",lookups!$L$2-LEN(SOURCE!J1504)), "")&amp;
" | "&amp; IF(lookups!$K$2-LEN(SOURCE!I1504) &gt;= 0, REPT(" ",lookups!$K$2-LEN(SOURCE!I1504)), "")&amp;
      SOURCE!K1504&amp;      IF(lookups!$L$2-LEN(SOURCE!K1504) &gt;= 0, REPT(" ",lookups!$M$2-LEN(SOURCE!K1504)), "")&amp;
" | "&amp; SOURCE!L1504&amp;      IF(lookups!$O$2-LEN(SOURCE!L1504) &gt;= 0, REPT(" ",lookups!$O$2-LEN(SOURCE!L1504)), "")&amp;
" | "&amp; SOURCE!M1504&amp;      IF(lookups!$P$2-LEN(SOURCE!M1504) &gt;= 0, REPT(" ",lookups!$P$2-LEN(SOURCE!M1504)), "")&amp;
      "},"&amp;IF(SOURCE!O1504&lt;&gt;"",""&amp;SOURCE!O1504,"")
 )
)
)</f>
        <v>/* 1466 */  { fnErf,                        NOPARAM,                     "erf",                                         "erf",                                         (0 &lt;&lt; TAM_MAX_BITS) |     0, CAT_FNCT | SLS_ENABLED   | US_ENABLED   | EIM_ENABLED  | PTP_NONE         },</v>
      </c>
    </row>
    <row r="1505" spans="1:1">
      <c r="A1505" s="80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IF(lookups!$E$2-LEN(SOURCE!C1505) &gt;= 0, REPT(" ",lookups!$E$2-LEN(SOURCE!C1505)), "")&amp;
      SOURCE!D1505&amp;", "&amp; IF(lookups!$F$2-LEN(SOURCE!D1505) &gt;= 0, REPT(" ",lookups!$F$2-LEN(SOURCE!D1505)), "")&amp;
      SOURCE!E1505&amp;", "&amp; IF(lookups!$G$2-LEN(SOURCE!E1505) &gt;=0, REPT(" ",lookups!$G$2-LEN(SOURCE!E1505)), "")&amp;
      SOURCE!F1505&amp;", "&amp; IF(lookups!$H$2-LEN(SOURCE!F1505) &gt;= 0, REPT(" ",lookups!$H$2-LEN(SOURCE!F1505)+2), "")&amp;"("&amp;
      SUBSTITUTE(TEXT(SOURCE!G1505,"??0"),"  ","")&amp;" &lt;&lt; TAM_MAX_BITS) |"&amp; IF(lookups!$I$2-3 &gt;= 0, REPT(" ",MAX(1,lookups!$I$2-5+4+1-1-LEN(  IF(ISTEXT(SOURCE!H1505),SOURCE!H1505,  SUBSTITUTE(SUBSTITUTE(TEXT(SOURCE!H1505,"????0"),"  ","")," ",""))   ))), "")&amp;
       IF(ISTEXT(SOURCE!H1505),SOURCE!H1505, SUBSTITUTE(SUBSTITUTE(TEXT(SOURCE!H1505,"????0"),"  ","")," ",""))   &amp;","&amp; IF(lookups!$J$2-3 &gt;= 0, REPT(" ",lookups!$J$2-3-5), "")&amp;
      SOURCE!I1505&amp;
" | "&amp; IF(lookups!$K$2-LEN(SOURCE!I1505) &gt;= 0, REPT(" ",lookups!$K$2-LEN(SOURCE!I1505)), "")&amp;
      SOURCE!J1505&amp;      IF(lookups!$L$2-LEN(SOURCE!J1505) &gt;= 0, REPT(" ",lookups!$L$2-LEN(SOURCE!J1505)), "")&amp;
" | "&amp; IF(lookups!$K$2-LEN(SOURCE!I1505) &gt;= 0, REPT(" ",lookups!$K$2-LEN(SOURCE!I1505)), "")&amp;
      SOURCE!K1505&amp;      IF(lookups!$L$2-LEN(SOURCE!K1505) &gt;= 0, REPT(" ",lookups!$M$2-LEN(SOURCE!K1505)), "")&amp;
" | "&amp; SOURCE!L1505&amp;      IF(lookups!$O$2-LEN(SOURCE!L1505) &gt;= 0, REPT(" ",lookups!$O$2-LEN(SOURCE!L1505)), "")&amp;
" | "&amp; SOURCE!M1505&amp;      IF(lookups!$P$2-LEN(SOURCE!M1505) &gt;= 0, REPT(" ",lookups!$P$2-LEN(SOURCE!M1505)), "")&amp;
      "},"&amp;IF(SOURCE!O1505&lt;&gt;"",""&amp;SOURCE!O1505,"")
 )
)
)</f>
        <v>/* 1467 */  { fnErfc,                       NOPARAM,                     "erfc",                                        "erfc",                                        (0 &lt;&lt; TAM_MAX_BITS) |     0, CAT_FNCT | SLS_ENABLED   | US_ENABLED   | EIM_ENABLED  | PTP_NONE         },</v>
      </c>
    </row>
    <row r="1506" spans="1:1">
      <c r="A1506" s="80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IF(lookups!$E$2-LEN(SOURCE!C1506) &gt;= 0, REPT(" ",lookups!$E$2-LEN(SOURCE!C1506)), "")&amp;
      SOURCE!D1506&amp;", "&amp; IF(lookups!$F$2-LEN(SOURCE!D1506) &gt;= 0, REPT(" ",lookups!$F$2-LEN(SOURCE!D1506)), "")&amp;
      SOURCE!E1506&amp;", "&amp; IF(lookups!$G$2-LEN(SOURCE!E1506) &gt;=0, REPT(" ",lookups!$G$2-LEN(SOURCE!E1506)), "")&amp;
      SOURCE!F1506&amp;", "&amp; IF(lookups!$H$2-LEN(SOURCE!F1506) &gt;= 0, REPT(" ",lookups!$H$2-LEN(SOURCE!F1506)+2), "")&amp;"("&amp;
      SUBSTITUTE(TEXT(SOURCE!G1506,"??0"),"  ","")&amp;" &lt;&lt; TAM_MAX_BITS) |"&amp; IF(lookups!$I$2-3 &gt;= 0, REPT(" ",MAX(1,lookups!$I$2-5+4+1-1-LEN(  IF(ISTEXT(SOURCE!H1506),SOURCE!H1506,  SUBSTITUTE(SUBSTITUTE(TEXT(SOURCE!H1506,"????0"),"  ","")," ",""))   ))), "")&amp;
       IF(ISTEXT(SOURCE!H1506),SOURCE!H1506, SUBSTITUTE(SUBSTITUTE(TEXT(SOURCE!H1506,"????0"),"  ","")," ",""))   &amp;","&amp; IF(lookups!$J$2-3 &gt;= 0, REPT(" ",lookups!$J$2-3-5), "")&amp;
      SOURCE!I1506&amp;
" | "&amp; IF(lookups!$K$2-LEN(SOURCE!I1506) &gt;= 0, REPT(" ",lookups!$K$2-LEN(SOURCE!I1506)), "")&amp;
      SOURCE!J1506&amp;      IF(lookups!$L$2-LEN(SOURCE!J1506) &gt;= 0, REPT(" ",lookups!$L$2-LEN(SOURCE!J1506)), "")&amp;
" | "&amp; IF(lookups!$K$2-LEN(SOURCE!I1506) &gt;= 0, REPT(" ",lookups!$K$2-LEN(SOURCE!I1506)), "")&amp;
      SOURCE!K1506&amp;      IF(lookups!$L$2-LEN(SOURCE!K1506) &gt;= 0, REPT(" ",lookups!$M$2-LEN(SOURCE!K1506)), "")&amp;
" | "&amp; SOURCE!L1506&amp;      IF(lookups!$O$2-LEN(SOURCE!L1506) &gt;= 0, REPT(" ",lookups!$O$2-LEN(SOURCE!L1506)), "")&amp;
" | "&amp; SOURCE!M1506&amp;      IF(lookups!$P$2-LEN(SOURCE!M1506) &gt;= 0, REPT(" ",lookups!$P$2-LEN(SOURCE!M1506)), "")&amp;
      "},"&amp;IF(SOURCE!O1506&lt;&gt;"",""&amp;SOURCE!O1506,"")
 )
)
)</f>
        <v>/* 1468 */  { fnRaiseError,                 TM_VALUE,                    "ERR",                                         "ERR",                                         (1 &lt;&lt; TAM_MAX_BITS) | (NUMBER_OF_ERROR_CODES - 1), CAT_FNCT | SLS_ENABLED   | US_ENABLED   | EIM_DISABLED | PTP_NUMBER_8     },</v>
      </c>
    </row>
    <row r="1507" spans="1:1">
      <c r="A1507" s="80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IF(lookups!$E$2-LEN(SOURCE!C1507) &gt;= 0, REPT(" ",lookups!$E$2-LEN(SOURCE!C1507)), "")&amp;
      SOURCE!D1507&amp;", "&amp; IF(lookups!$F$2-LEN(SOURCE!D1507) &gt;= 0, REPT(" ",lookups!$F$2-LEN(SOURCE!D1507)), "")&amp;
      SOURCE!E1507&amp;", "&amp; IF(lookups!$G$2-LEN(SOURCE!E1507) &gt;=0, REPT(" ",lookups!$G$2-LEN(SOURCE!E1507)), "")&amp;
      SOURCE!F1507&amp;", "&amp; IF(lookups!$H$2-LEN(SOURCE!F1507) &gt;= 0, REPT(" ",lookups!$H$2-LEN(SOURCE!F1507)+2), "")&amp;"("&amp;
      SUBSTITUTE(TEXT(SOURCE!G1507,"??0"),"  ","")&amp;" &lt;&lt; TAM_MAX_BITS) |"&amp; IF(lookups!$I$2-3 &gt;= 0, REPT(" ",MAX(1,lookups!$I$2-5+4+1-1-LEN(  IF(ISTEXT(SOURCE!H1507),SOURCE!H1507,  SUBSTITUTE(SUBSTITUTE(TEXT(SOURCE!H1507,"????0"),"  ","")," ",""))   ))), "")&amp;
       IF(ISTEXT(SOURCE!H1507),SOURCE!H1507, SUBSTITUTE(SUBSTITUTE(TEXT(SOURCE!H1507,"????0"),"  ","")," ",""))   &amp;","&amp; IF(lookups!$J$2-3 &gt;= 0, REPT(" ",lookups!$J$2-3-5), "")&amp;
      SOURCE!I1507&amp;
" | "&amp; IF(lookups!$K$2-LEN(SOURCE!I1507) &gt;= 0, REPT(" ",lookups!$K$2-LEN(SOURCE!I1507)), "")&amp;
      SOURCE!J1507&amp;      IF(lookups!$L$2-LEN(SOURCE!J1507) &gt;= 0, REPT(" ",lookups!$L$2-LEN(SOURCE!J1507)), "")&amp;
" | "&amp; IF(lookups!$K$2-LEN(SOURCE!I1507) &gt;= 0, REPT(" ",lookups!$K$2-LEN(SOURCE!I1507)), "")&amp;
      SOURCE!K1507&amp;      IF(lookups!$L$2-LEN(SOURCE!K1507) &gt;= 0, REPT(" ",lookups!$M$2-LEN(SOURCE!K1507)), "")&amp;
" | "&amp; SOURCE!L1507&amp;      IF(lookups!$O$2-LEN(SOURCE!L1507) &gt;= 0, REPT(" ",lookups!$O$2-LEN(SOURCE!L1507)), "")&amp;
" | "&amp; SOURCE!M1507&amp;      IF(lookups!$P$2-LEN(SOURCE!M1507) &gt;= 0, REPT(" ",lookups!$P$2-LEN(SOURCE!M1507)), "")&amp;
      "},"&amp;IF(SOURCE!O1507&lt;&gt;"",""&amp;SOURCE!O1507,"")
 )
)
)</f>
        <v>/* 1469 */  { fnExitAllMenus,               NOPARAM,                     "EXITALL",                                     "EXITall",                                     (0 &lt;&lt; TAM_MAX_BITS) |     0, CAT_FNCT | SLS_UNCHANGED | US_UNCHANGED | EIM_DISABLED | PTP_NONE         },</v>
      </c>
    </row>
    <row r="1508" spans="1:1">
      <c r="A1508" s="80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IF(lookups!$E$2-LEN(SOURCE!C1508) &gt;= 0, REPT(" ",lookups!$E$2-LEN(SOURCE!C1508)), "")&amp;
      SOURCE!D1508&amp;", "&amp; IF(lookups!$F$2-LEN(SOURCE!D1508) &gt;= 0, REPT(" ",lookups!$F$2-LEN(SOURCE!D1508)), "")&amp;
      SOURCE!E1508&amp;", "&amp; IF(lookups!$G$2-LEN(SOURCE!E1508) &gt;=0, REPT(" ",lookups!$G$2-LEN(SOURCE!E1508)), "")&amp;
      SOURCE!F1508&amp;", "&amp; IF(lookups!$H$2-LEN(SOURCE!F1508) &gt;= 0, REPT(" ",lookups!$H$2-LEN(SOURCE!F1508)+2), "")&amp;"("&amp;
      SUBSTITUTE(TEXT(SOURCE!G1508,"??0"),"  ","")&amp;" &lt;&lt; TAM_MAX_BITS) |"&amp; IF(lookups!$I$2-3 &gt;= 0, REPT(" ",MAX(1,lookups!$I$2-5+4+1-1-LEN(  IF(ISTEXT(SOURCE!H1508),SOURCE!H1508,  SUBSTITUTE(SUBSTITUTE(TEXT(SOURCE!H1508,"????0"),"  ","")," ",""))   ))), "")&amp;
       IF(ISTEXT(SOURCE!H1508),SOURCE!H1508, SUBSTITUTE(SUBSTITUTE(TEXT(SOURCE!H1508,"????0"),"  ","")," ",""))   &amp;","&amp; IF(lookups!$J$2-3 &gt;= 0, REPT(" ",lookups!$J$2-3-5), "")&amp;
      SOURCE!I1508&amp;
" | "&amp; IF(lookups!$K$2-LEN(SOURCE!I1508) &gt;= 0, REPT(" ",lookups!$K$2-LEN(SOURCE!I1508)), "")&amp;
      SOURCE!J1508&amp;      IF(lookups!$L$2-LEN(SOURCE!J1508) &gt;= 0, REPT(" ",lookups!$L$2-LEN(SOURCE!J1508)), "")&amp;
" | "&amp; IF(lookups!$K$2-LEN(SOURCE!I1508) &gt;= 0, REPT(" ",lookups!$K$2-LEN(SOURCE!I1508)), "")&amp;
      SOURCE!K1508&amp;      IF(lookups!$L$2-LEN(SOURCE!K1508) &gt;= 0, REPT(" ",lookups!$M$2-LEN(SOURCE!K1508)), "")&amp;
" | "&amp; SOURCE!L1508&amp;      IF(lookups!$O$2-LEN(SOURCE!L1508) &gt;= 0, REPT(" ",lookups!$O$2-LEN(SOURCE!L1508)), "")&amp;
" | "&amp; SOURCE!M1508&amp;      IF(lookups!$P$2-LEN(SOURCE!M1508) &gt;= 0, REPT(" ",lookups!$P$2-LEN(SOURCE!M1508)), "")&amp;
      "},"&amp;IF(SOURCE!O1508&lt;&gt;"",""&amp;SOURCE!O1508,"")
 )
)
)</f>
        <v>/* 1470 */  { fnExpt,                       NOPARAM,                     "EXPT",                                        "EXPT",                                        (0 &lt;&lt; TAM_MAX_BITS) |     0, CAT_FNCT | SLS_ENABLED   | US_ENABLED   | EIM_DISABLED | PTP_NONE         },</v>
      </c>
    </row>
    <row r="1509" spans="1:1">
      <c r="A1509" s="80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IF(lookups!$E$2-LEN(SOURCE!C1509) &gt;= 0, REPT(" ",lookups!$E$2-LEN(SOURCE!C1509)), "")&amp;
      SOURCE!D1509&amp;", "&amp; IF(lookups!$F$2-LEN(SOURCE!D1509) &gt;= 0, REPT(" ",lookups!$F$2-LEN(SOURCE!D1509)), "")&amp;
      SOURCE!E1509&amp;", "&amp; IF(lookups!$G$2-LEN(SOURCE!E1509) &gt;=0, REPT(" ",lookups!$G$2-LEN(SOURCE!E1509)), "")&amp;
      SOURCE!F1509&amp;", "&amp; IF(lookups!$H$2-LEN(SOURCE!F1509) &gt;= 0, REPT(" ",lookups!$H$2-LEN(SOURCE!F1509)+2), "")&amp;"("&amp;
      SUBSTITUTE(TEXT(SOURCE!G1509,"??0"),"  ","")&amp;" &lt;&lt; TAM_MAX_BITS) |"&amp; IF(lookups!$I$2-3 &gt;= 0, REPT(" ",MAX(1,lookups!$I$2-5+4+1-1-LEN(  IF(ISTEXT(SOURCE!H1509),SOURCE!H1509,  SUBSTITUTE(SUBSTITUTE(TEXT(SOURCE!H1509,"????0"),"  ","")," ",""))   ))), "")&amp;
       IF(ISTEXT(SOURCE!H1509),SOURCE!H1509, SUBSTITUTE(SUBSTITUTE(TEXT(SOURCE!H1509,"????0"),"  ","")," ",""))   &amp;","&amp; IF(lookups!$J$2-3 &gt;= 0, REPT(" ",lookups!$J$2-3-5), "")&amp;
      SOURCE!I1509&amp;
" | "&amp; IF(lookups!$K$2-LEN(SOURCE!I1509) &gt;= 0, REPT(" ",lookups!$K$2-LEN(SOURCE!I1509)), "")&amp;
      SOURCE!J1509&amp;      IF(lookups!$L$2-LEN(SOURCE!J1509) &gt;= 0, REPT(" ",lookups!$L$2-LEN(SOURCE!J1509)), "")&amp;
" | "&amp; IF(lookups!$K$2-LEN(SOURCE!I1509) &gt;= 0, REPT(" ",lookups!$K$2-LEN(SOURCE!I1509)), "")&amp;
      SOURCE!K1509&amp;      IF(lookups!$L$2-LEN(SOURCE!K1509) &gt;= 0, REPT(" ",lookups!$M$2-LEN(SOURCE!K1509)), "")&amp;
" | "&amp; SOURCE!L1509&amp;      IF(lookups!$O$2-LEN(SOURCE!L1509) &gt;= 0, REPT(" ",lookups!$O$2-LEN(SOURCE!L1509)), "")&amp;
" | "&amp; SOURCE!M1509&amp;      IF(lookups!$P$2-LEN(SOURCE!M1509) &gt;= 0, REPT(" ",lookups!$P$2-LEN(SOURCE!M1509)), "")&amp;
      "},"&amp;IF(SOURCE!O1509&lt;&gt;"",""&amp;SOURCE!O1509,"")
 )
)
)</f>
        <v>/* 1471 */  { fnGetFirstGregorianDay,       NOPARAM,                     "J/G?",                                        "J/G?",                                        (0 &lt;&lt; TAM_MAX_BITS) |     0, CAT_FNCT | SLS_ENABLED   | US_ENABLED   | EIM_DISABLED | PTP_NONE         },</v>
      </c>
    </row>
    <row r="1510" spans="1:1">
      <c r="A1510" s="80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IF(lookups!$E$2-LEN(SOURCE!C1510) &gt;= 0, REPT(" ",lookups!$E$2-LEN(SOURCE!C1510)), "")&amp;
      SOURCE!D1510&amp;", "&amp; IF(lookups!$F$2-LEN(SOURCE!D1510) &gt;= 0, REPT(" ",lookups!$F$2-LEN(SOURCE!D1510)), "")&amp;
      SOURCE!E1510&amp;", "&amp; IF(lookups!$G$2-LEN(SOURCE!E1510) &gt;=0, REPT(" ",lookups!$G$2-LEN(SOURCE!E1510)), "")&amp;
      SOURCE!F1510&amp;", "&amp; IF(lookups!$H$2-LEN(SOURCE!F1510) &gt;= 0, REPT(" ",lookups!$H$2-LEN(SOURCE!F1510)+2), "")&amp;"("&amp;
      SUBSTITUTE(TEXT(SOURCE!G1510,"??0"),"  ","")&amp;" &lt;&lt; TAM_MAX_BITS) |"&amp; IF(lookups!$I$2-3 &gt;= 0, REPT(" ",MAX(1,lookups!$I$2-5+4+1-1-LEN(  IF(ISTEXT(SOURCE!H1510),SOURCE!H1510,  SUBSTITUTE(SUBSTITUTE(TEXT(SOURCE!H1510,"????0"),"  ","")," ",""))   ))), "")&amp;
       IF(ISTEXT(SOURCE!H1510),SOURCE!H1510, SUBSTITUTE(SUBSTITUTE(TEXT(SOURCE!H1510,"????0"),"  ","")," ",""))   &amp;","&amp; IF(lookups!$J$2-3 &gt;= 0, REPT(" ",lookups!$J$2-3-5), "")&amp;
      SOURCE!I1510&amp;
" | "&amp; IF(lookups!$K$2-LEN(SOURCE!I1510) &gt;= 0, REPT(" ",lookups!$K$2-LEN(SOURCE!I1510)), "")&amp;
      SOURCE!J1510&amp;      IF(lookups!$L$2-LEN(SOURCE!J1510) &gt;= 0, REPT(" ",lookups!$L$2-LEN(SOURCE!J1510)), "")&amp;
" | "&amp; IF(lookups!$K$2-LEN(SOURCE!I1510) &gt;= 0, REPT(" ",lookups!$K$2-LEN(SOURCE!I1510)), "")&amp;
      SOURCE!K1510&amp;      IF(lookups!$L$2-LEN(SOURCE!K1510) &gt;= 0, REPT(" ",lookups!$M$2-LEN(SOURCE!K1510)), "")&amp;
" | "&amp; SOURCE!L1510&amp;      IF(lookups!$O$2-LEN(SOURCE!L1510) &gt;= 0, REPT(" ",lookups!$O$2-LEN(SOURCE!L1510)), "")&amp;
" | "&amp; SOURCE!M1510&amp;      IF(lookups!$P$2-LEN(SOURCE!M1510) &gt;= 0, REPT(" ",lookups!$P$2-LEN(SOURCE!M1510)), "")&amp;
      "},"&amp;IF(SOURCE!O1510&lt;&gt;"",""&amp;SOURCE!O1510,"")
 )
)
)</f>
        <v>/* 1472 */  { fnFib,                        NOPARAM,                     "FIB",                                         "FIB",                                         (0 &lt;&lt; TAM_MAX_BITS) |     0, CAT_FNCT | SLS_ENABLED   | US_ENABLED   | EIM_ENABLED  | PTP_NONE         },</v>
      </c>
    </row>
    <row r="1511" spans="1:1">
      <c r="A1511" s="80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IF(lookups!$E$2-LEN(SOURCE!C1511) &gt;= 0, REPT(" ",lookups!$E$2-LEN(SOURCE!C1511)), "")&amp;
      SOURCE!D1511&amp;", "&amp; IF(lookups!$F$2-LEN(SOURCE!D1511) &gt;= 0, REPT(" ",lookups!$F$2-LEN(SOURCE!D1511)), "")&amp;
      SOURCE!E1511&amp;", "&amp; IF(lookups!$G$2-LEN(SOURCE!E1511) &gt;=0, REPT(" ",lookups!$G$2-LEN(SOURCE!E1511)), "")&amp;
      SOURCE!F1511&amp;", "&amp; IF(lookups!$H$2-LEN(SOURCE!F1511) &gt;= 0, REPT(" ",lookups!$H$2-LEN(SOURCE!F1511)+2), "")&amp;"("&amp;
      SUBSTITUTE(TEXT(SOURCE!G1511,"??0"),"  ","")&amp;" &lt;&lt; TAM_MAX_BITS) |"&amp; IF(lookups!$I$2-3 &gt;= 0, REPT(" ",MAX(1,lookups!$I$2-5+4+1-1-LEN(  IF(ISTEXT(SOURCE!H1511),SOURCE!H1511,  SUBSTITUTE(SUBSTITUTE(TEXT(SOURCE!H1511,"????0"),"  ","")," ",""))   ))), "")&amp;
       IF(ISTEXT(SOURCE!H1511),SOURCE!H1511, SUBSTITUTE(SUBSTITUTE(TEXT(SOURCE!H1511,"????0"),"  ","")," ",""))   &amp;","&amp; IF(lookups!$J$2-3 &gt;= 0, REPT(" ",lookups!$J$2-3-5), "")&amp;
      SOURCE!I1511&amp;
" | "&amp; IF(lookups!$K$2-LEN(SOURCE!I1511) &gt;= 0, REPT(" ",lookups!$K$2-LEN(SOURCE!I1511)), "")&amp;
      SOURCE!J1511&amp;      IF(lookups!$L$2-LEN(SOURCE!J1511) &gt;= 0, REPT(" ",lookups!$L$2-LEN(SOURCE!J1511)), "")&amp;
" | "&amp; IF(lookups!$K$2-LEN(SOURCE!I1511) &gt;= 0, REPT(" ",lookups!$K$2-LEN(SOURCE!I1511)), "")&amp;
      SOURCE!K1511&amp;      IF(lookups!$L$2-LEN(SOURCE!K1511) &gt;= 0, REPT(" ",lookups!$M$2-LEN(SOURCE!K1511)), "")&amp;
" | "&amp; SOURCE!L1511&amp;      IF(lookups!$O$2-LEN(SOURCE!L1511) &gt;= 0, REPT(" ",lookups!$O$2-LEN(SOURCE!L1511)), "")&amp;
" | "&amp; SOURCE!M1511&amp;      IF(lookups!$P$2-LEN(SOURCE!M1511) &gt;= 0, REPT(" ",lookups!$P$2-LEN(SOURCE!M1511)), "")&amp;
      "},"&amp;IF(SOURCE!O1511&lt;&gt;"",""&amp;SOURCE!O1511,"")
 )
)
)</f>
        <v>/* 1473 */  { fnDisplayFormatFix,           TM_VALUE,                    "FIX",                                         "FIX",                                         (0 &lt;&lt; TAM_MAX_BITS) | DSP_MAX, CAT_FNCT | SLS_ENABLED   | US_ENABLED   | EIM_DISABLED | PTP_NUMBER_8     },</v>
      </c>
    </row>
    <row r="1512" spans="1:1">
      <c r="A1512" s="80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IF(lookups!$E$2-LEN(SOURCE!C1512) &gt;= 0, REPT(" ",lookups!$E$2-LEN(SOURCE!C1512)), "")&amp;
      SOURCE!D1512&amp;", "&amp; IF(lookups!$F$2-LEN(SOURCE!D1512) &gt;= 0, REPT(" ",lookups!$F$2-LEN(SOURCE!D1512)), "")&amp;
      SOURCE!E1512&amp;", "&amp; IF(lookups!$G$2-LEN(SOURCE!E1512) &gt;=0, REPT(" ",lookups!$G$2-LEN(SOURCE!E1512)), "")&amp;
      SOURCE!F1512&amp;", "&amp; IF(lookups!$H$2-LEN(SOURCE!F1512) &gt;= 0, REPT(" ",lookups!$H$2-LEN(SOURCE!F1512)+2), "")&amp;"("&amp;
      SUBSTITUTE(TEXT(SOURCE!G1512,"??0"),"  ","")&amp;" &lt;&lt; TAM_MAX_BITS) |"&amp; IF(lookups!$I$2-3 &gt;= 0, REPT(" ",MAX(1,lookups!$I$2-5+4+1-1-LEN(  IF(ISTEXT(SOURCE!H1512),SOURCE!H1512,  SUBSTITUTE(SUBSTITUTE(TEXT(SOURCE!H1512,"????0"),"  ","")," ",""))   ))), "")&amp;
       IF(ISTEXT(SOURCE!H1512),SOURCE!H1512, SUBSTITUTE(SUBSTITUTE(TEXT(SOURCE!H1512,"????0"),"  ","")," ",""))   &amp;","&amp; IF(lookups!$J$2-3 &gt;= 0, REPT(" ",lookups!$J$2-3-5), "")&amp;
      SOURCE!I1512&amp;
" | "&amp; IF(lookups!$K$2-LEN(SOURCE!I1512) &gt;= 0, REPT(" ",lookups!$K$2-LEN(SOURCE!I1512)), "")&amp;
      SOURCE!J1512&amp;      IF(lookups!$L$2-LEN(SOURCE!J1512) &gt;= 0, REPT(" ",lookups!$L$2-LEN(SOURCE!J1512)), "")&amp;
" | "&amp; IF(lookups!$K$2-LEN(SOURCE!I1512) &gt;= 0, REPT(" ",lookups!$K$2-LEN(SOURCE!I1512)), "")&amp;
      SOURCE!K1512&amp;      IF(lookups!$L$2-LEN(SOURCE!K1512) &gt;= 0, REPT(" ",lookups!$M$2-LEN(SOURCE!K1512)), "")&amp;
" | "&amp; SOURCE!L1512&amp;      IF(lookups!$O$2-LEN(SOURCE!L1512) &gt;= 0, REPT(" ",lookups!$O$2-LEN(SOURCE!L1512)), "")&amp;
" | "&amp; SOURCE!M1512&amp;      IF(lookups!$P$2-LEN(SOURCE!M1512) &gt;= 0, REPT(" ",lookups!$P$2-LEN(SOURCE!M1512)), "")&amp;
      "},"&amp;IF(SOURCE!O1512&lt;&gt;"",""&amp;SOURCE!O1512,"")
 )
)
)</f>
        <v>/* 1474 */  { fnDiskInfo,                   NOPARAM,                     "DISK?",                                       "DISK?",                                       (0 &lt;&lt; TAM_MAX_BITS) |     0, CAT_FNCT | SLS_ENABLED   | US_ENABLED   | EIM_DISABLED | PTP_NONE         },</v>
      </c>
    </row>
    <row r="1513" spans="1:1">
      <c r="A1513" s="80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IF(lookups!$E$2-LEN(SOURCE!C1513) &gt;= 0, REPT(" ",lookups!$E$2-LEN(SOURCE!C1513)), "")&amp;
      SOURCE!D1513&amp;", "&amp; IF(lookups!$F$2-LEN(SOURCE!D1513) &gt;= 0, REPT(" ",lookups!$F$2-LEN(SOURCE!D1513)), "")&amp;
      SOURCE!E1513&amp;", "&amp; IF(lookups!$G$2-LEN(SOURCE!E1513) &gt;=0, REPT(" ",lookups!$G$2-LEN(SOURCE!E1513)), "")&amp;
      SOURCE!F1513&amp;", "&amp; IF(lookups!$H$2-LEN(SOURCE!F1513) &gt;= 0, REPT(" ",lookups!$H$2-LEN(SOURCE!F1513)+2), "")&amp;"("&amp;
      SUBSTITUTE(TEXT(SOURCE!G1513,"??0"),"  ","")&amp;" &lt;&lt; TAM_MAX_BITS) |"&amp; IF(lookups!$I$2-3 &gt;= 0, REPT(" ",MAX(1,lookups!$I$2-5+4+1-1-LEN(  IF(ISTEXT(SOURCE!H1513),SOURCE!H1513,  SUBSTITUTE(SUBSTITUTE(TEXT(SOURCE!H1513,"????0"),"  ","")," ",""))   ))), "")&amp;
       IF(ISTEXT(SOURCE!H1513),SOURCE!H1513, SUBSTITUTE(SUBSTITUTE(TEXT(SOURCE!H1513,"????0"),"  ","")," ",""))   &amp;","&amp; IF(lookups!$J$2-3 &gt;= 0, REPT(" ",lookups!$J$2-3-5), "")&amp;
      SOURCE!I1513&amp;
" | "&amp; IF(lookups!$K$2-LEN(SOURCE!I1513) &gt;= 0, REPT(" ",lookups!$K$2-LEN(SOURCE!I1513)), "")&amp;
      SOURCE!J1513&amp;      IF(lookups!$L$2-LEN(SOURCE!J1513) &gt;= 0, REPT(" ",lookups!$L$2-LEN(SOURCE!J1513)), "")&amp;
" | "&amp; IF(lookups!$K$2-LEN(SOURCE!I1513) &gt;= 0, REPT(" ",lookups!$K$2-LEN(SOURCE!I1513)), "")&amp;
      SOURCE!K1513&amp;      IF(lookups!$L$2-LEN(SOURCE!K1513) &gt;= 0, REPT(" ",lookups!$M$2-LEN(SOURCE!K1513)), "")&amp;
" | "&amp; SOURCE!L1513&amp;      IF(lookups!$O$2-LEN(SOURCE!L1513) &gt;= 0, REPT(" ",lookups!$O$2-LEN(SOURCE!L1513)), "")&amp;
" | "&amp; SOURCE!M1513&amp;      IF(lookups!$P$2-LEN(SOURCE!M1513) &gt;= 0, REPT(" ",lookups!$P$2-LEN(SOURCE!M1513)), "")&amp;
      "},"&amp;IF(SOURCE!O1513&lt;&gt;"",""&amp;SOURCE!O1513,"")
 )
)
)</f>
        <v>/* 1475 */  { fn1stDeriv,                   TM_LABEL,                    "f'(x)",                                       "f'(x)",                                       (0 &lt;&lt; TAM_MAX_BITS) |    99, CAT_FNCT | SLS_ENABLED   | US_ENABLED   | EIM_DISABLED | PTP_LABEL        },</v>
      </c>
    </row>
    <row r="1514" spans="1:1">
      <c r="A1514" s="80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IF(lookups!$E$2-LEN(SOURCE!C1514) &gt;= 0, REPT(" ",lookups!$E$2-LEN(SOURCE!C1514)), "")&amp;
      SOURCE!D1514&amp;", "&amp; IF(lookups!$F$2-LEN(SOURCE!D1514) &gt;= 0, REPT(" ",lookups!$F$2-LEN(SOURCE!D1514)), "")&amp;
      SOURCE!E1514&amp;", "&amp; IF(lookups!$G$2-LEN(SOURCE!E1514) &gt;=0, REPT(" ",lookups!$G$2-LEN(SOURCE!E1514)), "")&amp;
      SOURCE!F1514&amp;", "&amp; IF(lookups!$H$2-LEN(SOURCE!F1514) &gt;= 0, REPT(" ",lookups!$H$2-LEN(SOURCE!F1514)+2), "")&amp;"("&amp;
      SUBSTITUTE(TEXT(SOURCE!G1514,"??0"),"  ","")&amp;" &lt;&lt; TAM_MAX_BITS) |"&amp; IF(lookups!$I$2-3 &gt;= 0, REPT(" ",MAX(1,lookups!$I$2-5+4+1-1-LEN(  IF(ISTEXT(SOURCE!H1514),SOURCE!H1514,  SUBSTITUTE(SUBSTITUTE(TEXT(SOURCE!H1514,"????0"),"  ","")," ",""))   ))), "")&amp;
       IF(ISTEXT(SOURCE!H1514),SOURCE!H1514, SUBSTITUTE(SUBSTITUTE(TEXT(SOURCE!H1514,"????0"),"  ","")," ",""))   &amp;","&amp; IF(lookups!$J$2-3 &gt;= 0, REPT(" ",lookups!$J$2-3-5), "")&amp;
      SOURCE!I1514&amp;
" | "&amp; IF(lookups!$K$2-LEN(SOURCE!I1514) &gt;= 0, REPT(" ",lookups!$K$2-LEN(SOURCE!I1514)), "")&amp;
      SOURCE!J1514&amp;      IF(lookups!$L$2-LEN(SOURCE!J1514) &gt;= 0, REPT(" ",lookups!$L$2-LEN(SOURCE!J1514)), "")&amp;
" | "&amp; IF(lookups!$K$2-LEN(SOURCE!I1514) &gt;= 0, REPT(" ",lookups!$K$2-LEN(SOURCE!I1514)), "")&amp;
      SOURCE!K1514&amp;      IF(lookups!$L$2-LEN(SOURCE!K1514) &gt;= 0, REPT(" ",lookups!$M$2-LEN(SOURCE!K1514)), "")&amp;
" | "&amp; SOURCE!L1514&amp;      IF(lookups!$O$2-LEN(SOURCE!L1514) &gt;= 0, REPT(" ",lookups!$O$2-LEN(SOURCE!L1514)), "")&amp;
" | "&amp; SOURCE!M1514&amp;      IF(lookups!$P$2-LEN(SOURCE!M1514) &gt;= 0, REPT(" ",lookups!$P$2-LEN(SOURCE!M1514)), "")&amp;
      "},"&amp;IF(SOURCE!O1514&lt;&gt;"",""&amp;SOURCE!O1514,"")
 )
)
)</f>
        <v>/* 1476 */  { fn2ndDeriv,                   TM_LABEL,                    "f\"(x)",                                      "f\"(x)",                                      (0 &lt;&lt; TAM_MAX_BITS) |    99, CAT_FNCT | SLS_ENABLED   | US_ENABLED   | EIM_DISABLED | PTP_LABEL        },</v>
      </c>
    </row>
    <row r="1515" spans="1:1">
      <c r="A1515" s="80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IF(lookups!$E$2-LEN(SOURCE!C1515) &gt;= 0, REPT(" ",lookups!$E$2-LEN(SOURCE!C1515)), "")&amp;
      SOURCE!D1515&amp;", "&amp; IF(lookups!$F$2-LEN(SOURCE!D1515) &gt;= 0, REPT(" ",lookups!$F$2-LEN(SOURCE!D1515)), "")&amp;
      SOURCE!E1515&amp;", "&amp; IF(lookups!$G$2-LEN(SOURCE!E1515) &gt;=0, REPT(" ",lookups!$G$2-LEN(SOURCE!E1515)), "")&amp;
      SOURCE!F1515&amp;", "&amp; IF(lookups!$H$2-LEN(SOURCE!F1515) &gt;= 0, REPT(" ",lookups!$H$2-LEN(SOURCE!F1515)+2), "")&amp;"("&amp;
      SUBSTITUTE(TEXT(SOURCE!G1515,"??0"),"  ","")&amp;" &lt;&lt; TAM_MAX_BITS) |"&amp; IF(lookups!$I$2-3 &gt;= 0, REPT(" ",MAX(1,lookups!$I$2-5+4+1-1-LEN(  IF(ISTEXT(SOURCE!H1515),SOURCE!H1515,  SUBSTITUTE(SUBSTITUTE(TEXT(SOURCE!H1515,"????0"),"  ","")," ",""))   ))), "")&amp;
       IF(ISTEXT(SOURCE!H1515),SOURCE!H1515, SUBSTITUTE(SUBSTITUTE(TEXT(SOURCE!H1515,"????0"),"  ","")," ",""))   &amp;","&amp; IF(lookups!$J$2-3 &gt;= 0, REPT(" ",lookups!$J$2-3-5), "")&amp;
      SOURCE!I1515&amp;
" | "&amp; IF(lookups!$K$2-LEN(SOURCE!I1515) &gt;= 0, REPT(" ",lookups!$K$2-LEN(SOURCE!I1515)), "")&amp;
      SOURCE!J1515&amp;      IF(lookups!$L$2-LEN(SOURCE!J1515) &gt;= 0, REPT(" ",lookups!$L$2-LEN(SOURCE!J1515)), "")&amp;
" | "&amp; IF(lookups!$K$2-LEN(SOURCE!I1515) &gt;= 0, REPT(" ",lookups!$K$2-LEN(SOURCE!I1515)), "")&amp;
      SOURCE!K1515&amp;      IF(lookups!$L$2-LEN(SOURCE!K1515) &gt;= 0, REPT(" ",lookups!$M$2-LEN(SOURCE!K1515)), "")&amp;
" | "&amp; SOURCE!L1515&amp;      IF(lookups!$O$2-LEN(SOURCE!L1515) &gt;= 0, REPT(" ",lookups!$O$2-LEN(SOURCE!L1515)), "")&amp;
" | "&amp; SOURCE!M1515&amp;      IF(lookups!$P$2-LEN(SOURCE!M1515) &gt;= 0, REPT(" ",lookups!$P$2-LEN(SOURCE!M1515)), "")&amp;
      "},"&amp;IF(SOURCE!O1515&lt;&gt;"",""&amp;SOURCE!O1515,"")
 )
)
)</f>
        <v>/* 1477 */  { itemToBeCoded,                NOPARAM,                     "1477",                                        "1477",                                        (0 &lt;&lt; TAM_MAX_BITS) |     0, CAT_FREE | SLS_ENABLED   | US_ENABLED   | EIM_DISABLED | PTP_NUMBER_8     },</v>
      </c>
    </row>
    <row r="1516" spans="1:1">
      <c r="A1516" s="80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IF(lookups!$E$2-LEN(SOURCE!C1516) &gt;= 0, REPT(" ",lookups!$E$2-LEN(SOURCE!C1516)), "")&amp;
      SOURCE!D1516&amp;", "&amp; IF(lookups!$F$2-LEN(SOURCE!D1516) &gt;= 0, REPT(" ",lookups!$F$2-LEN(SOURCE!D1516)), "")&amp;
      SOURCE!E1516&amp;", "&amp; IF(lookups!$G$2-LEN(SOURCE!E1516) &gt;=0, REPT(" ",lookups!$G$2-LEN(SOURCE!E1516)), "")&amp;
      SOURCE!F1516&amp;", "&amp; IF(lookups!$H$2-LEN(SOURCE!F1516) &gt;= 0, REPT(" ",lookups!$H$2-LEN(SOURCE!F1516)+2), "")&amp;"("&amp;
      SUBSTITUTE(TEXT(SOURCE!G1516,"??0"),"  ","")&amp;" &lt;&lt; TAM_MAX_BITS) |"&amp; IF(lookups!$I$2-3 &gt;= 0, REPT(" ",MAX(1,lookups!$I$2-5+4+1-1-LEN(  IF(ISTEXT(SOURCE!H1516),SOURCE!H1516,  SUBSTITUTE(SUBSTITUTE(TEXT(SOURCE!H1516,"????0"),"  ","")," ",""))   ))), "")&amp;
       IF(ISTEXT(SOURCE!H1516),SOURCE!H1516, SUBSTITUTE(SUBSTITUTE(TEXT(SOURCE!H1516,"????0"),"  ","")," ",""))   &amp;","&amp; IF(lookups!$J$2-3 &gt;= 0, REPT(" ",lookups!$J$2-3-5), "")&amp;
      SOURCE!I1516&amp;
" | "&amp; IF(lookups!$K$2-LEN(SOURCE!I1516) &gt;= 0, REPT(" ",lookups!$K$2-LEN(SOURCE!I1516)), "")&amp;
      SOURCE!J1516&amp;      IF(lookups!$L$2-LEN(SOURCE!J1516) &gt;= 0, REPT(" ",lookups!$L$2-LEN(SOURCE!J1516)), "")&amp;
" | "&amp; IF(lookups!$K$2-LEN(SOURCE!I1516) &gt;= 0, REPT(" ",lookups!$K$2-LEN(SOURCE!I1516)), "")&amp;
      SOURCE!K1516&amp;      IF(lookups!$L$2-LEN(SOURCE!K1516) &gt;= 0, REPT(" ",lookups!$M$2-LEN(SOURCE!K1516)), "")&amp;
" | "&amp; SOURCE!L1516&amp;      IF(lookups!$O$2-LEN(SOURCE!L1516) &gt;= 0, REPT(" ",lookups!$O$2-LEN(SOURCE!L1516)), "")&amp;
" | "&amp; SOURCE!M1516&amp;      IF(lookups!$P$2-LEN(SOURCE!M1516) &gt;= 0, REPT(" ",lookups!$P$2-LEN(SOURCE!M1516)), "")&amp;
      "},"&amp;IF(SOURCE!O1516&lt;&gt;"",""&amp;SOURCE!O1516,"")
 )
)
)</f>
        <v>/* 1478 */  { fnGd,                         NOPARAM,                     "g" STD_SUB_d,                                 "g" STD_SUB_d,                                 (0 &lt;&lt; TAM_MAX_BITS) |     0, CAT_FNCT | SLS_ENABLED   | US_ENABLED   | EIM_ENABLED  | PTP_NONE         },</v>
      </c>
    </row>
    <row r="1517" spans="1:1">
      <c r="A1517" s="80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IF(lookups!$E$2-LEN(SOURCE!C1517) &gt;= 0, REPT(" ",lookups!$E$2-LEN(SOURCE!C1517)), "")&amp;
      SOURCE!D1517&amp;", "&amp; IF(lookups!$F$2-LEN(SOURCE!D1517) &gt;= 0, REPT(" ",lookups!$F$2-LEN(SOURCE!D1517)), "")&amp;
      SOURCE!E1517&amp;", "&amp; IF(lookups!$G$2-LEN(SOURCE!E1517) &gt;=0, REPT(" ",lookups!$G$2-LEN(SOURCE!E1517)), "")&amp;
      SOURCE!F1517&amp;", "&amp; IF(lookups!$H$2-LEN(SOURCE!F1517) &gt;= 0, REPT(" ",lookups!$H$2-LEN(SOURCE!F1517)+2), "")&amp;"("&amp;
      SUBSTITUTE(TEXT(SOURCE!G1517,"??0"),"  ","")&amp;" &lt;&lt; TAM_MAX_BITS) |"&amp; IF(lookups!$I$2-3 &gt;= 0, REPT(" ",MAX(1,lookups!$I$2-5+4+1-1-LEN(  IF(ISTEXT(SOURCE!H1517),SOURCE!H1517,  SUBSTITUTE(SUBSTITUTE(TEXT(SOURCE!H1517,"????0"),"  ","")," ",""))   ))), "")&amp;
       IF(ISTEXT(SOURCE!H1517),SOURCE!H1517, SUBSTITUTE(SUBSTITUTE(TEXT(SOURCE!H1517,"????0"),"  ","")," ",""))   &amp;","&amp; IF(lookups!$J$2-3 &gt;= 0, REPT(" ",lookups!$J$2-3-5), "")&amp;
      SOURCE!I1517&amp;
" | "&amp; IF(lookups!$K$2-LEN(SOURCE!I1517) &gt;= 0, REPT(" ",lookups!$K$2-LEN(SOURCE!I1517)), "")&amp;
      SOURCE!J1517&amp;      IF(lookups!$L$2-LEN(SOURCE!J1517) &gt;= 0, REPT(" ",lookups!$L$2-LEN(SOURCE!J1517)), "")&amp;
" | "&amp; IF(lookups!$K$2-LEN(SOURCE!I1517) &gt;= 0, REPT(" ",lookups!$K$2-LEN(SOURCE!I1517)), "")&amp;
      SOURCE!K1517&amp;      IF(lookups!$L$2-LEN(SOURCE!K1517) &gt;= 0, REPT(" ",lookups!$M$2-LEN(SOURCE!K1517)), "")&amp;
" | "&amp; SOURCE!L1517&amp;      IF(lookups!$O$2-LEN(SOURCE!L1517) &gt;= 0, REPT(" ",lookups!$O$2-LEN(SOURCE!L1517)), "")&amp;
" | "&amp; SOURCE!M1517&amp;      IF(lookups!$P$2-LEN(SOURCE!M1517) &gt;= 0, REPT(" ",lookups!$P$2-LEN(SOURCE!M1517)), "")&amp;
      "},"&amp;IF(SOURCE!O1517&lt;&gt;"",""&amp;SOURCE!O1517,"")
 )
)
)</f>
        <v>/* 1479 */  { fnInvGd,                      NOPARAM,                     "g" STD_SUB_d STD_SUP_MINUS_1,                 "g" STD_SUB_d STD_SUP_MINUS_1,                 (0 &lt;&lt; TAM_MAX_BITS) |     0, CAT_FNCT | SLS_ENABLED   | US_ENABLED   | EIM_ENABLED  | PTP_NONE         },</v>
      </c>
    </row>
    <row r="1518" spans="1:1">
      <c r="A1518" s="80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IF(lookups!$E$2-LEN(SOURCE!C1518) &gt;= 0, REPT(" ",lookups!$E$2-LEN(SOURCE!C1518)), "")&amp;
      SOURCE!D1518&amp;", "&amp; IF(lookups!$F$2-LEN(SOURCE!D1518) &gt;= 0, REPT(" ",lookups!$F$2-LEN(SOURCE!D1518)), "")&amp;
      SOURCE!E1518&amp;", "&amp; IF(lookups!$G$2-LEN(SOURCE!E1518) &gt;=0, REPT(" ",lookups!$G$2-LEN(SOURCE!E1518)), "")&amp;
      SOURCE!F1518&amp;", "&amp; IF(lookups!$H$2-LEN(SOURCE!F1518) &gt;= 0, REPT(" ",lookups!$H$2-LEN(SOURCE!F1518)+2), "")&amp;"("&amp;
      SUBSTITUTE(TEXT(SOURCE!G1518,"??0"),"  ","")&amp;" &lt;&lt; TAM_MAX_BITS) |"&amp; IF(lookups!$I$2-3 &gt;= 0, REPT(" ",MAX(1,lookups!$I$2-5+4+1-1-LEN(  IF(ISTEXT(SOURCE!H1518),SOURCE!H1518,  SUBSTITUTE(SUBSTITUTE(TEXT(SOURCE!H1518,"????0"),"  ","")," ",""))   ))), "")&amp;
       IF(ISTEXT(SOURCE!H1518),SOURCE!H1518, SUBSTITUTE(SUBSTITUTE(TEXT(SOURCE!H1518,"????0"),"  ","")," ",""))   &amp;","&amp; IF(lookups!$J$2-3 &gt;= 0, REPT(" ",lookups!$J$2-3-5), "")&amp;
      SOURCE!I1518&amp;
" | "&amp; IF(lookups!$K$2-LEN(SOURCE!I1518) &gt;= 0, REPT(" ",lookups!$K$2-LEN(SOURCE!I1518)), "")&amp;
      SOURCE!J1518&amp;      IF(lookups!$L$2-LEN(SOURCE!J1518) &gt;= 0, REPT(" ",lookups!$L$2-LEN(SOURCE!J1518)), "")&amp;
" | "&amp; IF(lookups!$K$2-LEN(SOURCE!I1518) &gt;= 0, REPT(" ",lookups!$K$2-LEN(SOURCE!I1518)), "")&amp;
      SOURCE!K1518&amp;      IF(lookups!$L$2-LEN(SOURCE!K1518) &gt;= 0, REPT(" ",lookups!$M$2-LEN(SOURCE!K1518)), "")&amp;
" | "&amp; SOURCE!L1518&amp;      IF(lookups!$O$2-LEN(SOURCE!L1518) &gt;= 0, REPT(" ",lookups!$O$2-LEN(SOURCE!L1518)), "")&amp;
" | "&amp; SOURCE!M1518&amp;      IF(lookups!$P$2-LEN(SOURCE!M1518) &gt;= 0, REPT(" ",lookups!$P$2-LEN(SOURCE!M1518)), "")&amp;
      "},"&amp;IF(SOURCE!O1518&lt;&gt;"",""&amp;SOURCE!O1518,"")
 )
)
)</f>
        <v>/* 1480 */  { fnAngularMode,                amGrad,                      "GRAD",                                        "GRAD",                                        (0 &lt;&lt; TAM_MAX_BITS) |     0, CAT_FNCT | SLS_ENABLED   | US_ENABLED   | EIM_DISABLED | PTP_NONE         },</v>
      </c>
    </row>
    <row r="1519" spans="1:1">
      <c r="A1519" s="80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IF(lookups!$E$2-LEN(SOURCE!C1519) &gt;= 0, REPT(" ",lookups!$E$2-LEN(SOURCE!C1519)), "")&amp;
      SOURCE!D1519&amp;", "&amp; IF(lookups!$F$2-LEN(SOURCE!D1519) &gt;= 0, REPT(" ",lookups!$F$2-LEN(SOURCE!D1519)), "")&amp;
      SOURCE!E1519&amp;", "&amp; IF(lookups!$G$2-LEN(SOURCE!E1519) &gt;=0, REPT(" ",lookups!$G$2-LEN(SOURCE!E1519)), "")&amp;
      SOURCE!F1519&amp;", "&amp; IF(lookups!$H$2-LEN(SOURCE!F1519) &gt;= 0, REPT(" ",lookups!$H$2-LEN(SOURCE!F1519)+2), "")&amp;"("&amp;
      SUBSTITUTE(TEXT(SOURCE!G1519,"??0"),"  ","")&amp;" &lt;&lt; TAM_MAX_BITS) |"&amp; IF(lookups!$I$2-3 &gt;= 0, REPT(" ",MAX(1,lookups!$I$2-5+4+1-1-LEN(  IF(ISTEXT(SOURCE!H1519),SOURCE!H1519,  SUBSTITUTE(SUBSTITUTE(TEXT(SOURCE!H1519,"????0"),"  ","")," ",""))   ))), "")&amp;
       IF(ISTEXT(SOURCE!H1519),SOURCE!H1519, SUBSTITUTE(SUBSTITUTE(TEXT(SOURCE!H1519,"????0"),"  ","")," ",""))   &amp;","&amp; IF(lookups!$J$2-3 &gt;= 0, REPT(" ",lookups!$J$2-3-5), "")&amp;
      SOURCE!I1519&amp;
" | "&amp; IF(lookups!$K$2-LEN(SOURCE!I1519) &gt;= 0, REPT(" ",lookups!$K$2-LEN(SOURCE!I1519)), "")&amp;
      SOURCE!J1519&amp;      IF(lookups!$L$2-LEN(SOURCE!J1519) &gt;= 0, REPT(" ",lookups!$L$2-LEN(SOURCE!J1519)), "")&amp;
" | "&amp; IF(lookups!$K$2-LEN(SOURCE!I1519) &gt;= 0, REPT(" ",lookups!$K$2-LEN(SOURCE!I1519)), "")&amp;
      SOURCE!K1519&amp;      IF(lookups!$L$2-LEN(SOURCE!K1519) &gt;= 0, REPT(" ",lookups!$M$2-LEN(SOURCE!K1519)), "")&amp;
" | "&amp; SOURCE!L1519&amp;      IF(lookups!$O$2-LEN(SOURCE!L1519) &gt;= 0, REPT(" ",lookups!$O$2-LEN(SOURCE!L1519)), "")&amp;
" | "&amp; SOURCE!M1519&amp;      IF(lookups!$P$2-LEN(SOURCE!M1519) &gt;= 0, REPT(" ",lookups!$P$2-LEN(SOURCE!M1519)), "")&amp;
      "},"&amp;IF(SOURCE!O1519&lt;&gt;"",""&amp;SOURCE!O1519,"")
 )
)
)</f>
        <v>/* 1481 */  { itemToBeCoded,                NOPARAM,                     "1481",                                        "1481",                                        (0 &lt;&lt; TAM_MAX_BITS) |     0, CAT_FREE | SLS_ENABLED   | US_UNCHANGED | EIM_DISABLED | PTP_DISABLED     },</v>
      </c>
    </row>
    <row r="1520" spans="1:1">
      <c r="A1520" s="80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IF(lookups!$E$2-LEN(SOURCE!C1520) &gt;= 0, REPT(" ",lookups!$E$2-LEN(SOURCE!C1520)), "")&amp;
      SOURCE!D1520&amp;", "&amp; IF(lookups!$F$2-LEN(SOURCE!D1520) &gt;= 0, REPT(" ",lookups!$F$2-LEN(SOURCE!D1520)), "")&amp;
      SOURCE!E1520&amp;", "&amp; IF(lookups!$G$2-LEN(SOURCE!E1520) &gt;=0, REPT(" ",lookups!$G$2-LEN(SOURCE!E1520)), "")&amp;
      SOURCE!F1520&amp;", "&amp; IF(lookups!$H$2-LEN(SOURCE!F1520) &gt;= 0, REPT(" ",lookups!$H$2-LEN(SOURCE!F1520)+2), "")&amp;"("&amp;
      SUBSTITUTE(TEXT(SOURCE!G1520,"??0"),"  ","")&amp;" &lt;&lt; TAM_MAX_BITS) |"&amp; IF(lookups!$I$2-3 &gt;= 0, REPT(" ",MAX(1,lookups!$I$2-5+4+1-1-LEN(  IF(ISTEXT(SOURCE!H1520),SOURCE!H1520,  SUBSTITUTE(SUBSTITUTE(TEXT(SOURCE!H1520,"????0"),"  ","")," ",""))   ))), "")&amp;
       IF(ISTEXT(SOURCE!H1520),SOURCE!H1520, SUBSTITUTE(SUBSTITUTE(TEXT(SOURCE!H1520,"????0"),"  ","")," ",""))   &amp;","&amp; IF(lookups!$J$2-3 &gt;= 0, REPT(" ",lookups!$J$2-3-5), "")&amp;
      SOURCE!I1520&amp;
" | "&amp; IF(lookups!$K$2-LEN(SOURCE!I1520) &gt;= 0, REPT(" ",lookups!$K$2-LEN(SOURCE!I1520)), "")&amp;
      SOURCE!J1520&amp;      IF(lookups!$L$2-LEN(SOURCE!J1520) &gt;= 0, REPT(" ",lookups!$L$2-LEN(SOURCE!J1520)), "")&amp;
" | "&amp; IF(lookups!$K$2-LEN(SOURCE!I1520) &gt;= 0, REPT(" ",lookups!$K$2-LEN(SOURCE!I1520)), "")&amp;
      SOURCE!K1520&amp;      IF(lookups!$L$2-LEN(SOURCE!K1520) &gt;= 0, REPT(" ",lookups!$M$2-LEN(SOURCE!K1520)), "")&amp;
" | "&amp; SOURCE!L1520&amp;      IF(lookups!$O$2-LEN(SOURCE!L1520) &gt;= 0, REPT(" ",lookups!$O$2-LEN(SOURCE!L1520)), "")&amp;
" | "&amp; SOURCE!M1520&amp;      IF(lookups!$P$2-LEN(SOURCE!M1520) &gt;= 0, REPT(" ",lookups!$P$2-LEN(SOURCE!M1520)), "")&amp;
      "},"&amp;IF(SOURCE!O1520&lt;&gt;"",""&amp;SOURCE!O1520,"")
 )
)
)</f>
        <v>/* 1482 */  { fnGotoDot,                    NOPARAM,                     "GTO.",                                        "GTO.",                                        (0 &lt;&lt; TAM_MAX_BITS) | 16383, CAT_FNCT | SLS_ENABLED   | US_CANCEL    | EIM_DISABLED | PTP_DISABLED     },</v>
      </c>
    </row>
    <row r="1521" spans="1:1">
      <c r="A1521" s="80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IF(lookups!$E$2-LEN(SOURCE!C1521) &gt;= 0, REPT(" ",lookups!$E$2-LEN(SOURCE!C1521)), "")&amp;
      SOURCE!D1521&amp;", "&amp; IF(lookups!$F$2-LEN(SOURCE!D1521) &gt;= 0, REPT(" ",lookups!$F$2-LEN(SOURCE!D1521)), "")&amp;
      SOURCE!E1521&amp;", "&amp; IF(lookups!$G$2-LEN(SOURCE!E1521) &gt;=0, REPT(" ",lookups!$G$2-LEN(SOURCE!E1521)), "")&amp;
      SOURCE!F1521&amp;", "&amp; IF(lookups!$H$2-LEN(SOURCE!F1521) &gt;= 0, REPT(" ",lookups!$H$2-LEN(SOURCE!F1521)+2), "")&amp;"("&amp;
      SUBSTITUTE(TEXT(SOURCE!G1521,"??0"),"  ","")&amp;" &lt;&lt; TAM_MAX_BITS) |"&amp; IF(lookups!$I$2-3 &gt;= 0, REPT(" ",MAX(1,lookups!$I$2-5+4+1-1-LEN(  IF(ISTEXT(SOURCE!H1521),SOURCE!H1521,  SUBSTITUTE(SUBSTITUTE(TEXT(SOURCE!H1521,"????0"),"  ","")," ",""))   ))), "")&amp;
       IF(ISTEXT(SOURCE!H1521),SOURCE!H1521, SUBSTITUTE(SUBSTITUTE(TEXT(SOURCE!H1521,"????0"),"  ","")," ",""))   &amp;","&amp; IF(lookups!$J$2-3 &gt;= 0, REPT(" ",lookups!$J$2-3-5), "")&amp;
      SOURCE!I1521&amp;
" | "&amp; IF(lookups!$K$2-LEN(SOURCE!I1521) &gt;= 0, REPT(" ",lookups!$K$2-LEN(SOURCE!I1521)), "")&amp;
      SOURCE!J1521&amp;      IF(lookups!$L$2-LEN(SOURCE!J1521) &gt;= 0, REPT(" ",lookups!$L$2-LEN(SOURCE!J1521)), "")&amp;
" | "&amp; IF(lookups!$K$2-LEN(SOURCE!I1521) &gt;= 0, REPT(" ",lookups!$K$2-LEN(SOURCE!I1521)), "")&amp;
      SOURCE!K1521&amp;      IF(lookups!$L$2-LEN(SOURCE!K1521) &gt;= 0, REPT(" ",lookups!$M$2-LEN(SOURCE!K1521)), "")&amp;
" | "&amp; SOURCE!L1521&amp;      IF(lookups!$O$2-LEN(SOURCE!L1521) &gt;= 0, REPT(" ",lookups!$O$2-LEN(SOURCE!L1521)), "")&amp;
" | "&amp; SOURCE!M1521&amp;      IF(lookups!$P$2-LEN(SOURCE!M1521) &gt;= 0, REPT(" ",lookups!$P$2-LEN(SOURCE!M1521)), "")&amp;
      "},"&amp;IF(SOURCE!O1521&lt;&gt;"",""&amp;SOURCE!O1521,"")
 )
)
)</f>
        <v>/* 1483 */  { fnHermite,                    NOPARAM,                     "H" STD_SUB_n,                                 "H" STD_SUB_n,                                 (0 &lt;&lt; TAM_MAX_BITS) |     0, CAT_FNCT | SLS_ENABLED   | US_ENABLED   | EIM_ENABLED  | PTP_NONE         },</v>
      </c>
    </row>
    <row r="1522" spans="1:1">
      <c r="A1522" s="80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IF(lookups!$E$2-LEN(SOURCE!C1522) &gt;= 0, REPT(" ",lookups!$E$2-LEN(SOURCE!C1522)), "")&amp;
      SOURCE!D1522&amp;", "&amp; IF(lookups!$F$2-LEN(SOURCE!D1522) &gt;= 0, REPT(" ",lookups!$F$2-LEN(SOURCE!D1522)), "")&amp;
      SOURCE!E1522&amp;", "&amp; IF(lookups!$G$2-LEN(SOURCE!E1522) &gt;=0, REPT(" ",lookups!$G$2-LEN(SOURCE!E1522)), "")&amp;
      SOURCE!F1522&amp;", "&amp; IF(lookups!$H$2-LEN(SOURCE!F1522) &gt;= 0, REPT(" ",lookups!$H$2-LEN(SOURCE!F1522)+2), "")&amp;"("&amp;
      SUBSTITUTE(TEXT(SOURCE!G1522,"??0"),"  ","")&amp;" &lt;&lt; TAM_MAX_BITS) |"&amp; IF(lookups!$I$2-3 &gt;= 0, REPT(" ",MAX(1,lookups!$I$2-5+4+1-1-LEN(  IF(ISTEXT(SOURCE!H1522),SOURCE!H1522,  SUBSTITUTE(SUBSTITUTE(TEXT(SOURCE!H1522,"????0"),"  ","")," ",""))   ))), "")&amp;
       IF(ISTEXT(SOURCE!H1522),SOURCE!H1522, SUBSTITUTE(SUBSTITUTE(TEXT(SOURCE!H1522,"????0"),"  ","")," ",""))   &amp;","&amp; IF(lookups!$J$2-3 &gt;= 0, REPT(" ",lookups!$J$2-3-5), "")&amp;
      SOURCE!I1522&amp;
" | "&amp; IF(lookups!$K$2-LEN(SOURCE!I1522) &gt;= 0, REPT(" ",lookups!$K$2-LEN(SOURCE!I1522)), "")&amp;
      SOURCE!J1522&amp;      IF(lookups!$L$2-LEN(SOURCE!J1522) &gt;= 0, REPT(" ",lookups!$L$2-LEN(SOURCE!J1522)), "")&amp;
" | "&amp; IF(lookups!$K$2-LEN(SOURCE!I1522) &gt;= 0, REPT(" ",lookups!$K$2-LEN(SOURCE!I1522)), "")&amp;
      SOURCE!K1522&amp;      IF(lookups!$L$2-LEN(SOURCE!K1522) &gt;= 0, REPT(" ",lookups!$M$2-LEN(SOURCE!K1522)), "")&amp;
" | "&amp; SOURCE!L1522&amp;      IF(lookups!$O$2-LEN(SOURCE!L1522) &gt;= 0, REPT(" ",lookups!$O$2-LEN(SOURCE!L1522)), "")&amp;
" | "&amp; SOURCE!M1522&amp;      IF(lookups!$P$2-LEN(SOURCE!M1522) &gt;= 0, REPT(" ",lookups!$P$2-LEN(SOURCE!M1522)), "")&amp;
      "},"&amp;IF(SOURCE!O1522&lt;&gt;"",""&amp;SOURCE!O1522,"")
 )
)
)</f>
        <v>/* 1484 */  { fnHermiteP,                   NOPARAM,                     "H" STD_SUB_n STD_SUB_P,                       "H" STD_SUB_n STD_SUB_P,                       (0 &lt;&lt; TAM_MAX_BITS) |     0, CAT_FNCT | SLS_ENABLED   | US_ENABLED   | EIM_ENABLED  | PTP_NONE         },</v>
      </c>
    </row>
    <row r="1523" spans="1:1">
      <c r="A1523" s="80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IF(lookups!$E$2-LEN(SOURCE!C1523) &gt;= 0, REPT(" ",lookups!$E$2-LEN(SOURCE!C1523)), "")&amp;
      SOURCE!D1523&amp;", "&amp; IF(lookups!$F$2-LEN(SOURCE!D1523) &gt;= 0, REPT(" ",lookups!$F$2-LEN(SOURCE!D1523)), "")&amp;
      SOURCE!E1523&amp;", "&amp; IF(lookups!$G$2-LEN(SOURCE!E1523) &gt;=0, REPT(" ",lookups!$G$2-LEN(SOURCE!E1523)), "")&amp;
      SOURCE!F1523&amp;", "&amp; IF(lookups!$H$2-LEN(SOURCE!F1523) &gt;= 0, REPT(" ",lookups!$H$2-LEN(SOURCE!F1523)+2), "")&amp;"("&amp;
      SUBSTITUTE(TEXT(SOURCE!G1523,"??0"),"  ","")&amp;" &lt;&lt; TAM_MAX_BITS) |"&amp; IF(lookups!$I$2-3 &gt;= 0, REPT(" ",MAX(1,lookups!$I$2-5+4+1-1-LEN(  IF(ISTEXT(SOURCE!H1523),SOURCE!H1523,  SUBSTITUTE(SUBSTITUTE(TEXT(SOURCE!H1523,"????0"),"  ","")," ",""))   ))), "")&amp;
       IF(ISTEXT(SOURCE!H1523),SOURCE!H1523, SUBSTITUTE(SUBSTITUTE(TEXT(SOURCE!H1523,"????0"),"  ","")," ",""))   &amp;","&amp; IF(lookups!$J$2-3 &gt;= 0, REPT(" ",lookups!$J$2-3-5), "")&amp;
      SOURCE!I1523&amp;
" | "&amp; IF(lookups!$K$2-LEN(SOURCE!I1523) &gt;= 0, REPT(" ",lookups!$K$2-LEN(SOURCE!I1523)), "")&amp;
      SOURCE!J1523&amp;      IF(lookups!$L$2-LEN(SOURCE!J1523) &gt;= 0, REPT(" ",lookups!$L$2-LEN(SOURCE!J1523)), "")&amp;
" | "&amp; IF(lookups!$K$2-LEN(SOURCE!I1523) &gt;= 0, REPT(" ",lookups!$K$2-LEN(SOURCE!I1523)), "")&amp;
      SOURCE!K1523&amp;      IF(lookups!$L$2-LEN(SOURCE!K1523) &gt;= 0, REPT(" ",lookups!$M$2-LEN(SOURCE!K1523)), "")&amp;
" | "&amp; SOURCE!L1523&amp;      IF(lookups!$O$2-LEN(SOURCE!L1523) &gt;= 0, REPT(" ",lookups!$O$2-LEN(SOURCE!L1523)), "")&amp;
" | "&amp; SOURCE!M1523&amp;      IF(lookups!$P$2-LEN(SOURCE!M1523) &gt;= 0, REPT(" ",lookups!$P$2-LEN(SOURCE!M1523)), "")&amp;
      "},"&amp;IF(SOURCE!O1523&lt;&gt;"",""&amp;SOURCE!O1523,"")
 )
)
)</f>
        <v>/* 1485 */  { fnImaginaryPart,              NOPARAM,                     "Im",                                          "Im",                                          (0 &lt;&lt; TAM_MAX_BITS) |     0, CAT_FNCT | SLS_ENABLED   | US_ENABLED   | EIM_ENABLED  | PTP_NONE         },</v>
      </c>
    </row>
    <row r="1524" spans="1:1">
      <c r="A1524" s="80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IF(lookups!$E$2-LEN(SOURCE!C1524) &gt;= 0, REPT(" ",lookups!$E$2-LEN(SOURCE!C1524)), "")&amp;
      SOURCE!D1524&amp;", "&amp; IF(lookups!$F$2-LEN(SOURCE!D1524) &gt;= 0, REPT(" ",lookups!$F$2-LEN(SOURCE!D1524)), "")&amp;
      SOURCE!E1524&amp;", "&amp; IF(lookups!$G$2-LEN(SOURCE!E1524) &gt;=0, REPT(" ",lookups!$G$2-LEN(SOURCE!E1524)), "")&amp;
      SOURCE!F1524&amp;", "&amp; IF(lookups!$H$2-LEN(SOURCE!F1524) &gt;= 0, REPT(" ",lookups!$H$2-LEN(SOURCE!F1524)+2), "")&amp;"("&amp;
      SUBSTITUTE(TEXT(SOURCE!G1524,"??0"),"  ","")&amp;" &lt;&lt; TAM_MAX_BITS) |"&amp; IF(lookups!$I$2-3 &gt;= 0, REPT(" ",MAX(1,lookups!$I$2-5+4+1-1-LEN(  IF(ISTEXT(SOURCE!H1524),SOURCE!H1524,  SUBSTITUTE(SUBSTITUTE(TEXT(SOURCE!H1524,"????0"),"  ","")," ",""))   ))), "")&amp;
       IF(ISTEXT(SOURCE!H1524),SOURCE!H1524, SUBSTITUTE(SUBSTITUTE(TEXT(SOURCE!H1524,"????0"),"  ","")," ",""))   &amp;","&amp; IF(lookups!$J$2-3 &gt;= 0, REPT(" ",lookups!$J$2-3-5), "")&amp;
      SOURCE!I1524&amp;
" | "&amp; IF(lookups!$K$2-LEN(SOURCE!I1524) &gt;= 0, REPT(" ",lookups!$K$2-LEN(SOURCE!I1524)), "")&amp;
      SOURCE!J1524&amp;      IF(lookups!$L$2-LEN(SOURCE!J1524) &gt;= 0, REPT(" ",lookups!$L$2-LEN(SOURCE!J1524)), "")&amp;
" | "&amp; IF(lookups!$K$2-LEN(SOURCE!I1524) &gt;= 0, REPT(" ",lookups!$K$2-LEN(SOURCE!I1524)), "")&amp;
      SOURCE!K1524&amp;      IF(lookups!$L$2-LEN(SOURCE!K1524) &gt;= 0, REPT(" ",lookups!$M$2-LEN(SOURCE!K1524)), "")&amp;
" | "&amp; SOURCE!L1524&amp;      IF(lookups!$O$2-LEN(SOURCE!L1524) &gt;= 0, REPT(" ",lookups!$O$2-LEN(SOURCE!L1524)), "")&amp;
" | "&amp; SOURCE!M1524&amp;      IF(lookups!$P$2-LEN(SOURCE!M1524) &gt;= 0, REPT(" ",lookups!$P$2-LEN(SOURCE!M1524)), "")&amp;
      "},"&amp;IF(SOURCE!O1524&lt;&gt;"",""&amp;SOURCE!O1524,"")
 )
)
)</f>
        <v>/* 1486 */  { fnIndexMatrix,                TM_REGISTER,                 "INDEX",                                       "INDEX",                                       (0 &lt;&lt; TAM_MAX_BITS) |    99, CAT_FNCT | SLS_UNCHANGED | US_ENABLED   | EIM_DISABLED | PTP_REGISTER     },</v>
      </c>
    </row>
    <row r="1525" spans="1:1">
      <c r="A1525" s="80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IF(lookups!$E$2-LEN(SOURCE!C1525) &gt;= 0, REPT(" ",lookups!$E$2-LEN(SOURCE!C1525)), "")&amp;
      SOURCE!D1525&amp;", "&amp; IF(lookups!$F$2-LEN(SOURCE!D1525) &gt;= 0, REPT(" ",lookups!$F$2-LEN(SOURCE!D1525)), "")&amp;
      SOURCE!E1525&amp;", "&amp; IF(lookups!$G$2-LEN(SOURCE!E1525) &gt;=0, REPT(" ",lookups!$G$2-LEN(SOURCE!E1525)), "")&amp;
      SOURCE!F1525&amp;", "&amp; IF(lookups!$H$2-LEN(SOURCE!F1525) &gt;= 0, REPT(" ",lookups!$H$2-LEN(SOURCE!F1525)+2), "")&amp;"("&amp;
      SUBSTITUTE(TEXT(SOURCE!G1525,"??0"),"  ","")&amp;" &lt;&lt; TAM_MAX_BITS) |"&amp; IF(lookups!$I$2-3 &gt;= 0, REPT(" ",MAX(1,lookups!$I$2-5+4+1-1-LEN(  IF(ISTEXT(SOURCE!H1525),SOURCE!H1525,  SUBSTITUTE(SUBSTITUTE(TEXT(SOURCE!H1525,"????0"),"  ","")," ",""))   ))), "")&amp;
       IF(ISTEXT(SOURCE!H1525),SOURCE!H1525, SUBSTITUTE(SUBSTITUTE(TEXT(SOURCE!H1525,"????0"),"  ","")," ",""))   &amp;","&amp; IF(lookups!$J$2-3 &gt;= 0, REPT(" ",lookups!$J$2-3-5), "")&amp;
      SOURCE!I1525&amp;
" | "&amp; IF(lookups!$K$2-LEN(SOURCE!I1525) &gt;= 0, REPT(" ",lookups!$K$2-LEN(SOURCE!I1525)), "")&amp;
      SOURCE!J1525&amp;      IF(lookups!$L$2-LEN(SOURCE!J1525) &gt;= 0, REPT(" ",lookups!$L$2-LEN(SOURCE!J1525)), "")&amp;
" | "&amp; IF(lookups!$K$2-LEN(SOURCE!I1525) &gt;= 0, REPT(" ",lookups!$K$2-LEN(SOURCE!I1525)), "")&amp;
      SOURCE!K1525&amp;      IF(lookups!$L$2-LEN(SOURCE!K1525) &gt;= 0, REPT(" ",lookups!$M$2-LEN(SOURCE!K1525)), "")&amp;
" | "&amp; SOURCE!L1525&amp;      IF(lookups!$O$2-LEN(SOURCE!L1525) &gt;= 0, REPT(" ",lookups!$O$2-LEN(SOURCE!L1525)), "")&amp;
" | "&amp; SOURCE!M1525&amp;      IF(lookups!$P$2-LEN(SOURCE!M1525) &gt;= 0, REPT(" ",lookups!$P$2-LEN(SOURCE!M1525)), "")&amp;
      "},"&amp;IF(SOURCE!O1525&lt;&gt;"",""&amp;SOURCE!O1525,"")
 )
)
)</f>
        <v>/* 1487 */  { fnIxyz,                       NOPARAM,                     "I" STD_SUB_x STD_SUB_y STD_SUB_z,             "I" STD_SUB_x STD_SUB_y STD_SUB_z,             (0 &lt;&lt; TAM_MAX_BITS) |     0, CAT_FNCT | SLS_ENABLED   | US_ENABLED   | EIM_DISABLED | PTP_NONE         },</v>
      </c>
    </row>
    <row r="1526" spans="1:1">
      <c r="A1526" s="80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IF(lookups!$E$2-LEN(SOURCE!C1526) &gt;= 0, REPT(" ",lookups!$E$2-LEN(SOURCE!C1526)), "")&amp;
      SOURCE!D1526&amp;", "&amp; IF(lookups!$F$2-LEN(SOURCE!D1526) &gt;= 0, REPT(" ",lookups!$F$2-LEN(SOURCE!D1526)), "")&amp;
      SOURCE!E1526&amp;", "&amp; IF(lookups!$G$2-LEN(SOURCE!E1526) &gt;=0, REPT(" ",lookups!$G$2-LEN(SOURCE!E1526)), "")&amp;
      SOURCE!F1526&amp;", "&amp; IF(lookups!$H$2-LEN(SOURCE!F1526) &gt;= 0, REPT(" ",lookups!$H$2-LEN(SOURCE!F1526)+2), "")&amp;"("&amp;
      SUBSTITUTE(TEXT(SOURCE!G1526,"??0"),"  ","")&amp;" &lt;&lt; TAM_MAX_BITS) |"&amp; IF(lookups!$I$2-3 &gt;= 0, REPT(" ",MAX(1,lookups!$I$2-5+4+1-1-LEN(  IF(ISTEXT(SOURCE!H1526),SOURCE!H1526,  SUBSTITUTE(SUBSTITUTE(TEXT(SOURCE!H1526,"????0"),"  ","")," ",""))   ))), "")&amp;
       IF(ISTEXT(SOURCE!H1526),SOURCE!H1526, SUBSTITUTE(SUBSTITUTE(TEXT(SOURCE!H1526,"????0"),"  ","")," ",""))   &amp;","&amp; IF(lookups!$J$2-3 &gt;= 0, REPT(" ",lookups!$J$2-3-5), "")&amp;
      SOURCE!I1526&amp;
" | "&amp; IF(lookups!$K$2-LEN(SOURCE!I1526) &gt;= 0, REPT(" ",lookups!$K$2-LEN(SOURCE!I1526)), "")&amp;
      SOURCE!J1526&amp;      IF(lookups!$L$2-LEN(SOURCE!J1526) &gt;= 0, REPT(" ",lookups!$L$2-LEN(SOURCE!J1526)), "")&amp;
" | "&amp; IF(lookups!$K$2-LEN(SOURCE!I1526) &gt;= 0, REPT(" ",lookups!$K$2-LEN(SOURCE!I1526)), "")&amp;
      SOURCE!K1526&amp;      IF(lookups!$L$2-LEN(SOURCE!K1526) &gt;= 0, REPT(" ",lookups!$M$2-LEN(SOURCE!K1526)), "")&amp;
" | "&amp; SOURCE!L1526&amp;      IF(lookups!$O$2-LEN(SOURCE!L1526) &gt;= 0, REPT(" ",lookups!$O$2-LEN(SOURCE!L1526)), "")&amp;
" | "&amp; SOURCE!M1526&amp;      IF(lookups!$P$2-LEN(SOURCE!M1526) &gt;= 0, REPT(" ",lookups!$P$2-LEN(SOURCE!M1526)), "")&amp;
      "},"&amp;IF(SOURCE!O1526&lt;&gt;"",""&amp;SOURCE!O1526,"")
 )
)
)</f>
        <v>/* 1488 */  { fnGammaP,                     NOPARAM,                     "I" STD_GAMMA STD_SUB_p,                       "I" STD_GAMMA STD_SUB_p,                       (0 &lt;&lt; TAM_MAX_BITS) |     0, CAT_FNCT | SLS_ENABLED   | US_ENABLED   | EIM_DISABLED | PTP_NONE         },</v>
      </c>
    </row>
    <row r="1527" spans="1:1">
      <c r="A1527" s="80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IF(lookups!$E$2-LEN(SOURCE!C1527) &gt;= 0, REPT(" ",lookups!$E$2-LEN(SOURCE!C1527)), "")&amp;
      SOURCE!D1527&amp;", "&amp; IF(lookups!$F$2-LEN(SOURCE!D1527) &gt;= 0, REPT(" ",lookups!$F$2-LEN(SOURCE!D1527)), "")&amp;
      SOURCE!E1527&amp;", "&amp; IF(lookups!$G$2-LEN(SOURCE!E1527) &gt;=0, REPT(" ",lookups!$G$2-LEN(SOURCE!E1527)), "")&amp;
      SOURCE!F1527&amp;", "&amp; IF(lookups!$H$2-LEN(SOURCE!F1527) &gt;= 0, REPT(" ",lookups!$H$2-LEN(SOURCE!F1527)+2), "")&amp;"("&amp;
      SUBSTITUTE(TEXT(SOURCE!G1527,"??0"),"  ","")&amp;" &lt;&lt; TAM_MAX_BITS) |"&amp; IF(lookups!$I$2-3 &gt;= 0, REPT(" ",MAX(1,lookups!$I$2-5+4+1-1-LEN(  IF(ISTEXT(SOURCE!H1527),SOURCE!H1527,  SUBSTITUTE(SUBSTITUTE(TEXT(SOURCE!H1527,"????0"),"  ","")," ",""))   ))), "")&amp;
       IF(ISTEXT(SOURCE!H1527),SOURCE!H1527, SUBSTITUTE(SUBSTITUTE(TEXT(SOURCE!H1527,"????0"),"  ","")," ",""))   &amp;","&amp; IF(lookups!$J$2-3 &gt;= 0, REPT(" ",lookups!$J$2-3-5), "")&amp;
      SOURCE!I1527&amp;
" | "&amp; IF(lookups!$K$2-LEN(SOURCE!I1527) &gt;= 0, REPT(" ",lookups!$K$2-LEN(SOURCE!I1527)), "")&amp;
      SOURCE!J1527&amp;      IF(lookups!$L$2-LEN(SOURCE!J1527) &gt;= 0, REPT(" ",lookups!$L$2-LEN(SOURCE!J1527)), "")&amp;
" | "&amp; IF(lookups!$K$2-LEN(SOURCE!I1527) &gt;= 0, REPT(" ",lookups!$K$2-LEN(SOURCE!I1527)), "")&amp;
      SOURCE!K1527&amp;      IF(lookups!$L$2-LEN(SOURCE!K1527) &gt;= 0, REPT(" ",lookups!$M$2-LEN(SOURCE!K1527)), "")&amp;
" | "&amp; SOURCE!L1527&amp;      IF(lookups!$O$2-LEN(SOURCE!L1527) &gt;= 0, REPT(" ",lookups!$O$2-LEN(SOURCE!L1527)), "")&amp;
" | "&amp; SOURCE!M1527&amp;      IF(lookups!$P$2-LEN(SOURCE!M1527) &gt;= 0, REPT(" ",lookups!$P$2-LEN(SOURCE!M1527)), "")&amp;
      "},"&amp;IF(SOURCE!O1527&lt;&gt;"",""&amp;SOURCE!O1527,"")
 )
)
)</f>
        <v>/* 1489 */  { fnGammaQ,                     NOPARAM,                     "I" STD_GAMMA STD_SUB_q,                       "I" STD_GAMMA STD_SUB_q,                       (0 &lt;&lt; TAM_MAX_BITS) |     0, CAT_FNCT | SLS_ENABLED   | US_ENABLED   | EIM_DISABLED | PTP_NONE         },</v>
      </c>
    </row>
    <row r="1528" spans="1:1">
      <c r="A1528" s="80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IF(lookups!$E$2-LEN(SOURCE!C1528) &gt;= 0, REPT(" ",lookups!$E$2-LEN(SOURCE!C1528)), "")&amp;
      SOURCE!D1528&amp;", "&amp; IF(lookups!$F$2-LEN(SOURCE!D1528) &gt;= 0, REPT(" ",lookups!$F$2-LEN(SOURCE!D1528)), "")&amp;
      SOURCE!E1528&amp;", "&amp; IF(lookups!$G$2-LEN(SOURCE!E1528) &gt;=0, REPT(" ",lookups!$G$2-LEN(SOURCE!E1528)), "")&amp;
      SOURCE!F1528&amp;", "&amp; IF(lookups!$H$2-LEN(SOURCE!F1528) &gt;= 0, REPT(" ",lookups!$H$2-LEN(SOURCE!F1528)+2), "")&amp;"("&amp;
      SUBSTITUTE(TEXT(SOURCE!G1528,"??0"),"  ","")&amp;" &lt;&lt; TAM_MAX_BITS) |"&amp; IF(lookups!$I$2-3 &gt;= 0, REPT(" ",MAX(1,lookups!$I$2-5+4+1-1-LEN(  IF(ISTEXT(SOURCE!H1528),SOURCE!H1528,  SUBSTITUTE(SUBSTITUTE(TEXT(SOURCE!H1528,"????0"),"  ","")," ",""))   ))), "")&amp;
       IF(ISTEXT(SOURCE!H1528),SOURCE!H1528, SUBSTITUTE(SUBSTITUTE(TEXT(SOURCE!H1528,"????0"),"  ","")," ",""))   &amp;","&amp; IF(lookups!$J$2-3 &gt;= 0, REPT(" ",lookups!$J$2-3-5), "")&amp;
      SOURCE!I1528&amp;
" | "&amp; IF(lookups!$K$2-LEN(SOURCE!I1528) &gt;= 0, REPT(" ",lookups!$K$2-LEN(SOURCE!I1528)), "")&amp;
      SOURCE!J1528&amp;      IF(lookups!$L$2-LEN(SOURCE!J1528) &gt;= 0, REPT(" ",lookups!$L$2-LEN(SOURCE!J1528)), "")&amp;
" | "&amp; IF(lookups!$K$2-LEN(SOURCE!I1528) &gt;= 0, REPT(" ",lookups!$K$2-LEN(SOURCE!I1528)), "")&amp;
      SOURCE!K1528&amp;      IF(lookups!$L$2-LEN(SOURCE!K1528) &gt;= 0, REPT(" ",lookups!$M$2-LEN(SOURCE!K1528)), "")&amp;
" | "&amp; SOURCE!L1528&amp;      IF(lookups!$O$2-LEN(SOURCE!L1528) &gt;= 0, REPT(" ",lookups!$O$2-LEN(SOURCE!L1528)), "")&amp;
" | "&amp; SOURCE!M1528&amp;      IF(lookups!$P$2-LEN(SOURCE!M1528) &gt;= 0, REPT(" ",lookups!$P$2-LEN(SOURCE!M1528)), "")&amp;
      "},"&amp;IF(SOURCE!O1528&lt;&gt;"",""&amp;SOURCE!O1528,"")
 )
)
)</f>
        <v>/* 1490 */  { fnIncDecI,                    INC_FLAG,                    "I+",                                          "I+",                                          (0 &lt;&lt; TAM_MAX_BITS) |     0, CAT_FNCT | SLS_ENABLED   | US_ENABLED   | EIM_DISABLED | PTP_NONE         },</v>
      </c>
    </row>
    <row r="1529" spans="1:1">
      <c r="A1529" s="80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IF(lookups!$E$2-LEN(SOURCE!C1529) &gt;= 0, REPT(" ",lookups!$E$2-LEN(SOURCE!C1529)), "")&amp;
      SOURCE!D1529&amp;", "&amp; IF(lookups!$F$2-LEN(SOURCE!D1529) &gt;= 0, REPT(" ",lookups!$F$2-LEN(SOURCE!D1529)), "")&amp;
      SOURCE!E1529&amp;", "&amp; IF(lookups!$G$2-LEN(SOURCE!E1529) &gt;=0, REPT(" ",lookups!$G$2-LEN(SOURCE!E1529)), "")&amp;
      SOURCE!F1529&amp;", "&amp; IF(lookups!$H$2-LEN(SOURCE!F1529) &gt;= 0, REPT(" ",lookups!$H$2-LEN(SOURCE!F1529)+2), "")&amp;"("&amp;
      SUBSTITUTE(TEXT(SOURCE!G1529,"??0"),"  ","")&amp;" &lt;&lt; TAM_MAX_BITS) |"&amp; IF(lookups!$I$2-3 &gt;= 0, REPT(" ",MAX(1,lookups!$I$2-5+4+1-1-LEN(  IF(ISTEXT(SOURCE!H1529),SOURCE!H1529,  SUBSTITUTE(SUBSTITUTE(TEXT(SOURCE!H1529,"????0"),"  ","")," ",""))   ))), "")&amp;
       IF(ISTEXT(SOURCE!H1529),SOURCE!H1529, SUBSTITUTE(SUBSTITUTE(TEXT(SOURCE!H1529,"????0"),"  ","")," ",""))   &amp;","&amp; IF(lookups!$J$2-3 &gt;= 0, REPT(" ",lookups!$J$2-3-5), "")&amp;
      SOURCE!I1529&amp;
" | "&amp; IF(lookups!$K$2-LEN(SOURCE!I1529) &gt;= 0, REPT(" ",lookups!$K$2-LEN(SOURCE!I1529)), "")&amp;
      SOURCE!J1529&amp;      IF(lookups!$L$2-LEN(SOURCE!J1529) &gt;= 0, REPT(" ",lookups!$L$2-LEN(SOURCE!J1529)), "")&amp;
" | "&amp; IF(lookups!$K$2-LEN(SOURCE!I1529) &gt;= 0, REPT(" ",lookups!$K$2-LEN(SOURCE!I1529)), "")&amp;
      SOURCE!K1529&amp;      IF(lookups!$L$2-LEN(SOURCE!K1529) &gt;= 0, REPT(" ",lookups!$M$2-LEN(SOURCE!K1529)), "")&amp;
" | "&amp; SOURCE!L1529&amp;      IF(lookups!$O$2-LEN(SOURCE!L1529) &gt;= 0, REPT(" ",lookups!$O$2-LEN(SOURCE!L1529)), "")&amp;
" | "&amp; SOURCE!M1529&amp;      IF(lookups!$P$2-LEN(SOURCE!M1529) &gt;= 0, REPT(" ",lookups!$P$2-LEN(SOURCE!M1529)), "")&amp;
      "},"&amp;IF(SOURCE!O1529&lt;&gt;"",""&amp;SOURCE!O1529,"")
 )
)
)</f>
        <v>/* 1491 */  { fnIncDecI,                    DEC_FLAG,                    "I-",                                          "I-",                                          (0 &lt;&lt; TAM_MAX_BITS) |     0, CAT_FNCT | SLS_ENABLED   | US_ENABLED   | EIM_DISABLED | PTP_NONE         },</v>
      </c>
    </row>
    <row r="1530" spans="1:1">
      <c r="A1530" s="80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IF(lookups!$E$2-LEN(SOURCE!C1530) &gt;= 0, REPT(" ",lookups!$E$2-LEN(SOURCE!C1530)), "")&amp;
      SOURCE!D1530&amp;", "&amp; IF(lookups!$F$2-LEN(SOURCE!D1530) &gt;= 0, REPT(" ",lookups!$F$2-LEN(SOURCE!D1530)), "")&amp;
      SOURCE!E1530&amp;", "&amp; IF(lookups!$G$2-LEN(SOURCE!E1530) &gt;=0, REPT(" ",lookups!$G$2-LEN(SOURCE!E1530)), "")&amp;
      SOURCE!F1530&amp;", "&amp; IF(lookups!$H$2-LEN(SOURCE!F1530) &gt;= 0, REPT(" ",lookups!$H$2-LEN(SOURCE!F1530)+2), "")&amp;"("&amp;
      SUBSTITUTE(TEXT(SOURCE!G1530,"??0"),"  ","")&amp;" &lt;&lt; TAM_MAX_BITS) |"&amp; IF(lookups!$I$2-3 &gt;= 0, REPT(" ",MAX(1,lookups!$I$2-5+4+1-1-LEN(  IF(ISTEXT(SOURCE!H1530),SOURCE!H1530,  SUBSTITUTE(SUBSTITUTE(TEXT(SOURCE!H1530,"????0"),"  ","")," ",""))   ))), "")&amp;
       IF(ISTEXT(SOURCE!H1530),SOURCE!H1530, SUBSTITUTE(SUBSTITUTE(TEXT(SOURCE!H1530,"????0"),"  ","")," ",""))   &amp;","&amp; IF(lookups!$J$2-3 &gt;= 0, REPT(" ",lookups!$J$2-3-5), "")&amp;
      SOURCE!I1530&amp;
" | "&amp; IF(lookups!$K$2-LEN(SOURCE!I1530) &gt;= 0, REPT(" ",lookups!$K$2-LEN(SOURCE!I1530)), "")&amp;
      SOURCE!J1530&amp;      IF(lookups!$L$2-LEN(SOURCE!J1530) &gt;= 0, REPT(" ",lookups!$L$2-LEN(SOURCE!J1530)), "")&amp;
" | "&amp; IF(lookups!$K$2-LEN(SOURCE!I1530) &gt;= 0, REPT(" ",lookups!$K$2-LEN(SOURCE!I1530)), "")&amp;
      SOURCE!K1530&amp;      IF(lookups!$L$2-LEN(SOURCE!K1530) &gt;= 0, REPT(" ",lookups!$M$2-LEN(SOURCE!K1530)), "")&amp;
" | "&amp; SOURCE!L1530&amp;      IF(lookups!$O$2-LEN(SOURCE!L1530) &gt;= 0, REPT(" ",lookups!$O$2-LEN(SOURCE!L1530)), "")&amp;
" | "&amp; SOURCE!M1530&amp;      IF(lookups!$P$2-LEN(SOURCE!M1530) &gt;= 0, REPT(" ",lookups!$P$2-LEN(SOURCE!M1530)), "")&amp;
      "},"&amp;IF(SOURCE!O1530&lt;&gt;"",""&amp;SOURCE!O1530,"")
 )
)
)</f>
        <v>/* 1492 */  { fnBesselJ,                    NOPARAM,                     "J" STD_SUB_y "(x)",                           "J" STD_SUB_y "(x)",                           (0 &lt;&lt; TAM_MAX_BITS) |     0, CAT_FNCT | SLS_ENABLED   | US_ENABLED   | EIM_DISABLED | PTP_NONE         },</v>
      </c>
    </row>
    <row r="1531" spans="1:1">
      <c r="A1531" s="80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IF(lookups!$E$2-LEN(SOURCE!C1531) &gt;= 0, REPT(" ",lookups!$E$2-LEN(SOURCE!C1531)), "")&amp;
      SOURCE!D1531&amp;", "&amp; IF(lookups!$F$2-LEN(SOURCE!D1531) &gt;= 0, REPT(" ",lookups!$F$2-LEN(SOURCE!D1531)), "")&amp;
      SOURCE!E1531&amp;", "&amp; IF(lookups!$G$2-LEN(SOURCE!E1531) &gt;=0, REPT(" ",lookups!$G$2-LEN(SOURCE!E1531)), "")&amp;
      SOURCE!F1531&amp;", "&amp; IF(lookups!$H$2-LEN(SOURCE!F1531) &gt;= 0, REPT(" ",lookups!$H$2-LEN(SOURCE!F1531)+2), "")&amp;"("&amp;
      SUBSTITUTE(TEXT(SOURCE!G1531,"??0"),"  ","")&amp;" &lt;&lt; TAM_MAX_BITS) |"&amp; IF(lookups!$I$2-3 &gt;= 0, REPT(" ",MAX(1,lookups!$I$2-5+4+1-1-LEN(  IF(ISTEXT(SOURCE!H1531),SOURCE!H1531,  SUBSTITUTE(SUBSTITUTE(TEXT(SOURCE!H1531,"????0"),"  ","")," ",""))   ))), "")&amp;
       IF(ISTEXT(SOURCE!H1531),SOURCE!H1531, SUBSTITUTE(SUBSTITUTE(TEXT(SOURCE!H1531,"????0"),"  ","")," ",""))   &amp;","&amp; IF(lookups!$J$2-3 &gt;= 0, REPT(" ",lookups!$J$2-3-5), "")&amp;
      SOURCE!I1531&amp;
" | "&amp; IF(lookups!$K$2-LEN(SOURCE!I1531) &gt;= 0, REPT(" ",lookups!$K$2-LEN(SOURCE!I1531)), "")&amp;
      SOURCE!J1531&amp;      IF(lookups!$L$2-LEN(SOURCE!J1531) &gt;= 0, REPT(" ",lookups!$L$2-LEN(SOURCE!J1531)), "")&amp;
" | "&amp; IF(lookups!$K$2-LEN(SOURCE!I1531) &gt;= 0, REPT(" ",lookups!$K$2-LEN(SOURCE!I1531)), "")&amp;
      SOURCE!K1531&amp;      IF(lookups!$L$2-LEN(SOURCE!K1531) &gt;= 0, REPT(" ",lookups!$M$2-LEN(SOURCE!K1531)), "")&amp;
" | "&amp; SOURCE!L1531&amp;      IF(lookups!$O$2-LEN(SOURCE!L1531) &gt;= 0, REPT(" ",lookups!$O$2-LEN(SOURCE!L1531)), "")&amp;
" | "&amp; SOURCE!M1531&amp;      IF(lookups!$P$2-LEN(SOURCE!M1531) &gt;= 0, REPT(" ",lookups!$P$2-LEN(SOURCE!M1531)), "")&amp;
      "},"&amp;IF(SOURCE!O1531&lt;&gt;"",""&amp;SOURCE!O1531,"")
 )
)
)</f>
        <v>/* 1493 */  { fnIncDecJ,                    INC_FLAG,                    "J+",                                          "J+",                                          (0 &lt;&lt; TAM_MAX_BITS) |     0, CAT_FNCT | SLS_ENABLED   | US_ENABLED   | EIM_DISABLED | PTP_NONE         },</v>
      </c>
    </row>
    <row r="1532" spans="1:1">
      <c r="A1532" s="80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IF(lookups!$E$2-LEN(SOURCE!C1532) &gt;= 0, REPT(" ",lookups!$E$2-LEN(SOURCE!C1532)), "")&amp;
      SOURCE!D1532&amp;", "&amp; IF(lookups!$F$2-LEN(SOURCE!D1532) &gt;= 0, REPT(" ",lookups!$F$2-LEN(SOURCE!D1532)), "")&amp;
      SOURCE!E1532&amp;", "&amp; IF(lookups!$G$2-LEN(SOURCE!E1532) &gt;=0, REPT(" ",lookups!$G$2-LEN(SOURCE!E1532)), "")&amp;
      SOURCE!F1532&amp;", "&amp; IF(lookups!$H$2-LEN(SOURCE!F1532) &gt;= 0, REPT(" ",lookups!$H$2-LEN(SOURCE!F1532)+2), "")&amp;"("&amp;
      SUBSTITUTE(TEXT(SOURCE!G1532,"??0"),"  ","")&amp;" &lt;&lt; TAM_MAX_BITS) |"&amp; IF(lookups!$I$2-3 &gt;= 0, REPT(" ",MAX(1,lookups!$I$2-5+4+1-1-LEN(  IF(ISTEXT(SOURCE!H1532),SOURCE!H1532,  SUBSTITUTE(SUBSTITUTE(TEXT(SOURCE!H1532,"????0"),"  ","")," ",""))   ))), "")&amp;
       IF(ISTEXT(SOURCE!H1532),SOURCE!H1532, SUBSTITUTE(SUBSTITUTE(TEXT(SOURCE!H1532,"????0"),"  ","")," ",""))   &amp;","&amp; IF(lookups!$J$2-3 &gt;= 0, REPT(" ",lookups!$J$2-3-5), "")&amp;
      SOURCE!I1532&amp;
" | "&amp; IF(lookups!$K$2-LEN(SOURCE!I1532) &gt;= 0, REPT(" ",lookups!$K$2-LEN(SOURCE!I1532)), "")&amp;
      SOURCE!J1532&amp;      IF(lookups!$L$2-LEN(SOURCE!J1532) &gt;= 0, REPT(" ",lookups!$L$2-LEN(SOURCE!J1532)), "")&amp;
" | "&amp; IF(lookups!$K$2-LEN(SOURCE!I1532) &gt;= 0, REPT(" ",lookups!$K$2-LEN(SOURCE!I1532)), "")&amp;
      SOURCE!K1532&amp;      IF(lookups!$L$2-LEN(SOURCE!K1532) &gt;= 0, REPT(" ",lookups!$M$2-LEN(SOURCE!K1532)), "")&amp;
" | "&amp; SOURCE!L1532&amp;      IF(lookups!$O$2-LEN(SOURCE!L1532) &gt;= 0, REPT(" ",lookups!$O$2-LEN(SOURCE!L1532)), "")&amp;
" | "&amp; SOURCE!M1532&amp;      IF(lookups!$P$2-LEN(SOURCE!M1532) &gt;= 0, REPT(" ",lookups!$P$2-LEN(SOURCE!M1532)), "")&amp;
      "},"&amp;IF(SOURCE!O1532&lt;&gt;"",""&amp;SOURCE!O1532,"")
 )
)
)</f>
        <v>/* 1494 */  { fnIncDecJ,                    DEC_FLAG,                    "J-",                                          "J-",                                          (0 &lt;&lt; TAM_MAX_BITS) |     0, CAT_FNCT | SLS_ENABLED   | US_ENABLED   | EIM_DISABLED | PTP_NONE         },</v>
      </c>
    </row>
    <row r="1533" spans="1:1">
      <c r="A1533" s="80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IF(lookups!$E$2-LEN(SOURCE!C1533) &gt;= 0, REPT(" ",lookups!$E$2-LEN(SOURCE!C1533)), "")&amp;
      SOURCE!D1533&amp;", "&amp; IF(lookups!$F$2-LEN(SOURCE!D1533) &gt;= 0, REPT(" ",lookups!$F$2-LEN(SOURCE!D1533)), "")&amp;
      SOURCE!E1533&amp;", "&amp; IF(lookups!$G$2-LEN(SOURCE!E1533) &gt;=0, REPT(" ",lookups!$G$2-LEN(SOURCE!E1533)), "")&amp;
      SOURCE!F1533&amp;", "&amp; IF(lookups!$H$2-LEN(SOURCE!F1533) &gt;= 0, REPT(" ",lookups!$H$2-LEN(SOURCE!F1533)+2), "")&amp;"("&amp;
      SUBSTITUTE(TEXT(SOURCE!G1533,"??0"),"  ","")&amp;" &lt;&lt; TAM_MAX_BITS) |"&amp; IF(lookups!$I$2-3 &gt;= 0, REPT(" ",MAX(1,lookups!$I$2-5+4+1-1-LEN(  IF(ISTEXT(SOURCE!H1533),SOURCE!H1533,  SUBSTITUTE(SUBSTITUTE(TEXT(SOURCE!H1533,"????0"),"  ","")," ",""))   ))), "")&amp;
       IF(ISTEXT(SOURCE!H1533),SOURCE!H1533, SUBSTITUTE(SUBSTITUTE(TEXT(SOURCE!H1533,"????0"),"  ","")," ",""))   &amp;","&amp; IF(lookups!$J$2-3 &gt;= 0, REPT(" ",lookups!$J$2-3-5), "")&amp;
      SOURCE!I1533&amp;
" | "&amp; IF(lookups!$K$2-LEN(SOURCE!I1533) &gt;= 0, REPT(" ",lookups!$K$2-LEN(SOURCE!I1533)), "")&amp;
      SOURCE!J1533&amp;      IF(lookups!$L$2-LEN(SOURCE!J1533) &gt;= 0, REPT(" ",lookups!$L$2-LEN(SOURCE!J1533)), "")&amp;
" | "&amp; IF(lookups!$K$2-LEN(SOURCE!I1533) &gt;= 0, REPT(" ",lookups!$K$2-LEN(SOURCE!I1533)), "")&amp;
      SOURCE!K1533&amp;      IF(lookups!$L$2-LEN(SOURCE!K1533) &gt;= 0, REPT(" ",lookups!$M$2-LEN(SOURCE!K1533)), "")&amp;
" | "&amp; SOURCE!L1533&amp;      IF(lookups!$O$2-LEN(SOURCE!L1533) &gt;= 0, REPT(" ",lookups!$O$2-LEN(SOURCE!L1533)), "")&amp;
" | "&amp; SOURCE!M1533&amp;      IF(lookups!$P$2-LEN(SOURCE!M1533) &gt;= 0, REPT(" ",lookups!$P$2-LEN(SOURCE!M1533)), "")&amp;
      "},"&amp;IF(SOURCE!O1533&lt;&gt;"",""&amp;SOURCE!O1533,"")
 )
)
)</f>
        <v>/* 1495 */  { fnSetFirstGregorianDay,       NOPARAM,                     "J/G",                                         "J/G",                                         (0 &lt;&lt; TAM_MAX_BITS) |     0, CAT_FNCT | SLS_ENABLED   | US_ENABLED   | EIM_DISABLED | PTP_NONE         },</v>
      </c>
    </row>
    <row r="1534" spans="1:1">
      <c r="A1534" s="80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IF(lookups!$E$2-LEN(SOURCE!C1534) &gt;= 0, REPT(" ",lookups!$E$2-LEN(SOURCE!C1534)), "")&amp;
      SOURCE!D1534&amp;", "&amp; IF(lookups!$F$2-LEN(SOURCE!D1534) &gt;= 0, REPT(" ",lookups!$F$2-LEN(SOURCE!D1534)), "")&amp;
      SOURCE!E1534&amp;", "&amp; IF(lookups!$G$2-LEN(SOURCE!E1534) &gt;=0, REPT(" ",lookups!$G$2-LEN(SOURCE!E1534)), "")&amp;
      SOURCE!F1534&amp;", "&amp; IF(lookups!$H$2-LEN(SOURCE!F1534) &gt;= 0, REPT(" ",lookups!$H$2-LEN(SOURCE!F1534)+2), "")&amp;"("&amp;
      SUBSTITUTE(TEXT(SOURCE!G1534,"??0"),"  ","")&amp;" &lt;&lt; TAM_MAX_BITS) |"&amp; IF(lookups!$I$2-3 &gt;= 0, REPT(" ",MAX(1,lookups!$I$2-5+4+1-1-LEN(  IF(ISTEXT(SOURCE!H1534),SOURCE!H1534,  SUBSTITUTE(SUBSTITUTE(TEXT(SOURCE!H1534,"????0"),"  ","")," ",""))   ))), "")&amp;
       IF(ISTEXT(SOURCE!H1534),SOURCE!H1534, SUBSTITUTE(SUBSTITUTE(TEXT(SOURCE!H1534,"????0"),"  ","")," ",""))   &amp;","&amp; IF(lookups!$J$2-3 &gt;= 0, REPT(" ",lookups!$J$2-3-5), "")&amp;
      SOURCE!I1534&amp;
" | "&amp; IF(lookups!$K$2-LEN(SOURCE!I1534) &gt;= 0, REPT(" ",lookups!$K$2-LEN(SOURCE!I1534)), "")&amp;
      SOURCE!J1534&amp;      IF(lookups!$L$2-LEN(SOURCE!J1534) &gt;= 0, REPT(" ",lookups!$L$2-LEN(SOURCE!J1534)), "")&amp;
" | "&amp; IF(lookups!$K$2-LEN(SOURCE!I1534) &gt;= 0, REPT(" ",lookups!$K$2-LEN(SOURCE!I1534)), "")&amp;
      SOURCE!K1534&amp;      IF(lookups!$L$2-LEN(SOURCE!K1534) &gt;= 0, REPT(" ",lookups!$M$2-LEN(SOURCE!K1534)), "")&amp;
" | "&amp; SOURCE!L1534&amp;      IF(lookups!$O$2-LEN(SOURCE!L1534) &gt;= 0, REPT(" ",lookups!$O$2-LEN(SOURCE!L1534)), "")&amp;
" | "&amp; SOURCE!M1534&amp;      IF(lookups!$P$2-LEN(SOURCE!M1534) &gt;= 0, REPT(" ",lookups!$P$2-LEN(SOURCE!M1534)), "")&amp;
      "},"&amp;IF(SOURCE!O1534&lt;&gt;"",""&amp;SOURCE!O1534,"")
 )
)
)</f>
        <v>/* 1496 */  { itemToBeCoded,                NOPARAM,                     "1496",                                        "1496",                                        (0 &lt;&lt; TAM_MAX_BITS) |     0, CAT_FREE | SLS_ENABLED   | US_ENABLED   | EIM_DISABLED | PTP_DISABLED     },</v>
      </c>
    </row>
    <row r="1535" spans="1:1">
      <c r="A1535" s="80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IF(lookups!$E$2-LEN(SOURCE!C1535) &gt;= 0, REPT(" ",lookups!$E$2-LEN(SOURCE!C1535)), "")&amp;
      SOURCE!D1535&amp;", "&amp; IF(lookups!$F$2-LEN(SOURCE!D1535) &gt;= 0, REPT(" ",lookups!$F$2-LEN(SOURCE!D1535)), "")&amp;
      SOURCE!E1535&amp;", "&amp; IF(lookups!$G$2-LEN(SOURCE!E1535) &gt;=0, REPT(" ",lookups!$G$2-LEN(SOURCE!E1535)), "")&amp;
      SOURCE!F1535&amp;", "&amp; IF(lookups!$H$2-LEN(SOURCE!F1535) &gt;= 0, REPT(" ",lookups!$H$2-LEN(SOURCE!F1535)+2), "")&amp;"("&amp;
      SUBSTITUTE(TEXT(SOURCE!G1535,"??0"),"  ","")&amp;" &lt;&lt; TAM_MAX_BITS) |"&amp; IF(lookups!$I$2-3 &gt;= 0, REPT(" ",MAX(1,lookups!$I$2-5+4+1-1-LEN(  IF(ISTEXT(SOURCE!H1535),SOURCE!H1535,  SUBSTITUTE(SUBSTITUTE(TEXT(SOURCE!H1535,"????0"),"  ","")," ",""))   ))), "")&amp;
       IF(ISTEXT(SOURCE!H1535),SOURCE!H1535, SUBSTITUTE(SUBSTITUTE(TEXT(SOURCE!H1535,"????0"),"  ","")," ",""))   &amp;","&amp; IF(lookups!$J$2-3 &gt;= 0, REPT(" ",lookups!$J$2-3-5), "")&amp;
      SOURCE!I1535&amp;
" | "&amp; IF(lookups!$K$2-LEN(SOURCE!I1535) &gt;= 0, REPT(" ",lookups!$K$2-LEN(SOURCE!I1535)), "")&amp;
      SOURCE!J1535&amp;      IF(lookups!$L$2-LEN(SOURCE!J1535) &gt;= 0, REPT(" ",lookups!$L$2-LEN(SOURCE!J1535)), "")&amp;
" | "&amp; IF(lookups!$K$2-LEN(SOURCE!I1535) &gt;= 0, REPT(" ",lookups!$K$2-LEN(SOURCE!I1535)), "")&amp;
      SOURCE!K1535&amp;      IF(lookups!$L$2-LEN(SOURCE!K1535) &gt;= 0, REPT(" ",lookups!$M$2-LEN(SOURCE!K1535)), "")&amp;
" | "&amp; SOURCE!L1535&amp;      IF(lookups!$O$2-LEN(SOURCE!L1535) &gt;= 0, REPT(" ",lookups!$O$2-LEN(SOURCE!L1535)), "")&amp;
" | "&amp; SOURCE!M1535&amp;      IF(lookups!$P$2-LEN(SOURCE!M1535) &gt;= 0, REPT(" ",lookups!$P$2-LEN(SOURCE!M1535)), "")&amp;
      "},"&amp;IF(SOURCE!O1535&lt;&gt;"",""&amp;SOURCE!O1535,"")
 )
)
)</f>
        <v>/* 1497 */  { fnKeyGtoXeq,                  TM_VALUE,                    "KEY",                                         "KEY",                                         (1 &lt;&lt; TAM_MAX_BITS) |    21, CAT_FNCT | SLS_UNCHANGED | US_UNCHANGED | EIM_DISABLED | PTP_KEYG_KEYX    },</v>
      </c>
    </row>
    <row r="1536" spans="1:1">
      <c r="A1536" s="80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IF(lookups!$E$2-LEN(SOURCE!C1536) &gt;= 0, REPT(" ",lookups!$E$2-LEN(SOURCE!C1536)), "")&amp;
      SOURCE!D1536&amp;", "&amp; IF(lookups!$F$2-LEN(SOURCE!D1536) &gt;= 0, REPT(" ",lookups!$F$2-LEN(SOURCE!D1536)), "")&amp;
      SOURCE!E1536&amp;", "&amp; IF(lookups!$G$2-LEN(SOURCE!E1536) &gt;=0, REPT(" ",lookups!$G$2-LEN(SOURCE!E1536)), "")&amp;
      SOURCE!F1536&amp;", "&amp; IF(lookups!$H$2-LEN(SOURCE!F1536) &gt;= 0, REPT(" ",lookups!$H$2-LEN(SOURCE!F1536)+2), "")&amp;"("&amp;
      SUBSTITUTE(TEXT(SOURCE!G1536,"??0"),"  ","")&amp;" &lt;&lt; TAM_MAX_BITS) |"&amp; IF(lookups!$I$2-3 &gt;= 0, REPT(" ",MAX(1,lookups!$I$2-5+4+1-1-LEN(  IF(ISTEXT(SOURCE!H1536),SOURCE!H1536,  SUBSTITUTE(SUBSTITUTE(TEXT(SOURCE!H1536,"????0"),"  ","")," ",""))   ))), "")&amp;
       IF(ISTEXT(SOURCE!H1536),SOURCE!H1536, SUBSTITUTE(SUBSTITUTE(TEXT(SOURCE!H1536,"????0"),"  ","")," ",""))   &amp;","&amp; IF(lookups!$J$2-3 &gt;= 0, REPT(" ",lookups!$J$2-3-5), "")&amp;
      SOURCE!I1536&amp;
" | "&amp; IF(lookups!$K$2-LEN(SOURCE!I1536) &gt;= 0, REPT(" ",lookups!$K$2-LEN(SOURCE!I1536)), "")&amp;
      SOURCE!J1536&amp;      IF(lookups!$L$2-LEN(SOURCE!J1536) &gt;= 0, REPT(" ",lookups!$L$2-LEN(SOURCE!J1536)), "")&amp;
" | "&amp; IF(lookups!$K$2-LEN(SOURCE!I1536) &gt;= 0, REPT(" ",lookups!$K$2-LEN(SOURCE!I1536)), "")&amp;
      SOURCE!K1536&amp;      IF(lookups!$L$2-LEN(SOURCE!K1536) &gt;= 0, REPT(" ",lookups!$M$2-LEN(SOURCE!K1536)), "")&amp;
" | "&amp; SOURCE!L1536&amp;      IF(lookups!$O$2-LEN(SOURCE!L1536) &gt;= 0, REPT(" ",lookups!$O$2-LEN(SOURCE!L1536)), "")&amp;
" | "&amp; SOURCE!M1536&amp;      IF(lookups!$P$2-LEN(SOURCE!M1536) &gt;= 0, REPT(" ",lookups!$P$2-LEN(SOURCE!M1536)), "")&amp;
      "},"&amp;IF(SOURCE!O1536&lt;&gt;"",""&amp;SOURCE!O1536,"")
 )
)
)</f>
        <v>/* 1498 */  { fnKeyGto,                     TM_KEY,                      "KEYG",                                        "KEYG",                                        (1 &lt;&lt; TAM_MAX_BITS) |    21, CAT_FNCT | SLS_UNCHANGED | US_UNCHANGED | EIM_DISABLED | PTP_DISABLED     },</v>
      </c>
    </row>
    <row r="1537" spans="1:1">
      <c r="A1537" s="80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IF(lookups!$E$2-LEN(SOURCE!C1537) &gt;= 0, REPT(" ",lookups!$E$2-LEN(SOURCE!C1537)), "")&amp;
      SOURCE!D1537&amp;", "&amp; IF(lookups!$F$2-LEN(SOURCE!D1537) &gt;= 0, REPT(" ",lookups!$F$2-LEN(SOURCE!D1537)), "")&amp;
      SOURCE!E1537&amp;", "&amp; IF(lookups!$G$2-LEN(SOURCE!E1537) &gt;=0, REPT(" ",lookups!$G$2-LEN(SOURCE!E1537)), "")&amp;
      SOURCE!F1537&amp;", "&amp; IF(lookups!$H$2-LEN(SOURCE!F1537) &gt;= 0, REPT(" ",lookups!$H$2-LEN(SOURCE!F1537)+2), "")&amp;"("&amp;
      SUBSTITUTE(TEXT(SOURCE!G1537,"??0"),"  ","")&amp;" &lt;&lt; TAM_MAX_BITS) |"&amp; IF(lookups!$I$2-3 &gt;= 0, REPT(" ",MAX(1,lookups!$I$2-5+4+1-1-LEN(  IF(ISTEXT(SOURCE!H1537),SOURCE!H1537,  SUBSTITUTE(SUBSTITUTE(TEXT(SOURCE!H1537,"????0"),"  ","")," ",""))   ))), "")&amp;
       IF(ISTEXT(SOURCE!H1537),SOURCE!H1537, SUBSTITUTE(SUBSTITUTE(TEXT(SOURCE!H1537,"????0"),"  ","")," ",""))   &amp;","&amp; IF(lookups!$J$2-3 &gt;= 0, REPT(" ",lookups!$J$2-3-5), "")&amp;
      SOURCE!I1537&amp;
" | "&amp; IF(lookups!$K$2-LEN(SOURCE!I1537) &gt;= 0, REPT(" ",lookups!$K$2-LEN(SOURCE!I1537)), "")&amp;
      SOURCE!J1537&amp;      IF(lookups!$L$2-LEN(SOURCE!J1537) &gt;= 0, REPT(" ",lookups!$L$2-LEN(SOURCE!J1537)), "")&amp;
" | "&amp; IF(lookups!$K$2-LEN(SOURCE!I1537) &gt;= 0, REPT(" ",lookups!$K$2-LEN(SOURCE!I1537)), "")&amp;
      SOURCE!K1537&amp;      IF(lookups!$L$2-LEN(SOURCE!K1537) &gt;= 0, REPT(" ",lookups!$M$2-LEN(SOURCE!K1537)), "")&amp;
" | "&amp; SOURCE!L1537&amp;      IF(lookups!$O$2-LEN(SOURCE!L1537) &gt;= 0, REPT(" ",lookups!$O$2-LEN(SOURCE!L1537)), "")&amp;
" | "&amp; SOURCE!M1537&amp;      IF(lookups!$P$2-LEN(SOURCE!M1537) &gt;= 0, REPT(" ",lookups!$P$2-LEN(SOURCE!M1537)), "")&amp;
      "},"&amp;IF(SOURCE!O1537&lt;&gt;"",""&amp;SOURCE!O1537,"")
 )
)
)</f>
        <v>/* 1499 */  { fnKeyXeq,                     TM_KEY,                      "KEYX",                                        "KEYX",                                        (1 &lt;&lt; TAM_MAX_BITS) |    21, CAT_FNCT | SLS_UNCHANGED | US_UNCHANGED | EIM_DISABLED | PTP_DISABLED     },</v>
      </c>
    </row>
    <row r="1538" spans="1:1">
      <c r="A1538" s="80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IF(lookups!$E$2-LEN(SOURCE!C1538) &gt;= 0, REPT(" ",lookups!$E$2-LEN(SOURCE!C1538)), "")&amp;
      SOURCE!D1538&amp;", "&amp; IF(lookups!$F$2-LEN(SOURCE!D1538) &gt;= 0, REPT(" ",lookups!$F$2-LEN(SOURCE!D1538)), "")&amp;
      SOURCE!E1538&amp;", "&amp; IF(lookups!$G$2-LEN(SOURCE!E1538) &gt;=0, REPT(" ",lookups!$G$2-LEN(SOURCE!E1538)), "")&amp;
      SOURCE!F1538&amp;", "&amp; IF(lookups!$H$2-LEN(SOURCE!F1538) &gt;= 0, REPT(" ",lookups!$H$2-LEN(SOURCE!F1538)+2), "")&amp;"("&amp;
      SUBSTITUTE(TEXT(SOURCE!G1538,"??0"),"  ","")&amp;" &lt;&lt; TAM_MAX_BITS) |"&amp; IF(lookups!$I$2-3 &gt;= 0, REPT(" ",MAX(1,lookups!$I$2-5+4+1-1-LEN(  IF(ISTEXT(SOURCE!H1538),SOURCE!H1538,  SUBSTITUTE(SUBSTITUTE(TEXT(SOURCE!H1538,"????0"),"  ","")," ",""))   ))), "")&amp;
       IF(ISTEXT(SOURCE!H1538),SOURCE!H1538, SUBSTITUTE(SUBSTITUTE(TEXT(SOURCE!H1538,"????0"),"  ","")," ",""))   &amp;","&amp; IF(lookups!$J$2-3 &gt;= 0, REPT(" ",lookups!$J$2-3-5), "")&amp;
      SOURCE!I1538&amp;
" | "&amp; IF(lookups!$K$2-LEN(SOURCE!I1538) &gt;= 0, REPT(" ",lookups!$K$2-LEN(SOURCE!I1538)), "")&amp;
      SOURCE!J1538&amp;      IF(lookups!$L$2-LEN(SOURCE!J1538) &gt;= 0, REPT(" ",lookups!$L$2-LEN(SOURCE!J1538)), "")&amp;
" | "&amp; IF(lookups!$K$2-LEN(SOURCE!I1538) &gt;= 0, REPT(" ",lookups!$K$2-LEN(SOURCE!I1538)), "")&amp;
      SOURCE!K1538&amp;      IF(lookups!$L$2-LEN(SOURCE!K1538) &gt;= 0, REPT(" ",lookups!$M$2-LEN(SOURCE!K1538)), "")&amp;
" | "&amp; SOURCE!L1538&amp;      IF(lookups!$O$2-LEN(SOURCE!L1538) &gt;= 0, REPT(" ",lookups!$O$2-LEN(SOURCE!L1538)), "")&amp;
" | "&amp; SOURCE!M1538&amp;      IF(lookups!$P$2-LEN(SOURCE!M1538) &gt;= 0, REPT(" ",lookups!$P$2-LEN(SOURCE!M1538)), "")&amp;
      "},"&amp;IF(SOURCE!O1538&lt;&gt;"",""&amp;SOURCE!O1538,"")
 )
)
)</f>
        <v>/* 1500 */  { fnSinc,                       NOPARAM,                     "sinc",                                        "sinc",                                        (0 &lt;&lt; TAM_MAX_BITS) |     0, CAT_FNCT | SLS_ENABLED   | US_ENABLED   | EIM_ENABLED  | PTP_NONE         },</v>
      </c>
    </row>
    <row r="1539" spans="1:1">
      <c r="A1539" s="80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IF(lookups!$E$2-LEN(SOURCE!C1539) &gt;= 0, REPT(" ",lookups!$E$2-LEN(SOURCE!C1539)), "")&amp;
      SOURCE!D1539&amp;", "&amp; IF(lookups!$F$2-LEN(SOURCE!D1539) &gt;= 0, REPT(" ",lookups!$F$2-LEN(SOURCE!D1539)), "")&amp;
      SOURCE!E1539&amp;", "&amp; IF(lookups!$G$2-LEN(SOURCE!E1539) &gt;=0, REPT(" ",lookups!$G$2-LEN(SOURCE!E1539)), "")&amp;
      SOURCE!F1539&amp;", "&amp; IF(lookups!$H$2-LEN(SOURCE!F1539) &gt;= 0, REPT(" ",lookups!$H$2-LEN(SOURCE!F1539)+2), "")&amp;"("&amp;
      SUBSTITUTE(TEXT(SOURCE!G1539,"??0"),"  ","")&amp;" &lt;&lt; TAM_MAX_BITS) |"&amp; IF(lookups!$I$2-3 &gt;= 0, REPT(" ",MAX(1,lookups!$I$2-5+4+1-1-LEN(  IF(ISTEXT(SOURCE!H1539),SOURCE!H1539,  SUBSTITUTE(SUBSTITUTE(TEXT(SOURCE!H1539,"????0"),"  ","")," ",""))   ))), "")&amp;
       IF(ISTEXT(SOURCE!H1539),SOURCE!H1539, SUBSTITUTE(SUBSTITUTE(TEXT(SOURCE!H1539,"????0"),"  ","")," ",""))   &amp;","&amp; IF(lookups!$J$2-3 &gt;= 0, REPT(" ",lookups!$J$2-3-5), "")&amp;
      SOURCE!I1539&amp;
" | "&amp; IF(lookups!$K$2-LEN(SOURCE!I1539) &gt;= 0, REPT(" ",lookups!$K$2-LEN(SOURCE!I1539)), "")&amp;
      SOURCE!J1539&amp;      IF(lookups!$L$2-LEN(SOURCE!J1539) &gt;= 0, REPT(" ",lookups!$L$2-LEN(SOURCE!J1539)), "")&amp;
" | "&amp; IF(lookups!$K$2-LEN(SOURCE!I1539) &gt;= 0, REPT(" ",lookups!$K$2-LEN(SOURCE!I1539)), "")&amp;
      SOURCE!K1539&amp;      IF(lookups!$L$2-LEN(SOURCE!K1539) &gt;= 0, REPT(" ",lookups!$M$2-LEN(SOURCE!K1539)), "")&amp;
" | "&amp; SOURCE!L1539&amp;      IF(lookups!$O$2-LEN(SOURCE!L1539) &gt;= 0, REPT(" ",lookups!$O$2-LEN(SOURCE!L1539)), "")&amp;
" | "&amp; SOURCE!M1539&amp;      IF(lookups!$P$2-LEN(SOURCE!M1539) &gt;= 0, REPT(" ",lookups!$P$2-LEN(SOURCE!M1539)), "")&amp;
      "},"&amp;IF(SOURCE!O1539&lt;&gt;"",""&amp;SOURCE!O1539,"")
 )
)
)</f>
        <v>/* 1501 */  { fnKeyType,                    TM_REGISTER,                 "KTYP?",                                       "KTYP?",                                       (1 &lt;&lt; TAM_MAX_BITS) |    85, CAT_FNCT | SLS_ENABLED   | US_ENABLED   | EIM_DISABLED | PTP_REGISTER     },</v>
      </c>
    </row>
    <row r="1540" spans="1:1">
      <c r="A1540" s="80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IF(lookups!$E$2-LEN(SOURCE!C1540) &gt;= 0, REPT(" ",lookups!$E$2-LEN(SOURCE!C1540)), "")&amp;
      SOURCE!D1540&amp;", "&amp; IF(lookups!$F$2-LEN(SOURCE!D1540) &gt;= 0, REPT(" ",lookups!$F$2-LEN(SOURCE!D1540)), "")&amp;
      SOURCE!E1540&amp;", "&amp; IF(lookups!$G$2-LEN(SOURCE!E1540) &gt;=0, REPT(" ",lookups!$G$2-LEN(SOURCE!E1540)), "")&amp;
      SOURCE!F1540&amp;", "&amp; IF(lookups!$H$2-LEN(SOURCE!F1540) &gt;= 0, REPT(" ",lookups!$H$2-LEN(SOURCE!F1540)+2), "")&amp;"("&amp;
      SUBSTITUTE(TEXT(SOURCE!G1540,"??0"),"  ","")&amp;" &lt;&lt; TAM_MAX_BITS) |"&amp; IF(lookups!$I$2-3 &gt;= 0, REPT(" ",MAX(1,lookups!$I$2-5+4+1-1-LEN(  IF(ISTEXT(SOURCE!H1540),SOURCE!H1540,  SUBSTITUTE(SUBSTITUTE(TEXT(SOURCE!H1540,"????0"),"  ","")," ",""))   ))), "")&amp;
       IF(ISTEXT(SOURCE!H1540),SOURCE!H1540, SUBSTITUTE(SUBSTITUTE(TEXT(SOURCE!H1540,"????0"),"  ","")," ",""))   &amp;","&amp; IF(lookups!$J$2-3 &gt;= 0, REPT(" ",lookups!$J$2-3-5), "")&amp;
      SOURCE!I1540&amp;
" | "&amp; IF(lookups!$K$2-LEN(SOURCE!I1540) &gt;= 0, REPT(" ",lookups!$K$2-LEN(SOURCE!I1540)), "")&amp;
      SOURCE!J1540&amp;      IF(lookups!$L$2-LEN(SOURCE!J1540) &gt;= 0, REPT(" ",lookups!$L$2-LEN(SOURCE!J1540)), "")&amp;
" | "&amp; IF(lookups!$K$2-LEN(SOURCE!I1540) &gt;= 0, REPT(" ",lookups!$K$2-LEN(SOURCE!I1540)), "")&amp;
      SOURCE!K1540&amp;      IF(lookups!$L$2-LEN(SOURCE!K1540) &gt;= 0, REPT(" ",lookups!$M$2-LEN(SOURCE!K1540)), "")&amp;
" | "&amp; SOURCE!L1540&amp;      IF(lookups!$O$2-LEN(SOURCE!L1540) &gt;= 0, REPT(" ",lookups!$O$2-LEN(SOURCE!L1540)), "")&amp;
" | "&amp; SOURCE!M1540&amp;      IF(lookups!$P$2-LEN(SOURCE!M1540) &gt;= 0, REPT(" ",lookups!$P$2-LEN(SOURCE!M1540)), "")&amp;
      "},"&amp;IF(SOURCE!O1540&lt;&gt;"",""&amp;SOURCE!O1540,"")
 )
)
)</f>
        <v>/* 1502 */  { fnLastX,                      NOPARAM,                     "LASTx",                                       "LASTx",                                       (0 &lt;&lt; TAM_MAX_BITS) |     0, CAT_FNCT | SLS_ENABLED   | US_ENABLED   | EIM_DISABLED | PTP_NONE         },</v>
      </c>
    </row>
    <row r="1541" spans="1:1">
      <c r="A1541" s="80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IF(lookups!$E$2-LEN(SOURCE!C1541) &gt;= 0, REPT(" ",lookups!$E$2-LEN(SOURCE!C1541)), "")&amp;
      SOURCE!D1541&amp;", "&amp; IF(lookups!$F$2-LEN(SOURCE!D1541) &gt;= 0, REPT(" ",lookups!$F$2-LEN(SOURCE!D1541)), "")&amp;
      SOURCE!E1541&amp;", "&amp; IF(lookups!$G$2-LEN(SOURCE!E1541) &gt;=0, REPT(" ",lookups!$G$2-LEN(SOURCE!E1541)), "")&amp;
      SOURCE!F1541&amp;", "&amp; IF(lookups!$H$2-LEN(SOURCE!F1541) &gt;= 0, REPT(" ",lookups!$H$2-LEN(SOURCE!F1541)+2), "")&amp;"("&amp;
      SUBSTITUTE(TEXT(SOURCE!G1541,"??0"),"  ","")&amp;" &lt;&lt; TAM_MAX_BITS) |"&amp; IF(lookups!$I$2-3 &gt;= 0, REPT(" ",MAX(1,lookups!$I$2-5+4+1-1-LEN(  IF(ISTEXT(SOURCE!H1541),SOURCE!H1541,  SUBSTITUTE(SUBSTITUTE(TEXT(SOURCE!H1541,"????0"),"  ","")," ",""))   ))), "")&amp;
       IF(ISTEXT(SOURCE!H1541),SOURCE!H1541, SUBSTITUTE(SUBSTITUTE(TEXT(SOURCE!H1541,"????0"),"  ","")," ",""))   &amp;","&amp; IF(lookups!$J$2-3 &gt;= 0, REPT(" ",lookups!$J$2-3-5), "")&amp;
      SOURCE!I1541&amp;
" | "&amp; IF(lookups!$K$2-LEN(SOURCE!I1541) &gt;= 0, REPT(" ",lookups!$K$2-LEN(SOURCE!I1541)), "")&amp;
      SOURCE!J1541&amp;      IF(lookups!$L$2-LEN(SOURCE!J1541) &gt;= 0, REPT(" ",lookups!$L$2-LEN(SOURCE!J1541)), "")&amp;
" | "&amp; IF(lookups!$K$2-LEN(SOURCE!I1541) &gt;= 0, REPT(" ",lookups!$K$2-LEN(SOURCE!I1541)), "")&amp;
      SOURCE!K1541&amp;      IF(lookups!$L$2-LEN(SOURCE!K1541) &gt;= 0, REPT(" ",lookups!$M$2-LEN(SOURCE!K1541)), "")&amp;
" | "&amp; SOURCE!L1541&amp;      IF(lookups!$O$2-LEN(SOURCE!L1541) &gt;= 0, REPT(" ",lookups!$O$2-LEN(SOURCE!L1541)), "")&amp;
" | "&amp; SOURCE!M1541&amp;      IF(lookups!$P$2-LEN(SOURCE!M1541) &gt;= 0, REPT(" ",lookups!$P$2-LEN(SOURCE!M1541)), "")&amp;
      "},"&amp;IF(SOURCE!O1541&lt;&gt;"",""&amp;SOURCE!O1541,"")
 )
)
)</f>
        <v>/* 1503 */  { fnCheckLabel,                 TM_LABEL,                    "LBL?",                                        "LBL?",                                        (0 &lt;&lt; TAM_MAX_BITS) |    99, CAT_FNCT | SLS_UNCHANGED | US_UNCHANGED | EIM_DISABLED | PTP_LABEL        },</v>
      </c>
    </row>
    <row r="1542" spans="1:1">
      <c r="A1542" s="80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IF(lookups!$E$2-LEN(SOURCE!C1542) &gt;= 0, REPT(" ",lookups!$E$2-LEN(SOURCE!C1542)), "")&amp;
      SOURCE!D1542&amp;", "&amp; IF(lookups!$F$2-LEN(SOURCE!D1542) &gt;= 0, REPT(" ",lookups!$F$2-LEN(SOURCE!D1542)), "")&amp;
      SOURCE!E1542&amp;", "&amp; IF(lookups!$G$2-LEN(SOURCE!E1542) &gt;=0, REPT(" ",lookups!$G$2-LEN(SOURCE!E1542)), "")&amp;
      SOURCE!F1542&amp;", "&amp; IF(lookups!$H$2-LEN(SOURCE!F1542) &gt;= 0, REPT(" ",lookups!$H$2-LEN(SOURCE!F1542)+2), "")&amp;"("&amp;
      SUBSTITUTE(TEXT(SOURCE!G1542,"??0"),"  ","")&amp;" &lt;&lt; TAM_MAX_BITS) |"&amp; IF(lookups!$I$2-3 &gt;= 0, REPT(" ",MAX(1,lookups!$I$2-5+4+1-1-LEN(  IF(ISTEXT(SOURCE!H1542),SOURCE!H1542,  SUBSTITUTE(SUBSTITUTE(TEXT(SOURCE!H1542,"????0"),"  ","")," ",""))   ))), "")&amp;
       IF(ISTEXT(SOURCE!H1542),SOURCE!H1542, SUBSTITUTE(SUBSTITUTE(TEXT(SOURCE!H1542,"????0"),"  ","")," ",""))   &amp;","&amp; IF(lookups!$J$2-3 &gt;= 0, REPT(" ",lookups!$J$2-3-5), "")&amp;
      SOURCE!I1542&amp;
" | "&amp; IF(lookups!$K$2-LEN(SOURCE!I1542) &gt;= 0, REPT(" ",lookups!$K$2-LEN(SOURCE!I1542)), "")&amp;
      SOURCE!J1542&amp;      IF(lookups!$L$2-LEN(SOURCE!J1542) &gt;= 0, REPT(" ",lookups!$L$2-LEN(SOURCE!J1542)), "")&amp;
" | "&amp; IF(lookups!$K$2-LEN(SOURCE!I1542) &gt;= 0, REPT(" ",lookups!$K$2-LEN(SOURCE!I1542)), "")&amp;
      SOURCE!K1542&amp;      IF(lookups!$L$2-LEN(SOURCE!K1542) &gt;= 0, REPT(" ",lookups!$M$2-LEN(SOURCE!K1542)), "")&amp;
" | "&amp; SOURCE!L1542&amp;      IF(lookups!$O$2-LEN(SOURCE!L1542) &gt;= 0, REPT(" ",lookups!$O$2-LEN(SOURCE!L1542)), "")&amp;
" | "&amp; SOURCE!M1542&amp;      IF(lookups!$P$2-LEN(SOURCE!M1542) &gt;= 0, REPT(" ",lookups!$P$2-LEN(SOURCE!M1542)), "")&amp;
      "},"&amp;IF(SOURCE!O1542&lt;&gt;"",""&amp;SOURCE!O1542,"")
 )
)
)</f>
        <v>/* 1504 */  { fnIsLeap,                     NOPARAM,                     "LEAP?",                                       "LEAP?",                                       (0 &lt;&lt; TAM_MAX_BITS) |     0, CAT_FNCT | SLS_ENABLED   | US_ENABLED   | EIM_DISABLED | PTP_NONE         },</v>
      </c>
    </row>
    <row r="1543" spans="1:1">
      <c r="A1543" s="80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IF(lookups!$E$2-LEN(SOURCE!C1543) &gt;= 0, REPT(" ",lookups!$E$2-LEN(SOURCE!C1543)), "")&amp;
      SOURCE!D1543&amp;", "&amp; IF(lookups!$F$2-LEN(SOURCE!D1543) &gt;= 0, REPT(" ",lookups!$F$2-LEN(SOURCE!D1543)), "")&amp;
      SOURCE!E1543&amp;", "&amp; IF(lookups!$G$2-LEN(SOURCE!E1543) &gt;=0, REPT(" ",lookups!$G$2-LEN(SOURCE!E1543)), "")&amp;
      SOURCE!F1543&amp;", "&amp; IF(lookups!$H$2-LEN(SOURCE!F1543) &gt;= 0, REPT(" ",lookups!$H$2-LEN(SOURCE!F1543)+2), "")&amp;"("&amp;
      SUBSTITUTE(TEXT(SOURCE!G1543,"??0"),"  ","")&amp;" &lt;&lt; TAM_MAX_BITS) |"&amp; IF(lookups!$I$2-3 &gt;= 0, REPT(" ",MAX(1,lookups!$I$2-5+4+1-1-LEN(  IF(ISTEXT(SOURCE!H1543),SOURCE!H1543,  SUBSTITUTE(SUBSTITUTE(TEXT(SOURCE!H1543,"????0"),"  ","")," ",""))   ))), "")&amp;
       IF(ISTEXT(SOURCE!H1543),SOURCE!H1543, SUBSTITUTE(SUBSTITUTE(TEXT(SOURCE!H1543,"????0"),"  ","")," ",""))   &amp;","&amp; IF(lookups!$J$2-3 &gt;= 0, REPT(" ",lookups!$J$2-3-5), "")&amp;
      SOURCE!I1543&amp;
" | "&amp; IF(lookups!$K$2-LEN(SOURCE!I1543) &gt;= 0, REPT(" ",lookups!$K$2-LEN(SOURCE!I1543)), "")&amp;
      SOURCE!J1543&amp;      IF(lookups!$L$2-LEN(SOURCE!J1543) &gt;= 0, REPT(" ",lookups!$L$2-LEN(SOURCE!J1543)), "")&amp;
" | "&amp; IF(lookups!$K$2-LEN(SOURCE!I1543) &gt;= 0, REPT(" ",lookups!$K$2-LEN(SOURCE!I1543)), "")&amp;
      SOURCE!K1543&amp;      IF(lookups!$L$2-LEN(SOURCE!K1543) &gt;= 0, REPT(" ",lookups!$M$2-LEN(SOURCE!K1543)), "")&amp;
" | "&amp; SOURCE!L1543&amp;      IF(lookups!$O$2-LEN(SOURCE!L1543) &gt;= 0, REPT(" ",lookups!$O$2-LEN(SOURCE!L1543)), "")&amp;
" | "&amp; SOURCE!M1543&amp;      IF(lookups!$P$2-LEN(SOURCE!M1543) &gt;= 0, REPT(" ",lookups!$P$2-LEN(SOURCE!M1543)), "")&amp;
      "},"&amp;IF(SOURCE!O1543&lt;&gt;"",""&amp;SOURCE!O1543,"")
 )
)
)</f>
        <v>/* 1505 */  { fnLaguerre,                   NOPARAM,                     "L" STD_SUB_m ,                                "L" STD_SUB_m ,                                (0 &lt;&lt; TAM_MAX_BITS) |     0, CAT_FNCT | SLS_ENABLED   | US_ENABLED   | EIM_ENABLED  | PTP_NONE         },</v>
      </c>
    </row>
    <row r="1544" spans="1:1">
      <c r="A1544" s="80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IF(lookups!$E$2-LEN(SOURCE!C1544) &gt;= 0, REPT(" ",lookups!$E$2-LEN(SOURCE!C1544)), "")&amp;
      SOURCE!D1544&amp;", "&amp; IF(lookups!$F$2-LEN(SOURCE!D1544) &gt;= 0, REPT(" ",lookups!$F$2-LEN(SOURCE!D1544)), "")&amp;
      SOURCE!E1544&amp;", "&amp; IF(lookups!$G$2-LEN(SOURCE!E1544) &gt;=0, REPT(" ",lookups!$G$2-LEN(SOURCE!E1544)), "")&amp;
      SOURCE!F1544&amp;", "&amp; IF(lookups!$H$2-LEN(SOURCE!F1544) &gt;= 0, REPT(" ",lookups!$H$2-LEN(SOURCE!F1544)+2), "")&amp;"("&amp;
      SUBSTITUTE(TEXT(SOURCE!G1544,"??0"),"  ","")&amp;" &lt;&lt; TAM_MAX_BITS) |"&amp; IF(lookups!$I$2-3 &gt;= 0, REPT(" ",MAX(1,lookups!$I$2-5+4+1-1-LEN(  IF(ISTEXT(SOURCE!H1544),SOURCE!H1544,  SUBSTITUTE(SUBSTITUTE(TEXT(SOURCE!H1544,"????0"),"  ","")," ",""))   ))), "")&amp;
       IF(ISTEXT(SOURCE!H1544),SOURCE!H1544, SUBSTITUTE(SUBSTITUTE(TEXT(SOURCE!H1544,"????0"),"  ","")," ",""))   &amp;","&amp; IF(lookups!$J$2-3 &gt;= 0, REPT(" ",lookups!$J$2-3-5), "")&amp;
      SOURCE!I1544&amp;
" | "&amp; IF(lookups!$K$2-LEN(SOURCE!I1544) &gt;= 0, REPT(" ",lookups!$K$2-LEN(SOURCE!I1544)), "")&amp;
      SOURCE!J1544&amp;      IF(lookups!$L$2-LEN(SOURCE!J1544) &gt;= 0, REPT(" ",lookups!$L$2-LEN(SOURCE!J1544)), "")&amp;
" | "&amp; IF(lookups!$K$2-LEN(SOURCE!I1544) &gt;= 0, REPT(" ",lookups!$K$2-LEN(SOURCE!I1544)), "")&amp;
      SOURCE!K1544&amp;      IF(lookups!$L$2-LEN(SOURCE!K1544) &gt;= 0, REPT(" ",lookups!$M$2-LEN(SOURCE!K1544)), "")&amp;
" | "&amp; SOURCE!L1544&amp;      IF(lookups!$O$2-LEN(SOURCE!L1544) &gt;= 0, REPT(" ",lookups!$O$2-LEN(SOURCE!L1544)), "")&amp;
" | "&amp; SOURCE!M1544&amp;      IF(lookups!$P$2-LEN(SOURCE!M1544) &gt;= 0, REPT(" ",lookups!$P$2-LEN(SOURCE!M1544)), "")&amp;
      "},"&amp;IF(SOURCE!O1544&lt;&gt;"",""&amp;SOURCE!O1544,"")
 )
)
)</f>
        <v>/* 1506 */  { fnLaguerreAlpha,              NOPARAM,                     "L" STD_SUB_m STD_SUB_alpha,                   "L" STD_SUB_m STD_SUB_alpha,                   (0 &lt;&lt; TAM_MAX_BITS) |     0, CAT_FNCT | SLS_ENABLED   | US_ENABLED   | EIM_ENABLED  | PTP_NONE         },</v>
      </c>
    </row>
    <row r="1545" spans="1:1">
      <c r="A1545" s="80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IF(lookups!$E$2-LEN(SOURCE!C1545) &gt;= 0, REPT(" ",lookups!$E$2-LEN(SOURCE!C1545)), "")&amp;
      SOURCE!D1545&amp;", "&amp; IF(lookups!$F$2-LEN(SOURCE!D1545) &gt;= 0, REPT(" ",lookups!$F$2-LEN(SOURCE!D1545)), "")&amp;
      SOURCE!E1545&amp;", "&amp; IF(lookups!$G$2-LEN(SOURCE!E1545) &gt;=0, REPT(" ",lookups!$G$2-LEN(SOURCE!E1545)), "")&amp;
      SOURCE!F1545&amp;", "&amp; IF(lookups!$H$2-LEN(SOURCE!F1545) &gt;= 0, REPT(" ",lookups!$H$2-LEN(SOURCE!F1545)+2), "")&amp;"("&amp;
      SUBSTITUTE(TEXT(SOURCE!G1545,"??0"),"  ","")&amp;" &lt;&lt; TAM_MAX_BITS) |"&amp; IF(lookups!$I$2-3 &gt;= 0, REPT(" ",MAX(1,lookups!$I$2-5+4+1-1-LEN(  IF(ISTEXT(SOURCE!H1545),SOURCE!H1545,  SUBSTITUTE(SUBSTITUTE(TEXT(SOURCE!H1545,"????0"),"  ","")," ",""))   ))), "")&amp;
       IF(ISTEXT(SOURCE!H1545),SOURCE!H1545, SUBSTITUTE(SUBSTITUTE(TEXT(SOURCE!H1545,"????0"),"  ","")," ",""))   &amp;","&amp; IF(lookups!$J$2-3 &gt;= 0, REPT(" ",lookups!$J$2-3-5), "")&amp;
      SOURCE!I1545&amp;
" | "&amp; IF(lookups!$K$2-LEN(SOURCE!I1545) &gt;= 0, REPT(" ",lookups!$K$2-LEN(SOURCE!I1545)), "")&amp;
      SOURCE!J1545&amp;      IF(lookups!$L$2-LEN(SOURCE!J1545) &gt;= 0, REPT(" ",lookups!$L$2-LEN(SOURCE!J1545)), "")&amp;
" | "&amp; IF(lookups!$K$2-LEN(SOURCE!I1545) &gt;= 0, REPT(" ",lookups!$K$2-LEN(SOURCE!I1545)), "")&amp;
      SOURCE!K1545&amp;      IF(lookups!$L$2-LEN(SOURCE!K1545) &gt;= 0, REPT(" ",lookups!$M$2-LEN(SOURCE!K1545)), "")&amp;
" | "&amp; SOURCE!L1545&amp;      IF(lookups!$O$2-LEN(SOURCE!L1545) &gt;= 0, REPT(" ",lookups!$O$2-LEN(SOURCE!L1545)), "")&amp;
" | "&amp; SOURCE!M1545&amp;      IF(lookups!$P$2-LEN(SOURCE!M1545) &gt;= 0, REPT(" ",lookups!$P$2-LEN(SOURCE!M1545)), "")&amp;
      "},"&amp;IF(SOURCE!O1545&lt;&gt;"",""&amp;SOURCE!O1545,"")
 )
)
)</f>
        <v>/* 1507 */  { fnLnBeta,                     NOPARAM/*#JM#*/,             "LN" STD_beta,                                 "LN" STD_beta,                                 (0 &lt;&lt; TAM_MAX_BITS) |     0, CAT_FNCT | SLS_ENABLED   | US_ENABLED   | EIM_DISABLED | PTP_NONE         },</v>
      </c>
    </row>
    <row r="1546" spans="1:1">
      <c r="A1546" s="80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IF(lookups!$E$2-LEN(SOURCE!C1546) &gt;= 0, REPT(" ",lookups!$E$2-LEN(SOURCE!C1546)), "")&amp;
      SOURCE!D1546&amp;", "&amp; IF(lookups!$F$2-LEN(SOURCE!D1546) &gt;= 0, REPT(" ",lookups!$F$2-LEN(SOURCE!D1546)), "")&amp;
      SOURCE!E1546&amp;", "&amp; IF(lookups!$G$2-LEN(SOURCE!E1546) &gt;=0, REPT(" ",lookups!$G$2-LEN(SOURCE!E1546)), "")&amp;
      SOURCE!F1546&amp;", "&amp; IF(lookups!$H$2-LEN(SOURCE!F1546) &gt;= 0, REPT(" ",lookups!$H$2-LEN(SOURCE!F1546)+2), "")&amp;"("&amp;
      SUBSTITUTE(TEXT(SOURCE!G1546,"??0"),"  ","")&amp;" &lt;&lt; TAM_MAX_BITS) |"&amp; IF(lookups!$I$2-3 &gt;= 0, REPT(" ",MAX(1,lookups!$I$2-5+4+1-1-LEN(  IF(ISTEXT(SOURCE!H1546),SOURCE!H1546,  SUBSTITUTE(SUBSTITUTE(TEXT(SOURCE!H1546,"????0"),"  ","")," ",""))   ))), "")&amp;
       IF(ISTEXT(SOURCE!H1546),SOURCE!H1546, SUBSTITUTE(SUBSTITUTE(TEXT(SOURCE!H1546,"????0"),"  ","")," ",""))   &amp;","&amp; IF(lookups!$J$2-3 &gt;= 0, REPT(" ",lookups!$J$2-3-5), "")&amp;
      SOURCE!I1546&amp;
" | "&amp; IF(lookups!$K$2-LEN(SOURCE!I1546) &gt;= 0, REPT(" ",lookups!$K$2-LEN(SOURCE!I1546)), "")&amp;
      SOURCE!J1546&amp;      IF(lookups!$L$2-LEN(SOURCE!J1546) &gt;= 0, REPT(" ",lookups!$L$2-LEN(SOURCE!J1546)), "")&amp;
" | "&amp; IF(lookups!$K$2-LEN(SOURCE!I1546) &gt;= 0, REPT(" ",lookups!$K$2-LEN(SOURCE!I1546)), "")&amp;
      SOURCE!K1546&amp;      IF(lookups!$L$2-LEN(SOURCE!K1546) &gt;= 0, REPT(" ",lookups!$M$2-LEN(SOURCE!K1546)), "")&amp;
" | "&amp; SOURCE!L1546&amp;      IF(lookups!$O$2-LEN(SOURCE!L1546) &gt;= 0, REPT(" ",lookups!$O$2-LEN(SOURCE!L1546)), "")&amp;
" | "&amp; SOURCE!M1546&amp;      IF(lookups!$P$2-LEN(SOURCE!M1546) &gt;= 0, REPT(" ",lookups!$P$2-LEN(SOURCE!M1546)), "")&amp;
      "},"&amp;IF(SOURCE!O1546&lt;&gt;"",""&amp;SOURCE!O1546,"")
 )
)
)</f>
        <v>/* 1508 */  { fnLnGamma,                    NOPARAM/*#JM#*/,             "LN" STD_GAMMA,                                "LN" STD_GAMMA,                                (0 &lt;&lt; TAM_MAX_BITS) |     0, CAT_FNCT | SLS_ENABLED   | US_ENABLED   | EIM_ENABLED  | PTP_NONE         },</v>
      </c>
    </row>
    <row r="1547" spans="1:1">
      <c r="A1547" s="80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IF(lookups!$E$2-LEN(SOURCE!C1547) &gt;= 0, REPT(" ",lookups!$E$2-LEN(SOURCE!C1547)), "")&amp;
      SOURCE!D1547&amp;", "&amp; IF(lookups!$F$2-LEN(SOURCE!D1547) &gt;= 0, REPT(" ",lookups!$F$2-LEN(SOURCE!D1547)), "")&amp;
      SOURCE!E1547&amp;", "&amp; IF(lookups!$G$2-LEN(SOURCE!E1547) &gt;=0, REPT(" ",lookups!$G$2-LEN(SOURCE!E1547)), "")&amp;
      SOURCE!F1547&amp;", "&amp; IF(lookups!$H$2-LEN(SOURCE!F1547) &gt;= 0, REPT(" ",lookups!$H$2-LEN(SOURCE!F1547)+2), "")&amp;"("&amp;
      SUBSTITUTE(TEXT(SOURCE!G1547,"??0"),"  ","")&amp;" &lt;&lt; TAM_MAX_BITS) |"&amp; IF(lookups!$I$2-3 &gt;= 0, REPT(" ",MAX(1,lookups!$I$2-5+4+1-1-LEN(  IF(ISTEXT(SOURCE!H1547),SOURCE!H1547,  SUBSTITUTE(SUBSTITUTE(TEXT(SOURCE!H1547,"????0"),"  ","")," ",""))   ))), "")&amp;
       IF(ISTEXT(SOURCE!H1547),SOURCE!H1547, SUBSTITUTE(SUBSTITUTE(TEXT(SOURCE!H1547,"????0"),"  ","")," ",""))   &amp;","&amp; IF(lookups!$J$2-3 &gt;= 0, REPT(" ",lookups!$J$2-3-5), "")&amp;
      SOURCE!I1547&amp;
" | "&amp; IF(lookups!$K$2-LEN(SOURCE!I1547) &gt;= 0, REPT(" ",lookups!$K$2-LEN(SOURCE!I1547)), "")&amp;
      SOURCE!J1547&amp;      IF(lookups!$L$2-LEN(SOURCE!J1547) &gt;= 0, REPT(" ",lookups!$L$2-LEN(SOURCE!J1547)), "")&amp;
" | "&amp; IF(lookups!$K$2-LEN(SOURCE!I1547) &gt;= 0, REPT(" ",lookups!$K$2-LEN(SOURCE!I1547)), "")&amp;
      SOURCE!K1547&amp;      IF(lookups!$L$2-LEN(SOURCE!K1547) &gt;= 0, REPT(" ",lookups!$M$2-LEN(SOURCE!K1547)), "")&amp;
" | "&amp; SOURCE!L1547&amp;      IF(lookups!$O$2-LEN(SOURCE!L1547) &gt;= 0, REPT(" ",lookups!$O$2-LEN(SOURCE!L1547)), "")&amp;
" | "&amp; SOURCE!M1547&amp;      IF(lookups!$P$2-LEN(SOURCE!M1547) &gt;= 0, REPT(" ",lookups!$P$2-LEN(SOURCE!M1547)), "")&amp;
      "},"&amp;IF(SOURCE!O1547&lt;&gt;"",""&amp;SOURCE!O1547,"")
 )
)
)</f>
        <v>/* 1509 */  { fnLoad,                       LM_ALL,                      "LOAD",                                        "LOAD",                                        (0 &lt;&lt; TAM_MAX_BITS) |     0, CAT_FNCT | SLS_ENABLED   | US_CANCEL    | EIM_DISABLED | PTP_DISABLED     },</v>
      </c>
    </row>
    <row r="1548" spans="1:1">
      <c r="A1548" s="80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IF(lookups!$E$2-LEN(SOURCE!C1548) &gt;= 0, REPT(" ",lookups!$E$2-LEN(SOURCE!C1548)), "")&amp;
      SOURCE!D1548&amp;", "&amp; IF(lookups!$F$2-LEN(SOURCE!D1548) &gt;= 0, REPT(" ",lookups!$F$2-LEN(SOURCE!D1548)), "")&amp;
      SOURCE!E1548&amp;", "&amp; IF(lookups!$G$2-LEN(SOURCE!E1548) &gt;=0, REPT(" ",lookups!$G$2-LEN(SOURCE!E1548)), "")&amp;
      SOURCE!F1548&amp;", "&amp; IF(lookups!$H$2-LEN(SOURCE!F1548) &gt;= 0, REPT(" ",lookups!$H$2-LEN(SOURCE!F1548)+2), "")&amp;"("&amp;
      SUBSTITUTE(TEXT(SOURCE!G1548,"??0"),"  ","")&amp;" &lt;&lt; TAM_MAX_BITS) |"&amp; IF(lookups!$I$2-3 &gt;= 0, REPT(" ",MAX(1,lookups!$I$2-5+4+1-1-LEN(  IF(ISTEXT(SOURCE!H1548),SOURCE!H1548,  SUBSTITUTE(SUBSTITUTE(TEXT(SOURCE!H1548,"????0"),"  ","")," ",""))   ))), "")&amp;
       IF(ISTEXT(SOURCE!H1548),SOURCE!H1548, SUBSTITUTE(SUBSTITUTE(TEXT(SOURCE!H1548,"????0"),"  ","")," ",""))   &amp;","&amp; IF(lookups!$J$2-3 &gt;= 0, REPT(" ",lookups!$J$2-3-5), "")&amp;
      SOURCE!I1548&amp;
" | "&amp; IF(lookups!$K$2-LEN(SOURCE!I1548) &gt;= 0, REPT(" ",lookups!$K$2-LEN(SOURCE!I1548)), "")&amp;
      SOURCE!J1548&amp;      IF(lookups!$L$2-LEN(SOURCE!J1548) &gt;= 0, REPT(" ",lookups!$L$2-LEN(SOURCE!J1548)), "")&amp;
" | "&amp; IF(lookups!$K$2-LEN(SOURCE!I1548) &gt;= 0, REPT(" ",lookups!$K$2-LEN(SOURCE!I1548)), "")&amp;
      SOURCE!K1548&amp;      IF(lookups!$L$2-LEN(SOURCE!K1548) &gt;= 0, REPT(" ",lookups!$M$2-LEN(SOURCE!K1548)), "")&amp;
" | "&amp; SOURCE!L1548&amp;      IF(lookups!$O$2-LEN(SOURCE!L1548) &gt;= 0, REPT(" ",lookups!$O$2-LEN(SOURCE!L1548)), "")&amp;
" | "&amp; SOURCE!M1548&amp;      IF(lookups!$P$2-LEN(SOURCE!M1548) &gt;= 0, REPT(" ",lookups!$P$2-LEN(SOURCE!M1548)), "")&amp;
      "},"&amp;IF(SOURCE!O1548&lt;&gt;"",""&amp;SOURCE!O1548,"")
 )
)
)</f>
        <v>/* 1510 */  { fnLoad,                       LM_PROGRAMS,                 "LOADP",                                       "LOADP",                                       (0 &lt;&lt; TAM_MAX_BITS) |     0, CAT_FNCT | SLS_ENABLED   | US_ENABLED   | EIM_DISABLED | PTP_DISABLED     },</v>
      </c>
    </row>
    <row r="1549" spans="1:1">
      <c r="A1549" s="80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IF(lookups!$E$2-LEN(SOURCE!C1549) &gt;= 0, REPT(" ",lookups!$E$2-LEN(SOURCE!C1549)), "")&amp;
      SOURCE!D1549&amp;", "&amp; IF(lookups!$F$2-LEN(SOURCE!D1549) &gt;= 0, REPT(" ",lookups!$F$2-LEN(SOURCE!D1549)), "")&amp;
      SOURCE!E1549&amp;", "&amp; IF(lookups!$G$2-LEN(SOURCE!E1549) &gt;=0, REPT(" ",lookups!$G$2-LEN(SOURCE!E1549)), "")&amp;
      SOURCE!F1549&amp;", "&amp; IF(lookups!$H$2-LEN(SOURCE!F1549) &gt;= 0, REPT(" ",lookups!$H$2-LEN(SOURCE!F1549)+2), "")&amp;"("&amp;
      SUBSTITUTE(TEXT(SOURCE!G1549,"??0"),"  ","")&amp;" &lt;&lt; TAM_MAX_BITS) |"&amp; IF(lookups!$I$2-3 &gt;= 0, REPT(" ",MAX(1,lookups!$I$2-5+4+1-1-LEN(  IF(ISTEXT(SOURCE!H1549),SOURCE!H1549,  SUBSTITUTE(SUBSTITUTE(TEXT(SOURCE!H1549,"????0"),"  ","")," ",""))   ))), "")&amp;
       IF(ISTEXT(SOURCE!H1549),SOURCE!H1549, SUBSTITUTE(SUBSTITUTE(TEXT(SOURCE!H1549,"????0"),"  ","")," ",""))   &amp;","&amp; IF(lookups!$J$2-3 &gt;= 0, REPT(" ",lookups!$J$2-3-5), "")&amp;
      SOURCE!I1549&amp;
" | "&amp; IF(lookups!$K$2-LEN(SOURCE!I1549) &gt;= 0, REPT(" ",lookups!$K$2-LEN(SOURCE!I1549)), "")&amp;
      SOURCE!J1549&amp;      IF(lookups!$L$2-LEN(SOURCE!J1549) &gt;= 0, REPT(" ",lookups!$L$2-LEN(SOURCE!J1549)), "")&amp;
" | "&amp; IF(lookups!$K$2-LEN(SOURCE!I1549) &gt;= 0, REPT(" ",lookups!$K$2-LEN(SOURCE!I1549)), "")&amp;
      SOURCE!K1549&amp;      IF(lookups!$L$2-LEN(SOURCE!K1549) &gt;= 0, REPT(" ",lookups!$M$2-LEN(SOURCE!K1549)), "")&amp;
" | "&amp; SOURCE!L1549&amp;      IF(lookups!$O$2-LEN(SOURCE!L1549) &gt;= 0, REPT(" ",lookups!$O$2-LEN(SOURCE!L1549)), "")&amp;
" | "&amp; SOURCE!M1549&amp;      IF(lookups!$P$2-LEN(SOURCE!M1549) &gt;= 0, REPT(" ",lookups!$P$2-LEN(SOURCE!M1549)), "")&amp;
      "},"&amp;IF(SOURCE!O1549&lt;&gt;"",""&amp;SOURCE!O1549,"")
 )
)
)</f>
        <v>/* 1511 */  { fnLoad,                       LM_REGISTERS,                "LOADR",                                       "LOADR",                                       (0 &lt;&lt; TAM_MAX_BITS) |     0, CAT_FNCT | SLS_ENABLED   | US_ENABLED   | EIM_DISABLED | PTP_DISABLED     },</v>
      </c>
    </row>
    <row r="1550" spans="1:1">
      <c r="A1550" s="80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IF(lookups!$E$2-LEN(SOURCE!C1550) &gt;= 0, REPT(" ",lookups!$E$2-LEN(SOURCE!C1550)), "")&amp;
      SOURCE!D1550&amp;", "&amp; IF(lookups!$F$2-LEN(SOURCE!D1550) &gt;= 0, REPT(" ",lookups!$F$2-LEN(SOURCE!D1550)), "")&amp;
      SOURCE!E1550&amp;", "&amp; IF(lookups!$G$2-LEN(SOURCE!E1550) &gt;=0, REPT(" ",lookups!$G$2-LEN(SOURCE!E1550)), "")&amp;
      SOURCE!F1550&amp;", "&amp; IF(lookups!$H$2-LEN(SOURCE!F1550) &gt;= 0, REPT(" ",lookups!$H$2-LEN(SOURCE!F1550)+2), "")&amp;"("&amp;
      SUBSTITUTE(TEXT(SOURCE!G1550,"??0"),"  ","")&amp;" &lt;&lt; TAM_MAX_BITS) |"&amp; IF(lookups!$I$2-3 &gt;= 0, REPT(" ",MAX(1,lookups!$I$2-5+4+1-1-LEN(  IF(ISTEXT(SOURCE!H1550),SOURCE!H1550,  SUBSTITUTE(SUBSTITUTE(TEXT(SOURCE!H1550,"????0"),"  ","")," ",""))   ))), "")&amp;
       IF(ISTEXT(SOURCE!H1550),SOURCE!H1550, SUBSTITUTE(SUBSTITUTE(TEXT(SOURCE!H1550,"????0"),"  ","")," ",""))   &amp;","&amp; IF(lookups!$J$2-3 &gt;= 0, REPT(" ",lookups!$J$2-3-5), "")&amp;
      SOURCE!I1550&amp;
" | "&amp; IF(lookups!$K$2-LEN(SOURCE!I1550) &gt;= 0, REPT(" ",lookups!$K$2-LEN(SOURCE!I1550)), "")&amp;
      SOURCE!J1550&amp;      IF(lookups!$L$2-LEN(SOURCE!J1550) &gt;= 0, REPT(" ",lookups!$L$2-LEN(SOURCE!J1550)), "")&amp;
" | "&amp; IF(lookups!$K$2-LEN(SOURCE!I1550) &gt;= 0, REPT(" ",lookups!$K$2-LEN(SOURCE!I1550)), "")&amp;
      SOURCE!K1550&amp;      IF(lookups!$L$2-LEN(SOURCE!K1550) &gt;= 0, REPT(" ",lookups!$M$2-LEN(SOURCE!K1550)), "")&amp;
" | "&amp; SOURCE!L1550&amp;      IF(lookups!$O$2-LEN(SOURCE!L1550) &gt;= 0, REPT(" ",lookups!$O$2-LEN(SOURCE!L1550)), "")&amp;
" | "&amp; SOURCE!M1550&amp;      IF(lookups!$P$2-LEN(SOURCE!M1550) &gt;= 0, REPT(" ",lookups!$P$2-LEN(SOURCE!M1550)), "")&amp;
      "},"&amp;IF(SOURCE!O1550&lt;&gt;"",""&amp;SOURCE!O1550,"")
 )
)
)</f>
        <v>/* 1512 */  { fnLoad,                       LM_SYSTEM_STATE,             "LOADSS",                                      "LOADSS",                                      (0 &lt;&lt; TAM_MAX_BITS) |     0, CAT_FNCT | SLS_ENABLED   | US_ENABLED   | EIM_DISABLED | PTP_DISABLED     },</v>
      </c>
    </row>
    <row r="1551" spans="1:1">
      <c r="A1551" s="80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IF(lookups!$E$2-LEN(SOURCE!C1551) &gt;= 0, REPT(" ",lookups!$E$2-LEN(SOURCE!C1551)), "")&amp;
      SOURCE!D1551&amp;", "&amp; IF(lookups!$F$2-LEN(SOURCE!D1551) &gt;= 0, REPT(" ",lookups!$F$2-LEN(SOURCE!D1551)), "")&amp;
      SOURCE!E1551&amp;", "&amp; IF(lookups!$G$2-LEN(SOURCE!E1551) &gt;=0, REPT(" ",lookups!$G$2-LEN(SOURCE!E1551)), "")&amp;
      SOURCE!F1551&amp;", "&amp; IF(lookups!$H$2-LEN(SOURCE!F1551) &gt;= 0, REPT(" ",lookups!$H$2-LEN(SOURCE!F1551)+2), "")&amp;"("&amp;
      SUBSTITUTE(TEXT(SOURCE!G1551,"??0"),"  ","")&amp;" &lt;&lt; TAM_MAX_BITS) |"&amp; IF(lookups!$I$2-3 &gt;= 0, REPT(" ",MAX(1,lookups!$I$2-5+4+1-1-LEN(  IF(ISTEXT(SOURCE!H1551),SOURCE!H1551,  SUBSTITUTE(SUBSTITUTE(TEXT(SOURCE!H1551,"????0"),"  ","")," ",""))   ))), "")&amp;
       IF(ISTEXT(SOURCE!H1551),SOURCE!H1551, SUBSTITUTE(SUBSTITUTE(TEXT(SOURCE!H1551,"????0"),"  ","")," ",""))   &amp;","&amp; IF(lookups!$J$2-3 &gt;= 0, REPT(" ",lookups!$J$2-3-5), "")&amp;
      SOURCE!I1551&amp;
" | "&amp; IF(lookups!$K$2-LEN(SOURCE!I1551) &gt;= 0, REPT(" ",lookups!$K$2-LEN(SOURCE!I1551)), "")&amp;
      SOURCE!J1551&amp;      IF(lookups!$L$2-LEN(SOURCE!J1551) &gt;= 0, REPT(" ",lookups!$L$2-LEN(SOURCE!J1551)), "")&amp;
" | "&amp; IF(lookups!$K$2-LEN(SOURCE!I1551) &gt;= 0, REPT(" ",lookups!$K$2-LEN(SOURCE!I1551)), "")&amp;
      SOURCE!K1551&amp;      IF(lookups!$L$2-LEN(SOURCE!K1551) &gt;= 0, REPT(" ",lookups!$M$2-LEN(SOURCE!K1551)), "")&amp;
" | "&amp; SOURCE!L1551&amp;      IF(lookups!$O$2-LEN(SOURCE!L1551) &gt;= 0, REPT(" ",lookups!$O$2-LEN(SOURCE!L1551)), "")&amp;
" | "&amp; SOURCE!M1551&amp;      IF(lookups!$P$2-LEN(SOURCE!M1551) &gt;= 0, REPT(" ",lookups!$P$2-LEN(SOURCE!M1551)), "")&amp;
      "},"&amp;IF(SOURCE!O1551&lt;&gt;"",""&amp;SOURCE!O1551,"")
 )
)
)</f>
        <v>/* 1513 */  { fnLoad,                       LM_SUMS,                     "LOAD" STD_SIGMA,                              "LOAD" STD_SIGMA,                              (0 &lt;&lt; TAM_MAX_BITS) |     0, CAT_FNCT | SLS_ENABLED   | US_ENABLED   | EIM_DISABLED | PTP_DISABLED     },</v>
      </c>
    </row>
    <row r="1552" spans="1:1">
      <c r="A1552" s="80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IF(lookups!$E$2-LEN(SOURCE!C1552) &gt;= 0, REPT(" ",lookups!$E$2-LEN(SOURCE!C1552)), "")&amp;
      SOURCE!D1552&amp;", "&amp; IF(lookups!$F$2-LEN(SOURCE!D1552) &gt;= 0, REPT(" ",lookups!$F$2-LEN(SOURCE!D1552)), "")&amp;
      SOURCE!E1552&amp;", "&amp; IF(lookups!$G$2-LEN(SOURCE!E1552) &gt;=0, REPT(" ",lookups!$G$2-LEN(SOURCE!E1552)), "")&amp;
      SOURCE!F1552&amp;", "&amp; IF(lookups!$H$2-LEN(SOURCE!F1552) &gt;= 0, REPT(" ",lookups!$H$2-LEN(SOURCE!F1552)+2), "")&amp;"("&amp;
      SUBSTITUTE(TEXT(SOURCE!G1552,"??0"),"  ","")&amp;" &lt;&lt; TAM_MAX_BITS) |"&amp; IF(lookups!$I$2-3 &gt;= 0, REPT(" ",MAX(1,lookups!$I$2-5+4+1-1-LEN(  IF(ISTEXT(SOURCE!H1552),SOURCE!H1552,  SUBSTITUTE(SUBSTITUTE(TEXT(SOURCE!H1552,"????0"),"  ","")," ",""))   ))), "")&amp;
       IF(ISTEXT(SOURCE!H1552),SOURCE!H1552, SUBSTITUTE(SUBSTITUTE(TEXT(SOURCE!H1552,"????0"),"  ","")," ",""))   &amp;","&amp; IF(lookups!$J$2-3 &gt;= 0, REPT(" ",lookups!$J$2-3-5), "")&amp;
      SOURCE!I1552&amp;
" | "&amp; IF(lookups!$K$2-LEN(SOURCE!I1552) &gt;= 0, REPT(" ",lookups!$K$2-LEN(SOURCE!I1552)), "")&amp;
      SOURCE!J1552&amp;      IF(lookups!$L$2-LEN(SOURCE!J1552) &gt;= 0, REPT(" ",lookups!$L$2-LEN(SOURCE!J1552)), "")&amp;
" | "&amp; IF(lookups!$K$2-LEN(SOURCE!I1552) &gt;= 0, REPT(" ",lookups!$K$2-LEN(SOURCE!I1552)), "")&amp;
      SOURCE!K1552&amp;      IF(lookups!$L$2-LEN(SOURCE!K1552) &gt;= 0, REPT(" ",lookups!$M$2-LEN(SOURCE!K1552)), "")&amp;
" | "&amp; SOURCE!L1552&amp;      IF(lookups!$O$2-LEN(SOURCE!L1552) &gt;= 0, REPT(" ",lookups!$O$2-LEN(SOURCE!L1552)), "")&amp;
" | "&amp; SOURCE!M1552&amp;      IF(lookups!$P$2-LEN(SOURCE!M1552) &gt;= 0, REPT(" ",lookups!$P$2-LEN(SOURCE!M1552)), "")&amp;
      "},"&amp;IF(SOURCE!O1552&lt;&gt;"",""&amp;SOURCE!O1552,"")
 )
)
)</f>
        <v>/* 1514 */  { allocateLocalRegisters,       TM_VALUE,                    "LocR",                                        "LocR",                                        (0 &lt;&lt; TAM_MAX_BITS) |    99, CAT_FNCT | SLS_ENABLED   | US_ENABLED   | EIM_DISABLED | PTP_NUMBER_8     },</v>
      </c>
    </row>
    <row r="1553" spans="1:1">
      <c r="A1553" s="80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IF(lookups!$E$2-LEN(SOURCE!C1553) &gt;= 0, REPT(" ",lookups!$E$2-LEN(SOURCE!C1553)), "")&amp;
      SOURCE!D1553&amp;", "&amp; IF(lookups!$F$2-LEN(SOURCE!D1553) &gt;= 0, REPT(" ",lookups!$F$2-LEN(SOURCE!D1553)), "")&amp;
      SOURCE!E1553&amp;", "&amp; IF(lookups!$G$2-LEN(SOURCE!E1553) &gt;=0, REPT(" ",lookups!$G$2-LEN(SOURCE!E1553)), "")&amp;
      SOURCE!F1553&amp;", "&amp; IF(lookups!$H$2-LEN(SOURCE!F1553) &gt;= 0, REPT(" ",lookups!$H$2-LEN(SOURCE!F1553)+2), "")&amp;"("&amp;
      SUBSTITUTE(TEXT(SOURCE!G1553,"??0"),"  ","")&amp;" &lt;&lt; TAM_MAX_BITS) |"&amp; IF(lookups!$I$2-3 &gt;= 0, REPT(" ",MAX(1,lookups!$I$2-5+4+1-1-LEN(  IF(ISTEXT(SOURCE!H1553),SOURCE!H1553,  SUBSTITUTE(SUBSTITUTE(TEXT(SOURCE!H1553,"????0"),"  ","")," ",""))   ))), "")&amp;
       IF(ISTEXT(SOURCE!H1553),SOURCE!H1553, SUBSTITUTE(SUBSTITUTE(TEXT(SOURCE!H1553,"????0"),"  ","")," ",""))   &amp;","&amp; IF(lookups!$J$2-3 &gt;= 0, REPT(" ",lookups!$J$2-3-5), "")&amp;
      SOURCE!I1553&amp;
" | "&amp; IF(lookups!$K$2-LEN(SOURCE!I1553) &gt;= 0, REPT(" ",lookups!$K$2-LEN(SOURCE!I1553)), "")&amp;
      SOURCE!J1553&amp;      IF(lookups!$L$2-LEN(SOURCE!J1553) &gt;= 0, REPT(" ",lookups!$L$2-LEN(SOURCE!J1553)), "")&amp;
" | "&amp; IF(lookups!$K$2-LEN(SOURCE!I1553) &gt;= 0, REPT(" ",lookups!$K$2-LEN(SOURCE!I1553)), "")&amp;
      SOURCE!K1553&amp;      IF(lookups!$L$2-LEN(SOURCE!K1553) &gt;= 0, REPT(" ",lookups!$M$2-LEN(SOURCE!K1553)), "")&amp;
" | "&amp; SOURCE!L1553&amp;      IF(lookups!$O$2-LEN(SOURCE!L1553) &gt;= 0, REPT(" ",lookups!$O$2-LEN(SOURCE!L1553)), "")&amp;
" | "&amp; SOURCE!M1553&amp;      IF(lookups!$P$2-LEN(SOURCE!M1553) &gt;= 0, REPT(" ",lookups!$P$2-LEN(SOURCE!M1553)), "")&amp;
      "},"&amp;IF(SOURCE!O1553&lt;&gt;"",""&amp;SOURCE!O1553,"")
 )
)
)</f>
        <v>/* 1515 */  { fnGetLocR,                    NOPARAM,                     "LocR?",                                       "LocR?",                                       (0 &lt;&lt; TAM_MAX_BITS) |     0, CAT_FNCT | SLS_ENABLED   | US_ENABLED   | EIM_DISABLED | PTP_NONE         },</v>
      </c>
    </row>
    <row r="1554" spans="1:1">
      <c r="A1554" s="80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IF(lookups!$E$2-LEN(SOURCE!C1554) &gt;= 0, REPT(" ",lookups!$E$2-LEN(SOURCE!C1554)), "")&amp;
      SOURCE!D1554&amp;", "&amp; IF(lookups!$F$2-LEN(SOURCE!D1554) &gt;= 0, REPT(" ",lookups!$F$2-LEN(SOURCE!D1554)), "")&amp;
      SOURCE!E1554&amp;", "&amp; IF(lookups!$G$2-LEN(SOURCE!E1554) &gt;=0, REPT(" ",lookups!$G$2-LEN(SOURCE!E1554)), "")&amp;
      SOURCE!F1554&amp;", "&amp; IF(lookups!$H$2-LEN(SOURCE!F1554) &gt;= 0, REPT(" ",lookups!$H$2-LEN(SOURCE!F1554)+2), "")&amp;"("&amp;
      SUBSTITUTE(TEXT(SOURCE!G1554,"??0"),"  ","")&amp;" &lt;&lt; TAM_MAX_BITS) |"&amp; IF(lookups!$I$2-3 &gt;= 0, REPT(" ",MAX(1,lookups!$I$2-5+4+1-1-LEN(  IF(ISTEXT(SOURCE!H1554),SOURCE!H1554,  SUBSTITUTE(SUBSTITUTE(TEXT(SOURCE!H1554,"????0"),"  ","")," ",""))   ))), "")&amp;
       IF(ISTEXT(SOURCE!H1554),SOURCE!H1554, SUBSTITUTE(SUBSTITUTE(TEXT(SOURCE!H1554,"????0"),"  ","")," ",""))   &amp;","&amp; IF(lookups!$J$2-3 &gt;= 0, REPT(" ",lookups!$J$2-3-5), "")&amp;
      SOURCE!I1554&amp;
" | "&amp; IF(lookups!$K$2-LEN(SOURCE!I1554) &gt;= 0, REPT(" ",lookups!$K$2-LEN(SOURCE!I1554)), "")&amp;
      SOURCE!J1554&amp;      IF(lookups!$L$2-LEN(SOURCE!J1554) &gt;= 0, REPT(" ",lookups!$L$2-LEN(SOURCE!J1554)), "")&amp;
" | "&amp; IF(lookups!$K$2-LEN(SOURCE!I1554) &gt;= 0, REPT(" ",lookups!$K$2-LEN(SOURCE!I1554)), "")&amp;
      SOURCE!K1554&amp;      IF(lookups!$L$2-LEN(SOURCE!K1554) &gt;= 0, REPT(" ",lookups!$M$2-LEN(SOURCE!K1554)), "")&amp;
" | "&amp; SOURCE!L1554&amp;      IF(lookups!$O$2-LEN(SOURCE!L1554) &gt;= 0, REPT(" ",lookups!$O$2-LEN(SOURCE!L1554)), "")&amp;
" | "&amp; SOURCE!M1554&amp;      IF(lookups!$P$2-LEN(SOURCE!M1554) &gt;= 0, REPT(" ",lookups!$P$2-LEN(SOURCE!M1554)), "")&amp;
      "},"&amp;IF(SOURCE!O1554&lt;&gt;"",""&amp;SOURCE!O1554,"")
 )
)
)</f>
        <v>/* 1516 */  { fnProcessLR,                  NOPARAM,                     "L.R.",                                        "L.R.",                                        (0 &lt;&lt; TAM_MAX_BITS) |     0, CAT_FNCT | SLS_ENABLED   | US_ENABLED   | EIM_DISABLED | PTP_NONE         },</v>
      </c>
    </row>
    <row r="1555" spans="1:1">
      <c r="A1555" s="80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IF(lookups!$E$2-LEN(SOURCE!C1555) &gt;= 0, REPT(" ",lookups!$E$2-LEN(SOURCE!C1555)), "")&amp;
      SOURCE!D1555&amp;", "&amp; IF(lookups!$F$2-LEN(SOURCE!D1555) &gt;= 0, REPT(" ",lookups!$F$2-LEN(SOURCE!D1555)), "")&amp;
      SOURCE!E1555&amp;", "&amp; IF(lookups!$G$2-LEN(SOURCE!E1555) &gt;=0, REPT(" ",lookups!$G$2-LEN(SOURCE!E1555)), "")&amp;
      SOURCE!F1555&amp;", "&amp; IF(lookups!$H$2-LEN(SOURCE!F1555) &gt;= 0, REPT(" ",lookups!$H$2-LEN(SOURCE!F1555)+2), "")&amp;"("&amp;
      SUBSTITUTE(TEXT(SOURCE!G1555,"??0"),"  ","")&amp;" &lt;&lt; TAM_MAX_BITS) |"&amp; IF(lookups!$I$2-3 &gt;= 0, REPT(" ",MAX(1,lookups!$I$2-5+4+1-1-LEN(  IF(ISTEXT(SOURCE!H1555),SOURCE!H1555,  SUBSTITUTE(SUBSTITUTE(TEXT(SOURCE!H1555,"????0"),"  ","")," ",""))   ))), "")&amp;
       IF(ISTEXT(SOURCE!H1555),SOURCE!H1555, SUBSTITUTE(SUBSTITUTE(TEXT(SOURCE!H1555,"????0"),"  ","")," ",""))   &amp;","&amp; IF(lookups!$J$2-3 &gt;= 0, REPT(" ",lookups!$J$2-3-5), "")&amp;
      SOURCE!I1555&amp;
" | "&amp; IF(lookups!$K$2-LEN(SOURCE!I1555) &gt;= 0, REPT(" ",lookups!$K$2-LEN(SOURCE!I1555)), "")&amp;
      SOURCE!J1555&amp;      IF(lookups!$L$2-LEN(SOURCE!J1555) &gt;= 0, REPT(" ",lookups!$L$2-LEN(SOURCE!J1555)), "")&amp;
" | "&amp; IF(lookups!$K$2-LEN(SOURCE!I1555) &gt;= 0, REPT(" ",lookups!$K$2-LEN(SOURCE!I1555)), "")&amp;
      SOURCE!K1555&amp;      IF(lookups!$L$2-LEN(SOURCE!K1555) &gt;= 0, REPT(" ",lookups!$M$2-LEN(SOURCE!K1555)), "")&amp;
" | "&amp; SOURCE!L1555&amp;      IF(lookups!$O$2-LEN(SOURCE!L1555) &gt;= 0, REPT(" ",lookups!$O$2-LEN(SOURCE!L1555)), "")&amp;
" | "&amp; SOURCE!M1555&amp;      IF(lookups!$P$2-LEN(SOURCE!M1555) &gt;= 0, REPT(" ",lookups!$P$2-LEN(SOURCE!M1555)), "")&amp;
      "},"&amp;IF(SOURCE!O1555&lt;&gt;"",""&amp;SOURCE!O1555,"")
 )
)
)</f>
        <v>/* 1517 */  { fnMant,                       NOPARAM,                     "MANT",                                        "MANT",                                        (0 &lt;&lt; TAM_MAX_BITS) |     0, CAT_FNCT | SLS_ENABLED   | US_ENABLED   | EIM_DISABLED | PTP_NONE         },</v>
      </c>
    </row>
    <row r="1556" spans="1:1">
      <c r="A1556" s="80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IF(lookups!$E$2-LEN(SOURCE!C1556) &gt;= 0, REPT(" ",lookups!$E$2-LEN(SOURCE!C1556)), "")&amp;
      SOURCE!D1556&amp;", "&amp; IF(lookups!$F$2-LEN(SOURCE!D1556) &gt;= 0, REPT(" ",lookups!$F$2-LEN(SOURCE!D1556)), "")&amp;
      SOURCE!E1556&amp;", "&amp; IF(lookups!$G$2-LEN(SOURCE!E1556) &gt;=0, REPT(" ",lookups!$G$2-LEN(SOURCE!E1556)), "")&amp;
      SOURCE!F1556&amp;", "&amp; IF(lookups!$H$2-LEN(SOURCE!F1556) &gt;= 0, REPT(" ",lookups!$H$2-LEN(SOURCE!F1556)+2), "")&amp;"("&amp;
      SUBSTITUTE(TEXT(SOURCE!G1556,"??0"),"  ","")&amp;" &lt;&lt; TAM_MAX_BITS) |"&amp; IF(lookups!$I$2-3 &gt;= 0, REPT(" ",MAX(1,lookups!$I$2-5+4+1-1-LEN(  IF(ISTEXT(SOURCE!H1556),SOURCE!H1556,  SUBSTITUTE(SUBSTITUTE(TEXT(SOURCE!H1556,"????0"),"  ","")," ",""))   ))), "")&amp;
       IF(ISTEXT(SOURCE!H1556),SOURCE!H1556, SUBSTITUTE(SUBSTITUTE(TEXT(SOURCE!H1556,"????0"),"  ","")," ",""))   &amp;","&amp; IF(lookups!$J$2-3 &gt;= 0, REPT(" ",lookups!$J$2-3-5), "")&amp;
      SOURCE!I1556&amp;
" | "&amp; IF(lookups!$K$2-LEN(SOURCE!I1556) &gt;= 0, REPT(" ",lookups!$K$2-LEN(SOURCE!I1556)), "")&amp;
      SOURCE!J1556&amp;      IF(lookups!$L$2-LEN(SOURCE!J1556) &gt;= 0, REPT(" ",lookups!$L$2-LEN(SOURCE!J1556)), "")&amp;
" | "&amp; IF(lookups!$K$2-LEN(SOURCE!I1556) &gt;= 0, REPT(" ",lookups!$K$2-LEN(SOURCE!I1556)), "")&amp;
      SOURCE!K1556&amp;      IF(lookups!$L$2-LEN(SOURCE!K1556) &gt;= 0, REPT(" ",lookups!$M$2-LEN(SOURCE!K1556)), "")&amp;
" | "&amp; SOURCE!L1556&amp;      IF(lookups!$O$2-LEN(SOURCE!L1556) &gt;= 0, REPT(" ",lookups!$O$2-LEN(SOURCE!L1556)), "")&amp;
" | "&amp; SOURCE!M1556&amp;      IF(lookups!$P$2-LEN(SOURCE!M1556) &gt;= 0, REPT(" ",lookups!$P$2-LEN(SOURCE!M1556)), "")&amp;
      "},"&amp;IF(SOURCE!O1556&lt;&gt;"",""&amp;SOURCE!O1556,"")
 )
)
)</f>
        <v>/* 1518 */  { fnEditLinearEquationMatrixX,  NOPARAM,                     "Mat_X",                                       "Mat X",                                       (0 &lt;&lt; TAM_MAX_BITS) |     0, CAT_FNCT | SLS_ENABLED   | US_ENABLED   | EIM_DISABLED | PTP_DISABLED     },</v>
      </c>
    </row>
    <row r="1557" spans="1:1">
      <c r="A1557" s="80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IF(lookups!$E$2-LEN(SOURCE!C1557) &gt;= 0, REPT(" ",lookups!$E$2-LEN(SOURCE!C1557)), "")&amp;
      SOURCE!D1557&amp;", "&amp; IF(lookups!$F$2-LEN(SOURCE!D1557) &gt;= 0, REPT(" ",lookups!$F$2-LEN(SOURCE!D1557)), "")&amp;
      SOURCE!E1557&amp;", "&amp; IF(lookups!$G$2-LEN(SOURCE!E1557) &gt;=0, REPT(" ",lookups!$G$2-LEN(SOURCE!E1557)), "")&amp;
      SOURCE!F1557&amp;", "&amp; IF(lookups!$H$2-LEN(SOURCE!F1557) &gt;= 0, REPT(" ",lookups!$H$2-LEN(SOURCE!F1557)+2), "")&amp;"("&amp;
      SUBSTITUTE(TEXT(SOURCE!G1557,"??0"),"  ","")&amp;" &lt;&lt; TAM_MAX_BITS) |"&amp; IF(lookups!$I$2-3 &gt;= 0, REPT(" ",MAX(1,lookups!$I$2-5+4+1-1-LEN(  IF(ISTEXT(SOURCE!H1557),SOURCE!H1557,  SUBSTITUTE(SUBSTITUTE(TEXT(SOURCE!H1557,"????0"),"  ","")," ",""))   ))), "")&amp;
       IF(ISTEXT(SOURCE!H1557),SOURCE!H1557, SUBSTITUTE(SUBSTITUTE(TEXT(SOURCE!H1557,"????0"),"  ","")," ",""))   &amp;","&amp; IF(lookups!$J$2-3 &gt;= 0, REPT(" ",lookups!$J$2-3-5), "")&amp;
      SOURCE!I1557&amp;
" | "&amp; IF(lookups!$K$2-LEN(SOURCE!I1557) &gt;= 0, REPT(" ",lookups!$K$2-LEN(SOURCE!I1557)), "")&amp;
      SOURCE!J1557&amp;      IF(lookups!$L$2-LEN(SOURCE!J1557) &gt;= 0, REPT(" ",lookups!$L$2-LEN(SOURCE!J1557)), "")&amp;
" | "&amp; IF(lookups!$K$2-LEN(SOURCE!I1557) &gt;= 0, REPT(" ",lookups!$K$2-LEN(SOURCE!I1557)), "")&amp;
      SOURCE!K1557&amp;      IF(lookups!$L$2-LEN(SOURCE!K1557) &gt;= 0, REPT(" ",lookups!$M$2-LEN(SOURCE!K1557)), "")&amp;
" | "&amp; SOURCE!L1557&amp;      IF(lookups!$O$2-LEN(SOURCE!L1557) &gt;= 0, REPT(" ",lookups!$O$2-LEN(SOURCE!L1557)), "")&amp;
" | "&amp; SOURCE!M1557&amp;      IF(lookups!$P$2-LEN(SOURCE!M1557) &gt;= 0, REPT(" ",lookups!$P$2-LEN(SOURCE!M1557)), "")&amp;
      "},"&amp;IF(SOURCE!O1557&lt;&gt;"",""&amp;SOURCE!O1557,"")
 )
)
)</f>
        <v>/* 1519 */  { fnFreeMemory,                 NOPARAM,                     "MEM?",                                        "MEM?",                                        (0 &lt;&lt; TAM_MAX_BITS) |     0, CAT_FNCT | SLS_ENABLED   | US_ENABLED   | EIM_DISABLED | PTP_NONE         },</v>
      </c>
    </row>
    <row r="1558" spans="1:1">
      <c r="A1558" s="80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IF(lookups!$E$2-LEN(SOURCE!C1558) &gt;= 0, REPT(" ",lookups!$E$2-LEN(SOURCE!C1558)), "")&amp;
      SOURCE!D1558&amp;", "&amp; IF(lookups!$F$2-LEN(SOURCE!D1558) &gt;= 0, REPT(" ",lookups!$F$2-LEN(SOURCE!D1558)), "")&amp;
      SOURCE!E1558&amp;", "&amp; IF(lookups!$G$2-LEN(SOURCE!E1558) &gt;=0, REPT(" ",lookups!$G$2-LEN(SOURCE!E1558)), "")&amp;
      SOURCE!F1558&amp;", "&amp; IF(lookups!$H$2-LEN(SOURCE!F1558) &gt;= 0, REPT(" ",lookups!$H$2-LEN(SOURCE!F1558)+2), "")&amp;"("&amp;
      SUBSTITUTE(TEXT(SOURCE!G1558,"??0"),"  ","")&amp;" &lt;&lt; TAM_MAX_BITS) |"&amp; IF(lookups!$I$2-3 &gt;= 0, REPT(" ",MAX(1,lookups!$I$2-5+4+1-1-LEN(  IF(ISTEXT(SOURCE!H1558),SOURCE!H1558,  SUBSTITUTE(SUBSTITUTE(TEXT(SOURCE!H1558,"????0"),"  ","")," ",""))   ))), "")&amp;
       IF(ISTEXT(SOURCE!H1558),SOURCE!H1558, SUBSTITUTE(SUBSTITUTE(TEXT(SOURCE!H1558,"????0"),"  ","")," ",""))   &amp;","&amp; IF(lookups!$J$2-3 &gt;= 0, REPT(" ",lookups!$J$2-3-5), "")&amp;
      SOURCE!I1558&amp;
" | "&amp; IF(lookups!$K$2-LEN(SOURCE!I1558) &gt;= 0, REPT(" ",lookups!$K$2-LEN(SOURCE!I1558)), "")&amp;
      SOURCE!J1558&amp;      IF(lookups!$L$2-LEN(SOURCE!J1558) &gt;= 0, REPT(" ",lookups!$L$2-LEN(SOURCE!J1558)), "")&amp;
" | "&amp; IF(lookups!$K$2-LEN(SOURCE!I1558) &gt;= 0, REPT(" ",lookups!$K$2-LEN(SOURCE!I1558)), "")&amp;
      SOURCE!K1558&amp;      IF(lookups!$L$2-LEN(SOURCE!K1558) &gt;= 0, REPT(" ",lookups!$M$2-LEN(SOURCE!K1558)), "")&amp;
" | "&amp; SOURCE!L1558&amp;      IF(lookups!$O$2-LEN(SOURCE!L1558) &gt;= 0, REPT(" ",lookups!$O$2-LEN(SOURCE!L1558)), "")&amp;
" | "&amp; SOURCE!M1558&amp;      IF(lookups!$P$2-LEN(SOURCE!M1558) &gt;= 0, REPT(" ",lookups!$P$2-LEN(SOURCE!M1558)), "")&amp;
      "},"&amp;IF(SOURCE!O1558&lt;&gt;"",""&amp;SOURCE!O1558,"")
 )
)
)</f>
        <v>/* 1520 */  { fnProgrammableMenu,           NOPARAM,                     "MENU",                                        "MENU",                                        (0 &lt;&lt; TAM_MAX_BITS) |     0, CAT_FNCT | SLS_ENABLED   | US_ENABLED   | EIM_DISABLED | PTP_NONE         },</v>
      </c>
    </row>
    <row r="1559" spans="1:1">
      <c r="A1559" s="80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IF(lookups!$E$2-LEN(SOURCE!C1559) &gt;= 0, REPT(" ",lookups!$E$2-LEN(SOURCE!C1559)), "")&amp;
      SOURCE!D1559&amp;", "&amp; IF(lookups!$F$2-LEN(SOURCE!D1559) &gt;= 0, REPT(" ",lookups!$F$2-LEN(SOURCE!D1559)), "")&amp;
      SOURCE!E1559&amp;", "&amp; IF(lookups!$G$2-LEN(SOURCE!E1559) &gt;=0, REPT(" ",lookups!$G$2-LEN(SOURCE!E1559)), "")&amp;
      SOURCE!F1559&amp;", "&amp; IF(lookups!$H$2-LEN(SOURCE!F1559) &gt;= 0, REPT(" ",lookups!$H$2-LEN(SOURCE!F1559)+2), "")&amp;"("&amp;
      SUBSTITUTE(TEXT(SOURCE!G1559,"??0"),"  ","")&amp;" &lt;&lt; TAM_MAX_BITS) |"&amp; IF(lookups!$I$2-3 &gt;= 0, REPT(" ",MAX(1,lookups!$I$2-5+4+1-1-LEN(  IF(ISTEXT(SOURCE!H1559),SOURCE!H1559,  SUBSTITUTE(SUBSTITUTE(TEXT(SOURCE!H1559,"????0"),"  ","")," ",""))   ))), "")&amp;
       IF(ISTEXT(SOURCE!H1559),SOURCE!H1559, SUBSTITUTE(SUBSTITUTE(TEXT(SOURCE!H1559,"????0"),"  ","")," ",""))   &amp;","&amp; IF(lookups!$J$2-3 &gt;= 0, REPT(" ",lookups!$J$2-3-5), "")&amp;
      SOURCE!I1559&amp;
" | "&amp; IF(lookups!$K$2-LEN(SOURCE!I1559) &gt;= 0, REPT(" ",lookups!$K$2-LEN(SOURCE!I1559)), "")&amp;
      SOURCE!J1559&amp;      IF(lookups!$L$2-LEN(SOURCE!J1559) &gt;= 0, REPT(" ",lookups!$L$2-LEN(SOURCE!J1559)), "")&amp;
" | "&amp; IF(lookups!$K$2-LEN(SOURCE!I1559) &gt;= 0, REPT(" ",lookups!$K$2-LEN(SOURCE!I1559)), "")&amp;
      SOURCE!K1559&amp;      IF(lookups!$L$2-LEN(SOURCE!K1559) &gt;= 0, REPT(" ",lookups!$M$2-LEN(SOURCE!K1559)), "")&amp;
" | "&amp; SOURCE!L1559&amp;      IF(lookups!$O$2-LEN(SOURCE!L1559) &gt;= 0, REPT(" ",lookups!$O$2-LEN(SOURCE!L1559)), "")&amp;
" | "&amp; SOURCE!M1559&amp;      IF(lookups!$P$2-LEN(SOURCE!M1559) &gt;= 0, REPT(" ",lookups!$P$2-LEN(SOURCE!M1559)), "")&amp;
      "},"&amp;IF(SOURCE!O1559&lt;&gt;"",""&amp;SOURCE!O1559,"")
 )
)
)</f>
        <v>/* 1521 */  { fnMonth,                      NOPARAM,                     "MONTH",                                       "MONTH",                                       (0 &lt;&lt; TAM_MAX_BITS) |     0, CAT_FNCT | SLS_ENABLED   | US_ENABLED   | EIM_DISABLED | PTP_NONE         },</v>
      </c>
    </row>
    <row r="1560" spans="1:1">
      <c r="A1560" s="80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IF(lookups!$E$2-LEN(SOURCE!C1560) &gt;= 0, REPT(" ",lookups!$E$2-LEN(SOURCE!C1560)), "")&amp;
      SOURCE!D1560&amp;", "&amp; IF(lookups!$F$2-LEN(SOURCE!D1560) &gt;= 0, REPT(" ",lookups!$F$2-LEN(SOURCE!D1560)), "")&amp;
      SOURCE!E1560&amp;", "&amp; IF(lookups!$G$2-LEN(SOURCE!E1560) &gt;=0, REPT(" ",lookups!$G$2-LEN(SOURCE!E1560)), "")&amp;
      SOURCE!F1560&amp;", "&amp; IF(lookups!$H$2-LEN(SOURCE!F1560) &gt;= 0, REPT(" ",lookups!$H$2-LEN(SOURCE!F1560)+2), "")&amp;"("&amp;
      SUBSTITUTE(TEXT(SOURCE!G1560,"??0"),"  ","")&amp;" &lt;&lt; TAM_MAX_BITS) |"&amp; IF(lookups!$I$2-3 &gt;= 0, REPT(" ",MAX(1,lookups!$I$2-5+4+1-1-LEN(  IF(ISTEXT(SOURCE!H1560),SOURCE!H1560,  SUBSTITUTE(SUBSTITUTE(TEXT(SOURCE!H1560,"????0"),"  ","")," ",""))   ))), "")&amp;
       IF(ISTEXT(SOURCE!H1560),SOURCE!H1560, SUBSTITUTE(SUBSTITUTE(TEXT(SOURCE!H1560,"????0"),"  ","")," ",""))   &amp;","&amp; IF(lookups!$J$2-3 &gt;= 0, REPT(" ",lookups!$J$2-3-5), "")&amp;
      SOURCE!I1560&amp;
" | "&amp; IF(lookups!$K$2-LEN(SOURCE!I1560) &gt;= 0, REPT(" ",lookups!$K$2-LEN(SOURCE!I1560)), "")&amp;
      SOURCE!J1560&amp;      IF(lookups!$L$2-LEN(SOURCE!J1560) &gt;= 0, REPT(" ",lookups!$L$2-LEN(SOURCE!J1560)), "")&amp;
" | "&amp; IF(lookups!$K$2-LEN(SOURCE!I1560) &gt;= 0, REPT(" ",lookups!$K$2-LEN(SOURCE!I1560)), "")&amp;
      SOURCE!K1560&amp;      IF(lookups!$L$2-LEN(SOURCE!K1560) &gt;= 0, REPT(" ",lookups!$M$2-LEN(SOURCE!K1560)), "")&amp;
" | "&amp; SOURCE!L1560&amp;      IF(lookups!$O$2-LEN(SOURCE!L1560) &gt;= 0, REPT(" ",lookups!$O$2-LEN(SOURCE!L1560)), "")&amp;
" | "&amp; SOURCE!M1560&amp;      IF(lookups!$P$2-LEN(SOURCE!M1560) &gt;= 0, REPT(" ",lookups!$P$2-LEN(SOURCE!M1560)), "")&amp;
      "},"&amp;IF(SOURCE!O1560&lt;&gt;"",""&amp;SOURCE!O1560,"")
 )
)
)</f>
        <v>/* 1522 */  { fnErrorMessage,               TM_REGISTER,                 "MSG",                                         "MSG",                                         (0 &lt;&lt; TAM_MAX_BITS) |    99, CAT_FNCT | SLS_ENABLED   | US_ENABLED   | EIM_DISABLED | PTP_REGISTER     },</v>
      </c>
    </row>
    <row r="1561" spans="1:1">
      <c r="A1561" s="80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IF(lookups!$E$2-LEN(SOURCE!C1561) &gt;= 0, REPT(" ",lookups!$E$2-LEN(SOURCE!C1561)), "")&amp;
      SOURCE!D1561&amp;", "&amp; IF(lookups!$F$2-LEN(SOURCE!D1561) &gt;= 0, REPT(" ",lookups!$F$2-LEN(SOURCE!D1561)), "")&amp;
      SOURCE!E1561&amp;", "&amp; IF(lookups!$G$2-LEN(SOURCE!E1561) &gt;=0, REPT(" ",lookups!$G$2-LEN(SOURCE!E1561)), "")&amp;
      SOURCE!F1561&amp;", "&amp; IF(lookups!$H$2-LEN(SOURCE!F1561) &gt;= 0, REPT(" ",lookups!$H$2-LEN(SOURCE!F1561)+2), "")&amp;"("&amp;
      SUBSTITUTE(TEXT(SOURCE!G1561,"??0"),"  ","")&amp;" &lt;&lt; TAM_MAX_BITS) |"&amp; IF(lookups!$I$2-3 &gt;= 0, REPT(" ",MAX(1,lookups!$I$2-5+4+1-1-LEN(  IF(ISTEXT(SOURCE!H1561),SOURCE!H1561,  SUBSTITUTE(SUBSTITUTE(TEXT(SOURCE!H1561,"????0"),"  ","")," ",""))   ))), "")&amp;
       IF(ISTEXT(SOURCE!H1561),SOURCE!H1561, SUBSTITUTE(SUBSTITUTE(TEXT(SOURCE!H1561,"????0"),"  ","")," ",""))   &amp;","&amp; IF(lookups!$J$2-3 &gt;= 0, REPT(" ",lookups!$J$2-3-5), "")&amp;
      SOURCE!I1561&amp;
" | "&amp; IF(lookups!$K$2-LEN(SOURCE!I1561) &gt;= 0, REPT(" ",lookups!$K$2-LEN(SOURCE!I1561)), "")&amp;
      SOURCE!J1561&amp;      IF(lookups!$L$2-LEN(SOURCE!J1561) &gt;= 0, REPT(" ",lookups!$L$2-LEN(SOURCE!J1561)), "")&amp;
" | "&amp; IF(lookups!$K$2-LEN(SOURCE!I1561) &gt;= 0, REPT(" ",lookups!$K$2-LEN(SOURCE!I1561)), "")&amp;
      SOURCE!K1561&amp;      IF(lookups!$L$2-LEN(SOURCE!K1561) &gt;= 0, REPT(" ",lookups!$M$2-LEN(SOURCE!K1561)), "")&amp;
" | "&amp; SOURCE!L1561&amp;      IF(lookups!$O$2-LEN(SOURCE!L1561) &gt;= 0, REPT(" ",lookups!$O$2-LEN(SOURCE!L1561)), "")&amp;
" | "&amp; SOURCE!M1561&amp;      IF(lookups!$P$2-LEN(SOURCE!M1561) &gt;= 0, REPT(" ",lookups!$P$2-LEN(SOURCE!M1561)), "")&amp;
      "},"&amp;IF(SOURCE!O1561&lt;&gt;"",""&amp;SOURCE!O1561,"")
 )
)
)</f>
        <v>/* 1523 */  { fnAngularMode,                amMultPi,                    "MUL" STD_pi,                                  "MUL" STD_pi,                                  (0 &lt;&lt; TAM_MAX_BITS) |     0, CAT_FNCT | SLS_ENABLED   | US_ENABLED   | EIM_DISABLED | PTP_NONE         },</v>
      </c>
    </row>
    <row r="1562" spans="1:1">
      <c r="A1562" s="80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IF(lookups!$E$2-LEN(SOURCE!C1562) &gt;= 0, REPT(" ",lookups!$E$2-LEN(SOURCE!C1562)), "")&amp;
      SOURCE!D1562&amp;", "&amp; IF(lookups!$F$2-LEN(SOURCE!D1562) &gt;= 0, REPT(" ",lookups!$F$2-LEN(SOURCE!D1562)), "")&amp;
      SOURCE!E1562&amp;", "&amp; IF(lookups!$G$2-LEN(SOURCE!E1562) &gt;=0, REPT(" ",lookups!$G$2-LEN(SOURCE!E1562)), "")&amp;
      SOURCE!F1562&amp;", "&amp; IF(lookups!$H$2-LEN(SOURCE!F1562) &gt;= 0, REPT(" ",lookups!$H$2-LEN(SOURCE!F1562)+2), "")&amp;"("&amp;
      SUBSTITUTE(TEXT(SOURCE!G1562,"??0"),"  ","")&amp;" &lt;&lt; TAM_MAX_BITS) |"&amp; IF(lookups!$I$2-3 &gt;= 0, REPT(" ",MAX(1,lookups!$I$2-5+4+1-1-LEN(  IF(ISTEXT(SOURCE!H1562),SOURCE!H1562,  SUBSTITUTE(SUBSTITUTE(TEXT(SOURCE!H1562,"????0"),"  ","")," ",""))   ))), "")&amp;
       IF(ISTEXT(SOURCE!H1562),SOURCE!H1562, SUBSTITUTE(SUBSTITUTE(TEXT(SOURCE!H1562,"????0"),"  ","")," ",""))   &amp;","&amp; IF(lookups!$J$2-3 &gt;= 0, REPT(" ",lookups!$J$2-3-5), "")&amp;
      SOURCE!I1562&amp;
" | "&amp; IF(lookups!$K$2-LEN(SOURCE!I1562) &gt;= 0, REPT(" ",lookups!$K$2-LEN(SOURCE!I1562)), "")&amp;
      SOURCE!J1562&amp;      IF(lookups!$L$2-LEN(SOURCE!J1562) &gt;= 0, REPT(" ",lookups!$L$2-LEN(SOURCE!J1562)), "")&amp;
" | "&amp; IF(lookups!$K$2-LEN(SOURCE!I1562) &gt;= 0, REPT(" ",lookups!$K$2-LEN(SOURCE!I1562)), "")&amp;
      SOURCE!K1562&amp;      IF(lookups!$L$2-LEN(SOURCE!K1562) &gt;= 0, REPT(" ",lookups!$M$2-LEN(SOURCE!K1562)), "")&amp;
" | "&amp; SOURCE!L1562&amp;      IF(lookups!$O$2-LEN(SOURCE!L1562) &gt;= 0, REPT(" ",lookups!$O$2-LEN(SOURCE!L1562)), "")&amp;
" | "&amp; SOURCE!M1562&amp;      IF(lookups!$P$2-LEN(SOURCE!M1562) &gt;= 0, REPT(" ",lookups!$P$2-LEN(SOURCE!M1562)), "")&amp;
      "},"&amp;IF(SOURCE!O1562&lt;&gt;"",""&amp;SOURCE!O1562,"")
 )
)
)</f>
        <v>/* 1524 */  { fnNop,                        TM_REGISTER,                 "MVAR",                                        "MVAR",                                        (0 &lt;&lt; TAM_MAX_BITS) |    99, CAT_FNCT | SLS_UNCHANGED | US_UNCHANGED | EIM_DISABLED | PTP_REGISTER     },</v>
      </c>
    </row>
    <row r="1563" spans="1:1">
      <c r="A1563" s="80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IF(lookups!$E$2-LEN(SOURCE!C1563) &gt;= 0, REPT(" ",lookups!$E$2-LEN(SOURCE!C1563)), "")&amp;
      SOURCE!D1563&amp;", "&amp; IF(lookups!$F$2-LEN(SOURCE!D1563) &gt;= 0, REPT(" ",lookups!$F$2-LEN(SOURCE!D1563)), "")&amp;
      SOURCE!E1563&amp;", "&amp; IF(lookups!$G$2-LEN(SOURCE!E1563) &gt;=0, REPT(" ",lookups!$G$2-LEN(SOURCE!E1563)), "")&amp;
      SOURCE!F1563&amp;", "&amp; IF(lookups!$H$2-LEN(SOURCE!F1563) &gt;= 0, REPT(" ",lookups!$H$2-LEN(SOURCE!F1563)+2), "")&amp;"("&amp;
      SUBSTITUTE(TEXT(SOURCE!G1563,"??0"),"  ","")&amp;" &lt;&lt; TAM_MAX_BITS) |"&amp; IF(lookups!$I$2-3 &gt;= 0, REPT(" ",MAX(1,lookups!$I$2-5+4+1-1-LEN(  IF(ISTEXT(SOURCE!H1563),SOURCE!H1563,  SUBSTITUTE(SUBSTITUTE(TEXT(SOURCE!H1563,"????0"),"  ","")," ",""))   ))), "")&amp;
       IF(ISTEXT(SOURCE!H1563),SOURCE!H1563, SUBSTITUTE(SUBSTITUTE(TEXT(SOURCE!H1563,"????0"),"  ","")," ",""))   &amp;","&amp; IF(lookups!$J$2-3 &gt;= 0, REPT(" ",lookups!$J$2-3-5), "")&amp;
      SOURCE!I1563&amp;
" | "&amp; IF(lookups!$K$2-LEN(SOURCE!I1563) &gt;= 0, REPT(" ",lookups!$K$2-LEN(SOURCE!I1563)), "")&amp;
      SOURCE!J1563&amp;      IF(lookups!$L$2-LEN(SOURCE!J1563) &gt;= 0, REPT(" ",lookups!$L$2-LEN(SOURCE!J1563)), "")&amp;
" | "&amp; IF(lookups!$K$2-LEN(SOURCE!I1563) &gt;= 0, REPT(" ",lookups!$K$2-LEN(SOURCE!I1563)), "")&amp;
      SOURCE!K1563&amp;      IF(lookups!$L$2-LEN(SOURCE!K1563) &gt;= 0, REPT(" ",lookups!$M$2-LEN(SOURCE!K1563)), "")&amp;
" | "&amp; SOURCE!L1563&amp;      IF(lookups!$O$2-LEN(SOURCE!L1563) &gt;= 0, REPT(" ",lookups!$O$2-LEN(SOURCE!L1563)), "")&amp;
" | "&amp; SOURCE!M1563&amp;      IF(lookups!$P$2-LEN(SOURCE!M1563) &gt;= 0, REPT(" ",lookups!$P$2-LEN(SOURCE!M1563)), "")&amp;
      "},"&amp;IF(SOURCE!O1563&lt;&gt;"",""&amp;SOURCE!O1563,"")
 )
)
)</f>
        <v>/* 1525 */  { fnDelRow,                     NOPARAM,                     "M.DELR",                                      "DELR",                                        (0 &lt;&lt; TAM_MAX_BITS) |     0, CAT_FNCT | SLS_ENABLED   | US_ENABLED   | EIM_DISABLED | PTP_DISABLED     },</v>
      </c>
    </row>
    <row r="1564" spans="1:1">
      <c r="A1564" s="80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IF(lookups!$E$2-LEN(SOURCE!C1564) &gt;= 0, REPT(" ",lookups!$E$2-LEN(SOURCE!C1564)), "")&amp;
      SOURCE!D1564&amp;", "&amp; IF(lookups!$F$2-LEN(SOURCE!D1564) &gt;= 0, REPT(" ",lookups!$F$2-LEN(SOURCE!D1564)), "")&amp;
      SOURCE!E1564&amp;", "&amp; IF(lookups!$G$2-LEN(SOURCE!E1564) &gt;=0, REPT(" ",lookups!$G$2-LEN(SOURCE!E1564)), "")&amp;
      SOURCE!F1564&amp;", "&amp; IF(lookups!$H$2-LEN(SOURCE!F1564) &gt;= 0, REPT(" ",lookups!$H$2-LEN(SOURCE!F1564)+2), "")&amp;"("&amp;
      SUBSTITUTE(TEXT(SOURCE!G1564,"??0"),"  ","")&amp;" &lt;&lt; TAM_MAX_BITS) |"&amp; IF(lookups!$I$2-3 &gt;= 0, REPT(" ",MAX(1,lookups!$I$2-5+4+1-1-LEN(  IF(ISTEXT(SOURCE!H1564),SOURCE!H1564,  SUBSTITUTE(SUBSTITUTE(TEXT(SOURCE!H1564,"????0"),"  ","")," ",""))   ))), "")&amp;
       IF(ISTEXT(SOURCE!H1564),SOURCE!H1564, SUBSTITUTE(SUBSTITUTE(TEXT(SOURCE!H1564,"????0"),"  ","")," ",""))   &amp;","&amp; IF(lookups!$J$2-3 &gt;= 0, REPT(" ",lookups!$J$2-3-5), "")&amp;
      SOURCE!I1564&amp;
" | "&amp; IF(lookups!$K$2-LEN(SOURCE!I1564) &gt;= 0, REPT(" ",lookups!$K$2-LEN(SOURCE!I1564)), "")&amp;
      SOURCE!J1564&amp;      IF(lookups!$L$2-LEN(SOURCE!J1564) &gt;= 0, REPT(" ",lookups!$L$2-LEN(SOURCE!J1564)), "")&amp;
" | "&amp; IF(lookups!$K$2-LEN(SOURCE!I1564) &gt;= 0, REPT(" ",lookups!$K$2-LEN(SOURCE!I1564)), "")&amp;
      SOURCE!K1564&amp;      IF(lookups!$L$2-LEN(SOURCE!K1564) &gt;= 0, REPT(" ",lookups!$M$2-LEN(SOURCE!K1564)), "")&amp;
" | "&amp; SOURCE!L1564&amp;      IF(lookups!$O$2-LEN(SOURCE!L1564) &gt;= 0, REPT(" ",lookups!$O$2-LEN(SOURCE!L1564)), "")&amp;
" | "&amp; SOURCE!M1564&amp;      IF(lookups!$P$2-LEN(SOURCE!M1564) &gt;= 0, REPT(" ",lookups!$P$2-LEN(SOURCE!M1564)), "")&amp;
      "},"&amp;IF(SOURCE!O1564&lt;&gt;"",""&amp;SOURCE!O1564,"")
 )
)
)</f>
        <v>/* 1526 */  { fnSetMatrixDimensions,        TM_M_DIM,                    "M.DIM",                                       "DIM",                                         (0 &lt;&lt; TAM_MAX_BITS) |    99, CAT_FNCT | SLS_UNCHANGED | US_ENABLED   | EIM_DISABLED | PTP_REGISTER     },</v>
      </c>
    </row>
    <row r="1565" spans="1:1">
      <c r="A1565" s="80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IF(lookups!$E$2-LEN(SOURCE!C1565) &gt;= 0, REPT(" ",lookups!$E$2-LEN(SOURCE!C1565)), "")&amp;
      SOURCE!D1565&amp;", "&amp; IF(lookups!$F$2-LEN(SOURCE!D1565) &gt;= 0, REPT(" ",lookups!$F$2-LEN(SOURCE!D1565)), "")&amp;
      SOURCE!E1565&amp;", "&amp; IF(lookups!$G$2-LEN(SOURCE!E1565) &gt;=0, REPT(" ",lookups!$G$2-LEN(SOURCE!E1565)), "")&amp;
      SOURCE!F1565&amp;", "&amp; IF(lookups!$H$2-LEN(SOURCE!F1565) &gt;= 0, REPT(" ",lookups!$H$2-LEN(SOURCE!F1565)+2), "")&amp;"("&amp;
      SUBSTITUTE(TEXT(SOURCE!G1565,"??0"),"  ","")&amp;" &lt;&lt; TAM_MAX_BITS) |"&amp; IF(lookups!$I$2-3 &gt;= 0, REPT(" ",MAX(1,lookups!$I$2-5+4+1-1-LEN(  IF(ISTEXT(SOURCE!H1565),SOURCE!H1565,  SUBSTITUTE(SUBSTITUTE(TEXT(SOURCE!H1565,"????0"),"  ","")," ",""))   ))), "")&amp;
       IF(ISTEXT(SOURCE!H1565),SOURCE!H1565, SUBSTITUTE(SUBSTITUTE(TEXT(SOURCE!H1565,"????0"),"  ","")," ",""))   &amp;","&amp; IF(lookups!$J$2-3 &gt;= 0, REPT(" ",lookups!$J$2-3-5), "")&amp;
      SOURCE!I1565&amp;
" | "&amp; IF(lookups!$K$2-LEN(SOURCE!I1565) &gt;= 0, REPT(" ",lookups!$K$2-LEN(SOURCE!I1565)), "")&amp;
      SOURCE!J1565&amp;      IF(lookups!$L$2-LEN(SOURCE!J1565) &gt;= 0, REPT(" ",lookups!$L$2-LEN(SOURCE!J1565)), "")&amp;
" | "&amp; IF(lookups!$K$2-LEN(SOURCE!I1565) &gt;= 0, REPT(" ",lookups!$K$2-LEN(SOURCE!I1565)), "")&amp;
      SOURCE!K1565&amp;      IF(lookups!$L$2-LEN(SOURCE!K1565) &gt;= 0, REPT(" ",lookups!$M$2-LEN(SOURCE!K1565)), "")&amp;
" | "&amp; SOURCE!L1565&amp;      IF(lookups!$O$2-LEN(SOURCE!L1565) &gt;= 0, REPT(" ",lookups!$O$2-LEN(SOURCE!L1565)), "")&amp;
" | "&amp; SOURCE!M1565&amp;      IF(lookups!$P$2-LEN(SOURCE!M1565) &gt;= 0, REPT(" ",lookups!$P$2-LEN(SOURCE!M1565)), "")&amp;
      "},"&amp;IF(SOURCE!O1565&lt;&gt;"",""&amp;SOURCE!O1565,"")
 )
)
)</f>
        <v>/* 1527 */  { fnGetMatrixDimensions,        NOPARAM,                     "M.DIM?",                                      "DIM?",                                        (0 &lt;&lt; TAM_MAX_BITS) |     0, CAT_FNCT | SLS_ENABLED   | US_ENABLED   | EIM_DISABLED | PTP_NONE         },</v>
      </c>
    </row>
    <row r="1566" spans="1:1">
      <c r="A1566" s="80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IF(lookups!$E$2-LEN(SOURCE!C1566) &gt;= 0, REPT(" ",lookups!$E$2-LEN(SOURCE!C1566)), "")&amp;
      SOURCE!D1566&amp;", "&amp; IF(lookups!$F$2-LEN(SOURCE!D1566) &gt;= 0, REPT(" ",lookups!$F$2-LEN(SOURCE!D1566)), "")&amp;
      SOURCE!E1566&amp;", "&amp; IF(lookups!$G$2-LEN(SOURCE!E1566) &gt;=0, REPT(" ",lookups!$G$2-LEN(SOURCE!E1566)), "")&amp;
      SOURCE!F1566&amp;", "&amp; IF(lookups!$H$2-LEN(SOURCE!F1566) &gt;= 0, REPT(" ",lookups!$H$2-LEN(SOURCE!F1566)+2), "")&amp;"("&amp;
      SUBSTITUTE(TEXT(SOURCE!G1566,"??0"),"  ","")&amp;" &lt;&lt; TAM_MAX_BITS) |"&amp; IF(lookups!$I$2-3 &gt;= 0, REPT(" ",MAX(1,lookups!$I$2-5+4+1-1-LEN(  IF(ISTEXT(SOURCE!H1566),SOURCE!H1566,  SUBSTITUTE(SUBSTITUTE(TEXT(SOURCE!H1566,"????0"),"  ","")," ",""))   ))), "")&amp;
       IF(ISTEXT(SOURCE!H1566),SOURCE!H1566, SUBSTITUTE(SUBSTITUTE(TEXT(SOURCE!H1566,"????0"),"  ","")," ",""))   &amp;","&amp; IF(lookups!$J$2-3 &gt;= 0, REPT(" ",lookups!$J$2-3-5), "")&amp;
      SOURCE!I1566&amp;
" | "&amp; IF(lookups!$K$2-LEN(SOURCE!I1566) &gt;= 0, REPT(" ",lookups!$K$2-LEN(SOURCE!I1566)), "")&amp;
      SOURCE!J1566&amp;      IF(lookups!$L$2-LEN(SOURCE!J1566) &gt;= 0, REPT(" ",lookups!$L$2-LEN(SOURCE!J1566)), "")&amp;
" | "&amp; IF(lookups!$K$2-LEN(SOURCE!I1566) &gt;= 0, REPT(" ",lookups!$K$2-LEN(SOURCE!I1566)), "")&amp;
      SOURCE!K1566&amp;      IF(lookups!$L$2-LEN(SOURCE!K1566) &gt;= 0, REPT(" ",lookups!$M$2-LEN(SOURCE!K1566)), "")&amp;
" | "&amp; SOURCE!L1566&amp;      IF(lookups!$O$2-LEN(SOURCE!L1566) &gt;= 0, REPT(" ",lookups!$O$2-LEN(SOURCE!L1566)), "")&amp;
" | "&amp; SOURCE!M1566&amp;      IF(lookups!$P$2-LEN(SOURCE!M1566) &gt;= 0, REPT(" ",lookups!$P$2-LEN(SOURCE!M1566)), "")&amp;
      "},"&amp;IF(SOURCE!O1566&lt;&gt;"",""&amp;SOURCE!O1566,"")
 )
)
)</f>
        <v>/* 1528 */  { fnSetDateFormat,              ITM_MDY,                     "MDY",                                         "MDY",                                         (0 &lt;&lt; TAM_MAX_BITS) |     0, CAT_FNCT | SLS_ENABLED   | US_ENABLED   | EIM_DISABLED | PTP_NONE         },</v>
      </c>
    </row>
    <row r="1567" spans="1:1">
      <c r="A1567" s="80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IF(lookups!$E$2-LEN(SOURCE!C1567) &gt;= 0, REPT(" ",lookups!$E$2-LEN(SOURCE!C1567)), "")&amp;
      SOURCE!D1567&amp;", "&amp; IF(lookups!$F$2-LEN(SOURCE!D1567) &gt;= 0, REPT(" ",lookups!$F$2-LEN(SOURCE!D1567)), "")&amp;
      SOURCE!E1567&amp;", "&amp; IF(lookups!$G$2-LEN(SOURCE!E1567) &gt;=0, REPT(" ",lookups!$G$2-LEN(SOURCE!E1567)), "")&amp;
      SOURCE!F1567&amp;", "&amp; IF(lookups!$H$2-LEN(SOURCE!F1567) &gt;= 0, REPT(" ",lookups!$H$2-LEN(SOURCE!F1567)+2), "")&amp;"("&amp;
      SUBSTITUTE(TEXT(SOURCE!G1567,"??0"),"  ","")&amp;" &lt;&lt; TAM_MAX_BITS) |"&amp; IF(lookups!$I$2-3 &gt;= 0, REPT(" ",MAX(1,lookups!$I$2-5+4+1-1-LEN(  IF(ISTEXT(SOURCE!H1567),SOURCE!H1567,  SUBSTITUTE(SUBSTITUTE(TEXT(SOURCE!H1567,"????0"),"  ","")," ",""))   ))), "")&amp;
       IF(ISTEXT(SOURCE!H1567),SOURCE!H1567, SUBSTITUTE(SUBSTITUTE(TEXT(SOURCE!H1567,"????0"),"  ","")," ",""))   &amp;","&amp; IF(lookups!$J$2-3 &gt;= 0, REPT(" ",lookups!$J$2-3-5), "")&amp;
      SOURCE!I1567&amp;
" | "&amp; IF(lookups!$K$2-LEN(SOURCE!I1567) &gt;= 0, REPT(" ",lookups!$K$2-LEN(SOURCE!I1567)), "")&amp;
      SOURCE!J1567&amp;      IF(lookups!$L$2-LEN(SOURCE!J1567) &gt;= 0, REPT(" ",lookups!$L$2-LEN(SOURCE!J1567)), "")&amp;
" | "&amp; IF(lookups!$K$2-LEN(SOURCE!I1567) &gt;= 0, REPT(" ",lookups!$K$2-LEN(SOURCE!I1567)), "")&amp;
      SOURCE!K1567&amp;      IF(lookups!$L$2-LEN(SOURCE!K1567) &gt;= 0, REPT(" ",lookups!$M$2-LEN(SOURCE!K1567)), "")&amp;
" | "&amp; SOURCE!L1567&amp;      IF(lookups!$O$2-LEN(SOURCE!L1567) &gt;= 0, REPT(" ",lookups!$O$2-LEN(SOURCE!L1567)), "")&amp;
" | "&amp; SOURCE!M1567&amp;      IF(lookups!$P$2-LEN(SOURCE!M1567) &gt;= 0, REPT(" ",lookups!$P$2-LEN(SOURCE!M1567)), "")&amp;
      "},"&amp;IF(SOURCE!O1567&lt;&gt;"",""&amp;SOURCE!O1567,"")
 )
)
)</f>
        <v>/* 1529 */  { fnEditMatrix,                 NOPARAM,                     "M.EDI",                                       "EDIT",                                        (0 &lt;&lt; TAM_MAX_BITS) |     0, CAT_FNCT | SLS_UNCHANGED | US_ENABLED   | EIM_DISABLED | PTP_DISABLED     },</v>
      </c>
    </row>
    <row r="1568" spans="1:1">
      <c r="A1568" s="80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IF(lookups!$E$2-LEN(SOURCE!C1568) &gt;= 0, REPT(" ",lookups!$E$2-LEN(SOURCE!C1568)), "")&amp;
      SOURCE!D1568&amp;", "&amp; IF(lookups!$F$2-LEN(SOURCE!D1568) &gt;= 0, REPT(" ",lookups!$F$2-LEN(SOURCE!D1568)), "")&amp;
      SOURCE!E1568&amp;", "&amp; IF(lookups!$G$2-LEN(SOURCE!E1568) &gt;=0, REPT(" ",lookups!$G$2-LEN(SOURCE!E1568)), "")&amp;
      SOURCE!F1568&amp;", "&amp; IF(lookups!$H$2-LEN(SOURCE!F1568) &gt;= 0, REPT(" ",lookups!$H$2-LEN(SOURCE!F1568)+2), "")&amp;"("&amp;
      SUBSTITUTE(TEXT(SOURCE!G1568,"??0"),"  ","")&amp;" &lt;&lt; TAM_MAX_BITS) |"&amp; IF(lookups!$I$2-3 &gt;= 0, REPT(" ",MAX(1,lookups!$I$2-5+4+1-1-LEN(  IF(ISTEXT(SOURCE!H1568),SOURCE!H1568,  SUBSTITUTE(SUBSTITUTE(TEXT(SOURCE!H1568,"????0"),"  ","")," ",""))   ))), "")&amp;
       IF(ISTEXT(SOURCE!H1568),SOURCE!H1568, SUBSTITUTE(SUBSTITUTE(TEXT(SOURCE!H1568,"????0"),"  ","")," ",""))   &amp;","&amp; IF(lookups!$J$2-3 &gt;= 0, REPT(" ",lookups!$J$2-3-5), "")&amp;
      SOURCE!I1568&amp;
" | "&amp; IF(lookups!$K$2-LEN(SOURCE!I1568) &gt;= 0, REPT(" ",lookups!$K$2-LEN(SOURCE!I1568)), "")&amp;
      SOURCE!J1568&amp;      IF(lookups!$L$2-LEN(SOURCE!J1568) &gt;= 0, REPT(" ",lookups!$L$2-LEN(SOURCE!J1568)), "")&amp;
" | "&amp; IF(lookups!$K$2-LEN(SOURCE!I1568) &gt;= 0, REPT(" ",lookups!$K$2-LEN(SOURCE!I1568)), "")&amp;
      SOURCE!K1568&amp;      IF(lookups!$L$2-LEN(SOURCE!K1568) &gt;= 0, REPT(" ",lookups!$M$2-LEN(SOURCE!K1568)), "")&amp;
" | "&amp; SOURCE!L1568&amp;      IF(lookups!$O$2-LEN(SOURCE!L1568) &gt;= 0, REPT(" ",lookups!$O$2-LEN(SOURCE!L1568)), "")&amp;
" | "&amp; SOURCE!M1568&amp;      IF(lookups!$P$2-LEN(SOURCE!M1568) &gt;= 0, REPT(" ",lookups!$P$2-LEN(SOURCE!M1568)), "")&amp;
      "},"&amp;IF(SOURCE!O1568&lt;&gt;"",""&amp;SOURCE!O1568,"")
 )
)
)</f>
        <v>/* 1530 */  { fnEditMatrix,                 TM_REGISTER,                 "M.EDIN",                                      "EDITN",                                       (0 &lt;&lt; TAM_MAX_BITS) |    99, CAT_FNCT | SLS_UNCHANGED | US_ENABLED   | EIM_DISABLED | PTP_DISABLED     },</v>
      </c>
    </row>
    <row r="1569" spans="1:1">
      <c r="A1569" s="80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IF(lookups!$E$2-LEN(SOURCE!C1569) &gt;= 0, REPT(" ",lookups!$E$2-LEN(SOURCE!C1569)), "")&amp;
      SOURCE!D1569&amp;", "&amp; IF(lookups!$F$2-LEN(SOURCE!D1569) &gt;= 0, REPT(" ",lookups!$F$2-LEN(SOURCE!D1569)), "")&amp;
      SOURCE!E1569&amp;", "&amp; IF(lookups!$G$2-LEN(SOURCE!E1569) &gt;=0, REPT(" ",lookups!$G$2-LEN(SOURCE!E1569)), "")&amp;
      SOURCE!F1569&amp;", "&amp; IF(lookups!$H$2-LEN(SOURCE!F1569) &gt;= 0, REPT(" ",lookups!$H$2-LEN(SOURCE!F1569)+2), "")&amp;"("&amp;
      SUBSTITUTE(TEXT(SOURCE!G1569,"??0"),"  ","")&amp;" &lt;&lt; TAM_MAX_BITS) |"&amp; IF(lookups!$I$2-3 &gt;= 0, REPT(" ",MAX(1,lookups!$I$2-5+4+1-1-LEN(  IF(ISTEXT(SOURCE!H1569),SOURCE!H1569,  SUBSTITUTE(SUBSTITUTE(TEXT(SOURCE!H1569,"????0"),"  ","")," ",""))   ))), "")&amp;
       IF(ISTEXT(SOURCE!H1569),SOURCE!H1569, SUBSTITUTE(SUBSTITUTE(TEXT(SOURCE!H1569,"????0"),"  ","")," ",""))   &amp;","&amp; IF(lookups!$J$2-3 &gt;= 0, REPT(" ",lookups!$J$2-3-5), "")&amp;
      SOURCE!I1569&amp;
" | "&amp; IF(lookups!$K$2-LEN(SOURCE!I1569) &gt;= 0, REPT(" ",lookups!$K$2-LEN(SOURCE!I1569)), "")&amp;
      SOURCE!J1569&amp;      IF(lookups!$L$2-LEN(SOURCE!J1569) &gt;= 0, REPT(" ",lookups!$L$2-LEN(SOURCE!J1569)), "")&amp;
" | "&amp; IF(lookups!$K$2-LEN(SOURCE!I1569) &gt;= 0, REPT(" ",lookups!$K$2-LEN(SOURCE!I1569)), "")&amp;
      SOURCE!K1569&amp;      IF(lookups!$L$2-LEN(SOURCE!K1569) &gt;= 0, REPT(" ",lookups!$M$2-LEN(SOURCE!K1569)), "")&amp;
" | "&amp; SOURCE!L1569&amp;      IF(lookups!$O$2-LEN(SOURCE!L1569) &gt;= 0, REPT(" ",lookups!$O$2-LEN(SOURCE!L1569)), "")&amp;
" | "&amp; SOURCE!M1569&amp;      IF(lookups!$P$2-LEN(SOURCE!M1569) &gt;= 0, REPT(" ",lookups!$P$2-LEN(SOURCE!M1569)), "")&amp;
      "},"&amp;IF(SOURCE!O1569&lt;&gt;"",""&amp;SOURCE!O1569,"")
 )
)
)</f>
        <v>/* 1531 */  { fnGetMatrix,                  NOPARAM,                     "M.GET",                                       "GETM",                                        (0 &lt;&lt; TAM_MAX_BITS) |     0, CAT_FNCT | SLS_ENABLED   | US_ENABLED   | EIM_DISABLED | PTP_NONE         },</v>
      </c>
    </row>
    <row r="1570" spans="1:1">
      <c r="A1570" s="80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IF(lookups!$E$2-LEN(SOURCE!C1570) &gt;= 0, REPT(" ",lookups!$E$2-LEN(SOURCE!C1570)), "")&amp;
      SOURCE!D1570&amp;", "&amp; IF(lookups!$F$2-LEN(SOURCE!D1570) &gt;= 0, REPT(" ",lookups!$F$2-LEN(SOURCE!D1570)), "")&amp;
      SOURCE!E1570&amp;", "&amp; IF(lookups!$G$2-LEN(SOURCE!E1570) &gt;=0, REPT(" ",lookups!$G$2-LEN(SOURCE!E1570)), "")&amp;
      SOURCE!F1570&amp;", "&amp; IF(lookups!$H$2-LEN(SOURCE!F1570) &gt;= 0, REPT(" ",lookups!$H$2-LEN(SOURCE!F1570)+2), "")&amp;"("&amp;
      SUBSTITUTE(TEXT(SOURCE!G1570,"??0"),"  ","")&amp;" &lt;&lt; TAM_MAX_BITS) |"&amp; IF(lookups!$I$2-3 &gt;= 0, REPT(" ",MAX(1,lookups!$I$2-5+4+1-1-LEN(  IF(ISTEXT(SOURCE!H1570),SOURCE!H1570,  SUBSTITUTE(SUBSTITUTE(TEXT(SOURCE!H1570,"????0"),"  ","")," ",""))   ))), "")&amp;
       IF(ISTEXT(SOURCE!H1570),SOURCE!H1570, SUBSTITUTE(SUBSTITUTE(TEXT(SOURCE!H1570,"????0"),"  ","")," ",""))   &amp;","&amp; IF(lookups!$J$2-3 &gt;= 0, REPT(" ",lookups!$J$2-3-5), "")&amp;
      SOURCE!I1570&amp;
" | "&amp; IF(lookups!$K$2-LEN(SOURCE!I1570) &gt;= 0, REPT(" ",lookups!$K$2-LEN(SOURCE!I1570)), "")&amp;
      SOURCE!J1570&amp;      IF(lookups!$L$2-LEN(SOURCE!J1570) &gt;= 0, REPT(" ",lookups!$L$2-LEN(SOURCE!J1570)), "")&amp;
" | "&amp; IF(lookups!$K$2-LEN(SOURCE!I1570) &gt;= 0, REPT(" ",lookups!$K$2-LEN(SOURCE!I1570)), "")&amp;
      SOURCE!K1570&amp;      IF(lookups!$L$2-LEN(SOURCE!K1570) &gt;= 0, REPT(" ",lookups!$M$2-LEN(SOURCE!K1570)), "")&amp;
" | "&amp; SOURCE!L1570&amp;      IF(lookups!$O$2-LEN(SOURCE!L1570) &gt;= 0, REPT(" ",lookups!$O$2-LEN(SOURCE!L1570)), "")&amp;
" | "&amp; SOURCE!M1570&amp;      IF(lookups!$P$2-LEN(SOURCE!M1570) &gt;= 0, REPT(" ",lookups!$P$2-LEN(SOURCE!M1570)), "")&amp;
      "},"&amp;IF(SOURCE!O1570&lt;&gt;"",""&amp;SOURCE!O1570,"")
 )
)
)</f>
        <v>/* 1532 */  { fnGoToElement,                NOPARAM,                     "M.GOTO",                                      "GOTO",                                        (0 &lt;&lt; TAM_MAX_BITS) |     0, CAT_FNCT | SLS_ENABLED   | US_ENABLED   | EIM_DISABLED | PTP_DISABLED     },</v>
      </c>
    </row>
    <row r="1571" spans="1:1">
      <c r="A1571" s="80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IF(lookups!$E$2-LEN(SOURCE!C1571) &gt;= 0, REPT(" ",lookups!$E$2-LEN(SOURCE!C1571)), "")&amp;
      SOURCE!D1571&amp;", "&amp; IF(lookups!$F$2-LEN(SOURCE!D1571) &gt;= 0, REPT(" ",lookups!$F$2-LEN(SOURCE!D1571)), "")&amp;
      SOURCE!E1571&amp;", "&amp; IF(lookups!$G$2-LEN(SOURCE!E1571) &gt;=0, REPT(" ",lookups!$G$2-LEN(SOURCE!E1571)), "")&amp;
      SOURCE!F1571&amp;", "&amp; IF(lookups!$H$2-LEN(SOURCE!F1571) &gt;= 0, REPT(" ",lookups!$H$2-LEN(SOURCE!F1571)+2), "")&amp;"("&amp;
      SUBSTITUTE(TEXT(SOURCE!G1571,"??0"),"  ","")&amp;" &lt;&lt; TAM_MAX_BITS) |"&amp; IF(lookups!$I$2-3 &gt;= 0, REPT(" ",MAX(1,lookups!$I$2-5+4+1-1-LEN(  IF(ISTEXT(SOURCE!H1571),SOURCE!H1571,  SUBSTITUTE(SUBSTITUTE(TEXT(SOURCE!H1571,"????0"),"  ","")," ",""))   ))), "")&amp;
       IF(ISTEXT(SOURCE!H1571),SOURCE!H1571, SUBSTITUTE(SUBSTITUTE(TEXT(SOURCE!H1571,"????0"),"  ","")," ",""))   &amp;","&amp; IF(lookups!$J$2-3 &gt;= 0, REPT(" ",lookups!$J$2-3-5), "")&amp;
      SOURCE!I1571&amp;
" | "&amp; IF(lookups!$K$2-LEN(SOURCE!I1571) &gt;= 0, REPT(" ",lookups!$K$2-LEN(SOURCE!I1571)), "")&amp;
      SOURCE!J1571&amp;      IF(lookups!$L$2-LEN(SOURCE!J1571) &gt;= 0, REPT(" ",lookups!$L$2-LEN(SOURCE!J1571)), "")&amp;
" | "&amp; IF(lookups!$K$2-LEN(SOURCE!I1571) &gt;= 0, REPT(" ",lookups!$K$2-LEN(SOURCE!I1571)), "")&amp;
      SOURCE!K1571&amp;      IF(lookups!$L$2-LEN(SOURCE!K1571) &gt;= 0, REPT(" ",lookups!$M$2-LEN(SOURCE!K1571)), "")&amp;
" | "&amp; SOURCE!L1571&amp;      IF(lookups!$O$2-LEN(SOURCE!L1571) &gt;= 0, REPT(" ",lookups!$O$2-LEN(SOURCE!L1571)), "")&amp;
" | "&amp; SOURCE!M1571&amp;      IF(lookups!$P$2-LEN(SOURCE!M1571) &gt;= 0, REPT(" ",lookups!$P$2-LEN(SOURCE!M1571)), "")&amp;
      "},"&amp;IF(SOURCE!O1571&lt;&gt;"",""&amp;SOURCE!O1571,"")
 )
)
)</f>
        <v>/* 1533 */  { fnSetGrowMode,                ON,                          "M.GROW",                                      "GROW",                                        (0 &lt;&lt; TAM_MAX_BITS) |     0, CAT_FNCT | SLS_UNCHANGED | US_UNCHANGED | EIM_DISABLED | PTP_DISABLED     },</v>
      </c>
    </row>
    <row r="1572" spans="1:1">
      <c r="A1572" s="80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IF(lookups!$E$2-LEN(SOURCE!C1572) &gt;= 0, REPT(" ",lookups!$E$2-LEN(SOURCE!C1572)), "")&amp;
      SOURCE!D1572&amp;", "&amp; IF(lookups!$F$2-LEN(SOURCE!D1572) &gt;= 0, REPT(" ",lookups!$F$2-LEN(SOURCE!D1572)), "")&amp;
      SOURCE!E1572&amp;", "&amp; IF(lookups!$G$2-LEN(SOURCE!E1572) &gt;=0, REPT(" ",lookups!$G$2-LEN(SOURCE!E1572)), "")&amp;
      SOURCE!F1572&amp;", "&amp; IF(lookups!$H$2-LEN(SOURCE!F1572) &gt;= 0, REPT(" ",lookups!$H$2-LEN(SOURCE!F1572)+2), "")&amp;"("&amp;
      SUBSTITUTE(TEXT(SOURCE!G1572,"??0"),"  ","")&amp;" &lt;&lt; TAM_MAX_BITS) |"&amp; IF(lookups!$I$2-3 &gt;= 0, REPT(" ",MAX(1,lookups!$I$2-5+4+1-1-LEN(  IF(ISTEXT(SOURCE!H1572),SOURCE!H1572,  SUBSTITUTE(SUBSTITUTE(TEXT(SOURCE!H1572,"????0"),"  ","")," ",""))   ))), "")&amp;
       IF(ISTEXT(SOURCE!H1572),SOURCE!H1572, SUBSTITUTE(SUBSTITUTE(TEXT(SOURCE!H1572,"????0"),"  ","")," ",""))   &amp;","&amp; IF(lookups!$J$2-3 &gt;= 0, REPT(" ",lookups!$J$2-3-5), "")&amp;
      SOURCE!I1572&amp;
" | "&amp; IF(lookups!$K$2-LEN(SOURCE!I1572) &gt;= 0, REPT(" ",lookups!$K$2-LEN(SOURCE!I1572)), "")&amp;
      SOURCE!J1572&amp;      IF(lookups!$L$2-LEN(SOURCE!J1572) &gt;= 0, REPT(" ",lookups!$L$2-LEN(SOURCE!J1572)), "")&amp;
" | "&amp; IF(lookups!$K$2-LEN(SOURCE!I1572) &gt;= 0, REPT(" ",lookups!$K$2-LEN(SOURCE!I1572)), "")&amp;
      SOURCE!K1572&amp;      IF(lookups!$L$2-LEN(SOURCE!K1572) &gt;= 0, REPT(" ",lookups!$M$2-LEN(SOURCE!K1572)), "")&amp;
" | "&amp; SOURCE!L1572&amp;      IF(lookups!$O$2-LEN(SOURCE!L1572) &gt;= 0, REPT(" ",lookups!$O$2-LEN(SOURCE!L1572)), "")&amp;
" | "&amp; SOURCE!M1572&amp;      IF(lookups!$P$2-LEN(SOURCE!M1572) &gt;= 0, REPT(" ",lookups!$P$2-LEN(SOURCE!M1572)), "")&amp;
      "},"&amp;IF(SOURCE!O1572&lt;&gt;"",""&amp;SOURCE!O1572,"")
 )
)
)</f>
        <v>/* 1534 */  { fnInsRow,                     NOPARAM,                     "M.INSR",                                      "INSR",                                        (0 &lt;&lt; TAM_MAX_BITS) |     0, CAT_FNCT | SLS_ENABLED   | US_ENABLED   | EIM_DISABLED | PTP_DISABLED     },</v>
      </c>
    </row>
    <row r="1573" spans="1:1">
      <c r="A1573" s="80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IF(lookups!$E$2-LEN(SOURCE!C1573) &gt;= 0, REPT(" ",lookups!$E$2-LEN(SOURCE!C1573)), "")&amp;
      SOURCE!D1573&amp;", "&amp; IF(lookups!$F$2-LEN(SOURCE!D1573) &gt;= 0, REPT(" ",lookups!$F$2-LEN(SOURCE!D1573)), "")&amp;
      SOURCE!E1573&amp;", "&amp; IF(lookups!$G$2-LEN(SOURCE!E1573) &gt;=0, REPT(" ",lookups!$G$2-LEN(SOURCE!E1573)), "")&amp;
      SOURCE!F1573&amp;", "&amp; IF(lookups!$H$2-LEN(SOURCE!F1573) &gt;= 0, REPT(" ",lookups!$H$2-LEN(SOURCE!F1573)+2), "")&amp;"("&amp;
      SUBSTITUTE(TEXT(SOURCE!G1573,"??0"),"  ","")&amp;" &lt;&lt; TAM_MAX_BITS) |"&amp; IF(lookups!$I$2-3 &gt;= 0, REPT(" ",MAX(1,lookups!$I$2-5+4+1-1-LEN(  IF(ISTEXT(SOURCE!H1573),SOURCE!H1573,  SUBSTITUTE(SUBSTITUTE(TEXT(SOURCE!H1573,"????0"),"  ","")," ",""))   ))), "")&amp;
       IF(ISTEXT(SOURCE!H1573),SOURCE!H1573, SUBSTITUTE(SUBSTITUTE(TEXT(SOURCE!H1573,"????0"),"  ","")," ",""))   &amp;","&amp; IF(lookups!$J$2-3 &gt;= 0, REPT(" ",lookups!$J$2-3-5), "")&amp;
      SOURCE!I1573&amp;
" | "&amp; IF(lookups!$K$2-LEN(SOURCE!I1573) &gt;= 0, REPT(" ",lookups!$K$2-LEN(SOURCE!I1573)), "")&amp;
      SOURCE!J1573&amp;      IF(lookups!$L$2-LEN(SOURCE!J1573) &gt;= 0, REPT(" ",lookups!$L$2-LEN(SOURCE!J1573)), "")&amp;
" | "&amp; IF(lookups!$K$2-LEN(SOURCE!I1573) &gt;= 0, REPT(" ",lookups!$K$2-LEN(SOURCE!I1573)), "")&amp;
      SOURCE!K1573&amp;      IF(lookups!$L$2-LEN(SOURCE!K1573) &gt;= 0, REPT(" ",lookups!$M$2-LEN(SOURCE!K1573)), "")&amp;
" | "&amp; SOURCE!L1573&amp;      IF(lookups!$O$2-LEN(SOURCE!L1573) &gt;= 0, REPT(" ",lookups!$O$2-LEN(SOURCE!L1573)), "")&amp;
" | "&amp; SOURCE!M1573&amp;      IF(lookups!$P$2-LEN(SOURCE!M1573) &gt;= 0, REPT(" ",lookups!$P$2-LEN(SOURCE!M1573)), "")&amp;
      "},"&amp;IF(SOURCE!O1573&lt;&gt;"",""&amp;SOURCE!O1573,"")
 )
)
)</f>
        <v>/* 1535 */  { fnLuDecomposition,            NOPARAM,                     "M.LU",                                        "M.LU",                                        (0 &lt;&lt; TAM_MAX_BITS) |     0, CAT_FNCT | SLS_ENABLED   | US_ENABLED   | EIM_DISABLED | PTP_NONE         },</v>
      </c>
    </row>
    <row r="1574" spans="1:1">
      <c r="A1574" s="80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IF(lookups!$E$2-LEN(SOURCE!C1574) &gt;= 0, REPT(" ",lookups!$E$2-LEN(SOURCE!C1574)), "")&amp;
      SOURCE!D1574&amp;", "&amp; IF(lookups!$F$2-LEN(SOURCE!D1574) &gt;= 0, REPT(" ",lookups!$F$2-LEN(SOURCE!D1574)), "")&amp;
      SOURCE!E1574&amp;", "&amp; IF(lookups!$G$2-LEN(SOURCE!E1574) &gt;=0, REPT(" ",lookups!$G$2-LEN(SOURCE!E1574)), "")&amp;
      SOURCE!F1574&amp;", "&amp; IF(lookups!$H$2-LEN(SOURCE!F1574) &gt;= 0, REPT(" ",lookups!$H$2-LEN(SOURCE!F1574)+2), "")&amp;"("&amp;
      SUBSTITUTE(TEXT(SOURCE!G1574,"??0"),"  ","")&amp;" &lt;&lt; TAM_MAX_BITS) |"&amp; IF(lookups!$I$2-3 &gt;= 0, REPT(" ",MAX(1,lookups!$I$2-5+4+1-1-LEN(  IF(ISTEXT(SOURCE!H1574),SOURCE!H1574,  SUBSTITUTE(SUBSTITUTE(TEXT(SOURCE!H1574,"????0"),"  ","")," ",""))   ))), "")&amp;
       IF(ISTEXT(SOURCE!H1574),SOURCE!H1574, SUBSTITUTE(SUBSTITUTE(TEXT(SOURCE!H1574,"????0"),"  ","")," ",""))   &amp;","&amp; IF(lookups!$J$2-3 &gt;= 0, REPT(" ",lookups!$J$2-3-5), "")&amp;
      SOURCE!I1574&amp;
" | "&amp; IF(lookups!$K$2-LEN(SOURCE!I1574) &gt;= 0, REPT(" ",lookups!$K$2-LEN(SOURCE!I1574)), "")&amp;
      SOURCE!J1574&amp;      IF(lookups!$L$2-LEN(SOURCE!J1574) &gt;= 0, REPT(" ",lookups!$L$2-LEN(SOURCE!J1574)), "")&amp;
" | "&amp; IF(lookups!$K$2-LEN(SOURCE!I1574) &gt;= 0, REPT(" ",lookups!$K$2-LEN(SOURCE!I1574)), "")&amp;
      SOURCE!K1574&amp;      IF(lookups!$L$2-LEN(SOURCE!K1574) &gt;= 0, REPT(" ",lookups!$M$2-LEN(SOURCE!K1574)), "")&amp;
" | "&amp; SOURCE!L1574&amp;      IF(lookups!$O$2-LEN(SOURCE!L1574) &gt;= 0, REPT(" ",lookups!$O$2-LEN(SOURCE!L1574)), "")&amp;
" | "&amp; SOURCE!M1574&amp;      IF(lookups!$P$2-LEN(SOURCE!M1574) &gt;= 0, REPT(" ",lookups!$P$2-LEN(SOURCE!M1574)), "")&amp;
      "},"&amp;IF(SOURCE!O1574&lt;&gt;"",""&amp;SOURCE!O1574,"")
 )
)
)</f>
        <v>/* 1536 */  { fnNewMatrix,                  NOPARAM,                     "M.NEW",                                       "NEW",                                         (0 &lt;&lt; TAM_MAX_BITS) |     0, CAT_FNCT | SLS_ENABLED   | US_ENABLED   | EIM_DISABLED | PTP_NONE         },</v>
      </c>
    </row>
    <row r="1575" spans="1:1">
      <c r="A1575" s="80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IF(lookups!$E$2-LEN(SOURCE!C1575) &gt;= 0, REPT(" ",lookups!$E$2-LEN(SOURCE!C1575)), "")&amp;
      SOURCE!D1575&amp;", "&amp; IF(lookups!$F$2-LEN(SOURCE!D1575) &gt;= 0, REPT(" ",lookups!$F$2-LEN(SOURCE!D1575)), "")&amp;
      SOURCE!E1575&amp;", "&amp; IF(lookups!$G$2-LEN(SOURCE!E1575) &gt;=0, REPT(" ",lookups!$G$2-LEN(SOURCE!E1575)), "")&amp;
      SOURCE!F1575&amp;", "&amp; IF(lookups!$H$2-LEN(SOURCE!F1575) &gt;= 0, REPT(" ",lookups!$H$2-LEN(SOURCE!F1575)+2), "")&amp;"("&amp;
      SUBSTITUTE(TEXT(SOURCE!G1575,"??0"),"  ","")&amp;" &lt;&lt; TAM_MAX_BITS) |"&amp; IF(lookups!$I$2-3 &gt;= 0, REPT(" ",MAX(1,lookups!$I$2-5+4+1-1-LEN(  IF(ISTEXT(SOURCE!H1575),SOURCE!H1575,  SUBSTITUTE(SUBSTITUTE(TEXT(SOURCE!H1575,"????0"),"  ","")," ",""))   ))), "")&amp;
       IF(ISTEXT(SOURCE!H1575),SOURCE!H1575, SUBSTITUTE(SUBSTITUTE(TEXT(SOURCE!H1575,"????0"),"  ","")," ",""))   &amp;","&amp; IF(lookups!$J$2-3 &gt;= 0, REPT(" ",lookups!$J$2-3-5), "")&amp;
      SOURCE!I1575&amp;
" | "&amp; IF(lookups!$K$2-LEN(SOURCE!I1575) &gt;= 0, REPT(" ",lookups!$K$2-LEN(SOURCE!I1575)), "")&amp;
      SOURCE!J1575&amp;      IF(lookups!$L$2-LEN(SOURCE!J1575) &gt;= 0, REPT(" ",lookups!$L$2-LEN(SOURCE!J1575)), "")&amp;
" | "&amp; IF(lookups!$K$2-LEN(SOURCE!I1575) &gt;= 0, REPT(" ",lookups!$K$2-LEN(SOURCE!I1575)), "")&amp;
      SOURCE!K1575&amp;      IF(lookups!$L$2-LEN(SOURCE!K1575) &gt;= 0, REPT(" ",lookups!$M$2-LEN(SOURCE!K1575)), "")&amp;
" | "&amp; SOURCE!L1575&amp;      IF(lookups!$O$2-LEN(SOURCE!L1575) &gt;= 0, REPT(" ",lookups!$O$2-LEN(SOURCE!L1575)), "")&amp;
" | "&amp; SOURCE!M1575&amp;      IF(lookups!$P$2-LEN(SOURCE!M1575) &gt;= 0, REPT(" ",lookups!$P$2-LEN(SOURCE!M1575)), "")&amp;
      "},"&amp;IF(SOURCE!O1575&lt;&gt;"",""&amp;SOURCE!O1575,"")
 )
)
)</f>
        <v>/* 1537 */  { fnOldMatrix,                  NOPARAM,                     "M.OLD",                                       "OLD",                                         (0 &lt;&lt; TAM_MAX_BITS) |     0, CAT_FNCT | SLS_ENABLED   | US_ENABLED   | EIM_DISABLED | PTP_DISABLED     },</v>
      </c>
    </row>
    <row r="1576" spans="1:1">
      <c r="A1576" s="80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IF(lookups!$E$2-LEN(SOURCE!C1576) &gt;= 0, REPT(" ",lookups!$E$2-LEN(SOURCE!C1576)), "")&amp;
      SOURCE!D1576&amp;", "&amp; IF(lookups!$F$2-LEN(SOURCE!D1576) &gt;= 0, REPT(" ",lookups!$F$2-LEN(SOURCE!D1576)), "")&amp;
      SOURCE!E1576&amp;", "&amp; IF(lookups!$G$2-LEN(SOURCE!E1576) &gt;=0, REPT(" ",lookups!$G$2-LEN(SOURCE!E1576)), "")&amp;
      SOURCE!F1576&amp;", "&amp; IF(lookups!$H$2-LEN(SOURCE!F1576) &gt;= 0, REPT(" ",lookups!$H$2-LEN(SOURCE!F1576)+2), "")&amp;"("&amp;
      SUBSTITUTE(TEXT(SOURCE!G1576,"??0"),"  ","")&amp;" &lt;&lt; TAM_MAX_BITS) |"&amp; IF(lookups!$I$2-3 &gt;= 0, REPT(" ",MAX(1,lookups!$I$2-5+4+1-1-LEN(  IF(ISTEXT(SOURCE!H1576),SOURCE!H1576,  SUBSTITUTE(SUBSTITUTE(TEXT(SOURCE!H1576,"????0"),"  ","")," ",""))   ))), "")&amp;
       IF(ISTEXT(SOURCE!H1576),SOURCE!H1576, SUBSTITUTE(SUBSTITUTE(TEXT(SOURCE!H1576,"????0"),"  ","")," ",""))   &amp;","&amp; IF(lookups!$J$2-3 &gt;= 0, REPT(" ",lookups!$J$2-3-5), "")&amp;
      SOURCE!I1576&amp;
" | "&amp; IF(lookups!$K$2-LEN(SOURCE!I1576) &gt;= 0, REPT(" ",lookups!$K$2-LEN(SOURCE!I1576)), "")&amp;
      SOURCE!J1576&amp;      IF(lookups!$L$2-LEN(SOURCE!J1576) &gt;= 0, REPT(" ",lookups!$L$2-LEN(SOURCE!J1576)), "")&amp;
" | "&amp; IF(lookups!$K$2-LEN(SOURCE!I1576) &gt;= 0, REPT(" ",lookups!$K$2-LEN(SOURCE!I1576)), "")&amp;
      SOURCE!K1576&amp;      IF(lookups!$L$2-LEN(SOURCE!K1576) &gt;= 0, REPT(" ",lookups!$M$2-LEN(SOURCE!K1576)), "")&amp;
" | "&amp; SOURCE!L1576&amp;      IF(lookups!$O$2-LEN(SOURCE!L1576) &gt;= 0, REPT(" ",lookups!$O$2-LEN(SOURCE!L1576)), "")&amp;
" | "&amp; SOURCE!M1576&amp;      IF(lookups!$P$2-LEN(SOURCE!M1576) &gt;= 0, REPT(" ",lookups!$P$2-LEN(SOURCE!M1576)), "")&amp;
      "},"&amp;IF(SOURCE!O1576&lt;&gt;"",""&amp;SOURCE!O1576,"")
 )
)
)</f>
        <v>/* 1538 */  { fnPutMatrix,                  NOPARAM,                     "M.PUT",                                       "PUTM",                                        (0 &lt;&lt; TAM_MAX_BITS) |     0, CAT_FNCT | SLS_ENABLED   | US_ENABLED   | EIM_DISABLED | PTP_NONE         },</v>
      </c>
    </row>
    <row r="1577" spans="1:1">
      <c r="A1577" s="80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IF(lookups!$E$2-LEN(SOURCE!C1577) &gt;= 0, REPT(" ",lookups!$E$2-LEN(SOURCE!C1577)), "")&amp;
      SOURCE!D1577&amp;", "&amp; IF(lookups!$F$2-LEN(SOURCE!D1577) &gt;= 0, REPT(" ",lookups!$F$2-LEN(SOURCE!D1577)), "")&amp;
      SOURCE!E1577&amp;", "&amp; IF(lookups!$G$2-LEN(SOURCE!E1577) &gt;=0, REPT(" ",lookups!$G$2-LEN(SOURCE!E1577)), "")&amp;
      SOURCE!F1577&amp;", "&amp; IF(lookups!$H$2-LEN(SOURCE!F1577) &gt;= 0, REPT(" ",lookups!$H$2-LEN(SOURCE!F1577)+2), "")&amp;"("&amp;
      SUBSTITUTE(TEXT(SOURCE!G1577,"??0"),"  ","")&amp;" &lt;&lt; TAM_MAX_BITS) |"&amp; IF(lookups!$I$2-3 &gt;= 0, REPT(" ",MAX(1,lookups!$I$2-5+4+1-1-LEN(  IF(ISTEXT(SOURCE!H1577),SOURCE!H1577,  SUBSTITUTE(SUBSTITUTE(TEXT(SOURCE!H1577,"????0"),"  ","")," ",""))   ))), "")&amp;
       IF(ISTEXT(SOURCE!H1577),SOURCE!H1577, SUBSTITUTE(SUBSTITUTE(TEXT(SOURCE!H1577,"????0"),"  ","")," ",""))   &amp;","&amp; IF(lookups!$J$2-3 &gt;= 0, REPT(" ",lookups!$J$2-3-5), "")&amp;
      SOURCE!I1577&amp;
" | "&amp; IF(lookups!$K$2-LEN(SOURCE!I1577) &gt;= 0, REPT(" ",lookups!$K$2-LEN(SOURCE!I1577)), "")&amp;
      SOURCE!J1577&amp;      IF(lookups!$L$2-LEN(SOURCE!J1577) &gt;= 0, REPT(" ",lookups!$L$2-LEN(SOURCE!J1577)), "")&amp;
" | "&amp; IF(lookups!$K$2-LEN(SOURCE!I1577) &gt;= 0, REPT(" ",lookups!$K$2-LEN(SOURCE!I1577)), "")&amp;
      SOURCE!K1577&amp;      IF(lookups!$L$2-LEN(SOURCE!K1577) &gt;= 0, REPT(" ",lookups!$M$2-LEN(SOURCE!K1577)), "")&amp;
" | "&amp; SOURCE!L1577&amp;      IF(lookups!$O$2-LEN(SOURCE!L1577) &gt;= 0, REPT(" ",lookups!$O$2-LEN(SOURCE!L1577)), "")&amp;
" | "&amp; SOURCE!M1577&amp;      IF(lookups!$P$2-LEN(SOURCE!M1577) &gt;= 0, REPT(" ",lookups!$P$2-LEN(SOURCE!M1577)), "")&amp;
      "},"&amp;IF(SOURCE!O1577&lt;&gt;"",""&amp;SOURCE!O1577,"")
 )
)
)</f>
        <v>/* 1539 */  { fnSwapRows,                   NOPARAM,                     "M.R" STD_RIGHT_OVER_LEFT_ARROW "R",           "R" STD_RIGHT_OVER_LEFT_ARROW "R",             (0 &lt;&lt; TAM_MAX_BITS) |     0, CAT_FNCT | SLS_ENABLED   | US_ENABLED   | EIM_DISABLED | PTP_NONE         },</v>
      </c>
    </row>
    <row r="1578" spans="1:1">
      <c r="A1578" s="80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IF(lookups!$E$2-LEN(SOURCE!C1578) &gt;= 0, REPT(" ",lookups!$E$2-LEN(SOURCE!C1578)), "")&amp;
      SOURCE!D1578&amp;", "&amp; IF(lookups!$F$2-LEN(SOURCE!D1578) &gt;= 0, REPT(" ",lookups!$F$2-LEN(SOURCE!D1578)), "")&amp;
      SOURCE!E1578&amp;", "&amp; IF(lookups!$G$2-LEN(SOURCE!E1578) &gt;=0, REPT(" ",lookups!$G$2-LEN(SOURCE!E1578)), "")&amp;
      SOURCE!F1578&amp;", "&amp; IF(lookups!$H$2-LEN(SOURCE!F1578) &gt;= 0, REPT(" ",lookups!$H$2-LEN(SOURCE!F1578)+2), "")&amp;"("&amp;
      SUBSTITUTE(TEXT(SOURCE!G1578,"??0"),"  ","")&amp;" &lt;&lt; TAM_MAX_BITS) |"&amp; IF(lookups!$I$2-3 &gt;= 0, REPT(" ",MAX(1,lookups!$I$2-5+4+1-1-LEN(  IF(ISTEXT(SOURCE!H1578),SOURCE!H1578,  SUBSTITUTE(SUBSTITUTE(TEXT(SOURCE!H1578,"????0"),"  ","")," ",""))   ))), "")&amp;
       IF(ISTEXT(SOURCE!H1578),SOURCE!H1578, SUBSTITUTE(SUBSTITUTE(TEXT(SOURCE!H1578,"????0"),"  ","")," ",""))   &amp;","&amp; IF(lookups!$J$2-3 &gt;= 0, REPT(" ",lookups!$J$2-3-5), "")&amp;
      SOURCE!I1578&amp;
" | "&amp; IF(lookups!$K$2-LEN(SOURCE!I1578) &gt;= 0, REPT(" ",lookups!$K$2-LEN(SOURCE!I1578)), "")&amp;
      SOURCE!J1578&amp;      IF(lookups!$L$2-LEN(SOURCE!J1578) &gt;= 0, REPT(" ",lookups!$L$2-LEN(SOURCE!J1578)), "")&amp;
" | "&amp; IF(lookups!$K$2-LEN(SOURCE!I1578) &gt;= 0, REPT(" ",lookups!$K$2-LEN(SOURCE!I1578)), "")&amp;
      SOURCE!K1578&amp;      IF(lookups!$L$2-LEN(SOURCE!K1578) &gt;= 0, REPT(" ",lookups!$M$2-LEN(SOURCE!K1578)), "")&amp;
" | "&amp; SOURCE!L1578&amp;      IF(lookups!$O$2-LEN(SOURCE!L1578) &gt;= 0, REPT(" ",lookups!$O$2-LEN(SOURCE!L1578)), "")&amp;
" | "&amp; SOURCE!M1578&amp;      IF(lookups!$P$2-LEN(SOURCE!M1578) &gt;= 0, REPT(" ",lookups!$P$2-LEN(SOURCE!M1578)), "")&amp;
      "},"&amp;IF(SOURCE!O1578&lt;&gt;"",""&amp;SOURCE!O1578,"")
 )
)
)</f>
        <v>/* 1540 */  { fnSincpi,                     NOPARAM,                     "sinc" STD_pi,                                 "sinc" STD_pi,                                 (0 &lt;&lt; TAM_MAX_BITS) |     0, CAT_FNCT | SLS_ENABLED   | US_ENABLED   | EIM_ENABLED  | PTP_NONE         },</v>
      </c>
    </row>
    <row r="1579" spans="1:1">
      <c r="A1579" s="80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IF(lookups!$E$2-LEN(SOURCE!C1579) &gt;= 0, REPT(" ",lookups!$E$2-LEN(SOURCE!C1579)), "")&amp;
      SOURCE!D1579&amp;", "&amp; IF(lookups!$F$2-LEN(SOURCE!D1579) &gt;= 0, REPT(" ",lookups!$F$2-LEN(SOURCE!D1579)), "")&amp;
      SOURCE!E1579&amp;", "&amp; IF(lookups!$G$2-LEN(SOURCE!E1579) &gt;=0, REPT(" ",lookups!$G$2-LEN(SOURCE!E1579)), "")&amp;
      SOURCE!F1579&amp;", "&amp; IF(lookups!$H$2-LEN(SOURCE!F1579) &gt;= 0, REPT(" ",lookups!$H$2-LEN(SOURCE!F1579)+2), "")&amp;"("&amp;
      SUBSTITUTE(TEXT(SOURCE!G1579,"??0"),"  ","")&amp;" &lt;&lt; TAM_MAX_BITS) |"&amp; IF(lookups!$I$2-3 &gt;= 0, REPT(" ",MAX(1,lookups!$I$2-5+4+1-1-LEN(  IF(ISTEXT(SOURCE!H1579),SOURCE!H1579,  SUBSTITUTE(SUBSTITUTE(TEXT(SOURCE!H1579,"????0"),"  ","")," ",""))   ))), "")&amp;
       IF(ISTEXT(SOURCE!H1579),SOURCE!H1579, SUBSTITUTE(SUBSTITUTE(TEXT(SOURCE!H1579,"????0"),"  ","")," ",""))   &amp;","&amp; IF(lookups!$J$2-3 &gt;= 0, REPT(" ",lookups!$J$2-3-5), "")&amp;
      SOURCE!I1579&amp;
" | "&amp; IF(lookups!$K$2-LEN(SOURCE!I1579) &gt;= 0, REPT(" ",lookups!$K$2-LEN(SOURCE!I1579)), "")&amp;
      SOURCE!J1579&amp;      IF(lookups!$L$2-LEN(SOURCE!J1579) &gt;= 0, REPT(" ",lookups!$L$2-LEN(SOURCE!J1579)), "")&amp;
" | "&amp; IF(lookups!$K$2-LEN(SOURCE!I1579) &gt;= 0, REPT(" ",lookups!$K$2-LEN(SOURCE!I1579)), "")&amp;
      SOURCE!K1579&amp;      IF(lookups!$L$2-LEN(SOURCE!K1579) &gt;= 0, REPT(" ",lookups!$M$2-LEN(SOURCE!K1579)), "")&amp;
" | "&amp; SOURCE!L1579&amp;      IF(lookups!$O$2-LEN(SOURCE!L1579) &gt;= 0, REPT(" ",lookups!$O$2-LEN(SOURCE!L1579)), "")&amp;
" | "&amp; SOURCE!M1579&amp;      IF(lookups!$P$2-LEN(SOURCE!M1579) &gt;= 0, REPT(" ",lookups!$P$2-LEN(SOURCE!M1579)), "")&amp;
      "},"&amp;IF(SOURCE!O1579&lt;&gt;"",""&amp;SOURCE!O1579,"")
 )
)
)</f>
        <v>/* 1541 */  { fnSetGrowMode,                OFF,                         "M.WRAP",                                      "WRAP",                                        (0 &lt;&lt; TAM_MAX_BITS) |     0, CAT_FNCT | SLS_UNCHANGED | US_UNCHANGED | EIM_DISABLED | PTP_DISABLED     },</v>
      </c>
    </row>
    <row r="1580" spans="1:1">
      <c r="A1580" s="80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IF(lookups!$E$2-LEN(SOURCE!C1580) &gt;= 0, REPT(" ",lookups!$E$2-LEN(SOURCE!C1580)), "")&amp;
      SOURCE!D1580&amp;", "&amp; IF(lookups!$F$2-LEN(SOURCE!D1580) &gt;= 0, REPT(" ",lookups!$F$2-LEN(SOURCE!D1580)), "")&amp;
      SOURCE!E1580&amp;", "&amp; IF(lookups!$G$2-LEN(SOURCE!E1580) &gt;=0, REPT(" ",lookups!$G$2-LEN(SOURCE!E1580)), "")&amp;
      SOURCE!F1580&amp;", "&amp; IF(lookups!$H$2-LEN(SOURCE!F1580) &gt;= 0, REPT(" ",lookups!$H$2-LEN(SOURCE!F1580)+2), "")&amp;"("&amp;
      SUBSTITUTE(TEXT(SOURCE!G1580,"??0"),"  ","")&amp;" &lt;&lt; TAM_MAX_BITS) |"&amp; IF(lookups!$I$2-3 &gt;= 0, REPT(" ",MAX(1,lookups!$I$2-5+4+1-1-LEN(  IF(ISTEXT(SOURCE!H1580),SOURCE!H1580,  SUBSTITUTE(SUBSTITUTE(TEXT(SOURCE!H1580,"????0"),"  ","")," ",""))   ))), "")&amp;
       IF(ISTEXT(SOURCE!H1580),SOURCE!H1580, SUBSTITUTE(SUBSTITUTE(TEXT(SOURCE!H1580,"????0"),"  ","")," ",""))   &amp;","&amp; IF(lookups!$J$2-3 &gt;= 0, REPT(" ",lookups!$J$2-3-5), "")&amp;
      SOURCE!I1580&amp;
" | "&amp; IF(lookups!$K$2-LEN(SOURCE!I1580) &gt;= 0, REPT(" ",lookups!$K$2-LEN(SOURCE!I1580)), "")&amp;
      SOURCE!J1580&amp;      IF(lookups!$L$2-LEN(SOURCE!J1580) &gt;= 0, REPT(" ",lookups!$L$2-LEN(SOURCE!J1580)), "")&amp;
" | "&amp; IF(lookups!$K$2-LEN(SOURCE!I1580) &gt;= 0, REPT(" ",lookups!$K$2-LEN(SOURCE!I1580)), "")&amp;
      SOURCE!K1580&amp;      IF(lookups!$L$2-LEN(SOURCE!K1580) &gt;= 0, REPT(" ",lookups!$M$2-LEN(SOURCE!K1580)), "")&amp;
" | "&amp; SOURCE!L1580&amp;      IF(lookups!$O$2-LEN(SOURCE!L1580) &gt;= 0, REPT(" ",lookups!$O$2-LEN(SOURCE!L1580)), "")&amp;
" | "&amp; SOURCE!M1580&amp;      IF(lookups!$P$2-LEN(SOURCE!M1580) &gt;= 0, REPT(" ",lookups!$P$2-LEN(SOURCE!M1580)), "")&amp;
      "},"&amp;IF(SOURCE!O1580&lt;&gt;"",""&amp;SOURCE!O1580,"")
 )
)
)</f>
        <v>/* 1542 */  { fnNop,                        NOPARAM,                     "NOP",                                         "NOP",                                         (0 &lt;&lt; TAM_MAX_BITS) |     0, CAT_FNCT | SLS_ENABLED   | US_ENABLED   | EIM_DISABLED | PTP_NONE         },</v>
      </c>
    </row>
    <row r="1581" spans="1:1">
      <c r="A1581" s="80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IF(lookups!$E$2-LEN(SOURCE!C1581) &gt;= 0, REPT(" ",lookups!$E$2-LEN(SOURCE!C1581)), "")&amp;
      SOURCE!D1581&amp;", "&amp; IF(lookups!$F$2-LEN(SOURCE!D1581) &gt;= 0, REPT(" ",lookups!$F$2-LEN(SOURCE!D1581)), "")&amp;
      SOURCE!E1581&amp;", "&amp; IF(lookups!$G$2-LEN(SOURCE!E1581) &gt;=0, REPT(" ",lookups!$G$2-LEN(SOURCE!E1581)), "")&amp;
      SOURCE!F1581&amp;", "&amp; IF(lookups!$H$2-LEN(SOURCE!F1581) &gt;= 0, REPT(" ",lookups!$H$2-LEN(SOURCE!F1581)+2), "")&amp;"("&amp;
      SUBSTITUTE(TEXT(SOURCE!G1581,"??0"),"  ","")&amp;" &lt;&lt; TAM_MAX_BITS) |"&amp; IF(lookups!$I$2-3 &gt;= 0, REPT(" ",MAX(1,lookups!$I$2-5+4+1-1-LEN(  IF(ISTEXT(SOURCE!H1581),SOURCE!H1581,  SUBSTITUTE(SUBSTITUTE(TEXT(SOURCE!H1581,"????0"),"  ","")," ",""))   ))), "")&amp;
       IF(ISTEXT(SOURCE!H1581),SOURCE!H1581, SUBSTITUTE(SUBSTITUTE(TEXT(SOURCE!H1581,"????0"),"  ","")," ",""))   &amp;","&amp; IF(lookups!$J$2-3 &gt;= 0, REPT(" ",lookups!$J$2-3-5), "")&amp;
      SOURCE!I1581&amp;
" | "&amp; IF(lookups!$K$2-LEN(SOURCE!I1581) &gt;= 0, REPT(" ",lookups!$K$2-LEN(SOURCE!I1581)), "")&amp;
      SOURCE!J1581&amp;      IF(lookups!$L$2-LEN(SOURCE!J1581) &gt;= 0, REPT(" ",lookups!$L$2-LEN(SOURCE!J1581)), "")&amp;
" | "&amp; IF(lookups!$K$2-LEN(SOURCE!I1581) &gt;= 0, REPT(" ",lookups!$K$2-LEN(SOURCE!I1581)), "")&amp;
      SOURCE!K1581&amp;      IF(lookups!$L$2-LEN(SOURCE!K1581) &gt;= 0, REPT(" ",lookups!$M$2-LEN(SOURCE!K1581)), "")&amp;
" | "&amp; SOURCE!L1581&amp;      IF(lookups!$O$2-LEN(SOURCE!L1581) &gt;= 0, REPT(" ",lookups!$O$2-LEN(SOURCE!L1581)), "")&amp;
" | "&amp; SOURCE!M1581&amp;      IF(lookups!$P$2-LEN(SOURCE!M1581) &gt;= 0, REPT(" ",lookups!$P$2-LEN(SOURCE!M1581)), "")&amp;
      "},"&amp;IF(SOURCE!O1581&lt;&gt;"",""&amp;SOURCE!O1581,"")
 )
)
)</f>
        <v>/* 1543 */  { fnOff,                        NOPARAM,                     "OFF",                                         "OFF",                                         (0 &lt;&lt; TAM_MAX_BITS) |     0, CAT_FNCT | SLS_ENABLED   | US_UNCHANGED | EIM_DISABLED | PTP_NONE         },</v>
      </c>
    </row>
    <row r="1582" spans="1:1">
      <c r="A1582" s="80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IF(lookups!$E$2-LEN(SOURCE!C1582) &gt;= 0, REPT(" ",lookups!$E$2-LEN(SOURCE!C1582)), "")&amp;
      SOURCE!D1582&amp;", "&amp; IF(lookups!$F$2-LEN(SOURCE!D1582) &gt;= 0, REPT(" ",lookups!$F$2-LEN(SOURCE!D1582)), "")&amp;
      SOURCE!E1582&amp;", "&amp; IF(lookups!$G$2-LEN(SOURCE!E1582) &gt;=0, REPT(" ",lookups!$G$2-LEN(SOURCE!E1582)), "")&amp;
      SOURCE!F1582&amp;", "&amp; IF(lookups!$H$2-LEN(SOURCE!F1582) &gt;= 0, REPT(" ",lookups!$H$2-LEN(SOURCE!F1582)+2), "")&amp;"("&amp;
      SUBSTITUTE(TEXT(SOURCE!G1582,"??0"),"  ","")&amp;" &lt;&lt; TAM_MAX_BITS) |"&amp; IF(lookups!$I$2-3 &gt;= 0, REPT(" ",MAX(1,lookups!$I$2-5+4+1-1-LEN(  IF(ISTEXT(SOURCE!H1582),SOURCE!H1582,  SUBSTITUTE(SUBSTITUTE(TEXT(SOURCE!H1582,"????0"),"  ","")," ",""))   ))), "")&amp;
       IF(ISTEXT(SOURCE!H1582),SOURCE!H1582, SUBSTITUTE(SUBSTITUTE(TEXT(SOURCE!H1582,"????0"),"  ","")," ",""))   &amp;","&amp; IF(lookups!$J$2-3 &gt;= 0, REPT(" ",lookups!$J$2-3-5), "")&amp;
      SOURCE!I1582&amp;
" | "&amp; IF(lookups!$K$2-LEN(SOURCE!I1582) &gt;= 0, REPT(" ",lookups!$K$2-LEN(SOURCE!I1582)), "")&amp;
      SOURCE!J1582&amp;      IF(lookups!$L$2-LEN(SOURCE!J1582) &gt;= 0, REPT(" ",lookups!$L$2-LEN(SOURCE!J1582)), "")&amp;
" | "&amp; IF(lookups!$K$2-LEN(SOURCE!I1582) &gt;= 0, REPT(" ",lookups!$K$2-LEN(SOURCE!I1582)), "")&amp;
      SOURCE!K1582&amp;      IF(lookups!$L$2-LEN(SOURCE!K1582) &gt;= 0, REPT(" ",lookups!$M$2-LEN(SOURCE!K1582)), "")&amp;
" | "&amp; SOURCE!L1582&amp;      IF(lookups!$O$2-LEN(SOURCE!L1582) &gt;= 0, REPT(" ",lookups!$O$2-LEN(SOURCE!L1582)), "")&amp;
" | "&amp; SOURCE!M1582&amp;      IF(lookups!$P$2-LEN(SOURCE!M1582) &gt;= 0, REPT(" ",lookups!$P$2-LEN(SOURCE!M1582)), "")&amp;
      "},"&amp;IF(SOURCE!O1582&lt;&gt;"",""&amp;SOURCE!O1582,"")
 )
)
)</f>
        <v>/* 1544 */  { fnDropY,                      NOPARAM,                     "DROPy",                                       "DROPy",                                       (0 &lt;&lt; TAM_MAX_BITS) |     0, CAT_FNCT | SLS_ENABLED   | US_ENABLED   | EIM_DISABLED | PTP_NONE         },</v>
      </c>
    </row>
    <row r="1583" spans="1:1">
      <c r="A1583" s="80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IF(lookups!$E$2-LEN(SOURCE!C1583) &gt;= 0, REPT(" ",lookups!$E$2-LEN(SOURCE!C1583)), "")&amp;
      SOURCE!D1583&amp;", "&amp; IF(lookups!$F$2-LEN(SOURCE!D1583) &gt;= 0, REPT(" ",lookups!$F$2-LEN(SOURCE!D1583)), "")&amp;
      SOURCE!E1583&amp;", "&amp; IF(lookups!$G$2-LEN(SOURCE!E1583) &gt;=0, REPT(" ",lookups!$G$2-LEN(SOURCE!E1583)), "")&amp;
      SOURCE!F1583&amp;", "&amp; IF(lookups!$H$2-LEN(SOURCE!F1583) &gt;= 0, REPT(" ",lookups!$H$2-LEN(SOURCE!F1583)+2), "")&amp;"("&amp;
      SUBSTITUTE(TEXT(SOURCE!G1583,"??0"),"  ","")&amp;" &lt;&lt; TAM_MAX_BITS) |"&amp; IF(lookups!$I$2-3 &gt;= 0, REPT(" ",MAX(1,lookups!$I$2-5+4+1-1-LEN(  IF(ISTEXT(SOURCE!H1583),SOURCE!H1583,  SUBSTITUTE(SUBSTITUTE(TEXT(SOURCE!H1583,"????0"),"  ","")," ",""))   ))), "")&amp;
       IF(ISTEXT(SOURCE!H1583),SOURCE!H1583, SUBSTITUTE(SUBSTITUTE(TEXT(SOURCE!H1583,"????0"),"  ","")," ",""))   &amp;","&amp; IF(lookups!$J$2-3 &gt;= 0, REPT(" ",lookups!$J$2-3-5), "")&amp;
      SOURCE!I1583&amp;
" | "&amp; IF(lookups!$K$2-LEN(SOURCE!I1583) &gt;= 0, REPT(" ",lookups!$K$2-LEN(SOURCE!I1583)), "")&amp;
      SOURCE!J1583&amp;      IF(lookups!$L$2-LEN(SOURCE!J1583) &gt;= 0, REPT(" ",lookups!$L$2-LEN(SOURCE!J1583)), "")&amp;
" | "&amp; IF(lookups!$K$2-LEN(SOURCE!I1583) &gt;= 0, REPT(" ",lookups!$K$2-LEN(SOURCE!I1583)), "")&amp;
      SOURCE!K1583&amp;      IF(lookups!$L$2-LEN(SOURCE!K1583) &gt;= 0, REPT(" ",lookups!$M$2-LEN(SOURCE!K1583)), "")&amp;
" | "&amp; SOURCE!L1583&amp;      IF(lookups!$O$2-LEN(SOURCE!L1583) &gt;= 0, REPT(" ",lookups!$O$2-LEN(SOURCE!L1583)), "")&amp;
" | "&amp; SOURCE!M1583&amp;      IF(lookups!$P$2-LEN(SOURCE!M1583) &gt;= 0, REPT(" ",lookups!$P$2-LEN(SOURCE!M1583)), "")&amp;
      "},"&amp;IF(SOURCE!O1583&lt;&gt;"",""&amp;SOURCE!O1583,"")
 )
)
)</f>
        <v>/* 1545 */  { fnStoreMin,                   NOPARAM,                     "STO" STD_DOWN_ARROW,                          "Min",                                         (0 &lt;&lt; TAM_MAX_BITS) |    99, CAT_FNCT | SLS_ENABLED   | US_ENABLED   | EIM_DISABLED | PTP_REGISTER     },</v>
      </c>
    </row>
    <row r="1584" spans="1:1">
      <c r="A1584" s="80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IF(lookups!$E$2-LEN(SOURCE!C1584) &gt;= 0, REPT(" ",lookups!$E$2-LEN(SOURCE!C1584)), "")&amp;
      SOURCE!D1584&amp;", "&amp; IF(lookups!$F$2-LEN(SOURCE!D1584) &gt;= 0, REPT(" ",lookups!$F$2-LEN(SOURCE!D1584)), "")&amp;
      SOURCE!E1584&amp;", "&amp; IF(lookups!$G$2-LEN(SOURCE!E1584) &gt;=0, REPT(" ",lookups!$G$2-LEN(SOURCE!E1584)), "")&amp;
      SOURCE!F1584&amp;", "&amp; IF(lookups!$H$2-LEN(SOURCE!F1584) &gt;= 0, REPT(" ",lookups!$H$2-LEN(SOURCE!F1584)+2), "")&amp;"("&amp;
      SUBSTITUTE(TEXT(SOURCE!G1584,"??0"),"  ","")&amp;" &lt;&lt; TAM_MAX_BITS) |"&amp; IF(lookups!$I$2-3 &gt;= 0, REPT(" ",MAX(1,lookups!$I$2-5+4+1-1-LEN(  IF(ISTEXT(SOURCE!H1584),SOURCE!H1584,  SUBSTITUTE(SUBSTITUTE(TEXT(SOURCE!H1584,"????0"),"  ","")," ",""))   ))), "")&amp;
       IF(ISTEXT(SOURCE!H1584),SOURCE!H1584, SUBSTITUTE(SUBSTITUTE(TEXT(SOURCE!H1584,"????0"),"  ","")," ",""))   &amp;","&amp; IF(lookups!$J$2-3 &gt;= 0, REPT(" ",lookups!$J$2-3-5), "")&amp;
      SOURCE!I1584&amp;
" | "&amp; IF(lookups!$K$2-LEN(SOURCE!I1584) &gt;= 0, REPT(" ",lookups!$K$2-LEN(SOURCE!I1584)), "")&amp;
      SOURCE!J1584&amp;      IF(lookups!$L$2-LEN(SOURCE!J1584) &gt;= 0, REPT(" ",lookups!$L$2-LEN(SOURCE!J1584)), "")&amp;
" | "&amp; IF(lookups!$K$2-LEN(SOURCE!I1584) &gt;= 0, REPT(" ",lookups!$K$2-LEN(SOURCE!I1584)), "")&amp;
      SOURCE!K1584&amp;      IF(lookups!$L$2-LEN(SOURCE!K1584) &gt;= 0, REPT(" ",lookups!$M$2-LEN(SOURCE!K1584)), "")&amp;
" | "&amp; SOURCE!L1584&amp;      IF(lookups!$O$2-LEN(SOURCE!L1584) &gt;= 0, REPT(" ",lookups!$O$2-LEN(SOURCE!L1584)), "")&amp;
" | "&amp; SOURCE!M1584&amp;      IF(lookups!$P$2-LEN(SOURCE!M1584) &gt;= 0, REPT(" ",lookups!$P$2-LEN(SOURCE!M1584)), "")&amp;
      "},"&amp;IF(SOURCE!O1584&lt;&gt;"",""&amp;SOURCE!O1584,"")
 )
)
)</f>
        <v>/* 1546 */  { fnPgmInt,                     TM_LABEL,                    "PGMINT",                                      "PGMINT",                                      (0 &lt;&lt; TAM_MAX_BITS) |    99, CAT_FNCT | SLS_ENABLED   | US_ENABLED   | EIM_DISABLED | PTP_LABEL        },</v>
      </c>
    </row>
    <row r="1585" spans="1:1">
      <c r="A1585" s="80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IF(lookups!$E$2-LEN(SOURCE!C1585) &gt;= 0, REPT(" ",lookups!$E$2-LEN(SOURCE!C1585)), "")&amp;
      SOURCE!D1585&amp;", "&amp; IF(lookups!$F$2-LEN(SOURCE!D1585) &gt;= 0, REPT(" ",lookups!$F$2-LEN(SOURCE!D1585)), "")&amp;
      SOURCE!E1585&amp;", "&amp; IF(lookups!$G$2-LEN(SOURCE!E1585) &gt;=0, REPT(" ",lookups!$G$2-LEN(SOURCE!E1585)), "")&amp;
      SOURCE!F1585&amp;", "&amp; IF(lookups!$H$2-LEN(SOURCE!F1585) &gt;= 0, REPT(" ",lookups!$H$2-LEN(SOURCE!F1585)+2), "")&amp;"("&amp;
      SUBSTITUTE(TEXT(SOURCE!G1585,"??0"),"  ","")&amp;" &lt;&lt; TAM_MAX_BITS) |"&amp; IF(lookups!$I$2-3 &gt;= 0, REPT(" ",MAX(1,lookups!$I$2-5+4+1-1-LEN(  IF(ISTEXT(SOURCE!H1585),SOURCE!H1585,  SUBSTITUTE(SUBSTITUTE(TEXT(SOURCE!H1585,"????0"),"  ","")," ",""))   ))), "")&amp;
       IF(ISTEXT(SOURCE!H1585),SOURCE!H1585, SUBSTITUTE(SUBSTITUTE(TEXT(SOURCE!H1585,"????0"),"  ","")," ",""))   &amp;","&amp; IF(lookups!$J$2-3 &gt;= 0, REPT(" ",lookups!$J$2-3-5), "")&amp;
      SOURCE!I1585&amp;
" | "&amp; IF(lookups!$K$2-LEN(SOURCE!I1585) &gt;= 0, REPT(" ",lookups!$K$2-LEN(SOURCE!I1585)), "")&amp;
      SOURCE!J1585&amp;      IF(lookups!$L$2-LEN(SOURCE!J1585) &gt;= 0, REPT(" ",lookups!$L$2-LEN(SOURCE!J1585)), "")&amp;
" | "&amp; IF(lookups!$K$2-LEN(SOURCE!I1585) &gt;= 0, REPT(" ",lookups!$K$2-LEN(SOURCE!I1585)), "")&amp;
      SOURCE!K1585&amp;      IF(lookups!$L$2-LEN(SOURCE!K1585) &gt;= 0, REPT(" ",lookups!$M$2-LEN(SOURCE!K1585)), "")&amp;
" | "&amp; SOURCE!L1585&amp;      IF(lookups!$O$2-LEN(SOURCE!L1585) &gt;= 0, REPT(" ",lookups!$O$2-LEN(SOURCE!L1585)), "")&amp;
" | "&amp; SOURCE!M1585&amp;      IF(lookups!$P$2-LEN(SOURCE!M1585) &gt;= 0, REPT(" ",lookups!$P$2-LEN(SOURCE!M1585)), "")&amp;
      "},"&amp;IF(SOURCE!O1585&lt;&gt;"",""&amp;SOURCE!O1585,"")
 )
)
)</f>
        <v>/* 1547 */  { fnPgmSlv,                     TM_SOLVE,                    "PGMSLV",                                      "PGMSLV",                                      (0 &lt;&lt; TAM_MAX_BITS) |    99, CAT_FNCT | SLS_ENABLED   | US_ENABLED   | EIM_DISABLED | PTP_LABEL        },</v>
      </c>
    </row>
    <row r="1586" spans="1:1">
      <c r="A1586" s="80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IF(lookups!$E$2-LEN(SOURCE!C1586) &gt;= 0, REPT(" ",lookups!$E$2-LEN(SOURCE!C1586)), "")&amp;
      SOURCE!D1586&amp;", "&amp; IF(lookups!$F$2-LEN(SOURCE!D1586) &gt;= 0, REPT(" ",lookups!$F$2-LEN(SOURCE!D1586)), "")&amp;
      SOURCE!E1586&amp;", "&amp; IF(lookups!$G$2-LEN(SOURCE!E1586) &gt;=0, REPT(" ",lookups!$G$2-LEN(SOURCE!E1586)), "")&amp;
      SOURCE!F1586&amp;", "&amp; IF(lookups!$H$2-LEN(SOURCE!F1586) &gt;= 0, REPT(" ",lookups!$H$2-LEN(SOURCE!F1586)+2), "")&amp;"("&amp;
      SUBSTITUTE(TEXT(SOURCE!G1586,"??0"),"  ","")&amp;" &lt;&lt; TAM_MAX_BITS) |"&amp; IF(lookups!$I$2-3 &gt;= 0, REPT(" ",MAX(1,lookups!$I$2-5+4+1-1-LEN(  IF(ISTEXT(SOURCE!H1586),SOURCE!H1586,  SUBSTITUTE(SUBSTITUTE(TEXT(SOURCE!H1586,"????0"),"  ","")," ",""))   ))), "")&amp;
       IF(ISTEXT(SOURCE!H1586),SOURCE!H1586, SUBSTITUTE(SUBSTITUTE(TEXT(SOURCE!H1586,"????0"),"  ","")," ",""))   &amp;","&amp; IF(lookups!$J$2-3 &gt;= 0, REPT(" ",lookups!$J$2-3-5), "")&amp;
      SOURCE!I1586&amp;
" | "&amp; IF(lookups!$K$2-LEN(SOURCE!I1586) &gt;= 0, REPT(" ",lookups!$K$2-LEN(SOURCE!I1586)), "")&amp;
      SOURCE!J1586&amp;      IF(lookups!$L$2-LEN(SOURCE!J1586) &gt;= 0, REPT(" ",lookups!$L$2-LEN(SOURCE!J1586)), "")&amp;
" | "&amp; IF(lookups!$K$2-LEN(SOURCE!I1586) &gt;= 0, REPT(" ",lookups!$K$2-LEN(SOURCE!I1586)), "")&amp;
      SOURCE!K1586&amp;      IF(lookups!$L$2-LEN(SOURCE!K1586) &gt;= 0, REPT(" ",lookups!$M$2-LEN(SOURCE!K1586)), "")&amp;
" | "&amp; SOURCE!L1586&amp;      IF(lookups!$O$2-LEN(SOURCE!L1586) &gt;= 0, REPT(" ",lookups!$O$2-LEN(SOURCE!L1586)), "")&amp;
" | "&amp; SOURCE!M1586&amp;      IF(lookups!$P$2-LEN(SOURCE!M1586) &gt;= 0, REPT(" ",lookups!$P$2-LEN(SOURCE!M1586)), "")&amp;
      "},"&amp;IF(SOURCE!O1586&lt;&gt;"",""&amp;SOURCE!O1586,"")
 )
)
)</f>
        <v>/* 1548 */  { fnPixel,                      NOPARAM,                     "PIXEL",                                       "PIXEL",                                       (0 &lt;&lt; TAM_MAX_BITS) |     0, CAT_FNCT | SLS_ENABLED   | US_ENABLED   | EIM_DISABLED | PTP_NONE         },</v>
      </c>
    </row>
    <row r="1587" spans="1:1">
      <c r="A1587" s="80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IF(lookups!$E$2-LEN(SOURCE!C1587) &gt;= 0, REPT(" ",lookups!$E$2-LEN(SOURCE!C1587)), "")&amp;
      SOURCE!D1587&amp;", "&amp; IF(lookups!$F$2-LEN(SOURCE!D1587) &gt;= 0, REPT(" ",lookups!$F$2-LEN(SOURCE!D1587)), "")&amp;
      SOURCE!E1587&amp;", "&amp; IF(lookups!$G$2-LEN(SOURCE!E1587) &gt;=0, REPT(" ",lookups!$G$2-LEN(SOURCE!E1587)), "")&amp;
      SOURCE!F1587&amp;", "&amp; IF(lookups!$H$2-LEN(SOURCE!F1587) &gt;= 0, REPT(" ",lookups!$H$2-LEN(SOURCE!F1587)+2), "")&amp;"("&amp;
      SUBSTITUTE(TEXT(SOURCE!G1587,"??0"),"  ","")&amp;" &lt;&lt; TAM_MAX_BITS) |"&amp; IF(lookups!$I$2-3 &gt;= 0, REPT(" ",MAX(1,lookups!$I$2-5+4+1-1-LEN(  IF(ISTEXT(SOURCE!H1587),SOURCE!H1587,  SUBSTITUTE(SUBSTITUTE(TEXT(SOURCE!H1587,"????0"),"  ","")," ",""))   ))), "")&amp;
       IF(ISTEXT(SOURCE!H1587),SOURCE!H1587, SUBSTITUTE(SUBSTITUTE(TEXT(SOURCE!H1587,"????0"),"  ","")," ",""))   &amp;","&amp; IF(lookups!$J$2-3 &gt;= 0, REPT(" ",lookups!$J$2-3-5), "")&amp;
      SOURCE!I1587&amp;
" | "&amp; IF(lookups!$K$2-LEN(SOURCE!I1587) &gt;= 0, REPT(" ",lookups!$K$2-LEN(SOURCE!I1587)), "")&amp;
      SOURCE!J1587&amp;      IF(lookups!$L$2-LEN(SOURCE!J1587) &gt;= 0, REPT(" ",lookups!$L$2-LEN(SOURCE!J1587)), "")&amp;
" | "&amp; IF(lookups!$K$2-LEN(SOURCE!I1587) &gt;= 0, REPT(" ",lookups!$K$2-LEN(SOURCE!I1587)), "")&amp;
      SOURCE!K1587&amp;      IF(lookups!$L$2-LEN(SOURCE!K1587) &gt;= 0, REPT(" ",lookups!$M$2-LEN(SOURCE!K1587)), "")&amp;
" | "&amp; SOURCE!L1587&amp;      IF(lookups!$O$2-LEN(SOURCE!L1587) &gt;= 0, REPT(" ",lookups!$O$2-LEN(SOURCE!L1587)), "")&amp;
" | "&amp; SOURCE!M1587&amp;      IF(lookups!$P$2-LEN(SOURCE!M1587) &gt;= 0, REPT(" ",lookups!$P$2-LEN(SOURCE!M1587)), "")&amp;
      "},"&amp;IF(SOURCE!O1587&lt;&gt;"",""&amp;SOURCE!O1587,"")
 )
)
)</f>
        <v>/* 1549 */  { fnPlotStat,                   PLOT_START,                  "SCATR",                                       "SCATR",                                       (0 &lt;&lt; TAM_MAX_BITS) |     0, CAT_FNCT | SLS_ENABLED   | US_ENABLED   | EIM_DISABLED | PTP_NONE         },</v>
      </c>
    </row>
    <row r="1588" spans="1:1">
      <c r="A1588" s="80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IF(lookups!$E$2-LEN(SOURCE!C1588) &gt;= 0, REPT(" ",lookups!$E$2-LEN(SOURCE!C1588)), "")&amp;
      SOURCE!D1588&amp;", "&amp; IF(lookups!$F$2-LEN(SOURCE!D1588) &gt;= 0, REPT(" ",lookups!$F$2-LEN(SOURCE!D1588)), "")&amp;
      SOURCE!E1588&amp;", "&amp; IF(lookups!$G$2-LEN(SOURCE!E1588) &gt;=0, REPT(" ",lookups!$G$2-LEN(SOURCE!E1588)), "")&amp;
      SOURCE!F1588&amp;", "&amp; IF(lookups!$H$2-LEN(SOURCE!F1588) &gt;= 0, REPT(" ",lookups!$H$2-LEN(SOURCE!F1588)+2), "")&amp;"("&amp;
      SUBSTITUTE(TEXT(SOURCE!G1588,"??0"),"  ","")&amp;" &lt;&lt; TAM_MAX_BITS) |"&amp; IF(lookups!$I$2-3 &gt;= 0, REPT(" ",MAX(1,lookups!$I$2-5+4+1-1-LEN(  IF(ISTEXT(SOURCE!H1588),SOURCE!H1588,  SUBSTITUTE(SUBSTITUTE(TEXT(SOURCE!H1588,"????0"),"  ","")," ",""))   ))), "")&amp;
       IF(ISTEXT(SOURCE!H1588),SOURCE!H1588, SUBSTITUTE(SUBSTITUTE(TEXT(SOURCE!H1588,"????0"),"  ","")," ",""))   &amp;","&amp; IF(lookups!$J$2-3 &gt;= 0, REPT(" ",lookups!$J$2-3-5), "")&amp;
      SOURCE!I1588&amp;
" | "&amp; IF(lookups!$K$2-LEN(SOURCE!I1588) &gt;= 0, REPT(" ",lookups!$K$2-LEN(SOURCE!I1588)), "")&amp;
      SOURCE!J1588&amp;      IF(lookups!$L$2-LEN(SOURCE!J1588) &gt;= 0, REPT(" ",lookups!$L$2-LEN(SOURCE!J1588)), "")&amp;
" | "&amp; IF(lookups!$K$2-LEN(SOURCE!I1588) &gt;= 0, REPT(" ",lookups!$K$2-LEN(SOURCE!I1588)), "")&amp;
      SOURCE!K1588&amp;      IF(lookups!$L$2-LEN(SOURCE!K1588) &gt;= 0, REPT(" ",lookups!$M$2-LEN(SOURCE!K1588)), "")&amp;
" | "&amp; SOURCE!L1588&amp;      IF(lookups!$O$2-LEN(SOURCE!L1588) &gt;= 0, REPT(" ",lookups!$O$2-LEN(SOURCE!L1588)), "")&amp;
" | "&amp; SOURCE!M1588&amp;      IF(lookups!$P$2-LEN(SOURCE!M1588) &gt;= 0, REPT(" ",lookups!$P$2-LEN(SOURCE!M1588)), "")&amp;
      "},"&amp;IF(SOURCE!O1588&lt;&gt;"",""&amp;SOURCE!O1588,"")
 )
)
)</f>
        <v>/* 1550 */  { fnLegendre,                   NOPARAM,                     "P" STD_SUB_n,                                 "P" STD_SUB_n,                                 (0 &lt;&lt; TAM_MAX_BITS) |     0, CAT_FNCT | SLS_ENABLED   | US_ENABLED   | EIM_ENABLED  | PTP_NONE         },</v>
      </c>
    </row>
    <row r="1589" spans="1:1">
      <c r="A1589" s="80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IF(lookups!$E$2-LEN(SOURCE!C1589) &gt;= 0, REPT(" ",lookups!$E$2-LEN(SOURCE!C1589)), "")&amp;
      SOURCE!D1589&amp;", "&amp; IF(lookups!$F$2-LEN(SOURCE!D1589) &gt;= 0, REPT(" ",lookups!$F$2-LEN(SOURCE!D1589)), "")&amp;
      SOURCE!E1589&amp;", "&amp; IF(lookups!$G$2-LEN(SOURCE!E1589) &gt;=0, REPT(" ",lookups!$G$2-LEN(SOURCE!E1589)), "")&amp;
      SOURCE!F1589&amp;", "&amp; IF(lookups!$H$2-LEN(SOURCE!F1589) &gt;= 0, REPT(" ",lookups!$H$2-LEN(SOURCE!F1589)+2), "")&amp;"("&amp;
      SUBSTITUTE(TEXT(SOURCE!G1589,"??0"),"  ","")&amp;" &lt;&lt; TAM_MAX_BITS) |"&amp; IF(lookups!$I$2-3 &gt;= 0, REPT(" ",MAX(1,lookups!$I$2-5+4+1-1-LEN(  IF(ISTEXT(SOURCE!H1589),SOURCE!H1589,  SUBSTITUTE(SUBSTITUTE(TEXT(SOURCE!H1589,"????0"),"  ","")," ",""))   ))), "")&amp;
       IF(ISTEXT(SOURCE!H1589),SOURCE!H1589, SUBSTITUTE(SUBSTITUTE(TEXT(SOURCE!H1589,"????0"),"  ","")," ",""))   &amp;","&amp; IF(lookups!$J$2-3 &gt;= 0, REPT(" ",lookups!$J$2-3-5), "")&amp;
      SOURCE!I1589&amp;
" | "&amp; IF(lookups!$K$2-LEN(SOURCE!I1589) &gt;= 0, REPT(" ",lookups!$K$2-LEN(SOURCE!I1589)), "")&amp;
      SOURCE!J1589&amp;      IF(lookups!$L$2-LEN(SOURCE!J1589) &gt;= 0, REPT(" ",lookups!$L$2-LEN(SOURCE!J1589)), "")&amp;
" | "&amp; IF(lookups!$K$2-LEN(SOURCE!I1589) &gt;= 0, REPT(" ",lookups!$K$2-LEN(SOURCE!I1589)), "")&amp;
      SOURCE!K1589&amp;      IF(lookups!$L$2-LEN(SOURCE!K1589) &gt;= 0, REPT(" ",lookups!$M$2-LEN(SOURCE!K1589)), "")&amp;
" | "&amp; SOURCE!L1589&amp;      IF(lookups!$O$2-LEN(SOURCE!L1589) &gt;= 0, REPT(" ",lookups!$O$2-LEN(SOURCE!L1589)), "")&amp;
" | "&amp; SOURCE!M1589&amp;      IF(lookups!$P$2-LEN(SOURCE!M1589) &gt;= 0, REPT(" ",lookups!$P$2-LEN(SOURCE!M1589)), "")&amp;
      "},"&amp;IF(SOURCE!O1589&lt;&gt;"",""&amp;SOURCE!O1589,"")
 )
)
)</f>
        <v>/* 1551 */  { fnPoint,                      NOPARAM,                     "POINT",                                       "POINT",                                       (0 &lt;&lt; TAM_MAX_BITS) |     0, CAT_FNCT | SLS_ENABLED   | US_ENABLED   | EIM_DISABLED | PTP_NONE         },</v>
      </c>
    </row>
    <row r="1590" spans="1:1">
      <c r="A1590" s="80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IF(lookups!$E$2-LEN(SOURCE!C1590) &gt;= 0, REPT(" ",lookups!$E$2-LEN(SOURCE!C1590)), "")&amp;
      SOURCE!D1590&amp;", "&amp; IF(lookups!$F$2-LEN(SOURCE!D1590) &gt;= 0, REPT(" ",lookups!$F$2-LEN(SOURCE!D1590)), "")&amp;
      SOURCE!E1590&amp;", "&amp; IF(lookups!$G$2-LEN(SOURCE!E1590) &gt;=0, REPT(" ",lookups!$G$2-LEN(SOURCE!E1590)), "")&amp;
      SOURCE!F1590&amp;", "&amp; IF(lookups!$H$2-LEN(SOURCE!F1590) &gt;= 0, REPT(" ",lookups!$H$2-LEN(SOURCE!F1590)+2), "")&amp;"("&amp;
      SUBSTITUTE(TEXT(SOURCE!G1590,"??0"),"  ","")&amp;" &lt;&lt; TAM_MAX_BITS) |"&amp; IF(lookups!$I$2-3 &gt;= 0, REPT(" ",MAX(1,lookups!$I$2-5+4+1-1-LEN(  IF(ISTEXT(SOURCE!H1590),SOURCE!H1590,  SUBSTITUTE(SUBSTITUTE(TEXT(SOURCE!H1590,"????0"),"  ","")," ",""))   ))), "")&amp;
       IF(ISTEXT(SOURCE!H1590),SOURCE!H1590, SUBSTITUTE(SUBSTITUTE(TEXT(SOURCE!H1590,"????0"),"  ","")," ",""))   &amp;","&amp; IF(lookups!$J$2-3 &gt;= 0, REPT(" ",lookups!$J$2-3-5), "")&amp;
      SOURCE!I1590&amp;
" | "&amp; IF(lookups!$K$2-LEN(SOURCE!I1590) &gt;= 0, REPT(" ",lookups!$K$2-LEN(SOURCE!I1590)), "")&amp;
      SOURCE!J1590&amp;      IF(lookups!$L$2-LEN(SOURCE!J1590) &gt;= 0, REPT(" ",lookups!$L$2-LEN(SOURCE!J1590)), "")&amp;
" | "&amp; IF(lookups!$K$2-LEN(SOURCE!I1590) &gt;= 0, REPT(" ",lookups!$K$2-LEN(SOURCE!I1590)), "")&amp;
      SOURCE!K1590&amp;      IF(lookups!$L$2-LEN(SOURCE!K1590) &gt;= 0, REPT(" ",lookups!$M$2-LEN(SOURCE!K1590)), "")&amp;
" | "&amp; SOURCE!L1590&amp;      IF(lookups!$O$2-LEN(SOURCE!L1590) &gt;= 0, REPT(" ",lookups!$O$2-LEN(SOURCE!L1590)), "")&amp;
" | "&amp; SOURCE!M1590&amp;      IF(lookups!$P$2-LEN(SOURCE!M1590) &gt;= 0, REPT(" ",lookups!$P$2-LEN(SOURCE!M1590)), "")&amp;
      "},"&amp;IF(SOURCE!O1590&lt;&gt;"",""&amp;SOURCE!O1590,"")
 )
)
)</f>
        <v>/* 1552 */  { fnLoad,                       LM_NAMED_VARIABLES,          "LOADV",                                       "LOADV",                                       (0 &lt;&lt; TAM_MAX_BITS) |     0, CAT_FNCT | SLS_ENABLED   | US_ENABLED   | EIM_DISABLED | PTP_DISABLED     },</v>
      </c>
    </row>
    <row r="1591" spans="1:1">
      <c r="A1591" s="80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IF(lookups!$E$2-LEN(SOURCE!C1591) &gt;= 0, REPT(" ",lookups!$E$2-LEN(SOURCE!C1591)), "")&amp;
      SOURCE!D1591&amp;", "&amp; IF(lookups!$F$2-LEN(SOURCE!D1591) &gt;= 0, REPT(" ",lookups!$F$2-LEN(SOURCE!D1591)), "")&amp;
      SOURCE!E1591&amp;", "&amp; IF(lookups!$G$2-LEN(SOURCE!E1591) &gt;=0, REPT(" ",lookups!$G$2-LEN(SOURCE!E1591)), "")&amp;
      SOURCE!F1591&amp;", "&amp; IF(lookups!$H$2-LEN(SOURCE!F1591) &gt;= 0, REPT(" ",lookups!$H$2-LEN(SOURCE!F1591)+2), "")&amp;"("&amp;
      SUBSTITUTE(TEXT(SOURCE!G1591,"??0"),"  ","")&amp;" &lt;&lt; TAM_MAX_BITS) |"&amp; IF(lookups!$I$2-3 &gt;= 0, REPT(" ",MAX(1,lookups!$I$2-5+4+1-1-LEN(  IF(ISTEXT(SOURCE!H1591),SOURCE!H1591,  SUBSTITUTE(SUBSTITUTE(TEXT(SOURCE!H1591,"????0"),"  ","")," ",""))   ))), "")&amp;
       IF(ISTEXT(SOURCE!H1591),SOURCE!H1591, SUBSTITUTE(SUBSTITUTE(TEXT(SOURCE!H1591,"????0"),"  ","")," ",""))   &amp;","&amp; IF(lookups!$J$2-3 &gt;= 0, REPT(" ",lookups!$J$2-3-5), "")&amp;
      SOURCE!I1591&amp;
" | "&amp; IF(lookups!$K$2-LEN(SOURCE!I1591) &gt;= 0, REPT(" ",lookups!$K$2-LEN(SOURCE!I1591)), "")&amp;
      SOURCE!J1591&amp;      IF(lookups!$L$2-LEN(SOURCE!J1591) &gt;= 0, REPT(" ",lookups!$L$2-LEN(SOURCE!J1591)), "")&amp;
" | "&amp; IF(lookups!$K$2-LEN(SOURCE!I1591) &gt;= 0, REPT(" ",lookups!$K$2-LEN(SOURCE!I1591)), "")&amp;
      SOURCE!K1591&amp;      IF(lookups!$L$2-LEN(SOURCE!K1591) &gt;= 0, REPT(" ",lookups!$M$2-LEN(SOURCE!K1591)), "")&amp;
" | "&amp; SOURCE!L1591&amp;      IF(lookups!$O$2-LEN(SOURCE!L1591) &gt;= 0, REPT(" ",lookups!$O$2-LEN(SOURCE!L1591)), "")&amp;
" | "&amp; SOURCE!M1591&amp;      IF(lookups!$P$2-LEN(SOURCE!M1591) &gt;= 0, REPT(" ",lookups!$P$2-LEN(SOURCE!M1591)), "")&amp;
      "},"&amp;IF(SOURCE!O1591&lt;&gt;"",""&amp;SOURCE!O1591,"")
 )
)
)</f>
        <v>/* 1553 */  { allocateLocalRegisters,       0,                           "PopLR",                                       "PopLR",                                       (0 &lt;&lt; TAM_MAX_BITS) |     0, CAT_FNCT | SLS_ENABLED   | US_ENABLED   | EIM_DISABLED | PTP_NONE         },</v>
      </c>
    </row>
    <row r="1592" spans="1:1">
      <c r="A1592" s="80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IF(lookups!$E$2-LEN(SOURCE!C1592) &gt;= 0, REPT(" ",lookups!$E$2-LEN(SOURCE!C1592)), "")&amp;
      SOURCE!D1592&amp;", "&amp; IF(lookups!$F$2-LEN(SOURCE!D1592) &gt;= 0, REPT(" ",lookups!$F$2-LEN(SOURCE!D1592)), "")&amp;
      SOURCE!E1592&amp;", "&amp; IF(lookups!$G$2-LEN(SOURCE!E1592) &gt;=0, REPT(" ",lookups!$G$2-LEN(SOURCE!E1592)), "")&amp;
      SOURCE!F1592&amp;", "&amp; IF(lookups!$H$2-LEN(SOURCE!F1592) &gt;= 0, REPT(" ",lookups!$H$2-LEN(SOURCE!F1592)+2), "")&amp;"("&amp;
      SUBSTITUTE(TEXT(SOURCE!G1592,"??0"),"  ","")&amp;" &lt;&lt; TAM_MAX_BITS) |"&amp; IF(lookups!$I$2-3 &gt;= 0, REPT(" ",MAX(1,lookups!$I$2-5+4+1-1-LEN(  IF(ISTEXT(SOURCE!H1592),SOURCE!H1592,  SUBSTITUTE(SUBSTITUTE(TEXT(SOURCE!H1592,"????0"),"  ","")," ",""))   ))), "")&amp;
       IF(ISTEXT(SOURCE!H1592),SOURCE!H1592, SUBSTITUTE(SUBSTITUTE(TEXT(SOURCE!H1592,"????0"),"  ","")," ",""))   &amp;","&amp; IF(lookups!$J$2-3 &gt;= 0, REPT(" ",lookups!$J$2-3-5), "")&amp;
      SOURCE!I1592&amp;
" | "&amp; IF(lookups!$K$2-LEN(SOURCE!I1592) &gt;= 0, REPT(" ",lookups!$K$2-LEN(SOURCE!I1592)), "")&amp;
      SOURCE!J1592&amp;      IF(lookups!$L$2-LEN(SOURCE!J1592) &gt;= 0, REPT(" ",lookups!$L$2-LEN(SOURCE!J1592)), "")&amp;
" | "&amp; IF(lookups!$K$2-LEN(SOURCE!I1592) &gt;= 0, REPT(" ",lookups!$K$2-LEN(SOURCE!I1592)), "")&amp;
      SOURCE!K1592&amp;      IF(lookups!$L$2-LEN(SOURCE!K1592) &gt;= 0, REPT(" ",lookups!$M$2-LEN(SOURCE!K1592)), "")&amp;
" | "&amp; SOURCE!L1592&amp;      IF(lookups!$O$2-LEN(SOURCE!L1592) &gt;= 0, REPT(" ",lookups!$O$2-LEN(SOURCE!L1592)), "")&amp;
" | "&amp; SOURCE!M1592&amp;      IF(lookups!$P$2-LEN(SOURCE!M1592) &gt;= 0, REPT(" ",lookups!$P$2-LEN(SOURCE!M1592)), "")&amp;
      "},"&amp;IF(SOURCE!O1592&lt;&gt;"",""&amp;SOURCE!O1592,"")
 )
)
)</f>
        <v>/* 1554 */  { itemToBeCoded,                NOPARAM,                     "1554",                                        "1554",                                        (0 &lt;&lt; TAM_MAX_BITS) |     0, CAT_FREE | SLS_ENABLED   | US_UNCHANGED | EIM_DISABLED | PTP_DISABLED     },</v>
      </c>
    </row>
    <row r="1593" spans="1:1">
      <c r="A1593" s="80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IF(lookups!$E$2-LEN(SOURCE!C1593) &gt;= 0, REPT(" ",lookups!$E$2-LEN(SOURCE!C1593)), "")&amp;
      SOURCE!D1593&amp;", "&amp; IF(lookups!$F$2-LEN(SOURCE!D1593) &gt;= 0, REPT(" ",lookups!$F$2-LEN(SOURCE!D1593)), "")&amp;
      SOURCE!E1593&amp;", "&amp; IF(lookups!$G$2-LEN(SOURCE!E1593) &gt;=0, REPT(" ",lookups!$G$2-LEN(SOURCE!E1593)), "")&amp;
      SOURCE!F1593&amp;", "&amp; IF(lookups!$H$2-LEN(SOURCE!F1593) &gt;= 0, REPT(" ",lookups!$H$2-LEN(SOURCE!F1593)+2), "")&amp;"("&amp;
      SUBSTITUTE(TEXT(SOURCE!G1593,"??0"),"  ","")&amp;" &lt;&lt; TAM_MAX_BITS) |"&amp; IF(lookups!$I$2-3 &gt;= 0, REPT(" ",MAX(1,lookups!$I$2-5+4+1-1-LEN(  IF(ISTEXT(SOURCE!H1593),SOURCE!H1593,  SUBSTITUTE(SUBSTITUTE(TEXT(SOURCE!H1593,"????0"),"  ","")," ",""))   ))), "")&amp;
       IF(ISTEXT(SOURCE!H1593),SOURCE!H1593, SUBSTITUTE(SUBSTITUTE(TEXT(SOURCE!H1593,"????0"),"  ","")," ",""))   &amp;","&amp; IF(lookups!$J$2-3 &gt;= 0, REPT(" ",lookups!$J$2-3-5), "")&amp;
      SOURCE!I1593&amp;
" | "&amp; IF(lookups!$K$2-LEN(SOURCE!I1593) &gt;= 0, REPT(" ",lookups!$K$2-LEN(SOURCE!I1593)), "")&amp;
      SOURCE!J1593&amp;      IF(lookups!$L$2-LEN(SOURCE!J1593) &gt;= 0, REPT(" ",lookups!$L$2-LEN(SOURCE!J1593)), "")&amp;
" | "&amp; IF(lookups!$K$2-LEN(SOURCE!I1593) &gt;= 0, REPT(" ",lookups!$K$2-LEN(SOURCE!I1593)), "")&amp;
      SOURCE!K1593&amp;      IF(lookups!$L$2-LEN(SOURCE!K1593) &gt;= 0, REPT(" ",lookups!$M$2-LEN(SOURCE!K1593)), "")&amp;
" | "&amp; SOURCE!L1593&amp;      IF(lookups!$O$2-LEN(SOURCE!L1593) &gt;= 0, REPT(" ",lookups!$O$2-LEN(SOURCE!L1593)), "")&amp;
" | "&amp; SOURCE!M1593&amp;      IF(lookups!$P$2-LEN(SOURCE!M1593) &gt;= 0, REPT(" ",lookups!$P$2-LEN(SOURCE!M1593)), "")&amp;
      "},"&amp;IF(SOURCE!O1593&lt;&gt;"",""&amp;SOURCE!O1593,"")
 )
)
)</f>
        <v>/* 1555 */  { itemToBeCoded,                NOPARAM,                     "1555",                                        "1555",                                        (0 &lt;&lt; TAM_MAX_BITS) |     0, CAT_FREE | SLS_ENABLED   | US_UNCHANGED | EIM_DISABLED | PTP_DISABLED     },</v>
      </c>
    </row>
    <row r="1594" spans="1:1">
      <c r="A1594" s="80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IF(lookups!$E$2-LEN(SOURCE!C1594) &gt;= 0, REPT(" ",lookups!$E$2-LEN(SOURCE!C1594)), "")&amp;
      SOURCE!D1594&amp;", "&amp; IF(lookups!$F$2-LEN(SOURCE!D1594) &gt;= 0, REPT(" ",lookups!$F$2-LEN(SOURCE!D1594)), "")&amp;
      SOURCE!E1594&amp;", "&amp; IF(lookups!$G$2-LEN(SOURCE!E1594) &gt;=0, REPT(" ",lookups!$G$2-LEN(SOURCE!E1594)), "")&amp;
      SOURCE!F1594&amp;", "&amp; IF(lookups!$H$2-LEN(SOURCE!F1594) &gt;= 0, REPT(" ",lookups!$H$2-LEN(SOURCE!F1594)+2), "")&amp;"("&amp;
      SUBSTITUTE(TEXT(SOURCE!G1594,"??0"),"  ","")&amp;" &lt;&lt; TAM_MAX_BITS) |"&amp; IF(lookups!$I$2-3 &gt;= 0, REPT(" ",MAX(1,lookups!$I$2-5+4+1-1-LEN(  IF(ISTEXT(SOURCE!H1594),SOURCE!H1594,  SUBSTITUTE(SUBSTITUTE(TEXT(SOURCE!H1594,"????0"),"  ","")," ",""))   ))), "")&amp;
       IF(ISTEXT(SOURCE!H1594),SOURCE!H1594, SUBSTITUTE(SUBSTITUTE(TEXT(SOURCE!H1594,"????0"),"  ","")," ",""))   &amp;","&amp; IF(lookups!$J$2-3 &gt;= 0, REPT(" ",lookups!$J$2-3-5), "")&amp;
      SOURCE!I1594&amp;
" | "&amp; IF(lookups!$K$2-LEN(SOURCE!I1594) &gt;= 0, REPT(" ",lookups!$K$2-LEN(SOURCE!I1594)), "")&amp;
      SOURCE!J1594&amp;      IF(lookups!$L$2-LEN(SOURCE!J1594) &gt;= 0, REPT(" ",lookups!$L$2-LEN(SOURCE!J1594)), "")&amp;
" | "&amp; IF(lookups!$K$2-LEN(SOURCE!I1594) &gt;= 0, REPT(" ",lookups!$K$2-LEN(SOURCE!I1594)), "")&amp;
      SOURCE!K1594&amp;      IF(lookups!$L$2-LEN(SOURCE!K1594) &gt;= 0, REPT(" ",lookups!$M$2-LEN(SOURCE!K1594)), "")&amp;
" | "&amp; SOURCE!L1594&amp;      IF(lookups!$O$2-LEN(SOURCE!L1594) &gt;= 0, REPT(" ",lookups!$O$2-LEN(SOURCE!L1594)), "")&amp;
" | "&amp; SOURCE!M1594&amp;      IF(lookups!$P$2-LEN(SOURCE!M1594) &gt;= 0, REPT(" ",lookups!$P$2-LEN(SOURCE!M1594)), "")&amp;
      "},"&amp;IF(SOURCE!O1594&lt;&gt;"",""&amp;SOURCE!O1594,"")
 )
)
)</f>
        <v>/* 1556 */  { fnPutKey,                     TM_REGISTER,                 "PUTK",                                        "PUTK",                                        (0 &lt;&lt; TAM_MAX_BITS) |    99, CAT_FNCT | SLS_ENABLED   | US_ENABL_XEQ | EIM_DISABLED | PTP_REGISTER     },</v>
      </c>
    </row>
    <row r="1595" spans="1:1">
      <c r="A1595" s="80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IF(lookups!$E$2-LEN(SOURCE!C1595) &gt;= 0, REPT(" ",lookups!$E$2-LEN(SOURCE!C1595)), "")&amp;
      SOURCE!D1595&amp;", "&amp; IF(lookups!$F$2-LEN(SOURCE!D1595) &gt;= 0, REPT(" ",lookups!$F$2-LEN(SOURCE!D1595)), "")&amp;
      SOURCE!E1595&amp;", "&amp; IF(lookups!$G$2-LEN(SOURCE!E1595) &gt;=0, REPT(" ",lookups!$G$2-LEN(SOURCE!E1595)), "")&amp;
      SOURCE!F1595&amp;", "&amp; IF(lookups!$H$2-LEN(SOURCE!F1595) &gt;= 0, REPT(" ",lookups!$H$2-LEN(SOURCE!F1595)+2), "")&amp;"("&amp;
      SUBSTITUTE(TEXT(SOURCE!G1595,"??0"),"  ","")&amp;" &lt;&lt; TAM_MAX_BITS) |"&amp; IF(lookups!$I$2-3 &gt;= 0, REPT(" ",MAX(1,lookups!$I$2-5+4+1-1-LEN(  IF(ISTEXT(SOURCE!H1595),SOURCE!H1595,  SUBSTITUTE(SUBSTITUTE(TEXT(SOURCE!H1595,"????0"),"  ","")," ",""))   ))), "")&amp;
       IF(ISTEXT(SOURCE!H1595),SOURCE!H1595, SUBSTITUTE(SUBSTITUTE(TEXT(SOURCE!H1595,"????0"),"  ","")," ",""))   &amp;","&amp; IF(lookups!$J$2-3 &gt;= 0, REPT(" ",lookups!$J$2-3-5), "")&amp;
      SOURCE!I1595&amp;
" | "&amp; IF(lookups!$K$2-LEN(SOURCE!I1595) &gt;= 0, REPT(" ",lookups!$K$2-LEN(SOURCE!I1595)), "")&amp;
      SOURCE!J1595&amp;      IF(lookups!$L$2-LEN(SOURCE!J1595) &gt;= 0, REPT(" ",lookups!$L$2-LEN(SOURCE!J1595)), "")&amp;
" | "&amp; IF(lookups!$K$2-LEN(SOURCE!I1595) &gt;= 0, REPT(" ",lookups!$K$2-LEN(SOURCE!I1595)), "")&amp;
      SOURCE!K1595&amp;      IF(lookups!$L$2-LEN(SOURCE!K1595) &gt;= 0, REPT(" ",lookups!$M$2-LEN(SOURCE!K1595)), "")&amp;
" | "&amp; SOURCE!L1595&amp;      IF(lookups!$O$2-LEN(SOURCE!L1595) &gt;= 0, REPT(" ",lookups!$O$2-LEN(SOURCE!L1595)), "")&amp;
" | "&amp; SOURCE!M1595&amp;      IF(lookups!$P$2-LEN(SOURCE!M1595) &gt;= 0, REPT(" ",lookups!$P$2-LEN(SOURCE!M1595)), "")&amp;
      "},"&amp;IF(SOURCE!O1595&lt;&gt;"",""&amp;SOURCE!O1595,"")
 )
)
)</f>
        <v>/* 1557 */  { fnAngularMode,                amRadian,                    "RAD",                                         "RAD",                                         (0 &lt;&lt; TAM_MAX_BITS) |     0, CAT_FNCT | SLS_ENABLED   | US_ENABLED   | EIM_DISABLED | PTP_NONE         },</v>
      </c>
    </row>
    <row r="1596" spans="1:1">
      <c r="A1596" s="80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IF(lookups!$E$2-LEN(SOURCE!C1596) &gt;= 0, REPT(" ",lookups!$E$2-LEN(SOURCE!C1596)), "")&amp;
      SOURCE!D1596&amp;", "&amp; IF(lookups!$F$2-LEN(SOURCE!D1596) &gt;= 0, REPT(" ",lookups!$F$2-LEN(SOURCE!D1596)), "")&amp;
      SOURCE!E1596&amp;", "&amp; IF(lookups!$G$2-LEN(SOURCE!E1596) &gt;=0, REPT(" ",lookups!$G$2-LEN(SOURCE!E1596)), "")&amp;
      SOURCE!F1596&amp;", "&amp; IF(lookups!$H$2-LEN(SOURCE!F1596) &gt;= 0, REPT(" ",lookups!$H$2-LEN(SOURCE!F1596)+2), "")&amp;"("&amp;
      SUBSTITUTE(TEXT(SOURCE!G1596,"??0"),"  ","")&amp;" &lt;&lt; TAM_MAX_BITS) |"&amp; IF(lookups!$I$2-3 &gt;= 0, REPT(" ",MAX(1,lookups!$I$2-5+4+1-1-LEN(  IF(ISTEXT(SOURCE!H1596),SOURCE!H1596,  SUBSTITUTE(SUBSTITUTE(TEXT(SOURCE!H1596,"????0"),"  ","")," ",""))   ))), "")&amp;
       IF(ISTEXT(SOURCE!H1596),SOURCE!H1596, SUBSTITUTE(SUBSTITUTE(TEXT(SOURCE!H1596,"????0"),"  ","")," ",""))   &amp;","&amp; IF(lookups!$J$2-3 &gt;= 0, REPT(" ",lookups!$J$2-3-5), "")&amp;
      SOURCE!I1596&amp;
" | "&amp; IF(lookups!$K$2-LEN(SOURCE!I1596) &gt;= 0, REPT(" ",lookups!$K$2-LEN(SOURCE!I1596)), "")&amp;
      SOURCE!J1596&amp;      IF(lookups!$L$2-LEN(SOURCE!J1596) &gt;= 0, REPT(" ",lookups!$L$2-LEN(SOURCE!J1596)), "")&amp;
" | "&amp; IF(lookups!$K$2-LEN(SOURCE!I1596) &gt;= 0, REPT(" ",lookups!$K$2-LEN(SOURCE!I1596)), "")&amp;
      SOURCE!K1596&amp;      IF(lookups!$L$2-LEN(SOURCE!K1596) &gt;= 0, REPT(" ",lookups!$M$2-LEN(SOURCE!K1596)), "")&amp;
" | "&amp; SOURCE!L1596&amp;      IF(lookups!$O$2-LEN(SOURCE!L1596) &gt;= 0, REPT(" ",lookups!$O$2-LEN(SOURCE!L1596)), "")&amp;
" | "&amp; SOURCE!M1596&amp;      IF(lookups!$P$2-LEN(SOURCE!M1596) &gt;= 0, REPT(" ",lookups!$P$2-LEN(SOURCE!M1596)), "")&amp;
      "},"&amp;IF(SOURCE!O1596&lt;&gt;"",""&amp;SOURCE!O1596,"")
 )
)
)</f>
        <v>/* 1558 */  { itemToBeCoded,                NOPARAM,                     "1558",                                        "1558",                                        (0 &lt;&lt; TAM_MAX_BITS) |     0, CAT_FREE | SLS_ENABLED   | US_UNCHANGED | EIM_DISABLED | PTP_DISABLED     },</v>
      </c>
    </row>
    <row r="1597" spans="1:1">
      <c r="A1597" s="80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IF(lookups!$E$2-LEN(SOURCE!C1597) &gt;= 0, REPT(" ",lookups!$E$2-LEN(SOURCE!C1597)), "")&amp;
      SOURCE!D1597&amp;", "&amp; IF(lookups!$F$2-LEN(SOURCE!D1597) &gt;= 0, REPT(" ",lookups!$F$2-LEN(SOURCE!D1597)), "")&amp;
      SOURCE!E1597&amp;", "&amp; IF(lookups!$G$2-LEN(SOURCE!E1597) &gt;=0, REPT(" ",lookups!$G$2-LEN(SOURCE!E1597)), "")&amp;
      SOURCE!F1597&amp;", "&amp; IF(lookups!$H$2-LEN(SOURCE!F1597) &gt;= 0, REPT(" ",lookups!$H$2-LEN(SOURCE!F1597)+2), "")&amp;"("&amp;
      SUBSTITUTE(TEXT(SOURCE!G1597,"??0"),"  ","")&amp;" &lt;&lt; TAM_MAX_BITS) |"&amp; IF(lookups!$I$2-3 &gt;= 0, REPT(" ",MAX(1,lookups!$I$2-5+4+1-1-LEN(  IF(ISTEXT(SOURCE!H1597),SOURCE!H1597,  SUBSTITUTE(SUBSTITUTE(TEXT(SOURCE!H1597,"????0"),"  ","")," ",""))   ))), "")&amp;
       IF(ISTEXT(SOURCE!H1597),SOURCE!H1597, SUBSTITUTE(SUBSTITUTE(TEXT(SOURCE!H1597,"????0"),"  ","")," ",""))   &amp;","&amp; IF(lookups!$J$2-3 &gt;= 0, REPT(" ",lookups!$J$2-3-5), "")&amp;
      SOURCE!I1597&amp;
" | "&amp; IF(lookups!$K$2-LEN(SOURCE!I1597) &gt;= 0, REPT(" ",lookups!$K$2-LEN(SOURCE!I1597)), "")&amp;
      SOURCE!J1597&amp;      IF(lookups!$L$2-LEN(SOURCE!J1597) &gt;= 0, REPT(" ",lookups!$L$2-LEN(SOURCE!J1597)), "")&amp;
" | "&amp; IF(lookups!$K$2-LEN(SOURCE!I1597) &gt;= 0, REPT(" ",lookups!$K$2-LEN(SOURCE!I1597)), "")&amp;
      SOURCE!K1597&amp;      IF(lookups!$L$2-LEN(SOURCE!K1597) &gt;= 0, REPT(" ",lookups!$M$2-LEN(SOURCE!K1597)), "")&amp;
" | "&amp; SOURCE!L1597&amp;      IF(lookups!$O$2-LEN(SOURCE!L1597) &gt;= 0, REPT(" ",lookups!$O$2-LEN(SOURCE!L1597)), "")&amp;
" | "&amp; SOURCE!M1597&amp;      IF(lookups!$P$2-LEN(SOURCE!M1597) &gt;= 0, REPT(" ",lookups!$P$2-LEN(SOURCE!M1597)), "")&amp;
      "},"&amp;IF(SOURCE!O1597&lt;&gt;"",""&amp;SOURCE!O1597,"")
 )
)
)</f>
        <v>/* 1559 */  { fnRandom,                     NOPARAM,                     "RAN#",                                        "RAN#",                                        (0 &lt;&lt; TAM_MAX_BITS) |     0, CAT_FNCT | SLS_ENABLED   | US_ENABLED   | EIM_DISABLED | PTP_NONE         },</v>
      </c>
    </row>
    <row r="1598" spans="1:1">
      <c r="A1598" s="80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IF(lookups!$E$2-LEN(SOURCE!C1598) &gt;= 0, REPT(" ",lookups!$E$2-LEN(SOURCE!C1598)), "")&amp;
      SOURCE!D1598&amp;", "&amp; IF(lookups!$F$2-LEN(SOURCE!D1598) &gt;= 0, REPT(" ",lookups!$F$2-LEN(SOURCE!D1598)), "")&amp;
      SOURCE!E1598&amp;", "&amp; IF(lookups!$G$2-LEN(SOURCE!E1598) &gt;=0, REPT(" ",lookups!$G$2-LEN(SOURCE!E1598)), "")&amp;
      SOURCE!F1598&amp;", "&amp; IF(lookups!$H$2-LEN(SOURCE!F1598) &gt;= 0, REPT(" ",lookups!$H$2-LEN(SOURCE!F1598)+2), "")&amp;"("&amp;
      SUBSTITUTE(TEXT(SOURCE!G1598,"??0"),"  ","")&amp;" &lt;&lt; TAM_MAX_BITS) |"&amp; IF(lookups!$I$2-3 &gt;= 0, REPT(" ",MAX(1,lookups!$I$2-5+4+1-1-LEN(  IF(ISTEXT(SOURCE!H1598),SOURCE!H1598,  SUBSTITUTE(SUBSTITUTE(TEXT(SOURCE!H1598,"????0"),"  ","")," ",""))   ))), "")&amp;
       IF(ISTEXT(SOURCE!H1598),SOURCE!H1598, SUBSTITUTE(SUBSTITUTE(TEXT(SOURCE!H1598,"????0"),"  ","")," ",""))   &amp;","&amp; IF(lookups!$J$2-3 &gt;= 0, REPT(" ",lookups!$J$2-3-5), "")&amp;
      SOURCE!I1598&amp;
" | "&amp; IF(lookups!$K$2-LEN(SOURCE!I1598) &gt;= 0, REPT(" ",lookups!$K$2-LEN(SOURCE!I1598)), "")&amp;
      SOURCE!J1598&amp;      IF(lookups!$L$2-LEN(SOURCE!J1598) &gt;= 0, REPT(" ",lookups!$L$2-LEN(SOURCE!J1598)), "")&amp;
" | "&amp; IF(lookups!$K$2-LEN(SOURCE!I1598) &gt;= 0, REPT(" ",lookups!$K$2-LEN(SOURCE!I1598)), "")&amp;
      SOURCE!K1598&amp;      IF(lookups!$L$2-LEN(SOURCE!K1598) &gt;= 0, REPT(" ",lookups!$M$2-LEN(SOURCE!K1598)), "")&amp;
" | "&amp; SOURCE!L1598&amp;      IF(lookups!$O$2-LEN(SOURCE!L1598) &gt;= 0, REPT(" ",lookups!$O$2-LEN(SOURCE!L1598)), "")&amp;
" | "&amp; SOURCE!M1598&amp;      IF(lookups!$P$2-LEN(SOURCE!M1598) &gt;= 0, REPT(" ",lookups!$P$2-LEN(SOURCE!M1598)), "")&amp;
      "},"&amp;IF(SOURCE!O1598&lt;&gt;"",""&amp;SOURCE!O1598,"")
 )
)
)</f>
        <v>/* 1560 */  { registerBrowser,              NOPARAM/*#JM#*/,             "REGS",                                        "REGS",                                        (0 &lt;&lt; TAM_MAX_BITS) |     0, CAT_FNCT | SLS_ENABLED   | US_UNCHANGED | EIM_DISABLED | PTP_NONE         },//JM Changed RBR to REGS</v>
      </c>
    </row>
    <row r="1599" spans="1:1">
      <c r="A1599" s="80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IF(lookups!$E$2-LEN(SOURCE!C1599) &gt;= 0, REPT(" ",lookups!$E$2-LEN(SOURCE!C1599)), "")&amp;
      SOURCE!D1599&amp;", "&amp; IF(lookups!$F$2-LEN(SOURCE!D1599) &gt;= 0, REPT(" ",lookups!$F$2-LEN(SOURCE!D1599)), "")&amp;
      SOURCE!E1599&amp;", "&amp; IF(lookups!$G$2-LEN(SOURCE!E1599) &gt;=0, REPT(" ",lookups!$G$2-LEN(SOURCE!E1599)), "")&amp;
      SOURCE!F1599&amp;", "&amp; IF(lookups!$H$2-LEN(SOURCE!F1599) &gt;= 0, REPT(" ",lookups!$H$2-LEN(SOURCE!F1599)+2), "")&amp;"("&amp;
      SUBSTITUTE(TEXT(SOURCE!G1599,"??0"),"  ","")&amp;" &lt;&lt; TAM_MAX_BITS) |"&amp; IF(lookups!$I$2-3 &gt;= 0, REPT(" ",MAX(1,lookups!$I$2-5+4+1-1-LEN(  IF(ISTEXT(SOURCE!H1599),SOURCE!H1599,  SUBSTITUTE(SUBSTITUTE(TEXT(SOURCE!H1599,"????0"),"  ","")," ",""))   ))), "")&amp;
       IF(ISTEXT(SOURCE!H1599),SOURCE!H1599, SUBSTITUTE(SUBSTITUTE(TEXT(SOURCE!H1599,"????0"),"  ","")," ",""))   &amp;","&amp; IF(lookups!$J$2-3 &gt;= 0, REPT(" ",lookups!$J$2-3-5), "")&amp;
      SOURCE!I1599&amp;
" | "&amp; IF(lookups!$K$2-LEN(SOURCE!I1599) &gt;= 0, REPT(" ",lookups!$K$2-LEN(SOURCE!I1599)), "")&amp;
      SOURCE!J1599&amp;      IF(lookups!$L$2-LEN(SOURCE!J1599) &gt;= 0, REPT(" ",lookups!$L$2-LEN(SOURCE!J1599)), "")&amp;
" | "&amp; IF(lookups!$K$2-LEN(SOURCE!I1599) &gt;= 0, REPT(" ",lookups!$K$2-LEN(SOURCE!I1599)), "")&amp;
      SOURCE!K1599&amp;      IF(lookups!$L$2-LEN(SOURCE!K1599) &gt;= 0, REPT(" ",lookups!$M$2-LEN(SOURCE!K1599)), "")&amp;
" | "&amp; SOURCE!L1599&amp;      IF(lookups!$O$2-LEN(SOURCE!L1599) &gt;= 0, REPT(" ",lookups!$O$2-LEN(SOURCE!L1599)), "")&amp;
" | "&amp; SOURCE!M1599&amp;      IF(lookups!$P$2-LEN(SOURCE!M1599) &gt;= 0, REPT(" ",lookups!$P$2-LEN(SOURCE!M1599)), "")&amp;
      "},"&amp;IF(SOURCE!O1599&lt;&gt;"",""&amp;SOURCE!O1599,"")
 )
)
)</f>
        <v>/* 1561 */  { fnRecallConfig,               TM_REGISTER,                 "RCLCFG",                                      "Config",                                      (0 &lt;&lt; TAM_MAX_BITS) |    99, CAT_FNCT | SLS_ENABLED   | US_ENABLED   | EIM_DISABLED | PTP_REGISTER     },</v>
      </c>
    </row>
    <row r="1600" spans="1:1">
      <c r="A1600" s="80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IF(lookups!$E$2-LEN(SOURCE!C1600) &gt;= 0, REPT(" ",lookups!$E$2-LEN(SOURCE!C1600)), "")&amp;
      SOURCE!D1600&amp;", "&amp; IF(lookups!$F$2-LEN(SOURCE!D1600) &gt;= 0, REPT(" ",lookups!$F$2-LEN(SOURCE!D1600)), "")&amp;
      SOURCE!E1600&amp;", "&amp; IF(lookups!$G$2-LEN(SOURCE!E1600) &gt;=0, REPT(" ",lookups!$G$2-LEN(SOURCE!E1600)), "")&amp;
      SOURCE!F1600&amp;", "&amp; IF(lookups!$H$2-LEN(SOURCE!F1600) &gt;= 0, REPT(" ",lookups!$H$2-LEN(SOURCE!F1600)+2), "")&amp;"("&amp;
      SUBSTITUTE(TEXT(SOURCE!G1600,"??0"),"  ","")&amp;" &lt;&lt; TAM_MAX_BITS) |"&amp; IF(lookups!$I$2-3 &gt;= 0, REPT(" ",MAX(1,lookups!$I$2-5+4+1-1-LEN(  IF(ISTEXT(SOURCE!H1600),SOURCE!H1600,  SUBSTITUTE(SUBSTITUTE(TEXT(SOURCE!H1600,"????0"),"  ","")," ",""))   ))), "")&amp;
       IF(ISTEXT(SOURCE!H1600),SOURCE!H1600, SUBSTITUTE(SUBSTITUTE(TEXT(SOURCE!H1600,"????0"),"  ","")," ",""))   &amp;","&amp; IF(lookups!$J$2-3 &gt;= 0, REPT(" ",lookups!$J$2-3-5), "")&amp;
      SOURCE!I1600&amp;
" | "&amp; IF(lookups!$K$2-LEN(SOURCE!I1600) &gt;= 0, REPT(" ",lookups!$K$2-LEN(SOURCE!I1600)), "")&amp;
      SOURCE!J1600&amp;      IF(lookups!$L$2-LEN(SOURCE!J1600) &gt;= 0, REPT(" ",lookups!$L$2-LEN(SOURCE!J1600)), "")&amp;
" | "&amp; IF(lookups!$K$2-LEN(SOURCE!I1600) &gt;= 0, REPT(" ",lookups!$K$2-LEN(SOURCE!I1600)), "")&amp;
      SOURCE!K1600&amp;      IF(lookups!$L$2-LEN(SOURCE!K1600) &gt;= 0, REPT(" ",lookups!$M$2-LEN(SOURCE!K1600)), "")&amp;
" | "&amp; SOURCE!L1600&amp;      IF(lookups!$O$2-LEN(SOURCE!L1600) &gt;= 0, REPT(" ",lookups!$O$2-LEN(SOURCE!L1600)), "")&amp;
" | "&amp; SOURCE!M1600&amp;      IF(lookups!$P$2-LEN(SOURCE!M1600) &gt;= 0, REPT(" ",lookups!$P$2-LEN(SOURCE!M1600)), "")&amp;
      "},"&amp;IF(SOURCE!O1600&lt;&gt;"",""&amp;SOURCE!O1600,"")
 )
)
)</f>
        <v>/* 1562 */  { fnRecallElement,              NOPARAM,                     "RCLEL",                                       "RCLEL",                                       (0 &lt;&lt; TAM_MAX_BITS) |     0, CAT_FNCT | SLS_ENABLED   | US_ENABLED   | EIM_DISABLED | PTP_NONE         },</v>
      </c>
    </row>
    <row r="1601" spans="1:1">
      <c r="A1601" s="80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IF(lookups!$E$2-LEN(SOURCE!C1601) &gt;= 0, REPT(" ",lookups!$E$2-LEN(SOURCE!C1601)), "")&amp;
      SOURCE!D1601&amp;", "&amp; IF(lookups!$F$2-LEN(SOURCE!D1601) &gt;= 0, REPT(" ",lookups!$F$2-LEN(SOURCE!D1601)), "")&amp;
      SOURCE!E1601&amp;", "&amp; IF(lookups!$G$2-LEN(SOURCE!E1601) &gt;=0, REPT(" ",lookups!$G$2-LEN(SOURCE!E1601)), "")&amp;
      SOURCE!F1601&amp;", "&amp; IF(lookups!$H$2-LEN(SOURCE!F1601) &gt;= 0, REPT(" ",lookups!$H$2-LEN(SOURCE!F1601)+2), "")&amp;"("&amp;
      SUBSTITUTE(TEXT(SOURCE!G1601,"??0"),"  ","")&amp;" &lt;&lt; TAM_MAX_BITS) |"&amp; IF(lookups!$I$2-3 &gt;= 0, REPT(" ",MAX(1,lookups!$I$2-5+4+1-1-LEN(  IF(ISTEXT(SOURCE!H1601),SOURCE!H1601,  SUBSTITUTE(SUBSTITUTE(TEXT(SOURCE!H1601,"????0"),"  ","")," ",""))   ))), "")&amp;
       IF(ISTEXT(SOURCE!H1601),SOURCE!H1601, SUBSTITUTE(SUBSTITUTE(TEXT(SOURCE!H1601,"????0"),"  ","")," ",""))   &amp;","&amp; IF(lookups!$J$2-3 &gt;= 0, REPT(" ",lookups!$J$2-3-5), "")&amp;
      SOURCE!I1601&amp;
" | "&amp; IF(lookups!$K$2-LEN(SOURCE!I1601) &gt;= 0, REPT(" ",lookups!$K$2-LEN(SOURCE!I1601)), "")&amp;
      SOURCE!J1601&amp;      IF(lookups!$L$2-LEN(SOURCE!J1601) &gt;= 0, REPT(" ",lookups!$L$2-LEN(SOURCE!J1601)), "")&amp;
" | "&amp; IF(lookups!$K$2-LEN(SOURCE!I1601) &gt;= 0, REPT(" ",lookups!$K$2-LEN(SOURCE!I1601)), "")&amp;
      SOURCE!K1601&amp;      IF(lookups!$L$2-LEN(SOURCE!K1601) &gt;= 0, REPT(" ",lookups!$M$2-LEN(SOURCE!K1601)), "")&amp;
" | "&amp; SOURCE!L1601&amp;      IF(lookups!$O$2-LEN(SOURCE!L1601) &gt;= 0, REPT(" ",lookups!$O$2-LEN(SOURCE!L1601)), "")&amp;
" | "&amp; SOURCE!M1601&amp;      IF(lookups!$P$2-LEN(SOURCE!M1601) &gt;= 0, REPT(" ",lookups!$P$2-LEN(SOURCE!M1601)), "")&amp;
      "},"&amp;IF(SOURCE!O1601&lt;&gt;"",""&amp;SOURCE!O1601,"")
 )
)
)</f>
        <v>/* 1563 */  { fnRecallIJ,                   NOPARAM,                     "RCLIJ",                                       "RCLIJ",                                       (0 &lt;&lt; TAM_MAX_BITS) |     0, CAT_FNCT | SLS_ENABLED   | US_ENABLED   | EIM_DISABLED | PTP_NONE         },</v>
      </c>
    </row>
    <row r="1602" spans="1:1">
      <c r="A1602" s="80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IF(lookups!$E$2-LEN(SOURCE!C1602) &gt;= 0, REPT(" ",lookups!$E$2-LEN(SOURCE!C1602)), "")&amp;
      SOURCE!D1602&amp;", "&amp; IF(lookups!$F$2-LEN(SOURCE!D1602) &gt;= 0, REPT(" ",lookups!$F$2-LEN(SOURCE!D1602)), "")&amp;
      SOURCE!E1602&amp;", "&amp; IF(lookups!$G$2-LEN(SOURCE!E1602) &gt;=0, REPT(" ",lookups!$G$2-LEN(SOURCE!E1602)), "")&amp;
      SOURCE!F1602&amp;", "&amp; IF(lookups!$H$2-LEN(SOURCE!F1602) &gt;= 0, REPT(" ",lookups!$H$2-LEN(SOURCE!F1602)+2), "")&amp;"("&amp;
      SUBSTITUTE(TEXT(SOURCE!G1602,"??0"),"  ","")&amp;" &lt;&lt; TAM_MAX_BITS) |"&amp; IF(lookups!$I$2-3 &gt;= 0, REPT(" ",MAX(1,lookups!$I$2-5+4+1-1-LEN(  IF(ISTEXT(SOURCE!H1602),SOURCE!H1602,  SUBSTITUTE(SUBSTITUTE(TEXT(SOURCE!H1602,"????0"),"  ","")," ",""))   ))), "")&amp;
       IF(ISTEXT(SOURCE!H1602),SOURCE!H1602, SUBSTITUTE(SUBSTITUTE(TEXT(SOURCE!H1602,"????0"),"  ","")," ",""))   &amp;","&amp; IF(lookups!$J$2-3 &gt;= 0, REPT(" ",lookups!$J$2-3-5), "")&amp;
      SOURCE!I1602&amp;
" | "&amp; IF(lookups!$K$2-LEN(SOURCE!I1602) &gt;= 0, REPT(" ",lookups!$K$2-LEN(SOURCE!I1602)), "")&amp;
      SOURCE!J1602&amp;      IF(lookups!$L$2-LEN(SOURCE!J1602) &gt;= 0, REPT(" ",lookups!$L$2-LEN(SOURCE!J1602)), "")&amp;
" | "&amp; IF(lookups!$K$2-LEN(SOURCE!I1602) &gt;= 0, REPT(" ",lookups!$K$2-LEN(SOURCE!I1602)), "")&amp;
      SOURCE!K1602&amp;      IF(lookups!$L$2-LEN(SOURCE!K1602) &gt;= 0, REPT(" ",lookups!$M$2-LEN(SOURCE!K1602)), "")&amp;
" | "&amp; SOURCE!L1602&amp;      IF(lookups!$O$2-LEN(SOURCE!L1602) &gt;= 0, REPT(" ",lookups!$O$2-LEN(SOURCE!L1602)), "")&amp;
" | "&amp; SOURCE!M1602&amp;      IF(lookups!$P$2-LEN(SOURCE!M1602) &gt;= 0, REPT(" ",lookups!$P$2-LEN(SOURCE!M1602)), "")&amp;
      "},"&amp;IF(SOURCE!O1602&lt;&gt;"",""&amp;SOURCE!O1602,"")
 )
)
)</f>
        <v>/* 1564 */  { fnRecallStack,                TM_REGISTER,                 "RCLS",                                        "RCLS",                                        (0 &lt;&lt; TAM_MAX_BITS) |    99, CAT_FNCT | SLS_ENABLED   | US_ENABLED   | EIM_DISABLED | PTP_REGISTER     },</v>
      </c>
    </row>
    <row r="1603" spans="1:1">
      <c r="A1603" s="80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IF(lookups!$E$2-LEN(SOURCE!C1603) &gt;= 0, REPT(" ",lookups!$E$2-LEN(SOURCE!C1603)), "")&amp;
      SOURCE!D1603&amp;", "&amp; IF(lookups!$F$2-LEN(SOURCE!D1603) &gt;= 0, REPT(" ",lookups!$F$2-LEN(SOURCE!D1603)), "")&amp;
      SOURCE!E1603&amp;", "&amp; IF(lookups!$G$2-LEN(SOURCE!E1603) &gt;=0, REPT(" ",lookups!$G$2-LEN(SOURCE!E1603)), "")&amp;
      SOURCE!F1603&amp;", "&amp; IF(lookups!$H$2-LEN(SOURCE!F1603) &gt;= 0, REPT(" ",lookups!$H$2-LEN(SOURCE!F1603)+2), "")&amp;"("&amp;
      SUBSTITUTE(TEXT(SOURCE!G1603,"??0"),"  ","")&amp;" &lt;&lt; TAM_MAX_BITS) |"&amp; IF(lookups!$I$2-3 &gt;= 0, REPT(" ",MAX(1,lookups!$I$2-5+4+1-1-LEN(  IF(ISTEXT(SOURCE!H1603),SOURCE!H1603,  SUBSTITUTE(SUBSTITUTE(TEXT(SOURCE!H1603,"????0"),"  ","")," ",""))   ))), "")&amp;
       IF(ISTEXT(SOURCE!H1603),SOURCE!H1603, SUBSTITUTE(SUBSTITUTE(TEXT(SOURCE!H1603,"????0"),"  ","")," ",""))   &amp;","&amp; IF(lookups!$J$2-3 &gt;= 0, REPT(" ",lookups!$J$2-3-5), "")&amp;
      SOURCE!I1603&amp;
" | "&amp; IF(lookups!$K$2-LEN(SOURCE!I1603) &gt;= 0, REPT(" ",lookups!$K$2-LEN(SOURCE!I1603)), "")&amp;
      SOURCE!J1603&amp;      IF(lookups!$L$2-LEN(SOURCE!J1603) &gt;= 0, REPT(" ",lookups!$L$2-LEN(SOURCE!J1603)), "")&amp;
" | "&amp; IF(lookups!$K$2-LEN(SOURCE!I1603) &gt;= 0, REPT(" ",lookups!$K$2-LEN(SOURCE!I1603)), "")&amp;
      SOURCE!K1603&amp;      IF(lookups!$L$2-LEN(SOURCE!K1603) &gt;= 0, REPT(" ",lookups!$M$2-LEN(SOURCE!K1603)), "")&amp;
" | "&amp; SOURCE!L1603&amp;      IF(lookups!$O$2-LEN(SOURCE!L1603) &gt;= 0, REPT(" ",lookups!$O$2-LEN(SOURCE!L1603)), "")&amp;
" | "&amp; SOURCE!M1603&amp;      IF(lookups!$P$2-LEN(SOURCE!M1603) &gt;= 0, REPT(" ",lookups!$P$2-LEN(SOURCE!M1603)), "")&amp;
      "},"&amp;IF(SOURCE!O1603&lt;&gt;"",""&amp;SOURCE!O1603,"")
 )
)
)</f>
        <v>/* 1565 */  { fnRdp,                        TM_VALUE,                    "RDP",                                         "RDP",                                         (0 &lt;&lt; TAM_MAX_BITS) |    99, CAT_FNCT | SLS_ENABLED   | US_ENABLED   | EIM_DISABLED | PTP_NUMBER_8     },</v>
      </c>
    </row>
    <row r="1604" spans="1:1">
      <c r="A1604" s="80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IF(lookups!$E$2-LEN(SOURCE!C1604) &gt;= 0, REPT(" ",lookups!$E$2-LEN(SOURCE!C1604)), "")&amp;
      SOURCE!D1604&amp;", "&amp; IF(lookups!$F$2-LEN(SOURCE!D1604) &gt;= 0, REPT(" ",lookups!$F$2-LEN(SOURCE!D1604)), "")&amp;
      SOURCE!E1604&amp;", "&amp; IF(lookups!$G$2-LEN(SOURCE!E1604) &gt;=0, REPT(" ",lookups!$G$2-LEN(SOURCE!E1604)), "")&amp;
      SOURCE!F1604&amp;", "&amp; IF(lookups!$H$2-LEN(SOURCE!F1604) &gt;= 0, REPT(" ",lookups!$H$2-LEN(SOURCE!F1604)+2), "")&amp;"("&amp;
      SUBSTITUTE(TEXT(SOURCE!G1604,"??0"),"  ","")&amp;" &lt;&lt; TAM_MAX_BITS) |"&amp; IF(lookups!$I$2-3 &gt;= 0, REPT(" ",MAX(1,lookups!$I$2-5+4+1-1-LEN(  IF(ISTEXT(SOURCE!H1604),SOURCE!H1604,  SUBSTITUTE(SUBSTITUTE(TEXT(SOURCE!H1604,"????0"),"  ","")," ",""))   ))), "")&amp;
       IF(ISTEXT(SOURCE!H1604),SOURCE!H1604, SUBSTITUTE(SUBSTITUTE(TEXT(SOURCE!H1604,"????0"),"  ","")," ",""))   &amp;","&amp; IF(lookups!$J$2-3 &gt;= 0, REPT(" ",lookups!$J$2-3-5), "")&amp;
      SOURCE!I1604&amp;
" | "&amp; IF(lookups!$K$2-LEN(SOURCE!I1604) &gt;= 0, REPT(" ",lookups!$K$2-LEN(SOURCE!I1604)), "")&amp;
      SOURCE!J1604&amp;      IF(lookups!$L$2-LEN(SOURCE!J1604) &gt;= 0, REPT(" ",lookups!$L$2-LEN(SOURCE!J1604)), "")&amp;
" | "&amp; IF(lookups!$K$2-LEN(SOURCE!I1604) &gt;= 0, REPT(" ",lookups!$K$2-LEN(SOURCE!I1604)), "")&amp;
      SOURCE!K1604&amp;      IF(lookups!$L$2-LEN(SOURCE!K1604) &gt;= 0, REPT(" ",lookups!$M$2-LEN(SOURCE!K1604)), "")&amp;
" | "&amp; SOURCE!L1604&amp;      IF(lookups!$O$2-LEN(SOURCE!L1604) &gt;= 0, REPT(" ",lookups!$O$2-LEN(SOURCE!L1604)), "")&amp;
" | "&amp; SOURCE!M1604&amp;      IF(lookups!$P$2-LEN(SOURCE!M1604) &gt;= 0, REPT(" ",lookups!$P$2-LEN(SOURCE!M1604)), "")&amp;
      "},"&amp;IF(SOURCE!O1604&lt;&gt;"",""&amp;SOURCE!O1604,"")
 )
)
)</f>
        <v>/* 1566 */  { fnRealPart,                   NOPARAM,                     "Re",                                          "Re",                                          (0 &lt;&lt; TAM_MAX_BITS) |     0, CAT_FNCT | SLS_ENABLED   | US_ENABLED   | EIM_ENABLED  | PTP_NONE         },</v>
      </c>
    </row>
    <row r="1605" spans="1:1">
      <c r="A1605" s="80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IF(lookups!$E$2-LEN(SOURCE!C1605) &gt;= 0, REPT(" ",lookups!$E$2-LEN(SOURCE!C1605)), "")&amp;
      SOURCE!D1605&amp;", "&amp; IF(lookups!$F$2-LEN(SOURCE!D1605) &gt;= 0, REPT(" ",lookups!$F$2-LEN(SOURCE!D1605)), "")&amp;
      SOURCE!E1605&amp;", "&amp; IF(lookups!$G$2-LEN(SOURCE!E1605) &gt;=0, REPT(" ",lookups!$G$2-LEN(SOURCE!E1605)), "")&amp;
      SOURCE!F1605&amp;", "&amp; IF(lookups!$H$2-LEN(SOURCE!F1605) &gt;= 0, REPT(" ",lookups!$H$2-LEN(SOURCE!F1605)+2), "")&amp;"("&amp;
      SUBSTITUTE(TEXT(SOURCE!G1605,"??0"),"  ","")&amp;" &lt;&lt; TAM_MAX_BITS) |"&amp; IF(lookups!$I$2-3 &gt;= 0, REPT(" ",MAX(1,lookups!$I$2-5+4+1-1-LEN(  IF(ISTEXT(SOURCE!H1605),SOURCE!H1605,  SUBSTITUTE(SUBSTITUTE(TEXT(SOURCE!H1605,"????0"),"  ","")," ",""))   ))), "")&amp;
       IF(ISTEXT(SOURCE!H1605),SOURCE!H1605, SUBSTITUTE(SUBSTITUTE(TEXT(SOURCE!H1605,"????0"),"  ","")," ",""))   &amp;","&amp; IF(lookups!$J$2-3 &gt;= 0, REPT(" ",lookups!$J$2-3-5), "")&amp;
      SOURCE!I1605&amp;
" | "&amp; IF(lookups!$K$2-LEN(SOURCE!I1605) &gt;= 0, REPT(" ",lookups!$K$2-LEN(SOURCE!I1605)), "")&amp;
      SOURCE!J1605&amp;      IF(lookups!$L$2-LEN(SOURCE!J1605) &gt;= 0, REPT(" ",lookups!$L$2-LEN(SOURCE!J1605)), "")&amp;
" | "&amp; IF(lookups!$K$2-LEN(SOURCE!I1605) &gt;= 0, REPT(" ",lookups!$K$2-LEN(SOURCE!I1605)), "")&amp;
      SOURCE!K1605&amp;      IF(lookups!$L$2-LEN(SOURCE!K1605) &gt;= 0, REPT(" ",lookups!$M$2-LEN(SOURCE!K1605)), "")&amp;
" | "&amp; SOURCE!L1605&amp;      IF(lookups!$O$2-LEN(SOURCE!L1605) &gt;= 0, REPT(" ",lookups!$O$2-LEN(SOURCE!L1605)), "")&amp;
" | "&amp; SOURCE!M1605&amp;      IF(lookups!$P$2-LEN(SOURCE!M1605) &gt;= 0, REPT(" ",lookups!$P$2-LEN(SOURCE!M1605)), "")&amp;
      "},"&amp;IF(SOURCE!O1605&lt;&gt;"",""&amp;SOURCE!O1605,"")
 )
)
)</f>
        <v>/* 1567 */  { fnLoadProgram,                NOPARAM,                     "READP",                                       "READP",                                       (0 &lt;&lt; TAM_MAX_BITS) |     0, CAT_FNCT | SLS_ENABLED   | US_CANCEL    | EIM_DISABLED | PTP_DISABLED     },</v>
      </c>
    </row>
    <row r="1606" spans="1:1">
      <c r="A1606" s="80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IF(lookups!$E$2-LEN(SOURCE!C1606) &gt;= 0, REPT(" ",lookups!$E$2-LEN(SOURCE!C1606)), "")&amp;
      SOURCE!D1606&amp;", "&amp; IF(lookups!$F$2-LEN(SOURCE!D1606) &gt;= 0, REPT(" ",lookups!$F$2-LEN(SOURCE!D1606)), "")&amp;
      SOURCE!E1606&amp;", "&amp; IF(lookups!$G$2-LEN(SOURCE!E1606) &gt;=0, REPT(" ",lookups!$G$2-LEN(SOURCE!E1606)), "")&amp;
      SOURCE!F1606&amp;", "&amp; IF(lookups!$H$2-LEN(SOURCE!F1606) &gt;= 0, REPT(" ",lookups!$H$2-LEN(SOURCE!F1606)+2), "")&amp;"("&amp;
      SUBSTITUTE(TEXT(SOURCE!G1606,"??0"),"  ","")&amp;" &lt;&lt; TAM_MAX_BITS) |"&amp; IF(lookups!$I$2-3 &gt;= 0, REPT(" ",MAX(1,lookups!$I$2-5+4+1-1-LEN(  IF(ISTEXT(SOURCE!H1606),SOURCE!H1606,  SUBSTITUTE(SUBSTITUTE(TEXT(SOURCE!H1606,"????0"),"  ","")," ",""))   ))), "")&amp;
       IF(ISTEXT(SOURCE!H1606),SOURCE!H1606, SUBSTITUTE(SUBSTITUTE(TEXT(SOURCE!H1606,"????0"),"  ","")," ",""))   &amp;","&amp; IF(lookups!$J$2-3 &gt;= 0, REPT(" ",lookups!$J$2-3-5), "")&amp;
      SOURCE!I1606&amp;
" | "&amp; IF(lookups!$K$2-LEN(SOURCE!I1606) &gt;= 0, REPT(" ",lookups!$K$2-LEN(SOURCE!I1606)), "")&amp;
      SOURCE!J1606&amp;      IF(lookups!$L$2-LEN(SOURCE!J1606) &gt;= 0, REPT(" ",lookups!$L$2-LEN(SOURCE!J1606)), "")&amp;
" | "&amp; IF(lookups!$K$2-LEN(SOURCE!I1606) &gt;= 0, REPT(" ",lookups!$K$2-LEN(SOURCE!I1606)), "")&amp;
      SOURCE!K1606&amp;      IF(lookups!$L$2-LEN(SOURCE!K1606) &gt;= 0, REPT(" ",lookups!$M$2-LEN(SOURCE!K1606)), "")&amp;
" | "&amp; SOURCE!L1606&amp;      IF(lookups!$O$2-LEN(SOURCE!L1606) &gt;= 0, REPT(" ",lookups!$O$2-LEN(SOURCE!L1606)), "")&amp;
" | "&amp; SOURCE!M1606&amp;      IF(lookups!$P$2-LEN(SOURCE!M1606) &gt;= 0, REPT(" ",lookups!$P$2-LEN(SOURCE!M1606)), "")&amp;
      "},"&amp;IF(SOURCE!O1606&lt;&gt;"",""&amp;SOURCE!O1606,"")
 )
)
)</f>
        <v>/* 1568 */  { fnReset,                      NOT_CONFIRMED,               "RESET",                                       "RESET",                                       (0 &lt;&lt; TAM_MAX_BITS) |     0, CAT_FNCT | SLS_ENABLED   | US_ENABL_XEQ | EIM_DISABLED | PTP_DISABLED     },</v>
      </c>
    </row>
    <row r="1607" spans="1:1">
      <c r="A1607" s="80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IF(lookups!$E$2-LEN(SOURCE!C1607) &gt;= 0, REPT(" ",lookups!$E$2-LEN(SOURCE!C1607)), "")&amp;
      SOURCE!D1607&amp;", "&amp; IF(lookups!$F$2-LEN(SOURCE!D1607) &gt;= 0, REPT(" ",lookups!$F$2-LEN(SOURCE!D1607)), "")&amp;
      SOURCE!E1607&amp;", "&amp; IF(lookups!$G$2-LEN(SOURCE!E1607) &gt;=0, REPT(" ",lookups!$G$2-LEN(SOURCE!E1607)), "")&amp;
      SOURCE!F1607&amp;", "&amp; IF(lookups!$H$2-LEN(SOURCE!F1607) &gt;= 0, REPT(" ",lookups!$H$2-LEN(SOURCE!F1607)+2), "")&amp;"("&amp;
      SUBSTITUTE(TEXT(SOURCE!G1607,"??0"),"  ","")&amp;" &lt;&lt; TAM_MAX_BITS) |"&amp; IF(lookups!$I$2-3 &gt;= 0, REPT(" ",MAX(1,lookups!$I$2-5+4+1-1-LEN(  IF(ISTEXT(SOURCE!H1607),SOURCE!H1607,  SUBSTITUTE(SUBSTITUTE(TEXT(SOURCE!H1607,"????0"),"  ","")," ",""))   ))), "")&amp;
       IF(ISTEXT(SOURCE!H1607),SOURCE!H1607, SUBSTITUTE(SUBSTITUTE(TEXT(SOURCE!H1607,"????0"),"  ","")," ",""))   &amp;","&amp; IF(lookups!$J$2-3 &gt;= 0, REPT(" ",lookups!$J$2-3-5), "")&amp;
      SOURCE!I1607&amp;
" | "&amp; IF(lookups!$K$2-LEN(SOURCE!I1607) &gt;= 0, REPT(" ",lookups!$K$2-LEN(SOURCE!I1607)), "")&amp;
      SOURCE!J1607&amp;      IF(lookups!$L$2-LEN(SOURCE!J1607) &gt;= 0, REPT(" ",lookups!$L$2-LEN(SOURCE!J1607)), "")&amp;
" | "&amp; IF(lookups!$K$2-LEN(SOURCE!I1607) &gt;= 0, REPT(" ",lookups!$K$2-LEN(SOURCE!I1607)), "")&amp;
      SOURCE!K1607&amp;      IF(lookups!$L$2-LEN(SOURCE!K1607) &gt;= 0, REPT(" ",lookups!$M$2-LEN(SOURCE!K1607)), "")&amp;
" | "&amp; SOURCE!L1607&amp;      IF(lookups!$O$2-LEN(SOURCE!L1607) &gt;= 0, REPT(" ",lookups!$O$2-LEN(SOURCE!L1607)), "")&amp;
" | "&amp; SOURCE!M1607&amp;      IF(lookups!$P$2-LEN(SOURCE!M1607) &gt;= 0, REPT(" ",lookups!$P$2-LEN(SOURCE!M1607)), "")&amp;
      "},"&amp;IF(SOURCE!O1607&lt;&gt;"",""&amp;SOURCE!O1607,"")
 )
)
)</f>
        <v>/* 1569 */  { fnReToCx,                     NOPARAM,                     "RE" STD_RIGHT_ARROW "CX",                     "RE" STD_RIGHT_ARROW "CX",                     (0 &lt;&lt; TAM_MAX_BITS) |     0, CAT_FNCT | SLS_ENABLED   | US_ENABLED   | EIM_DISABLED | PTP_NONE         },</v>
      </c>
    </row>
    <row r="1608" spans="1:1">
      <c r="A1608" s="80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IF(lookups!$E$2-LEN(SOURCE!C1608) &gt;= 0, REPT(" ",lookups!$E$2-LEN(SOURCE!C1608)), "")&amp;
      SOURCE!D1608&amp;", "&amp; IF(lookups!$F$2-LEN(SOURCE!D1608) &gt;= 0, REPT(" ",lookups!$F$2-LEN(SOURCE!D1608)), "")&amp;
      SOURCE!E1608&amp;", "&amp; IF(lookups!$G$2-LEN(SOURCE!E1608) &gt;=0, REPT(" ",lookups!$G$2-LEN(SOURCE!E1608)), "")&amp;
      SOURCE!F1608&amp;", "&amp; IF(lookups!$H$2-LEN(SOURCE!F1608) &gt;= 0, REPT(" ",lookups!$H$2-LEN(SOURCE!F1608)+2), "")&amp;"("&amp;
      SUBSTITUTE(TEXT(SOURCE!G1608,"??0"),"  ","")&amp;" &lt;&lt; TAM_MAX_BITS) |"&amp; IF(lookups!$I$2-3 &gt;= 0, REPT(" ",MAX(1,lookups!$I$2-5+4+1-1-LEN(  IF(ISTEXT(SOURCE!H1608),SOURCE!H1608,  SUBSTITUTE(SUBSTITUTE(TEXT(SOURCE!H1608,"????0"),"  ","")," ",""))   ))), "")&amp;
       IF(ISTEXT(SOURCE!H1608),SOURCE!H1608, SUBSTITUTE(SUBSTITUTE(TEXT(SOURCE!H1608,"????0"),"  ","")," ",""))   &amp;","&amp; IF(lookups!$J$2-3 &gt;= 0, REPT(" ",lookups!$J$2-3-5), "")&amp;
      SOURCE!I1608&amp;
" | "&amp; IF(lookups!$K$2-LEN(SOURCE!I1608) &gt;= 0, REPT(" ",lookups!$K$2-LEN(SOURCE!I1608)), "")&amp;
      SOURCE!J1608&amp;      IF(lookups!$L$2-LEN(SOURCE!J1608) &gt;= 0, REPT(" ",lookups!$L$2-LEN(SOURCE!J1608)), "")&amp;
" | "&amp; IF(lookups!$K$2-LEN(SOURCE!I1608) &gt;= 0, REPT(" ",lookups!$K$2-LEN(SOURCE!I1608)), "")&amp;
      SOURCE!K1608&amp;      IF(lookups!$L$2-LEN(SOURCE!K1608) &gt;= 0, REPT(" ",lookups!$M$2-LEN(SOURCE!K1608)), "")&amp;
" | "&amp; SOURCE!L1608&amp;      IF(lookups!$O$2-LEN(SOURCE!L1608) &gt;= 0, REPT(" ",lookups!$O$2-LEN(SOURCE!L1608)), "")&amp;
" | "&amp; SOURCE!M1608&amp;      IF(lookups!$P$2-LEN(SOURCE!M1608) &gt;= 0, REPT(" ",lookups!$P$2-LEN(SOURCE!M1608)), "")&amp;
      "},"&amp;IF(SOURCE!O1608&lt;&gt;"",""&amp;SOURCE!O1608,"")
 )
)
)</f>
        <v>/* 1570 */  { fnSwapRealImaginary,          NOPARAM,                     "Re" STD_RIGHT_OVER_LEFT_ARROW "Im",           "Re" STD_RIGHT_OVER_LEFT_ARROW "Im",           (0 &lt;&lt; TAM_MAX_BITS) |     0, CAT_FNCT | SLS_ENABLED   | US_ENABLED   | EIM_DISABLED | PTP_NONE         },</v>
      </c>
    </row>
    <row r="1609" spans="1:1">
      <c r="A1609" s="80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IF(lookups!$E$2-LEN(SOURCE!C1609) &gt;= 0, REPT(" ",lookups!$E$2-LEN(SOURCE!C1609)), "")&amp;
      SOURCE!D1609&amp;", "&amp; IF(lookups!$F$2-LEN(SOURCE!D1609) &gt;= 0, REPT(" ",lookups!$F$2-LEN(SOURCE!D1609)), "")&amp;
      SOURCE!E1609&amp;", "&amp; IF(lookups!$G$2-LEN(SOURCE!E1609) &gt;=0, REPT(" ",lookups!$G$2-LEN(SOURCE!E1609)), "")&amp;
      SOURCE!F1609&amp;", "&amp; IF(lookups!$H$2-LEN(SOURCE!F1609) &gt;= 0, REPT(" ",lookups!$H$2-LEN(SOURCE!F1609)+2), "")&amp;"("&amp;
      SUBSTITUTE(TEXT(SOURCE!G1609,"??0"),"  ","")&amp;" &lt;&lt; TAM_MAX_BITS) |"&amp; IF(lookups!$I$2-3 &gt;= 0, REPT(" ",MAX(1,lookups!$I$2-5+4+1-1-LEN(  IF(ISTEXT(SOURCE!H1609),SOURCE!H1609,  SUBSTITUTE(SUBSTITUTE(TEXT(SOURCE!H1609,"????0"),"  ","")," ",""))   ))), "")&amp;
       IF(ISTEXT(SOURCE!H1609),SOURCE!H1609, SUBSTITUTE(SUBSTITUTE(TEXT(SOURCE!H1609,"????0"),"  ","")," ",""))   &amp;","&amp; IF(lookups!$J$2-3 &gt;= 0, REPT(" ",lookups!$J$2-3-5), "")&amp;
      SOURCE!I1609&amp;
" | "&amp; IF(lookups!$K$2-LEN(SOURCE!I1609) &gt;= 0, REPT(" ",lookups!$K$2-LEN(SOURCE!I1609)), "")&amp;
      SOURCE!J1609&amp;      IF(lookups!$L$2-LEN(SOURCE!J1609) &gt;= 0, REPT(" ",lookups!$L$2-LEN(SOURCE!J1609)), "")&amp;
" | "&amp; IF(lookups!$K$2-LEN(SOURCE!I1609) &gt;= 0, REPT(" ",lookups!$K$2-LEN(SOURCE!I1609)), "")&amp;
      SOURCE!K1609&amp;      IF(lookups!$L$2-LEN(SOURCE!K1609) &gt;= 0, REPT(" ",lookups!$M$2-LEN(SOURCE!K1609)), "")&amp;
" | "&amp; SOURCE!L1609&amp;      IF(lookups!$O$2-LEN(SOURCE!L1609) &gt;= 0, REPT(" ",lookups!$O$2-LEN(SOURCE!L1609)), "")&amp;
" | "&amp; SOURCE!M1609&amp;      IF(lookups!$P$2-LEN(SOURCE!M1609) &gt;= 0, REPT(" ",lookups!$P$2-LEN(SOURCE!M1609)), "")&amp;
      "},"&amp;IF(SOURCE!O1609&lt;&gt;"",""&amp;SOURCE!O1609,"")
 )
)
)</f>
        <v>/* 1571 */  { fnClP,                        TM_DELITM,                   "DELITM",                                      "DELITM",                                      (0 &lt;&lt; TAM_MAX_BITS) |     0, CAT_NONE | SLS_UNCHANGED | US_CANCEL    | EIM_DISABLED | PTP_DISABLED     },</v>
      </c>
    </row>
    <row r="1610" spans="1:1">
      <c r="A1610" s="80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IF(lookups!$E$2-LEN(SOURCE!C1610) &gt;= 0, REPT(" ",lookups!$E$2-LEN(SOURCE!C1610)), "")&amp;
      SOURCE!D1610&amp;", "&amp; IF(lookups!$F$2-LEN(SOURCE!D1610) &gt;= 0, REPT(" ",lookups!$F$2-LEN(SOURCE!D1610)), "")&amp;
      SOURCE!E1610&amp;", "&amp; IF(lookups!$G$2-LEN(SOURCE!E1610) &gt;=0, REPT(" ",lookups!$G$2-LEN(SOURCE!E1610)), "")&amp;
      SOURCE!F1610&amp;", "&amp; IF(lookups!$H$2-LEN(SOURCE!F1610) &gt;= 0, REPT(" ",lookups!$H$2-LEN(SOURCE!F1610)+2), "")&amp;"("&amp;
      SUBSTITUTE(TEXT(SOURCE!G1610,"??0"),"  ","")&amp;" &lt;&lt; TAM_MAX_BITS) |"&amp; IF(lookups!$I$2-3 &gt;= 0, REPT(" ",MAX(1,lookups!$I$2-5+4+1-1-LEN(  IF(ISTEXT(SOURCE!H1610),SOURCE!H1610,  SUBSTITUTE(SUBSTITUTE(TEXT(SOURCE!H1610,"????0"),"  ","")," ",""))   ))), "")&amp;
       IF(ISTEXT(SOURCE!H1610),SOURCE!H1610, SUBSTITUTE(SUBSTITUTE(TEXT(SOURCE!H1610,"????0"),"  ","")," ",""))   &amp;","&amp; IF(lookups!$J$2-3 &gt;= 0, REPT(" ",lookups!$J$2-3-5), "")&amp;
      SOURCE!I1610&amp;
" | "&amp; IF(lookups!$K$2-LEN(SOURCE!I1610) &gt;= 0, REPT(" ",lookups!$K$2-LEN(SOURCE!I1610)), "")&amp;
      SOURCE!J1610&amp;      IF(lookups!$L$2-LEN(SOURCE!J1610) &gt;= 0, REPT(" ",lookups!$L$2-LEN(SOURCE!J1610)), "")&amp;
" | "&amp; IF(lookups!$K$2-LEN(SOURCE!I1610) &gt;= 0, REPT(" ",lookups!$K$2-LEN(SOURCE!I1610)), "")&amp;
      SOURCE!K1610&amp;      IF(lookups!$L$2-LEN(SOURCE!K1610) &gt;= 0, REPT(" ",lookups!$M$2-LEN(SOURCE!K1610)), "")&amp;
" | "&amp; SOURCE!L1610&amp;      IF(lookups!$O$2-LEN(SOURCE!L1610) &gt;= 0, REPT(" ",lookups!$O$2-LEN(SOURCE!L1610)), "")&amp;
" | "&amp; SOURCE!M1610&amp;      IF(lookups!$P$2-LEN(SOURCE!M1610) &gt;= 0, REPT(" ",lookups!$P$2-LEN(SOURCE!M1610)), "")&amp;
      "},"&amp;IF(SOURCE!O1610&lt;&gt;"",""&amp;SOURCE!O1610,"")
 )
)
)</f>
        <v>/* 1572 */  { fnDeleteMenu,                 TM_DELITM,                   "DELITM",                                      "DELITM",                                      (0 &lt;&lt; TAM_MAX_BITS) |     0, CAT_NONE | SLS_UNCHANGED | US_CANCEL    | EIM_DISABLED | PTP_DISABLED     },</v>
      </c>
    </row>
    <row r="1611" spans="1:1">
      <c r="A1611" s="80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IF(lookups!$E$2-LEN(SOURCE!C1611) &gt;= 0, REPT(" ",lookups!$E$2-LEN(SOURCE!C1611)), "")&amp;
      SOURCE!D1611&amp;", "&amp; IF(lookups!$F$2-LEN(SOURCE!D1611) &gt;= 0, REPT(" ",lookups!$F$2-LEN(SOURCE!D1611)), "")&amp;
      SOURCE!E1611&amp;", "&amp; IF(lookups!$G$2-LEN(SOURCE!E1611) &gt;=0, REPT(" ",lookups!$G$2-LEN(SOURCE!E1611)), "")&amp;
      SOURCE!F1611&amp;", "&amp; IF(lookups!$H$2-LEN(SOURCE!F1611) &gt;= 0, REPT(" ",lookups!$H$2-LEN(SOURCE!F1611)+2), "")&amp;"("&amp;
      SUBSTITUTE(TEXT(SOURCE!G1611,"??0"),"  ","")&amp;" &lt;&lt; TAM_MAX_BITS) |"&amp; IF(lookups!$I$2-3 &gt;= 0, REPT(" ",MAX(1,lookups!$I$2-5+4+1-1-LEN(  IF(ISTEXT(SOURCE!H1611),SOURCE!H1611,  SUBSTITUTE(SUBSTITUTE(TEXT(SOURCE!H1611,"????0"),"  ","")," ",""))   ))), "")&amp;
       IF(ISTEXT(SOURCE!H1611),SOURCE!H1611, SUBSTITUTE(SUBSTITUTE(TEXT(SOURCE!H1611,"????0"),"  ","")," ",""))   &amp;","&amp; IF(lookups!$J$2-3 &gt;= 0, REPT(" ",lookups!$J$2-3-5), "")&amp;
      SOURCE!I1611&amp;
" | "&amp; IF(lookups!$K$2-LEN(SOURCE!I1611) &gt;= 0, REPT(" ",lookups!$K$2-LEN(SOURCE!I1611)), "")&amp;
      SOURCE!J1611&amp;      IF(lookups!$L$2-LEN(SOURCE!J1611) &gt;= 0, REPT(" ",lookups!$L$2-LEN(SOURCE!J1611)), "")&amp;
" | "&amp; IF(lookups!$K$2-LEN(SOURCE!I1611) &gt;= 0, REPT(" ",lookups!$K$2-LEN(SOURCE!I1611)), "")&amp;
      SOURCE!K1611&amp;      IF(lookups!$L$2-LEN(SOURCE!K1611) &gt;= 0, REPT(" ",lookups!$M$2-LEN(SOURCE!K1611)), "")&amp;
" | "&amp; SOURCE!L1611&amp;      IF(lookups!$O$2-LEN(SOURCE!L1611) &gt;= 0, REPT(" ",lookups!$O$2-LEN(SOURCE!L1611)), "")&amp;
" | "&amp; SOURCE!M1611&amp;      IF(lookups!$P$2-LEN(SOURCE!M1611) &gt;= 0, REPT(" ",lookups!$P$2-LEN(SOURCE!M1611)), "")&amp;
      "},"&amp;IF(SOURCE!O1611&lt;&gt;"",""&amp;SOURCE!O1611,"")
 )
)
)</f>
        <v>/* 1573 */  { fnDisplayFormatDsp,           TM_VALUE,                    "DSP",                                         "DSP",                                         (0 &lt;&lt; TAM_MAX_BITS) | DSP_MAX, CAT_FNCT | SLS_ENABLED   | US_ENABLED   | EIM_DISABLED | PTP_NUMBER_8     },</v>
      </c>
    </row>
    <row r="1612" spans="1:1">
      <c r="A1612" s="80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IF(lookups!$E$2-LEN(SOURCE!C1612) &gt;= 0, REPT(" ",lookups!$E$2-LEN(SOURCE!C1612)), "")&amp;
      SOURCE!D1612&amp;", "&amp; IF(lookups!$F$2-LEN(SOURCE!D1612) &gt;= 0, REPT(" ",lookups!$F$2-LEN(SOURCE!D1612)), "")&amp;
      SOURCE!E1612&amp;", "&amp; IF(lookups!$G$2-LEN(SOURCE!E1612) &gt;=0, REPT(" ",lookups!$G$2-LEN(SOURCE!E1612)), "")&amp;
      SOURCE!F1612&amp;", "&amp; IF(lookups!$H$2-LEN(SOURCE!F1612) &gt;= 0, REPT(" ",lookups!$H$2-LEN(SOURCE!F1612)+2), "")&amp;"("&amp;
      SUBSTITUTE(TEXT(SOURCE!G1612,"??0"),"  ","")&amp;" &lt;&lt; TAM_MAX_BITS) |"&amp; IF(lookups!$I$2-3 &gt;= 0, REPT(" ",MAX(1,lookups!$I$2-5+4+1-1-LEN(  IF(ISTEXT(SOURCE!H1612),SOURCE!H1612,  SUBSTITUTE(SUBSTITUTE(TEXT(SOURCE!H1612,"????0"),"  ","")," ",""))   ))), "")&amp;
       IF(ISTEXT(SOURCE!H1612),SOURCE!H1612, SUBSTITUTE(SUBSTITUTE(TEXT(SOURCE!H1612,"????0"),"  ","")," ",""))   &amp;","&amp; IF(lookups!$J$2-3 &gt;= 0, REPT(" ",lookups!$J$2-3-5), "")&amp;
      SOURCE!I1612&amp;
" | "&amp; IF(lookups!$K$2-LEN(SOURCE!I1612) &gt;= 0, REPT(" ",lookups!$K$2-LEN(SOURCE!I1612)), "")&amp;
      SOURCE!J1612&amp;      IF(lookups!$L$2-LEN(SOURCE!J1612) &gt;= 0, REPT(" ",lookups!$L$2-LEN(SOURCE!J1612)), "")&amp;
" | "&amp; IF(lookups!$K$2-LEN(SOURCE!I1612) &gt;= 0, REPT(" ",lookups!$K$2-LEN(SOURCE!I1612)), "")&amp;
      SOURCE!K1612&amp;      IF(lookups!$L$2-LEN(SOURCE!K1612) &gt;= 0, REPT(" ",lookups!$M$2-LEN(SOURCE!K1612)), "")&amp;
" | "&amp; SOURCE!L1612&amp;      IF(lookups!$O$2-LEN(SOURCE!L1612) &gt;= 0, REPT(" ",lookups!$O$2-LEN(SOURCE!L1612)), "")&amp;
" | "&amp; SOURCE!M1612&amp;      IF(lookups!$P$2-LEN(SOURCE!M1612) &gt;= 0, REPT(" ",lookups!$P$2-LEN(SOURCE!M1612)), "")&amp;
      "},"&amp;IF(SOURCE!O1612&lt;&gt;"",""&amp;SOURCE!O1612,"")
 )
)
)</f>
        <v>/* 1574 */  { fnRowNorm,                    NOPARAM,                     "RNORM",                                       "RNORM",                                       (0 &lt;&lt; TAM_MAX_BITS) |     0, CAT_FNCT | SLS_ENABLED   | US_ENABLED   | EIM_DISABLED | PTP_NONE         },</v>
      </c>
    </row>
    <row r="1613" spans="1:1">
      <c r="A1613" s="80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IF(lookups!$E$2-LEN(SOURCE!C1613) &gt;= 0, REPT(" ",lookups!$E$2-LEN(SOURCE!C1613)), "")&amp;
      SOURCE!D1613&amp;", "&amp; IF(lookups!$F$2-LEN(SOURCE!D1613) &gt;= 0, REPT(" ",lookups!$F$2-LEN(SOURCE!D1613)), "")&amp;
      SOURCE!E1613&amp;", "&amp; IF(lookups!$G$2-LEN(SOURCE!E1613) &gt;=0, REPT(" ",lookups!$G$2-LEN(SOURCE!E1613)), "")&amp;
      SOURCE!F1613&amp;", "&amp; IF(lookups!$H$2-LEN(SOURCE!F1613) &gt;= 0, REPT(" ",lookups!$H$2-LEN(SOURCE!F1613)+2), "")&amp;"("&amp;
      SUBSTITUTE(TEXT(SOURCE!G1613,"??0"),"  ","")&amp;" &lt;&lt; TAM_MAX_BITS) |"&amp; IF(lookups!$I$2-3 &gt;= 0, REPT(" ",MAX(1,lookups!$I$2-5+4+1-1-LEN(  IF(ISTEXT(SOURCE!H1613),SOURCE!H1613,  SUBSTITUTE(SUBSTITUTE(TEXT(SOURCE!H1613,"????0"),"  ","")," ",""))   ))), "")&amp;
       IF(ISTEXT(SOURCE!H1613),SOURCE!H1613, SUBSTITUTE(SUBSTITUTE(TEXT(SOURCE!H1613,"????0"),"  ","")," ",""))   &amp;","&amp; IF(lookups!$J$2-3 &gt;= 0, REPT(" ",lookups!$J$2-3-5), "")&amp;
      SOURCE!I1613&amp;
" | "&amp; IF(lookups!$K$2-LEN(SOURCE!I1613) &gt;= 0, REPT(" ",lookups!$K$2-LEN(SOURCE!I1613)), "")&amp;
      SOURCE!J1613&amp;      IF(lookups!$L$2-LEN(SOURCE!J1613) &gt;= 0, REPT(" ",lookups!$L$2-LEN(SOURCE!J1613)), "")&amp;
" | "&amp; IF(lookups!$K$2-LEN(SOURCE!I1613) &gt;= 0, REPT(" ",lookups!$K$2-LEN(SOURCE!I1613)), "")&amp;
      SOURCE!K1613&amp;      IF(lookups!$L$2-LEN(SOURCE!K1613) &gt;= 0, REPT(" ",lookups!$M$2-LEN(SOURCE!K1613)), "")&amp;
" | "&amp; SOURCE!L1613&amp;      IF(lookups!$O$2-LEN(SOURCE!L1613) &gt;= 0, REPT(" ",lookups!$O$2-LEN(SOURCE!L1613)), "")&amp;
" | "&amp; SOURCE!M1613&amp;      IF(lookups!$P$2-LEN(SOURCE!M1613) &gt;= 0, REPT(" ",lookups!$P$2-LEN(SOURCE!M1613)), "")&amp;
      "},"&amp;IF(SOURCE!O1613&lt;&gt;"",""&amp;SOURCE!O1613,"")
 )
)
)</f>
        <v>/* 1575 */  { fnExpM1,                      NOPARAM,                     STD_EulerE STD_SUP_x "-1",                     STD_EulerE STD_SUP_x "-1",                     (0 &lt;&lt; TAM_MAX_BITS) |     0, CAT_FNCT | SLS_ENABLED   | US_ENABLED   | EIM_DISABLED | PTP_NONE         },</v>
      </c>
    </row>
    <row r="1614" spans="1:1">
      <c r="A1614" s="80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IF(lookups!$E$2-LEN(SOURCE!C1614) &gt;= 0, REPT(" ",lookups!$E$2-LEN(SOURCE!C1614)), "")&amp;
      SOURCE!D1614&amp;", "&amp; IF(lookups!$F$2-LEN(SOURCE!D1614) &gt;= 0, REPT(" ",lookups!$F$2-LEN(SOURCE!D1614)), "")&amp;
      SOURCE!E1614&amp;", "&amp; IF(lookups!$G$2-LEN(SOURCE!E1614) &gt;=0, REPT(" ",lookups!$G$2-LEN(SOURCE!E1614)), "")&amp;
      SOURCE!F1614&amp;", "&amp; IF(lookups!$H$2-LEN(SOURCE!F1614) &gt;= 0, REPT(" ",lookups!$H$2-LEN(SOURCE!F1614)+2), "")&amp;"("&amp;
      SUBSTITUTE(TEXT(SOURCE!G1614,"??0"),"  ","")&amp;" &lt;&lt; TAM_MAX_BITS) |"&amp; IF(lookups!$I$2-3 &gt;= 0, REPT(" ",MAX(1,lookups!$I$2-5+4+1-1-LEN(  IF(ISTEXT(SOURCE!H1614),SOURCE!H1614,  SUBSTITUTE(SUBSTITUTE(TEXT(SOURCE!H1614,"????0"),"  ","")," ",""))   ))), "")&amp;
       IF(ISTEXT(SOURCE!H1614),SOURCE!H1614, SUBSTITUTE(SUBSTITUTE(TEXT(SOURCE!H1614,"????0"),"  ","")," ",""))   &amp;","&amp; IF(lookups!$J$2-3 &gt;= 0, REPT(" ",lookups!$J$2-3-5), "")&amp;
      SOURCE!I1614&amp;
" | "&amp; IF(lookups!$K$2-LEN(SOURCE!I1614) &gt;= 0, REPT(" ",lookups!$K$2-LEN(SOURCE!I1614)), "")&amp;
      SOURCE!J1614&amp;      IF(lookups!$L$2-LEN(SOURCE!J1614) &gt;= 0, REPT(" ",lookups!$L$2-LEN(SOURCE!J1614)), "")&amp;
" | "&amp; IF(lookups!$K$2-LEN(SOURCE!I1614) &gt;= 0, REPT(" ",lookups!$K$2-LEN(SOURCE!I1614)), "")&amp;
      SOURCE!K1614&amp;      IF(lookups!$L$2-LEN(SOURCE!K1614) &gt;= 0, REPT(" ",lookups!$M$2-LEN(SOURCE!K1614)), "")&amp;
" | "&amp; SOURCE!L1614&amp;      IF(lookups!$O$2-LEN(SOURCE!L1614) &gt;= 0, REPT(" ",lookups!$O$2-LEN(SOURCE!L1614)), "")&amp;
" | "&amp; SOURCE!M1614&amp;      IF(lookups!$P$2-LEN(SOURCE!M1614) &gt;= 0, REPT(" ",lookups!$P$2-LEN(SOURCE!M1614)), "")&amp;
      "},"&amp;IF(SOURCE!O1614&lt;&gt;"",""&amp;SOURCE!O1614,"")
 )
)
)</f>
        <v>/* 1576 */  { fnExportProgram,              TM_LABEL,                    "XPORTP",                                      "XPORTP",                                      (0 &lt;&lt; TAM_MAX_BITS) |     0, CAT_FNCT | SLS_ENABLED   | US_CANCEL    | EIM_DISABLED | PTP_DISABLED     },</v>
      </c>
    </row>
    <row r="1615" spans="1:1">
      <c r="A1615" s="80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IF(lookups!$E$2-LEN(SOURCE!C1615) &gt;= 0, REPT(" ",lookups!$E$2-LEN(SOURCE!C1615)), "")&amp;
      SOURCE!D1615&amp;", "&amp; IF(lookups!$F$2-LEN(SOURCE!D1615) &gt;= 0, REPT(" ",lookups!$F$2-LEN(SOURCE!D1615)), "")&amp;
      SOURCE!E1615&amp;", "&amp; IF(lookups!$G$2-LEN(SOURCE!E1615) &gt;=0, REPT(" ",lookups!$G$2-LEN(SOURCE!E1615)), "")&amp;
      SOURCE!F1615&amp;", "&amp; IF(lookups!$H$2-LEN(SOURCE!F1615) &gt;= 0, REPT(" ",lookups!$H$2-LEN(SOURCE!F1615)+2), "")&amp;"("&amp;
      SUBSTITUTE(TEXT(SOURCE!G1615,"??0"),"  ","")&amp;" &lt;&lt; TAM_MAX_BITS) |"&amp; IF(lookups!$I$2-3 &gt;= 0, REPT(" ",MAX(1,lookups!$I$2-5+4+1-1-LEN(  IF(ISTEXT(SOURCE!H1615),SOURCE!H1615,  SUBSTITUTE(SUBSTITUTE(TEXT(SOURCE!H1615,"????0"),"  ","")," ",""))   ))), "")&amp;
       IF(ISTEXT(SOURCE!H1615),SOURCE!H1615, SUBSTITUTE(SUBSTITUTE(TEXT(SOURCE!H1615,"????0"),"  ","")," ",""))   &amp;","&amp; IF(lookups!$J$2-3 &gt;= 0, REPT(" ",lookups!$J$2-3-5), "")&amp;
      SOURCE!I1615&amp;
" | "&amp; IF(lookups!$K$2-LEN(SOURCE!I1615) &gt;= 0, REPT(" ",lookups!$K$2-LEN(SOURCE!I1615)), "")&amp;
      SOURCE!J1615&amp;      IF(lookups!$L$2-LEN(SOURCE!J1615) &gt;= 0, REPT(" ",lookups!$L$2-LEN(SOURCE!J1615)), "")&amp;
" | "&amp; IF(lookups!$K$2-LEN(SOURCE!I1615) &gt;= 0, REPT(" ",lookups!$K$2-LEN(SOURCE!I1615)), "")&amp;
      SOURCE!K1615&amp;      IF(lookups!$L$2-LEN(SOURCE!K1615) &gt;= 0, REPT(" ",lookups!$M$2-LEN(SOURCE!K1615)), "")&amp;
" | "&amp; SOURCE!L1615&amp;      IF(lookups!$O$2-LEN(SOURCE!L1615) &gt;= 0, REPT(" ",lookups!$O$2-LEN(SOURCE!L1615)), "")&amp;
" | "&amp; SOURCE!M1615&amp;      IF(lookups!$P$2-LEN(SOURCE!M1615) &gt;= 0, REPT(" ",lookups!$P$2-LEN(SOURCE!M1615)), "")&amp;
      "},"&amp;IF(SOURCE!O1615&lt;&gt;"",""&amp;SOURCE!O1615,"")
 )
)
)</f>
        <v>/* 1577 */  { fnRsd,                        TM_VALUE,                    "RSD",                                         "RSD",                                         (1 &lt;&lt; TAM_MAX_BITS) |    34, CAT_FNCT | SLS_ENABLED   | US_ENABLED   | EIM_DISABLED | PTP_NUMBER_8     },</v>
      </c>
    </row>
    <row r="1616" spans="1:1">
      <c r="A1616" s="80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IF(lookups!$E$2-LEN(SOURCE!C1616) &gt;= 0, REPT(" ",lookups!$E$2-LEN(SOURCE!C1616)), "")&amp;
      SOURCE!D1616&amp;", "&amp; IF(lookups!$F$2-LEN(SOURCE!D1616) &gt;= 0, REPT(" ",lookups!$F$2-LEN(SOURCE!D1616)), "")&amp;
      SOURCE!E1616&amp;", "&amp; IF(lookups!$G$2-LEN(SOURCE!E1616) &gt;=0, REPT(" ",lookups!$G$2-LEN(SOURCE!E1616)), "")&amp;
      SOURCE!F1616&amp;", "&amp; IF(lookups!$H$2-LEN(SOURCE!F1616) &gt;= 0, REPT(" ",lookups!$H$2-LEN(SOURCE!F1616)+2), "")&amp;"("&amp;
      SUBSTITUTE(TEXT(SOURCE!G1616,"??0"),"  ","")&amp;" &lt;&lt; TAM_MAX_BITS) |"&amp; IF(lookups!$I$2-3 &gt;= 0, REPT(" ",MAX(1,lookups!$I$2-5+4+1-1-LEN(  IF(ISTEXT(SOURCE!H1616),SOURCE!H1616,  SUBSTITUTE(SUBSTITUTE(TEXT(SOURCE!H1616,"????0"),"  ","")," ",""))   ))), "")&amp;
       IF(ISTEXT(SOURCE!H1616),SOURCE!H1616, SUBSTITUTE(SUBSTITUTE(TEXT(SOURCE!H1616,"????0"),"  ","")," ",""))   &amp;","&amp; IF(lookups!$J$2-3 &gt;= 0, REPT(" ",lookups!$J$2-3-5), "")&amp;
      SOURCE!I1616&amp;
" | "&amp; IF(lookups!$K$2-LEN(SOURCE!I1616) &gt;= 0, REPT(" ",lookups!$K$2-LEN(SOURCE!I1616)), "")&amp;
      SOURCE!J1616&amp;      IF(lookups!$L$2-LEN(SOURCE!J1616) &gt;= 0, REPT(" ",lookups!$L$2-LEN(SOURCE!J1616)), "")&amp;
" | "&amp; IF(lookups!$K$2-LEN(SOURCE!I1616) &gt;= 0, REPT(" ",lookups!$K$2-LEN(SOURCE!I1616)), "")&amp;
      SOURCE!K1616&amp;      IF(lookups!$L$2-LEN(SOURCE!K1616) &gt;= 0, REPT(" ",lookups!$M$2-LEN(SOURCE!K1616)), "")&amp;
" | "&amp; SOURCE!L1616&amp;      IF(lookups!$O$2-LEN(SOURCE!L1616) &gt;= 0, REPT(" ",lookups!$O$2-LEN(SOURCE!L1616)), "")&amp;
" | "&amp; SOURCE!M1616&amp;      IF(lookups!$P$2-LEN(SOURCE!M1616) &gt;= 0, REPT(" ",lookups!$P$2-LEN(SOURCE!M1616)), "")&amp;
      "},"&amp;IF(SOURCE!O1616&lt;&gt;"",""&amp;SOURCE!O1616,"")
 )
)
)</f>
        <v>/* 1578 */  { fnRowSum,                     NOPARAM,                     "RSUM",                                        "RSUM",                                        (0 &lt;&lt; TAM_MAX_BITS) |     0, CAT_FNCT | SLS_ENABLED   | US_ENABLED   | EIM_DISABLED | PTP_NONE         },</v>
      </c>
    </row>
    <row r="1617" spans="1:1">
      <c r="A1617" s="80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IF(lookups!$E$2-LEN(SOURCE!C1617) &gt;= 0, REPT(" ",lookups!$E$2-LEN(SOURCE!C1617)), "")&amp;
      SOURCE!D1617&amp;", "&amp; IF(lookups!$F$2-LEN(SOURCE!D1617) &gt;= 0, REPT(" ",lookups!$F$2-LEN(SOURCE!D1617)), "")&amp;
      SOURCE!E1617&amp;", "&amp; IF(lookups!$G$2-LEN(SOURCE!E1617) &gt;=0, REPT(" ",lookups!$G$2-LEN(SOURCE!E1617)), "")&amp;
      SOURCE!F1617&amp;", "&amp; IF(lookups!$H$2-LEN(SOURCE!F1617) &gt;= 0, REPT(" ",lookups!$H$2-LEN(SOURCE!F1617)+2), "")&amp;"("&amp;
      SUBSTITUTE(TEXT(SOURCE!G1617,"??0"),"  ","")&amp;" &lt;&lt; TAM_MAX_BITS) |"&amp; IF(lookups!$I$2-3 &gt;= 0, REPT(" ",MAX(1,lookups!$I$2-5+4+1-1-LEN(  IF(ISTEXT(SOURCE!H1617),SOURCE!H1617,  SUBSTITUTE(SUBSTITUTE(TEXT(SOURCE!H1617,"????0"),"  ","")," ",""))   ))), "")&amp;
       IF(ISTEXT(SOURCE!H1617),SOURCE!H1617, SUBSTITUTE(SUBSTITUTE(TEXT(SOURCE!H1617,"????0"),"  ","")," ",""))   &amp;","&amp; IF(lookups!$J$2-3 &gt;= 0, REPT(" ",lookups!$J$2-3-5), "")&amp;
      SOURCE!I1617&amp;
" | "&amp; IF(lookups!$K$2-LEN(SOURCE!I1617) &gt;= 0, REPT(" ",lookups!$K$2-LEN(SOURCE!I1617)), "")&amp;
      SOURCE!J1617&amp;      IF(lookups!$L$2-LEN(SOURCE!J1617) &gt;= 0, REPT(" ",lookups!$L$2-LEN(SOURCE!J1617)), "")&amp;
" | "&amp; IF(lookups!$K$2-LEN(SOURCE!I1617) &gt;= 0, REPT(" ",lookups!$K$2-LEN(SOURCE!I1617)), "")&amp;
      SOURCE!K1617&amp;      IF(lookups!$L$2-LEN(SOURCE!K1617) &gt;= 0, REPT(" ",lookups!$M$2-LEN(SOURCE!K1617)), "")&amp;
" | "&amp; SOURCE!L1617&amp;      IF(lookups!$O$2-LEN(SOURCE!L1617) &gt;= 0, REPT(" ",lookups!$O$2-LEN(SOURCE!L1617)), "")&amp;
" | "&amp; SOURCE!M1617&amp;      IF(lookups!$P$2-LEN(SOURCE!M1617) &gt;= 0, REPT(" ",lookups!$P$2-LEN(SOURCE!M1617)), "")&amp;
      "},"&amp;IF(SOURCE!O1617&lt;&gt;"",""&amp;SOURCE!O1617,"")
 )
)
)</f>
        <v>/* 1579 */  { fnReturn,                     1,                           "RTN+1",                                       "RTN+1",                                       (0 &lt;&lt; TAM_MAX_BITS) |     0, CAT_FNCT | SLS_UNCHANGED | US_UNCHANGED | EIM_DISABLED | PTP_NONE         },</v>
      </c>
    </row>
    <row r="1618" spans="1:1">
      <c r="A1618" s="80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IF(lookups!$E$2-LEN(SOURCE!C1618) &gt;= 0, REPT(" ",lookups!$E$2-LEN(SOURCE!C1618)), "")&amp;
      SOURCE!D1618&amp;", "&amp; IF(lookups!$F$2-LEN(SOURCE!D1618) &gt;= 0, REPT(" ",lookups!$F$2-LEN(SOURCE!D1618)), "")&amp;
      SOURCE!E1618&amp;", "&amp; IF(lookups!$G$2-LEN(SOURCE!E1618) &gt;=0, REPT(" ",lookups!$G$2-LEN(SOURCE!E1618)), "")&amp;
      SOURCE!F1618&amp;", "&amp; IF(lookups!$H$2-LEN(SOURCE!F1618) &gt;= 0, REPT(" ",lookups!$H$2-LEN(SOURCE!F1618)+2), "")&amp;"("&amp;
      SUBSTITUTE(TEXT(SOURCE!G1618,"??0"),"  ","")&amp;" &lt;&lt; TAM_MAX_BITS) |"&amp; IF(lookups!$I$2-3 &gt;= 0, REPT(" ",MAX(1,lookups!$I$2-5+4+1-1-LEN(  IF(ISTEXT(SOURCE!H1618),SOURCE!H1618,  SUBSTITUTE(SUBSTITUTE(TEXT(SOURCE!H1618,"????0"),"  ","")," ",""))   ))), "")&amp;
       IF(ISTEXT(SOURCE!H1618),SOURCE!H1618, SUBSTITUTE(SUBSTITUTE(TEXT(SOURCE!H1618,"????0"),"  ","")," ",""))   &amp;","&amp; IF(lookups!$J$2-3 &gt;= 0, REPT(" ",lookups!$J$2-3-5), "")&amp;
      SOURCE!I1618&amp;
" | "&amp; IF(lookups!$K$2-LEN(SOURCE!I1618) &gt;= 0, REPT(" ",lookups!$K$2-LEN(SOURCE!I1618)), "")&amp;
      SOURCE!J1618&amp;      IF(lookups!$L$2-LEN(SOURCE!J1618) &gt;= 0, REPT(" ",lookups!$L$2-LEN(SOURCE!J1618)), "")&amp;
" | "&amp; IF(lookups!$K$2-LEN(SOURCE!I1618) &gt;= 0, REPT(" ",lookups!$K$2-LEN(SOURCE!I1618)), "")&amp;
      SOURCE!K1618&amp;      IF(lookups!$L$2-LEN(SOURCE!K1618) &gt;= 0, REPT(" ",lookups!$M$2-LEN(SOURCE!K1618)), "")&amp;
" | "&amp; SOURCE!L1618&amp;      IF(lookups!$O$2-LEN(SOURCE!L1618) &gt;= 0, REPT(" ",lookups!$O$2-LEN(SOURCE!L1618)), "")&amp;
" | "&amp; SOURCE!M1618&amp;      IF(lookups!$P$2-LEN(SOURCE!M1618) &gt;= 0, REPT(" ",lookups!$P$2-LEN(SOURCE!M1618)), "")&amp;
      "},"&amp;IF(SOURCE!O1618&lt;&gt;"",""&amp;SOURCE!O1618,"")
 )
)
)</f>
        <v>/* 1580 */  { fnRegClr,                     NOPARAM,                     "R-CLR",                                       "R-CLR",                                       (0 &lt;&lt; TAM_MAX_BITS) |     0, CAT_FNCT | SLS_ENABLED   | US_ENABLED   | EIM_DISABLED | PTP_NONE         },</v>
      </c>
    </row>
    <row r="1619" spans="1:1">
      <c r="A1619" s="80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IF(lookups!$E$2-LEN(SOURCE!C1619) &gt;= 0, REPT(" ",lookups!$E$2-LEN(SOURCE!C1619)), "")&amp;
      SOURCE!D1619&amp;", "&amp; IF(lookups!$F$2-LEN(SOURCE!D1619) &gt;= 0, REPT(" ",lookups!$F$2-LEN(SOURCE!D1619)), "")&amp;
      SOURCE!E1619&amp;", "&amp; IF(lookups!$G$2-LEN(SOURCE!E1619) &gt;=0, REPT(" ",lookups!$G$2-LEN(SOURCE!E1619)), "")&amp;
      SOURCE!F1619&amp;", "&amp; IF(lookups!$H$2-LEN(SOURCE!F1619) &gt;= 0, REPT(" ",lookups!$H$2-LEN(SOURCE!F1619)+2), "")&amp;"("&amp;
      SUBSTITUTE(TEXT(SOURCE!G1619,"??0"),"  ","")&amp;" &lt;&lt; TAM_MAX_BITS) |"&amp; IF(lookups!$I$2-3 &gt;= 0, REPT(" ",MAX(1,lookups!$I$2-5+4+1-1-LEN(  IF(ISTEXT(SOURCE!H1619),SOURCE!H1619,  SUBSTITUTE(SUBSTITUTE(TEXT(SOURCE!H1619,"????0"),"  ","")," ",""))   ))), "")&amp;
       IF(ISTEXT(SOURCE!H1619),SOURCE!H1619, SUBSTITUTE(SUBSTITUTE(TEXT(SOURCE!H1619,"????0"),"  ","")," ",""))   &amp;","&amp; IF(lookups!$J$2-3 &gt;= 0, REPT(" ",lookups!$J$2-3-5), "")&amp;
      SOURCE!I1619&amp;
" | "&amp; IF(lookups!$K$2-LEN(SOURCE!I1619) &gt;= 0, REPT(" ",lookups!$K$2-LEN(SOURCE!I1619)), "")&amp;
      SOURCE!J1619&amp;      IF(lookups!$L$2-LEN(SOURCE!J1619) &gt;= 0, REPT(" ",lookups!$L$2-LEN(SOURCE!J1619)), "")&amp;
" | "&amp; IF(lookups!$K$2-LEN(SOURCE!I1619) &gt;= 0, REPT(" ",lookups!$K$2-LEN(SOURCE!I1619)), "")&amp;
      SOURCE!K1619&amp;      IF(lookups!$L$2-LEN(SOURCE!K1619) &gt;= 0, REPT(" ",lookups!$M$2-LEN(SOURCE!K1619)), "")&amp;
" | "&amp; SOURCE!L1619&amp;      IF(lookups!$O$2-LEN(SOURCE!L1619) &gt;= 0, REPT(" ",lookups!$O$2-LEN(SOURCE!L1619)), "")&amp;
" | "&amp; SOURCE!M1619&amp;      IF(lookups!$P$2-LEN(SOURCE!M1619) &gt;= 0, REPT(" ",lookups!$P$2-LEN(SOURCE!M1619)), "")&amp;
      "},"&amp;IF(SOURCE!O1619&lt;&gt;"",""&amp;SOURCE!O1619,"")
 )
)
)</f>
        <v>/* 1581 */  { fnRegCopy,                    NOPARAM,                     "R-COPY",                                      "R-COPY",                                      (0 &lt;&lt; TAM_MAX_BITS) |     0, CAT_FNCT | SLS_ENABLED   | US_ENABLED   | EIM_DISABLED | PTP_NONE         },</v>
      </c>
    </row>
    <row r="1620" spans="1:1">
      <c r="A1620" s="80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IF(lookups!$E$2-LEN(SOURCE!C1620) &gt;= 0, REPT(" ",lookups!$E$2-LEN(SOURCE!C1620)), "")&amp;
      SOURCE!D1620&amp;", "&amp; IF(lookups!$F$2-LEN(SOURCE!D1620) &gt;= 0, REPT(" ",lookups!$F$2-LEN(SOURCE!D1620)), "")&amp;
      SOURCE!E1620&amp;", "&amp; IF(lookups!$G$2-LEN(SOURCE!E1620) &gt;=0, REPT(" ",lookups!$G$2-LEN(SOURCE!E1620)), "")&amp;
      SOURCE!F1620&amp;", "&amp; IF(lookups!$H$2-LEN(SOURCE!F1620) &gt;= 0, REPT(" ",lookups!$H$2-LEN(SOURCE!F1620)+2), "")&amp;"("&amp;
      SUBSTITUTE(TEXT(SOURCE!G1620,"??0"),"  ","")&amp;" &lt;&lt; TAM_MAX_BITS) |"&amp; IF(lookups!$I$2-3 &gt;= 0, REPT(" ",MAX(1,lookups!$I$2-5+4+1-1-LEN(  IF(ISTEXT(SOURCE!H1620),SOURCE!H1620,  SUBSTITUTE(SUBSTITUTE(TEXT(SOURCE!H1620,"????0"),"  ","")," ",""))   ))), "")&amp;
       IF(ISTEXT(SOURCE!H1620),SOURCE!H1620, SUBSTITUTE(SUBSTITUTE(TEXT(SOURCE!H1620,"????0"),"  ","")," ",""))   &amp;","&amp; IF(lookups!$J$2-3 &gt;= 0, REPT(" ",lookups!$J$2-3-5), "")&amp;
      SOURCE!I1620&amp;
" | "&amp; IF(lookups!$K$2-LEN(SOURCE!I1620) &gt;= 0, REPT(" ",lookups!$K$2-LEN(SOURCE!I1620)), "")&amp;
      SOURCE!J1620&amp;      IF(lookups!$L$2-LEN(SOURCE!J1620) &gt;= 0, REPT(" ",lookups!$L$2-LEN(SOURCE!J1620)), "")&amp;
" | "&amp; IF(lookups!$K$2-LEN(SOURCE!I1620) &gt;= 0, REPT(" ",lookups!$K$2-LEN(SOURCE!I1620)), "")&amp;
      SOURCE!K1620&amp;      IF(lookups!$L$2-LEN(SOURCE!K1620) &gt;= 0, REPT(" ",lookups!$M$2-LEN(SOURCE!K1620)), "")&amp;
" | "&amp; SOURCE!L1620&amp;      IF(lookups!$O$2-LEN(SOURCE!L1620) &gt;= 0, REPT(" ",lookups!$O$2-LEN(SOURCE!L1620)), "")&amp;
" | "&amp; SOURCE!M1620&amp;      IF(lookups!$P$2-LEN(SOURCE!M1620) &gt;= 0, REPT(" ",lookups!$P$2-LEN(SOURCE!M1620)), "")&amp;
      "},"&amp;IF(SOURCE!O1620&lt;&gt;"",""&amp;SOURCE!O1620,"")
 )
)
)</f>
        <v>/* 1582 */  { fnRegSort,                    NOPARAM,                     "R-SORT",                                      "R-SORT",                                      (0 &lt;&lt; TAM_MAX_BITS) |     0, CAT_FNCT | SLS_ENABLED   | US_ENABLED   | EIM_DISABLED | PTP_NONE         },</v>
      </c>
    </row>
    <row r="1621" spans="1:1">
      <c r="A1621" s="80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IF(lookups!$E$2-LEN(SOURCE!C1621) &gt;= 0, REPT(" ",lookups!$E$2-LEN(SOURCE!C1621)), "")&amp;
      SOURCE!D1621&amp;", "&amp; IF(lookups!$F$2-LEN(SOURCE!D1621) &gt;= 0, REPT(" ",lookups!$F$2-LEN(SOURCE!D1621)), "")&amp;
      SOURCE!E1621&amp;", "&amp; IF(lookups!$G$2-LEN(SOURCE!E1621) &gt;=0, REPT(" ",lookups!$G$2-LEN(SOURCE!E1621)), "")&amp;
      SOURCE!F1621&amp;", "&amp; IF(lookups!$H$2-LEN(SOURCE!F1621) &gt;= 0, REPT(" ",lookups!$H$2-LEN(SOURCE!F1621)+2), "")&amp;"("&amp;
      SUBSTITUTE(TEXT(SOURCE!G1621,"??0"),"  ","")&amp;" &lt;&lt; TAM_MAX_BITS) |"&amp; IF(lookups!$I$2-3 &gt;= 0, REPT(" ",MAX(1,lookups!$I$2-5+4+1-1-LEN(  IF(ISTEXT(SOURCE!H1621),SOURCE!H1621,  SUBSTITUTE(SUBSTITUTE(TEXT(SOURCE!H1621,"????0"),"  ","")," ",""))   ))), "")&amp;
       IF(ISTEXT(SOURCE!H1621),SOURCE!H1621, SUBSTITUTE(SUBSTITUTE(TEXT(SOURCE!H1621,"????0"),"  ","")," ",""))   &amp;","&amp; IF(lookups!$J$2-3 &gt;= 0, REPT(" ",lookups!$J$2-3-5), "")&amp;
      SOURCE!I1621&amp;
" | "&amp; IF(lookups!$K$2-LEN(SOURCE!I1621) &gt;= 0, REPT(" ",lookups!$K$2-LEN(SOURCE!I1621)), "")&amp;
      SOURCE!J1621&amp;      IF(lookups!$L$2-LEN(SOURCE!J1621) &gt;= 0, REPT(" ",lookups!$L$2-LEN(SOURCE!J1621)), "")&amp;
" | "&amp; IF(lookups!$K$2-LEN(SOURCE!I1621) &gt;= 0, REPT(" ",lookups!$K$2-LEN(SOURCE!I1621)), "")&amp;
      SOURCE!K1621&amp;      IF(lookups!$L$2-LEN(SOURCE!K1621) &gt;= 0, REPT(" ",lookups!$M$2-LEN(SOURCE!K1621)), "")&amp;
" | "&amp; SOURCE!L1621&amp;      IF(lookups!$O$2-LEN(SOURCE!L1621) &gt;= 0, REPT(" ",lookups!$O$2-LEN(SOURCE!L1621)), "")&amp;
" | "&amp; SOURCE!M1621&amp;      IF(lookups!$P$2-LEN(SOURCE!M1621) &gt;= 0, REPT(" ",lookups!$P$2-LEN(SOURCE!M1621)), "")&amp;
      "},"&amp;IF(SOURCE!O1621&lt;&gt;"",""&amp;SOURCE!O1621,"")
 )
)
)</f>
        <v>/* 1583 */  { fnRegSwap,                    NOPARAM,                     "R-SWAP",                                      "R-SWAP",                                      (0 &lt;&lt; TAM_MAX_BITS) |     0, CAT_FNCT | SLS_ENABLED   | US_ENABLED   | EIM_DISABLED | PTP_NONE         },</v>
      </c>
    </row>
    <row r="1622" spans="1:1">
      <c r="A1622" s="80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IF(lookups!$E$2-LEN(SOURCE!C1622) &gt;= 0, REPT(" ",lookups!$E$2-LEN(SOURCE!C1622)), "")&amp;
      SOURCE!D1622&amp;", "&amp; IF(lookups!$F$2-LEN(SOURCE!D1622) &gt;= 0, REPT(" ",lookups!$F$2-LEN(SOURCE!D1622)), "")&amp;
      SOURCE!E1622&amp;", "&amp; IF(lookups!$G$2-LEN(SOURCE!E1622) &gt;=0, REPT(" ",lookups!$G$2-LEN(SOURCE!E1622)), "")&amp;
      SOURCE!F1622&amp;", "&amp; IF(lookups!$H$2-LEN(SOURCE!F1622) &gt;= 0, REPT(" ",lookups!$H$2-LEN(SOURCE!F1622)+2), "")&amp;"("&amp;
      SUBSTITUTE(TEXT(SOURCE!G1622,"??0"),"  ","")&amp;" &lt;&lt; TAM_MAX_BITS) |"&amp; IF(lookups!$I$2-3 &gt;= 0, REPT(" ",MAX(1,lookups!$I$2-5+4+1-1-LEN(  IF(ISTEXT(SOURCE!H1622),SOURCE!H1622,  SUBSTITUTE(SUBSTITUTE(TEXT(SOURCE!H1622,"????0"),"  ","")," ",""))   ))), "")&amp;
       IF(ISTEXT(SOURCE!H1622),SOURCE!H1622, SUBSTITUTE(SUBSTITUTE(TEXT(SOURCE!H1622,"????0"),"  ","")," ",""))   &amp;","&amp; IF(lookups!$J$2-3 &gt;= 0, REPT(" ",lookups!$J$2-3-5), "")&amp;
      SOURCE!I1622&amp;
" | "&amp; IF(lookups!$K$2-LEN(SOURCE!I1622) &gt;= 0, REPT(" ",lookups!$K$2-LEN(SOURCE!I1622)), "")&amp;
      SOURCE!J1622&amp;      IF(lookups!$L$2-LEN(SOURCE!J1622) &gt;= 0, REPT(" ",lookups!$L$2-LEN(SOURCE!J1622)), "")&amp;
" | "&amp; IF(lookups!$K$2-LEN(SOURCE!I1622) &gt;= 0, REPT(" ",lookups!$K$2-LEN(SOURCE!I1622)), "")&amp;
      SOURCE!K1622&amp;      IF(lookups!$L$2-LEN(SOURCE!K1622) &gt;= 0, REPT(" ",lookups!$M$2-LEN(SOURCE!K1622)), "")&amp;
" | "&amp; SOURCE!L1622&amp;      IF(lookups!$O$2-LEN(SOURCE!L1622) &gt;= 0, REPT(" ",lookups!$O$2-LEN(SOURCE!L1622)), "")&amp;
" | "&amp; SOURCE!M1622&amp;      IF(lookups!$P$2-LEN(SOURCE!M1622) &gt;= 0, REPT(" ",lookups!$P$2-LEN(SOURCE!M1622)), "")&amp;
      "},"&amp;IF(SOURCE!O1622&lt;&gt;"",""&amp;SOURCE!O1622,"")
 )
)
)</f>
        <v>/* 1584 */  { fnJacobiAmplitude,            NOPARAM,                     STD_psi "(u,m)",                               STD_psi "(u,m)",                               (0 &lt;&lt; TAM_MAX_BITS) |     0, CAT_FNCT | SLS_ENABLED   | US_ENABLED   | EIM_DISABLED | PTP_NONE         },</v>
      </c>
    </row>
    <row r="1623" spans="1:1">
      <c r="A1623" s="80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IF(lookups!$E$2-LEN(SOURCE!C1623) &gt;= 0, REPT(" ",lookups!$E$2-LEN(SOURCE!C1623)), "")&amp;
      SOURCE!D1623&amp;", "&amp; IF(lookups!$F$2-LEN(SOURCE!D1623) &gt;= 0, REPT(" ",lookups!$F$2-LEN(SOURCE!D1623)), "")&amp;
      SOURCE!E1623&amp;", "&amp; IF(lookups!$G$2-LEN(SOURCE!E1623) &gt;=0, REPT(" ",lookups!$G$2-LEN(SOURCE!E1623)), "")&amp;
      SOURCE!F1623&amp;", "&amp; IF(lookups!$H$2-LEN(SOURCE!F1623) &gt;= 0, REPT(" ",lookups!$H$2-LEN(SOURCE!F1623)+2), "")&amp;"("&amp;
      SUBSTITUTE(TEXT(SOURCE!G1623,"??0"),"  ","")&amp;" &lt;&lt; TAM_MAX_BITS) |"&amp; IF(lookups!$I$2-3 &gt;= 0, REPT(" ",MAX(1,lookups!$I$2-5+4+1-1-LEN(  IF(ISTEXT(SOURCE!H1623),SOURCE!H1623,  SUBSTITUTE(SUBSTITUTE(TEXT(SOURCE!H1623,"????0"),"  ","")," ",""))   ))), "")&amp;
       IF(ISTEXT(SOURCE!H1623),SOURCE!H1623, SUBSTITUTE(SUBSTITUTE(TEXT(SOURCE!H1623,"????0"),"  ","")," ",""))   &amp;","&amp; IF(lookups!$J$2-3 &gt;= 0, REPT(" ",lookups!$J$2-3-5), "")&amp;
      SOURCE!I1623&amp;
" | "&amp; IF(lookups!$K$2-LEN(SOURCE!I1623) &gt;= 0, REPT(" ",lookups!$K$2-LEN(SOURCE!I1623)), "")&amp;
      SOURCE!J1623&amp;      IF(lookups!$L$2-LEN(SOURCE!J1623) &gt;= 0, REPT(" ",lookups!$L$2-LEN(SOURCE!J1623)), "")&amp;
" | "&amp; IF(lookups!$K$2-LEN(SOURCE!I1623) &gt;= 0, REPT(" ",lookups!$K$2-LEN(SOURCE!I1623)), "")&amp;
      SOURCE!K1623&amp;      IF(lookups!$L$2-LEN(SOURCE!K1623) &gt;= 0, REPT(" ",lookups!$M$2-LEN(SOURCE!K1623)), "")&amp;
" | "&amp; SOURCE!L1623&amp;      IF(lookups!$O$2-LEN(SOURCE!L1623) &gt;= 0, REPT(" ",lookups!$O$2-LEN(SOURCE!L1623)), "")&amp;
" | "&amp; SOURCE!M1623&amp;      IF(lookups!$P$2-LEN(SOURCE!M1623) &gt;= 0, REPT(" ",lookups!$P$2-LEN(SOURCE!M1623)), "")&amp;
      "},"&amp;IF(SOURCE!O1623&lt;&gt;"",""&amp;SOURCE!O1623,"")
 )
)
)</f>
        <v>/* 1585 */  { fnSampleStdDev,               NOPARAM,                     "s",                                           "s",                                           (0 &lt;&lt; TAM_MAX_BITS) |     0, CAT_FNCT | SLS_ENABLED   | US_ENABLED   | EIM_DISABLED | PTP_NONE         },</v>
      </c>
    </row>
    <row r="1624" spans="1:1">
      <c r="A1624" s="80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IF(lookups!$E$2-LEN(SOURCE!C1624) &gt;= 0, REPT(" ",lookups!$E$2-LEN(SOURCE!C1624)), "")&amp;
      SOURCE!D1624&amp;", "&amp; IF(lookups!$F$2-LEN(SOURCE!D1624) &gt;= 0, REPT(" ",lookups!$F$2-LEN(SOURCE!D1624)), "")&amp;
      SOURCE!E1624&amp;", "&amp; IF(lookups!$G$2-LEN(SOURCE!E1624) &gt;=0, REPT(" ",lookups!$G$2-LEN(SOURCE!E1624)), "")&amp;
      SOURCE!F1624&amp;", "&amp; IF(lookups!$H$2-LEN(SOURCE!F1624) &gt;= 0, REPT(" ",lookups!$H$2-LEN(SOURCE!F1624)+2), "")&amp;"("&amp;
      SUBSTITUTE(TEXT(SOURCE!G1624,"??0"),"  ","")&amp;" &lt;&lt; TAM_MAX_BITS) |"&amp; IF(lookups!$I$2-3 &gt;= 0, REPT(" ",MAX(1,lookups!$I$2-5+4+1-1-LEN(  IF(ISTEXT(SOURCE!H1624),SOURCE!H1624,  SUBSTITUTE(SUBSTITUTE(TEXT(SOURCE!H1624,"????0"),"  ","")," ",""))   ))), "")&amp;
       IF(ISTEXT(SOURCE!H1624),SOURCE!H1624, SUBSTITUTE(SUBSTITUTE(TEXT(SOURCE!H1624,"????0"),"  ","")," ",""))   &amp;","&amp; IF(lookups!$J$2-3 &gt;= 0, REPT(" ",lookups!$J$2-3-5), "")&amp;
      SOURCE!I1624&amp;
" | "&amp; IF(lookups!$K$2-LEN(SOURCE!I1624) &gt;= 0, REPT(" ",lookups!$K$2-LEN(SOURCE!I1624)), "")&amp;
      SOURCE!J1624&amp;      IF(lookups!$L$2-LEN(SOURCE!J1624) &gt;= 0, REPT(" ",lookups!$L$2-LEN(SOURCE!J1624)), "")&amp;
" | "&amp; IF(lookups!$K$2-LEN(SOURCE!I1624) &gt;= 0, REPT(" ",lookups!$K$2-LEN(SOURCE!I1624)), "")&amp;
      SOURCE!K1624&amp;      IF(lookups!$L$2-LEN(SOURCE!K1624) &gt;= 0, REPT(" ",lookups!$M$2-LEN(SOURCE!K1624)), "")&amp;
" | "&amp; SOURCE!L1624&amp;      IF(lookups!$O$2-LEN(SOURCE!L1624) &gt;= 0, REPT(" ",lookups!$O$2-LEN(SOURCE!L1624)), "")&amp;
" | "&amp; SOURCE!M1624&amp;      IF(lookups!$P$2-LEN(SOURCE!M1624) &gt;= 0, REPT(" ",lookups!$P$2-LEN(SOURCE!M1624)), "")&amp;
      "},"&amp;IF(SOURCE!O1624&lt;&gt;"",""&amp;SOURCE!O1624,"")
 )
)
)</f>
        <v>/* 1586 */  { fnSave,                       SM_MANUAL_SAVE,              "SAVE",                                        "SAVE",                                        (0 &lt;&lt; TAM_MAX_BITS) |     0, CAT_FNCT | SLS_ENABLED   | US_ENABLED   | EIM_DISABLED | PTP_DISABLED     },</v>
      </c>
    </row>
    <row r="1625" spans="1:1">
      <c r="A1625" s="80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IF(lookups!$E$2-LEN(SOURCE!C1625) &gt;= 0, REPT(" ",lookups!$E$2-LEN(SOURCE!C1625)), "")&amp;
      SOURCE!D1625&amp;", "&amp; IF(lookups!$F$2-LEN(SOURCE!D1625) &gt;= 0, REPT(" ",lookups!$F$2-LEN(SOURCE!D1625)), "")&amp;
      SOURCE!E1625&amp;", "&amp; IF(lookups!$G$2-LEN(SOURCE!E1625) &gt;=0, REPT(" ",lookups!$G$2-LEN(SOURCE!E1625)), "")&amp;
      SOURCE!F1625&amp;", "&amp; IF(lookups!$H$2-LEN(SOURCE!F1625) &gt;= 0, REPT(" ",lookups!$H$2-LEN(SOURCE!F1625)+2), "")&amp;"("&amp;
      SUBSTITUTE(TEXT(SOURCE!G1625,"??0"),"  ","")&amp;" &lt;&lt; TAM_MAX_BITS) |"&amp; IF(lookups!$I$2-3 &gt;= 0, REPT(" ",MAX(1,lookups!$I$2-5+4+1-1-LEN(  IF(ISTEXT(SOURCE!H1625),SOURCE!H1625,  SUBSTITUTE(SUBSTITUTE(TEXT(SOURCE!H1625,"????0"),"  ","")," ",""))   ))), "")&amp;
       IF(ISTEXT(SOURCE!H1625),SOURCE!H1625, SUBSTITUTE(SUBSTITUTE(TEXT(SOURCE!H1625,"????0"),"  ","")," ",""))   &amp;","&amp; IF(lookups!$J$2-3 &gt;= 0, REPT(" ",lookups!$J$2-3-5), "")&amp;
      SOURCE!I1625&amp;
" | "&amp; IF(lookups!$K$2-LEN(SOURCE!I1625) &gt;= 0, REPT(" ",lookups!$K$2-LEN(SOURCE!I1625)), "")&amp;
      SOURCE!J1625&amp;      IF(lookups!$L$2-LEN(SOURCE!J1625) &gt;= 0, REPT(" ",lookups!$L$2-LEN(SOURCE!J1625)), "")&amp;
" | "&amp; IF(lookups!$K$2-LEN(SOURCE!I1625) &gt;= 0, REPT(" ",lookups!$K$2-LEN(SOURCE!I1625)), "")&amp;
      SOURCE!K1625&amp;      IF(lookups!$L$2-LEN(SOURCE!K1625) &gt;= 0, REPT(" ",lookups!$M$2-LEN(SOURCE!K1625)), "")&amp;
" | "&amp; SOURCE!L1625&amp;      IF(lookups!$O$2-LEN(SOURCE!L1625) &gt;= 0, REPT(" ",lookups!$O$2-LEN(SOURCE!L1625)), "")&amp;
" | "&amp; SOURCE!M1625&amp;      IF(lookups!$P$2-LEN(SOURCE!M1625) &gt;= 0, REPT(" ",lookups!$P$2-LEN(SOURCE!M1625)), "")&amp;
      "},"&amp;IF(SOURCE!O1625&lt;&gt;"",""&amp;SOURCE!O1625,"")
 )
)
)</f>
        <v>/* 1587 */  { fnDisplayFormatSci,           TM_VALUE,                    "SCI",                                         "SCI",                                         (0 &lt;&lt; TAM_MAX_BITS) | DSP_MAX, CAT_FNCT | SLS_ENABLED   | US_ENABLED   | EIM_DISABLED | PTP_NUMBER_8     },</v>
      </c>
    </row>
    <row r="1626" spans="1:1">
      <c r="A1626" s="80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IF(lookups!$E$2-LEN(SOURCE!C1626) &gt;= 0, REPT(" ",lookups!$E$2-LEN(SOURCE!C1626)), "")&amp;
      SOURCE!D1626&amp;", "&amp; IF(lookups!$F$2-LEN(SOURCE!D1626) &gt;= 0, REPT(" ",lookups!$F$2-LEN(SOURCE!D1626)), "")&amp;
      SOURCE!E1626&amp;", "&amp; IF(lookups!$G$2-LEN(SOURCE!E1626) &gt;=0, REPT(" ",lookups!$G$2-LEN(SOURCE!E1626)), "")&amp;
      SOURCE!F1626&amp;", "&amp; IF(lookups!$H$2-LEN(SOURCE!F1626) &gt;= 0, REPT(" ",lookups!$H$2-LEN(SOURCE!F1626)+2), "")&amp;"("&amp;
      SUBSTITUTE(TEXT(SOURCE!G1626,"??0"),"  ","")&amp;" &lt;&lt; TAM_MAX_BITS) |"&amp; IF(lookups!$I$2-3 &gt;= 0, REPT(" ",MAX(1,lookups!$I$2-5+4+1-1-LEN(  IF(ISTEXT(SOURCE!H1626),SOURCE!H1626,  SUBSTITUTE(SUBSTITUTE(TEXT(SOURCE!H1626,"????0"),"  ","")," ",""))   ))), "")&amp;
       IF(ISTEXT(SOURCE!H1626),SOURCE!H1626, SUBSTITUTE(SUBSTITUTE(TEXT(SOURCE!H1626,"????0"),"  ","")," ",""))   &amp;","&amp; IF(lookups!$J$2-3 &gt;= 0, REPT(" ",lookups!$J$2-3-5), "")&amp;
      SOURCE!I1626&amp;
" | "&amp; IF(lookups!$K$2-LEN(SOURCE!I1626) &gt;= 0, REPT(" ",lookups!$K$2-LEN(SOURCE!I1626)), "")&amp;
      SOURCE!J1626&amp;      IF(lookups!$L$2-LEN(SOURCE!J1626) &gt;= 0, REPT(" ",lookups!$L$2-LEN(SOURCE!J1626)), "")&amp;
" | "&amp; IF(lookups!$K$2-LEN(SOURCE!I1626) &gt;= 0, REPT(" ",lookups!$K$2-LEN(SOURCE!I1626)), "")&amp;
      SOURCE!K1626&amp;      IF(lookups!$L$2-LEN(SOURCE!K1626) &gt;= 0, REPT(" ",lookups!$M$2-LEN(SOURCE!K1626)), "")&amp;
" | "&amp; SOURCE!L1626&amp;      IF(lookups!$O$2-LEN(SOURCE!L1626) &gt;= 0, REPT(" ",lookups!$O$2-LEN(SOURCE!L1626)), "")&amp;
" | "&amp; SOURCE!M1626&amp;      IF(lookups!$P$2-LEN(SOURCE!M1626) &gt;= 0, REPT(" ",lookups!$P$2-LEN(SOURCE!M1626)), "")&amp;
      "},"&amp;IF(SOURCE!O1626&lt;&gt;"",""&amp;SOURCE!O1626,"")
 )
)
)</f>
        <v>/* 1588 */  { fnGetSignificantDigits,       NOPARAM,                     "SDIGS?",                                      "SDIGS?",                                      (0 &lt;&lt; TAM_MAX_BITS) |     0, CAT_FNCT | SLS_ENABLED   | US_ENABLED   | EIM_DISABLED | PTP_NONE         },</v>
      </c>
    </row>
    <row r="1627" spans="1:1">
      <c r="A1627" s="80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IF(lookups!$E$2-LEN(SOURCE!C1627) &gt;= 0, REPT(" ",lookups!$E$2-LEN(SOURCE!C1627)), "")&amp;
      SOURCE!D1627&amp;", "&amp; IF(lookups!$F$2-LEN(SOURCE!D1627) &gt;= 0, REPT(" ",lookups!$F$2-LEN(SOURCE!D1627)), "")&amp;
      SOURCE!E1627&amp;", "&amp; IF(lookups!$G$2-LEN(SOURCE!E1627) &gt;=0, REPT(" ",lookups!$G$2-LEN(SOURCE!E1627)), "")&amp;
      SOURCE!F1627&amp;", "&amp; IF(lookups!$H$2-LEN(SOURCE!F1627) &gt;= 0, REPT(" ",lookups!$H$2-LEN(SOURCE!F1627)+2), "")&amp;"("&amp;
      SUBSTITUTE(TEXT(SOURCE!G1627,"??0"),"  ","")&amp;" &lt;&lt; TAM_MAX_BITS) |"&amp; IF(lookups!$I$2-3 &gt;= 0, REPT(" ",MAX(1,lookups!$I$2-5+4+1-1-LEN(  IF(ISTEXT(SOURCE!H1627),SOURCE!H1627,  SUBSTITUTE(SUBSTITUTE(TEXT(SOURCE!H1627,"????0"),"  ","")," ",""))   ))), "")&amp;
       IF(ISTEXT(SOURCE!H1627),SOURCE!H1627, SUBSTITUTE(SUBSTITUTE(TEXT(SOURCE!H1627,"????0"),"  ","")," ",""))   &amp;","&amp; IF(lookups!$J$2-3 &gt;= 0, REPT(" ",lookups!$J$2-3-5), "")&amp;
      SOURCE!I1627&amp;
" | "&amp; IF(lookups!$K$2-LEN(SOURCE!I1627) &gt;= 0, REPT(" ",lookups!$K$2-LEN(SOURCE!I1627)), "")&amp;
      SOURCE!J1627&amp;      IF(lookups!$L$2-LEN(SOURCE!J1627) &gt;= 0, REPT(" ",lookups!$L$2-LEN(SOURCE!J1627)), "")&amp;
" | "&amp; IF(lookups!$K$2-LEN(SOURCE!I1627) &gt;= 0, REPT(" ",lookups!$K$2-LEN(SOURCE!I1627)), "")&amp;
      SOURCE!K1627&amp;      IF(lookups!$L$2-LEN(SOURCE!K1627) &gt;= 0, REPT(" ",lookups!$M$2-LEN(SOURCE!K1627)), "")&amp;
" | "&amp; SOURCE!L1627&amp;      IF(lookups!$O$2-LEN(SOURCE!L1627) &gt;= 0, REPT(" ",lookups!$O$2-LEN(SOURCE!L1627)), "")&amp;
" | "&amp; SOURCE!M1627&amp;      IF(lookups!$P$2-LEN(SOURCE!M1627) &gt;= 0, REPT(" ",lookups!$P$2-LEN(SOURCE!M1627)), "")&amp;
      "},"&amp;IF(SOURCE!O1627&lt;&gt;"",""&amp;SOURCE!O1627,"")
 )
)
)</f>
        <v>/* 1589 */  { fnSeed,                       NOPARAM,                     "SEED",                                        "SEED",                                        (0 &lt;&lt; TAM_MAX_BITS) |     0, CAT_FNCT | SLS_ENABLED   | US_ENABLED   | EIM_DISABLED | PTP_NONE         },</v>
      </c>
    </row>
    <row r="1628" spans="1:1">
      <c r="A1628" s="80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IF(lookups!$E$2-LEN(SOURCE!C1628) &gt;= 0, REPT(" ",lookups!$E$2-LEN(SOURCE!C1628)), "")&amp;
      SOURCE!D1628&amp;", "&amp; IF(lookups!$F$2-LEN(SOURCE!D1628) &gt;= 0, REPT(" ",lookups!$F$2-LEN(SOURCE!D1628)), "")&amp;
      SOURCE!E1628&amp;", "&amp; IF(lookups!$G$2-LEN(SOURCE!E1628) &gt;=0, REPT(" ",lookups!$G$2-LEN(SOURCE!E1628)), "")&amp;
      SOURCE!F1628&amp;", "&amp; IF(lookups!$H$2-LEN(SOURCE!F1628) &gt;= 0, REPT(" ",lookups!$H$2-LEN(SOURCE!F1628)+2), "")&amp;"("&amp;
      SUBSTITUTE(TEXT(SOURCE!G1628,"??0"),"  ","")&amp;" &lt;&lt; TAM_MAX_BITS) |"&amp; IF(lookups!$I$2-3 &gt;= 0, REPT(" ",MAX(1,lookups!$I$2-5+4+1-1-LEN(  IF(ISTEXT(SOURCE!H1628),SOURCE!H1628,  SUBSTITUTE(SUBSTITUTE(TEXT(SOURCE!H1628,"????0"),"  ","")," ",""))   ))), "")&amp;
       IF(ISTEXT(SOURCE!H1628),SOURCE!H1628, SUBSTITUTE(SUBSTITUTE(TEXT(SOURCE!H1628,"????0"),"  ","")," ",""))   &amp;","&amp; IF(lookups!$J$2-3 &gt;= 0, REPT(" ",lookups!$J$2-3-5), "")&amp;
      SOURCE!I1628&amp;
" | "&amp; IF(lookups!$K$2-LEN(SOURCE!I1628) &gt;= 0, REPT(" ",lookups!$K$2-LEN(SOURCE!I1628)), "")&amp;
      SOURCE!J1628&amp;      IF(lookups!$L$2-LEN(SOURCE!J1628) &gt;= 0, REPT(" ",lookups!$L$2-LEN(SOURCE!J1628)), "")&amp;
" | "&amp; IF(lookups!$K$2-LEN(SOURCE!I1628) &gt;= 0, REPT(" ",lookups!$K$2-LEN(SOURCE!I1628)), "")&amp;
      SOURCE!K1628&amp;      IF(lookups!$L$2-LEN(SOURCE!K1628) &gt;= 0, REPT(" ",lookups!$M$2-LEN(SOURCE!K1628)), "")&amp;
" | "&amp; SOURCE!L1628&amp;      IF(lookups!$O$2-LEN(SOURCE!L1628) &gt;= 0, REPT(" ",lookups!$O$2-LEN(SOURCE!L1628)), "")&amp;
" | "&amp; SOURCE!M1628&amp;      IF(lookups!$P$2-LEN(SOURCE!M1628) &gt;= 0, REPT(" ",lookups!$P$2-LEN(SOURCE!M1628)), "")&amp;
      "},"&amp;IF(SOURCE!O1628&lt;&gt;"",""&amp;SOURCE!O1628,"")
 )
)
)</f>
        <v>/* 1590 */  { fnSaveProgram,                TM_LABEL,                    "WRITEP",                                      "WRITEP",                                      (0 &lt;&lt; TAM_MAX_BITS) |     0, CAT_FNCT | SLS_ENABLED   | US_CANCEL    | EIM_DISABLED | PTP_DISABLED     },</v>
      </c>
    </row>
    <row r="1629" spans="1:1">
      <c r="A1629" s="80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IF(lookups!$E$2-LEN(SOURCE!C1629) &gt;= 0, REPT(" ",lookups!$E$2-LEN(SOURCE!C1629)), "")&amp;
      SOURCE!D1629&amp;", "&amp; IF(lookups!$F$2-LEN(SOURCE!D1629) &gt;= 0, REPT(" ",lookups!$F$2-LEN(SOURCE!D1629)), "")&amp;
      SOURCE!E1629&amp;", "&amp; IF(lookups!$G$2-LEN(SOURCE!E1629) &gt;=0, REPT(" ",lookups!$G$2-LEN(SOURCE!E1629)), "")&amp;
      SOURCE!F1629&amp;", "&amp; IF(lookups!$H$2-LEN(SOURCE!F1629) &gt;= 0, REPT(" ",lookups!$H$2-LEN(SOURCE!F1629)+2), "")&amp;"("&amp;
      SUBSTITUTE(TEXT(SOURCE!G1629,"??0"),"  ","")&amp;" &lt;&lt; TAM_MAX_BITS) |"&amp; IF(lookups!$I$2-3 &gt;= 0, REPT(" ",MAX(1,lookups!$I$2-5+4+1-1-LEN(  IF(ISTEXT(SOURCE!H1629),SOURCE!H1629,  SUBSTITUTE(SUBSTITUTE(TEXT(SOURCE!H1629,"????0"),"  ","")," ",""))   ))), "")&amp;
       IF(ISTEXT(SOURCE!H1629),SOURCE!H1629, SUBSTITUTE(SUBSTITUTE(TEXT(SOURCE!H1629,"????0"),"  ","")," ",""))   &amp;","&amp; IF(lookups!$J$2-3 &gt;= 0, REPT(" ",lookups!$J$2-3-5), "")&amp;
      SOURCE!I1629&amp;
" | "&amp; IF(lookups!$K$2-LEN(SOURCE!I1629) &gt;= 0, REPT(" ",lookups!$K$2-LEN(SOURCE!I1629)), "")&amp;
      SOURCE!J1629&amp;      IF(lookups!$L$2-LEN(SOURCE!J1629) &gt;= 0, REPT(" ",lookups!$L$2-LEN(SOURCE!J1629)), "")&amp;
" | "&amp; IF(lookups!$K$2-LEN(SOURCE!I1629) &gt;= 0, REPT(" ",lookups!$K$2-LEN(SOURCE!I1629)), "")&amp;
      SOURCE!K1629&amp;      IF(lookups!$L$2-LEN(SOURCE!K1629) &gt;= 0, REPT(" ",lookups!$M$2-LEN(SOURCE!K1629)), "")&amp;
" | "&amp; SOURCE!L1629&amp;      IF(lookups!$O$2-LEN(SOURCE!L1629) &gt;= 0, REPT(" ",lookups!$O$2-LEN(SOURCE!L1629)), "")&amp;
" | "&amp; SOURCE!M1629&amp;      IF(lookups!$P$2-LEN(SOURCE!M1629) &gt;= 0, REPT(" ",lookups!$P$2-LEN(SOURCE!M1629)), "")&amp;
      "},"&amp;IF(SOURCE!O1629&lt;&gt;"",""&amp;SOURCE!O1629,"")
 )
)
)</f>
        <v>/* 1591 */  { configCommon,                 CFG_CHINA,                   "SETCHN",                                      "CHINA",                                       (0 &lt;&lt; TAM_MAX_BITS) |     0, CAT_FNCT | SLS_ENABLED   | US_ENABLED   | EIM_DISABLED | PTP_NONE         },</v>
      </c>
    </row>
    <row r="1630" spans="1:1">
      <c r="A1630" s="80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IF(lookups!$E$2-LEN(SOURCE!C1630) &gt;= 0, REPT(" ",lookups!$E$2-LEN(SOURCE!C1630)), "")&amp;
      SOURCE!D1630&amp;", "&amp; IF(lookups!$F$2-LEN(SOURCE!D1630) &gt;= 0, REPT(" ",lookups!$F$2-LEN(SOURCE!D1630)), "")&amp;
      SOURCE!E1630&amp;", "&amp; IF(lookups!$G$2-LEN(SOURCE!E1630) &gt;=0, REPT(" ",lookups!$G$2-LEN(SOURCE!E1630)), "")&amp;
      SOURCE!F1630&amp;", "&amp; IF(lookups!$H$2-LEN(SOURCE!F1630) &gt;= 0, REPT(" ",lookups!$H$2-LEN(SOURCE!F1630)+2), "")&amp;"("&amp;
      SUBSTITUTE(TEXT(SOURCE!G1630,"??0"),"  ","")&amp;" &lt;&lt; TAM_MAX_BITS) |"&amp; IF(lookups!$I$2-3 &gt;= 0, REPT(" ",MAX(1,lookups!$I$2-5+4+1-1-LEN(  IF(ISTEXT(SOURCE!H1630),SOURCE!H1630,  SUBSTITUTE(SUBSTITUTE(TEXT(SOURCE!H1630,"????0"),"  ","")," ",""))   ))), "")&amp;
       IF(ISTEXT(SOURCE!H1630),SOURCE!H1630, SUBSTITUTE(SUBSTITUTE(TEXT(SOURCE!H1630,"????0"),"  ","")," ",""))   &amp;","&amp; IF(lookups!$J$2-3 &gt;= 0, REPT(" ",lookups!$J$2-3-5), "")&amp;
      SOURCE!I1630&amp;
" | "&amp; IF(lookups!$K$2-LEN(SOURCE!I1630) &gt;= 0, REPT(" ",lookups!$K$2-LEN(SOURCE!I1630)), "")&amp;
      SOURCE!J1630&amp;      IF(lookups!$L$2-LEN(SOURCE!J1630) &gt;= 0, REPT(" ",lookups!$L$2-LEN(SOURCE!J1630)), "")&amp;
" | "&amp; IF(lookups!$K$2-LEN(SOURCE!I1630) &gt;= 0, REPT(" ",lookups!$K$2-LEN(SOURCE!I1630)), "")&amp;
      SOURCE!K1630&amp;      IF(lookups!$L$2-LEN(SOURCE!K1630) &gt;= 0, REPT(" ",lookups!$M$2-LEN(SOURCE!K1630)), "")&amp;
" | "&amp; SOURCE!L1630&amp;      IF(lookups!$O$2-LEN(SOURCE!L1630) &gt;= 0, REPT(" ",lookups!$O$2-LEN(SOURCE!L1630)), "")&amp;
" | "&amp; SOURCE!M1630&amp;      IF(lookups!$P$2-LEN(SOURCE!M1630) &gt;= 0, REPT(" ",lookups!$P$2-LEN(SOURCE!M1630)), "")&amp;
      "},"&amp;IF(SOURCE!O1630&lt;&gt;"",""&amp;SOURCE!O1630,"")
 )
)
)</f>
        <v>/* 1592 */  { fnSetDate,                    NOPARAM,                     "SETDAT",                                      "SETDAT",                                      (0 &lt;&lt; TAM_MAX_BITS) |     0, CAT_FNCT | SLS_ENABLED   | US_ENABLED   | EIM_DISABLED | PTP_NONE         },</v>
      </c>
    </row>
    <row r="1631" spans="1:1">
      <c r="A1631" s="80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IF(lookups!$E$2-LEN(SOURCE!C1631) &gt;= 0, REPT(" ",lookups!$E$2-LEN(SOURCE!C1631)), "")&amp;
      SOURCE!D1631&amp;", "&amp; IF(lookups!$F$2-LEN(SOURCE!D1631) &gt;= 0, REPT(" ",lookups!$F$2-LEN(SOURCE!D1631)), "")&amp;
      SOURCE!E1631&amp;", "&amp; IF(lookups!$G$2-LEN(SOURCE!E1631) &gt;=0, REPT(" ",lookups!$G$2-LEN(SOURCE!E1631)), "")&amp;
      SOURCE!F1631&amp;", "&amp; IF(lookups!$H$2-LEN(SOURCE!F1631) &gt;= 0, REPT(" ",lookups!$H$2-LEN(SOURCE!F1631)+2), "")&amp;"("&amp;
      SUBSTITUTE(TEXT(SOURCE!G1631,"??0"),"  ","")&amp;" &lt;&lt; TAM_MAX_BITS) |"&amp; IF(lookups!$I$2-3 &gt;= 0, REPT(" ",MAX(1,lookups!$I$2-5+4+1-1-LEN(  IF(ISTEXT(SOURCE!H1631),SOURCE!H1631,  SUBSTITUTE(SUBSTITUTE(TEXT(SOURCE!H1631,"????0"),"  ","")," ",""))   ))), "")&amp;
       IF(ISTEXT(SOURCE!H1631),SOURCE!H1631, SUBSTITUTE(SUBSTITUTE(TEXT(SOURCE!H1631,"????0"),"  ","")," ",""))   &amp;","&amp; IF(lookups!$J$2-3 &gt;= 0, REPT(" ",lookups!$J$2-3-5), "")&amp;
      SOURCE!I1631&amp;
" | "&amp; IF(lookups!$K$2-LEN(SOURCE!I1631) &gt;= 0, REPT(" ",lookups!$K$2-LEN(SOURCE!I1631)), "")&amp;
      SOURCE!J1631&amp;      IF(lookups!$L$2-LEN(SOURCE!J1631) &gt;= 0, REPT(" ",lookups!$L$2-LEN(SOURCE!J1631)), "")&amp;
" | "&amp; IF(lookups!$K$2-LEN(SOURCE!I1631) &gt;= 0, REPT(" ",lookups!$K$2-LEN(SOURCE!I1631)), "")&amp;
      SOURCE!K1631&amp;      IF(lookups!$L$2-LEN(SOURCE!K1631) &gt;= 0, REPT(" ",lookups!$M$2-LEN(SOURCE!K1631)), "")&amp;
" | "&amp; SOURCE!L1631&amp;      IF(lookups!$O$2-LEN(SOURCE!L1631) &gt;= 0, REPT(" ",lookups!$O$2-LEN(SOURCE!L1631)), "")&amp;
" | "&amp; SOURCE!M1631&amp;      IF(lookups!$P$2-LEN(SOURCE!M1631) &gt;= 0, REPT(" ",lookups!$P$2-LEN(SOURCE!M1631)), "")&amp;
      "},"&amp;IF(SOURCE!O1631&lt;&gt;"",""&amp;SOURCE!O1631,"")
 )
)
)</f>
        <v>/* 1593 */  { configCommon,                 CFG_EUROPE,                  "SETEUR",                                      "EUROPE",                                      (0 &lt;&lt; TAM_MAX_BITS) |     0, CAT_FNCT | SLS_ENABLED   | US_ENABLED   | EIM_DISABLED | PTP_NONE         },</v>
      </c>
    </row>
    <row r="1632" spans="1:1">
      <c r="A1632" s="80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IF(lookups!$E$2-LEN(SOURCE!C1632) &gt;= 0, REPT(" ",lookups!$E$2-LEN(SOURCE!C1632)), "")&amp;
      SOURCE!D1632&amp;", "&amp; IF(lookups!$F$2-LEN(SOURCE!D1632) &gt;= 0, REPT(" ",lookups!$F$2-LEN(SOURCE!D1632)), "")&amp;
      SOURCE!E1632&amp;", "&amp; IF(lookups!$G$2-LEN(SOURCE!E1632) &gt;=0, REPT(" ",lookups!$G$2-LEN(SOURCE!E1632)), "")&amp;
      SOURCE!F1632&amp;", "&amp; IF(lookups!$H$2-LEN(SOURCE!F1632) &gt;= 0, REPT(" ",lookups!$H$2-LEN(SOURCE!F1632)+2), "")&amp;"("&amp;
      SUBSTITUTE(TEXT(SOURCE!G1632,"??0"),"  ","")&amp;" &lt;&lt; TAM_MAX_BITS) |"&amp; IF(lookups!$I$2-3 &gt;= 0, REPT(" ",MAX(1,lookups!$I$2-5+4+1-1-LEN(  IF(ISTEXT(SOURCE!H1632),SOURCE!H1632,  SUBSTITUTE(SUBSTITUTE(TEXT(SOURCE!H1632,"????0"),"  ","")," ",""))   ))), "")&amp;
       IF(ISTEXT(SOURCE!H1632),SOURCE!H1632, SUBSTITUTE(SUBSTITUTE(TEXT(SOURCE!H1632,"????0"),"  ","")," ",""))   &amp;","&amp; IF(lookups!$J$2-3 &gt;= 0, REPT(" ",lookups!$J$2-3-5), "")&amp;
      SOURCE!I1632&amp;
" | "&amp; IF(lookups!$K$2-LEN(SOURCE!I1632) &gt;= 0, REPT(" ",lookups!$K$2-LEN(SOURCE!I1632)), "")&amp;
      SOURCE!J1632&amp;      IF(lookups!$L$2-LEN(SOURCE!J1632) &gt;= 0, REPT(" ",lookups!$L$2-LEN(SOURCE!J1632)), "")&amp;
" | "&amp; IF(lookups!$K$2-LEN(SOURCE!I1632) &gt;= 0, REPT(" ",lookups!$K$2-LEN(SOURCE!I1632)), "")&amp;
      SOURCE!K1632&amp;      IF(lookups!$L$2-LEN(SOURCE!K1632) &gt;= 0, REPT(" ",lookups!$M$2-LEN(SOURCE!K1632)), "")&amp;
" | "&amp; SOURCE!L1632&amp;      IF(lookups!$O$2-LEN(SOURCE!L1632) &gt;= 0, REPT(" ",lookups!$O$2-LEN(SOURCE!L1632)), "")&amp;
" | "&amp; SOURCE!M1632&amp;      IF(lookups!$P$2-LEN(SOURCE!M1632) &gt;= 0, REPT(" ",lookups!$P$2-LEN(SOURCE!M1632)), "")&amp;
      "},"&amp;IF(SOURCE!O1632&lt;&gt;"",""&amp;SOURCE!O1632,"")
 )
)
)</f>
        <v>/* 1594 */  { configCommon,                 CFG_INDIA,                   "SETIND",                                      "INDIA",                                       (0 &lt;&lt; TAM_MAX_BITS) |     0, CAT_FNCT | SLS_ENABLED   | US_ENABLED   | EIM_DISABLED | PTP_NONE         },</v>
      </c>
    </row>
    <row r="1633" spans="1:1">
      <c r="A1633" s="80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IF(lookups!$E$2-LEN(SOURCE!C1633) &gt;= 0, REPT(" ",lookups!$E$2-LEN(SOURCE!C1633)), "")&amp;
      SOURCE!D1633&amp;", "&amp; IF(lookups!$F$2-LEN(SOURCE!D1633) &gt;= 0, REPT(" ",lookups!$F$2-LEN(SOURCE!D1633)), "")&amp;
      SOURCE!E1633&amp;", "&amp; IF(lookups!$G$2-LEN(SOURCE!E1633) &gt;=0, REPT(" ",lookups!$G$2-LEN(SOURCE!E1633)), "")&amp;
      SOURCE!F1633&amp;", "&amp; IF(lookups!$H$2-LEN(SOURCE!F1633) &gt;= 0, REPT(" ",lookups!$H$2-LEN(SOURCE!F1633)+2), "")&amp;"("&amp;
      SUBSTITUTE(TEXT(SOURCE!G1633,"??0"),"  ","")&amp;" &lt;&lt; TAM_MAX_BITS) |"&amp; IF(lookups!$I$2-3 &gt;= 0, REPT(" ",MAX(1,lookups!$I$2-5+4+1-1-LEN(  IF(ISTEXT(SOURCE!H1633),SOURCE!H1633,  SUBSTITUTE(SUBSTITUTE(TEXT(SOURCE!H1633,"????0"),"  ","")," ",""))   ))), "")&amp;
       IF(ISTEXT(SOURCE!H1633),SOURCE!H1633, SUBSTITUTE(SUBSTITUTE(TEXT(SOURCE!H1633,"????0"),"  ","")," ",""))   &amp;","&amp; IF(lookups!$J$2-3 &gt;= 0, REPT(" ",lookups!$J$2-3-5), "")&amp;
      SOURCE!I1633&amp;
" | "&amp; IF(lookups!$K$2-LEN(SOURCE!I1633) &gt;= 0, REPT(" ",lookups!$K$2-LEN(SOURCE!I1633)), "")&amp;
      SOURCE!J1633&amp;      IF(lookups!$L$2-LEN(SOURCE!J1633) &gt;= 0, REPT(" ",lookups!$L$2-LEN(SOURCE!J1633)), "")&amp;
" | "&amp; IF(lookups!$K$2-LEN(SOURCE!I1633) &gt;= 0, REPT(" ",lookups!$K$2-LEN(SOURCE!I1633)), "")&amp;
      SOURCE!K1633&amp;      IF(lookups!$L$2-LEN(SOURCE!K1633) &gt;= 0, REPT(" ",lookups!$M$2-LEN(SOURCE!K1633)), "")&amp;
" | "&amp; SOURCE!L1633&amp;      IF(lookups!$O$2-LEN(SOURCE!L1633) &gt;= 0, REPT(" ",lookups!$O$2-LEN(SOURCE!L1633)), "")&amp;
" | "&amp; SOURCE!M1633&amp;      IF(lookups!$P$2-LEN(SOURCE!M1633) &gt;= 0, REPT(" ",lookups!$P$2-LEN(SOURCE!M1633)), "")&amp;
      "},"&amp;IF(SOURCE!O1633&lt;&gt;"",""&amp;SOURCE!O1633,"")
 )
)
)</f>
        <v>/* 1595 */  { configCommon,                 CFG_JAPAN,                   "SETJPN",                                      "JAPAN",                                       (0 &lt;&lt; TAM_MAX_BITS) |     0, CAT_FNCT | SLS_ENABLED   | US_ENABLED   | EIM_DISABLED | PTP_NONE         },</v>
      </c>
    </row>
    <row r="1634" spans="1:1">
      <c r="A1634" s="80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IF(lookups!$E$2-LEN(SOURCE!C1634) &gt;= 0, REPT(" ",lookups!$E$2-LEN(SOURCE!C1634)), "")&amp;
      SOURCE!D1634&amp;", "&amp; IF(lookups!$F$2-LEN(SOURCE!D1634) &gt;= 0, REPT(" ",lookups!$F$2-LEN(SOURCE!D1634)), "")&amp;
      SOURCE!E1634&amp;", "&amp; IF(lookups!$G$2-LEN(SOURCE!E1634) &gt;=0, REPT(" ",lookups!$G$2-LEN(SOURCE!E1634)), "")&amp;
      SOURCE!F1634&amp;", "&amp; IF(lookups!$H$2-LEN(SOURCE!F1634) &gt;= 0, REPT(" ",lookups!$H$2-LEN(SOURCE!F1634)+2), "")&amp;"("&amp;
      SUBSTITUTE(TEXT(SOURCE!G1634,"??0"),"  ","")&amp;" &lt;&lt; TAM_MAX_BITS) |"&amp; IF(lookups!$I$2-3 &gt;= 0, REPT(" ",MAX(1,lookups!$I$2-5+4+1-1-LEN(  IF(ISTEXT(SOURCE!H1634),SOURCE!H1634,  SUBSTITUTE(SUBSTITUTE(TEXT(SOURCE!H1634,"????0"),"  ","")," ",""))   ))), "")&amp;
       IF(ISTEXT(SOURCE!H1634),SOURCE!H1634, SUBSTITUTE(SUBSTITUTE(TEXT(SOURCE!H1634,"????0"),"  ","")," ",""))   &amp;","&amp; IF(lookups!$J$2-3 &gt;= 0, REPT(" ",lookups!$J$2-3-5), "")&amp;
      SOURCE!I1634&amp;
" | "&amp; IF(lookups!$K$2-LEN(SOURCE!I1634) &gt;= 0, REPT(" ",lookups!$K$2-LEN(SOURCE!I1634)), "")&amp;
      SOURCE!J1634&amp;      IF(lookups!$L$2-LEN(SOURCE!J1634) &gt;= 0, REPT(" ",lookups!$L$2-LEN(SOURCE!J1634)), "")&amp;
" | "&amp; IF(lookups!$K$2-LEN(SOURCE!I1634) &gt;= 0, REPT(" ",lookups!$K$2-LEN(SOURCE!I1634)), "")&amp;
      SOURCE!K1634&amp;      IF(lookups!$L$2-LEN(SOURCE!K1634) &gt;= 0, REPT(" ",lookups!$M$2-LEN(SOURCE!K1634)), "")&amp;
" | "&amp; SOURCE!L1634&amp;      IF(lookups!$O$2-LEN(SOURCE!L1634) &gt;= 0, REPT(" ",lookups!$O$2-LEN(SOURCE!L1634)), "")&amp;
" | "&amp; SOURCE!M1634&amp;      IF(lookups!$P$2-LEN(SOURCE!M1634) &gt;= 0, REPT(" ",lookups!$P$2-LEN(SOURCE!M1634)), "")&amp;
      "},"&amp;IF(SOURCE!O1634&lt;&gt;"",""&amp;SOURCE!O1634,"")
 )
)
)</f>
        <v>/* 1596 */  { configCommon,                 CFG_DFLT,                    "SETDFLT",                                     "DFLT",                                        (0 &lt;&lt; TAM_MAX_BITS) |     0, CAT_FNCT | SLS_ENABLED   | US_ENABLED   | EIM_DISABLED | PTP_NONE         },</v>
      </c>
    </row>
    <row r="1635" spans="1:1">
      <c r="A1635" s="80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IF(lookups!$E$2-LEN(SOURCE!C1635) &gt;= 0, REPT(" ",lookups!$E$2-LEN(SOURCE!C1635)), "")&amp;
      SOURCE!D1635&amp;", "&amp; IF(lookups!$F$2-LEN(SOURCE!D1635) &gt;= 0, REPT(" ",lookups!$F$2-LEN(SOURCE!D1635)), "")&amp;
      SOURCE!E1635&amp;", "&amp; IF(lookups!$G$2-LEN(SOURCE!E1635) &gt;=0, REPT(" ",lookups!$G$2-LEN(SOURCE!E1635)), "")&amp;
      SOURCE!F1635&amp;", "&amp; IF(lookups!$H$2-LEN(SOURCE!F1635) &gt;= 0, REPT(" ",lookups!$H$2-LEN(SOURCE!F1635)+2), "")&amp;"("&amp;
      SUBSTITUTE(TEXT(SOURCE!G1635,"??0"),"  ","")&amp;" &lt;&lt; TAM_MAX_BITS) |"&amp; IF(lookups!$I$2-3 &gt;= 0, REPT(" ",MAX(1,lookups!$I$2-5+4+1-1-LEN(  IF(ISTEXT(SOURCE!H1635),SOURCE!H1635,  SUBSTITUTE(SUBSTITUTE(TEXT(SOURCE!H1635,"????0"),"  ","")," ",""))   ))), "")&amp;
       IF(ISTEXT(SOURCE!H1635),SOURCE!H1635, SUBSTITUTE(SUBSTITUTE(TEXT(SOURCE!H1635,"????0"),"  ","")," ",""))   &amp;","&amp; IF(lookups!$J$2-3 &gt;= 0, REPT(" ",lookups!$J$2-3-5), "")&amp;
      SOURCE!I1635&amp;
" | "&amp; IF(lookups!$K$2-LEN(SOURCE!I1635) &gt;= 0, REPT(" ",lookups!$K$2-LEN(SOURCE!I1635)), "")&amp;
      SOURCE!J1635&amp;      IF(lookups!$L$2-LEN(SOURCE!J1635) &gt;= 0, REPT(" ",lookups!$L$2-LEN(SOURCE!J1635)), "")&amp;
" | "&amp; IF(lookups!$K$2-LEN(SOURCE!I1635) &gt;= 0, REPT(" ",lookups!$K$2-LEN(SOURCE!I1635)), "")&amp;
      SOURCE!K1635&amp;      IF(lookups!$L$2-LEN(SOURCE!K1635) &gt;= 0, REPT(" ",lookups!$M$2-LEN(SOURCE!K1635)), "")&amp;
" | "&amp; SOURCE!L1635&amp;      IF(lookups!$O$2-LEN(SOURCE!L1635) &gt;= 0, REPT(" ",lookups!$O$2-LEN(SOURCE!L1635)), "")&amp;
" | "&amp; SOURCE!M1635&amp;      IF(lookups!$P$2-LEN(SOURCE!M1635) &gt;= 0, REPT(" ",lookups!$P$2-LEN(SOURCE!M1635)), "")&amp;
      "},"&amp;IF(SOURCE!O1635&lt;&gt;"",""&amp;SOURCE!O1635,"")
 )
)
)</f>
        <v>/* 1597 */  { fnSetTime,                    NOPARAM,                     "SETTIM",                                      "SETTIM",                                      (0 &lt;&lt; TAM_MAX_BITS) |     0, CAT_FNCT | SLS_ENABLED   | US_ENABLED   | EIM_DISABLED | PTP_NONE         },</v>
      </c>
    </row>
    <row r="1636" spans="1:1">
      <c r="A1636" s="80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IF(lookups!$E$2-LEN(SOURCE!C1636) &gt;= 0, REPT(" ",lookups!$E$2-LEN(SOURCE!C1636)), "")&amp;
      SOURCE!D1636&amp;", "&amp; IF(lookups!$F$2-LEN(SOURCE!D1636) &gt;= 0, REPT(" ",lookups!$F$2-LEN(SOURCE!D1636)), "")&amp;
      SOURCE!E1636&amp;", "&amp; IF(lookups!$G$2-LEN(SOURCE!E1636) &gt;=0, REPT(" ",lookups!$G$2-LEN(SOURCE!E1636)), "")&amp;
      SOURCE!F1636&amp;", "&amp; IF(lookups!$H$2-LEN(SOURCE!F1636) &gt;= 0, REPT(" ",lookups!$H$2-LEN(SOURCE!F1636)+2), "")&amp;"("&amp;
      SUBSTITUTE(TEXT(SOURCE!G1636,"??0"),"  ","")&amp;" &lt;&lt; TAM_MAX_BITS) |"&amp; IF(lookups!$I$2-3 &gt;= 0, REPT(" ",MAX(1,lookups!$I$2-5+4+1-1-LEN(  IF(ISTEXT(SOURCE!H1636),SOURCE!H1636,  SUBSTITUTE(SUBSTITUTE(TEXT(SOURCE!H1636,"????0"),"  ","")," ",""))   ))), "")&amp;
       IF(ISTEXT(SOURCE!H1636),SOURCE!H1636, SUBSTITUTE(SUBSTITUTE(TEXT(SOURCE!H1636,"????0"),"  ","")," ",""))   &amp;","&amp; IF(lookups!$J$2-3 &gt;= 0, REPT(" ",lookups!$J$2-3-5), "")&amp;
      SOURCE!I1636&amp;
" | "&amp; IF(lookups!$K$2-LEN(SOURCE!I1636) &gt;= 0, REPT(" ",lookups!$K$2-LEN(SOURCE!I1636)), "")&amp;
      SOURCE!J1636&amp;      IF(lookups!$L$2-LEN(SOURCE!J1636) &gt;= 0, REPT(" ",lookups!$L$2-LEN(SOURCE!J1636)), "")&amp;
" | "&amp; IF(lookups!$K$2-LEN(SOURCE!I1636) &gt;= 0, REPT(" ",lookups!$K$2-LEN(SOURCE!I1636)), "")&amp;
      SOURCE!K1636&amp;      IF(lookups!$L$2-LEN(SOURCE!K1636) &gt;= 0, REPT(" ",lookups!$M$2-LEN(SOURCE!K1636)), "")&amp;
" | "&amp; SOURCE!L1636&amp;      IF(lookups!$O$2-LEN(SOURCE!L1636) &gt;= 0, REPT(" ",lookups!$O$2-LEN(SOURCE!L1636)), "")&amp;
" | "&amp; SOURCE!M1636&amp;      IF(lookups!$P$2-LEN(SOURCE!M1636) &gt;= 0, REPT(" ",lookups!$P$2-LEN(SOURCE!M1636)), "")&amp;
      "},"&amp;IF(SOURCE!O1636&lt;&gt;"",""&amp;SOURCE!O1636,"")
 )
)
)</f>
        <v>/* 1598 */  { configCommon,                 CFG_UK,                      "SETUK",                                       "UK",                                          (0 &lt;&lt; TAM_MAX_BITS) |     0, CAT_FNCT | SLS_ENABLED   | US_ENABLED   | EIM_DISABLED | PTP_NONE         },</v>
      </c>
    </row>
    <row r="1637" spans="1:1">
      <c r="A1637" s="80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IF(lookups!$E$2-LEN(SOURCE!C1637) &gt;= 0, REPT(" ",lookups!$E$2-LEN(SOURCE!C1637)), "")&amp;
      SOURCE!D1637&amp;", "&amp; IF(lookups!$F$2-LEN(SOURCE!D1637) &gt;= 0, REPT(" ",lookups!$F$2-LEN(SOURCE!D1637)), "")&amp;
      SOURCE!E1637&amp;", "&amp; IF(lookups!$G$2-LEN(SOURCE!E1637) &gt;=0, REPT(" ",lookups!$G$2-LEN(SOURCE!E1637)), "")&amp;
      SOURCE!F1637&amp;", "&amp; IF(lookups!$H$2-LEN(SOURCE!F1637) &gt;= 0, REPT(" ",lookups!$H$2-LEN(SOURCE!F1637)+2), "")&amp;"("&amp;
      SUBSTITUTE(TEXT(SOURCE!G1637,"??0"),"  ","")&amp;" &lt;&lt; TAM_MAX_BITS) |"&amp; IF(lookups!$I$2-3 &gt;= 0, REPT(" ",MAX(1,lookups!$I$2-5+4+1-1-LEN(  IF(ISTEXT(SOURCE!H1637),SOURCE!H1637,  SUBSTITUTE(SUBSTITUTE(TEXT(SOURCE!H1637,"????0"),"  ","")," ",""))   ))), "")&amp;
       IF(ISTEXT(SOURCE!H1637),SOURCE!H1637, SUBSTITUTE(SUBSTITUTE(TEXT(SOURCE!H1637,"????0"),"  ","")," ",""))   &amp;","&amp; IF(lookups!$J$2-3 &gt;= 0, REPT(" ",lookups!$J$2-3-5), "")&amp;
      SOURCE!I1637&amp;
" | "&amp; IF(lookups!$K$2-LEN(SOURCE!I1637) &gt;= 0, REPT(" ",lookups!$K$2-LEN(SOURCE!I1637)), "")&amp;
      SOURCE!J1637&amp;      IF(lookups!$L$2-LEN(SOURCE!J1637) &gt;= 0, REPT(" ",lookups!$L$2-LEN(SOURCE!J1637)), "")&amp;
" | "&amp; IF(lookups!$K$2-LEN(SOURCE!I1637) &gt;= 0, REPT(" ",lookups!$K$2-LEN(SOURCE!I1637)), "")&amp;
      SOURCE!K1637&amp;      IF(lookups!$L$2-LEN(SOURCE!K1637) &gt;= 0, REPT(" ",lookups!$M$2-LEN(SOURCE!K1637)), "")&amp;
" | "&amp; SOURCE!L1637&amp;      IF(lookups!$O$2-LEN(SOURCE!L1637) &gt;= 0, REPT(" ",lookups!$O$2-LEN(SOURCE!L1637)), "")&amp;
" | "&amp; SOURCE!M1637&amp;      IF(lookups!$P$2-LEN(SOURCE!M1637) &gt;= 0, REPT(" ",lookups!$P$2-LEN(SOURCE!M1637)), "")&amp;
      "},"&amp;IF(SOURCE!O1637&lt;&gt;"",""&amp;SOURCE!O1637,"")
 )
)
)</f>
        <v>/* 1599 */  { configCommon,                 CFG_USA,                     "SETUSA",                                      "USA",                                         (0 &lt;&lt; TAM_MAX_BITS) |     0, CAT_FNCT | SLS_ENABLED   | US_ENABLED   | EIM_DISABLED | PTP_NONE         },</v>
      </c>
    </row>
    <row r="1638" spans="1:1">
      <c r="A1638" s="80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IF(lookups!$E$2-LEN(SOURCE!C1638) &gt;= 0, REPT(" ",lookups!$E$2-LEN(SOURCE!C1638)), "")&amp;
      SOURCE!D1638&amp;", "&amp; IF(lookups!$F$2-LEN(SOURCE!D1638) &gt;= 0, REPT(" ",lookups!$F$2-LEN(SOURCE!D1638)), "")&amp;
      SOURCE!E1638&amp;", "&amp; IF(lookups!$G$2-LEN(SOURCE!E1638) &gt;=0, REPT(" ",lookups!$G$2-LEN(SOURCE!E1638)), "")&amp;
      SOURCE!F1638&amp;", "&amp; IF(lookups!$H$2-LEN(SOURCE!F1638) &gt;= 0, REPT(" ",lookups!$H$2-LEN(SOURCE!F1638)+2), "")&amp;"("&amp;
      SUBSTITUTE(TEXT(SOURCE!G1638,"??0"),"  ","")&amp;" &lt;&lt; TAM_MAX_BITS) |"&amp; IF(lookups!$I$2-3 &gt;= 0, REPT(" ",MAX(1,lookups!$I$2-5+4+1-1-LEN(  IF(ISTEXT(SOURCE!H1638),SOURCE!H1638,  SUBSTITUTE(SUBSTITUTE(TEXT(SOURCE!H1638,"????0"),"  ","")," ",""))   ))), "")&amp;
       IF(ISTEXT(SOURCE!H1638),SOURCE!H1638, SUBSTITUTE(SUBSTITUTE(TEXT(SOURCE!H1638,"????0"),"  ","")," ",""))   &amp;","&amp; IF(lookups!$J$2-3 &gt;= 0, REPT(" ",lookups!$J$2-3-5), "")&amp;
      SOURCE!I1638&amp;
" | "&amp; IF(lookups!$K$2-LEN(SOURCE!I1638) &gt;= 0, REPT(" ",lookups!$K$2-LEN(SOURCE!I1638)), "")&amp;
      SOURCE!J1638&amp;      IF(lookups!$L$2-LEN(SOURCE!J1638) &gt;= 0, REPT(" ",lookups!$L$2-LEN(SOURCE!J1638)), "")&amp;
" | "&amp; IF(lookups!$K$2-LEN(SOURCE!I1638) &gt;= 0, REPT(" ",lookups!$K$2-LEN(SOURCE!I1638)), "")&amp;
      SOURCE!K1638&amp;      IF(lookups!$L$2-LEN(SOURCE!K1638) &gt;= 0, REPT(" ",lookups!$M$2-LEN(SOURCE!K1638)), "")&amp;
" | "&amp; SOURCE!L1638&amp;      IF(lookups!$O$2-LEN(SOURCE!L1638) &gt;= 0, REPT(" ",lookups!$O$2-LEN(SOURCE!L1638)), "")&amp;
" | "&amp; SOURCE!M1638&amp;      IF(lookups!$P$2-LEN(SOURCE!M1638) &gt;= 0, REPT(" ",lookups!$P$2-LEN(SOURCE!M1638)), "")&amp;
      "},"&amp;IF(SOURCE!O1638&lt;&gt;"",""&amp;SOURCE!O1638,"")
 )
)
)</f>
        <v>/* 1600 */  { fnSign,                       NOPARAM,                     "sign",                                        "sign",                                        (0 &lt;&lt; TAM_MAX_BITS) |     0, CAT_FNCT | SLS_ENABLED   | US_ENABLED   | EIM_DISABLED | PTP_NONE         },</v>
      </c>
    </row>
    <row r="1639" spans="1:1">
      <c r="A1639" s="80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IF(lookups!$E$2-LEN(SOURCE!C1639) &gt;= 0, REPT(" ",lookups!$E$2-LEN(SOURCE!C1639)), "")&amp;
      SOURCE!D1639&amp;", "&amp; IF(lookups!$F$2-LEN(SOURCE!D1639) &gt;= 0, REPT(" ",lookups!$F$2-LEN(SOURCE!D1639)), "")&amp;
      SOURCE!E1639&amp;", "&amp; IF(lookups!$G$2-LEN(SOURCE!E1639) &gt;=0, REPT(" ",lookups!$G$2-LEN(SOURCE!E1639)), "")&amp;
      SOURCE!F1639&amp;", "&amp; IF(lookups!$H$2-LEN(SOURCE!F1639) &gt;= 0, REPT(" ",lookups!$H$2-LEN(SOURCE!F1639)+2), "")&amp;"("&amp;
      SUBSTITUTE(TEXT(SOURCE!G1639,"??0"),"  ","")&amp;" &lt;&lt; TAM_MAX_BITS) |"&amp; IF(lookups!$I$2-3 &gt;= 0, REPT(" ",MAX(1,lookups!$I$2-5+4+1-1-LEN(  IF(ISTEXT(SOURCE!H1639),SOURCE!H1639,  SUBSTITUTE(SUBSTITUTE(TEXT(SOURCE!H1639,"????0"),"  ","")," ",""))   ))), "")&amp;
       IF(ISTEXT(SOURCE!H1639),SOURCE!H1639, SUBSTITUTE(SUBSTITUTE(TEXT(SOURCE!H1639,"????0"),"  ","")," ",""))   &amp;","&amp; IF(lookups!$J$2-3 &gt;= 0, REPT(" ",lookups!$J$2-3-5), "")&amp;
      SOURCE!I1639&amp;
" | "&amp; IF(lookups!$K$2-LEN(SOURCE!I1639) &gt;= 0, REPT(" ",lookups!$K$2-LEN(SOURCE!I1639)), "")&amp;
      SOURCE!J1639&amp;      IF(lookups!$L$2-LEN(SOURCE!J1639) &gt;= 0, REPT(" ",lookups!$L$2-LEN(SOURCE!J1639)), "")&amp;
" | "&amp; IF(lookups!$K$2-LEN(SOURCE!I1639) &gt;= 0, REPT(" ",lookups!$K$2-LEN(SOURCE!I1639)), "")&amp;
      SOURCE!K1639&amp;      IF(lookups!$L$2-LEN(SOURCE!K1639) &gt;= 0, REPT(" ",lookups!$M$2-LEN(SOURCE!K1639)), "")&amp;
" | "&amp; SOURCE!L1639&amp;      IF(lookups!$O$2-LEN(SOURCE!L1639) &gt;= 0, REPT(" ",lookups!$O$2-LEN(SOURCE!L1639)), "")&amp;
" | "&amp; SOURCE!M1639&amp;      IF(lookups!$P$2-LEN(SOURCE!M1639) &gt;= 0, REPT(" ",lookups!$P$2-LEN(SOURCE!M1639)), "")&amp;
      "},"&amp;IF(SOURCE!O1639&lt;&gt;"",""&amp;SOURCE!O1639,"")
 )
)
)</f>
        <v>/* 1601 */  { fnIntegerMode,                SIM_SIGNMT,                  "SIGNMT",                                      "SIGNMT",                                      (0 &lt;&lt; TAM_MAX_BITS) |     0, CAT_FNCT | SLS_ENABLED   | US_ENABLED   | EIM_DISABLED | PTP_NONE         },</v>
      </c>
    </row>
    <row r="1640" spans="1:1">
      <c r="A1640" s="80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IF(lookups!$E$2-LEN(SOURCE!C1640) &gt;= 0, REPT(" ",lookups!$E$2-LEN(SOURCE!C1640)), "")&amp;
      SOURCE!D1640&amp;", "&amp; IF(lookups!$F$2-LEN(SOURCE!D1640) &gt;= 0, REPT(" ",lookups!$F$2-LEN(SOURCE!D1640)), "")&amp;
      SOURCE!E1640&amp;", "&amp; IF(lookups!$G$2-LEN(SOURCE!E1640) &gt;=0, REPT(" ",lookups!$G$2-LEN(SOURCE!E1640)), "")&amp;
      SOURCE!F1640&amp;", "&amp; IF(lookups!$H$2-LEN(SOURCE!F1640) &gt;= 0, REPT(" ",lookups!$H$2-LEN(SOURCE!F1640)+2), "")&amp;"("&amp;
      SUBSTITUTE(TEXT(SOURCE!G1640,"??0"),"  ","")&amp;" &lt;&lt; TAM_MAX_BITS) |"&amp; IF(lookups!$I$2-3 &gt;= 0, REPT(" ",MAX(1,lookups!$I$2-5+4+1-1-LEN(  IF(ISTEXT(SOURCE!H1640),SOURCE!H1640,  SUBSTITUTE(SUBSTITUTE(TEXT(SOURCE!H1640,"????0"),"  ","")," ",""))   ))), "")&amp;
       IF(ISTEXT(SOURCE!H1640),SOURCE!H1640, SUBSTITUTE(SUBSTITUTE(TEXT(SOURCE!H1640,"????0"),"  ","")," ",""))   &amp;","&amp; IF(lookups!$J$2-3 &gt;= 0, REPT(" ",lookups!$J$2-3-5), "")&amp;
      SOURCE!I1640&amp;
" | "&amp; IF(lookups!$K$2-LEN(SOURCE!I1640) &gt;= 0, REPT(" ",lookups!$K$2-LEN(SOURCE!I1640)), "")&amp;
      SOURCE!J1640&amp;      IF(lookups!$L$2-LEN(SOURCE!J1640) &gt;= 0, REPT(" ",lookups!$L$2-LEN(SOURCE!J1640)), "")&amp;
" | "&amp; IF(lookups!$K$2-LEN(SOURCE!I1640) &gt;= 0, REPT(" ",lookups!$K$2-LEN(SOURCE!I1640)), "")&amp;
      SOURCE!K1640&amp;      IF(lookups!$L$2-LEN(SOURCE!K1640) &gt;= 0, REPT(" ",lookups!$M$2-LEN(SOURCE!K1640)), "")&amp;
" | "&amp; SOURCE!L1640&amp;      IF(lookups!$O$2-LEN(SOURCE!L1640) &gt;= 0, REPT(" ",lookups!$O$2-LEN(SOURCE!L1640)), "")&amp;
" | "&amp; SOURCE!M1640&amp;      IF(lookups!$P$2-LEN(SOURCE!M1640) &gt;= 0, REPT(" ",lookups!$P$2-LEN(SOURCE!M1640)), "")&amp;
      "},"&amp;IF(SOURCE!O1640&lt;&gt;"",""&amp;SOURCE!O1640,"")
 )
)
)</f>
        <v>/* 1602 */  { fnSimultaneousLinearEquation, TM_VALUE,                    "SIM_EQ",                                      "SIM EQ",                                      (1 &lt;&lt; TAM_MAX_BITS) |    99, CAT_FNCT | SLS_ENABLED   | US_ENABLED   | EIM_DISABLED | PTP_NUMBER_8     },</v>
      </c>
    </row>
    <row r="1641" spans="1:1">
      <c r="A1641" s="80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IF(lookups!$E$2-LEN(SOURCE!C1641) &gt;= 0, REPT(" ",lookups!$E$2-LEN(SOURCE!C1641)), "")&amp;
      SOURCE!D1641&amp;", "&amp; IF(lookups!$F$2-LEN(SOURCE!D1641) &gt;= 0, REPT(" ",lookups!$F$2-LEN(SOURCE!D1641)), "")&amp;
      SOURCE!E1641&amp;", "&amp; IF(lookups!$G$2-LEN(SOURCE!E1641) &gt;=0, REPT(" ",lookups!$G$2-LEN(SOURCE!E1641)), "")&amp;
      SOURCE!F1641&amp;", "&amp; IF(lookups!$H$2-LEN(SOURCE!F1641) &gt;= 0, REPT(" ",lookups!$H$2-LEN(SOURCE!F1641)+2), "")&amp;"("&amp;
      SUBSTITUTE(TEXT(SOURCE!G1641,"??0"),"  ","")&amp;" &lt;&lt; TAM_MAX_BITS) |"&amp; IF(lookups!$I$2-3 &gt;= 0, REPT(" ",MAX(1,lookups!$I$2-5+4+1-1-LEN(  IF(ISTEXT(SOURCE!H1641),SOURCE!H1641,  SUBSTITUTE(SUBSTITUTE(TEXT(SOURCE!H1641,"????0"),"  ","")," ",""))   ))), "")&amp;
       IF(ISTEXT(SOURCE!H1641),SOURCE!H1641, SUBSTITUTE(SUBSTITUTE(TEXT(SOURCE!H1641,"????0"),"  ","")," ",""))   &amp;","&amp; IF(lookups!$J$2-3 &gt;= 0, REPT(" ",lookups!$J$2-3-5), "")&amp;
      SOURCE!I1641&amp;
" | "&amp; IF(lookups!$K$2-LEN(SOURCE!I1641) &gt;= 0, REPT(" ",lookups!$K$2-LEN(SOURCE!I1641)), "")&amp;
      SOURCE!J1641&amp;      IF(lookups!$L$2-LEN(SOURCE!J1641) &gt;= 0, REPT(" ",lookups!$L$2-LEN(SOURCE!J1641)), "")&amp;
" | "&amp; IF(lookups!$K$2-LEN(SOURCE!I1641) &gt;= 0, REPT(" ",lookups!$K$2-LEN(SOURCE!I1641)), "")&amp;
      SOURCE!K1641&amp;      IF(lookups!$L$2-LEN(SOURCE!K1641) &gt;= 0, REPT(" ",lookups!$M$2-LEN(SOURCE!K1641)), "")&amp;
" | "&amp; SOURCE!L1641&amp;      IF(lookups!$O$2-LEN(SOURCE!L1641) &gt;= 0, REPT(" ",lookups!$O$2-LEN(SOURCE!L1641)), "")&amp;
" | "&amp; SOURCE!M1641&amp;      IF(lookups!$P$2-LEN(SOURCE!M1641) &gt;= 0, REPT(" ",lookups!$P$2-LEN(SOURCE!M1641)), "")&amp;
      "},"&amp;IF(SOURCE!O1641&lt;&gt;"",""&amp;SOURCE!O1641,"")
 )
)
)</f>
        <v>/* 1603 */  { fnSkip,                       TM_VALUE,                    "SKIP",                                        "SKIP",                                        (0 &lt;&lt; TAM_MAX_BITS) |   255, CAT_FNCT | SLS_ENABLED   | US_ENABLED   | EIM_DISABLED | PTP_SKIP_BACK    },</v>
      </c>
    </row>
    <row r="1642" spans="1:1">
      <c r="A1642" s="80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IF(lookups!$E$2-LEN(SOURCE!C1642) &gt;= 0, REPT(" ",lookups!$E$2-LEN(SOURCE!C1642)), "")&amp;
      SOURCE!D1642&amp;", "&amp; IF(lookups!$F$2-LEN(SOURCE!D1642) &gt;= 0, REPT(" ",lookups!$F$2-LEN(SOURCE!D1642)), "")&amp;
      SOURCE!E1642&amp;", "&amp; IF(lookups!$G$2-LEN(SOURCE!E1642) &gt;=0, REPT(" ",lookups!$G$2-LEN(SOURCE!E1642)), "")&amp;
      SOURCE!F1642&amp;", "&amp; IF(lookups!$H$2-LEN(SOURCE!F1642) &gt;= 0, REPT(" ",lookups!$H$2-LEN(SOURCE!F1642)+2), "")&amp;"("&amp;
      SUBSTITUTE(TEXT(SOURCE!G1642,"??0"),"  ","")&amp;" &lt;&lt; TAM_MAX_BITS) |"&amp; IF(lookups!$I$2-3 &gt;= 0, REPT(" ",MAX(1,lookups!$I$2-5+4+1-1-LEN(  IF(ISTEXT(SOURCE!H1642),SOURCE!H1642,  SUBSTITUTE(SUBSTITUTE(TEXT(SOURCE!H1642,"????0"),"  ","")," ",""))   ))), "")&amp;
       IF(ISTEXT(SOURCE!H1642),SOURCE!H1642, SUBSTITUTE(SUBSTITUTE(TEXT(SOURCE!H1642,"????0"),"  ","")," ",""))   &amp;","&amp; IF(lookups!$J$2-3 &gt;= 0, REPT(" ",lookups!$J$2-3-5), "")&amp;
      SOURCE!I1642&amp;
" | "&amp; IF(lookups!$K$2-LEN(SOURCE!I1642) &gt;= 0, REPT(" ",lookups!$K$2-LEN(SOURCE!I1642)), "")&amp;
      SOURCE!J1642&amp;      IF(lookups!$L$2-LEN(SOURCE!J1642) &gt;= 0, REPT(" ",lookups!$L$2-LEN(SOURCE!J1642)), "")&amp;
" | "&amp; IF(lookups!$K$2-LEN(SOURCE!I1642) &gt;= 0, REPT(" ",lookups!$K$2-LEN(SOURCE!I1642)), "")&amp;
      SOURCE!K1642&amp;      IF(lookups!$L$2-LEN(SOURCE!K1642) &gt;= 0, REPT(" ",lookups!$M$2-LEN(SOURCE!K1642)), "")&amp;
" | "&amp; SOURCE!L1642&amp;      IF(lookups!$O$2-LEN(SOURCE!L1642) &gt;= 0, REPT(" ",lookups!$O$2-LEN(SOURCE!L1642)), "")&amp;
" | "&amp; SOURCE!M1642&amp;      IF(lookups!$P$2-LEN(SOURCE!M1642) &gt;= 0, REPT(" ",lookups!$P$2-LEN(SOURCE!M1642)), "")&amp;
      "},"&amp;IF(SOURCE!O1642&lt;&gt;"",""&amp;SOURCE!O1642,"")
 )
)
)</f>
        <v>/* 1604 */  { fnSlvq,                       NOPARAM,                     "SLVQ",                                        "SLVQ",                                        (0 &lt;&lt; TAM_MAX_BITS) |     0, CAT_FNCT | SLS_ENABLED   | US_ENABLED   | EIM_DISABLED | PTP_NONE         },</v>
      </c>
    </row>
    <row r="1643" spans="1:1">
      <c r="A1643" s="80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IF(lookups!$E$2-LEN(SOURCE!C1643) &gt;= 0, REPT(" ",lookups!$E$2-LEN(SOURCE!C1643)), "")&amp;
      SOURCE!D1643&amp;", "&amp; IF(lookups!$F$2-LEN(SOURCE!D1643) &gt;= 0, REPT(" ",lookups!$F$2-LEN(SOURCE!D1643)), "")&amp;
      SOURCE!E1643&amp;", "&amp; IF(lookups!$G$2-LEN(SOURCE!E1643) &gt;=0, REPT(" ",lookups!$G$2-LEN(SOURCE!E1643)), "")&amp;
      SOURCE!F1643&amp;", "&amp; IF(lookups!$H$2-LEN(SOURCE!F1643) &gt;= 0, REPT(" ",lookups!$H$2-LEN(SOURCE!F1643)+2), "")&amp;"("&amp;
      SUBSTITUTE(TEXT(SOURCE!G1643,"??0"),"  ","")&amp;" &lt;&lt; TAM_MAX_BITS) |"&amp; IF(lookups!$I$2-3 &gt;= 0, REPT(" ",MAX(1,lookups!$I$2-5+4+1-1-LEN(  IF(ISTEXT(SOURCE!H1643),SOURCE!H1643,  SUBSTITUTE(SUBSTITUTE(TEXT(SOURCE!H1643,"????0"),"  ","")," ",""))   ))), "")&amp;
       IF(ISTEXT(SOURCE!H1643),SOURCE!H1643, SUBSTITUTE(SUBSTITUTE(TEXT(SOURCE!H1643,"????0"),"  ","")," ",""))   &amp;","&amp; IF(lookups!$J$2-3 &gt;= 0, REPT(" ",lookups!$J$2-3-5), "")&amp;
      SOURCE!I1643&amp;
" | "&amp; IF(lookups!$K$2-LEN(SOURCE!I1643) &gt;= 0, REPT(" ",lookups!$K$2-LEN(SOURCE!I1643)), "")&amp;
      SOURCE!J1643&amp;      IF(lookups!$L$2-LEN(SOURCE!J1643) &gt;= 0, REPT(" ",lookups!$L$2-LEN(SOURCE!J1643)), "")&amp;
" | "&amp; IF(lookups!$K$2-LEN(SOURCE!I1643) &gt;= 0, REPT(" ",lookups!$K$2-LEN(SOURCE!I1643)), "")&amp;
      SOURCE!K1643&amp;      IF(lookups!$L$2-LEN(SOURCE!K1643) &gt;= 0, REPT(" ",lookups!$M$2-LEN(SOURCE!K1643)), "")&amp;
" | "&amp; SOURCE!L1643&amp;      IF(lookups!$O$2-LEN(SOURCE!L1643) &gt;= 0, REPT(" ",lookups!$O$2-LEN(SOURCE!L1643)), "")&amp;
" | "&amp; SOURCE!M1643&amp;      IF(lookups!$P$2-LEN(SOURCE!M1643) &gt;= 0, REPT(" ",lookups!$P$2-LEN(SOURCE!M1643)), "")&amp;
      "},"&amp;IF(SOURCE!O1643&lt;&gt;"",""&amp;SOURCE!O1643,"")
 )
)
)</f>
        <v>/* 1605 */  { fnStandardError,              NOPARAM,                     "s" STD_SUB_m,                                 "s" STD_SUB_m,                                 (0 &lt;&lt; TAM_MAX_BITS) |     0, CAT_FNCT | SLS_ENABLED   | US_ENABLED   | EIM_DISABLED | PTP_NONE         },</v>
      </c>
    </row>
    <row r="1644" spans="1:1">
      <c r="A1644" s="80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IF(lookups!$E$2-LEN(SOURCE!C1644) &gt;= 0, REPT(" ",lookups!$E$2-LEN(SOURCE!C1644)), "")&amp;
      SOURCE!D1644&amp;", "&amp; IF(lookups!$F$2-LEN(SOURCE!D1644) &gt;= 0, REPT(" ",lookups!$F$2-LEN(SOURCE!D1644)), "")&amp;
      SOURCE!E1644&amp;", "&amp; IF(lookups!$G$2-LEN(SOURCE!E1644) &gt;=0, REPT(" ",lookups!$G$2-LEN(SOURCE!E1644)), "")&amp;
      SOURCE!F1644&amp;", "&amp; IF(lookups!$H$2-LEN(SOURCE!F1644) &gt;= 0, REPT(" ",lookups!$H$2-LEN(SOURCE!F1644)+2), "")&amp;"("&amp;
      SUBSTITUTE(TEXT(SOURCE!G1644,"??0"),"  ","")&amp;" &lt;&lt; TAM_MAX_BITS) |"&amp; IF(lookups!$I$2-3 &gt;= 0, REPT(" ",MAX(1,lookups!$I$2-5+4+1-1-LEN(  IF(ISTEXT(SOURCE!H1644),SOURCE!H1644,  SUBSTITUTE(SUBSTITUTE(TEXT(SOURCE!H1644,"????0"),"  ","")," ",""))   ))), "")&amp;
       IF(ISTEXT(SOURCE!H1644),SOURCE!H1644, SUBSTITUTE(SUBSTITUTE(TEXT(SOURCE!H1644,"????0"),"  ","")," ",""))   &amp;","&amp; IF(lookups!$J$2-3 &gt;= 0, REPT(" ",lookups!$J$2-3-5), "")&amp;
      SOURCE!I1644&amp;
" | "&amp; IF(lookups!$K$2-LEN(SOURCE!I1644) &gt;= 0, REPT(" ",lookups!$K$2-LEN(SOURCE!I1644)), "")&amp;
      SOURCE!J1644&amp;      IF(lookups!$L$2-LEN(SOURCE!J1644) &gt;= 0, REPT(" ",lookups!$L$2-LEN(SOURCE!J1644)), "")&amp;
" | "&amp; IF(lookups!$K$2-LEN(SOURCE!I1644) &gt;= 0, REPT(" ",lookups!$K$2-LEN(SOURCE!I1644)), "")&amp;
      SOURCE!K1644&amp;      IF(lookups!$L$2-LEN(SOURCE!K1644) &gt;= 0, REPT(" ",lookups!$M$2-LEN(SOURCE!K1644)), "")&amp;
" | "&amp; SOURCE!L1644&amp;      IF(lookups!$O$2-LEN(SOURCE!L1644) &gt;= 0, REPT(" ",lookups!$O$2-LEN(SOURCE!L1644)), "")&amp;
" | "&amp; SOURCE!M1644&amp;      IF(lookups!$P$2-LEN(SOURCE!M1644) &gt;= 0, REPT(" ",lookups!$P$2-LEN(SOURCE!M1644)), "")&amp;
      "},"&amp;IF(SOURCE!O1644&lt;&gt;"",""&amp;SOURCE!O1644,"")
 )
)
)</f>
        <v>/* 1606 */  { fnGetIntegerSignMode,         NOPARAM,                     "ISM?",                                        "ISM?",                                        (0 &lt;&lt; TAM_MAX_BITS) |     0, CAT_FNCT | SLS_ENABLED   | US_ENABLED   | EIM_DISABLED | PTP_NONE         },</v>
      </c>
    </row>
    <row r="1645" spans="1:1">
      <c r="A1645" s="80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IF(lookups!$E$2-LEN(SOURCE!C1645) &gt;= 0, REPT(" ",lookups!$E$2-LEN(SOURCE!C1645)), "")&amp;
      SOURCE!D1645&amp;", "&amp; IF(lookups!$F$2-LEN(SOURCE!D1645) &gt;= 0, REPT(" ",lookups!$F$2-LEN(SOURCE!D1645)), "")&amp;
      SOURCE!E1645&amp;", "&amp; IF(lookups!$G$2-LEN(SOURCE!E1645) &gt;=0, REPT(" ",lookups!$G$2-LEN(SOURCE!E1645)), "")&amp;
      SOURCE!F1645&amp;", "&amp; IF(lookups!$H$2-LEN(SOURCE!F1645) &gt;= 0, REPT(" ",lookups!$H$2-LEN(SOURCE!F1645)+2), "")&amp;"("&amp;
      SUBSTITUTE(TEXT(SOURCE!G1645,"??0"),"  ","")&amp;" &lt;&lt; TAM_MAX_BITS) |"&amp; IF(lookups!$I$2-3 &gt;= 0, REPT(" ",MAX(1,lookups!$I$2-5+4+1-1-LEN(  IF(ISTEXT(SOURCE!H1645),SOURCE!H1645,  SUBSTITUTE(SUBSTITUTE(TEXT(SOURCE!H1645,"????0"),"  ","")," ",""))   ))), "")&amp;
       IF(ISTEXT(SOURCE!H1645),SOURCE!H1645, SUBSTITUTE(SUBSTITUTE(TEXT(SOURCE!H1645,"????0"),"  ","")," ",""))   &amp;","&amp; IF(lookups!$J$2-3 &gt;= 0, REPT(" ",lookups!$J$2-3-5), "")&amp;
      SOURCE!I1645&amp;
" | "&amp; IF(lookups!$K$2-LEN(SOURCE!I1645) &gt;= 0, REPT(" ",lookups!$K$2-LEN(SOURCE!I1645)), "")&amp;
      SOURCE!J1645&amp;      IF(lookups!$L$2-LEN(SOURCE!J1645) &gt;= 0, REPT(" ",lookups!$L$2-LEN(SOURCE!J1645)), "")&amp;
" | "&amp; IF(lookups!$K$2-LEN(SOURCE!I1645) &gt;= 0, REPT(" ",lookups!$K$2-LEN(SOURCE!I1645)), "")&amp;
      SOURCE!K1645&amp;      IF(lookups!$L$2-LEN(SOURCE!K1645) &gt;= 0, REPT(" ",lookups!$M$2-LEN(SOURCE!K1645)), "")&amp;
" | "&amp; SOURCE!L1645&amp;      IF(lookups!$O$2-LEN(SOURCE!L1645) &gt;= 0, REPT(" ",lookups!$O$2-LEN(SOURCE!L1645)), "")&amp;
" | "&amp; SOURCE!M1645&amp;      IF(lookups!$P$2-LEN(SOURCE!M1645) &gt;= 0, REPT(" ",lookups!$P$2-LEN(SOURCE!M1645)), "")&amp;
      "},"&amp;IF(SOURCE!O1645&lt;&gt;"",""&amp;SOURCE!O1645,"")
 )
)
)</f>
        <v>/* 1607 */  { fnWeightedStandardError,      NOPARAM,                     "s" STD_SUB_m STD_SUB_w,                       "s" STD_SUB_m STD_SUB_w,                       (0 &lt;&lt; TAM_MAX_BITS) |     0, CAT_FNCT | SLS_ENABLED   | US_ENABLED   | EIM_DISABLED | PTP_NONE         },</v>
      </c>
    </row>
    <row r="1646" spans="1:1">
      <c r="A1646" s="80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IF(lookups!$E$2-LEN(SOURCE!C1646) &gt;= 0, REPT(" ",lookups!$E$2-LEN(SOURCE!C1646)), "")&amp;
      SOURCE!D1646&amp;", "&amp; IF(lookups!$F$2-LEN(SOURCE!D1646) &gt;= 0, REPT(" ",lookups!$F$2-LEN(SOURCE!D1646)), "")&amp;
      SOURCE!E1646&amp;", "&amp; IF(lookups!$G$2-LEN(SOURCE!E1646) &gt;=0, REPT(" ",lookups!$G$2-LEN(SOURCE!E1646)), "")&amp;
      SOURCE!F1646&amp;", "&amp; IF(lookups!$H$2-LEN(SOURCE!F1646) &gt;= 0, REPT(" ",lookups!$H$2-LEN(SOURCE!F1646)+2), "")&amp;"("&amp;
      SUBSTITUTE(TEXT(SOURCE!G1646,"??0"),"  ","")&amp;" &lt;&lt; TAM_MAX_BITS) |"&amp; IF(lookups!$I$2-3 &gt;= 0, REPT(" ",MAX(1,lookups!$I$2-5+4+1-1-LEN(  IF(ISTEXT(SOURCE!H1646),SOURCE!H1646,  SUBSTITUTE(SUBSTITUTE(TEXT(SOURCE!H1646,"????0"),"  ","")," ",""))   ))), "")&amp;
       IF(ISTEXT(SOURCE!H1646),SOURCE!H1646, SUBSTITUTE(SUBSTITUTE(TEXT(SOURCE!H1646,"????0"),"  ","")," ",""))   &amp;","&amp; IF(lookups!$J$2-3 &gt;= 0, REPT(" ",lookups!$J$2-3-5), "")&amp;
      SOURCE!I1646&amp;
" | "&amp; IF(lookups!$K$2-LEN(SOURCE!I1646) &gt;= 0, REPT(" ",lookups!$K$2-LEN(SOURCE!I1646)), "")&amp;
      SOURCE!J1646&amp;      IF(lookups!$L$2-LEN(SOURCE!J1646) &gt;= 0, REPT(" ",lookups!$L$2-LEN(SOURCE!J1646)), "")&amp;
" | "&amp; IF(lookups!$K$2-LEN(SOURCE!I1646) &gt;= 0, REPT(" ",lookups!$K$2-LEN(SOURCE!I1646)), "")&amp;
      SOURCE!K1646&amp;      IF(lookups!$L$2-LEN(SOURCE!K1646) &gt;= 0, REPT(" ",lookups!$M$2-LEN(SOURCE!K1646)), "")&amp;
" | "&amp; SOURCE!L1646&amp;      IF(lookups!$O$2-LEN(SOURCE!L1646) &gt;= 0, REPT(" ",lookups!$O$2-LEN(SOURCE!L1646)), "")&amp;
" | "&amp; SOURCE!M1646&amp;      IF(lookups!$P$2-LEN(SOURCE!M1646) &gt;= 0, REPT(" ",lookups!$P$2-LEN(SOURCE!M1646)), "")&amp;
      "},"&amp;IF(SOURCE!O1646&lt;&gt;"",""&amp;SOURCE!O1646,"")
 )
)
)</f>
        <v>/* 1608 */  { fnSolve,                      TM_SOLVE,                    "SOLVE",                                       "SOLVE",                                       (0 &lt;&lt; TAM_MAX_BITS) |    99, CAT_FNCT | SLS_ENABLED   | US_UNCHANGED | EIM_DISABLED | PTP_REGISTER     },</v>
      </c>
    </row>
    <row r="1647" spans="1:1">
      <c r="A1647" s="80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IF(lookups!$E$2-LEN(SOURCE!C1647) &gt;= 0, REPT(" ",lookups!$E$2-LEN(SOURCE!C1647)), "")&amp;
      SOURCE!D1647&amp;", "&amp; IF(lookups!$F$2-LEN(SOURCE!D1647) &gt;= 0, REPT(" ",lookups!$F$2-LEN(SOURCE!D1647)), "")&amp;
      SOURCE!E1647&amp;", "&amp; IF(lookups!$G$2-LEN(SOURCE!E1647) &gt;=0, REPT(" ",lookups!$G$2-LEN(SOURCE!E1647)), "")&amp;
      SOURCE!F1647&amp;", "&amp; IF(lookups!$H$2-LEN(SOURCE!F1647) &gt;= 0, REPT(" ",lookups!$H$2-LEN(SOURCE!F1647)+2), "")&amp;"("&amp;
      SUBSTITUTE(TEXT(SOURCE!G1647,"??0"),"  ","")&amp;" &lt;&lt; TAM_MAX_BITS) |"&amp; IF(lookups!$I$2-3 &gt;= 0, REPT(" ",MAX(1,lookups!$I$2-5+4+1-1-LEN(  IF(ISTEXT(SOURCE!H1647),SOURCE!H1647,  SUBSTITUTE(SUBSTITUTE(TEXT(SOURCE!H1647,"????0"),"  ","")," ",""))   ))), "")&amp;
       IF(ISTEXT(SOURCE!H1647),SOURCE!H1647, SUBSTITUTE(SUBSTITUTE(TEXT(SOURCE!H1647,"????0"),"  ","")," ",""))   &amp;","&amp; IF(lookups!$J$2-3 &gt;= 0, REPT(" ",lookups!$J$2-3-5), "")&amp;
      SOURCE!I1647&amp;
" | "&amp; IF(lookups!$K$2-LEN(SOURCE!I1647) &gt;= 0, REPT(" ",lookups!$K$2-LEN(SOURCE!I1647)), "")&amp;
      SOURCE!J1647&amp;      IF(lookups!$L$2-LEN(SOURCE!J1647) &gt;= 0, REPT(" ",lookups!$L$2-LEN(SOURCE!J1647)), "")&amp;
" | "&amp; IF(lookups!$K$2-LEN(SOURCE!I1647) &gt;= 0, REPT(" ",lookups!$K$2-LEN(SOURCE!I1647)), "")&amp;
      SOURCE!K1647&amp;      IF(lookups!$L$2-LEN(SOURCE!K1647) &gt;= 0, REPT(" ",lookups!$M$2-LEN(SOURCE!K1647)), "")&amp;
" | "&amp; SOURCE!L1647&amp;      IF(lookups!$O$2-LEN(SOURCE!L1647) &gt;= 0, REPT(" ",lookups!$O$2-LEN(SOURCE!L1647)), "")&amp;
" | "&amp; SOURCE!M1647&amp;      IF(lookups!$P$2-LEN(SOURCE!M1647) &gt;= 0, REPT(" ",lookups!$P$2-LEN(SOURCE!M1647)), "")&amp;
      "},"&amp;IF(SOURCE!O1647&lt;&gt;"",""&amp;SOURCE!O1647,"")
 )
)
)</f>
        <v>/* 1609 */  { fnGetStackSize,               NOPARAM,                     "SSIZE?",                                      "SSIZE?",                                      (0 &lt;&lt; TAM_MAX_BITS) |     0, CAT_FNCT | SLS_ENABLED   | US_ENABLED   | EIM_DISABLED | PTP_NONE         },</v>
      </c>
    </row>
    <row r="1648" spans="1:1">
      <c r="A1648" s="80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IF(lookups!$E$2-LEN(SOURCE!C1648) &gt;= 0, REPT(" ",lookups!$E$2-LEN(SOURCE!C1648)), "")&amp;
      SOURCE!D1648&amp;", "&amp; IF(lookups!$F$2-LEN(SOURCE!D1648) &gt;= 0, REPT(" ",lookups!$F$2-LEN(SOURCE!D1648)), "")&amp;
      SOURCE!E1648&amp;", "&amp; IF(lookups!$G$2-LEN(SOURCE!E1648) &gt;=0, REPT(" ",lookups!$G$2-LEN(SOURCE!E1648)), "")&amp;
      SOURCE!F1648&amp;", "&amp; IF(lookups!$H$2-LEN(SOURCE!F1648) &gt;= 0, REPT(" ",lookups!$H$2-LEN(SOURCE!F1648)+2), "")&amp;"("&amp;
      SUBSTITUTE(TEXT(SOURCE!G1648,"??0"),"  ","")&amp;" &lt;&lt; TAM_MAX_BITS) |"&amp; IF(lookups!$I$2-3 &gt;= 0, REPT(" ",MAX(1,lookups!$I$2-5+4+1-1-LEN(  IF(ISTEXT(SOURCE!H1648),SOURCE!H1648,  SUBSTITUTE(SUBSTITUTE(TEXT(SOURCE!H1648,"????0"),"  ","")," ",""))   ))), "")&amp;
       IF(ISTEXT(SOURCE!H1648),SOURCE!H1648, SUBSTITUTE(SUBSTITUTE(TEXT(SOURCE!H1648,"????0"),"  ","")," ",""))   &amp;","&amp; IF(lookups!$J$2-3 &gt;= 0, REPT(" ",lookups!$J$2-3-5), "")&amp;
      SOURCE!I1648&amp;
" | "&amp; IF(lookups!$K$2-LEN(SOURCE!I1648) &gt;= 0, REPT(" ",lookups!$K$2-LEN(SOURCE!I1648)), "")&amp;
      SOURCE!J1648&amp;      IF(lookups!$L$2-LEN(SOURCE!J1648) &gt;= 0, REPT(" ",lookups!$L$2-LEN(SOURCE!J1648)), "")&amp;
" | "&amp; IF(lookups!$K$2-LEN(SOURCE!I1648) &gt;= 0, REPT(" ",lookups!$K$2-LEN(SOURCE!I1648)), "")&amp;
      SOURCE!K1648&amp;      IF(lookups!$L$2-LEN(SOURCE!K1648) &gt;= 0, REPT(" ",lookups!$M$2-LEN(SOURCE!K1648)), "")&amp;
" | "&amp; SOURCE!L1648&amp;      IF(lookups!$O$2-LEN(SOURCE!L1648) &gt;= 0, REPT(" ",lookups!$O$2-LEN(SOURCE!L1648)), "")&amp;
" | "&amp; SOURCE!M1648&amp;      IF(lookups!$P$2-LEN(SOURCE!M1648) &gt;= 0, REPT(" ",lookups!$P$2-LEN(SOURCE!M1648)), "")&amp;
      "},"&amp;IF(SOURCE!O1648&lt;&gt;"",""&amp;SOURCE!O1648,"")
 )
)
)</f>
        <v>/* 1610 */  { flagBrowser,                  5 /*#JM#*/,                  "STATUS",                                      "STATUS",                                      (0 &lt;&lt; TAM_MAX_BITS) |     0, CAT_FNCT | SLS_ENABLED   | US_UNCHANGED | EIM_DISABLED | PTP_DISABLED     },</v>
      </c>
    </row>
    <row r="1649" spans="1:1">
      <c r="A1649" s="80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IF(lookups!$E$2-LEN(SOURCE!C1649) &gt;= 0, REPT(" ",lookups!$E$2-LEN(SOURCE!C1649)), "")&amp;
      SOURCE!D1649&amp;", "&amp; IF(lookups!$F$2-LEN(SOURCE!D1649) &gt;= 0, REPT(" ",lookups!$F$2-LEN(SOURCE!D1649)), "")&amp;
      SOURCE!E1649&amp;", "&amp; IF(lookups!$G$2-LEN(SOURCE!E1649) &gt;=0, REPT(" ",lookups!$G$2-LEN(SOURCE!E1649)), "")&amp;
      SOURCE!F1649&amp;", "&amp; IF(lookups!$H$2-LEN(SOURCE!F1649) &gt;= 0, REPT(" ",lookups!$H$2-LEN(SOURCE!F1649)+2), "")&amp;"("&amp;
      SUBSTITUTE(TEXT(SOURCE!G1649,"??0"),"  ","")&amp;" &lt;&lt; TAM_MAX_BITS) |"&amp; IF(lookups!$I$2-3 &gt;= 0, REPT(" ",MAX(1,lookups!$I$2-5+4+1-1-LEN(  IF(ISTEXT(SOURCE!H1649),SOURCE!H1649,  SUBSTITUTE(SUBSTITUTE(TEXT(SOURCE!H1649,"????0"),"  ","")," ",""))   ))), "")&amp;
       IF(ISTEXT(SOURCE!H1649),SOURCE!H1649, SUBSTITUTE(SUBSTITUTE(TEXT(SOURCE!H1649,"????0"),"  ","")," ",""))   &amp;","&amp; IF(lookups!$J$2-3 &gt;= 0, REPT(" ",lookups!$J$2-3-5), "")&amp;
      SOURCE!I1649&amp;
" | "&amp; IF(lookups!$K$2-LEN(SOURCE!I1649) &gt;= 0, REPT(" ",lookups!$K$2-LEN(SOURCE!I1649)), "")&amp;
      SOURCE!J1649&amp;      IF(lookups!$L$2-LEN(SOURCE!J1649) &gt;= 0, REPT(" ",lookups!$L$2-LEN(SOURCE!J1649)), "")&amp;
" | "&amp; IF(lookups!$K$2-LEN(SOURCE!I1649) &gt;= 0, REPT(" ",lookups!$K$2-LEN(SOURCE!I1649)), "")&amp;
      SOURCE!K1649&amp;      IF(lookups!$L$2-LEN(SOURCE!K1649) &gt;= 0, REPT(" ",lookups!$M$2-LEN(SOURCE!K1649)), "")&amp;
" | "&amp; SOURCE!L1649&amp;      IF(lookups!$O$2-LEN(SOURCE!L1649) &gt;= 0, REPT(" ",lookups!$O$2-LEN(SOURCE!L1649)), "")&amp;
" | "&amp; SOURCE!M1649&amp;      IF(lookups!$P$2-LEN(SOURCE!M1649) &gt;= 0, REPT(" ",lookups!$P$2-LEN(SOURCE!M1649)), "")&amp;
      "},"&amp;IF(SOURCE!O1649&lt;&gt;"",""&amp;SOURCE!O1649,"")
 )
)
)</f>
        <v>/* 1611 */  { fnStoreConfig,                TM_REGISTER,                 "STOCFG",                                      "Config",                                      (0 &lt;&lt; TAM_MAX_BITS) |    99, CAT_FNCT | SLS_ENABLED   | US_ENABLED   | EIM_DISABLED | PTP_REGISTER     },</v>
      </c>
    </row>
    <row r="1650" spans="1:1">
      <c r="A1650" s="80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IF(lookups!$E$2-LEN(SOURCE!C1650) &gt;= 0, REPT(" ",lookups!$E$2-LEN(SOURCE!C1650)), "")&amp;
      SOURCE!D1650&amp;", "&amp; IF(lookups!$F$2-LEN(SOURCE!D1650) &gt;= 0, REPT(" ",lookups!$F$2-LEN(SOURCE!D1650)), "")&amp;
      SOURCE!E1650&amp;", "&amp; IF(lookups!$G$2-LEN(SOURCE!E1650) &gt;=0, REPT(" ",lookups!$G$2-LEN(SOURCE!E1650)), "")&amp;
      SOURCE!F1650&amp;", "&amp; IF(lookups!$H$2-LEN(SOURCE!F1650) &gt;= 0, REPT(" ",lookups!$H$2-LEN(SOURCE!F1650)+2), "")&amp;"("&amp;
      SUBSTITUTE(TEXT(SOURCE!G1650,"??0"),"  ","")&amp;" &lt;&lt; TAM_MAX_BITS) |"&amp; IF(lookups!$I$2-3 &gt;= 0, REPT(" ",MAX(1,lookups!$I$2-5+4+1-1-LEN(  IF(ISTEXT(SOURCE!H1650),SOURCE!H1650,  SUBSTITUTE(SUBSTITUTE(TEXT(SOURCE!H1650,"????0"),"  ","")," ",""))   ))), "")&amp;
       IF(ISTEXT(SOURCE!H1650),SOURCE!H1650, SUBSTITUTE(SUBSTITUTE(TEXT(SOURCE!H1650,"????0"),"  ","")," ",""))   &amp;","&amp; IF(lookups!$J$2-3 &gt;= 0, REPT(" ",lookups!$J$2-3-5), "")&amp;
      SOURCE!I1650&amp;
" | "&amp; IF(lookups!$K$2-LEN(SOURCE!I1650) &gt;= 0, REPT(" ",lookups!$K$2-LEN(SOURCE!I1650)), "")&amp;
      SOURCE!J1650&amp;      IF(lookups!$L$2-LEN(SOURCE!J1650) &gt;= 0, REPT(" ",lookups!$L$2-LEN(SOURCE!J1650)), "")&amp;
" | "&amp; IF(lookups!$K$2-LEN(SOURCE!I1650) &gt;= 0, REPT(" ",lookups!$K$2-LEN(SOURCE!I1650)), "")&amp;
      SOURCE!K1650&amp;      IF(lookups!$L$2-LEN(SOURCE!K1650) &gt;= 0, REPT(" ",lookups!$M$2-LEN(SOURCE!K1650)), "")&amp;
" | "&amp; SOURCE!L1650&amp;      IF(lookups!$O$2-LEN(SOURCE!L1650) &gt;= 0, REPT(" ",lookups!$O$2-LEN(SOURCE!L1650)), "")&amp;
" | "&amp; SOURCE!M1650&amp;      IF(lookups!$P$2-LEN(SOURCE!M1650) &gt;= 0, REPT(" ",lookups!$P$2-LEN(SOURCE!M1650)), "")&amp;
      "},"&amp;IF(SOURCE!O1650&lt;&gt;"",""&amp;SOURCE!O1650,"")
 )
)
)</f>
        <v>/* 1612 */  { fnStoreElement,               NOPARAM,                     "STOEL",                                       "STOEL",                                       (0 &lt;&lt; TAM_MAX_BITS) |     0, CAT_FNCT | SLS_ENABLED   | US_ENABLED   | EIM_DISABLED | PTP_NONE         },</v>
      </c>
    </row>
    <row r="1651" spans="1:1">
      <c r="A1651" s="80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IF(lookups!$E$2-LEN(SOURCE!C1651) &gt;= 0, REPT(" ",lookups!$E$2-LEN(SOURCE!C1651)), "")&amp;
      SOURCE!D1651&amp;", "&amp; IF(lookups!$F$2-LEN(SOURCE!D1651) &gt;= 0, REPT(" ",lookups!$F$2-LEN(SOURCE!D1651)), "")&amp;
      SOURCE!E1651&amp;", "&amp; IF(lookups!$G$2-LEN(SOURCE!E1651) &gt;=0, REPT(" ",lookups!$G$2-LEN(SOURCE!E1651)), "")&amp;
      SOURCE!F1651&amp;", "&amp; IF(lookups!$H$2-LEN(SOURCE!F1651) &gt;= 0, REPT(" ",lookups!$H$2-LEN(SOURCE!F1651)+2), "")&amp;"("&amp;
      SUBSTITUTE(TEXT(SOURCE!G1651,"??0"),"  ","")&amp;" &lt;&lt; TAM_MAX_BITS) |"&amp; IF(lookups!$I$2-3 &gt;= 0, REPT(" ",MAX(1,lookups!$I$2-5+4+1-1-LEN(  IF(ISTEXT(SOURCE!H1651),SOURCE!H1651,  SUBSTITUTE(SUBSTITUTE(TEXT(SOURCE!H1651,"????0"),"  ","")," ",""))   ))), "")&amp;
       IF(ISTEXT(SOURCE!H1651),SOURCE!H1651, SUBSTITUTE(SUBSTITUTE(TEXT(SOURCE!H1651,"????0"),"  ","")," ",""))   &amp;","&amp; IF(lookups!$J$2-3 &gt;= 0, REPT(" ",lookups!$J$2-3-5), "")&amp;
      SOURCE!I1651&amp;
" | "&amp; IF(lookups!$K$2-LEN(SOURCE!I1651) &gt;= 0, REPT(" ",lookups!$K$2-LEN(SOURCE!I1651)), "")&amp;
      SOURCE!J1651&amp;      IF(lookups!$L$2-LEN(SOURCE!J1651) &gt;= 0, REPT(" ",lookups!$L$2-LEN(SOURCE!J1651)), "")&amp;
" | "&amp; IF(lookups!$K$2-LEN(SOURCE!I1651) &gt;= 0, REPT(" ",lookups!$K$2-LEN(SOURCE!I1651)), "")&amp;
      SOURCE!K1651&amp;      IF(lookups!$L$2-LEN(SOURCE!K1651) &gt;= 0, REPT(" ",lookups!$M$2-LEN(SOURCE!K1651)), "")&amp;
" | "&amp; SOURCE!L1651&amp;      IF(lookups!$O$2-LEN(SOURCE!L1651) &gt;= 0, REPT(" ",lookups!$O$2-LEN(SOURCE!L1651)), "")&amp;
" | "&amp; SOURCE!M1651&amp;      IF(lookups!$P$2-LEN(SOURCE!M1651) &gt;= 0, REPT(" ",lookups!$P$2-LEN(SOURCE!M1651)), "")&amp;
      "},"&amp;IF(SOURCE!O1651&lt;&gt;"",""&amp;SOURCE!O1651,"")
 )
)
)</f>
        <v>/* 1613 */  { fnStoreIJ,                    NOPARAM,                     "STOIJ",                                       "STOIJ",                                       (0 &lt;&lt; TAM_MAX_BITS) |     0, CAT_FNCT | SLS_ENABLED   | US_ENABLED   | EIM_DISABLED | PTP_NONE         },</v>
      </c>
    </row>
    <row r="1652" spans="1:1">
      <c r="A1652" s="80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IF(lookups!$E$2-LEN(SOURCE!C1652) &gt;= 0, REPT(" ",lookups!$E$2-LEN(SOURCE!C1652)), "")&amp;
      SOURCE!D1652&amp;", "&amp; IF(lookups!$F$2-LEN(SOURCE!D1652) &gt;= 0, REPT(" ",lookups!$F$2-LEN(SOURCE!D1652)), "")&amp;
      SOURCE!E1652&amp;", "&amp; IF(lookups!$G$2-LEN(SOURCE!E1652) &gt;=0, REPT(" ",lookups!$G$2-LEN(SOURCE!E1652)), "")&amp;
      SOURCE!F1652&amp;", "&amp; IF(lookups!$H$2-LEN(SOURCE!F1652) &gt;= 0, REPT(" ",lookups!$H$2-LEN(SOURCE!F1652)+2), "")&amp;"("&amp;
      SUBSTITUTE(TEXT(SOURCE!G1652,"??0"),"  ","")&amp;" &lt;&lt; TAM_MAX_BITS) |"&amp; IF(lookups!$I$2-3 &gt;= 0, REPT(" ",MAX(1,lookups!$I$2-5+4+1-1-LEN(  IF(ISTEXT(SOURCE!H1652),SOURCE!H1652,  SUBSTITUTE(SUBSTITUTE(TEXT(SOURCE!H1652,"????0"),"  ","")," ",""))   ))), "")&amp;
       IF(ISTEXT(SOURCE!H1652),SOURCE!H1652, SUBSTITUTE(SUBSTITUTE(TEXT(SOURCE!H1652,"????0"),"  ","")," ",""))   &amp;","&amp; IF(lookups!$J$2-3 &gt;= 0, REPT(" ",lookups!$J$2-3-5), "")&amp;
      SOURCE!I1652&amp;
" | "&amp; IF(lookups!$K$2-LEN(SOURCE!I1652) &gt;= 0, REPT(" ",lookups!$K$2-LEN(SOURCE!I1652)), "")&amp;
      SOURCE!J1652&amp;      IF(lookups!$L$2-LEN(SOURCE!J1652) &gt;= 0, REPT(" ",lookups!$L$2-LEN(SOURCE!J1652)), "")&amp;
" | "&amp; IF(lookups!$K$2-LEN(SOURCE!I1652) &gt;= 0, REPT(" ",lookups!$K$2-LEN(SOURCE!I1652)), "")&amp;
      SOURCE!K1652&amp;      IF(lookups!$L$2-LEN(SOURCE!K1652) &gt;= 0, REPT(" ",lookups!$M$2-LEN(SOURCE!K1652)), "")&amp;
" | "&amp; SOURCE!L1652&amp;      IF(lookups!$O$2-LEN(SOURCE!L1652) &gt;= 0, REPT(" ",lookups!$O$2-LEN(SOURCE!L1652)), "")&amp;
" | "&amp; SOURCE!M1652&amp;      IF(lookups!$P$2-LEN(SOURCE!M1652) &gt;= 0, REPT(" ",lookups!$P$2-LEN(SOURCE!M1652)), "")&amp;
      "},"&amp;IF(SOURCE!O1652&lt;&gt;"",""&amp;SOURCE!O1652,"")
 )
)
)</f>
        <v>/* 1614 */  { fnLnP1,                       NOPARAM,                     "LN(1+x)",                                     "LN(1+x)",                                     (0 &lt;&lt; TAM_MAX_BITS) |     0, CAT_FNCT | SLS_ENABLED   | US_ENABLED   | EIM_DISABLED | PTP_NONE         },</v>
      </c>
    </row>
    <row r="1653" spans="1:1">
      <c r="A1653" s="80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IF(lookups!$E$2-LEN(SOURCE!C1653) &gt;= 0, REPT(" ",lookups!$E$2-LEN(SOURCE!C1653)), "")&amp;
      SOURCE!D1653&amp;", "&amp; IF(lookups!$F$2-LEN(SOURCE!D1653) &gt;= 0, REPT(" ",lookups!$F$2-LEN(SOURCE!D1653)), "")&amp;
      SOURCE!E1653&amp;", "&amp; IF(lookups!$G$2-LEN(SOURCE!E1653) &gt;=0, REPT(" ",lookups!$G$2-LEN(SOURCE!E1653)), "")&amp;
      SOURCE!F1653&amp;", "&amp; IF(lookups!$H$2-LEN(SOURCE!F1653) &gt;= 0, REPT(" ",lookups!$H$2-LEN(SOURCE!F1653)+2), "")&amp;"("&amp;
      SUBSTITUTE(TEXT(SOURCE!G1653,"??0"),"  ","")&amp;" &lt;&lt; TAM_MAX_BITS) |"&amp; IF(lookups!$I$2-3 &gt;= 0, REPT(" ",MAX(1,lookups!$I$2-5+4+1-1-LEN(  IF(ISTEXT(SOURCE!H1653),SOURCE!H1653,  SUBSTITUTE(SUBSTITUTE(TEXT(SOURCE!H1653,"????0"),"  ","")," ",""))   ))), "")&amp;
       IF(ISTEXT(SOURCE!H1653),SOURCE!H1653, SUBSTITUTE(SUBSTITUTE(TEXT(SOURCE!H1653,"????0"),"  ","")," ",""))   &amp;","&amp; IF(lookups!$J$2-3 &gt;= 0, REPT(" ",lookups!$J$2-3-5), "")&amp;
      SOURCE!I1653&amp;
" | "&amp; IF(lookups!$K$2-LEN(SOURCE!I1653) &gt;= 0, REPT(" ",lookups!$K$2-LEN(SOURCE!I1653)), "")&amp;
      SOURCE!J1653&amp;      IF(lookups!$L$2-LEN(SOURCE!J1653) &gt;= 0, REPT(" ",lookups!$L$2-LEN(SOURCE!J1653)), "")&amp;
" | "&amp; IF(lookups!$K$2-LEN(SOURCE!I1653) &gt;= 0, REPT(" ",lookups!$K$2-LEN(SOURCE!I1653)), "")&amp;
      SOURCE!K1653&amp;      IF(lookups!$L$2-LEN(SOURCE!K1653) &gt;= 0, REPT(" ",lookups!$M$2-LEN(SOURCE!K1653)), "")&amp;
" | "&amp; SOURCE!L1653&amp;      IF(lookups!$O$2-LEN(SOURCE!L1653) &gt;= 0, REPT(" ",lookups!$O$2-LEN(SOURCE!L1653)), "")&amp;
" | "&amp; SOURCE!M1653&amp;      IF(lookups!$P$2-LEN(SOURCE!M1653) &gt;= 0, REPT(" ",lookups!$P$2-LEN(SOURCE!M1653)), "")&amp;
      "},"&amp;IF(SOURCE!O1653&lt;&gt;"",""&amp;SOURCE!O1653,"")
 )
)
)</f>
        <v>/* 1615 */  { fnStoreStack,                 TM_REGISTER,                 "STOS",                                        "STOS",                                        (0 &lt;&lt; TAM_MAX_BITS) |    99, CAT_FNCT | SLS_ENABLED   | US_ENABLED   | EIM_DISABLED | PTP_REGISTER     },</v>
      </c>
    </row>
    <row r="1654" spans="1:1">
      <c r="A1654" s="80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IF(lookups!$E$2-LEN(SOURCE!C1654) &gt;= 0, REPT(" ",lookups!$E$2-LEN(SOURCE!C1654)), "")&amp;
      SOURCE!D1654&amp;", "&amp; IF(lookups!$F$2-LEN(SOURCE!D1654) &gt;= 0, REPT(" ",lookups!$F$2-LEN(SOURCE!D1654)), "")&amp;
      SOURCE!E1654&amp;", "&amp; IF(lookups!$G$2-LEN(SOURCE!E1654) &gt;=0, REPT(" ",lookups!$G$2-LEN(SOURCE!E1654)), "")&amp;
      SOURCE!F1654&amp;", "&amp; IF(lookups!$H$2-LEN(SOURCE!F1654) &gt;= 0, REPT(" ",lookups!$H$2-LEN(SOURCE!F1654)+2), "")&amp;"("&amp;
      SUBSTITUTE(TEXT(SOURCE!G1654,"??0"),"  ","")&amp;" &lt;&lt; TAM_MAX_BITS) |"&amp; IF(lookups!$I$2-3 &gt;= 0, REPT(" ",MAX(1,lookups!$I$2-5+4+1-1-LEN(  IF(ISTEXT(SOURCE!H1654),SOURCE!H1654,  SUBSTITUTE(SUBSTITUTE(TEXT(SOURCE!H1654,"????0"),"  ","")," ",""))   ))), "")&amp;
       IF(ISTEXT(SOURCE!H1654),SOURCE!H1654, SUBSTITUTE(SUBSTITUTE(TEXT(SOURCE!H1654,"????0"),"  ","")," ",""))   &amp;","&amp; IF(lookups!$J$2-3 &gt;= 0, REPT(" ",lookups!$J$2-3-5), "")&amp;
      SOURCE!I1654&amp;
" | "&amp; IF(lookups!$K$2-LEN(SOURCE!I1654) &gt;= 0, REPT(" ",lookups!$K$2-LEN(SOURCE!I1654)), "")&amp;
      SOURCE!J1654&amp;      IF(lookups!$L$2-LEN(SOURCE!J1654) &gt;= 0, REPT(" ",lookups!$L$2-LEN(SOURCE!J1654)), "")&amp;
" | "&amp; IF(lookups!$K$2-LEN(SOURCE!I1654) &gt;= 0, REPT(" ",lookups!$K$2-LEN(SOURCE!I1654)), "")&amp;
      SOURCE!K1654&amp;      IF(lookups!$L$2-LEN(SOURCE!K1654) &gt;= 0, REPT(" ",lookups!$M$2-LEN(SOURCE!K1654)), "")&amp;
" | "&amp; SOURCE!L1654&amp;      IF(lookups!$O$2-LEN(SOURCE!L1654) &gt;= 0, REPT(" ",lookups!$O$2-LEN(SOURCE!L1654)), "")&amp;
" | "&amp; SOURCE!M1654&amp;      IF(lookups!$P$2-LEN(SOURCE!M1654) &gt;= 0, REPT(" ",lookups!$P$2-LEN(SOURCE!M1654)), "")&amp;
      "},"&amp;IF(SOURCE!O1654&lt;&gt;"",""&amp;SOURCE!O1654,"")
 )
)
)</f>
        <v>/* 1616 */  { fnSumXY,                      NOPARAM,                     "x" STD_SUB_S STD_SUB_U STD_SUB_M,             "x" STD_SUB_S STD_SUB_U STD_SUB_M,             (0 &lt;&lt; TAM_MAX_BITS) |     0, CAT_FNCT | SLS_ENABLED   | US_ENABLED   | EIM_DISABLED | PTP_NONE         },</v>
      </c>
    </row>
    <row r="1655" spans="1:1">
      <c r="A1655" s="80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IF(lookups!$E$2-LEN(SOURCE!C1655) &gt;= 0, REPT(" ",lookups!$E$2-LEN(SOURCE!C1655)), "")&amp;
      SOURCE!D1655&amp;", "&amp; IF(lookups!$F$2-LEN(SOURCE!D1655) &gt;= 0, REPT(" ",lookups!$F$2-LEN(SOURCE!D1655)), "")&amp;
      SOURCE!E1655&amp;", "&amp; IF(lookups!$G$2-LEN(SOURCE!E1655) &gt;=0, REPT(" ",lookups!$G$2-LEN(SOURCE!E1655)), "")&amp;
      SOURCE!F1655&amp;", "&amp; IF(lookups!$H$2-LEN(SOURCE!F1655) &gt;= 0, REPT(" ",lookups!$H$2-LEN(SOURCE!F1655)+2), "")&amp;"("&amp;
      SUBSTITUTE(TEXT(SOURCE!G1655,"??0"),"  ","")&amp;" &lt;&lt; TAM_MAX_BITS) |"&amp; IF(lookups!$I$2-3 &gt;= 0, REPT(" ",MAX(1,lookups!$I$2-5+4+1-1-LEN(  IF(ISTEXT(SOURCE!H1655),SOURCE!H1655,  SUBSTITUTE(SUBSTITUTE(TEXT(SOURCE!H1655,"????0"),"  ","")," ",""))   ))), "")&amp;
       IF(ISTEXT(SOURCE!H1655),SOURCE!H1655, SUBSTITUTE(SUBSTITUTE(TEXT(SOURCE!H1655,"????0"),"  ","")," ",""))   &amp;","&amp; IF(lookups!$J$2-3 &gt;= 0, REPT(" ",lookups!$J$2-3-5), "")&amp;
      SOURCE!I1655&amp;
" | "&amp; IF(lookups!$K$2-LEN(SOURCE!I1655) &gt;= 0, REPT(" ",lookups!$K$2-LEN(SOURCE!I1655)), "")&amp;
      SOURCE!J1655&amp;      IF(lookups!$L$2-LEN(SOURCE!J1655) &gt;= 0, REPT(" ",lookups!$L$2-LEN(SOURCE!J1655)), "")&amp;
" | "&amp; IF(lookups!$K$2-LEN(SOURCE!I1655) &gt;= 0, REPT(" ",lookups!$K$2-LEN(SOURCE!I1655)), "")&amp;
      SOURCE!K1655&amp;      IF(lookups!$L$2-LEN(SOURCE!K1655) &gt;= 0, REPT(" ",lookups!$M$2-LEN(SOURCE!K1655)), "")&amp;
" | "&amp; SOURCE!L1655&amp;      IF(lookups!$O$2-LEN(SOURCE!L1655) &gt;= 0, REPT(" ",lookups!$O$2-LEN(SOURCE!L1655)), "")&amp;
" | "&amp; SOURCE!M1655&amp;      IF(lookups!$P$2-LEN(SOURCE!M1655) &gt;= 0, REPT(" ",lookups!$P$2-LEN(SOURCE!M1655)), "")&amp;
      "},"&amp;IF(SOURCE!O1655&lt;&gt;"",""&amp;SOURCE!O1655,"")
 )
)
)</f>
        <v>/* 1617 */  { fnWeightedSampleStdDev,       NOPARAM,                     "s" STD_SUB_w,                                 "s" STD_SUB_w,                                 (0 &lt;&lt; TAM_MAX_BITS) |     0, CAT_FNCT | SLS_ENABLED   | US_ENABLED   | EIM_DISABLED | PTP_NONE         },</v>
      </c>
    </row>
    <row r="1656" spans="1:1">
      <c r="A1656" s="80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IF(lookups!$E$2-LEN(SOURCE!C1656) &gt;= 0, REPT(" ",lookups!$E$2-LEN(SOURCE!C1656)), "")&amp;
      SOURCE!D1656&amp;", "&amp; IF(lookups!$F$2-LEN(SOURCE!D1656) &gt;= 0, REPT(" ",lookups!$F$2-LEN(SOURCE!D1656)), "")&amp;
      SOURCE!E1656&amp;", "&amp; IF(lookups!$G$2-LEN(SOURCE!E1656) &gt;=0, REPT(" ",lookups!$G$2-LEN(SOURCE!E1656)), "")&amp;
      SOURCE!F1656&amp;", "&amp; IF(lookups!$H$2-LEN(SOURCE!F1656) &gt;= 0, REPT(" ",lookups!$H$2-LEN(SOURCE!F1656)+2), "")&amp;"("&amp;
      SUBSTITUTE(TEXT(SOURCE!G1656,"??0"),"  ","")&amp;" &lt;&lt; TAM_MAX_BITS) |"&amp; IF(lookups!$I$2-3 &gt;= 0, REPT(" ",MAX(1,lookups!$I$2-5+4+1-1-LEN(  IF(ISTEXT(SOURCE!H1656),SOURCE!H1656,  SUBSTITUTE(SUBSTITUTE(TEXT(SOURCE!H1656,"????0"),"  ","")," ",""))   ))), "")&amp;
       IF(ISTEXT(SOURCE!H1656),SOURCE!H1656, SUBSTITUTE(SUBSTITUTE(TEXT(SOURCE!H1656,"????0"),"  ","")," ",""))   &amp;","&amp; IF(lookups!$J$2-3 &gt;= 0, REPT(" ",lookups!$J$2-3-5), "")&amp;
      SOURCE!I1656&amp;
" | "&amp; IF(lookups!$K$2-LEN(SOURCE!I1656) &gt;= 0, REPT(" ",lookups!$K$2-LEN(SOURCE!I1656)), "")&amp;
      SOURCE!J1656&amp;      IF(lookups!$L$2-LEN(SOURCE!J1656) &gt;= 0, REPT(" ",lookups!$L$2-LEN(SOURCE!J1656)), "")&amp;
" | "&amp; IF(lookups!$K$2-LEN(SOURCE!I1656) &gt;= 0, REPT(" ",lookups!$K$2-LEN(SOURCE!I1656)), "")&amp;
      SOURCE!K1656&amp;      IF(lookups!$L$2-LEN(SOURCE!K1656) &gt;= 0, REPT(" ",lookups!$M$2-LEN(SOURCE!K1656)), "")&amp;
" | "&amp; SOURCE!L1656&amp;      IF(lookups!$O$2-LEN(SOURCE!L1656) &gt;= 0, REPT(" ",lookups!$O$2-LEN(SOURCE!L1656)), "")&amp;
" | "&amp; SOURCE!M1656&amp;      IF(lookups!$P$2-LEN(SOURCE!M1656) &gt;= 0, REPT(" ",lookups!$P$2-LEN(SOURCE!M1656)), "")&amp;
      "},"&amp;IF(SOURCE!O1656&lt;&gt;"",""&amp;SOURCE!O1656,"")
 )
)
)</f>
        <v>/* 1618 */  { fnSampleCovariance,           NOPARAM,                     "s" STD_SUB_x STD_SUB_y,                       "s" STD_SUB_x STD_SUB_y,                       (0 &lt;&lt; TAM_MAX_BITS) |     0, CAT_FNCT | SLS_ENABLED   | US_ENABLED   | EIM_DISABLED | PTP_NONE         },</v>
      </c>
    </row>
    <row r="1657" spans="1:1">
      <c r="A1657" s="80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IF(lookups!$E$2-LEN(SOURCE!C1657) &gt;= 0, REPT(" ",lookups!$E$2-LEN(SOURCE!C1657)), "")&amp;
      SOURCE!D1657&amp;", "&amp; IF(lookups!$F$2-LEN(SOURCE!D1657) &gt;= 0, REPT(" ",lookups!$F$2-LEN(SOURCE!D1657)), "")&amp;
      SOURCE!E1657&amp;", "&amp; IF(lookups!$G$2-LEN(SOURCE!E1657) &gt;=0, REPT(" ",lookups!$G$2-LEN(SOURCE!E1657)), "")&amp;
      SOURCE!F1657&amp;", "&amp; IF(lookups!$H$2-LEN(SOURCE!F1657) &gt;= 0, REPT(" ",lookups!$H$2-LEN(SOURCE!F1657)+2), "")&amp;"("&amp;
      SUBSTITUTE(TEXT(SOURCE!G1657,"??0"),"  ","")&amp;" &lt;&lt; TAM_MAX_BITS) |"&amp; IF(lookups!$I$2-3 &gt;= 0, REPT(" ",MAX(1,lookups!$I$2-5+4+1-1-LEN(  IF(ISTEXT(SOURCE!H1657),SOURCE!H1657,  SUBSTITUTE(SUBSTITUTE(TEXT(SOURCE!H1657,"????0"),"  ","")," ",""))   ))), "")&amp;
       IF(ISTEXT(SOURCE!H1657),SOURCE!H1657, SUBSTITUTE(SUBSTITUTE(TEXT(SOURCE!H1657,"????0"),"  ","")," ",""))   &amp;","&amp; IF(lookups!$J$2-3 &gt;= 0, REPT(" ",lookups!$J$2-3-5), "")&amp;
      SOURCE!I1657&amp;
" | "&amp; IF(lookups!$K$2-LEN(SOURCE!I1657) &gt;= 0, REPT(" ",lookups!$K$2-LEN(SOURCE!I1657)), "")&amp;
      SOURCE!J1657&amp;      IF(lookups!$L$2-LEN(SOURCE!J1657) &gt;= 0, REPT(" ",lookups!$L$2-LEN(SOURCE!J1657)), "")&amp;
" | "&amp; IF(lookups!$K$2-LEN(SOURCE!I1657) &gt;= 0, REPT(" ",lookups!$K$2-LEN(SOURCE!I1657)), "")&amp;
      SOURCE!K1657&amp;      IF(lookups!$L$2-LEN(SOURCE!K1657) &gt;= 0, REPT(" ",lookups!$M$2-LEN(SOURCE!K1657)), "")&amp;
" | "&amp; SOURCE!L1657&amp;      IF(lookups!$O$2-LEN(SOURCE!L1657) &gt;= 0, REPT(" ",lookups!$O$2-LEN(SOURCE!L1657)), "")&amp;
" | "&amp; SOURCE!M1657&amp;      IF(lookups!$P$2-LEN(SOURCE!M1657) &gt;= 0, REPT(" ",lookups!$P$2-LEN(SOURCE!M1657)), "")&amp;
      "},"&amp;IF(SOURCE!O1657&lt;&gt;"",""&amp;SOURCE!O1657,"")
 )
)
)</f>
        <v>/* 1619 */  { fnDisplayFormatTime,          TM_VALUE,                    "TDISP",                                       "TDISP",                                       (0 &lt;&lt; TAM_MAX_BITS) |     6, CAT_FNCT | SLS_ENABLED   | US_ENABLED   | EIM_DISABLED | PTP_NUMBER_8     },</v>
      </c>
    </row>
    <row r="1658" spans="1:1">
      <c r="A1658" s="80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IF(lookups!$E$2-LEN(SOURCE!C1658) &gt;= 0, REPT(" ",lookups!$E$2-LEN(SOURCE!C1658)), "")&amp;
      SOURCE!D1658&amp;", "&amp; IF(lookups!$F$2-LEN(SOURCE!D1658) &gt;= 0, REPT(" ",lookups!$F$2-LEN(SOURCE!D1658)), "")&amp;
      SOURCE!E1658&amp;", "&amp; IF(lookups!$G$2-LEN(SOURCE!E1658) &gt;=0, REPT(" ",lookups!$G$2-LEN(SOURCE!E1658)), "")&amp;
      SOURCE!F1658&amp;", "&amp; IF(lookups!$H$2-LEN(SOURCE!F1658) &gt;= 0, REPT(" ",lookups!$H$2-LEN(SOURCE!F1658)+2), "")&amp;"("&amp;
      SUBSTITUTE(TEXT(SOURCE!G1658,"??0"),"  ","")&amp;" &lt;&lt; TAM_MAX_BITS) |"&amp; IF(lookups!$I$2-3 &gt;= 0, REPT(" ",MAX(1,lookups!$I$2-5+4+1-1-LEN(  IF(ISTEXT(SOURCE!H1658),SOURCE!H1658,  SUBSTITUTE(SUBSTITUTE(TEXT(SOURCE!H1658,"????0"),"  ","")," ",""))   ))), "")&amp;
       IF(ISTEXT(SOURCE!H1658),SOURCE!H1658, SUBSTITUTE(SUBSTITUTE(TEXT(SOURCE!H1658,"????0"),"  ","")," ",""))   &amp;","&amp; IF(lookups!$J$2-3 &gt;= 0, REPT(" ",lookups!$J$2-3-5), "")&amp;
      SOURCE!I1658&amp;
" | "&amp; IF(lookups!$K$2-LEN(SOURCE!I1658) &gt;= 0, REPT(" ",lookups!$K$2-LEN(SOURCE!I1658)), "")&amp;
      SOURCE!J1658&amp;      IF(lookups!$L$2-LEN(SOURCE!J1658) &gt;= 0, REPT(" ",lookups!$L$2-LEN(SOURCE!J1658)), "")&amp;
" | "&amp; IF(lookups!$K$2-LEN(SOURCE!I1658) &gt;= 0, REPT(" ",lookups!$K$2-LEN(SOURCE!I1658)), "")&amp;
      SOURCE!K1658&amp;      IF(lookups!$L$2-LEN(SOURCE!K1658) &gt;= 0, REPT(" ",lookups!$M$2-LEN(SOURCE!K1658)), "")&amp;
" | "&amp; SOURCE!L1658&amp;      IF(lookups!$O$2-LEN(SOURCE!L1658) &gt;= 0, REPT(" ",lookups!$O$2-LEN(SOURCE!L1658)), "")&amp;
" | "&amp; SOURCE!M1658&amp;      IF(lookups!$P$2-LEN(SOURCE!M1658) &gt;= 0, REPT(" ",lookups!$P$2-LEN(SOURCE!M1658)), "")&amp;
      "},"&amp;IF(SOURCE!O1658&lt;&gt;"",""&amp;SOURCE!O1658,"")
 )
)
)</f>
        <v>/* 1620 */  { fnTicks,                      NOPARAM,                     "TICKS",                                       "TICKS",                                       (0 &lt;&lt; TAM_MAX_BITS) |     0, CAT_FNCT | SLS_ENABLED   | US_ENABLED   | EIM_DISABLED | PTP_NONE         },</v>
      </c>
    </row>
    <row r="1659" spans="1:1">
      <c r="A1659" s="80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IF(lookups!$E$2-LEN(SOURCE!C1659) &gt;= 0, REPT(" ",lookups!$E$2-LEN(SOURCE!C1659)), "")&amp;
      SOURCE!D1659&amp;", "&amp; IF(lookups!$F$2-LEN(SOURCE!D1659) &gt;= 0, REPT(" ",lookups!$F$2-LEN(SOURCE!D1659)), "")&amp;
      SOURCE!E1659&amp;", "&amp; IF(lookups!$G$2-LEN(SOURCE!E1659) &gt;=0, REPT(" ",lookups!$G$2-LEN(SOURCE!E1659)), "")&amp;
      SOURCE!F1659&amp;", "&amp; IF(lookups!$H$2-LEN(SOURCE!F1659) &gt;= 0, REPT(" ",lookups!$H$2-LEN(SOURCE!F1659)+2), "")&amp;"("&amp;
      SUBSTITUTE(TEXT(SOURCE!G1659,"??0"),"  ","")&amp;" &lt;&lt; TAM_MAX_BITS) |"&amp; IF(lookups!$I$2-3 &gt;= 0, REPT(" ",MAX(1,lookups!$I$2-5+4+1-1-LEN(  IF(ISTEXT(SOURCE!H1659),SOURCE!H1659,  SUBSTITUTE(SUBSTITUTE(TEXT(SOURCE!H1659,"????0"),"  ","")," ",""))   ))), "")&amp;
       IF(ISTEXT(SOURCE!H1659),SOURCE!H1659, SUBSTITUTE(SUBSTITUTE(TEXT(SOURCE!H1659,"????0"),"  ","")," ",""))   &amp;","&amp; IF(lookups!$J$2-3 &gt;= 0, REPT(" ",lookups!$J$2-3-5), "")&amp;
      SOURCE!I1659&amp;
" | "&amp; IF(lookups!$K$2-LEN(SOURCE!I1659) &gt;= 0, REPT(" ",lookups!$K$2-LEN(SOURCE!I1659)), "")&amp;
      SOURCE!J1659&amp;      IF(lookups!$L$2-LEN(SOURCE!J1659) &gt;= 0, REPT(" ",lookups!$L$2-LEN(SOURCE!J1659)), "")&amp;
" | "&amp; IF(lookups!$K$2-LEN(SOURCE!I1659) &gt;= 0, REPT(" ",lookups!$K$2-LEN(SOURCE!I1659)), "")&amp;
      SOURCE!K1659&amp;      IF(lookups!$L$2-LEN(SOURCE!K1659) &gt;= 0, REPT(" ",lookups!$M$2-LEN(SOURCE!K1659)), "")&amp;
" | "&amp; SOURCE!L1659&amp;      IF(lookups!$O$2-LEN(SOURCE!L1659) &gt;= 0, REPT(" ",lookups!$O$2-LEN(SOURCE!L1659)), "")&amp;
" | "&amp; SOURCE!M1659&amp;      IF(lookups!$P$2-LEN(SOURCE!M1659) &gt;= 0, REPT(" ",lookups!$P$2-LEN(SOURCE!M1659)), "")&amp;
      "},"&amp;IF(SOURCE!O1659&lt;&gt;"",""&amp;SOURCE!O1659,"")
 )
)
)</f>
        <v>/* 1621 */  { fnTime,                       NOPARAM,                     "TIME",                                        "TIME",                                        (0 &lt;&lt; TAM_MAX_BITS) |     0, CAT_FNCT | SLS_ENABLED   | US_ENABLED   | EIM_DISABLED | PTP_NONE         },</v>
      </c>
    </row>
    <row r="1660" spans="1:1">
      <c r="A1660" s="80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IF(lookups!$E$2-LEN(SOURCE!C1660) &gt;= 0, REPT(" ",lookups!$E$2-LEN(SOURCE!C1660)), "")&amp;
      SOURCE!D1660&amp;", "&amp; IF(lookups!$F$2-LEN(SOURCE!D1660) &gt;= 0, REPT(" ",lookups!$F$2-LEN(SOURCE!D1660)), "")&amp;
      SOURCE!E1660&amp;", "&amp; IF(lookups!$G$2-LEN(SOURCE!E1660) &gt;=0, REPT(" ",lookups!$G$2-LEN(SOURCE!E1660)), "")&amp;
      SOURCE!F1660&amp;", "&amp; IF(lookups!$H$2-LEN(SOURCE!F1660) &gt;= 0, REPT(" ",lookups!$H$2-LEN(SOURCE!F1660)+2), "")&amp;"("&amp;
      SUBSTITUTE(TEXT(SOURCE!G1660,"??0"),"  ","")&amp;" &lt;&lt; TAM_MAX_BITS) |"&amp; IF(lookups!$I$2-3 &gt;= 0, REPT(" ",MAX(1,lookups!$I$2-5+4+1-1-LEN(  IF(ISTEXT(SOURCE!H1660),SOURCE!H1660,  SUBSTITUTE(SUBSTITUTE(TEXT(SOURCE!H1660,"????0"),"  ","")," ",""))   ))), "")&amp;
       IF(ISTEXT(SOURCE!H1660),SOURCE!H1660, SUBSTITUTE(SUBSTITUTE(TEXT(SOURCE!H1660,"????0"),"  ","")," ",""))   &amp;","&amp; IF(lookups!$J$2-3 &gt;= 0, REPT(" ",lookups!$J$2-3-5), "")&amp;
      SOURCE!I1660&amp;
" | "&amp; IF(lookups!$K$2-LEN(SOURCE!I1660) &gt;= 0, REPT(" ",lookups!$K$2-LEN(SOURCE!I1660)), "")&amp;
      SOURCE!J1660&amp;      IF(lookups!$L$2-LEN(SOURCE!J1660) &gt;= 0, REPT(" ",lookups!$L$2-LEN(SOURCE!J1660)), "")&amp;
" | "&amp; IF(lookups!$K$2-LEN(SOURCE!I1660) &gt;= 0, REPT(" ",lookups!$K$2-LEN(SOURCE!I1660)), "")&amp;
      SOURCE!K1660&amp;      IF(lookups!$L$2-LEN(SOURCE!K1660) &gt;= 0, REPT(" ",lookups!$M$2-LEN(SOURCE!K1660)), "")&amp;
" | "&amp; SOURCE!L1660&amp;      IF(lookups!$O$2-LEN(SOURCE!L1660) &gt;= 0, REPT(" ",lookups!$O$2-LEN(SOURCE!L1660)), "")&amp;
" | "&amp; SOURCE!M1660&amp;      IF(lookups!$P$2-LEN(SOURCE!M1660) &gt;= 0, REPT(" ",lookups!$P$2-LEN(SOURCE!M1660)), "")&amp;
      "},"&amp;IF(SOURCE!O1660&lt;&gt;"",""&amp;SOURCE!O1660,"")
 )
)
)</f>
        <v>/* 1622 */  { fnItemTimerApp,               NOPARAM/*#JM#*/,             "STOPW",                                       "STOPW",                                       (0 &lt;&lt; TAM_MAX_BITS) |     0, CAT_FNCT | SLS_ENABLED   | US_ENABLED   | EIM_DISABLED | PTP_DISABLED     },</v>
      </c>
    </row>
    <row r="1661" spans="1:1">
      <c r="A1661" s="80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IF(lookups!$E$2-LEN(SOURCE!C1661) &gt;= 0, REPT(" ",lookups!$E$2-LEN(SOURCE!C1661)), "")&amp;
      SOURCE!D1661&amp;", "&amp; IF(lookups!$F$2-LEN(SOURCE!D1661) &gt;= 0, REPT(" ",lookups!$F$2-LEN(SOURCE!D1661)), "")&amp;
      SOURCE!E1661&amp;", "&amp; IF(lookups!$G$2-LEN(SOURCE!E1661) &gt;=0, REPT(" ",lookups!$G$2-LEN(SOURCE!E1661)), "")&amp;
      SOURCE!F1661&amp;", "&amp; IF(lookups!$H$2-LEN(SOURCE!F1661) &gt;= 0, REPT(" ",lookups!$H$2-LEN(SOURCE!F1661)+2), "")&amp;"("&amp;
      SUBSTITUTE(TEXT(SOURCE!G1661,"??0"),"  ","")&amp;" &lt;&lt; TAM_MAX_BITS) |"&amp; IF(lookups!$I$2-3 &gt;= 0, REPT(" ",MAX(1,lookups!$I$2-5+4+1-1-LEN(  IF(ISTEXT(SOURCE!H1661),SOURCE!H1661,  SUBSTITUTE(SUBSTITUTE(TEXT(SOURCE!H1661,"????0"),"  ","")," ",""))   ))), "")&amp;
       IF(ISTEXT(SOURCE!H1661),SOURCE!H1661, SUBSTITUTE(SUBSTITUTE(TEXT(SOURCE!H1661,"????0"),"  ","")," ",""))   &amp;","&amp; IF(lookups!$J$2-3 &gt;= 0, REPT(" ",lookups!$J$2-3-5), "")&amp;
      SOURCE!I1661&amp;
" | "&amp; IF(lookups!$K$2-LEN(SOURCE!I1661) &gt;= 0, REPT(" ",lookups!$K$2-LEN(SOURCE!I1661)), "")&amp;
      SOURCE!J1661&amp;      IF(lookups!$L$2-LEN(SOURCE!J1661) &gt;= 0, REPT(" ",lookups!$L$2-LEN(SOURCE!J1661)), "")&amp;
" | "&amp; IF(lookups!$K$2-LEN(SOURCE!I1661) &gt;= 0, REPT(" ",lookups!$K$2-LEN(SOURCE!I1661)), "")&amp;
      SOURCE!K1661&amp;      IF(lookups!$L$2-LEN(SOURCE!K1661) &gt;= 0, REPT(" ",lookups!$M$2-LEN(SOURCE!K1661)), "")&amp;
" | "&amp; SOURCE!L1661&amp;      IF(lookups!$O$2-LEN(SOURCE!L1661) &gt;= 0, REPT(" ",lookups!$O$2-LEN(SOURCE!L1661)), "")&amp;
" | "&amp; SOURCE!M1661&amp;      IF(lookups!$P$2-LEN(SOURCE!M1661) &gt;= 0, REPT(" ",lookups!$P$2-LEN(SOURCE!M1661)), "")&amp;
      "},"&amp;IF(SOURCE!O1661&lt;&gt;"",""&amp;SOURCE!O1661,"")
 )
)
)</f>
        <v>/* 1623 */  { fnChebyshevT,                 NOPARAM,                     "T" STD_SUB_n,                                 "T" STD_SUB_n,                                 (0 &lt;&lt; TAM_MAX_BITS) |     0, CAT_FNCT | SLS_ENABLED   | US_ENABLED   | EIM_ENABLED  | PTP_NONE         },</v>
      </c>
    </row>
    <row r="1662" spans="1:1">
      <c r="A1662" s="80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IF(lookups!$E$2-LEN(SOURCE!C1662) &gt;= 0, REPT(" ",lookups!$E$2-LEN(SOURCE!C1662)), "")&amp;
      SOURCE!D1662&amp;", "&amp; IF(lookups!$F$2-LEN(SOURCE!D1662) &gt;= 0, REPT(" ",lookups!$F$2-LEN(SOURCE!D1662)), "")&amp;
      SOURCE!E1662&amp;", "&amp; IF(lookups!$G$2-LEN(SOURCE!E1662) &gt;=0, REPT(" ",lookups!$G$2-LEN(SOURCE!E1662)), "")&amp;
      SOURCE!F1662&amp;", "&amp; IF(lookups!$H$2-LEN(SOURCE!F1662) &gt;= 0, REPT(" ",lookups!$H$2-LEN(SOURCE!F1662)+2), "")&amp;"("&amp;
      SUBSTITUTE(TEXT(SOURCE!G1662,"??0"),"  ","")&amp;" &lt;&lt; TAM_MAX_BITS) |"&amp; IF(lookups!$I$2-3 &gt;= 0, REPT(" ",MAX(1,lookups!$I$2-5+4+1-1-LEN(  IF(ISTEXT(SOURCE!H1662),SOURCE!H1662,  SUBSTITUTE(SUBSTITUTE(TEXT(SOURCE!H1662,"????0"),"  ","")," ",""))   ))), "")&amp;
       IF(ISTEXT(SOURCE!H1662),SOURCE!H1662, SUBSTITUTE(SUBSTITUTE(TEXT(SOURCE!H1662,"????0"),"  ","")," ",""))   &amp;","&amp; IF(lookups!$J$2-3 &gt;= 0, REPT(" ",lookups!$J$2-3-5), "")&amp;
      SOURCE!I1662&amp;
" | "&amp; IF(lookups!$K$2-LEN(SOURCE!I1662) &gt;= 0, REPT(" ",lookups!$K$2-LEN(SOURCE!I1662)), "")&amp;
      SOURCE!J1662&amp;      IF(lookups!$L$2-LEN(SOURCE!J1662) &gt;= 0, REPT(" ",lookups!$L$2-LEN(SOURCE!J1662)), "")&amp;
" | "&amp; IF(lookups!$K$2-LEN(SOURCE!I1662) &gt;= 0, REPT(" ",lookups!$K$2-LEN(SOURCE!I1662)), "")&amp;
      SOURCE!K1662&amp;      IF(lookups!$L$2-LEN(SOURCE!K1662) &gt;= 0, REPT(" ",lookups!$M$2-LEN(SOURCE!K1662)), "")&amp;
" | "&amp; SOURCE!L1662&amp;      IF(lookups!$O$2-LEN(SOURCE!L1662) &gt;= 0, REPT(" ",lookups!$O$2-LEN(SOURCE!L1662)), "")&amp;
" | "&amp; SOURCE!M1662&amp;      IF(lookups!$P$2-LEN(SOURCE!M1662) &gt;= 0, REPT(" ",lookups!$P$2-LEN(SOURCE!M1662)), "")&amp;
      "},"&amp;IF(SOURCE!O1662&lt;&gt;"",""&amp;SOURCE!O1662,"")
 )
)
)</f>
        <v>/* 1624 */  { fnTone,                       TM_VALUE,                    "TONE",                                        "TONE",                                        (0 &lt;&lt; TAM_MAX_BITS) |     9, CAT_FNCT | SLS_UNCHANGED | US_UNCHANGED | EIM_DISABLED | PTP_NUMBER_8     },</v>
      </c>
    </row>
    <row r="1663" spans="1:1">
      <c r="A1663" s="80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IF(lookups!$E$2-LEN(SOURCE!C1663) &gt;= 0, REPT(" ",lookups!$E$2-LEN(SOURCE!C1663)), "")&amp;
      SOURCE!D1663&amp;", "&amp; IF(lookups!$F$2-LEN(SOURCE!D1663) &gt;= 0, REPT(" ",lookups!$F$2-LEN(SOURCE!D1663)), "")&amp;
      SOURCE!E1663&amp;", "&amp; IF(lookups!$G$2-LEN(SOURCE!E1663) &gt;=0, REPT(" ",lookups!$G$2-LEN(SOURCE!E1663)), "")&amp;
      SOURCE!F1663&amp;", "&amp; IF(lookups!$H$2-LEN(SOURCE!F1663) &gt;= 0, REPT(" ",lookups!$H$2-LEN(SOURCE!F1663)+2), "")&amp;"("&amp;
      SUBSTITUTE(TEXT(SOURCE!G1663,"??0"),"  ","")&amp;" &lt;&lt; TAM_MAX_BITS) |"&amp; IF(lookups!$I$2-3 &gt;= 0, REPT(" ",MAX(1,lookups!$I$2-5+4+1-1-LEN(  IF(ISTEXT(SOURCE!H1663),SOURCE!H1663,  SUBSTITUTE(SUBSTITUTE(TEXT(SOURCE!H1663,"????0"),"  ","")," ",""))   ))), "")&amp;
       IF(ISTEXT(SOURCE!H1663),SOURCE!H1663, SUBSTITUTE(SUBSTITUTE(TEXT(SOURCE!H1663,"????0"),"  ","")," ",""))   &amp;","&amp; IF(lookups!$J$2-3 &gt;= 0, REPT(" ",lookups!$J$2-3-5), "")&amp;
      SOURCE!I1663&amp;
" | "&amp; IF(lookups!$K$2-LEN(SOURCE!I1663) &gt;= 0, REPT(" ",lookups!$K$2-LEN(SOURCE!I1663)), "")&amp;
      SOURCE!J1663&amp;      IF(lookups!$L$2-LEN(SOURCE!J1663) &gt;= 0, REPT(" ",lookups!$L$2-LEN(SOURCE!J1663)), "")&amp;
" | "&amp; IF(lookups!$K$2-LEN(SOURCE!I1663) &gt;= 0, REPT(" ",lookups!$K$2-LEN(SOURCE!I1663)), "")&amp;
      SOURCE!K1663&amp;      IF(lookups!$L$2-LEN(SOURCE!K1663) &gt;= 0, REPT(" ",lookups!$M$2-LEN(SOURCE!K1663)), "")&amp;
" | "&amp; SOURCE!L1663&amp;      IF(lookups!$O$2-LEN(SOURCE!L1663) &gt;= 0, REPT(" ",lookups!$O$2-LEN(SOURCE!L1663)), "")&amp;
" | "&amp; SOURCE!M1663&amp;      IF(lookups!$P$2-LEN(SOURCE!M1663) &gt;= 0, REPT(" ",lookups!$P$2-LEN(SOURCE!M1663)), "")&amp;
      "},"&amp;IF(SOURCE!O1663&lt;&gt;"",""&amp;SOURCE!O1663,"")
 )
)
)</f>
        <v>/* 1625 */  { fnSwapT,                      TM_REGISTER,                 "t" STD_RIGHT_OVER_LEFT_ARROW,                 "t" STD_RIGHT_OVER_LEFT_ARROW,                 (0 &lt;&lt; TAM_MAX_BITS) |    99, CAT_FNCT | SLS_ENABLED   | US_ENABLED   | EIM_DISABLED | PTP_REGISTER     },</v>
      </c>
    </row>
    <row r="1664" spans="1:1">
      <c r="A1664" s="80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IF(lookups!$E$2-LEN(SOURCE!C1664) &gt;= 0, REPT(" ",lookups!$E$2-LEN(SOURCE!C1664)), "")&amp;
      SOURCE!D1664&amp;", "&amp; IF(lookups!$F$2-LEN(SOURCE!D1664) &gt;= 0, REPT(" ",lookups!$F$2-LEN(SOURCE!D1664)), "")&amp;
      SOURCE!E1664&amp;", "&amp; IF(lookups!$G$2-LEN(SOURCE!E1664) &gt;=0, REPT(" ",lookups!$G$2-LEN(SOURCE!E1664)), "")&amp;
      SOURCE!F1664&amp;", "&amp; IF(lookups!$H$2-LEN(SOURCE!F1664) &gt;= 0, REPT(" ",lookups!$H$2-LEN(SOURCE!F1664)+2), "")&amp;"("&amp;
      SUBSTITUTE(TEXT(SOURCE!G1664,"??0"),"  ","")&amp;" &lt;&lt; TAM_MAX_BITS) |"&amp; IF(lookups!$I$2-3 &gt;= 0, REPT(" ",MAX(1,lookups!$I$2-5+4+1-1-LEN(  IF(ISTEXT(SOURCE!H1664),SOURCE!H1664,  SUBSTITUTE(SUBSTITUTE(TEXT(SOURCE!H1664,"????0"),"  ","")," ",""))   ))), "")&amp;
       IF(ISTEXT(SOURCE!H1664),SOURCE!H1664, SUBSTITUTE(SUBSTITUTE(TEXT(SOURCE!H1664,"????0"),"  ","")," ",""))   &amp;","&amp; IF(lookups!$J$2-3 &gt;= 0, REPT(" ",lookups!$J$2-3-5), "")&amp;
      SOURCE!I1664&amp;
" | "&amp; IF(lookups!$K$2-LEN(SOURCE!I1664) &gt;= 0, REPT(" ",lookups!$K$2-LEN(SOURCE!I1664)), "")&amp;
      SOURCE!J1664&amp;      IF(lookups!$L$2-LEN(SOURCE!J1664) &gt;= 0, REPT(" ",lookups!$L$2-LEN(SOURCE!J1664)), "")&amp;
" | "&amp; IF(lookups!$K$2-LEN(SOURCE!I1664) &gt;= 0, REPT(" ",lookups!$K$2-LEN(SOURCE!I1664)), "")&amp;
      SOURCE!K1664&amp;      IF(lookups!$L$2-LEN(SOURCE!K1664) &gt;= 0, REPT(" ",lookups!$M$2-LEN(SOURCE!K1664)), "")&amp;
" | "&amp; SOURCE!L1664&amp;      IF(lookups!$O$2-LEN(SOURCE!L1664) &gt;= 0, REPT(" ",lookups!$O$2-LEN(SOURCE!L1664)), "")&amp;
" | "&amp; SOURCE!M1664&amp;      IF(lookups!$P$2-LEN(SOURCE!M1664) &gt;= 0, REPT(" ",lookups!$P$2-LEN(SOURCE!M1664)), "")&amp;
      "},"&amp;IF(SOURCE!O1664&lt;&gt;"",""&amp;SOURCE!O1664,"")
 )
)
)</f>
        <v>/* 1626 */  { fnUlp,                        NOPARAM,                     "ULP?",                                        "ULP?",                                        (0 &lt;&lt; TAM_MAX_BITS) |     0, CAT_FNCT | SLS_ENABLED   | US_ENABLED   | EIM_DISABLED | PTP_NONE         },</v>
      </c>
    </row>
    <row r="1665" spans="1:1">
      <c r="A1665" s="80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IF(lookups!$E$2-LEN(SOURCE!C1665) &gt;= 0, REPT(" ",lookups!$E$2-LEN(SOURCE!C1665)), "")&amp;
      SOURCE!D1665&amp;", "&amp; IF(lookups!$F$2-LEN(SOURCE!D1665) &gt;= 0, REPT(" ",lookups!$F$2-LEN(SOURCE!D1665)), "")&amp;
      SOURCE!E1665&amp;", "&amp; IF(lookups!$G$2-LEN(SOURCE!E1665) &gt;=0, REPT(" ",lookups!$G$2-LEN(SOURCE!E1665)), "")&amp;
      SOURCE!F1665&amp;", "&amp; IF(lookups!$H$2-LEN(SOURCE!F1665) &gt;= 0, REPT(" ",lookups!$H$2-LEN(SOURCE!F1665)+2), "")&amp;"("&amp;
      SUBSTITUTE(TEXT(SOURCE!G1665,"??0"),"  ","")&amp;" &lt;&lt; TAM_MAX_BITS) |"&amp; IF(lookups!$I$2-3 &gt;= 0, REPT(" ",MAX(1,lookups!$I$2-5+4+1-1-LEN(  IF(ISTEXT(SOURCE!H1665),SOURCE!H1665,  SUBSTITUTE(SUBSTITUTE(TEXT(SOURCE!H1665,"????0"),"  ","")," ",""))   ))), "")&amp;
       IF(ISTEXT(SOURCE!H1665),SOURCE!H1665, SUBSTITUTE(SUBSTITUTE(TEXT(SOURCE!H1665,"????0"),"  ","")," ",""))   &amp;","&amp; IF(lookups!$J$2-3 &gt;= 0, REPT(" ",lookups!$J$2-3-5), "")&amp;
      SOURCE!I1665&amp;
" | "&amp; IF(lookups!$K$2-LEN(SOURCE!I1665) &gt;= 0, REPT(" ",lookups!$K$2-LEN(SOURCE!I1665)), "")&amp;
      SOURCE!J1665&amp;      IF(lookups!$L$2-LEN(SOURCE!J1665) &gt;= 0, REPT(" ",lookups!$L$2-LEN(SOURCE!J1665)), "")&amp;
" | "&amp; IF(lookups!$K$2-LEN(SOURCE!I1665) &gt;= 0, REPT(" ",lookups!$K$2-LEN(SOURCE!I1665)), "")&amp;
      SOURCE!K1665&amp;      IF(lookups!$L$2-LEN(SOURCE!K1665) &gt;= 0, REPT(" ",lookups!$M$2-LEN(SOURCE!K1665)), "")&amp;
" | "&amp; SOURCE!L1665&amp;      IF(lookups!$O$2-LEN(SOURCE!L1665) &gt;= 0, REPT(" ",lookups!$O$2-LEN(SOURCE!L1665)), "")&amp;
" | "&amp; SOURCE!M1665&amp;      IF(lookups!$P$2-LEN(SOURCE!M1665) &gt;= 0, REPT(" ",lookups!$P$2-LEN(SOURCE!M1665)), "")&amp;
      "},"&amp;IF(SOURCE!O1665&lt;&gt;"",""&amp;SOURCE!O1665,"")
 )
)
)</f>
        <v>/* 1627 */  { fnChebyshevU,                 NOPARAM,                     "U" STD_SUB_n,                                 "U" STD_SUB_n,                                 (0 &lt;&lt; TAM_MAX_BITS) |     0, CAT_FNCT | SLS_ENABLED   | US_ENABLED   | EIM_ENABLED  | PTP_NONE         },</v>
      </c>
    </row>
    <row r="1666" spans="1:1">
      <c r="A1666" s="80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IF(lookups!$E$2-LEN(SOURCE!C1666) &gt;= 0, REPT(" ",lookups!$E$2-LEN(SOURCE!C1666)), "")&amp;
      SOURCE!D1666&amp;", "&amp; IF(lookups!$F$2-LEN(SOURCE!D1666) &gt;= 0, REPT(" ",lookups!$F$2-LEN(SOURCE!D1666)), "")&amp;
      SOURCE!E1666&amp;", "&amp; IF(lookups!$G$2-LEN(SOURCE!E1666) &gt;=0, REPT(" ",lookups!$G$2-LEN(SOURCE!E1666)), "")&amp;
      SOURCE!F1666&amp;", "&amp; IF(lookups!$H$2-LEN(SOURCE!F1666) &gt;= 0, REPT(" ",lookups!$H$2-LEN(SOURCE!F1666)+2), "")&amp;"("&amp;
      SUBSTITUTE(TEXT(SOURCE!G1666,"??0"),"  ","")&amp;" &lt;&lt; TAM_MAX_BITS) |"&amp; IF(lookups!$I$2-3 &gt;= 0, REPT(" ",MAX(1,lookups!$I$2-5+4+1-1-LEN(  IF(ISTEXT(SOURCE!H1666),SOURCE!H1666,  SUBSTITUTE(SUBSTITUTE(TEXT(SOURCE!H1666,"????0"),"  ","")," ",""))   ))), "")&amp;
       IF(ISTEXT(SOURCE!H1666),SOURCE!H1666, SUBSTITUTE(SUBSTITUTE(TEXT(SOURCE!H1666,"????0"),"  ","")," ",""))   &amp;","&amp; IF(lookups!$J$2-3 &gt;= 0, REPT(" ",lookups!$J$2-3-5), "")&amp;
      SOURCE!I1666&amp;
" | "&amp; IF(lookups!$K$2-LEN(SOURCE!I1666) &gt;= 0, REPT(" ",lookups!$K$2-LEN(SOURCE!I1666)), "")&amp;
      SOURCE!J1666&amp;      IF(lookups!$L$2-LEN(SOURCE!J1666) &gt;= 0, REPT(" ",lookups!$L$2-LEN(SOURCE!J1666)), "")&amp;
" | "&amp; IF(lookups!$K$2-LEN(SOURCE!I1666) &gt;= 0, REPT(" ",lookups!$K$2-LEN(SOURCE!I1666)), "")&amp;
      SOURCE!K1666&amp;      IF(lookups!$L$2-LEN(SOURCE!K1666) &gt;= 0, REPT(" ",lookups!$M$2-LEN(SOURCE!K1666)), "")&amp;
" | "&amp; SOURCE!L1666&amp;      IF(lookups!$O$2-LEN(SOURCE!L1666) &gt;= 0, REPT(" ",lookups!$O$2-LEN(SOURCE!L1666)), "")&amp;
" | "&amp; SOURCE!M1666&amp;      IF(lookups!$P$2-LEN(SOURCE!M1666) &gt;= 0, REPT(" ",lookups!$P$2-LEN(SOURCE!M1666)), "")&amp;
      "},"&amp;IF(SOURCE!O1666&lt;&gt;"",""&amp;SOURCE!O1666,"")
 )
)
)</f>
        <v>/* 1628 */  { fnUnitVector,                 NOPARAM,                     "UNITV",                                       "UNITV",                                       (0 &lt;&lt; TAM_MAX_BITS) |     0, CAT_FNCT | SLS_ENABLED   | US_ENABLED   | EIM_DISABLED | PTP_NONE         },</v>
      </c>
    </row>
    <row r="1667" spans="1:1">
      <c r="A1667" s="80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IF(lookups!$E$2-LEN(SOURCE!C1667) &gt;= 0, REPT(" ",lookups!$E$2-LEN(SOURCE!C1667)), "")&amp;
      SOURCE!D1667&amp;", "&amp; IF(lookups!$F$2-LEN(SOURCE!D1667) &gt;= 0, REPT(" ",lookups!$F$2-LEN(SOURCE!D1667)), "")&amp;
      SOURCE!E1667&amp;", "&amp; IF(lookups!$G$2-LEN(SOURCE!E1667) &gt;=0, REPT(" ",lookups!$G$2-LEN(SOURCE!E1667)), "")&amp;
      SOURCE!F1667&amp;", "&amp; IF(lookups!$H$2-LEN(SOURCE!F1667) &gt;= 0, REPT(" ",lookups!$H$2-LEN(SOURCE!F1667)+2), "")&amp;"("&amp;
      SUBSTITUTE(TEXT(SOURCE!G1667,"??0"),"  ","")&amp;" &lt;&lt; TAM_MAX_BITS) |"&amp; IF(lookups!$I$2-3 &gt;= 0, REPT(" ",MAX(1,lookups!$I$2-5+4+1-1-LEN(  IF(ISTEXT(SOURCE!H1667),SOURCE!H1667,  SUBSTITUTE(SUBSTITUTE(TEXT(SOURCE!H1667,"????0"),"  ","")," ",""))   ))), "")&amp;
       IF(ISTEXT(SOURCE!H1667),SOURCE!H1667, SUBSTITUTE(SUBSTITUTE(TEXT(SOURCE!H1667,"????0"),"  ","")," ",""))   &amp;","&amp; IF(lookups!$J$2-3 &gt;= 0, REPT(" ",lookups!$J$2-3-5), "")&amp;
      SOURCE!I1667&amp;
" | "&amp; IF(lookups!$K$2-LEN(SOURCE!I1667) &gt;= 0, REPT(" ",lookups!$K$2-LEN(SOURCE!I1667)), "")&amp;
      SOURCE!J1667&amp;      IF(lookups!$L$2-LEN(SOURCE!J1667) &gt;= 0, REPT(" ",lookups!$L$2-LEN(SOURCE!J1667)), "")&amp;
" | "&amp; IF(lookups!$K$2-LEN(SOURCE!I1667) &gt;= 0, REPT(" ",lookups!$K$2-LEN(SOURCE!I1667)), "")&amp;
      SOURCE!K1667&amp;      IF(lookups!$L$2-LEN(SOURCE!K1667) &gt;= 0, REPT(" ",lookups!$M$2-LEN(SOURCE!K1667)), "")&amp;
" | "&amp; SOURCE!L1667&amp;      IF(lookups!$O$2-LEN(SOURCE!L1667) &gt;= 0, REPT(" ",lookups!$O$2-LEN(SOURCE!L1667)), "")&amp;
" | "&amp; SOURCE!M1667&amp;      IF(lookups!$P$2-LEN(SOURCE!M1667) &gt;= 0, REPT(" ",lookups!$P$2-LEN(SOURCE!M1667)), "")&amp;
      "},"&amp;IF(SOURCE!O1667&lt;&gt;"",""&amp;SOURCE!O1667,"")
 )
)
)</f>
        <v>/* 1629 */  { fnIntegerMode,                SIM_UNSIGN,                  "UNSIGN",                                      "UNSIGN",                                      (0 &lt;&lt; TAM_MAX_BITS) |     0, CAT_FNCT | SLS_ENABLED   | US_ENABLED   | EIM_DISABLED | PTP_NONE         },</v>
      </c>
    </row>
    <row r="1668" spans="1:1">
      <c r="A1668" s="80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IF(lookups!$E$2-LEN(SOURCE!C1668) &gt;= 0, REPT(" ",lookups!$E$2-LEN(SOURCE!C1668)), "")&amp;
      SOURCE!D1668&amp;", "&amp; IF(lookups!$F$2-LEN(SOURCE!D1668) &gt;= 0, REPT(" ",lookups!$F$2-LEN(SOURCE!D1668)), "")&amp;
      SOURCE!E1668&amp;", "&amp; IF(lookups!$G$2-LEN(SOURCE!E1668) &gt;=0, REPT(" ",lookups!$G$2-LEN(SOURCE!E1668)), "")&amp;
      SOURCE!F1668&amp;", "&amp; IF(lookups!$H$2-LEN(SOURCE!F1668) &gt;= 0, REPT(" ",lookups!$H$2-LEN(SOURCE!F1668)+2), "")&amp;"("&amp;
      SUBSTITUTE(TEXT(SOURCE!G1668,"??0"),"  ","")&amp;" &lt;&lt; TAM_MAX_BITS) |"&amp; IF(lookups!$I$2-3 &gt;= 0, REPT(" ",MAX(1,lookups!$I$2-5+4+1-1-LEN(  IF(ISTEXT(SOURCE!H1668),SOURCE!H1668,  SUBSTITUTE(SUBSTITUTE(TEXT(SOURCE!H1668,"????0"),"  ","")," ",""))   ))), "")&amp;
       IF(ISTEXT(SOURCE!H1668),SOURCE!H1668, SUBSTITUTE(SUBSTITUTE(TEXT(SOURCE!H1668,"????0"),"  ","")," ",""))   &amp;","&amp; IF(lookups!$J$2-3 &gt;= 0, REPT(" ",lookups!$J$2-3-5), "")&amp;
      SOURCE!I1668&amp;
" | "&amp; IF(lookups!$K$2-LEN(SOURCE!I1668) &gt;= 0, REPT(" ",lookups!$K$2-LEN(SOURCE!I1668)), "")&amp;
      SOURCE!J1668&amp;      IF(lookups!$L$2-LEN(SOURCE!J1668) &gt;= 0, REPT(" ",lookups!$L$2-LEN(SOURCE!J1668)), "")&amp;
" | "&amp; IF(lookups!$K$2-LEN(SOURCE!I1668) &gt;= 0, REPT(" ",lookups!$K$2-LEN(SOURCE!I1668)), "")&amp;
      SOURCE!K1668&amp;      IF(lookups!$L$2-LEN(SOURCE!K1668) &gt;= 0, REPT(" ",lookups!$M$2-LEN(SOURCE!K1668)), "")&amp;
" | "&amp; SOURCE!L1668&amp;      IF(lookups!$O$2-LEN(SOURCE!L1668) &gt;= 0, REPT(" ",lookups!$O$2-LEN(SOURCE!L1668)), "")&amp;
" | "&amp; SOURCE!M1668&amp;      IF(lookups!$P$2-LEN(SOURCE!M1668) &gt;= 0, REPT(" ",lookups!$P$2-LEN(SOURCE!M1668)), "")&amp;
      "},"&amp;IF(SOURCE!O1668&lt;&gt;"",""&amp;SOURCE!O1668,"")
 )
)
)</f>
        <v>/* 1630 */  { fnVarMnu,                     TM_LABEL,                    "VARMNU",                                      "VarMNU",                                      (0 &lt;&lt; TAM_MAX_BITS) |    99, CAT_FNCT | SLS_UNCHANGED | US_UNCHANGED | EIM_DISABLED | PTP_LABEL        },</v>
      </c>
    </row>
    <row r="1669" spans="1:1">
      <c r="A1669" s="80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IF(lookups!$E$2-LEN(SOURCE!C1669) &gt;= 0, REPT(" ",lookups!$E$2-LEN(SOURCE!C1669)), "")&amp;
      SOURCE!D1669&amp;", "&amp; IF(lookups!$F$2-LEN(SOURCE!D1669) &gt;= 0, REPT(" ",lookups!$F$2-LEN(SOURCE!D1669)), "")&amp;
      SOURCE!E1669&amp;", "&amp; IF(lookups!$G$2-LEN(SOURCE!E1669) &gt;=0, REPT(" ",lookups!$G$2-LEN(SOURCE!E1669)), "")&amp;
      SOURCE!F1669&amp;", "&amp; IF(lookups!$H$2-LEN(SOURCE!F1669) &gt;= 0, REPT(" ",lookups!$H$2-LEN(SOURCE!F1669)+2), "")&amp;"("&amp;
      SUBSTITUTE(TEXT(SOURCE!G1669,"??0"),"  ","")&amp;" &lt;&lt; TAM_MAX_BITS) |"&amp; IF(lookups!$I$2-3 &gt;= 0, REPT(" ",MAX(1,lookups!$I$2-5+4+1-1-LEN(  IF(ISTEXT(SOURCE!H1669),SOURCE!H1669,  SUBSTITUTE(SUBSTITUTE(TEXT(SOURCE!H1669,"????0"),"  ","")," ",""))   ))), "")&amp;
       IF(ISTEXT(SOURCE!H1669),SOURCE!H1669, SUBSTITUTE(SUBSTITUTE(TEXT(SOURCE!H1669,"????0"),"  ","")," ",""))   &amp;","&amp; IF(lookups!$J$2-3 &gt;= 0, REPT(" ",lookups!$J$2-3-5), "")&amp;
      SOURCE!I1669&amp;
" | "&amp; IF(lookups!$K$2-LEN(SOURCE!I1669) &gt;= 0, REPT(" ",lookups!$K$2-LEN(SOURCE!I1669)), "")&amp;
      SOURCE!J1669&amp;      IF(lookups!$L$2-LEN(SOURCE!J1669) &gt;= 0, REPT(" ",lookups!$L$2-LEN(SOURCE!J1669)), "")&amp;
" | "&amp; IF(lookups!$K$2-LEN(SOURCE!I1669) &gt;= 0, REPT(" ",lookups!$K$2-LEN(SOURCE!I1669)), "")&amp;
      SOURCE!K1669&amp;      IF(lookups!$L$2-LEN(SOURCE!K1669) &gt;= 0, REPT(" ",lookups!$M$2-LEN(SOURCE!K1669)), "")&amp;
" | "&amp; SOURCE!L1669&amp;      IF(lookups!$O$2-LEN(SOURCE!L1669) &gt;= 0, REPT(" ",lookups!$O$2-LEN(SOURCE!L1669)), "")&amp;
" | "&amp; SOURCE!M1669&amp;      IF(lookups!$P$2-LEN(SOURCE!M1669) &gt;= 0, REPT(" ",lookups!$P$2-LEN(SOURCE!M1669)), "")&amp;
      "},"&amp;IF(SOURCE!O1669&lt;&gt;"",""&amp;SOURCE!O1669,"")
 )
)
)</f>
        <v>/* 1631 */  { fnVersion,                    NOPARAM,                     "VERS?",                                       "VERS?",                                       (0 &lt;&lt; TAM_MAX_BITS) |     0, CAT_FNCT | SLS_ENABLED   | US_ENABLED   | EIM_DISABLED | PTP_DISABLED     },</v>
      </c>
    </row>
    <row r="1670" spans="1:1">
      <c r="A1670" s="80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IF(lookups!$E$2-LEN(SOURCE!C1670) &gt;= 0, REPT(" ",lookups!$E$2-LEN(SOURCE!C1670)), "")&amp;
      SOURCE!D1670&amp;", "&amp; IF(lookups!$F$2-LEN(SOURCE!D1670) &gt;= 0, REPT(" ",lookups!$F$2-LEN(SOURCE!D1670)), "")&amp;
      SOURCE!E1670&amp;", "&amp; IF(lookups!$G$2-LEN(SOURCE!E1670) &gt;=0, REPT(" ",lookups!$G$2-LEN(SOURCE!E1670)), "")&amp;
      SOURCE!F1670&amp;", "&amp; IF(lookups!$H$2-LEN(SOURCE!F1670) &gt;= 0, REPT(" ",lookups!$H$2-LEN(SOURCE!F1670)+2), "")&amp;"("&amp;
      SUBSTITUTE(TEXT(SOURCE!G1670,"??0"),"  ","")&amp;" &lt;&lt; TAM_MAX_BITS) |"&amp; IF(lookups!$I$2-3 &gt;= 0, REPT(" ",MAX(1,lookups!$I$2-5+4+1-1-LEN(  IF(ISTEXT(SOURCE!H1670),SOURCE!H1670,  SUBSTITUTE(SUBSTITUTE(TEXT(SOURCE!H1670,"????0"),"  ","")," ",""))   ))), "")&amp;
       IF(ISTEXT(SOURCE!H1670),SOURCE!H1670, SUBSTITUTE(SUBSTITUTE(TEXT(SOURCE!H1670,"????0"),"  ","")," ",""))   &amp;","&amp; IF(lookups!$J$2-3 &gt;= 0, REPT(" ",lookups!$J$2-3-5), "")&amp;
      SOURCE!I1670&amp;
" | "&amp; IF(lookups!$K$2-LEN(SOURCE!I1670) &gt;= 0, REPT(" ",lookups!$K$2-LEN(SOURCE!I1670)), "")&amp;
      SOURCE!J1670&amp;      IF(lookups!$L$2-LEN(SOURCE!J1670) &gt;= 0, REPT(" ",lookups!$L$2-LEN(SOURCE!J1670)), "")&amp;
" | "&amp; IF(lookups!$K$2-LEN(SOURCE!I1670) &gt;= 0, REPT(" ",lookups!$K$2-LEN(SOURCE!I1670)), "")&amp;
      SOURCE!K1670&amp;      IF(lookups!$L$2-LEN(SOURCE!K1670) &gt;= 0, REPT(" ",lookups!$M$2-LEN(SOURCE!K1670)), "")&amp;
" | "&amp; SOURCE!L1670&amp;      IF(lookups!$O$2-LEN(SOURCE!L1670) &gt;= 0, REPT(" ",lookups!$O$2-LEN(SOURCE!L1670)), "")&amp;
" | "&amp; SOURCE!M1670&amp;      IF(lookups!$P$2-LEN(SOURCE!M1670) &gt;= 0, REPT(" ",lookups!$P$2-LEN(SOURCE!M1670)), "")&amp;
      "},"&amp;IF(SOURCE!O1670&lt;&gt;"",""&amp;SOURCE!O1670,"")
 )
)
)</f>
        <v>/* 1632 */  { fnIDivR,                      NOPARAM,                     "IDIVR",                                       "IDIVR",                                       (0 &lt;&lt; TAM_MAX_BITS) |     0, CAT_FNCT | SLS_ENABLED   | US_ENABLED   | EIM_DISABLED | PTP_NONE         },</v>
      </c>
    </row>
    <row r="1671" spans="1:1">
      <c r="A1671" s="80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IF(lookups!$E$2-LEN(SOURCE!C1671) &gt;= 0, REPT(" ",lookups!$E$2-LEN(SOURCE!C1671)), "")&amp;
      SOURCE!D1671&amp;", "&amp; IF(lookups!$F$2-LEN(SOURCE!D1671) &gt;= 0, REPT(" ",lookups!$F$2-LEN(SOURCE!D1671)), "")&amp;
      SOURCE!E1671&amp;", "&amp; IF(lookups!$G$2-LEN(SOURCE!E1671) &gt;=0, REPT(" ",lookups!$G$2-LEN(SOURCE!E1671)), "")&amp;
      SOURCE!F1671&amp;", "&amp; IF(lookups!$H$2-LEN(SOURCE!F1671) &gt;= 0, REPT(" ",lookups!$H$2-LEN(SOURCE!F1671)+2), "")&amp;"("&amp;
      SUBSTITUTE(TEXT(SOURCE!G1671,"??0"),"  ","")&amp;" &lt;&lt; TAM_MAX_BITS) |"&amp; IF(lookups!$I$2-3 &gt;= 0, REPT(" ",MAX(1,lookups!$I$2-5+4+1-1-LEN(  IF(ISTEXT(SOURCE!H1671),SOURCE!H1671,  SUBSTITUTE(SUBSTITUTE(TEXT(SOURCE!H1671,"????0"),"  ","")," ",""))   ))), "")&amp;
       IF(ISTEXT(SOURCE!H1671),SOURCE!H1671, SUBSTITUTE(SUBSTITUTE(TEXT(SOURCE!H1671,"????0"),"  ","")," ",""))   &amp;","&amp; IF(lookups!$J$2-3 &gt;= 0, REPT(" ",lookups!$J$2-3-5), "")&amp;
      SOURCE!I1671&amp;
" | "&amp; IF(lookups!$K$2-LEN(SOURCE!I1671) &gt;= 0, REPT(" ",lookups!$K$2-LEN(SOURCE!I1671)), "")&amp;
      SOURCE!J1671&amp;      IF(lookups!$L$2-LEN(SOURCE!J1671) &gt;= 0, REPT(" ",lookups!$L$2-LEN(SOURCE!J1671)), "")&amp;
" | "&amp; IF(lookups!$K$2-LEN(SOURCE!I1671) &gt;= 0, REPT(" ",lookups!$K$2-LEN(SOURCE!I1671)), "")&amp;
      SOURCE!K1671&amp;      IF(lookups!$L$2-LEN(SOURCE!K1671) &gt;= 0, REPT(" ",lookups!$M$2-LEN(SOURCE!K1671)), "")&amp;
" | "&amp; SOURCE!L1671&amp;      IF(lookups!$O$2-LEN(SOURCE!L1671) &gt;= 0, REPT(" ",lookups!$O$2-LEN(SOURCE!L1671)), "")&amp;
" | "&amp; SOURCE!M1671&amp;      IF(lookups!$P$2-LEN(SOURCE!M1671) &gt;= 0, REPT(" ",lookups!$P$2-LEN(SOURCE!M1671)), "")&amp;
      "},"&amp;IF(SOURCE!O1671&lt;&gt;"",""&amp;SOURCE!O1671,"")
 )
)
)</f>
        <v>/* 1633 */  { fnWday,                       NOPARAM,                     "WDAY",                                        "WDAY",                                        (0 &lt;&lt; TAM_MAX_BITS) |     0, CAT_FNCT | SLS_ENABLED   | US_ENABLED   | EIM_DISABLED | PTP_NONE         },</v>
      </c>
    </row>
    <row r="1672" spans="1:1">
      <c r="A1672" s="80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IF(lookups!$E$2-LEN(SOURCE!C1672) &gt;= 0, REPT(" ",lookups!$E$2-LEN(SOURCE!C1672)), "")&amp;
      SOURCE!D1672&amp;", "&amp; IF(lookups!$F$2-LEN(SOURCE!D1672) &gt;= 0, REPT(" ",lookups!$F$2-LEN(SOURCE!D1672)), "")&amp;
      SOURCE!E1672&amp;", "&amp; IF(lookups!$G$2-LEN(SOURCE!E1672) &gt;=0, REPT(" ",lookups!$G$2-LEN(SOURCE!E1672)), "")&amp;
      SOURCE!F1672&amp;", "&amp; IF(lookups!$H$2-LEN(SOURCE!F1672) &gt;= 0, REPT(" ",lookups!$H$2-LEN(SOURCE!F1672)+2), "")&amp;"("&amp;
      SUBSTITUTE(TEXT(SOURCE!G1672,"??0"),"  ","")&amp;" &lt;&lt; TAM_MAX_BITS) |"&amp; IF(lookups!$I$2-3 &gt;= 0, REPT(" ",MAX(1,lookups!$I$2-5+4+1-1-LEN(  IF(ISTEXT(SOURCE!H1672),SOURCE!H1672,  SUBSTITUTE(SUBSTITUTE(TEXT(SOURCE!H1672,"????0"),"  ","")," ",""))   ))), "")&amp;
       IF(ISTEXT(SOURCE!H1672),SOURCE!H1672, SUBSTITUTE(SUBSTITUTE(TEXT(SOURCE!H1672,"????0"),"  ","")," ",""))   &amp;","&amp; IF(lookups!$J$2-3 &gt;= 0, REPT(" ",lookups!$J$2-3-5), "")&amp;
      SOURCE!I1672&amp;
" | "&amp; IF(lookups!$K$2-LEN(SOURCE!I1672) &gt;= 0, REPT(" ",lookups!$K$2-LEN(SOURCE!I1672)), "")&amp;
      SOURCE!J1672&amp;      IF(lookups!$L$2-LEN(SOURCE!J1672) &gt;= 0, REPT(" ",lookups!$L$2-LEN(SOURCE!J1672)), "")&amp;
" | "&amp; IF(lookups!$K$2-LEN(SOURCE!I1672) &gt;= 0, REPT(" ",lookups!$K$2-LEN(SOURCE!I1672)), "")&amp;
      SOURCE!K1672&amp;      IF(lookups!$L$2-LEN(SOURCE!K1672) &gt;= 0, REPT(" ",lookups!$M$2-LEN(SOURCE!K1672)), "")&amp;
" | "&amp; SOURCE!L1672&amp;      IF(lookups!$O$2-LEN(SOURCE!L1672) &gt;= 0, REPT(" ",lookups!$O$2-LEN(SOURCE!L1672)), "")&amp;
" | "&amp; SOURCE!M1672&amp;      IF(lookups!$P$2-LEN(SOURCE!M1672) &gt;= 0, REPT(" ",lookups!$P$2-LEN(SOURCE!M1672)), "")&amp;
      "},"&amp;IF(SOURCE!O1672&lt;&gt;"",""&amp;SOURCE!O1672,"")
 )
)
)</f>
        <v>/* 1634 */  { fnWho,                        NOPARAM,                     "WHO?",                                        "WHO?",                                        (0 &lt;&lt; TAM_MAX_BITS) |     0, CAT_FNCT | SLS_ENABLED   | US_ENABLED   | EIM_DISABLED | PTP_DISABLED     },</v>
      </c>
    </row>
    <row r="1673" spans="1:1">
      <c r="A1673" s="80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IF(lookups!$E$2-LEN(SOURCE!C1673) &gt;= 0, REPT(" ",lookups!$E$2-LEN(SOURCE!C1673)), "")&amp;
      SOURCE!D1673&amp;", "&amp; IF(lookups!$F$2-LEN(SOURCE!D1673) &gt;= 0, REPT(" ",lookups!$F$2-LEN(SOURCE!D1673)), "")&amp;
      SOURCE!E1673&amp;", "&amp; IF(lookups!$G$2-LEN(SOURCE!E1673) &gt;=0, REPT(" ",lookups!$G$2-LEN(SOURCE!E1673)), "")&amp;
      SOURCE!F1673&amp;", "&amp; IF(lookups!$H$2-LEN(SOURCE!F1673) &gt;= 0, REPT(" ",lookups!$H$2-LEN(SOURCE!F1673)+2), "")&amp;"("&amp;
      SUBSTITUTE(TEXT(SOURCE!G1673,"??0"),"  ","")&amp;" &lt;&lt; TAM_MAX_BITS) |"&amp; IF(lookups!$I$2-3 &gt;= 0, REPT(" ",MAX(1,lookups!$I$2-5+4+1-1-LEN(  IF(ISTEXT(SOURCE!H1673),SOURCE!H1673,  SUBSTITUTE(SUBSTITUTE(TEXT(SOURCE!H1673,"????0"),"  ","")," ",""))   ))), "")&amp;
       IF(ISTEXT(SOURCE!H1673),SOURCE!H1673, SUBSTITUTE(SUBSTITUTE(TEXT(SOURCE!H1673,"????0"),"  ","")," ",""))   &amp;","&amp; IF(lookups!$J$2-3 &gt;= 0, REPT(" ",lookups!$J$2-3-5), "")&amp;
      SOURCE!I1673&amp;
" | "&amp; IF(lookups!$K$2-LEN(SOURCE!I1673) &gt;= 0, REPT(" ",lookups!$K$2-LEN(SOURCE!I1673)), "")&amp;
      SOURCE!J1673&amp;      IF(lookups!$L$2-LEN(SOURCE!J1673) &gt;= 0, REPT(" ",lookups!$L$2-LEN(SOURCE!J1673)), "")&amp;
" | "&amp; IF(lookups!$K$2-LEN(SOURCE!I1673) &gt;= 0, REPT(" ",lookups!$K$2-LEN(SOURCE!I1673)), "")&amp;
      SOURCE!K1673&amp;      IF(lookups!$L$2-LEN(SOURCE!K1673) &gt;= 0, REPT(" ",lookups!$M$2-LEN(SOURCE!K1673)), "")&amp;
" | "&amp; SOURCE!L1673&amp;      IF(lookups!$O$2-LEN(SOURCE!L1673) &gt;= 0, REPT(" ",lookups!$O$2-LEN(SOURCE!L1673)), "")&amp;
" | "&amp; SOURCE!M1673&amp;      IF(lookups!$P$2-LEN(SOURCE!M1673) &gt;= 0, REPT(" ",lookups!$P$2-LEN(SOURCE!M1673)), "")&amp;
      "},"&amp;IF(SOURCE!O1673&lt;&gt;"",""&amp;SOURCE!O1673,"")
 )
)
)</f>
        <v>/* 1635 */  { fnWnegative,                  NOPARAM,                     "W" STD_SUB_m,                                 "W" STD_SUB_m,                                 (0 &lt;&lt; TAM_MAX_BITS) |     0, CAT_FNCT | SLS_ENABLED   | US_ENABLED   | EIM_ENABLED  | PTP_NONE         },</v>
      </c>
    </row>
    <row r="1674" spans="1:1">
      <c r="A1674" s="80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IF(lookups!$E$2-LEN(SOURCE!C1674) &gt;= 0, REPT(" ",lookups!$E$2-LEN(SOURCE!C1674)), "")&amp;
      SOURCE!D1674&amp;", "&amp; IF(lookups!$F$2-LEN(SOURCE!D1674) &gt;= 0, REPT(" ",lookups!$F$2-LEN(SOURCE!D1674)), "")&amp;
      SOURCE!E1674&amp;", "&amp; IF(lookups!$G$2-LEN(SOURCE!E1674) &gt;=0, REPT(" ",lookups!$G$2-LEN(SOURCE!E1674)), "")&amp;
      SOURCE!F1674&amp;", "&amp; IF(lookups!$H$2-LEN(SOURCE!F1674) &gt;= 0, REPT(" ",lookups!$H$2-LEN(SOURCE!F1674)+2), "")&amp;"("&amp;
      SUBSTITUTE(TEXT(SOURCE!G1674,"??0"),"  ","")&amp;" &lt;&lt; TAM_MAX_BITS) |"&amp; IF(lookups!$I$2-3 &gt;= 0, REPT(" ",MAX(1,lookups!$I$2-5+4+1-1-LEN(  IF(ISTEXT(SOURCE!H1674),SOURCE!H1674,  SUBSTITUTE(SUBSTITUTE(TEXT(SOURCE!H1674,"????0"),"  ","")," ",""))   ))), "")&amp;
       IF(ISTEXT(SOURCE!H1674),SOURCE!H1674, SUBSTITUTE(SUBSTITUTE(TEXT(SOURCE!H1674,"????0"),"  ","")," ",""))   &amp;","&amp; IF(lookups!$J$2-3 &gt;= 0, REPT(" ",lookups!$J$2-3-5), "")&amp;
      SOURCE!I1674&amp;
" | "&amp; IF(lookups!$K$2-LEN(SOURCE!I1674) &gt;= 0, REPT(" ",lookups!$K$2-LEN(SOURCE!I1674)), "")&amp;
      SOURCE!J1674&amp;      IF(lookups!$L$2-LEN(SOURCE!J1674) &gt;= 0, REPT(" ",lookups!$L$2-LEN(SOURCE!J1674)), "")&amp;
" | "&amp; IF(lookups!$K$2-LEN(SOURCE!I1674) &gt;= 0, REPT(" ",lookups!$K$2-LEN(SOURCE!I1674)), "")&amp;
      SOURCE!K1674&amp;      IF(lookups!$L$2-LEN(SOURCE!K1674) &gt;= 0, REPT(" ",lookups!$M$2-LEN(SOURCE!K1674)), "")&amp;
" | "&amp; SOURCE!L1674&amp;      IF(lookups!$O$2-LEN(SOURCE!L1674) &gt;= 0, REPT(" ",lookups!$O$2-LEN(SOURCE!L1674)), "")&amp;
" | "&amp; SOURCE!M1674&amp;      IF(lookups!$P$2-LEN(SOURCE!M1674) &gt;= 0, REPT(" ",lookups!$P$2-LEN(SOURCE!M1674)), "")&amp;
      "},"&amp;IF(SOURCE!O1674&lt;&gt;"",""&amp;SOURCE!O1674,"")
 )
)
)</f>
        <v>/* 1636 */  { fnWpositive,                  NOPARAM,                     "W" STD_SUB_p,                                 "W" STD_SUB_p,                                 (0 &lt;&lt; TAM_MAX_BITS) |     0, CAT_FNCT | SLS_ENABLED   | US_ENABLED   | EIM_ENABLED  | PTP_NONE         },</v>
      </c>
    </row>
    <row r="1675" spans="1:1">
      <c r="A1675" s="80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IF(lookups!$E$2-LEN(SOURCE!C1675) &gt;= 0, REPT(" ",lookups!$E$2-LEN(SOURCE!C1675)), "")&amp;
      SOURCE!D1675&amp;", "&amp; IF(lookups!$F$2-LEN(SOURCE!D1675) &gt;= 0, REPT(" ",lookups!$F$2-LEN(SOURCE!D1675)), "")&amp;
      SOURCE!E1675&amp;", "&amp; IF(lookups!$G$2-LEN(SOURCE!E1675) &gt;=0, REPT(" ",lookups!$G$2-LEN(SOURCE!E1675)), "")&amp;
      SOURCE!F1675&amp;", "&amp; IF(lookups!$H$2-LEN(SOURCE!F1675) &gt;= 0, REPT(" ",lookups!$H$2-LEN(SOURCE!F1675)+2), "")&amp;"("&amp;
      SUBSTITUTE(TEXT(SOURCE!G1675,"??0"),"  ","")&amp;" &lt;&lt; TAM_MAX_BITS) |"&amp; IF(lookups!$I$2-3 &gt;= 0, REPT(" ",MAX(1,lookups!$I$2-5+4+1-1-LEN(  IF(ISTEXT(SOURCE!H1675),SOURCE!H1675,  SUBSTITUTE(SUBSTITUTE(TEXT(SOURCE!H1675,"????0"),"  ","")," ",""))   ))), "")&amp;
       IF(ISTEXT(SOURCE!H1675),SOURCE!H1675, SUBSTITUTE(SUBSTITUTE(TEXT(SOURCE!H1675,"????0"),"  ","")," ",""))   &amp;","&amp; IF(lookups!$J$2-3 &gt;= 0, REPT(" ",lookups!$J$2-3-5), "")&amp;
      SOURCE!I1675&amp;
" | "&amp; IF(lookups!$K$2-LEN(SOURCE!I1675) &gt;= 0, REPT(" ",lookups!$K$2-LEN(SOURCE!I1675)), "")&amp;
      SOURCE!J1675&amp;      IF(lookups!$L$2-LEN(SOURCE!J1675) &gt;= 0, REPT(" ",lookups!$L$2-LEN(SOURCE!J1675)), "")&amp;
" | "&amp; IF(lookups!$K$2-LEN(SOURCE!I1675) &gt;= 0, REPT(" ",lookups!$K$2-LEN(SOURCE!I1675)), "")&amp;
      SOURCE!K1675&amp;      IF(lookups!$L$2-LEN(SOURCE!K1675) &gt;= 0, REPT(" ",lookups!$M$2-LEN(SOURCE!K1675)), "")&amp;
" | "&amp; SOURCE!L1675&amp;      IF(lookups!$O$2-LEN(SOURCE!L1675) &gt;= 0, REPT(" ",lookups!$O$2-LEN(SOURCE!L1675)), "")&amp;
" | "&amp; SOURCE!M1675&amp;      IF(lookups!$P$2-LEN(SOURCE!M1675) &gt;= 0, REPT(" ",lookups!$P$2-LEN(SOURCE!M1675)), "")&amp;
      "},"&amp;IF(SOURCE!O1675&lt;&gt;"",""&amp;SOURCE!O1675,"")
 )
)
)</f>
        <v>/* 1637 */  { fnWinverse,                   NOPARAM,                     "W" STD_SUP_MINUS_1,                           "W" STD_SUP_MINUS_1,                           (0 &lt;&lt; TAM_MAX_BITS) |     0, CAT_FNCT | SLS_ENABLED   | US_ENABLED   | EIM_ENABLED  | PTP_NONE         },</v>
      </c>
    </row>
    <row r="1676" spans="1:1">
      <c r="A1676" s="80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IF(lookups!$E$2-LEN(SOURCE!C1676) &gt;= 0, REPT(" ",lookups!$E$2-LEN(SOURCE!C1676)), "")&amp;
      SOURCE!D1676&amp;", "&amp; IF(lookups!$F$2-LEN(SOURCE!D1676) &gt;= 0, REPT(" ",lookups!$F$2-LEN(SOURCE!D1676)), "")&amp;
      SOURCE!E1676&amp;", "&amp; IF(lookups!$G$2-LEN(SOURCE!E1676) &gt;=0, REPT(" ",lookups!$G$2-LEN(SOURCE!E1676)), "")&amp;
      SOURCE!F1676&amp;", "&amp; IF(lookups!$H$2-LEN(SOURCE!F1676) &gt;= 0, REPT(" ",lookups!$H$2-LEN(SOURCE!F1676)+2), "")&amp;"("&amp;
      SUBSTITUTE(TEXT(SOURCE!G1676,"??0"),"  ","")&amp;" &lt;&lt; TAM_MAX_BITS) |"&amp; IF(lookups!$I$2-3 &gt;= 0, REPT(" ",MAX(1,lookups!$I$2-5+4+1-1-LEN(  IF(ISTEXT(SOURCE!H1676),SOURCE!H1676,  SUBSTITUTE(SUBSTITUTE(TEXT(SOURCE!H1676,"????0"),"  ","")," ",""))   ))), "")&amp;
       IF(ISTEXT(SOURCE!H1676),SOURCE!H1676, SUBSTITUTE(SUBSTITUTE(TEXT(SOURCE!H1676,"????0"),"  ","")," ",""))   &amp;","&amp; IF(lookups!$J$2-3 &gt;= 0, REPT(" ",lookups!$J$2-3-5), "")&amp;
      SOURCE!I1676&amp;
" | "&amp; IF(lookups!$K$2-LEN(SOURCE!I1676) &gt;= 0, REPT(" ",lookups!$K$2-LEN(SOURCE!I1676)), "")&amp;
      SOURCE!J1676&amp;      IF(lookups!$L$2-LEN(SOURCE!J1676) &gt;= 0, REPT(" ",lookups!$L$2-LEN(SOURCE!J1676)), "")&amp;
" | "&amp; IF(lookups!$K$2-LEN(SOURCE!I1676) &gt;= 0, REPT(" ",lookups!$K$2-LEN(SOURCE!I1676)), "")&amp;
      SOURCE!K1676&amp;      IF(lookups!$L$2-LEN(SOURCE!K1676) &gt;= 0, REPT(" ",lookups!$M$2-LEN(SOURCE!K1676)), "")&amp;
" | "&amp; SOURCE!L1676&amp;      IF(lookups!$O$2-LEN(SOURCE!L1676) &gt;= 0, REPT(" ",lookups!$O$2-LEN(SOURCE!L1676)), "")&amp;
" | "&amp; SOURCE!M1676&amp;      IF(lookups!$P$2-LEN(SOURCE!M1676) &gt;= 0, REPT(" ",lookups!$P$2-LEN(SOURCE!M1676)), "")&amp;
      "},"&amp;IF(SOURCE!O1676&lt;&gt;"",""&amp;SOURCE!O1676,"")
 )
)
)</f>
        <v>/* 1638 */  { fnSetWordSize,                TM_VALUE,                    "WSIZE",                                       "WSIZE",                                       (0 &lt;&lt; TAM_MAX_BITS) |    64, CAT_FNCT | SLS_ENABLED   | US_ENABLED   | EIM_DISABLED | PTP_NUMBER_8     },</v>
      </c>
    </row>
    <row r="1677" spans="1:1">
      <c r="A1677" s="80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IF(lookups!$E$2-LEN(SOURCE!C1677) &gt;= 0, REPT(" ",lookups!$E$2-LEN(SOURCE!C1677)), "")&amp;
      SOURCE!D1677&amp;", "&amp; IF(lookups!$F$2-LEN(SOURCE!D1677) &gt;= 0, REPT(" ",lookups!$F$2-LEN(SOURCE!D1677)), "")&amp;
      SOURCE!E1677&amp;", "&amp; IF(lookups!$G$2-LEN(SOURCE!E1677) &gt;=0, REPT(" ",lookups!$G$2-LEN(SOURCE!E1677)), "")&amp;
      SOURCE!F1677&amp;", "&amp; IF(lookups!$H$2-LEN(SOURCE!F1677) &gt;= 0, REPT(" ",lookups!$H$2-LEN(SOURCE!F1677)+2), "")&amp;"("&amp;
      SUBSTITUTE(TEXT(SOURCE!G1677,"??0"),"  ","")&amp;" &lt;&lt; TAM_MAX_BITS) |"&amp; IF(lookups!$I$2-3 &gt;= 0, REPT(" ",MAX(1,lookups!$I$2-5+4+1-1-LEN(  IF(ISTEXT(SOURCE!H1677),SOURCE!H1677,  SUBSTITUTE(SUBSTITUTE(TEXT(SOURCE!H1677,"????0"),"  ","")," ",""))   ))), "")&amp;
       IF(ISTEXT(SOURCE!H1677),SOURCE!H1677, SUBSTITUTE(SUBSTITUTE(TEXT(SOURCE!H1677,"????0"),"  ","")," ",""))   &amp;","&amp; IF(lookups!$J$2-3 &gt;= 0, REPT(" ",lookups!$J$2-3-5), "")&amp;
      SOURCE!I1677&amp;
" | "&amp; IF(lookups!$K$2-LEN(SOURCE!I1677) &gt;= 0, REPT(" ",lookups!$K$2-LEN(SOURCE!I1677)), "")&amp;
      SOURCE!J1677&amp;      IF(lookups!$L$2-LEN(SOURCE!J1677) &gt;= 0, REPT(" ",lookups!$L$2-LEN(SOURCE!J1677)), "")&amp;
" | "&amp; IF(lookups!$K$2-LEN(SOURCE!I1677) &gt;= 0, REPT(" ",lookups!$K$2-LEN(SOURCE!I1677)), "")&amp;
      SOURCE!K1677&amp;      IF(lookups!$L$2-LEN(SOURCE!K1677) &gt;= 0, REPT(" ",lookups!$M$2-LEN(SOURCE!K1677)), "")&amp;
" | "&amp; SOURCE!L1677&amp;      IF(lookups!$O$2-LEN(SOURCE!L1677) &gt;= 0, REPT(" ",lookups!$O$2-LEN(SOURCE!L1677)), "")&amp;
" | "&amp; SOURCE!M1677&amp;      IF(lookups!$P$2-LEN(SOURCE!M1677) &gt;= 0, REPT(" ",lookups!$P$2-LEN(SOURCE!M1677)), "")&amp;
      "},"&amp;IF(SOURCE!O1677&lt;&gt;"",""&amp;SOURCE!O1677,"")
 )
)
)</f>
        <v>/* 1639 */  { fnGetWordSize,                NOPARAM,                     "WSIZE?",                                      "WSIZE?",                                      (0 &lt;&lt; TAM_MAX_BITS) |     0, CAT_FNCT | SLS_ENABLED   | US_ENABLED   | EIM_DISABLED | PTP_NONE         },</v>
      </c>
    </row>
    <row r="1678" spans="1:1">
      <c r="A1678" s="80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IF(lookups!$E$2-LEN(SOURCE!C1678) &gt;= 0, REPT(" ",lookups!$E$2-LEN(SOURCE!C1678)), "")&amp;
      SOURCE!D1678&amp;", "&amp; IF(lookups!$F$2-LEN(SOURCE!D1678) &gt;= 0, REPT(" ",lookups!$F$2-LEN(SOURCE!D1678)), "")&amp;
      SOURCE!E1678&amp;", "&amp; IF(lookups!$G$2-LEN(SOURCE!E1678) &gt;=0, REPT(" ",lookups!$G$2-LEN(SOURCE!E1678)), "")&amp;
      SOURCE!F1678&amp;", "&amp; IF(lookups!$H$2-LEN(SOURCE!F1678) &gt;= 0, REPT(" ",lookups!$H$2-LEN(SOURCE!F1678)+2), "")&amp;"("&amp;
      SUBSTITUTE(TEXT(SOURCE!G1678,"??0"),"  ","")&amp;" &lt;&lt; TAM_MAX_BITS) |"&amp; IF(lookups!$I$2-3 &gt;= 0, REPT(" ",MAX(1,lookups!$I$2-5+4+1-1-LEN(  IF(ISTEXT(SOURCE!H1678),SOURCE!H1678,  SUBSTITUTE(SUBSTITUTE(TEXT(SOURCE!H1678,"????0"),"  ","")," ",""))   ))), "")&amp;
       IF(ISTEXT(SOURCE!H1678),SOURCE!H1678, SUBSTITUTE(SUBSTITUTE(TEXT(SOURCE!H1678,"????0"),"  ","")," ",""))   &amp;","&amp; IF(lookups!$J$2-3 &gt;= 0, REPT(" ",lookups!$J$2-3-5), "")&amp;
      SOURCE!I1678&amp;
" | "&amp; IF(lookups!$K$2-LEN(SOURCE!I1678) &gt;= 0, REPT(" ",lookups!$K$2-LEN(SOURCE!I1678)), "")&amp;
      SOURCE!J1678&amp;      IF(lookups!$L$2-LEN(SOURCE!J1678) &gt;= 0, REPT(" ",lookups!$L$2-LEN(SOURCE!J1678)), "")&amp;
" | "&amp; IF(lookups!$K$2-LEN(SOURCE!I1678) &gt;= 0, REPT(" ",lookups!$K$2-LEN(SOURCE!I1678)), "")&amp;
      SOURCE!K1678&amp;      IF(lookups!$L$2-LEN(SOURCE!K1678) &gt;= 0, REPT(" ",lookups!$M$2-LEN(SOURCE!K1678)), "")&amp;
" | "&amp; SOURCE!L1678&amp;      IF(lookups!$O$2-LEN(SOURCE!L1678) &gt;= 0, REPT(" ",lookups!$O$2-LEN(SOURCE!L1678)), "")&amp;
" | "&amp; SOURCE!M1678&amp;      IF(lookups!$P$2-LEN(SOURCE!M1678) &gt;= 0, REPT(" ",lookups!$P$2-LEN(SOURCE!M1678)), "")&amp;
      "},"&amp;IF(SOURCE!O1678&lt;&gt;"",""&amp;SOURCE!O1678,"")
 )
)
)</f>
        <v>/* 1640 */  { fnMeanXY,                     NOPARAM,                     STD_x_BAR,                                     STD_x_BAR,                                     (0 &lt;&lt; TAM_MAX_BITS) |     0, CAT_FNCT | SLS_ENABLED   | US_ENABLED   | EIM_DISABLED | PTP_NONE         },</v>
      </c>
    </row>
    <row r="1679" spans="1:1">
      <c r="A1679" s="80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IF(lookups!$E$2-LEN(SOURCE!C1679) &gt;= 0, REPT(" ",lookups!$E$2-LEN(SOURCE!C1679)), "")&amp;
      SOURCE!D1679&amp;", "&amp; IF(lookups!$F$2-LEN(SOURCE!D1679) &gt;= 0, REPT(" ",lookups!$F$2-LEN(SOURCE!D1679)), "")&amp;
      SOURCE!E1679&amp;", "&amp; IF(lookups!$G$2-LEN(SOURCE!E1679) &gt;=0, REPT(" ",lookups!$G$2-LEN(SOURCE!E1679)), "")&amp;
      SOURCE!F1679&amp;", "&amp; IF(lookups!$H$2-LEN(SOURCE!F1679) &gt;= 0, REPT(" ",lookups!$H$2-LEN(SOURCE!F1679)+2), "")&amp;"("&amp;
      SUBSTITUTE(TEXT(SOURCE!G1679,"??0"),"  ","")&amp;" &lt;&lt; TAM_MAX_BITS) |"&amp; IF(lookups!$I$2-3 &gt;= 0, REPT(" ",MAX(1,lookups!$I$2-5+4+1-1-LEN(  IF(ISTEXT(SOURCE!H1679),SOURCE!H1679,  SUBSTITUTE(SUBSTITUTE(TEXT(SOURCE!H1679,"????0"),"  ","")," ",""))   ))), "")&amp;
       IF(ISTEXT(SOURCE!H1679),SOURCE!H1679, SUBSTITUTE(SUBSTITUTE(TEXT(SOURCE!H1679,"????0"),"  ","")," ",""))   &amp;","&amp; IF(lookups!$J$2-3 &gt;= 0, REPT(" ",lookups!$J$2-3-5), "")&amp;
      SOURCE!I1679&amp;
" | "&amp; IF(lookups!$K$2-LEN(SOURCE!I1679) &gt;= 0, REPT(" ",lookups!$K$2-LEN(SOURCE!I1679)), "")&amp;
      SOURCE!J1679&amp;      IF(lookups!$L$2-LEN(SOURCE!J1679) &gt;= 0, REPT(" ",lookups!$L$2-LEN(SOURCE!J1679)), "")&amp;
" | "&amp; IF(lookups!$K$2-LEN(SOURCE!I1679) &gt;= 0, REPT(" ",lookups!$K$2-LEN(SOURCE!I1679)), "")&amp;
      SOURCE!K1679&amp;      IF(lookups!$L$2-LEN(SOURCE!K1679) &gt;= 0, REPT(" ",lookups!$M$2-LEN(SOURCE!K1679)), "")&amp;
" | "&amp; SOURCE!L1679&amp;      IF(lookups!$O$2-LEN(SOURCE!L1679) &gt;= 0, REPT(" ",lookups!$O$2-LEN(SOURCE!L1679)), "")&amp;
" | "&amp; SOURCE!M1679&amp;      IF(lookups!$P$2-LEN(SOURCE!M1679) &gt;= 0, REPT(" ",lookups!$P$2-LEN(SOURCE!M1679)), "")&amp;
      "},"&amp;IF(SOURCE!O1679&lt;&gt;"",""&amp;SOURCE!O1679,"")
 )
)
)</f>
        <v>/* 1641 */  { fnGeometricMeanXY,            NOPARAM,                     STD_x_BAR STD_SUB_G,                           STD_x_BAR STD_SUB_G,                           (0 &lt;&lt; TAM_MAX_BITS) |     0, CAT_FNCT | SLS_ENABLED   | US_ENABLED   | EIM_DISABLED | PTP_NONE         },</v>
      </c>
    </row>
    <row r="1680" spans="1:1">
      <c r="A1680" s="80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IF(lookups!$E$2-LEN(SOURCE!C1680) &gt;= 0, REPT(" ",lookups!$E$2-LEN(SOURCE!C1680)), "")&amp;
      SOURCE!D1680&amp;", "&amp; IF(lookups!$F$2-LEN(SOURCE!D1680) &gt;= 0, REPT(" ",lookups!$F$2-LEN(SOURCE!D1680)), "")&amp;
      SOURCE!E1680&amp;", "&amp; IF(lookups!$G$2-LEN(SOURCE!E1680) &gt;=0, REPT(" ",lookups!$G$2-LEN(SOURCE!E1680)), "")&amp;
      SOURCE!F1680&amp;", "&amp; IF(lookups!$H$2-LEN(SOURCE!F1680) &gt;= 0, REPT(" ",lookups!$H$2-LEN(SOURCE!F1680)+2), "")&amp;"("&amp;
      SUBSTITUTE(TEXT(SOURCE!G1680,"??0"),"  ","")&amp;" &lt;&lt; TAM_MAX_BITS) |"&amp; IF(lookups!$I$2-3 &gt;= 0, REPT(" ",MAX(1,lookups!$I$2-5+4+1-1-LEN(  IF(ISTEXT(SOURCE!H1680),SOURCE!H1680,  SUBSTITUTE(SUBSTITUTE(TEXT(SOURCE!H1680,"????0"),"  ","")," ",""))   ))), "")&amp;
       IF(ISTEXT(SOURCE!H1680),SOURCE!H1680, SUBSTITUTE(SUBSTITUTE(TEXT(SOURCE!H1680,"????0"),"  ","")," ",""))   &amp;","&amp; IF(lookups!$J$2-3 &gt;= 0, REPT(" ",lookups!$J$2-3-5), "")&amp;
      SOURCE!I1680&amp;
" | "&amp; IF(lookups!$K$2-LEN(SOURCE!I1680) &gt;= 0, REPT(" ",lookups!$K$2-LEN(SOURCE!I1680)), "")&amp;
      SOURCE!J1680&amp;      IF(lookups!$L$2-LEN(SOURCE!J1680) &gt;= 0, REPT(" ",lookups!$L$2-LEN(SOURCE!J1680)), "")&amp;
" | "&amp; IF(lookups!$K$2-LEN(SOURCE!I1680) &gt;= 0, REPT(" ",lookups!$K$2-LEN(SOURCE!I1680)), "")&amp;
      SOURCE!K1680&amp;      IF(lookups!$L$2-LEN(SOURCE!K1680) &gt;= 0, REPT(" ",lookups!$M$2-LEN(SOURCE!K1680)), "")&amp;
" | "&amp; SOURCE!L1680&amp;      IF(lookups!$O$2-LEN(SOURCE!L1680) &gt;= 0, REPT(" ",lookups!$O$2-LEN(SOURCE!L1680)), "")&amp;
" | "&amp; SOURCE!M1680&amp;      IF(lookups!$P$2-LEN(SOURCE!M1680) &gt;= 0, REPT(" ",lookups!$P$2-LEN(SOURCE!M1680)), "")&amp;
      "},"&amp;IF(SOURCE!O1680&lt;&gt;"",""&amp;SOURCE!O1680,"")
 )
)
)</f>
        <v>/* 1642 */  { fnWeightedMeanX,              NOPARAM,                     STD_x_BAR STD_SUB_w,                           STD_x_BAR STD_SUB_w,                           (0 &lt;&lt; TAM_MAX_BITS) |     0, CAT_FNCT | SLS_ENABLED   | US_ENABLED   | EIM_DISABLED | PTP_NONE         },</v>
      </c>
    </row>
    <row r="1681" spans="1:1">
      <c r="A1681" s="80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IF(lookups!$E$2-LEN(SOURCE!C1681) &gt;= 0, REPT(" ",lookups!$E$2-LEN(SOURCE!C1681)), "")&amp;
      SOURCE!D1681&amp;", "&amp; IF(lookups!$F$2-LEN(SOURCE!D1681) &gt;= 0, REPT(" ",lookups!$F$2-LEN(SOURCE!D1681)), "")&amp;
      SOURCE!E1681&amp;", "&amp; IF(lookups!$G$2-LEN(SOURCE!E1681) &gt;=0, REPT(" ",lookups!$G$2-LEN(SOURCE!E1681)), "")&amp;
      SOURCE!F1681&amp;", "&amp; IF(lookups!$H$2-LEN(SOURCE!F1681) &gt;= 0, REPT(" ",lookups!$H$2-LEN(SOURCE!F1681)+2), "")&amp;"("&amp;
      SUBSTITUTE(TEXT(SOURCE!G1681,"??0"),"  ","")&amp;" &lt;&lt; TAM_MAX_BITS) |"&amp; IF(lookups!$I$2-3 &gt;= 0, REPT(" ",MAX(1,lookups!$I$2-5+4+1-1-LEN(  IF(ISTEXT(SOURCE!H1681),SOURCE!H1681,  SUBSTITUTE(SUBSTITUTE(TEXT(SOURCE!H1681,"????0"),"  ","")," ",""))   ))), "")&amp;
       IF(ISTEXT(SOURCE!H1681),SOURCE!H1681, SUBSTITUTE(SUBSTITUTE(TEXT(SOURCE!H1681,"????0"),"  ","")," ",""))   &amp;","&amp; IF(lookups!$J$2-3 &gt;= 0, REPT(" ",lookups!$J$2-3-5), "")&amp;
      SOURCE!I1681&amp;
" | "&amp; IF(lookups!$K$2-LEN(SOURCE!I1681) &gt;= 0, REPT(" ",lookups!$K$2-LEN(SOURCE!I1681)), "")&amp;
      SOURCE!J1681&amp;      IF(lookups!$L$2-LEN(SOURCE!J1681) &gt;= 0, REPT(" ",lookups!$L$2-LEN(SOURCE!J1681)), "")&amp;
" | "&amp; IF(lookups!$K$2-LEN(SOURCE!I1681) &gt;= 0, REPT(" ",lookups!$K$2-LEN(SOURCE!I1681)), "")&amp;
      SOURCE!K1681&amp;      IF(lookups!$L$2-LEN(SOURCE!K1681) &gt;= 0, REPT(" ",lookups!$M$2-LEN(SOURCE!K1681)), "")&amp;
" | "&amp; SOURCE!L1681&amp;      IF(lookups!$O$2-LEN(SOURCE!L1681) &gt;= 0, REPT(" ",lookups!$O$2-LEN(SOURCE!L1681)), "")&amp;
" | "&amp; SOURCE!M1681&amp;      IF(lookups!$P$2-LEN(SOURCE!M1681) &gt;= 0, REPT(" ",lookups!$P$2-LEN(SOURCE!M1681)), "")&amp;
      "},"&amp;IF(SOURCE!O1681&lt;&gt;"",""&amp;SOURCE!O1681,"")
 )
)
)</f>
        <v>/* 1643 */  { fnXIsFny,                     NOPARAM,                     STD_x_CIRC,                                    STD_x_CIRC,                                    (0 &lt;&lt; TAM_MAX_BITS) |     0, CAT_FNCT | SLS_ENABLED   | US_ENABLED   | EIM_DISABLED | PTP_NONE         },</v>
      </c>
    </row>
    <row r="1682" spans="1:1">
      <c r="A1682" s="80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IF(lookups!$E$2-LEN(SOURCE!C1682) &gt;= 0, REPT(" ",lookups!$E$2-LEN(SOURCE!C1682)), "")&amp;
      SOURCE!D1682&amp;", "&amp; IF(lookups!$F$2-LEN(SOURCE!D1682) &gt;= 0, REPT(" ",lookups!$F$2-LEN(SOURCE!D1682)), "")&amp;
      SOURCE!E1682&amp;", "&amp; IF(lookups!$G$2-LEN(SOURCE!E1682) &gt;=0, REPT(" ",lookups!$G$2-LEN(SOURCE!E1682)), "")&amp;
      SOURCE!F1682&amp;", "&amp; IF(lookups!$H$2-LEN(SOURCE!F1682) &gt;= 0, REPT(" ",lookups!$H$2-LEN(SOURCE!F1682)+2), "")&amp;"("&amp;
      SUBSTITUTE(TEXT(SOURCE!G1682,"??0"),"  ","")&amp;" &lt;&lt; TAM_MAX_BITS) |"&amp; IF(lookups!$I$2-3 &gt;= 0, REPT(" ",MAX(1,lookups!$I$2-5+4+1-1-LEN(  IF(ISTEXT(SOURCE!H1682),SOURCE!H1682,  SUBSTITUTE(SUBSTITUTE(TEXT(SOURCE!H1682,"????0"),"  ","")," ",""))   ))), "")&amp;
       IF(ISTEXT(SOURCE!H1682),SOURCE!H1682, SUBSTITUTE(SUBSTITUTE(TEXT(SOURCE!H1682,"????0"),"  ","")," ",""))   &amp;","&amp; IF(lookups!$J$2-3 &gt;= 0, REPT(" ",lookups!$J$2-3-5), "")&amp;
      SOURCE!I1682&amp;
" | "&amp; IF(lookups!$K$2-LEN(SOURCE!I1682) &gt;= 0, REPT(" ",lookups!$K$2-LEN(SOURCE!I1682)), "")&amp;
      SOURCE!J1682&amp;      IF(lookups!$L$2-LEN(SOURCE!J1682) &gt;= 0, REPT(" ",lookups!$L$2-LEN(SOURCE!J1682)), "")&amp;
" | "&amp; IF(lookups!$K$2-LEN(SOURCE!I1682) &gt;= 0, REPT(" ",lookups!$K$2-LEN(SOURCE!I1682)), "")&amp;
      SOURCE!K1682&amp;      IF(lookups!$L$2-LEN(SOURCE!K1682) &gt;= 0, REPT(" ",lookups!$M$2-LEN(SOURCE!K1682)), "")&amp;
" | "&amp; SOURCE!L1682&amp;      IF(lookups!$O$2-LEN(SOURCE!L1682) &gt;= 0, REPT(" ",lookups!$O$2-LEN(SOURCE!L1682)), "")&amp;
" | "&amp; SOURCE!M1682&amp;      IF(lookups!$P$2-LEN(SOURCE!M1682) &gt;= 0, REPT(" ",lookups!$P$2-LEN(SOURCE!M1682)), "")&amp;
      "},"&amp;IF(SOURCE!O1682&lt;&gt;"",""&amp;SOURCE!O1682,"")
 )
)
)</f>
        <v>/* 1644 */  { fnXToDate,                    NOPARAM,                     "x" STD_RIGHT_ARROW "DATE",                    "x" STD_RIGHT_ARROW "DATE",                    (0 &lt;&lt; TAM_MAX_BITS) |     0, CAT_FNCT | SLS_ENABLED   | US_ENABLED   | EIM_DISABLED | PTP_NONE         },</v>
      </c>
    </row>
    <row r="1683" spans="1:1">
      <c r="A1683" s="80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IF(lookups!$E$2-LEN(SOURCE!C1683) &gt;= 0, REPT(" ",lookups!$E$2-LEN(SOURCE!C1683)), "")&amp;
      SOURCE!D1683&amp;", "&amp; IF(lookups!$F$2-LEN(SOURCE!D1683) &gt;= 0, REPT(" ",lookups!$F$2-LEN(SOURCE!D1683)), "")&amp;
      SOURCE!E1683&amp;", "&amp; IF(lookups!$G$2-LEN(SOURCE!E1683) &gt;=0, REPT(" ",lookups!$G$2-LEN(SOURCE!E1683)), "")&amp;
      SOURCE!F1683&amp;", "&amp; IF(lookups!$H$2-LEN(SOURCE!F1683) &gt;= 0, REPT(" ",lookups!$H$2-LEN(SOURCE!F1683)+2), "")&amp;"("&amp;
      SUBSTITUTE(TEXT(SOURCE!G1683,"??0"),"  ","")&amp;" &lt;&lt; TAM_MAX_BITS) |"&amp; IF(lookups!$I$2-3 &gt;= 0, REPT(" ",MAX(1,lookups!$I$2-5+4+1-1-LEN(  IF(ISTEXT(SOURCE!H1683),SOURCE!H1683,  SUBSTITUTE(SUBSTITUTE(TEXT(SOURCE!H1683,"????0"),"  ","")," ",""))   ))), "")&amp;
       IF(ISTEXT(SOURCE!H1683),SOURCE!H1683, SUBSTITUTE(SUBSTITUTE(TEXT(SOURCE!H1683,"????0"),"  ","")," ",""))   &amp;","&amp; IF(lookups!$J$2-3 &gt;= 0, REPT(" ",lookups!$J$2-3-5), "")&amp;
      SOURCE!I1683&amp;
" | "&amp; IF(lookups!$K$2-LEN(SOURCE!I1683) &gt;= 0, REPT(" ",lookups!$K$2-LEN(SOURCE!I1683)), "")&amp;
      SOURCE!J1683&amp;      IF(lookups!$L$2-LEN(SOURCE!J1683) &gt;= 0, REPT(" ",lookups!$L$2-LEN(SOURCE!J1683)), "")&amp;
" | "&amp; IF(lookups!$K$2-LEN(SOURCE!I1683) &gt;= 0, REPT(" ",lookups!$K$2-LEN(SOURCE!I1683)), "")&amp;
      SOURCE!K1683&amp;      IF(lookups!$L$2-LEN(SOURCE!K1683) &gt;= 0, REPT(" ",lookups!$M$2-LEN(SOURCE!K1683)), "")&amp;
" | "&amp; SOURCE!L1683&amp;      IF(lookups!$O$2-LEN(SOURCE!L1683) &gt;= 0, REPT(" ",lookups!$O$2-LEN(SOURCE!L1683)), "")&amp;
" | "&amp; SOURCE!M1683&amp;      IF(lookups!$P$2-LEN(SOURCE!M1683) &gt;= 0, REPT(" ",lookups!$P$2-LEN(SOURCE!M1683)), "")&amp;
      "},"&amp;IF(SOURCE!O1683&lt;&gt;"",""&amp;SOURCE!O1683,"")
 )
)
)</f>
        <v>/* 1645 */  { fnXToAlpha,                   NOPARAM,                     "x" STD_RIGHT_ARROW STD_alpha,                 "x" STD_RIGHT_ARROW STD_alpha,                 (0 &lt;&lt; TAM_MAX_BITS) |     0, CAT_FNCT | SLS_ENABLED   | US_ENABLED   | EIM_DISABLED | PTP_NONE         },</v>
      </c>
    </row>
    <row r="1684" spans="1:1">
      <c r="A1684" s="80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IF(lookups!$E$2-LEN(SOURCE!C1684) &gt;= 0, REPT(" ",lookups!$E$2-LEN(SOURCE!C1684)), "")&amp;
      SOURCE!D1684&amp;", "&amp; IF(lookups!$F$2-LEN(SOURCE!D1684) &gt;= 0, REPT(" ",lookups!$F$2-LEN(SOURCE!D1684)), "")&amp;
      SOURCE!E1684&amp;", "&amp; IF(lookups!$G$2-LEN(SOURCE!E1684) &gt;=0, REPT(" ",lookups!$G$2-LEN(SOURCE!E1684)), "")&amp;
      SOURCE!F1684&amp;", "&amp; IF(lookups!$H$2-LEN(SOURCE!F1684) &gt;= 0, REPT(" ",lookups!$H$2-LEN(SOURCE!F1684)+2), "")&amp;"("&amp;
      SUBSTITUTE(TEXT(SOURCE!G1684,"??0"),"  ","")&amp;" &lt;&lt; TAM_MAX_BITS) |"&amp; IF(lookups!$I$2-3 &gt;= 0, REPT(" ",MAX(1,lookups!$I$2-5+4+1-1-LEN(  IF(ISTEXT(SOURCE!H1684),SOURCE!H1684,  SUBSTITUTE(SUBSTITUTE(TEXT(SOURCE!H1684,"????0"),"  ","")," ",""))   ))), "")&amp;
       IF(ISTEXT(SOURCE!H1684),SOURCE!H1684, SUBSTITUTE(SUBSTITUTE(TEXT(SOURCE!H1684,"????0"),"  ","")," ",""))   &amp;","&amp; IF(lookups!$J$2-3 &gt;= 0, REPT(" ",lookups!$J$2-3-5), "")&amp;
      SOURCE!I1684&amp;
" | "&amp; IF(lookups!$K$2-LEN(SOURCE!I1684) &gt;= 0, REPT(" ",lookups!$K$2-LEN(SOURCE!I1684)), "")&amp;
      SOURCE!J1684&amp;      IF(lookups!$L$2-LEN(SOURCE!J1684) &gt;= 0, REPT(" ",lookups!$L$2-LEN(SOURCE!J1684)), "")&amp;
" | "&amp; IF(lookups!$K$2-LEN(SOURCE!I1684) &gt;= 0, REPT(" ",lookups!$K$2-LEN(SOURCE!I1684)), "")&amp;
      SOURCE!K1684&amp;      IF(lookups!$L$2-LEN(SOURCE!K1684) &gt;= 0, REPT(" ",lookups!$M$2-LEN(SOURCE!K1684)), "")&amp;
" | "&amp; SOURCE!L1684&amp;      IF(lookups!$O$2-LEN(SOURCE!L1684) &gt;= 0, REPT(" ",lookups!$O$2-LEN(SOURCE!L1684)), "")&amp;
" | "&amp; SOURCE!M1684&amp;      IF(lookups!$P$2-LEN(SOURCE!M1684) &gt;= 0, REPT(" ",lookups!$P$2-LEN(SOURCE!M1684)), "")&amp;
      "},"&amp;IF(SOURCE!O1684&lt;&gt;"",""&amp;SOURCE!O1684,"")
 )
)
)</f>
        <v>/* 1646 */  { fnQrDecomposition,            NOPARAM,                     "M.QR",                                        "M.QR",                                        (0 &lt;&lt; TAM_MAX_BITS) |     0, CAT_FNCT | SLS_ENABLED   | US_ENABLED   | EIM_DISABLED | PTP_NONE         },</v>
      </c>
    </row>
    <row r="1685" spans="1:1">
      <c r="A1685" s="80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IF(lookups!$E$2-LEN(SOURCE!C1685) &gt;= 0, REPT(" ",lookups!$E$2-LEN(SOURCE!C1685)), "")&amp;
      SOURCE!D1685&amp;", "&amp; IF(lookups!$F$2-LEN(SOURCE!D1685) &gt;= 0, REPT(" ",lookups!$F$2-LEN(SOURCE!D1685)), "")&amp;
      SOURCE!E1685&amp;", "&amp; IF(lookups!$G$2-LEN(SOURCE!E1685) &gt;=0, REPT(" ",lookups!$G$2-LEN(SOURCE!E1685)), "")&amp;
      SOURCE!F1685&amp;", "&amp; IF(lookups!$H$2-LEN(SOURCE!F1685) &gt;= 0, REPT(" ",lookups!$H$2-LEN(SOURCE!F1685)+2), "")&amp;"("&amp;
      SUBSTITUTE(TEXT(SOURCE!G1685,"??0"),"  ","")&amp;" &lt;&lt; TAM_MAX_BITS) |"&amp; IF(lookups!$I$2-3 &gt;= 0, REPT(" ",MAX(1,lookups!$I$2-5+4+1-1-LEN(  IF(ISTEXT(SOURCE!H1685),SOURCE!H1685,  SUBSTITUTE(SUBSTITUTE(TEXT(SOURCE!H1685,"????0"),"  ","")," ",""))   ))), "")&amp;
       IF(ISTEXT(SOURCE!H1685),SOURCE!H1685, SUBSTITUTE(SUBSTITUTE(TEXT(SOURCE!H1685,"????0"),"  ","")," ",""))   &amp;","&amp; IF(lookups!$J$2-3 &gt;= 0, REPT(" ",lookups!$J$2-3-5), "")&amp;
      SOURCE!I1685&amp;
" | "&amp; IF(lookups!$K$2-LEN(SOURCE!I1685) &gt;= 0, REPT(" ",lookups!$K$2-LEN(SOURCE!I1685)), "")&amp;
      SOURCE!J1685&amp;      IF(lookups!$L$2-LEN(SOURCE!J1685) &gt;= 0, REPT(" ",lookups!$L$2-LEN(SOURCE!J1685)), "")&amp;
" | "&amp; IF(lookups!$K$2-LEN(SOURCE!I1685) &gt;= 0, REPT(" ",lookups!$K$2-LEN(SOURCE!I1685)), "")&amp;
      SOURCE!K1685&amp;      IF(lookups!$L$2-LEN(SOURCE!K1685) &gt;= 0, REPT(" ",lookups!$M$2-LEN(SOURCE!K1685)), "")&amp;
" | "&amp; SOURCE!L1685&amp;      IF(lookups!$O$2-LEN(SOURCE!L1685) &gt;= 0, REPT(" ",lookups!$O$2-LEN(SOURCE!L1685)), "")&amp;
" | "&amp; SOURCE!M1685&amp;      IF(lookups!$P$2-LEN(SOURCE!M1685) &gt;= 0, REPT(" ",lookups!$P$2-LEN(SOURCE!M1685)), "")&amp;
      "},"&amp;IF(SOURCE!O1685&lt;&gt;"",""&amp;SOURCE!O1685,"")
 )
)
)</f>
        <v>/* 1647 */  { fnYear,                       NOPARAM,                     "YEAR",                                        "YEAR",                                        (0 &lt;&lt; TAM_MAX_BITS) |     0, CAT_FNCT | SLS_ENABLED   | US_ENABLED   | EIM_DISABLED | PTP_NONE         },</v>
      </c>
    </row>
    <row r="1686" spans="1:1">
      <c r="A1686" s="80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IF(lookups!$E$2-LEN(SOURCE!C1686) &gt;= 0, REPT(" ",lookups!$E$2-LEN(SOURCE!C1686)), "")&amp;
      SOURCE!D1686&amp;", "&amp; IF(lookups!$F$2-LEN(SOURCE!D1686) &gt;= 0, REPT(" ",lookups!$F$2-LEN(SOURCE!D1686)), "")&amp;
      SOURCE!E1686&amp;", "&amp; IF(lookups!$G$2-LEN(SOURCE!E1686) &gt;=0, REPT(" ",lookups!$G$2-LEN(SOURCE!E1686)), "")&amp;
      SOURCE!F1686&amp;", "&amp; IF(lookups!$H$2-LEN(SOURCE!F1686) &gt;= 0, REPT(" ",lookups!$H$2-LEN(SOURCE!F1686)+2), "")&amp;"("&amp;
      SUBSTITUTE(TEXT(SOURCE!G1686,"??0"),"  ","")&amp;" &lt;&lt; TAM_MAX_BITS) |"&amp; IF(lookups!$I$2-3 &gt;= 0, REPT(" ",MAX(1,lookups!$I$2-5+4+1-1-LEN(  IF(ISTEXT(SOURCE!H1686),SOURCE!H1686,  SUBSTITUTE(SUBSTITUTE(TEXT(SOURCE!H1686,"????0"),"  ","")," ",""))   ))), "")&amp;
       IF(ISTEXT(SOURCE!H1686),SOURCE!H1686, SUBSTITUTE(SUBSTITUTE(TEXT(SOURCE!H1686,"????0"),"  ","")," ",""))   &amp;","&amp; IF(lookups!$J$2-3 &gt;= 0, REPT(" ",lookups!$J$2-3-5), "")&amp;
      SOURCE!I1686&amp;
" | "&amp; IF(lookups!$K$2-LEN(SOURCE!I1686) &gt;= 0, REPT(" ",lookups!$K$2-LEN(SOURCE!I1686)), "")&amp;
      SOURCE!J1686&amp;      IF(lookups!$L$2-LEN(SOURCE!J1686) &gt;= 0, REPT(" ",lookups!$L$2-LEN(SOURCE!J1686)), "")&amp;
" | "&amp; IF(lookups!$K$2-LEN(SOURCE!I1686) &gt;= 0, REPT(" ",lookups!$K$2-LEN(SOURCE!I1686)), "")&amp;
      SOURCE!K1686&amp;      IF(lookups!$L$2-LEN(SOURCE!K1686) &gt;= 0, REPT(" ",lookups!$M$2-LEN(SOURCE!K1686)), "")&amp;
" | "&amp; SOURCE!L1686&amp;      IF(lookups!$O$2-LEN(SOURCE!L1686) &gt;= 0, REPT(" ",lookups!$O$2-LEN(SOURCE!L1686)), "")&amp;
" | "&amp; SOURCE!M1686&amp;      IF(lookups!$P$2-LEN(SOURCE!M1686) &gt;= 0, REPT(" ",lookups!$P$2-LEN(SOURCE!M1686)), "")&amp;
      "},"&amp;IF(SOURCE!O1686&lt;&gt;"",""&amp;SOURCE!O1686,"")
 )
)
)</f>
        <v>/* 1648 */  { fnYIsFnx,                     NOPARAM,                     STD_y_CIRC,                                    STD_y_CIRC,                                    (0 &lt;&lt; TAM_MAX_BITS) |     0, CAT_FNCT | SLS_ENABLED   | US_ENABLED   | EIM_DISABLED | PTP_NONE         },</v>
      </c>
    </row>
    <row r="1687" spans="1:1">
      <c r="A1687" s="80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IF(lookups!$E$2-LEN(SOURCE!C1687) &gt;= 0, REPT(" ",lookups!$E$2-LEN(SOURCE!C1687)), "")&amp;
      SOURCE!D1687&amp;", "&amp; IF(lookups!$F$2-LEN(SOURCE!D1687) &gt;= 0, REPT(" ",lookups!$F$2-LEN(SOURCE!D1687)), "")&amp;
      SOURCE!E1687&amp;", "&amp; IF(lookups!$G$2-LEN(SOURCE!E1687) &gt;=0, REPT(" ",lookups!$G$2-LEN(SOURCE!E1687)), "")&amp;
      SOURCE!F1687&amp;", "&amp; IF(lookups!$H$2-LEN(SOURCE!F1687) &gt;= 0, REPT(" ",lookups!$H$2-LEN(SOURCE!F1687)+2), "")&amp;"("&amp;
      SUBSTITUTE(TEXT(SOURCE!G1687,"??0"),"  ","")&amp;" &lt;&lt; TAM_MAX_BITS) |"&amp; IF(lookups!$I$2-3 &gt;= 0, REPT(" ",MAX(1,lookups!$I$2-5+4+1-1-LEN(  IF(ISTEXT(SOURCE!H1687),SOURCE!H1687,  SUBSTITUTE(SUBSTITUTE(TEXT(SOURCE!H1687,"????0"),"  ","")," ",""))   ))), "")&amp;
       IF(ISTEXT(SOURCE!H1687),SOURCE!H1687, SUBSTITUTE(SUBSTITUTE(TEXT(SOURCE!H1687,"????0"),"  ","")," ",""))   &amp;","&amp; IF(lookups!$J$2-3 &gt;= 0, REPT(" ",lookups!$J$2-3-5), "")&amp;
      SOURCE!I1687&amp;
" | "&amp; IF(lookups!$K$2-LEN(SOURCE!I1687) &gt;= 0, REPT(" ",lookups!$K$2-LEN(SOURCE!I1687)), "")&amp;
      SOURCE!J1687&amp;      IF(lookups!$L$2-LEN(SOURCE!J1687) &gt;= 0, REPT(" ",lookups!$L$2-LEN(SOURCE!J1687)), "")&amp;
" | "&amp; IF(lookups!$K$2-LEN(SOURCE!I1687) &gt;= 0, REPT(" ",lookups!$K$2-LEN(SOURCE!I1687)), "")&amp;
      SOURCE!K1687&amp;      IF(lookups!$L$2-LEN(SOURCE!K1687) &gt;= 0, REPT(" ",lookups!$M$2-LEN(SOURCE!K1687)), "")&amp;
" | "&amp; SOURCE!L1687&amp;      IF(lookups!$O$2-LEN(SOURCE!L1687) &gt;= 0, REPT(" ",lookups!$O$2-LEN(SOURCE!L1687)), "")&amp;
" | "&amp; SOURCE!M1687&amp;      IF(lookups!$P$2-LEN(SOURCE!M1687) &gt;= 0, REPT(" ",lookups!$P$2-LEN(SOURCE!M1687)), "")&amp;
      "},"&amp;IF(SOURCE!O1687&lt;&gt;"",""&amp;SOURCE!O1687,"")
 )
)
)</f>
        <v>/* 1649 */  { fnSetDateFormat,              ITM_YMD,                     "YMD",                                         "YMD",                                         (0 &lt;&lt; TAM_MAX_BITS) |     0, CAT_FNCT | SLS_ENABLED   | US_ENABLED   | EIM_DISABLED | PTP_NONE         },</v>
      </c>
    </row>
    <row r="1688" spans="1:1">
      <c r="A1688" s="80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IF(lookups!$E$2-LEN(SOURCE!C1688) &gt;= 0, REPT(" ",lookups!$E$2-LEN(SOURCE!C1688)), "")&amp;
      SOURCE!D1688&amp;", "&amp; IF(lookups!$F$2-LEN(SOURCE!D1688) &gt;= 0, REPT(" ",lookups!$F$2-LEN(SOURCE!D1688)), "")&amp;
      SOURCE!E1688&amp;", "&amp; IF(lookups!$G$2-LEN(SOURCE!E1688) &gt;=0, REPT(" ",lookups!$G$2-LEN(SOURCE!E1688)), "")&amp;
      SOURCE!F1688&amp;", "&amp; IF(lookups!$H$2-LEN(SOURCE!F1688) &gt;= 0, REPT(" ",lookups!$H$2-LEN(SOURCE!F1688)+2), "")&amp;"("&amp;
      SUBSTITUTE(TEXT(SOURCE!G1688,"??0"),"  ","")&amp;" &lt;&lt; TAM_MAX_BITS) |"&amp; IF(lookups!$I$2-3 &gt;= 0, REPT(" ",MAX(1,lookups!$I$2-5+4+1-1-LEN(  IF(ISTEXT(SOURCE!H1688),SOURCE!H1688,  SUBSTITUTE(SUBSTITUTE(TEXT(SOURCE!H1688,"????0"),"  ","")," ",""))   ))), "")&amp;
       IF(ISTEXT(SOURCE!H1688),SOURCE!H1688, SUBSTITUTE(SUBSTITUTE(TEXT(SOURCE!H1688,"????0"),"  ","")," ",""))   &amp;","&amp; IF(lookups!$J$2-3 &gt;= 0, REPT(" ",lookups!$J$2-3-5), "")&amp;
      SOURCE!I1688&amp;
" | "&amp; IF(lookups!$K$2-LEN(SOURCE!I1688) &gt;= 0, REPT(" ",lookups!$K$2-LEN(SOURCE!I1688)), "")&amp;
      SOURCE!J1688&amp;      IF(lookups!$L$2-LEN(SOURCE!J1688) &gt;= 0, REPT(" ",lookups!$L$2-LEN(SOURCE!J1688)), "")&amp;
" | "&amp; IF(lookups!$K$2-LEN(SOURCE!I1688) &gt;= 0, REPT(" ",lookups!$K$2-LEN(SOURCE!I1688)), "")&amp;
      SOURCE!K1688&amp;      IF(lookups!$L$2-LEN(SOURCE!K1688) &gt;= 0, REPT(" ",lookups!$M$2-LEN(SOURCE!K1688)), "")&amp;
" | "&amp; SOURCE!L1688&amp;      IF(lookups!$O$2-LEN(SOURCE!L1688) &gt;= 0, REPT(" ",lookups!$O$2-LEN(SOURCE!L1688)), "")&amp;
" | "&amp; SOURCE!M1688&amp;      IF(lookups!$P$2-LEN(SOURCE!M1688) &gt;= 0, REPT(" ",lookups!$P$2-LEN(SOURCE!M1688)), "")&amp;
      "},"&amp;IF(SOURCE!O1688&lt;&gt;"",""&amp;SOURCE!O1688,"")
 )
)
)</f>
        <v>/* 1650 */  { fnSwapY,                      TM_REGISTER,                 "y" STD_RIGHT_OVER_LEFT_ARROW,                 "y" STD_RIGHT_OVER_LEFT_ARROW,                 (0 &lt;&lt; TAM_MAX_BITS) |    99, CAT_FNCT | SLS_ENABLED   | US_ENABLED   | EIM_DISABLED | PTP_REGISTER     },</v>
      </c>
    </row>
    <row r="1689" spans="1:1">
      <c r="A1689" s="80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IF(lookups!$E$2-LEN(SOURCE!C1689) &gt;= 0, REPT(" ",lookups!$E$2-LEN(SOURCE!C1689)), "")&amp;
      SOURCE!D1689&amp;", "&amp; IF(lookups!$F$2-LEN(SOURCE!D1689) &gt;= 0, REPT(" ",lookups!$F$2-LEN(SOURCE!D1689)), "")&amp;
      SOURCE!E1689&amp;", "&amp; IF(lookups!$G$2-LEN(SOURCE!E1689) &gt;=0, REPT(" ",lookups!$G$2-LEN(SOURCE!E1689)), "")&amp;
      SOURCE!F1689&amp;", "&amp; IF(lookups!$H$2-LEN(SOURCE!F1689) &gt;= 0, REPT(" ",lookups!$H$2-LEN(SOURCE!F1689)+2), "")&amp;"("&amp;
      SUBSTITUTE(TEXT(SOURCE!G1689,"??0"),"  ","")&amp;" &lt;&lt; TAM_MAX_BITS) |"&amp; IF(lookups!$I$2-3 &gt;= 0, REPT(" ",MAX(1,lookups!$I$2-5+4+1-1-LEN(  IF(ISTEXT(SOURCE!H1689),SOURCE!H1689,  SUBSTITUTE(SUBSTITUTE(TEXT(SOURCE!H1689,"????0"),"  ","")," ",""))   ))), "")&amp;
       IF(ISTEXT(SOURCE!H1689),SOURCE!H1689, SUBSTITUTE(SUBSTITUTE(TEXT(SOURCE!H1689,"????0"),"  ","")," ",""))   &amp;","&amp; IF(lookups!$J$2-3 &gt;= 0, REPT(" ",lookups!$J$2-3-5), "")&amp;
      SOURCE!I1689&amp;
" | "&amp; IF(lookups!$K$2-LEN(SOURCE!I1689) &gt;= 0, REPT(" ",lookups!$K$2-LEN(SOURCE!I1689)), "")&amp;
      SOURCE!J1689&amp;      IF(lookups!$L$2-LEN(SOURCE!J1689) &gt;= 0, REPT(" ",lookups!$L$2-LEN(SOURCE!J1689)), "")&amp;
" | "&amp; IF(lookups!$K$2-LEN(SOURCE!I1689) &gt;= 0, REPT(" ",lookups!$K$2-LEN(SOURCE!I1689)), "")&amp;
      SOURCE!K1689&amp;      IF(lookups!$L$2-LEN(SOURCE!K1689) &gt;= 0, REPT(" ",lookups!$M$2-LEN(SOURCE!K1689)), "")&amp;
" | "&amp; SOURCE!L1689&amp;      IF(lookups!$O$2-LEN(SOURCE!L1689) &gt;= 0, REPT(" ",lookups!$O$2-LEN(SOURCE!L1689)), "")&amp;
" | "&amp; SOURCE!M1689&amp;      IF(lookups!$P$2-LEN(SOURCE!M1689) &gt;= 0, REPT(" ",lookups!$P$2-LEN(SOURCE!M1689)), "")&amp;
      "},"&amp;IF(SOURCE!O1689&lt;&gt;"",""&amp;SOURCE!O1689,"")
 )
)
)</f>
        <v>/* 1651 */  { fnSwapZ,                      TM_REGISTER,                 "z" STD_RIGHT_OVER_LEFT_ARROW,                 "z" STD_RIGHT_OVER_LEFT_ARROW,                 (0 &lt;&lt; TAM_MAX_BITS) |    99, CAT_FNCT | SLS_ENABLED   | US_ENABLED   | EIM_DISABLED | PTP_REGISTER     },</v>
      </c>
    </row>
    <row r="1690" spans="1:1">
      <c r="A1690" s="80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IF(lookups!$E$2-LEN(SOURCE!C1690) &gt;= 0, REPT(" ",lookups!$E$2-LEN(SOURCE!C1690)), "")&amp;
      SOURCE!D1690&amp;", "&amp; IF(lookups!$F$2-LEN(SOURCE!D1690) &gt;= 0, REPT(" ",lookups!$F$2-LEN(SOURCE!D1690)), "")&amp;
      SOURCE!E1690&amp;", "&amp; IF(lookups!$G$2-LEN(SOURCE!E1690) &gt;=0, REPT(" ",lookups!$G$2-LEN(SOURCE!E1690)), "")&amp;
      SOURCE!F1690&amp;", "&amp; IF(lookups!$H$2-LEN(SOURCE!F1690) &gt;= 0, REPT(" ",lookups!$H$2-LEN(SOURCE!F1690)+2), "")&amp;"("&amp;
      SUBSTITUTE(TEXT(SOURCE!G1690,"??0"),"  ","")&amp;" &lt;&lt; TAM_MAX_BITS) |"&amp; IF(lookups!$I$2-3 &gt;= 0, REPT(" ",MAX(1,lookups!$I$2-5+4+1-1-LEN(  IF(ISTEXT(SOURCE!H1690),SOURCE!H1690,  SUBSTITUTE(SUBSTITUTE(TEXT(SOURCE!H1690,"????0"),"  ","")," ",""))   ))), "")&amp;
       IF(ISTEXT(SOURCE!H1690),SOURCE!H1690, SUBSTITUTE(SUBSTITUTE(TEXT(SOURCE!H1690,"????0"),"  ","")," ",""))   &amp;","&amp; IF(lookups!$J$2-3 &gt;= 0, REPT(" ",lookups!$J$2-3-5), "")&amp;
      SOURCE!I1690&amp;
" | "&amp; IF(lookups!$K$2-LEN(SOURCE!I1690) &gt;= 0, REPT(" ",lookups!$K$2-LEN(SOURCE!I1690)), "")&amp;
      SOURCE!J1690&amp;      IF(lookups!$L$2-LEN(SOURCE!J1690) &gt;= 0, REPT(" ",lookups!$L$2-LEN(SOURCE!J1690)), "")&amp;
" | "&amp; IF(lookups!$K$2-LEN(SOURCE!I1690) &gt;= 0, REPT(" ",lookups!$K$2-LEN(SOURCE!I1690)), "")&amp;
      SOURCE!K1690&amp;      IF(lookups!$L$2-LEN(SOURCE!K1690) &gt;= 0, REPT(" ",lookups!$M$2-LEN(SOURCE!K1690)), "")&amp;
" | "&amp; SOURCE!L1690&amp;      IF(lookups!$O$2-LEN(SOURCE!L1690) &gt;= 0, REPT(" ",lookups!$O$2-LEN(SOURCE!L1690)), "")&amp;
" | "&amp; SOURCE!M1690&amp;      IF(lookups!$P$2-LEN(SOURCE!M1690) &gt;= 0, REPT(" ",lookups!$P$2-LEN(SOURCE!M1690)), "")&amp;
      "},"&amp;IF(SOURCE!O1690&lt;&gt;"",""&amp;SOURCE!O1690,"")
 )
)
)</f>
        <v>/* 1652 */  { fnAlphaLeng,                  TM_REGISTER,                 STD_alpha "LENG?",                             STD_alpha "LENG?",                             (0 &lt;&lt; TAM_MAX_BITS) |    99, CAT_FNCT | SLS_ENABLED   | US_ENABLED   | EIM_DISABLED | PTP_REGISTER     },</v>
      </c>
    </row>
    <row r="1691" spans="1:1">
      <c r="A1691" s="80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IF(lookups!$E$2-LEN(SOURCE!C1691) &gt;= 0, REPT(" ",lookups!$E$2-LEN(SOURCE!C1691)), "")&amp;
      SOURCE!D1691&amp;", "&amp; IF(lookups!$F$2-LEN(SOURCE!D1691) &gt;= 0, REPT(" ",lookups!$F$2-LEN(SOURCE!D1691)), "")&amp;
      SOURCE!E1691&amp;", "&amp; IF(lookups!$G$2-LEN(SOURCE!E1691) &gt;=0, REPT(" ",lookups!$G$2-LEN(SOURCE!E1691)), "")&amp;
      SOURCE!F1691&amp;", "&amp; IF(lookups!$H$2-LEN(SOURCE!F1691) &gt;= 0, REPT(" ",lookups!$H$2-LEN(SOURCE!F1691)+2), "")&amp;"("&amp;
      SUBSTITUTE(TEXT(SOURCE!G1691,"??0"),"  ","")&amp;" &lt;&lt; TAM_MAX_BITS) |"&amp; IF(lookups!$I$2-3 &gt;= 0, REPT(" ",MAX(1,lookups!$I$2-5+4+1-1-LEN(  IF(ISTEXT(SOURCE!H1691),SOURCE!H1691,  SUBSTITUTE(SUBSTITUTE(TEXT(SOURCE!H1691,"????0"),"  ","")," ",""))   ))), "")&amp;
       IF(ISTEXT(SOURCE!H1691),SOURCE!H1691, SUBSTITUTE(SUBSTITUTE(TEXT(SOURCE!H1691,"????0"),"  ","")," ",""))   &amp;","&amp; IF(lookups!$J$2-3 &gt;= 0, REPT(" ",lookups!$J$2-3-5), "")&amp;
      SOURCE!I1691&amp;
" | "&amp; IF(lookups!$K$2-LEN(SOURCE!I1691) &gt;= 0, REPT(" ",lookups!$K$2-LEN(SOURCE!I1691)), "")&amp;
      SOURCE!J1691&amp;      IF(lookups!$L$2-LEN(SOURCE!J1691) &gt;= 0, REPT(" ",lookups!$L$2-LEN(SOURCE!J1691)), "")&amp;
" | "&amp; IF(lookups!$K$2-LEN(SOURCE!I1691) &gt;= 0, REPT(" ",lookups!$K$2-LEN(SOURCE!I1691)), "")&amp;
      SOURCE!K1691&amp;      IF(lookups!$L$2-LEN(SOURCE!K1691) &gt;= 0, REPT(" ",lookups!$M$2-LEN(SOURCE!K1691)), "")&amp;
" | "&amp; SOURCE!L1691&amp;      IF(lookups!$O$2-LEN(SOURCE!L1691) &gt;= 0, REPT(" ",lookups!$O$2-LEN(SOURCE!L1691)), "")&amp;
" | "&amp; SOURCE!M1691&amp;      IF(lookups!$P$2-LEN(SOURCE!M1691) &gt;= 0, REPT(" ",lookups!$P$2-LEN(SOURCE!M1691)), "")&amp;
      "},"&amp;IF(SOURCE!O1691&lt;&gt;"",""&amp;SOURCE!O1691,"")
 )
)
)</f>
        <v>/* 1653 */  { fnXmax,                       NOPARAM,                     "x" STD_SUB_M STD_SUB_A STD_SUB_X,             "x" STD_SUB_M STD_SUB_A STD_SUB_X,             (0 &lt;&lt; TAM_MAX_BITS) |     0, CAT_FNCT | SLS_ENABLED   | US_ENABLED   | EIM_DISABLED | PTP_NONE         },</v>
      </c>
    </row>
    <row r="1692" spans="1:1">
      <c r="A1692" s="80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IF(lookups!$E$2-LEN(SOURCE!C1692) &gt;= 0, REPT(" ",lookups!$E$2-LEN(SOURCE!C1692)), "")&amp;
      SOURCE!D1692&amp;", "&amp; IF(lookups!$F$2-LEN(SOURCE!D1692) &gt;= 0, REPT(" ",lookups!$F$2-LEN(SOURCE!D1692)), "")&amp;
      SOURCE!E1692&amp;", "&amp; IF(lookups!$G$2-LEN(SOURCE!E1692) &gt;=0, REPT(" ",lookups!$G$2-LEN(SOURCE!E1692)), "")&amp;
      SOURCE!F1692&amp;", "&amp; IF(lookups!$H$2-LEN(SOURCE!F1692) &gt;= 0, REPT(" ",lookups!$H$2-LEN(SOURCE!F1692)+2), "")&amp;"("&amp;
      SUBSTITUTE(TEXT(SOURCE!G1692,"??0"),"  ","")&amp;" &lt;&lt; TAM_MAX_BITS) |"&amp; IF(lookups!$I$2-3 &gt;= 0, REPT(" ",MAX(1,lookups!$I$2-5+4+1-1-LEN(  IF(ISTEXT(SOURCE!H1692),SOURCE!H1692,  SUBSTITUTE(SUBSTITUTE(TEXT(SOURCE!H1692,"????0"),"  ","")," ",""))   ))), "")&amp;
       IF(ISTEXT(SOURCE!H1692),SOURCE!H1692, SUBSTITUTE(SUBSTITUTE(TEXT(SOURCE!H1692,"????0"),"  ","")," ",""))   &amp;","&amp; IF(lookups!$J$2-3 &gt;= 0, REPT(" ",lookups!$J$2-3-5), "")&amp;
      SOURCE!I1692&amp;
" | "&amp; IF(lookups!$K$2-LEN(SOURCE!I1692) &gt;= 0, REPT(" ",lookups!$K$2-LEN(SOURCE!I1692)), "")&amp;
      SOURCE!J1692&amp;      IF(lookups!$L$2-LEN(SOURCE!J1692) &gt;= 0, REPT(" ",lookups!$L$2-LEN(SOURCE!J1692)), "")&amp;
" | "&amp; IF(lookups!$K$2-LEN(SOURCE!I1692) &gt;= 0, REPT(" ",lookups!$K$2-LEN(SOURCE!I1692)), "")&amp;
      SOURCE!K1692&amp;      IF(lookups!$L$2-LEN(SOURCE!K1692) &gt;= 0, REPT(" ",lookups!$M$2-LEN(SOURCE!K1692)), "")&amp;
" | "&amp; SOURCE!L1692&amp;      IF(lookups!$O$2-LEN(SOURCE!L1692) &gt;= 0, REPT(" ",lookups!$O$2-LEN(SOURCE!L1692)), "")&amp;
" | "&amp; SOURCE!M1692&amp;      IF(lookups!$P$2-LEN(SOURCE!M1692) &gt;= 0, REPT(" ",lookups!$P$2-LEN(SOURCE!M1692)), "")&amp;
      "},"&amp;IF(SOURCE!O1692&lt;&gt;"",""&amp;SOURCE!O1692,"")
 )
)
)</f>
        <v>/* 1654 */  { fnXmin,                       NOPARAM,                     "x" STD_SUB_M STD_SUB_I STD_SUB_N,             "x" STD_SUB_M STD_SUB_I STD_SUB_N,             (0 &lt;&lt; TAM_MAX_BITS) |     0, CAT_FNCT | SLS_ENABLED   | US_ENABLED   | EIM_DISABLED | PTP_NONE         },</v>
      </c>
    </row>
    <row r="1693" spans="1:1">
      <c r="A1693" s="80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IF(lookups!$E$2-LEN(SOURCE!C1693) &gt;= 0, REPT(" ",lookups!$E$2-LEN(SOURCE!C1693)), "")&amp;
      SOURCE!D1693&amp;", "&amp; IF(lookups!$F$2-LEN(SOURCE!D1693) &gt;= 0, REPT(" ",lookups!$F$2-LEN(SOURCE!D1693)), "")&amp;
      SOURCE!E1693&amp;", "&amp; IF(lookups!$G$2-LEN(SOURCE!E1693) &gt;=0, REPT(" ",lookups!$G$2-LEN(SOURCE!E1693)), "")&amp;
      SOURCE!F1693&amp;", "&amp; IF(lookups!$H$2-LEN(SOURCE!F1693) &gt;= 0, REPT(" ",lookups!$H$2-LEN(SOURCE!F1693)+2), "")&amp;"("&amp;
      SUBSTITUTE(TEXT(SOURCE!G1693,"??0"),"  ","")&amp;" &lt;&lt; TAM_MAX_BITS) |"&amp; IF(lookups!$I$2-3 &gt;= 0, REPT(" ",MAX(1,lookups!$I$2-5+4+1-1-LEN(  IF(ISTEXT(SOURCE!H1693),SOURCE!H1693,  SUBSTITUTE(SUBSTITUTE(TEXT(SOURCE!H1693,"????0"),"  ","")," ",""))   ))), "")&amp;
       IF(ISTEXT(SOURCE!H1693),SOURCE!H1693, SUBSTITUTE(SUBSTITUTE(TEXT(SOURCE!H1693,"????0"),"  ","")," ",""))   &amp;","&amp; IF(lookups!$J$2-3 &gt;= 0, REPT(" ",lookups!$J$2-3-5), "")&amp;
      SOURCE!I1693&amp;
" | "&amp; IF(lookups!$K$2-LEN(SOURCE!I1693) &gt;= 0, REPT(" ",lookups!$K$2-LEN(SOURCE!I1693)), "")&amp;
      SOURCE!J1693&amp;      IF(lookups!$L$2-LEN(SOURCE!J1693) &gt;= 0, REPT(" ",lookups!$L$2-LEN(SOURCE!J1693)), "")&amp;
" | "&amp; IF(lookups!$K$2-LEN(SOURCE!I1693) &gt;= 0, REPT(" ",lookups!$K$2-LEN(SOURCE!I1693)), "")&amp;
      SOURCE!K1693&amp;      IF(lookups!$L$2-LEN(SOURCE!K1693) &gt;= 0, REPT(" ",lookups!$M$2-LEN(SOURCE!K1693)), "")&amp;
" | "&amp; SOURCE!L1693&amp;      IF(lookups!$O$2-LEN(SOURCE!L1693) &gt;= 0, REPT(" ",lookups!$O$2-LEN(SOURCE!L1693)), "")&amp;
" | "&amp; SOURCE!M1693&amp;      IF(lookups!$P$2-LEN(SOURCE!M1693) &gt;= 0, REPT(" ",lookups!$P$2-LEN(SOURCE!M1693)), "")&amp;
      "},"&amp;IF(SOURCE!O1693&lt;&gt;"",""&amp;SOURCE!O1693,"")
 )
)
)</f>
        <v>/* 1655 */  { fnAlphaPos,                   TM_REGISTER,                 STD_alpha "POS?",                              STD_alpha "POS?",                              (0 &lt;&lt; TAM_MAX_BITS) |    99, CAT_FNCT | SLS_ENABLED   | US_ENABLED   | EIM_DISABLED | PTP_REGISTER     },</v>
      </c>
    </row>
    <row r="1694" spans="1:1">
      <c r="A1694" s="80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IF(lookups!$E$2-LEN(SOURCE!C1694) &gt;= 0, REPT(" ",lookups!$E$2-LEN(SOURCE!C1694)), "")&amp;
      SOURCE!D1694&amp;", "&amp; IF(lookups!$F$2-LEN(SOURCE!D1694) &gt;= 0, REPT(" ",lookups!$F$2-LEN(SOURCE!D1694)), "")&amp;
      SOURCE!E1694&amp;", "&amp; IF(lookups!$G$2-LEN(SOURCE!E1694) &gt;=0, REPT(" ",lookups!$G$2-LEN(SOURCE!E1694)), "")&amp;
      SOURCE!F1694&amp;", "&amp; IF(lookups!$H$2-LEN(SOURCE!F1694) &gt;= 0, REPT(" ",lookups!$H$2-LEN(SOURCE!F1694)+2), "")&amp;"("&amp;
      SUBSTITUTE(TEXT(SOURCE!G1694,"??0"),"  ","")&amp;" &lt;&lt; TAM_MAX_BITS) |"&amp; IF(lookups!$I$2-3 &gt;= 0, REPT(" ",MAX(1,lookups!$I$2-5+4+1-1-LEN(  IF(ISTEXT(SOURCE!H1694),SOURCE!H1694,  SUBSTITUTE(SUBSTITUTE(TEXT(SOURCE!H1694,"????0"),"  ","")," ",""))   ))), "")&amp;
       IF(ISTEXT(SOURCE!H1694),SOURCE!H1694, SUBSTITUTE(SUBSTITUTE(TEXT(SOURCE!H1694,"????0"),"  ","")," ",""))   &amp;","&amp; IF(lookups!$J$2-3 &gt;= 0, REPT(" ",lookups!$J$2-3-5), "")&amp;
      SOURCE!I1694&amp;
" | "&amp; IF(lookups!$K$2-LEN(SOURCE!I1694) &gt;= 0, REPT(" ",lookups!$K$2-LEN(SOURCE!I1694)), "")&amp;
      SOURCE!J1694&amp;      IF(lookups!$L$2-LEN(SOURCE!J1694) &gt;= 0, REPT(" ",lookups!$L$2-LEN(SOURCE!J1694)), "")&amp;
" | "&amp; IF(lookups!$K$2-LEN(SOURCE!I1694) &gt;= 0, REPT(" ",lookups!$K$2-LEN(SOURCE!I1694)), "")&amp;
      SOURCE!K1694&amp;      IF(lookups!$L$2-LEN(SOURCE!K1694) &gt;= 0, REPT(" ",lookups!$M$2-LEN(SOURCE!K1694)), "")&amp;
" | "&amp; SOURCE!L1694&amp;      IF(lookups!$O$2-LEN(SOURCE!L1694) &gt;= 0, REPT(" ",lookups!$O$2-LEN(SOURCE!L1694)), "")&amp;
" | "&amp; SOURCE!M1694&amp;      IF(lookups!$P$2-LEN(SOURCE!M1694) &gt;= 0, REPT(" ",lookups!$P$2-LEN(SOURCE!M1694)), "")&amp;
      "},"&amp;IF(SOURCE!O1694&lt;&gt;"",""&amp;SOURCE!O1694,"")
 )
)
)</f>
        <v>/* 1656 */  { fnAlphaRL,                    TM_REGISTER,                 STD_alpha "RL",                                STD_alpha "RL",                                (0 &lt;&lt; TAM_MAX_BITS) |    99, CAT_FNCT | SLS_ENABLED   | US_ENABLED   | EIM_DISABLED | PTP_REGISTER     },</v>
      </c>
    </row>
    <row r="1695" spans="1:1">
      <c r="A1695" s="80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IF(lookups!$E$2-LEN(SOURCE!C1695) &gt;= 0, REPT(" ",lookups!$E$2-LEN(SOURCE!C1695)), "")&amp;
      SOURCE!D1695&amp;", "&amp; IF(lookups!$F$2-LEN(SOURCE!D1695) &gt;= 0, REPT(" ",lookups!$F$2-LEN(SOURCE!D1695)), "")&amp;
      SOURCE!E1695&amp;", "&amp; IF(lookups!$G$2-LEN(SOURCE!E1695) &gt;=0, REPT(" ",lookups!$G$2-LEN(SOURCE!E1695)), "")&amp;
      SOURCE!F1695&amp;", "&amp; IF(lookups!$H$2-LEN(SOURCE!F1695) &gt;= 0, REPT(" ",lookups!$H$2-LEN(SOURCE!F1695)+2), "")&amp;"("&amp;
      SUBSTITUTE(TEXT(SOURCE!G1695,"??0"),"  ","")&amp;" &lt;&lt; TAM_MAX_BITS) |"&amp; IF(lookups!$I$2-3 &gt;= 0, REPT(" ",MAX(1,lookups!$I$2-5+4+1-1-LEN(  IF(ISTEXT(SOURCE!H1695),SOURCE!H1695,  SUBSTITUTE(SUBSTITUTE(TEXT(SOURCE!H1695,"????0"),"  ","")," ",""))   ))), "")&amp;
       IF(ISTEXT(SOURCE!H1695),SOURCE!H1695, SUBSTITUTE(SUBSTITUTE(TEXT(SOURCE!H1695,"????0"),"  ","")," ",""))   &amp;","&amp; IF(lookups!$J$2-3 &gt;= 0, REPT(" ",lookups!$J$2-3-5), "")&amp;
      SOURCE!I1695&amp;
" | "&amp; IF(lookups!$K$2-LEN(SOURCE!I1695) &gt;= 0, REPT(" ",lookups!$K$2-LEN(SOURCE!I1695)), "")&amp;
      SOURCE!J1695&amp;      IF(lookups!$L$2-LEN(SOURCE!J1695) &gt;= 0, REPT(" ",lookups!$L$2-LEN(SOURCE!J1695)), "")&amp;
" | "&amp; IF(lookups!$K$2-LEN(SOURCE!I1695) &gt;= 0, REPT(" ",lookups!$K$2-LEN(SOURCE!I1695)), "")&amp;
      SOURCE!K1695&amp;      IF(lookups!$L$2-LEN(SOURCE!K1695) &gt;= 0, REPT(" ",lookups!$M$2-LEN(SOURCE!K1695)), "")&amp;
" | "&amp; SOURCE!L1695&amp;      IF(lookups!$O$2-LEN(SOURCE!L1695) &gt;= 0, REPT(" ",lookups!$O$2-LEN(SOURCE!L1695)), "")&amp;
" | "&amp; SOURCE!M1695&amp;      IF(lookups!$P$2-LEN(SOURCE!M1695) &gt;= 0, REPT(" ",lookups!$P$2-LEN(SOURCE!M1695)), "")&amp;
      "},"&amp;IF(SOURCE!O1695&lt;&gt;"",""&amp;SOURCE!O1695,"")
 )
)
)</f>
        <v>/* 1657 */  { fnAlphaRR,                    TM_REGISTER,                 STD_alpha "RR",                                STD_alpha "RR",                                (0 &lt;&lt; TAM_MAX_BITS) |    99, CAT_FNCT | SLS_ENABLED   | US_ENABLED   | EIM_DISABLED | PTP_REGISTER     },</v>
      </c>
    </row>
    <row r="1696" spans="1:1">
      <c r="A1696" s="80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IF(lookups!$E$2-LEN(SOURCE!C1696) &gt;= 0, REPT(" ",lookups!$E$2-LEN(SOURCE!C1696)), "")&amp;
      SOURCE!D1696&amp;", "&amp; IF(lookups!$F$2-LEN(SOURCE!D1696) &gt;= 0, REPT(" ",lookups!$F$2-LEN(SOURCE!D1696)), "")&amp;
      SOURCE!E1696&amp;", "&amp; IF(lookups!$G$2-LEN(SOURCE!E1696) &gt;=0, REPT(" ",lookups!$G$2-LEN(SOURCE!E1696)), "")&amp;
      SOURCE!F1696&amp;", "&amp; IF(lookups!$H$2-LEN(SOURCE!F1696) &gt;= 0, REPT(" ",lookups!$H$2-LEN(SOURCE!F1696)+2), "")&amp;"("&amp;
      SUBSTITUTE(TEXT(SOURCE!G1696,"??0"),"  ","")&amp;" &lt;&lt; TAM_MAX_BITS) |"&amp; IF(lookups!$I$2-3 &gt;= 0, REPT(" ",MAX(1,lookups!$I$2-5+4+1-1-LEN(  IF(ISTEXT(SOURCE!H1696),SOURCE!H1696,  SUBSTITUTE(SUBSTITUTE(TEXT(SOURCE!H1696,"????0"),"  ","")," ",""))   ))), "")&amp;
       IF(ISTEXT(SOURCE!H1696),SOURCE!H1696, SUBSTITUTE(SUBSTITUTE(TEXT(SOURCE!H1696,"????0"),"  ","")," ",""))   &amp;","&amp; IF(lookups!$J$2-3 &gt;= 0, REPT(" ",lookups!$J$2-3-5), "")&amp;
      SOURCE!I1696&amp;
" | "&amp; IF(lookups!$K$2-LEN(SOURCE!I1696) &gt;= 0, REPT(" ",lookups!$K$2-LEN(SOURCE!I1696)), "")&amp;
      SOURCE!J1696&amp;      IF(lookups!$L$2-LEN(SOURCE!J1696) &gt;= 0, REPT(" ",lookups!$L$2-LEN(SOURCE!J1696)), "")&amp;
" | "&amp; IF(lookups!$K$2-LEN(SOURCE!I1696) &gt;= 0, REPT(" ",lookups!$K$2-LEN(SOURCE!I1696)), "")&amp;
      SOURCE!K1696&amp;      IF(lookups!$L$2-LEN(SOURCE!K1696) &gt;= 0, REPT(" ",lookups!$M$2-LEN(SOURCE!K1696)), "")&amp;
" | "&amp; SOURCE!L1696&amp;      IF(lookups!$O$2-LEN(SOURCE!L1696) &gt;= 0, REPT(" ",lookups!$O$2-LEN(SOURCE!L1696)), "")&amp;
" | "&amp; SOURCE!M1696&amp;      IF(lookups!$P$2-LEN(SOURCE!M1696) &gt;= 0, REPT(" ",lookups!$P$2-LEN(SOURCE!M1696)), "")&amp;
      "},"&amp;IF(SOURCE!O1696&lt;&gt;"",""&amp;SOURCE!O1696,"")
 )
)
)</f>
        <v>/* 1658 */  { fnAlphaSL,                    TM_REGISTER,                 STD_alpha "SL",                                STD_alpha "SL",                                (0 &lt;&lt; TAM_MAX_BITS) |    99, CAT_FNCT | SLS_ENABLED   | US_ENABLED   | EIM_DISABLED | PTP_REGISTER     },</v>
      </c>
    </row>
    <row r="1697" spans="1:1">
      <c r="A1697" s="80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IF(lookups!$E$2-LEN(SOURCE!C1697) &gt;= 0, REPT(" ",lookups!$E$2-LEN(SOURCE!C1697)), "")&amp;
      SOURCE!D1697&amp;", "&amp; IF(lookups!$F$2-LEN(SOURCE!D1697) &gt;= 0, REPT(" ",lookups!$F$2-LEN(SOURCE!D1697)), "")&amp;
      SOURCE!E1697&amp;", "&amp; IF(lookups!$G$2-LEN(SOURCE!E1697) &gt;=0, REPT(" ",lookups!$G$2-LEN(SOURCE!E1697)), "")&amp;
      SOURCE!F1697&amp;", "&amp; IF(lookups!$H$2-LEN(SOURCE!F1697) &gt;= 0, REPT(" ",lookups!$H$2-LEN(SOURCE!F1697)+2), "")&amp;"("&amp;
      SUBSTITUTE(TEXT(SOURCE!G1697,"??0"),"  ","")&amp;" &lt;&lt; TAM_MAX_BITS) |"&amp; IF(lookups!$I$2-3 &gt;= 0, REPT(" ",MAX(1,lookups!$I$2-5+4+1-1-LEN(  IF(ISTEXT(SOURCE!H1697),SOURCE!H1697,  SUBSTITUTE(SUBSTITUTE(TEXT(SOURCE!H1697,"????0"),"  ","")," ",""))   ))), "")&amp;
       IF(ISTEXT(SOURCE!H1697),SOURCE!H1697, SUBSTITUTE(SUBSTITUTE(TEXT(SOURCE!H1697,"????0"),"  ","")," ",""))   &amp;","&amp; IF(lookups!$J$2-3 &gt;= 0, REPT(" ",lookups!$J$2-3-5), "")&amp;
      SOURCE!I1697&amp;
" | "&amp; IF(lookups!$K$2-LEN(SOURCE!I1697) &gt;= 0, REPT(" ",lookups!$K$2-LEN(SOURCE!I1697)), "")&amp;
      SOURCE!J1697&amp;      IF(lookups!$L$2-LEN(SOURCE!J1697) &gt;= 0, REPT(" ",lookups!$L$2-LEN(SOURCE!J1697)), "")&amp;
" | "&amp; IF(lookups!$K$2-LEN(SOURCE!I1697) &gt;= 0, REPT(" ",lookups!$K$2-LEN(SOURCE!I1697)), "")&amp;
      SOURCE!K1697&amp;      IF(lookups!$L$2-LEN(SOURCE!K1697) &gt;= 0, REPT(" ",lookups!$M$2-LEN(SOURCE!K1697)), "")&amp;
" | "&amp; SOURCE!L1697&amp;      IF(lookups!$O$2-LEN(SOURCE!L1697) &gt;= 0, REPT(" ",lookups!$O$2-LEN(SOURCE!L1697)), "")&amp;
" | "&amp; SOURCE!M1697&amp;      IF(lookups!$P$2-LEN(SOURCE!M1697) &gt;= 0, REPT(" ",lookups!$P$2-LEN(SOURCE!M1697)), "")&amp;
      "},"&amp;IF(SOURCE!O1697&lt;&gt;"",""&amp;SOURCE!O1697,"")
 )
)
)</f>
        <v>/* 1659 */  { fnAlphaSR,                    TM_REGISTER,                 STD_alpha "SR",                                STD_alpha "SR",                                (0 &lt;&lt; TAM_MAX_BITS) |    99, CAT_FNCT | SLS_ENABLED   | US_ENABLED   | EIM_DISABLED | PTP_REGISTER     },</v>
      </c>
    </row>
    <row r="1698" spans="1:1">
      <c r="A1698" s="80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IF(lookups!$E$2-LEN(SOURCE!C1698) &gt;= 0, REPT(" ",lookups!$E$2-LEN(SOURCE!C1698)), "")&amp;
      SOURCE!D1698&amp;", "&amp; IF(lookups!$F$2-LEN(SOURCE!D1698) &gt;= 0, REPT(" ",lookups!$F$2-LEN(SOURCE!D1698)), "")&amp;
      SOURCE!E1698&amp;", "&amp; IF(lookups!$G$2-LEN(SOURCE!E1698) &gt;=0, REPT(" ",lookups!$G$2-LEN(SOURCE!E1698)), "")&amp;
      SOURCE!F1698&amp;", "&amp; IF(lookups!$H$2-LEN(SOURCE!F1698) &gt;= 0, REPT(" ",lookups!$H$2-LEN(SOURCE!F1698)+2), "")&amp;"("&amp;
      SUBSTITUTE(TEXT(SOURCE!G1698,"??0"),"  ","")&amp;" &lt;&lt; TAM_MAX_BITS) |"&amp; IF(lookups!$I$2-3 &gt;= 0, REPT(" ",MAX(1,lookups!$I$2-5+4+1-1-LEN(  IF(ISTEXT(SOURCE!H1698),SOURCE!H1698,  SUBSTITUTE(SUBSTITUTE(TEXT(SOURCE!H1698,"????0"),"  ","")," ",""))   ))), "")&amp;
       IF(ISTEXT(SOURCE!H1698),SOURCE!H1698, SUBSTITUTE(SUBSTITUTE(TEXT(SOURCE!H1698,"????0"),"  ","")," ",""))   &amp;","&amp; IF(lookups!$J$2-3 &gt;= 0, REPT(" ",lookups!$J$2-3-5), "")&amp;
      SOURCE!I1698&amp;
" | "&amp; IF(lookups!$K$2-LEN(SOURCE!I1698) &gt;= 0, REPT(" ",lookups!$K$2-LEN(SOURCE!I1698)), "")&amp;
      SOURCE!J1698&amp;      IF(lookups!$L$2-LEN(SOURCE!J1698) &gt;= 0, REPT(" ",lookups!$L$2-LEN(SOURCE!J1698)), "")&amp;
" | "&amp; IF(lookups!$K$2-LEN(SOURCE!I1698) &gt;= 0, REPT(" ",lookups!$K$2-LEN(SOURCE!I1698)), "")&amp;
      SOURCE!K1698&amp;      IF(lookups!$L$2-LEN(SOURCE!K1698) &gt;= 0, REPT(" ",lookups!$M$2-LEN(SOURCE!K1698)), "")&amp;
" | "&amp; SOURCE!L1698&amp;      IF(lookups!$O$2-LEN(SOURCE!L1698) &gt;= 0, REPT(" ",lookups!$O$2-LEN(SOURCE!L1698)), "")&amp;
" | "&amp; SOURCE!M1698&amp;      IF(lookups!$P$2-LEN(SOURCE!M1698) &gt;= 0, REPT(" ",lookups!$P$2-LEN(SOURCE!M1698)), "")&amp;
      "},"&amp;IF(SOURCE!O1698&lt;&gt;"",""&amp;SOURCE!O1698,"")
 )
)
)</f>
        <v>/* 1660 */  { fnAlphaToX,                   TM_REGISTER,                 STD_alpha STD_RIGHT_ARROW "x",                 STD_alpha STD_RIGHT_ARROW "x",                 (0 &lt;&lt; TAM_MAX_BITS) |    99, CAT_FNCT | SLS_ENABLED   | US_ENABLED   | EIM_DISABLED | PTP_REGISTER     },</v>
      </c>
    </row>
    <row r="1699" spans="1:1">
      <c r="A1699" s="80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IF(lookups!$E$2-LEN(SOURCE!C1699) &gt;= 0, REPT(" ",lookups!$E$2-LEN(SOURCE!C1699)), "")&amp;
      SOURCE!D1699&amp;", "&amp; IF(lookups!$F$2-LEN(SOURCE!D1699) &gt;= 0, REPT(" ",lookups!$F$2-LEN(SOURCE!D1699)), "")&amp;
      SOURCE!E1699&amp;", "&amp; IF(lookups!$G$2-LEN(SOURCE!E1699) &gt;=0, REPT(" ",lookups!$G$2-LEN(SOURCE!E1699)), "")&amp;
      SOURCE!F1699&amp;", "&amp; IF(lookups!$H$2-LEN(SOURCE!F1699) &gt;= 0, REPT(" ",lookups!$H$2-LEN(SOURCE!F1699)+2), "")&amp;"("&amp;
      SUBSTITUTE(TEXT(SOURCE!G1699,"??0"),"  ","")&amp;" &lt;&lt; TAM_MAX_BITS) |"&amp; IF(lookups!$I$2-3 &gt;= 0, REPT(" ",MAX(1,lookups!$I$2-5+4+1-1-LEN(  IF(ISTEXT(SOURCE!H1699),SOURCE!H1699,  SUBSTITUTE(SUBSTITUTE(TEXT(SOURCE!H1699,"????0"),"  ","")," ",""))   ))), "")&amp;
       IF(ISTEXT(SOURCE!H1699),SOURCE!H1699, SUBSTITUTE(SUBSTITUTE(TEXT(SOURCE!H1699,"????0"),"  ","")," ",""))   &amp;","&amp; IF(lookups!$J$2-3 &gt;= 0, REPT(" ",lookups!$J$2-3-5), "")&amp;
      SOURCE!I1699&amp;
" | "&amp; IF(lookups!$K$2-LEN(SOURCE!I1699) &gt;= 0, REPT(" ",lookups!$K$2-LEN(SOURCE!I1699)), "")&amp;
      SOURCE!J1699&amp;      IF(lookups!$L$2-LEN(SOURCE!J1699) &gt;= 0, REPT(" ",lookups!$L$2-LEN(SOURCE!J1699)), "")&amp;
" | "&amp; IF(lookups!$K$2-LEN(SOURCE!I1699) &gt;= 0, REPT(" ",lookups!$K$2-LEN(SOURCE!I1699)), "")&amp;
      SOURCE!K1699&amp;      IF(lookups!$L$2-LEN(SOURCE!K1699) &gt;= 0, REPT(" ",lookups!$M$2-LEN(SOURCE!K1699)), "")&amp;
" | "&amp; SOURCE!L1699&amp;      IF(lookups!$O$2-LEN(SOURCE!L1699) &gt;= 0, REPT(" ",lookups!$O$2-LEN(SOURCE!L1699)), "")&amp;
" | "&amp; SOURCE!M1699&amp;      IF(lookups!$P$2-LEN(SOURCE!M1699) &gt;= 0, REPT(" ",lookups!$P$2-LEN(SOURCE!M1699)), "")&amp;
      "},"&amp;IF(SOURCE!O1699&lt;&gt;"",""&amp;SOURCE!O1699,"")
 )
)
)</f>
        <v>/* 1661 */  { fnBeta,                       NOPARAM,                     STD_beta "(x,y)",                              STD_beta "(x,y)",                              (0 &lt;&lt; TAM_MAX_BITS) |     0, CAT_FNCT | SLS_ENABLED   | US_ENABLED   | EIM_DISABLED | PTP_NONE         },</v>
      </c>
    </row>
    <row r="1700" spans="1:1">
      <c r="A1700" s="80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IF(lookups!$E$2-LEN(SOURCE!C1700) &gt;= 0, REPT(" ",lookups!$E$2-LEN(SOURCE!C1700)), "")&amp;
      SOURCE!D1700&amp;", "&amp; IF(lookups!$F$2-LEN(SOURCE!D1700) &gt;= 0, REPT(" ",lookups!$F$2-LEN(SOURCE!D1700)), "")&amp;
      SOURCE!E1700&amp;", "&amp; IF(lookups!$G$2-LEN(SOURCE!E1700) &gt;=0, REPT(" ",lookups!$G$2-LEN(SOURCE!E1700)), "")&amp;
      SOURCE!F1700&amp;", "&amp; IF(lookups!$H$2-LEN(SOURCE!F1700) &gt;= 0, REPT(" ",lookups!$H$2-LEN(SOURCE!F1700)+2), "")&amp;"("&amp;
      SUBSTITUTE(TEXT(SOURCE!G1700,"??0"),"  ","")&amp;" &lt;&lt; TAM_MAX_BITS) |"&amp; IF(lookups!$I$2-3 &gt;= 0, REPT(" ",MAX(1,lookups!$I$2-5+4+1-1-LEN(  IF(ISTEXT(SOURCE!H1700),SOURCE!H1700,  SUBSTITUTE(SUBSTITUTE(TEXT(SOURCE!H1700,"????0"),"  ","")," ",""))   ))), "")&amp;
       IF(ISTEXT(SOURCE!H1700),SOURCE!H1700, SUBSTITUTE(SUBSTITUTE(TEXT(SOURCE!H1700,"????0"),"  ","")," ",""))   &amp;","&amp; IF(lookups!$J$2-3 &gt;= 0, REPT(" ",lookups!$J$2-3-5), "")&amp;
      SOURCE!I1700&amp;
" | "&amp; IF(lookups!$K$2-LEN(SOURCE!I1700) &gt;= 0, REPT(" ",lookups!$K$2-LEN(SOURCE!I1700)), "")&amp;
      SOURCE!J1700&amp;      IF(lookups!$L$2-LEN(SOURCE!J1700) &gt;= 0, REPT(" ",lookups!$L$2-LEN(SOURCE!J1700)), "")&amp;
" | "&amp; IF(lookups!$K$2-LEN(SOURCE!I1700) &gt;= 0, REPT(" ",lookups!$K$2-LEN(SOURCE!I1700)), "")&amp;
      SOURCE!K1700&amp;      IF(lookups!$L$2-LEN(SOURCE!K1700) &gt;= 0, REPT(" ",lookups!$M$2-LEN(SOURCE!K1700)), "")&amp;
" | "&amp; SOURCE!L1700&amp;      IF(lookups!$O$2-LEN(SOURCE!L1700) &gt;= 0, REPT(" ",lookups!$O$2-LEN(SOURCE!L1700)), "")&amp;
" | "&amp; SOURCE!M1700&amp;      IF(lookups!$P$2-LEN(SOURCE!M1700) &gt;= 0, REPT(" ",lookups!$P$2-LEN(SOURCE!M1700)), "")&amp;
      "},"&amp;IF(SOURCE!O1700&lt;&gt;"",""&amp;SOURCE!O1700,"")
 )
)
)</f>
        <v>/* 1662 */  { fnGammaXyLower,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1" spans="1:1">
      <c r="A1701" s="80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IF(lookups!$E$2-LEN(SOURCE!C1701) &gt;= 0, REPT(" ",lookups!$E$2-LEN(SOURCE!C1701)), "")&amp;
      SOURCE!D1701&amp;", "&amp; IF(lookups!$F$2-LEN(SOURCE!D1701) &gt;= 0, REPT(" ",lookups!$F$2-LEN(SOURCE!D1701)), "")&amp;
      SOURCE!E1701&amp;", "&amp; IF(lookups!$G$2-LEN(SOURCE!E1701) &gt;=0, REPT(" ",lookups!$G$2-LEN(SOURCE!E1701)), "")&amp;
      SOURCE!F1701&amp;", "&amp; IF(lookups!$H$2-LEN(SOURCE!F1701) &gt;= 0, REPT(" ",lookups!$H$2-LEN(SOURCE!F1701)+2), "")&amp;"("&amp;
      SUBSTITUTE(TEXT(SOURCE!G1701,"??0"),"  ","")&amp;" &lt;&lt; TAM_MAX_BITS) |"&amp; IF(lookups!$I$2-3 &gt;= 0, REPT(" ",MAX(1,lookups!$I$2-5+4+1-1-LEN(  IF(ISTEXT(SOURCE!H1701),SOURCE!H1701,  SUBSTITUTE(SUBSTITUTE(TEXT(SOURCE!H1701,"????0"),"  ","")," ",""))   ))), "")&amp;
       IF(ISTEXT(SOURCE!H1701),SOURCE!H1701, SUBSTITUTE(SUBSTITUTE(TEXT(SOURCE!H1701,"????0"),"  ","")," ",""))   &amp;","&amp; IF(lookups!$J$2-3 &gt;= 0, REPT(" ",lookups!$J$2-3-5), "")&amp;
      SOURCE!I1701&amp;
" | "&amp; IF(lookups!$K$2-LEN(SOURCE!I1701) &gt;= 0, REPT(" ",lookups!$K$2-LEN(SOURCE!I1701)), "")&amp;
      SOURCE!J1701&amp;      IF(lookups!$L$2-LEN(SOURCE!J1701) &gt;= 0, REPT(" ",lookups!$L$2-LEN(SOURCE!J1701)), "")&amp;
" | "&amp; IF(lookups!$K$2-LEN(SOURCE!I1701) &gt;= 0, REPT(" ",lookups!$K$2-LEN(SOURCE!I1701)), "")&amp;
      SOURCE!K1701&amp;      IF(lookups!$L$2-LEN(SOURCE!K1701) &gt;= 0, REPT(" ",lookups!$M$2-LEN(SOURCE!K1701)), "")&amp;
" | "&amp; SOURCE!L1701&amp;      IF(lookups!$O$2-LEN(SOURCE!L1701) &gt;= 0, REPT(" ",lookups!$O$2-LEN(SOURCE!L1701)), "")&amp;
" | "&amp; SOURCE!M1701&amp;      IF(lookups!$P$2-LEN(SOURCE!M1701) &gt;= 0, REPT(" ",lookups!$P$2-LEN(SOURCE!M1701)), "")&amp;
      "},"&amp;IF(SOURCE!O1701&lt;&gt;"",""&amp;SOURCE!O1701,"")
 )
)
)</f>
        <v>/* 1663 */  { fnGammaXyUpper,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2" spans="1:1">
      <c r="A1702" s="80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IF(lookups!$E$2-LEN(SOURCE!C1702) &gt;= 0, REPT(" ",lookups!$E$2-LEN(SOURCE!C1702)), "")&amp;
      SOURCE!D1702&amp;", "&amp; IF(lookups!$F$2-LEN(SOURCE!D1702) &gt;= 0, REPT(" ",lookups!$F$2-LEN(SOURCE!D1702)), "")&amp;
      SOURCE!E1702&amp;", "&amp; IF(lookups!$G$2-LEN(SOURCE!E1702) &gt;=0, REPT(" ",lookups!$G$2-LEN(SOURCE!E1702)), "")&amp;
      SOURCE!F1702&amp;", "&amp; IF(lookups!$H$2-LEN(SOURCE!F1702) &gt;= 0, REPT(" ",lookups!$H$2-LEN(SOURCE!F1702)+2), "")&amp;"("&amp;
      SUBSTITUTE(TEXT(SOURCE!G1702,"??0"),"  ","")&amp;" &lt;&lt; TAM_MAX_BITS) |"&amp; IF(lookups!$I$2-3 &gt;= 0, REPT(" ",MAX(1,lookups!$I$2-5+4+1-1-LEN(  IF(ISTEXT(SOURCE!H1702),SOURCE!H1702,  SUBSTITUTE(SUBSTITUTE(TEXT(SOURCE!H1702,"????0"),"  ","")," ",""))   ))), "")&amp;
       IF(ISTEXT(SOURCE!H1702),SOURCE!H1702, SUBSTITUTE(SUBSTITUTE(TEXT(SOURCE!H1702,"????0"),"  ","")," ",""))   &amp;","&amp; IF(lookups!$J$2-3 &gt;= 0, REPT(" ",lookups!$J$2-3-5), "")&amp;
      SOURCE!I1702&amp;
" | "&amp; IF(lookups!$K$2-LEN(SOURCE!I1702) &gt;= 0, REPT(" ",lookups!$K$2-LEN(SOURCE!I1702)), "")&amp;
      SOURCE!J1702&amp;      IF(lookups!$L$2-LEN(SOURCE!J1702) &gt;= 0, REPT(" ",lookups!$L$2-LEN(SOURCE!J1702)), "")&amp;
" | "&amp; IF(lookups!$K$2-LEN(SOURCE!I1702) &gt;= 0, REPT(" ",lookups!$K$2-LEN(SOURCE!I1702)), "")&amp;
      SOURCE!K1702&amp;      IF(lookups!$L$2-LEN(SOURCE!K1702) &gt;= 0, REPT(" ",lookups!$M$2-LEN(SOURCE!K1702)), "")&amp;
" | "&amp; SOURCE!L1702&amp;      IF(lookups!$O$2-LEN(SOURCE!L1702) &gt;= 0, REPT(" ",lookups!$O$2-LEN(SOURCE!L1702)), "")&amp;
" | "&amp; SOURCE!M1702&amp;      IF(lookups!$P$2-LEN(SOURCE!M1702) &gt;= 0, REPT(" ",lookups!$P$2-LEN(SOURCE!M1702)), "")&amp;
      "},"&amp;IF(SOURCE!O1702&lt;&gt;"",""&amp;SOURCE!O1702,"")
 )
)
)</f>
        <v>/* 1664 */  { fnGamma,                      NOPARAM,                     STD_GAMMA "(x)",                               STD_GAMMA "(x)",                               (0 &lt;&lt; TAM_MAX_BITS) |     0, CAT_FNCT | SLS_ENABLED   | US_ENABLED   | EIM_ENABLED  | PTP_NONE         },</v>
      </c>
    </row>
    <row r="1703" spans="1:1">
      <c r="A1703" s="80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IF(lookups!$E$2-LEN(SOURCE!C1703) &gt;= 0, REPT(" ",lookups!$E$2-LEN(SOURCE!C1703)), "")&amp;
      SOURCE!D1703&amp;", "&amp; IF(lookups!$F$2-LEN(SOURCE!D1703) &gt;= 0, REPT(" ",lookups!$F$2-LEN(SOURCE!D1703)), "")&amp;
      SOURCE!E1703&amp;", "&amp; IF(lookups!$G$2-LEN(SOURCE!E1703) &gt;=0, REPT(" ",lookups!$G$2-LEN(SOURCE!E1703)), "")&amp;
      SOURCE!F1703&amp;", "&amp; IF(lookups!$H$2-LEN(SOURCE!F1703) &gt;= 0, REPT(" ",lookups!$H$2-LEN(SOURCE!F1703)+2), "")&amp;"("&amp;
      SUBSTITUTE(TEXT(SOURCE!G1703,"??0"),"  ","")&amp;" &lt;&lt; TAM_MAX_BITS) |"&amp; IF(lookups!$I$2-3 &gt;= 0, REPT(" ",MAX(1,lookups!$I$2-5+4+1-1-LEN(  IF(ISTEXT(SOURCE!H1703),SOURCE!H1703,  SUBSTITUTE(SUBSTITUTE(TEXT(SOURCE!H1703,"????0"),"  ","")," ",""))   ))), "")&amp;
       IF(ISTEXT(SOURCE!H1703),SOURCE!H1703, SUBSTITUTE(SUBSTITUTE(TEXT(SOURCE!H1703,"????0"),"  ","")," ",""))   &amp;","&amp; IF(lookups!$J$2-3 &gt;= 0, REPT(" ",lookups!$J$2-3-5), "")&amp;
      SOURCE!I1703&amp;
" | "&amp; IF(lookups!$K$2-LEN(SOURCE!I1703) &gt;= 0, REPT(" ",lookups!$K$2-LEN(SOURCE!I1703)), "")&amp;
      SOURCE!J1703&amp;      IF(lookups!$L$2-LEN(SOURCE!J1703) &gt;= 0, REPT(" ",lookups!$L$2-LEN(SOURCE!J1703)), "")&amp;
" | "&amp; IF(lookups!$K$2-LEN(SOURCE!I1703) &gt;= 0, REPT(" ",lookups!$K$2-LEN(SOURCE!I1703)), "")&amp;
      SOURCE!K1703&amp;      IF(lookups!$L$2-LEN(SOURCE!K1703) &gt;= 0, REPT(" ",lookups!$M$2-LEN(SOURCE!K1703)), "")&amp;
" | "&amp; SOURCE!L1703&amp;      IF(lookups!$O$2-LEN(SOURCE!L1703) &gt;= 0, REPT(" ",lookups!$O$2-LEN(SOURCE!L1703)), "")&amp;
" | "&amp; SOURCE!M1703&amp;      IF(lookups!$P$2-LEN(SOURCE!M1703) &gt;= 0, REPT(" ",lookups!$P$2-LEN(SOURCE!M1703)), "")&amp;
      "},"&amp;IF(SOURCE!O1703&lt;&gt;"",""&amp;SOURCE!O1703,"")
 )
)
)</f>
        <v>/* 1665 */  { fnBesselY,                    NOPARAM,                     "Y" STD_SUB_y "(x)",                           "Y" STD_SUB_y "(x)",                           (0 &lt;&lt; TAM_MAX_BITS) |     0, CAT_FNCT | SLS_ENABLED   | US_ENABLED   | EIM_DISABLED | PTP_NONE         },</v>
      </c>
    </row>
    <row r="1704" spans="1:1">
      <c r="A1704" s="80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IF(lookups!$E$2-LEN(SOURCE!C1704) &gt;= 0, REPT(" ",lookups!$E$2-LEN(SOURCE!C1704)), "")&amp;
      SOURCE!D1704&amp;", "&amp; IF(lookups!$F$2-LEN(SOURCE!D1704) &gt;= 0, REPT(" ",lookups!$F$2-LEN(SOURCE!D1704)), "")&amp;
      SOURCE!E1704&amp;", "&amp; IF(lookups!$G$2-LEN(SOURCE!E1704) &gt;=0, REPT(" ",lookups!$G$2-LEN(SOURCE!E1704)), "")&amp;
      SOURCE!F1704&amp;", "&amp; IF(lookups!$H$2-LEN(SOURCE!F1704) &gt;= 0, REPT(" ",lookups!$H$2-LEN(SOURCE!F1704)+2), "")&amp;"("&amp;
      SUBSTITUTE(TEXT(SOURCE!G1704,"??0"),"  ","")&amp;" &lt;&lt; TAM_MAX_BITS) |"&amp; IF(lookups!$I$2-3 &gt;= 0, REPT(" ",MAX(1,lookups!$I$2-5+4+1-1-LEN(  IF(ISTEXT(SOURCE!H1704),SOURCE!H1704,  SUBSTITUTE(SUBSTITUTE(TEXT(SOURCE!H1704,"????0"),"  ","")," ",""))   ))), "")&amp;
       IF(ISTEXT(SOURCE!H1704),SOURCE!H1704, SUBSTITUTE(SUBSTITUTE(TEXT(SOURCE!H1704,"????0"),"  ","")," ",""))   &amp;","&amp; IF(lookups!$J$2-3 &gt;= 0, REPT(" ",lookups!$J$2-3-5), "")&amp;
      SOURCE!I1704&amp;
" | "&amp; IF(lookups!$K$2-LEN(SOURCE!I1704) &gt;= 0, REPT(" ",lookups!$K$2-LEN(SOURCE!I1704)), "")&amp;
      SOURCE!J1704&amp;      IF(lookups!$L$2-LEN(SOURCE!J1704) &gt;= 0, REPT(" ",lookups!$L$2-LEN(SOURCE!J1704)), "")&amp;
" | "&amp; IF(lookups!$K$2-LEN(SOURCE!I1704) &gt;= 0, REPT(" ",lookups!$K$2-LEN(SOURCE!I1704)), "")&amp;
      SOURCE!K1704&amp;      IF(lookups!$L$2-LEN(SOURCE!K1704) &gt;= 0, REPT(" ",lookups!$M$2-LEN(SOURCE!K1704)), "")&amp;
" | "&amp; SOURCE!L1704&amp;      IF(lookups!$O$2-LEN(SOURCE!L1704) &gt;= 0, REPT(" ",lookups!$O$2-LEN(SOURCE!L1704)), "")&amp;
" | "&amp; SOURCE!M1704&amp;      IF(lookups!$P$2-LEN(SOURCE!M1704) &gt;= 0, REPT(" ",lookups!$P$2-LEN(SOURCE!M1704)), "")&amp;
      "},"&amp;IF(SOURCE!O1704&lt;&gt;"",""&amp;SOURCE!O1704,"")
 )
)
)</f>
        <v>/* 1666 */  { fnDeltaPercent,               NOPARAM,                     STD_DELTA "%",                                 STD_DELTA "%",                                 (0 &lt;&lt; TAM_MAX_BITS) |     0, CAT_FNCT | SLS_ENABLED   | US_ENABLED   | EIM_DISABLED | PTP_NONE         },</v>
      </c>
    </row>
    <row r="1705" spans="1:1">
      <c r="A1705" s="80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IF(lookups!$E$2-LEN(SOURCE!C1705) &gt;= 0, REPT(" ",lookups!$E$2-LEN(SOURCE!C1705)), "")&amp;
      SOURCE!D1705&amp;", "&amp; IF(lookups!$F$2-LEN(SOURCE!D1705) &gt;= 0, REPT(" ",lookups!$F$2-LEN(SOURCE!D1705)), "")&amp;
      SOURCE!E1705&amp;", "&amp; IF(lookups!$G$2-LEN(SOURCE!E1705) &gt;=0, REPT(" ",lookups!$G$2-LEN(SOURCE!E1705)), "")&amp;
      SOURCE!F1705&amp;", "&amp; IF(lookups!$H$2-LEN(SOURCE!F1705) &gt;= 0, REPT(" ",lookups!$H$2-LEN(SOURCE!F1705)+2), "")&amp;"("&amp;
      SUBSTITUTE(TEXT(SOURCE!G1705,"??0"),"  ","")&amp;" &lt;&lt; TAM_MAX_BITS) |"&amp; IF(lookups!$I$2-3 &gt;= 0, REPT(" ",MAX(1,lookups!$I$2-5+4+1-1-LEN(  IF(ISTEXT(SOURCE!H1705),SOURCE!H1705,  SUBSTITUTE(SUBSTITUTE(TEXT(SOURCE!H1705,"????0"),"  ","")," ",""))   ))), "")&amp;
       IF(ISTEXT(SOURCE!H1705),SOURCE!H1705, SUBSTITUTE(SUBSTITUTE(TEXT(SOURCE!H1705,"????0"),"  ","")," ",""))   &amp;","&amp; IF(lookups!$J$2-3 &gt;= 0, REPT(" ",lookups!$J$2-3-5), "")&amp;
      SOURCE!I1705&amp;
" | "&amp; IF(lookups!$K$2-LEN(SOURCE!I1705) &gt;= 0, REPT(" ",lookups!$K$2-LEN(SOURCE!I1705)), "")&amp;
      SOURCE!J1705&amp;      IF(lookups!$L$2-LEN(SOURCE!J1705) &gt;= 0, REPT(" ",lookups!$L$2-LEN(SOURCE!J1705)), "")&amp;
" | "&amp; IF(lookups!$K$2-LEN(SOURCE!I1705) &gt;= 0, REPT(" ",lookups!$K$2-LEN(SOURCE!I1705)), "")&amp;
      SOURCE!K1705&amp;      IF(lookups!$L$2-LEN(SOURCE!K1705) &gt;= 0, REPT(" ",lookups!$M$2-LEN(SOURCE!K1705)), "")&amp;
" | "&amp; SOURCE!L1705&amp;      IF(lookups!$O$2-LEN(SOURCE!L1705) &gt;= 0, REPT(" ",lookups!$O$2-LEN(SOURCE!L1705)), "")&amp;
" | "&amp; SOURCE!M1705&amp;      IF(lookups!$P$2-LEN(SOURCE!M1705) &gt;= 0, REPT(" ",lookups!$P$2-LEN(SOURCE!M1705)), "")&amp;
      "},"&amp;IF(SOURCE!O1705&lt;&gt;"",""&amp;SOURCE!O1705,"")
 )
)
)</f>
        <v>/* 1667 */  { fnGeometricSampleStdDev,      NOPARAM,                     STD_epsilon,                                   STD_epsilon,                                   (0 &lt;&lt; TAM_MAX_BITS) |     0, CAT_FNCT | SLS_ENABLED   | US_ENABLED   | EIM_DISABLED | PTP_NONE         },</v>
      </c>
    </row>
    <row r="1706" spans="1:1">
      <c r="A1706" s="80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IF(lookups!$E$2-LEN(SOURCE!C1706) &gt;= 0, REPT(" ",lookups!$E$2-LEN(SOURCE!C1706)), "")&amp;
      SOURCE!D1706&amp;", "&amp; IF(lookups!$F$2-LEN(SOURCE!D1706) &gt;= 0, REPT(" ",lookups!$F$2-LEN(SOURCE!D1706)), "")&amp;
      SOURCE!E1706&amp;", "&amp; IF(lookups!$G$2-LEN(SOURCE!E1706) &gt;=0, REPT(" ",lookups!$G$2-LEN(SOURCE!E1706)), "")&amp;
      SOURCE!F1706&amp;", "&amp; IF(lookups!$H$2-LEN(SOURCE!F1706) &gt;= 0, REPT(" ",lookups!$H$2-LEN(SOURCE!F1706)+2), "")&amp;"("&amp;
      SUBSTITUTE(TEXT(SOURCE!G1706,"??0"),"  ","")&amp;" &lt;&lt; TAM_MAX_BITS) |"&amp; IF(lookups!$I$2-3 &gt;= 0, REPT(" ",MAX(1,lookups!$I$2-5+4+1-1-LEN(  IF(ISTEXT(SOURCE!H1706),SOURCE!H1706,  SUBSTITUTE(SUBSTITUTE(TEXT(SOURCE!H1706,"????0"),"  ","")," ",""))   ))), "")&amp;
       IF(ISTEXT(SOURCE!H1706),SOURCE!H1706, SUBSTITUTE(SUBSTITUTE(TEXT(SOURCE!H1706,"????0"),"  ","")," ",""))   &amp;","&amp; IF(lookups!$J$2-3 &gt;= 0, REPT(" ",lookups!$J$2-3-5), "")&amp;
      SOURCE!I1706&amp;
" | "&amp; IF(lookups!$K$2-LEN(SOURCE!I1706) &gt;= 0, REPT(" ",lookups!$K$2-LEN(SOURCE!I1706)), "")&amp;
      SOURCE!J1706&amp;      IF(lookups!$L$2-LEN(SOURCE!J1706) &gt;= 0, REPT(" ",lookups!$L$2-LEN(SOURCE!J1706)), "")&amp;
" | "&amp; IF(lookups!$K$2-LEN(SOURCE!I1706) &gt;= 0, REPT(" ",lookups!$K$2-LEN(SOURCE!I1706)), "")&amp;
      SOURCE!K1706&amp;      IF(lookups!$L$2-LEN(SOURCE!K1706) &gt;= 0, REPT(" ",lookups!$M$2-LEN(SOURCE!K1706)), "")&amp;
" | "&amp; SOURCE!L1706&amp;      IF(lookups!$O$2-LEN(SOURCE!L1706) &gt;= 0, REPT(" ",lookups!$O$2-LEN(SOURCE!L1706)), "")&amp;
" | "&amp; SOURCE!M1706&amp;      IF(lookups!$P$2-LEN(SOURCE!M1706) &gt;= 0, REPT(" ",lookups!$P$2-LEN(SOURCE!M1706)), "")&amp;
      "},"&amp;IF(SOURCE!O1706&lt;&gt;"",""&amp;SOURCE!O1706,"")
 )
)
)</f>
        <v>/* 1668 */  { fnGeometricStandardError,     NOPARAM,                     STD_epsilon STD_SUB_m,                         STD_epsilon STD_SUB_m,                         (0 &lt;&lt; TAM_MAX_BITS) |     0, CAT_FNCT | SLS_ENABLED   | US_ENABLED   | EIM_DISABLED | PTP_NONE         },</v>
      </c>
    </row>
    <row r="1707" spans="1:1">
      <c r="A1707" s="80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IF(lookups!$E$2-LEN(SOURCE!C1707) &gt;= 0, REPT(" ",lookups!$E$2-LEN(SOURCE!C1707)), "")&amp;
      SOURCE!D1707&amp;", "&amp; IF(lookups!$F$2-LEN(SOURCE!D1707) &gt;= 0, REPT(" ",lookups!$F$2-LEN(SOURCE!D1707)), "")&amp;
      SOURCE!E1707&amp;", "&amp; IF(lookups!$G$2-LEN(SOURCE!E1707) &gt;=0, REPT(" ",lookups!$G$2-LEN(SOURCE!E1707)), "")&amp;
      SOURCE!F1707&amp;", "&amp; IF(lookups!$H$2-LEN(SOURCE!F1707) &gt;= 0, REPT(" ",lookups!$H$2-LEN(SOURCE!F1707)+2), "")&amp;"("&amp;
      SUBSTITUTE(TEXT(SOURCE!G1707,"??0"),"  ","")&amp;" &lt;&lt; TAM_MAX_BITS) |"&amp; IF(lookups!$I$2-3 &gt;= 0, REPT(" ",MAX(1,lookups!$I$2-5+4+1-1-LEN(  IF(ISTEXT(SOURCE!H1707),SOURCE!H1707,  SUBSTITUTE(SUBSTITUTE(TEXT(SOURCE!H1707,"????0"),"  ","")," ",""))   ))), "")&amp;
       IF(ISTEXT(SOURCE!H1707),SOURCE!H1707, SUBSTITUTE(SUBSTITUTE(TEXT(SOURCE!H1707,"????0"),"  ","")," ",""))   &amp;","&amp; IF(lookups!$J$2-3 &gt;= 0, REPT(" ",lookups!$J$2-3-5), "")&amp;
      SOURCE!I1707&amp;
" | "&amp; IF(lookups!$K$2-LEN(SOURCE!I1707) &gt;= 0, REPT(" ",lookups!$K$2-LEN(SOURCE!I1707)), "")&amp;
      SOURCE!J1707&amp;      IF(lookups!$L$2-LEN(SOURCE!J1707) &gt;= 0, REPT(" ",lookups!$L$2-LEN(SOURCE!J1707)), "")&amp;
" | "&amp; IF(lookups!$K$2-LEN(SOURCE!I1707) &gt;= 0, REPT(" ",lookups!$K$2-LEN(SOURCE!I1707)), "")&amp;
      SOURCE!K1707&amp;      IF(lookups!$L$2-LEN(SOURCE!K1707) &gt;= 0, REPT(" ",lookups!$M$2-LEN(SOURCE!K1707)), "")&amp;
" | "&amp; SOURCE!L1707&amp;      IF(lookups!$O$2-LEN(SOURCE!L1707) &gt;= 0, REPT(" ",lookups!$O$2-LEN(SOURCE!L1707)), "")&amp;
" | "&amp; SOURCE!M1707&amp;      IF(lookups!$P$2-LEN(SOURCE!M1707) &gt;= 0, REPT(" ",lookups!$P$2-LEN(SOURCE!M1707)), "")&amp;
      "},"&amp;IF(SOURCE!O1707&lt;&gt;"",""&amp;SOURCE!O1707,"")
 )
)
)</f>
        <v>/* 1669 */  { fnGeometricPopulationStdDev,  NOPARAM,                     STD_epsilon STD_SUB_p,                         STD_epsilon STD_SUB_p,                         (0 &lt;&lt; TAM_MAX_BITS) |     0, CAT_FNCT | SLS_ENABLED   | US_ENABLED   | EIM_DISABLED | PTP_NONE         },</v>
      </c>
    </row>
    <row r="1708" spans="1:1">
      <c r="A1708" s="80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IF(lookups!$E$2-LEN(SOURCE!C1708) &gt;= 0, REPT(" ",lookups!$E$2-LEN(SOURCE!C1708)), "")&amp;
      SOURCE!D1708&amp;", "&amp; IF(lookups!$F$2-LEN(SOURCE!D1708) &gt;= 0, REPT(" ",lookups!$F$2-LEN(SOURCE!D1708)), "")&amp;
      SOURCE!E1708&amp;", "&amp; IF(lookups!$G$2-LEN(SOURCE!E1708) &gt;=0, REPT(" ",lookups!$G$2-LEN(SOURCE!E1708)), "")&amp;
      SOURCE!F1708&amp;", "&amp; IF(lookups!$H$2-LEN(SOURCE!F1708) &gt;= 0, REPT(" ",lookups!$H$2-LEN(SOURCE!F1708)+2), "")&amp;"("&amp;
      SUBSTITUTE(TEXT(SOURCE!G1708,"??0"),"  ","")&amp;" &lt;&lt; TAM_MAX_BITS) |"&amp; IF(lookups!$I$2-3 &gt;= 0, REPT(" ",MAX(1,lookups!$I$2-5+4+1-1-LEN(  IF(ISTEXT(SOURCE!H1708),SOURCE!H1708,  SUBSTITUTE(SUBSTITUTE(TEXT(SOURCE!H1708,"????0"),"  ","")," ",""))   ))), "")&amp;
       IF(ISTEXT(SOURCE!H1708),SOURCE!H1708, SUBSTITUTE(SUBSTITUTE(TEXT(SOURCE!H1708,"????0"),"  ","")," ",""))   &amp;","&amp; IF(lookups!$J$2-3 &gt;= 0, REPT(" ",lookups!$J$2-3-5), "")&amp;
      SOURCE!I1708&amp;
" | "&amp; IF(lookups!$K$2-LEN(SOURCE!I1708) &gt;= 0, REPT(" ",lookups!$K$2-LEN(SOURCE!I1708)), "")&amp;
      SOURCE!J1708&amp;      IF(lookups!$L$2-LEN(SOURCE!J1708) &gt;= 0, REPT(" ",lookups!$L$2-LEN(SOURCE!J1708)), "")&amp;
" | "&amp; IF(lookups!$K$2-LEN(SOURCE!I1708) &gt;= 0, REPT(" ",lookups!$K$2-LEN(SOURCE!I1708)), "")&amp;
      SOURCE!K1708&amp;      IF(lookups!$L$2-LEN(SOURCE!K1708) &gt;= 0, REPT(" ",lookups!$M$2-LEN(SOURCE!K1708)), "")&amp;
" | "&amp; SOURCE!L1708&amp;      IF(lookups!$O$2-LEN(SOURCE!L1708) &gt;= 0, REPT(" ",lookups!$O$2-LEN(SOURCE!L1708)), "")&amp;
" | "&amp; SOURCE!M1708&amp;      IF(lookups!$P$2-LEN(SOURCE!M1708) &gt;= 0, REPT(" ",lookups!$P$2-LEN(SOURCE!M1708)), "")&amp;
      "},"&amp;IF(SOURCE!O1708&lt;&gt;"",""&amp;SOURCE!O1708,"")
 )
)
)</f>
        <v>/* 1670 */  { fnZeta,                       NOPARAM,                     STD_zeta "(x)",                                STD_zeta "(x)",                                (0 &lt;&lt; TAM_MAX_BITS) |     0, CAT_FNCT | SLS_ENABLED   | US_ENABLED   | EIM_ENABLED  | PTP_NONE         },</v>
      </c>
    </row>
    <row r="1709" spans="1:1">
      <c r="A1709" s="80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IF(lookups!$E$2-LEN(SOURCE!C1709) &gt;= 0, REPT(" ",lookups!$E$2-LEN(SOURCE!C1709)), "")&amp;
      SOURCE!D1709&amp;", "&amp; IF(lookups!$F$2-LEN(SOURCE!D1709) &gt;= 0, REPT(" ",lookups!$F$2-LEN(SOURCE!D1709)), "")&amp;
      SOURCE!E1709&amp;", "&amp; IF(lookups!$G$2-LEN(SOURCE!E1709) &gt;=0, REPT(" ",lookups!$G$2-LEN(SOURCE!E1709)), "")&amp;
      SOURCE!F1709&amp;", "&amp; IF(lookups!$H$2-LEN(SOURCE!F1709) &gt;= 0, REPT(" ",lookups!$H$2-LEN(SOURCE!F1709)+2), "")&amp;"("&amp;
      SUBSTITUTE(TEXT(SOURCE!G1709,"??0"),"  ","")&amp;" &lt;&lt; TAM_MAX_BITS) |"&amp; IF(lookups!$I$2-3 &gt;= 0, REPT(" ",MAX(1,lookups!$I$2-5+4+1-1-LEN(  IF(ISTEXT(SOURCE!H1709),SOURCE!H1709,  SUBSTITUTE(SUBSTITUTE(TEXT(SOURCE!H1709,"????0"),"  ","")," ",""))   ))), "")&amp;
       IF(ISTEXT(SOURCE!H1709),SOURCE!H1709, SUBSTITUTE(SUBSTITUTE(TEXT(SOURCE!H1709,"????0"),"  ","")," ",""))   &amp;","&amp; IF(lookups!$J$2-3 &gt;= 0, REPT(" ",lookups!$J$2-3-5), "")&amp;
      SOURCE!I1709&amp;
" | "&amp; IF(lookups!$K$2-LEN(SOURCE!I1709) &gt;= 0, REPT(" ",lookups!$K$2-LEN(SOURCE!I1709)), "")&amp;
      SOURCE!J1709&amp;      IF(lookups!$L$2-LEN(SOURCE!J1709) &gt;= 0, REPT(" ",lookups!$L$2-LEN(SOURCE!J1709)), "")&amp;
" | "&amp; IF(lookups!$K$2-LEN(SOURCE!I1709) &gt;= 0, REPT(" ",lookups!$K$2-LEN(SOURCE!I1709)), "")&amp;
      SOURCE!K1709&amp;      IF(lookups!$L$2-LEN(SOURCE!K1709) &gt;= 0, REPT(" ",lookups!$M$2-LEN(SOURCE!K1709)), "")&amp;
" | "&amp; SOURCE!L1709&amp;      IF(lookups!$O$2-LEN(SOURCE!L1709) &gt;= 0, REPT(" ",lookups!$O$2-LEN(SOURCE!L1709)), "")&amp;
" | "&amp; SOURCE!M1709&amp;      IF(lookups!$P$2-LEN(SOURCE!M1709) &gt;= 0, REPT(" ",lookups!$P$2-LEN(SOURCE!M1709)), "")&amp;
      "},"&amp;IF(SOURCE!O1709&lt;&gt;"",""&amp;SOURCE!O1709,"")
 )
)
)</f>
        <v>/* 1671 */  { fnProgrammableProduct,        TM_LABEL,                    STD_PRODUCT STD_SUB_n,                         STD_PRODUCT STD_SUB_n,                         (0 &lt;&lt; TAM_MAX_BITS) |    99, CAT_FNCT | SLS_ENABLED   | US_ENABLED   | EIM_DISABLED | PTP_LABEL        },</v>
      </c>
    </row>
    <row r="1710" spans="1:1">
      <c r="A1710" s="80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IF(lookups!$E$2-LEN(SOURCE!C1710) &gt;= 0, REPT(" ",lookups!$E$2-LEN(SOURCE!C1710)), "")&amp;
      SOURCE!D1710&amp;", "&amp; IF(lookups!$F$2-LEN(SOURCE!D1710) &gt;= 0, REPT(" ",lookups!$F$2-LEN(SOURCE!D1710)), "")&amp;
      SOURCE!E1710&amp;", "&amp; IF(lookups!$G$2-LEN(SOURCE!E1710) &gt;=0, REPT(" ",lookups!$G$2-LEN(SOURCE!E1710)), "")&amp;
      SOURCE!F1710&amp;", "&amp; IF(lookups!$H$2-LEN(SOURCE!F1710) &gt;= 0, REPT(" ",lookups!$H$2-LEN(SOURCE!F1710)+2), "")&amp;"("&amp;
      SUBSTITUTE(TEXT(SOURCE!G1710,"??0"),"  ","")&amp;" &lt;&lt; TAM_MAX_BITS) |"&amp; IF(lookups!$I$2-3 &gt;= 0, REPT(" ",MAX(1,lookups!$I$2-5+4+1-1-LEN(  IF(ISTEXT(SOURCE!H1710),SOURCE!H1710,  SUBSTITUTE(SUBSTITUTE(TEXT(SOURCE!H1710,"????0"),"  ","")," ",""))   ))), "")&amp;
       IF(ISTEXT(SOURCE!H1710),SOURCE!H1710, SUBSTITUTE(SUBSTITUTE(TEXT(SOURCE!H1710,"????0"),"  ","")," ",""))   &amp;","&amp; IF(lookups!$J$2-3 &gt;= 0, REPT(" ",lookups!$J$2-3-5), "")&amp;
      SOURCE!I1710&amp;
" | "&amp; IF(lookups!$K$2-LEN(SOURCE!I1710) &gt;= 0, REPT(" ",lookups!$K$2-LEN(SOURCE!I1710)), "")&amp;
      SOURCE!J1710&amp;      IF(lookups!$L$2-LEN(SOURCE!J1710) &gt;= 0, REPT(" ",lookups!$L$2-LEN(SOURCE!J1710)), "")&amp;
" | "&amp; IF(lookups!$K$2-LEN(SOURCE!I1710) &gt;= 0, REPT(" ",lookups!$K$2-LEN(SOURCE!I1710)), "")&amp;
      SOURCE!K1710&amp;      IF(lookups!$L$2-LEN(SOURCE!K1710) &gt;= 0, REPT(" ",lookups!$M$2-LEN(SOURCE!K1710)), "")&amp;
" | "&amp; SOURCE!L1710&amp;      IF(lookups!$O$2-LEN(SOURCE!L1710) &gt;= 0, REPT(" ",lookups!$O$2-LEN(SOURCE!L1710)), "")&amp;
" | "&amp; SOURCE!M1710&amp;      IF(lookups!$P$2-LEN(SOURCE!M1710) &gt;= 0, REPT(" ",lookups!$P$2-LEN(SOURCE!M1710)), "")&amp;
      "},"&amp;IF(SOURCE!O1710&lt;&gt;"",""&amp;SOURCE!O1710,"")
 )
)
)</f>
        <v>/* 1672 */  { fnProgrammableSum,            TM_LABEL,                    STD_SUM STD_SUB_n,                             STD_SUM STD_SUB_n,                             (0 &lt;&lt; TAM_MAX_BITS) |    99, CAT_FNCT | SLS_ENABLED   | US_ENABLED   | EIM_DISABLED | PTP_LABEL        },</v>
      </c>
    </row>
    <row r="1711" spans="1:1">
      <c r="A1711" s="80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IF(lookups!$E$2-LEN(SOURCE!C1711) &gt;= 0, REPT(" ",lookups!$E$2-LEN(SOURCE!C1711)), "")&amp;
      SOURCE!D1711&amp;", "&amp; IF(lookups!$F$2-LEN(SOURCE!D1711) &gt;= 0, REPT(" ",lookups!$F$2-LEN(SOURCE!D1711)), "")&amp;
      SOURCE!E1711&amp;", "&amp; IF(lookups!$G$2-LEN(SOURCE!E1711) &gt;=0, REPT(" ",lookups!$G$2-LEN(SOURCE!E1711)), "")&amp;
      SOURCE!F1711&amp;", "&amp; IF(lookups!$H$2-LEN(SOURCE!F1711) &gt;= 0, REPT(" ",lookups!$H$2-LEN(SOURCE!F1711)+2), "")&amp;"("&amp;
      SUBSTITUTE(TEXT(SOURCE!G1711,"??0"),"  ","")&amp;" &lt;&lt; TAM_MAX_BITS) |"&amp; IF(lookups!$I$2-3 &gt;= 0, REPT(" ",MAX(1,lookups!$I$2-5+4+1-1-LEN(  IF(ISTEXT(SOURCE!H1711),SOURCE!H1711,  SUBSTITUTE(SUBSTITUTE(TEXT(SOURCE!H1711,"????0"),"  ","")," ",""))   ))), "")&amp;
       IF(ISTEXT(SOURCE!H1711),SOURCE!H1711, SUBSTITUTE(SUBSTITUTE(TEXT(SOURCE!H1711,"????0"),"  ","")," ",""))   &amp;","&amp; IF(lookups!$J$2-3 &gt;= 0, REPT(" ",lookups!$J$2-3-5), "")&amp;
      SOURCE!I1711&amp;
" | "&amp; IF(lookups!$K$2-LEN(SOURCE!I1711) &gt;= 0, REPT(" ",lookups!$K$2-LEN(SOURCE!I1711)), "")&amp;
      SOURCE!J1711&amp;      IF(lookups!$L$2-LEN(SOURCE!J1711) &gt;= 0, REPT(" ",lookups!$L$2-LEN(SOURCE!J1711)), "")&amp;
" | "&amp; IF(lookups!$K$2-LEN(SOURCE!I1711) &gt;= 0, REPT(" ",lookups!$K$2-LEN(SOURCE!I1711)), "")&amp;
      SOURCE!K1711&amp;      IF(lookups!$L$2-LEN(SOURCE!K1711) &gt;= 0, REPT(" ",lookups!$M$2-LEN(SOURCE!K1711)), "")&amp;
" | "&amp; SOURCE!L1711&amp;      IF(lookups!$O$2-LEN(SOURCE!L1711) &gt;= 0, REPT(" ",lookups!$O$2-LEN(SOURCE!L1711)), "")&amp;
" | "&amp; SOURCE!M1711&amp;      IF(lookups!$P$2-LEN(SOURCE!M1711) &gt;= 0, REPT(" ",lookups!$P$2-LEN(SOURCE!M1711)), "")&amp;
      "},"&amp;IF(SOURCE!O1711&lt;&gt;"",""&amp;SOURCE!O1711,"")
 )
)
)</f>
        <v>/* 1673 */  { fnPopulationStdDev,           NOPARAM,                     STD_sigma,                                     STD_sigma,                                     (0 &lt;&lt; TAM_MAX_BITS) |     0, CAT_FNCT | SLS_ENABLED   | US_ENABLED   | EIM_DISABLED | PTP_NONE         },</v>
      </c>
    </row>
    <row r="1712" spans="1:1">
      <c r="A1712" s="80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IF(lookups!$E$2-LEN(SOURCE!C1712) &gt;= 0, REPT(" ",lookups!$E$2-LEN(SOURCE!C1712)), "")&amp;
      SOURCE!D1712&amp;", "&amp; IF(lookups!$F$2-LEN(SOURCE!D1712) &gt;= 0, REPT(" ",lookups!$F$2-LEN(SOURCE!D1712)), "")&amp;
      SOURCE!E1712&amp;", "&amp; IF(lookups!$G$2-LEN(SOURCE!E1712) &gt;=0, REPT(" ",lookups!$G$2-LEN(SOURCE!E1712)), "")&amp;
      SOURCE!F1712&amp;", "&amp; IF(lookups!$H$2-LEN(SOURCE!F1712) &gt;= 0, REPT(" ",lookups!$H$2-LEN(SOURCE!F1712)+2), "")&amp;"("&amp;
      SUBSTITUTE(TEXT(SOURCE!G1712,"??0"),"  ","")&amp;" &lt;&lt; TAM_MAX_BITS) |"&amp; IF(lookups!$I$2-3 &gt;= 0, REPT(" ",MAX(1,lookups!$I$2-5+4+1-1-LEN(  IF(ISTEXT(SOURCE!H1712),SOURCE!H1712,  SUBSTITUTE(SUBSTITUTE(TEXT(SOURCE!H1712,"????0"),"  ","")," ",""))   ))), "")&amp;
       IF(ISTEXT(SOURCE!H1712),SOURCE!H1712, SUBSTITUTE(SUBSTITUTE(TEXT(SOURCE!H1712,"????0"),"  ","")," ",""))   &amp;","&amp; IF(lookups!$J$2-3 &gt;= 0, REPT(" ",lookups!$J$2-3-5), "")&amp;
      SOURCE!I1712&amp;
" | "&amp; IF(lookups!$K$2-LEN(SOURCE!I1712) &gt;= 0, REPT(" ",lookups!$K$2-LEN(SOURCE!I1712)), "")&amp;
      SOURCE!J1712&amp;      IF(lookups!$L$2-LEN(SOURCE!J1712) &gt;= 0, REPT(" ",lookups!$L$2-LEN(SOURCE!J1712)), "")&amp;
" | "&amp; IF(lookups!$K$2-LEN(SOURCE!I1712) &gt;= 0, REPT(" ",lookups!$K$2-LEN(SOURCE!I1712)), "")&amp;
      SOURCE!K1712&amp;      IF(lookups!$L$2-LEN(SOURCE!K1712) &gt;= 0, REPT(" ",lookups!$M$2-LEN(SOURCE!K1712)), "")&amp;
" | "&amp; SOURCE!L1712&amp;      IF(lookups!$O$2-LEN(SOURCE!L1712) &gt;= 0, REPT(" ",lookups!$O$2-LEN(SOURCE!L1712)), "")&amp;
" | "&amp; SOURCE!M1712&amp;      IF(lookups!$P$2-LEN(SOURCE!M1712) &gt;= 0, REPT(" ",lookups!$P$2-LEN(SOURCE!M1712)), "")&amp;
      "},"&amp;IF(SOURCE!O1712&lt;&gt;"",""&amp;SOURCE!O1712,"")
 )
)
)</f>
        <v>/* 1674 */  { fnWeightedPopulationStdDev,   NOPARAM,                     STD_sigma STD_SUB_w,                           STD_sigma STD_SUB_w,                           (0 &lt;&lt; TAM_MAX_BITS) |     0, CAT_FNCT | SLS_ENABLED   | US_ENABLED   | EIM_DISABLED | PTP_NONE         },</v>
      </c>
    </row>
    <row r="1713" spans="1:1">
      <c r="A1713" s="80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IF(lookups!$E$2-LEN(SOURCE!C1713) &gt;= 0, REPT(" ",lookups!$E$2-LEN(SOURCE!C1713)), "")&amp;
      SOURCE!D1713&amp;", "&amp; IF(lookups!$F$2-LEN(SOURCE!D1713) &gt;= 0, REPT(" ",lookups!$F$2-LEN(SOURCE!D1713)), "")&amp;
      SOURCE!E1713&amp;", "&amp; IF(lookups!$G$2-LEN(SOURCE!E1713) &gt;=0, REPT(" ",lookups!$G$2-LEN(SOURCE!E1713)), "")&amp;
      SOURCE!F1713&amp;", "&amp; IF(lookups!$H$2-LEN(SOURCE!F1713) &gt;= 0, REPT(" ",lookups!$H$2-LEN(SOURCE!F1713)+2), "")&amp;"("&amp;
      SUBSTITUTE(TEXT(SOURCE!G1713,"??0"),"  ","")&amp;" &lt;&lt; TAM_MAX_BITS) |"&amp; IF(lookups!$I$2-3 &gt;= 0, REPT(" ",MAX(1,lookups!$I$2-5+4+1-1-LEN(  IF(ISTEXT(SOURCE!H1713),SOURCE!H1713,  SUBSTITUTE(SUBSTITUTE(TEXT(SOURCE!H1713,"????0"),"  ","")," ",""))   ))), "")&amp;
       IF(ISTEXT(SOURCE!H1713),SOURCE!H1713, SUBSTITUTE(SUBSTITUTE(TEXT(SOURCE!H1713,"????0"),"  ","")," ",""))   &amp;","&amp; IF(lookups!$J$2-3 &gt;= 0, REPT(" ",lookups!$J$2-3-5), "")&amp;
      SOURCE!I1713&amp;
" | "&amp; IF(lookups!$K$2-LEN(SOURCE!I1713) &gt;= 0, REPT(" ",lookups!$K$2-LEN(SOURCE!I1713)), "")&amp;
      SOURCE!J1713&amp;      IF(lookups!$L$2-LEN(SOURCE!J1713) &gt;= 0, REPT(" ",lookups!$L$2-LEN(SOURCE!J1713)), "")&amp;
" | "&amp; IF(lookups!$K$2-LEN(SOURCE!I1713) &gt;= 0, REPT(" ",lookups!$K$2-LEN(SOURCE!I1713)), "")&amp;
      SOURCE!K1713&amp;      IF(lookups!$L$2-LEN(SOURCE!K1713) &gt;= 0, REPT(" ",lookups!$M$2-LEN(SOURCE!K1713)), "")&amp;
" | "&amp; SOURCE!L1713&amp;      IF(lookups!$O$2-LEN(SOURCE!L1713) &gt;= 0, REPT(" ",lookups!$O$2-LEN(SOURCE!L1713)), "")&amp;
" | "&amp; SOURCE!M1713&amp;      IF(lookups!$P$2-LEN(SOURCE!M1713) &gt;= 0, REPT(" ",lookups!$P$2-LEN(SOURCE!M1713)), "")&amp;
      "},"&amp;IF(SOURCE!O1713&lt;&gt;"",""&amp;SOURCE!O1713,"")
 )
)
)</f>
        <v>/* 1675 */  { fnRandomI,                    NOPARAM,                     "RANI#",                                       "RANI#",                                       (0 &lt;&lt; TAM_MAX_BITS) |     0, CAT_FNCT | SLS_ENABLED   | US_ENABLED   | EIM_DISABLED | PTP_NONE         },</v>
      </c>
    </row>
    <row r="1714" spans="1:1">
      <c r="A1714" s="80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IF(lookups!$E$2-LEN(SOURCE!C1714) &gt;= 0, REPT(" ",lookups!$E$2-LEN(SOURCE!C1714)), "")&amp;
      SOURCE!D1714&amp;", "&amp; IF(lookups!$F$2-LEN(SOURCE!D1714) &gt;= 0, REPT(" ",lookups!$F$2-LEN(SOURCE!D1714)), "")&amp;
      SOURCE!E1714&amp;", "&amp; IF(lookups!$G$2-LEN(SOURCE!E1714) &gt;=0, REPT(" ",lookups!$G$2-LEN(SOURCE!E1714)), "")&amp;
      SOURCE!F1714&amp;", "&amp; IF(lookups!$H$2-LEN(SOURCE!F1714) &gt;= 0, REPT(" ",lookups!$H$2-LEN(SOURCE!F1714)+2), "")&amp;"("&amp;
      SUBSTITUTE(TEXT(SOURCE!G1714,"??0"),"  ","")&amp;" &lt;&lt; TAM_MAX_BITS) |"&amp; IF(lookups!$I$2-3 &gt;= 0, REPT(" ",MAX(1,lookups!$I$2-5+4+1-1-LEN(  IF(ISTEXT(SOURCE!H1714),SOURCE!H1714,  SUBSTITUTE(SUBSTITUTE(TEXT(SOURCE!H1714,"????0"),"  ","")," ",""))   ))), "")&amp;
       IF(ISTEXT(SOURCE!H1714),SOURCE!H1714, SUBSTITUTE(SUBSTITUTE(TEXT(SOURCE!H1714,"????0"),"  ","")," ",""))   &amp;","&amp; IF(lookups!$J$2-3 &gt;= 0, REPT(" ",lookups!$J$2-3-5), "")&amp;
      SOURCE!I1714&amp;
" | "&amp; IF(lookups!$K$2-LEN(SOURCE!I1714) &gt;= 0, REPT(" ",lookups!$K$2-LEN(SOURCE!I1714)), "")&amp;
      SOURCE!J1714&amp;      IF(lookups!$L$2-LEN(SOURCE!J1714) &gt;= 0, REPT(" ",lookups!$L$2-LEN(SOURCE!J1714)), "")&amp;
" | "&amp; IF(lookups!$K$2-LEN(SOURCE!I1714) &gt;= 0, REPT(" ",lookups!$K$2-LEN(SOURCE!I1714)), "")&amp;
      SOURCE!K1714&amp;      IF(lookups!$L$2-LEN(SOURCE!K1714) &gt;= 0, REPT(" ",lookups!$M$2-LEN(SOURCE!K1714)), "")&amp;
" | "&amp; SOURCE!L1714&amp;      IF(lookups!$O$2-LEN(SOURCE!L1714) &gt;= 0, REPT(" ",lookups!$O$2-LEN(SOURCE!L1714)), "")&amp;
" | "&amp; SOURCE!M1714&amp;      IF(lookups!$P$2-LEN(SOURCE!M1714) &gt;= 0, REPT(" ",lookups!$P$2-LEN(SOURCE!M1714)), "")&amp;
      "},"&amp;IF(SOURCE!O1714&lt;&gt;"",""&amp;SOURCE!O1714,"")
 )
)
)</f>
        <v>/* 1676 */  { itemToBeCoded,                NOPARAM,                     STD_PRINTER "x",                               STD_PRINTER "x",                               (0 &lt;&lt; TAM_MAX_BITS) |     0, CAT_FNCT | SLS_ENABLED   | US_ENABLED   | EIM_DISABLED | PTP_NONE         },</v>
      </c>
    </row>
    <row r="1715" spans="1:1">
      <c r="A1715" s="80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IF(lookups!$E$2-LEN(SOURCE!C1715) &gt;= 0, REPT(" ",lookups!$E$2-LEN(SOURCE!C1715)), "")&amp;
      SOURCE!D1715&amp;", "&amp; IF(lookups!$F$2-LEN(SOURCE!D1715) &gt;= 0, REPT(" ",lookups!$F$2-LEN(SOURCE!D1715)), "")&amp;
      SOURCE!E1715&amp;", "&amp; IF(lookups!$G$2-LEN(SOURCE!E1715) &gt;=0, REPT(" ",lookups!$G$2-LEN(SOURCE!E1715)), "")&amp;
      SOURCE!F1715&amp;", "&amp; IF(lookups!$H$2-LEN(SOURCE!F1715) &gt;= 0, REPT(" ",lookups!$H$2-LEN(SOURCE!F1715)+2), "")&amp;"("&amp;
      SUBSTITUTE(TEXT(SOURCE!G1715,"??0"),"  ","")&amp;" &lt;&lt; TAM_MAX_BITS) |"&amp; IF(lookups!$I$2-3 &gt;= 0, REPT(" ",MAX(1,lookups!$I$2-5+4+1-1-LEN(  IF(ISTEXT(SOURCE!H1715),SOURCE!H1715,  SUBSTITUTE(SUBSTITUTE(TEXT(SOURCE!H1715,"????0"),"  ","")," ",""))   ))), "")&amp;
       IF(ISTEXT(SOURCE!H1715),SOURCE!H1715, SUBSTITUTE(SUBSTITUTE(TEXT(SOURCE!H1715,"????0"),"  ","")," ",""))   &amp;","&amp; IF(lookups!$J$2-3 &gt;= 0, REPT(" ",lookups!$J$2-3-5), "")&amp;
      SOURCE!I1715&amp;
" | "&amp; IF(lookups!$K$2-LEN(SOURCE!I1715) &gt;= 0, REPT(" ",lookups!$K$2-LEN(SOURCE!I1715)), "")&amp;
      SOURCE!J1715&amp;      IF(lookups!$L$2-LEN(SOURCE!J1715) &gt;= 0, REPT(" ",lookups!$L$2-LEN(SOURCE!J1715)), "")&amp;
" | "&amp; IF(lookups!$K$2-LEN(SOURCE!I1715) &gt;= 0, REPT(" ",lookups!$K$2-LEN(SOURCE!I1715)), "")&amp;
      SOURCE!K1715&amp;      IF(lookups!$L$2-LEN(SOURCE!K1715) &gt;= 0, REPT(" ",lookups!$M$2-LEN(SOURCE!K1715)), "")&amp;
" | "&amp; SOURCE!L1715&amp;      IF(lookups!$O$2-LEN(SOURCE!L1715) &gt;= 0, REPT(" ",lookups!$O$2-LEN(SOURCE!L1715)), "")&amp;
" | "&amp; SOURCE!M1715&amp;      IF(lookups!$P$2-LEN(SOURCE!M1715) &gt;= 0, REPT(" ",lookups!$P$2-LEN(SOURCE!M1715)), "")&amp;
      "},"&amp;IF(SOURCE!O1715&lt;&gt;"",""&amp;SOURCE!O1715,"")
 )
)
)</f>
        <v>/* 1677 */  { itemToBeCoded,                NOPARAM,                     "1677",                                        "1677",                                        (0 &lt;&lt; TAM_MAX_BITS) |     0, CAT_FREE | SLS_ENABLED   | US_UNCHANGED | EIM_DISABLED | PTP_DISABLED     },</v>
      </c>
    </row>
    <row r="1716" spans="1:1">
      <c r="A1716" s="80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IF(lookups!$E$2-LEN(SOURCE!C1716) &gt;= 0, REPT(" ",lookups!$E$2-LEN(SOURCE!C1716)), "")&amp;
      SOURCE!D1716&amp;", "&amp; IF(lookups!$F$2-LEN(SOURCE!D1716) &gt;= 0, REPT(" ",lookups!$F$2-LEN(SOURCE!D1716)), "")&amp;
      SOURCE!E1716&amp;", "&amp; IF(lookups!$G$2-LEN(SOURCE!E1716) &gt;=0, REPT(" ",lookups!$G$2-LEN(SOURCE!E1716)), "")&amp;
      SOURCE!F1716&amp;", "&amp; IF(lookups!$H$2-LEN(SOURCE!F1716) &gt;= 0, REPT(" ",lookups!$H$2-LEN(SOURCE!F1716)+2), "")&amp;"("&amp;
      SUBSTITUTE(TEXT(SOURCE!G1716,"??0"),"  ","")&amp;" &lt;&lt; TAM_MAX_BITS) |"&amp; IF(lookups!$I$2-3 &gt;= 0, REPT(" ",MAX(1,lookups!$I$2-5+4+1-1-LEN(  IF(ISTEXT(SOURCE!H1716),SOURCE!H1716,  SUBSTITUTE(SUBSTITUTE(TEXT(SOURCE!H1716,"????0"),"  ","")," ",""))   ))), "")&amp;
       IF(ISTEXT(SOURCE!H1716),SOURCE!H1716, SUBSTITUTE(SUBSTITUTE(TEXT(SOURCE!H1716,"????0"),"  ","")," ",""))   &amp;","&amp; IF(lookups!$J$2-3 &gt;= 0, REPT(" ",lookups!$J$2-3-5), "")&amp;
      SOURCE!I1716&amp;
" | "&amp; IF(lookups!$K$2-LEN(SOURCE!I1716) &gt;= 0, REPT(" ",lookups!$K$2-LEN(SOURCE!I1716)), "")&amp;
      SOURCE!J1716&amp;      IF(lookups!$L$2-LEN(SOURCE!J1716) &gt;= 0, REPT(" ",lookups!$L$2-LEN(SOURCE!J1716)), "")&amp;
" | "&amp; IF(lookups!$K$2-LEN(SOURCE!I1716) &gt;= 0, REPT(" ",lookups!$K$2-LEN(SOURCE!I1716)), "")&amp;
      SOURCE!K1716&amp;      IF(lookups!$L$2-LEN(SOURCE!K1716) &gt;= 0, REPT(" ",lookups!$M$2-LEN(SOURCE!K1716)), "")&amp;
" | "&amp; SOURCE!L1716&amp;      IF(lookups!$O$2-LEN(SOURCE!L1716) &gt;= 0, REPT(" ",lookups!$O$2-LEN(SOURCE!L1716)), "")&amp;
" | "&amp; SOURCE!M1716&amp;      IF(lookups!$P$2-LEN(SOURCE!M1716) &gt;= 0, REPT(" ",lookups!$P$2-LEN(SOURCE!M1716)), "")&amp;
      "},"&amp;IF(SOURCE!O1716&lt;&gt;"",""&amp;SOURCE!O1716,"")
 )
)
)</f>
        <v>/* 1678 */  { fnGetRange,                   NOPARAM,                     "RANGE?",                                      "RANGE?",                                      (0 &lt;&lt; TAM_MAX_BITS) |     0, CAT_FNCT | SLS_ENABLED   | US_ENABLED   | EIM_DISABLED | PTP_NONE         },</v>
      </c>
    </row>
    <row r="1717" spans="1:1">
      <c r="A1717" s="80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IF(lookups!$E$2-LEN(SOURCE!C1717) &gt;= 0, REPT(" ",lookups!$E$2-LEN(SOURCE!C1717)), "")&amp;
      SOURCE!D1717&amp;", "&amp; IF(lookups!$F$2-LEN(SOURCE!D1717) &gt;= 0, REPT(" ",lookups!$F$2-LEN(SOURCE!D1717)), "")&amp;
      SOURCE!E1717&amp;", "&amp; IF(lookups!$G$2-LEN(SOURCE!E1717) &gt;=0, REPT(" ",lookups!$G$2-LEN(SOURCE!E1717)), "")&amp;
      SOURCE!F1717&amp;", "&amp; IF(lookups!$H$2-LEN(SOURCE!F1717) &gt;= 0, REPT(" ",lookups!$H$2-LEN(SOURCE!F1717)+2), "")&amp;"("&amp;
      SUBSTITUTE(TEXT(SOURCE!G1717,"??0"),"  ","")&amp;" &lt;&lt; TAM_MAX_BITS) |"&amp; IF(lookups!$I$2-3 &gt;= 0, REPT(" ",MAX(1,lookups!$I$2-5+4+1-1-LEN(  IF(ISTEXT(SOURCE!H1717),SOURCE!H1717,  SUBSTITUTE(SUBSTITUTE(TEXT(SOURCE!H1717,"????0"),"  ","")," ",""))   ))), "")&amp;
       IF(ISTEXT(SOURCE!H1717),SOURCE!H1717, SUBSTITUTE(SUBSTITUTE(TEXT(SOURCE!H1717,"????0"),"  ","")," ",""))   &amp;","&amp; IF(lookups!$J$2-3 &gt;= 0, REPT(" ",lookups!$J$2-3-5), "")&amp;
      SOURCE!I1717&amp;
" | "&amp; IF(lookups!$K$2-LEN(SOURCE!I1717) &gt;= 0, REPT(" ",lookups!$K$2-LEN(SOURCE!I1717)), "")&amp;
      SOURCE!J1717&amp;      IF(lookups!$L$2-LEN(SOURCE!J1717) &gt;= 0, REPT(" ",lookups!$L$2-LEN(SOURCE!J1717)), "")&amp;
" | "&amp; IF(lookups!$K$2-LEN(SOURCE!I1717) &gt;= 0, REPT(" ",lookups!$K$2-LEN(SOURCE!I1717)), "")&amp;
      SOURCE!K1717&amp;      IF(lookups!$L$2-LEN(SOURCE!K1717) &gt;= 0, REPT(" ",lookups!$M$2-LEN(SOURCE!K1717)), "")&amp;
" | "&amp; SOURCE!L1717&amp;      IF(lookups!$O$2-LEN(SOURCE!L1717) &gt;= 0, REPT(" ",lookups!$O$2-LEN(SOURCE!L1717)), "")&amp;
" | "&amp; SOURCE!M1717&amp;      IF(lookups!$P$2-LEN(SOURCE!M1717) &gt;= 0, REPT(" ",lookups!$P$2-LEN(SOURCE!M1717)), "")&amp;
      "},"&amp;IF(SOURCE!O1717&lt;&gt;"",""&amp;SOURCE!O1717,"")
 )
)
)</f>
        <v>/* 1679 */  { fnM1Pow,                      NOPARAM,                     "(-1)" STD_SUP_x,                              "(-1)" STD_SUP_x,                              (0 &lt;&lt; TAM_MAX_BITS) |     0, CAT_FNCT | SLS_ENABLED   | US_ENABLED   | EIM_DISABLED | PTP_NONE         },</v>
      </c>
    </row>
    <row r="1718" spans="1:1">
      <c r="A1718" s="80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IF(lookups!$E$2-LEN(SOURCE!C1718) &gt;= 0, REPT(" ",lookups!$E$2-LEN(SOURCE!C1718)), "")&amp;
      SOURCE!D1718&amp;", "&amp; IF(lookups!$F$2-LEN(SOURCE!D1718) &gt;= 0, REPT(" ",lookups!$F$2-LEN(SOURCE!D1718)), "")&amp;
      SOURCE!E1718&amp;", "&amp; IF(lookups!$G$2-LEN(SOURCE!E1718) &gt;=0, REPT(" ",lookups!$G$2-LEN(SOURCE!E1718)), "")&amp;
      SOURCE!F1718&amp;", "&amp; IF(lookups!$H$2-LEN(SOURCE!F1718) &gt;= 0, REPT(" ",lookups!$H$2-LEN(SOURCE!F1718)+2), "")&amp;"("&amp;
      SUBSTITUTE(TEXT(SOURCE!G1718,"??0"),"  ","")&amp;" &lt;&lt; TAM_MAX_BITS) |"&amp; IF(lookups!$I$2-3 &gt;= 0, REPT(" ",MAX(1,lookups!$I$2-5+4+1-1-LEN(  IF(ISTEXT(SOURCE!H1718),SOURCE!H1718,  SUBSTITUTE(SUBSTITUTE(TEXT(SOURCE!H1718,"????0"),"  ","")," ",""))   ))), "")&amp;
       IF(ISTEXT(SOURCE!H1718),SOURCE!H1718, SUBSTITUTE(SUBSTITUTE(TEXT(SOURCE!H1718,"????0"),"  ","")," ",""))   &amp;","&amp; IF(lookups!$J$2-3 &gt;= 0, REPT(" ",lookups!$J$2-3-5), "")&amp;
      SOURCE!I1718&amp;
" | "&amp; IF(lookups!$K$2-LEN(SOURCE!I1718) &gt;= 0, REPT(" ",lookups!$K$2-LEN(SOURCE!I1718)), "")&amp;
      SOURCE!J1718&amp;      IF(lookups!$L$2-LEN(SOURCE!J1718) &gt;= 0, REPT(" ",lookups!$L$2-LEN(SOURCE!J1718)), "")&amp;
" | "&amp; IF(lookups!$K$2-LEN(SOURCE!I1718) &gt;= 0, REPT(" ",lookups!$K$2-LEN(SOURCE!I1718)), "")&amp;
      SOURCE!K1718&amp;      IF(lookups!$L$2-LEN(SOURCE!K1718) &gt;= 0, REPT(" ",lookups!$M$2-LEN(SOURCE!K1718)), "")&amp;
" | "&amp; SOURCE!L1718&amp;      IF(lookups!$O$2-LEN(SOURCE!L1718) &gt;= 0, REPT(" ",lookups!$O$2-LEN(SOURCE!L1718)), "")&amp;
" | "&amp; SOURCE!M1718&amp;      IF(lookups!$P$2-LEN(SOURCE!M1718) &gt;= 0, REPT(" ",lookups!$P$2-LEN(SOURCE!M1718)), "")&amp;
      "},"&amp;IF(SOURCE!O1718&lt;&gt;"",""&amp;SOURCE!O1718,"")
 )
)
)</f>
        <v>/* 1680 */  { fnMulMod,                     NOPARAM,                     STD_CROSS "MOD",                               STD_CROSS "MOD",                               (0 &lt;&lt; TAM_MAX_BITS) |     0, CAT_FNCT | SLS_ENABLED   | US_ENABLED   | EIM_DISABLED | PTP_NONE         },</v>
      </c>
    </row>
    <row r="1719" spans="1:1">
      <c r="A1719" s="80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IF(lookups!$E$2-LEN(SOURCE!C1719) &gt;= 0, REPT(" ",lookups!$E$2-LEN(SOURCE!C1719)), "")&amp;
      SOURCE!D1719&amp;", "&amp; IF(lookups!$F$2-LEN(SOURCE!D1719) &gt;= 0, REPT(" ",lookups!$F$2-LEN(SOURCE!D1719)), "")&amp;
      SOURCE!E1719&amp;", "&amp; IF(lookups!$G$2-LEN(SOURCE!E1719) &gt;=0, REPT(" ",lookups!$G$2-LEN(SOURCE!E1719)), "")&amp;
      SOURCE!F1719&amp;", "&amp; IF(lookups!$H$2-LEN(SOURCE!F1719) &gt;= 0, REPT(" ",lookups!$H$2-LEN(SOURCE!F1719)+2), "")&amp;"("&amp;
      SUBSTITUTE(TEXT(SOURCE!G1719,"??0"),"  ","")&amp;" &lt;&lt; TAM_MAX_BITS) |"&amp; IF(lookups!$I$2-3 &gt;= 0, REPT(" ",MAX(1,lookups!$I$2-5+4+1-1-LEN(  IF(ISTEXT(SOURCE!H1719),SOURCE!H1719,  SUBSTITUTE(SUBSTITUTE(TEXT(SOURCE!H1719,"????0"),"  ","")," ",""))   ))), "")&amp;
       IF(ISTEXT(SOURCE!H1719),SOURCE!H1719, SUBSTITUTE(SUBSTITUTE(TEXT(SOURCE!H1719,"????0"),"  ","")," ",""))   &amp;","&amp; IF(lookups!$J$2-3 &gt;= 0, REPT(" ",lookups!$J$2-3-5), "")&amp;
      SOURCE!I1719&amp;
" | "&amp; IF(lookups!$K$2-LEN(SOURCE!I1719) &gt;= 0, REPT(" ",lookups!$K$2-LEN(SOURCE!I1719)), "")&amp;
      SOURCE!J1719&amp;      IF(lookups!$L$2-LEN(SOURCE!J1719) &gt;= 0, REPT(" ",lookups!$L$2-LEN(SOURCE!J1719)), "")&amp;
" | "&amp; IF(lookups!$K$2-LEN(SOURCE!I1719) &gt;= 0, REPT(" ",lookups!$K$2-LEN(SOURCE!I1719)), "")&amp;
      SOURCE!K1719&amp;      IF(lookups!$L$2-LEN(SOURCE!K1719) &gt;= 0, REPT(" ",lookups!$M$2-LEN(SOURCE!K1719)), "")&amp;
" | "&amp; SOURCE!L1719&amp;      IF(lookups!$O$2-LEN(SOURCE!L1719) &gt;= 0, REPT(" ",lookups!$O$2-LEN(SOURCE!L1719)), "")&amp;
" | "&amp; SOURCE!M1719&amp;      IF(lookups!$P$2-LEN(SOURCE!M1719) &gt;= 0, REPT(" ",lookups!$P$2-LEN(SOURCE!M1719)), "")&amp;
      "},"&amp;IF(SOURCE!O1719&lt;&gt;"",""&amp;SOURCE!O1719,"")
 )
)
)</f>
        <v>/* 1681 */  { fnToDate,                     NOPARAM,                     STD_RIGHT_ARROW "DATE",                        STD_RIGHT_ARROW "DATE",                        (0 &lt;&lt; TAM_MAX_BITS) |     0, CAT_FNCT | SLS_ENABLED   | US_ENABLED   | EIM_DISABLED | PTP_NONE         },</v>
      </c>
    </row>
    <row r="1720" spans="1:1">
      <c r="A1720" s="80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IF(lookups!$E$2-LEN(SOURCE!C1720) &gt;= 0, REPT(" ",lookups!$E$2-LEN(SOURCE!C1720)), "")&amp;
      SOURCE!D1720&amp;", "&amp; IF(lookups!$F$2-LEN(SOURCE!D1720) &gt;= 0, REPT(" ",lookups!$F$2-LEN(SOURCE!D1720)), "")&amp;
      SOURCE!E1720&amp;", "&amp; IF(lookups!$G$2-LEN(SOURCE!E1720) &gt;=0, REPT(" ",lookups!$G$2-LEN(SOURCE!E1720)), "")&amp;
      SOURCE!F1720&amp;", "&amp; IF(lookups!$H$2-LEN(SOURCE!F1720) &gt;= 0, REPT(" ",lookups!$H$2-LEN(SOURCE!F1720)+2), "")&amp;"("&amp;
      SUBSTITUTE(TEXT(SOURCE!G1720,"??0"),"  ","")&amp;" &lt;&lt; TAM_MAX_BITS) |"&amp; IF(lookups!$I$2-3 &gt;= 0, REPT(" ",MAX(1,lookups!$I$2-5+4+1-1-LEN(  IF(ISTEXT(SOURCE!H1720),SOURCE!H1720,  SUBSTITUTE(SUBSTITUTE(TEXT(SOURCE!H1720,"????0"),"  ","")," ",""))   ))), "")&amp;
       IF(ISTEXT(SOURCE!H1720),SOURCE!H1720, SUBSTITUTE(SUBSTITUTE(TEXT(SOURCE!H1720,"????0"),"  ","")," ",""))   &amp;","&amp; IF(lookups!$J$2-3 &gt;= 0, REPT(" ",lookups!$J$2-3-5), "")&amp;
      SOURCE!I1720&amp;
" | "&amp; IF(lookups!$K$2-LEN(SOURCE!I1720) &gt;= 0, REPT(" ",lookups!$K$2-LEN(SOURCE!I1720)), "")&amp;
      SOURCE!J1720&amp;      IF(lookups!$L$2-LEN(SOURCE!J1720) &gt;= 0, REPT(" ",lookups!$L$2-LEN(SOURCE!J1720)), "")&amp;
" | "&amp; IF(lookups!$K$2-LEN(SOURCE!I1720) &gt;= 0, REPT(" ",lookups!$K$2-LEN(SOURCE!I1720)), "")&amp;
      SOURCE!K1720&amp;      IF(lookups!$L$2-LEN(SOURCE!K1720) &gt;= 0, REPT(" ",lookups!$M$2-LEN(SOURCE!K1720)), "")&amp;
" | "&amp; SOURCE!L1720&amp;      IF(lookups!$O$2-LEN(SOURCE!L1720) &gt;= 0, REPT(" ",lookups!$O$2-LEN(SOURCE!L1720)), "")&amp;
" | "&amp; SOURCE!M1720&amp;      IF(lookups!$P$2-LEN(SOURCE!M1720) &gt;= 0, REPT(" ",lookups!$P$2-LEN(SOURCE!M1720)), "")&amp;
      "},"&amp;IF(SOURCE!O1720&lt;&gt;"",""&amp;SOURCE!O1720,"")
 )
)
)</f>
        <v>/* 1682 */  { fnJacobiSn,                   NOPARAM,                     "sn(u,m)",                                     "sn(u,m)",                                     (0 &lt;&lt; TAM_MAX_BITS) |     0, CAT_FNCT | SLS_ENABLED   | US_ENABLED   | EIM_DISABLED | PTP_NONE         },</v>
      </c>
    </row>
    <row r="1721" spans="1:1">
      <c r="A1721" s="80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IF(lookups!$E$2-LEN(SOURCE!C1721) &gt;= 0, REPT(" ",lookups!$E$2-LEN(SOURCE!C1721)), "")&amp;
      SOURCE!D1721&amp;", "&amp; IF(lookups!$F$2-LEN(SOURCE!D1721) &gt;= 0, REPT(" ",lookups!$F$2-LEN(SOURCE!D1721)), "")&amp;
      SOURCE!E1721&amp;", "&amp; IF(lookups!$G$2-LEN(SOURCE!E1721) &gt;=0, REPT(" ",lookups!$G$2-LEN(SOURCE!E1721)), "")&amp;
      SOURCE!F1721&amp;", "&amp; IF(lookups!$H$2-LEN(SOURCE!F1721) &gt;= 0, REPT(" ",lookups!$H$2-LEN(SOURCE!F1721)+2), "")&amp;"("&amp;
      SUBSTITUTE(TEXT(SOURCE!G1721,"??0"),"  ","")&amp;" &lt;&lt; TAM_MAX_BITS) |"&amp; IF(lookups!$I$2-3 &gt;= 0, REPT(" ",MAX(1,lookups!$I$2-5+4+1-1-LEN(  IF(ISTEXT(SOURCE!H1721),SOURCE!H1721,  SUBSTITUTE(SUBSTITUTE(TEXT(SOURCE!H1721,"????0"),"  ","")," ",""))   ))), "")&amp;
       IF(ISTEXT(SOURCE!H1721),SOURCE!H1721, SUBSTITUTE(SUBSTITUTE(TEXT(SOURCE!H1721,"????0"),"  ","")," ",""))   &amp;","&amp; IF(lookups!$J$2-3 &gt;= 0, REPT(" ",lookups!$J$2-3-5), "")&amp;
      SOURCE!I1721&amp;
" | "&amp; IF(lookups!$K$2-LEN(SOURCE!I1721) &gt;= 0, REPT(" ",lookups!$K$2-LEN(SOURCE!I1721)), "")&amp;
      SOURCE!J1721&amp;      IF(lookups!$L$2-LEN(SOURCE!J1721) &gt;= 0, REPT(" ",lookups!$L$2-LEN(SOURCE!J1721)), "")&amp;
" | "&amp; IF(lookups!$K$2-LEN(SOURCE!I1721) &gt;= 0, REPT(" ",lookups!$K$2-LEN(SOURCE!I1721)), "")&amp;
      SOURCE!K1721&amp;      IF(lookups!$L$2-LEN(SOURCE!K1721) &gt;= 0, REPT(" ",lookups!$M$2-LEN(SOURCE!K1721)), "")&amp;
" | "&amp; SOURCE!L1721&amp;      IF(lookups!$O$2-LEN(SOURCE!L1721) &gt;= 0, REPT(" ",lookups!$O$2-LEN(SOURCE!L1721)), "")&amp;
" | "&amp; SOURCE!M1721&amp;      IF(lookups!$P$2-LEN(SOURCE!M1721) &gt;= 0, REPT(" ",lookups!$P$2-LEN(SOURCE!M1721)), "")&amp;
      "},"&amp;IF(SOURCE!O1721&lt;&gt;"",""&amp;SOURCE!O1721,"")
 )
)
)</f>
        <v>/* 1683 */  { fnJacobiCn,                   NOPARAM,                     "cn(u,m)",                                     "cn(u,m)",                                     (0 &lt;&lt; TAM_MAX_BITS) |     0, CAT_FNCT | SLS_ENABLED   | US_ENABLED   | EIM_DISABLED | PTP_NONE         },</v>
      </c>
    </row>
    <row r="1722" spans="1:1">
      <c r="A1722" s="80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IF(lookups!$E$2-LEN(SOURCE!C1722) &gt;= 0, REPT(" ",lookups!$E$2-LEN(SOURCE!C1722)), "")&amp;
      SOURCE!D1722&amp;", "&amp; IF(lookups!$F$2-LEN(SOURCE!D1722) &gt;= 0, REPT(" ",lookups!$F$2-LEN(SOURCE!D1722)), "")&amp;
      SOURCE!E1722&amp;", "&amp; IF(lookups!$G$2-LEN(SOURCE!E1722) &gt;=0, REPT(" ",lookups!$G$2-LEN(SOURCE!E1722)), "")&amp;
      SOURCE!F1722&amp;", "&amp; IF(lookups!$H$2-LEN(SOURCE!F1722) &gt;= 0, REPT(" ",lookups!$H$2-LEN(SOURCE!F1722)+2), "")&amp;"("&amp;
      SUBSTITUTE(TEXT(SOURCE!G1722,"??0"),"  ","")&amp;" &lt;&lt; TAM_MAX_BITS) |"&amp; IF(lookups!$I$2-3 &gt;= 0, REPT(" ",MAX(1,lookups!$I$2-5+4+1-1-LEN(  IF(ISTEXT(SOURCE!H1722),SOURCE!H1722,  SUBSTITUTE(SUBSTITUTE(TEXT(SOURCE!H1722,"????0"),"  ","")," ",""))   ))), "")&amp;
       IF(ISTEXT(SOURCE!H1722),SOURCE!H1722, SUBSTITUTE(SUBSTITUTE(TEXT(SOURCE!H1722,"????0"),"  ","")," ",""))   &amp;","&amp; IF(lookups!$J$2-3 &gt;= 0, REPT(" ",lookups!$J$2-3-5), "")&amp;
      SOURCE!I1722&amp;
" | "&amp; IF(lookups!$K$2-LEN(SOURCE!I1722) &gt;= 0, REPT(" ",lookups!$K$2-LEN(SOURCE!I1722)), "")&amp;
      SOURCE!J1722&amp;      IF(lookups!$L$2-LEN(SOURCE!J1722) &gt;= 0, REPT(" ",lookups!$L$2-LEN(SOURCE!J1722)), "")&amp;
" | "&amp; IF(lookups!$K$2-LEN(SOURCE!I1722) &gt;= 0, REPT(" ",lookups!$K$2-LEN(SOURCE!I1722)), "")&amp;
      SOURCE!K1722&amp;      IF(lookups!$L$2-LEN(SOURCE!K1722) &gt;= 0, REPT(" ",lookups!$M$2-LEN(SOURCE!K1722)), "")&amp;
" | "&amp; SOURCE!L1722&amp;      IF(lookups!$O$2-LEN(SOURCE!L1722) &gt;= 0, REPT(" ",lookups!$O$2-LEN(SOURCE!L1722)), "")&amp;
" | "&amp; SOURCE!M1722&amp;      IF(lookups!$P$2-LEN(SOURCE!M1722) &gt;= 0, REPT(" ",lookups!$P$2-LEN(SOURCE!M1722)), "")&amp;
      "},"&amp;IF(SOURCE!O1722&lt;&gt;"",""&amp;SOURCE!O1722,"")
 )
)
)</f>
        <v>/* 1684 */  { fnJacobiDn,                   NOPARAM,                     "dn(u,m)",                                     "dn(u,m)",                                     (0 &lt;&lt; TAM_MAX_BITS) |     0, CAT_FNCT | SLS_ENABLED   | US_ENABLED   | EIM_DISABLED | PTP_NONE         },</v>
      </c>
    </row>
    <row r="1723" spans="1:1">
      <c r="A1723" s="80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IF(lookups!$E$2-LEN(SOURCE!C1723) &gt;= 0, REPT(" ",lookups!$E$2-LEN(SOURCE!C1723)), "")&amp;
      SOURCE!D1723&amp;", "&amp; IF(lookups!$F$2-LEN(SOURCE!D1723) &gt;= 0, REPT(" ",lookups!$F$2-LEN(SOURCE!D1723)), "")&amp;
      SOURCE!E1723&amp;", "&amp; IF(lookups!$G$2-LEN(SOURCE!E1723) &gt;=0, REPT(" ",lookups!$G$2-LEN(SOURCE!E1723)), "")&amp;
      SOURCE!F1723&amp;", "&amp; IF(lookups!$H$2-LEN(SOURCE!F1723) &gt;= 0, REPT(" ",lookups!$H$2-LEN(SOURCE!F1723)+2), "")&amp;"("&amp;
      SUBSTITUTE(TEXT(SOURCE!G1723,"??0"),"  ","")&amp;" &lt;&lt; TAM_MAX_BITS) |"&amp; IF(lookups!$I$2-3 &gt;= 0, REPT(" ",MAX(1,lookups!$I$2-5+4+1-1-LEN(  IF(ISTEXT(SOURCE!H1723),SOURCE!H1723,  SUBSTITUTE(SUBSTITUTE(TEXT(SOURCE!H1723,"????0"),"  ","")," ",""))   ))), "")&amp;
       IF(ISTEXT(SOURCE!H1723),SOURCE!H1723, SUBSTITUTE(SUBSTITUTE(TEXT(SOURCE!H1723,"????0"),"  ","")," ",""))   &amp;","&amp; IF(lookups!$J$2-3 &gt;= 0, REPT(" ",lookups!$J$2-3-5), "")&amp;
      SOURCE!I1723&amp;
" | "&amp; IF(lookups!$K$2-LEN(SOURCE!I1723) &gt;= 0, REPT(" ",lookups!$K$2-LEN(SOURCE!I1723)), "")&amp;
      SOURCE!J1723&amp;      IF(lookups!$L$2-LEN(SOURCE!J1723) &gt;= 0, REPT(" ",lookups!$L$2-LEN(SOURCE!J1723)), "")&amp;
" | "&amp; IF(lookups!$K$2-LEN(SOURCE!I1723) &gt;= 0, REPT(" ",lookups!$K$2-LEN(SOURCE!I1723)), "")&amp;
      SOURCE!K1723&amp;      IF(lookups!$L$2-LEN(SOURCE!K1723) &gt;= 0, REPT(" ",lookups!$M$2-LEN(SOURCE!K1723)), "")&amp;
" | "&amp; SOURCE!L1723&amp;      IF(lookups!$O$2-LEN(SOURCE!L1723) &gt;= 0, REPT(" ",lookups!$O$2-LEN(SOURCE!L1723)), "")&amp;
" | "&amp; SOURCE!M1723&amp;      IF(lookups!$P$2-LEN(SOURCE!M1723) &gt;= 0, REPT(" ",lookups!$P$2-LEN(SOURCE!M1723)), "")&amp;
      "},"&amp;IF(SOURCE!O1723&lt;&gt;"",""&amp;SOURCE!O1723,"")
 )
)
)</f>
        <v>/* 1685 */  { fnToHr,                       NOPARAM,                     STD_RIGHT_ARROW "HR",                          ".d",                                          (0 &lt;&lt; TAM_MAX_BITS) |     0, CAT_FNCT | SLS_ENABLED   | US_ENABLED   | EIM_DISABLED | PTP_NONE         },</v>
      </c>
    </row>
    <row r="1724" spans="1:1">
      <c r="A1724" s="80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IF(lookups!$E$2-LEN(SOURCE!C1724) &gt;= 0, REPT(" ",lookups!$E$2-LEN(SOURCE!C1724)), "")&amp;
      SOURCE!D1724&amp;", "&amp; IF(lookups!$F$2-LEN(SOURCE!D1724) &gt;= 0, REPT(" ",lookups!$F$2-LEN(SOURCE!D1724)), "")&amp;
      SOURCE!E1724&amp;", "&amp; IF(lookups!$G$2-LEN(SOURCE!E1724) &gt;=0, REPT(" ",lookups!$G$2-LEN(SOURCE!E1724)), "")&amp;
      SOURCE!F1724&amp;", "&amp; IF(lookups!$H$2-LEN(SOURCE!F1724) &gt;= 0, REPT(" ",lookups!$H$2-LEN(SOURCE!F1724)+2), "")&amp;"("&amp;
      SUBSTITUTE(TEXT(SOURCE!G1724,"??0"),"  ","")&amp;" &lt;&lt; TAM_MAX_BITS) |"&amp; IF(lookups!$I$2-3 &gt;= 0, REPT(" ",MAX(1,lookups!$I$2-5+4+1-1-LEN(  IF(ISTEXT(SOURCE!H1724),SOURCE!H1724,  SUBSTITUTE(SUBSTITUTE(TEXT(SOURCE!H1724,"????0"),"  ","")," ",""))   ))), "")&amp;
       IF(ISTEXT(SOURCE!H1724),SOURCE!H1724, SUBSTITUTE(SUBSTITUTE(TEXT(SOURCE!H1724,"????0"),"  ","")," ",""))   &amp;","&amp; IF(lookups!$J$2-3 &gt;= 0, REPT(" ",lookups!$J$2-3-5), "")&amp;
      SOURCE!I1724&amp;
" | "&amp; IF(lookups!$K$2-LEN(SOURCE!I1724) &gt;= 0, REPT(" ",lookups!$K$2-LEN(SOURCE!I1724)), "")&amp;
      SOURCE!J1724&amp;      IF(lookups!$L$2-LEN(SOURCE!J1724) &gt;= 0, REPT(" ",lookups!$L$2-LEN(SOURCE!J1724)), "")&amp;
" | "&amp; IF(lookups!$K$2-LEN(SOURCE!I1724) &gt;= 0, REPT(" ",lookups!$K$2-LEN(SOURCE!I1724)), "")&amp;
      SOURCE!K1724&amp;      IF(lookups!$L$2-LEN(SOURCE!K1724) &gt;= 0, REPT(" ",lookups!$M$2-LEN(SOURCE!K1724)), "")&amp;
" | "&amp; SOURCE!L1724&amp;      IF(lookups!$O$2-LEN(SOURCE!L1724) &gt;= 0, REPT(" ",lookups!$O$2-LEN(SOURCE!L1724)), "")&amp;
" | "&amp; SOURCE!M1724&amp;      IF(lookups!$P$2-LEN(SOURCE!M1724) &gt;= 0, REPT(" ",lookups!$P$2-LEN(SOURCE!M1724)), "")&amp;
      "},"&amp;IF(SOURCE!O1724&lt;&gt;"",""&amp;SOURCE!O1724,"")
 )
)
)</f>
        <v>/* 1686 */  { fnToHms,                      NOPARAM/*#JM#*/,             STD_RIGHT_ARROW "h.ms",                        STD_RIGHT_ARROW "h.ms",                        (0 &lt;&lt; TAM_MAX_BITS) |     0, CAT_FNCT | SLS_ENABLED   | US_ENABLED   | EIM_DISABLED | PTP_NONE         },//JM mod</v>
      </c>
    </row>
    <row r="1725" spans="1:1">
      <c r="A1725" s="80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IF(lookups!$E$2-LEN(SOURCE!C1725) &gt;= 0, REPT(" ",lookups!$E$2-LEN(SOURCE!C1725)), "")&amp;
      SOURCE!D1725&amp;", "&amp; IF(lookups!$F$2-LEN(SOURCE!D1725) &gt;= 0, REPT(" ",lookups!$F$2-LEN(SOURCE!D1725)), "")&amp;
      SOURCE!E1725&amp;", "&amp; IF(lookups!$G$2-LEN(SOURCE!E1725) &gt;=0, REPT(" ",lookups!$G$2-LEN(SOURCE!E1725)), "")&amp;
      SOURCE!F1725&amp;", "&amp; IF(lookups!$H$2-LEN(SOURCE!F1725) &gt;= 0, REPT(" ",lookups!$H$2-LEN(SOURCE!F1725)+2), "")&amp;"("&amp;
      SUBSTITUTE(TEXT(SOURCE!G1725,"??0"),"  ","")&amp;" &lt;&lt; TAM_MAX_BITS) |"&amp; IF(lookups!$I$2-3 &gt;= 0, REPT(" ",MAX(1,lookups!$I$2-5+4+1-1-LEN(  IF(ISTEXT(SOURCE!H1725),SOURCE!H1725,  SUBSTITUTE(SUBSTITUTE(TEXT(SOURCE!H1725,"????0"),"  ","")," ",""))   ))), "")&amp;
       IF(ISTEXT(SOURCE!H1725),SOURCE!H1725, SUBSTITUTE(SUBSTITUTE(TEXT(SOURCE!H1725,"????0"),"  ","")," ",""))   &amp;","&amp; IF(lookups!$J$2-3 &gt;= 0, REPT(" ",lookups!$J$2-3-5), "")&amp;
      SOURCE!I1725&amp;
" | "&amp; IF(lookups!$K$2-LEN(SOURCE!I1725) &gt;= 0, REPT(" ",lookups!$K$2-LEN(SOURCE!I1725)), "")&amp;
      SOURCE!J1725&amp;      IF(lookups!$L$2-LEN(SOURCE!J1725) &gt;= 0, REPT(" ",lookups!$L$2-LEN(SOURCE!J1725)), "")&amp;
" | "&amp; IF(lookups!$K$2-LEN(SOURCE!I1725) &gt;= 0, REPT(" ",lookups!$K$2-LEN(SOURCE!I1725)), "")&amp;
      SOURCE!K1725&amp;      IF(lookups!$L$2-LEN(SOURCE!K1725) &gt;= 0, REPT(" ",lookups!$M$2-LEN(SOURCE!K1725)), "")&amp;
" | "&amp; SOURCE!L1725&amp;      IF(lookups!$O$2-LEN(SOURCE!L1725) &gt;= 0, REPT(" ",lookups!$O$2-LEN(SOURCE!L1725)), "")&amp;
" | "&amp; SOURCE!M1725&amp;      IF(lookups!$P$2-LEN(SOURCE!M1725) &gt;= 0, REPT(" ",lookups!$P$2-LEN(SOURCE!M1725)), "")&amp;
      "},"&amp;IF(SOURCE!O1725&lt;&gt;"",""&amp;SOURCE!O1725,"")
 )
)
)</f>
        <v>/* 1687 */  { fnChangeBase,                 TM_VALUE_CHB,                STD_RIGHT_ARROW "INT",                         "#",                                           (2 &lt;&lt; TAM_MAX_BITS) |    16, CAT_NONE | SLS_ENABLED   | US_ENABLED   | EIM_DISABLED | PTP_NUMBER_8     },</v>
      </c>
    </row>
    <row r="1726" spans="1:1">
      <c r="A1726" s="80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IF(lookups!$E$2-LEN(SOURCE!C1726) &gt;= 0, REPT(" ",lookups!$E$2-LEN(SOURCE!C1726)), "")&amp;
      SOURCE!D1726&amp;", "&amp; IF(lookups!$F$2-LEN(SOURCE!D1726) &gt;= 0, REPT(" ",lookups!$F$2-LEN(SOURCE!D1726)), "")&amp;
      SOURCE!E1726&amp;", "&amp; IF(lookups!$G$2-LEN(SOURCE!E1726) &gt;=0, REPT(" ",lookups!$G$2-LEN(SOURCE!E1726)), "")&amp;
      SOURCE!F1726&amp;", "&amp; IF(lookups!$H$2-LEN(SOURCE!F1726) &gt;= 0, REPT(" ",lookups!$H$2-LEN(SOURCE!F1726)+2), "")&amp;"("&amp;
      SUBSTITUTE(TEXT(SOURCE!G1726,"??0"),"  ","")&amp;" &lt;&lt; TAM_MAX_BITS) |"&amp; IF(lookups!$I$2-3 &gt;= 0, REPT(" ",MAX(1,lookups!$I$2-5+4+1-1-LEN(  IF(ISTEXT(SOURCE!H1726),SOURCE!H1726,  SUBSTITUTE(SUBSTITUTE(TEXT(SOURCE!H1726,"????0"),"  ","")," ",""))   ))), "")&amp;
       IF(ISTEXT(SOURCE!H1726),SOURCE!H1726, SUBSTITUTE(SUBSTITUTE(TEXT(SOURCE!H1726,"????0"),"  ","")," ",""))   &amp;","&amp; IF(lookups!$J$2-3 &gt;= 0, REPT(" ",lookups!$J$2-3-5), "")&amp;
      SOURCE!I1726&amp;
" | "&amp; IF(lookups!$K$2-LEN(SOURCE!I1726) &gt;= 0, REPT(" ",lookups!$K$2-LEN(SOURCE!I1726)), "")&amp;
      SOURCE!J1726&amp;      IF(lookups!$L$2-LEN(SOURCE!J1726) &gt;= 0, REPT(" ",lookups!$L$2-LEN(SOURCE!J1726)), "")&amp;
" | "&amp; IF(lookups!$K$2-LEN(SOURCE!I1726) &gt;= 0, REPT(" ",lookups!$K$2-LEN(SOURCE!I1726)), "")&amp;
      SOURCE!K1726&amp;      IF(lookups!$L$2-LEN(SOURCE!K1726) &gt;= 0, REPT(" ",lookups!$M$2-LEN(SOURCE!K1726)), "")&amp;
" | "&amp; SOURCE!L1726&amp;      IF(lookups!$O$2-LEN(SOURCE!L1726) &gt;= 0, REPT(" ",lookups!$O$2-LEN(SOURCE!L1726)), "")&amp;
" | "&amp; SOURCE!M1726&amp;      IF(lookups!$P$2-LEN(SOURCE!M1726) &gt;= 0, REPT(" ",lookups!$P$2-LEN(SOURCE!M1726)), "")&amp;
      "},"&amp;IF(SOURCE!O1726&lt;&gt;"",""&amp;SOURCE!O1726,"")
 )
)
)</f>
        <v>/* 1688 */  { itemToBeCoded,                NOPARAM,                     "1688",                                        "1688",                                        (0 &lt;&lt; TAM_MAX_BITS) |     0, CAT_FREE | SLS_UNCHANGED | US_UNCHANGED | EIM_DISABLED | PTP_DISABLED     },</v>
      </c>
    </row>
    <row r="1727" spans="1:1">
      <c r="A1727" s="80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IF(lookups!$E$2-LEN(SOURCE!C1727) &gt;= 0, REPT(" ",lookups!$E$2-LEN(SOURCE!C1727)), "")&amp;
      SOURCE!D1727&amp;", "&amp; IF(lookups!$F$2-LEN(SOURCE!D1727) &gt;= 0, REPT(" ",lookups!$F$2-LEN(SOURCE!D1727)), "")&amp;
      SOURCE!E1727&amp;", "&amp; IF(lookups!$G$2-LEN(SOURCE!E1727) &gt;=0, REPT(" ",lookups!$G$2-LEN(SOURCE!E1727)), "")&amp;
      SOURCE!F1727&amp;", "&amp; IF(lookups!$H$2-LEN(SOURCE!F1727) &gt;= 0, REPT(" ",lookups!$H$2-LEN(SOURCE!F1727)+2), "")&amp;"("&amp;
      SUBSTITUTE(TEXT(SOURCE!G1727,"??0"),"  ","")&amp;" &lt;&lt; TAM_MAX_BITS) |"&amp; IF(lookups!$I$2-3 &gt;= 0, REPT(" ",MAX(1,lookups!$I$2-5+4+1-1-LEN(  IF(ISTEXT(SOURCE!H1727),SOURCE!H1727,  SUBSTITUTE(SUBSTITUTE(TEXT(SOURCE!H1727,"????0"),"  ","")," ",""))   ))), "")&amp;
       IF(ISTEXT(SOURCE!H1727),SOURCE!H1727, SUBSTITUTE(SUBSTITUTE(TEXT(SOURCE!H1727,"????0"),"  ","")," ",""))   &amp;","&amp; IF(lookups!$J$2-3 &gt;= 0, REPT(" ",lookups!$J$2-3-5), "")&amp;
      SOURCE!I1727&amp;
" | "&amp; IF(lookups!$K$2-LEN(SOURCE!I1727) &gt;= 0, REPT(" ",lookups!$K$2-LEN(SOURCE!I1727)), "")&amp;
      SOURCE!J1727&amp;      IF(lookups!$L$2-LEN(SOURCE!J1727) &gt;= 0, REPT(" ",lookups!$L$2-LEN(SOURCE!J1727)), "")&amp;
" | "&amp; IF(lookups!$K$2-LEN(SOURCE!I1727) &gt;= 0, REPT(" ",lookups!$K$2-LEN(SOURCE!I1727)), "")&amp;
      SOURCE!K1727&amp;      IF(lookups!$L$2-LEN(SOURCE!K1727) &gt;= 0, REPT(" ",lookups!$M$2-LEN(SOURCE!K1727)), "")&amp;
" | "&amp; SOURCE!L1727&amp;      IF(lookups!$O$2-LEN(SOURCE!L1727) &gt;= 0, REPT(" ",lookups!$O$2-LEN(SOURCE!L1727)), "")&amp;
" | "&amp; SOURCE!M1727&amp;      IF(lookups!$P$2-LEN(SOURCE!M1727) &gt;= 0, REPT(" ",lookups!$P$2-LEN(SOURCE!M1727)), "")&amp;
      "},"&amp;IF(SOURCE!O1727&lt;&gt;"",""&amp;SOURCE!O1727,"")
 )
)
)</f>
        <v>/* 1689 */  { itemToBeCoded,                NOPARAM,                     "1689",                                        "1689",                                        (0 &lt;&lt; TAM_MAX_BITS) |     0, CAT_FREE | SLS_ENABLED   | US_UNCHANGED | EIM_DISABLED | PTP_DISABLED     },</v>
      </c>
    </row>
    <row r="1728" spans="1:1">
      <c r="A1728" s="80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IF(lookups!$E$2-LEN(SOURCE!C1728) &gt;= 0, REPT(" ",lookups!$E$2-LEN(SOURCE!C1728)), "")&amp;
      SOURCE!D1728&amp;", "&amp; IF(lookups!$F$2-LEN(SOURCE!D1728) &gt;= 0, REPT(" ",lookups!$F$2-LEN(SOURCE!D1728)), "")&amp;
      SOURCE!E1728&amp;", "&amp; IF(lookups!$G$2-LEN(SOURCE!E1728) &gt;=0, REPT(" ",lookups!$G$2-LEN(SOURCE!E1728)), "")&amp;
      SOURCE!F1728&amp;", "&amp; IF(lookups!$H$2-LEN(SOURCE!F1728) &gt;= 0, REPT(" ",lookups!$H$2-LEN(SOURCE!F1728)+2), "")&amp;"("&amp;
      SUBSTITUTE(TEXT(SOURCE!G1728,"??0"),"  ","")&amp;" &lt;&lt; TAM_MAX_BITS) |"&amp; IF(lookups!$I$2-3 &gt;= 0, REPT(" ",MAX(1,lookups!$I$2-5+4+1-1-LEN(  IF(ISTEXT(SOURCE!H1728),SOURCE!H1728,  SUBSTITUTE(SUBSTITUTE(TEXT(SOURCE!H1728,"????0"),"  ","")," ",""))   ))), "")&amp;
       IF(ISTEXT(SOURCE!H1728),SOURCE!H1728, SUBSTITUTE(SUBSTITUTE(TEXT(SOURCE!H1728,"????0"),"  ","")," ",""))   &amp;","&amp; IF(lookups!$J$2-3 &gt;= 0, REPT(" ",lookups!$J$2-3-5), "")&amp;
      SOURCE!I1728&amp;
" | "&amp; IF(lookups!$K$2-LEN(SOURCE!I1728) &gt;= 0, REPT(" ",lookups!$K$2-LEN(SOURCE!I1728)), "")&amp;
      SOURCE!J1728&amp;      IF(lookups!$L$2-LEN(SOURCE!J1728) &gt;= 0, REPT(" ",lookups!$L$2-LEN(SOURCE!J1728)), "")&amp;
" | "&amp; IF(lookups!$K$2-LEN(SOURCE!I1728) &gt;= 0, REPT(" ",lookups!$K$2-LEN(SOURCE!I1728)), "")&amp;
      SOURCE!K1728&amp;      IF(lookups!$L$2-LEN(SOURCE!K1728) &gt;= 0, REPT(" ",lookups!$M$2-LEN(SOURCE!K1728)), "")&amp;
" | "&amp; SOURCE!L1728&amp;      IF(lookups!$O$2-LEN(SOURCE!L1728) &gt;= 0, REPT(" ",lookups!$O$2-LEN(SOURCE!L1728)), "")&amp;
" | "&amp; SOURCE!M1728&amp;      IF(lookups!$P$2-LEN(SOURCE!M1728) &gt;= 0, REPT(" ",lookups!$P$2-LEN(SOURCE!M1728)), "")&amp;
      "},"&amp;IF(SOURCE!O1728&lt;&gt;"",""&amp;SOURCE!O1728,"")
 )
)
)</f>
        <v>/* 1690 */  { itemToBeCoded,                NOPARAM,                     "1690",                                        "1690",                                        (0 &lt;&lt; TAM_MAX_BITS) |     0, CAT_FREE | SLS_ENABLED   | US_UNCHANGED | EIM_DISABLED | PTP_DISABLED     },</v>
      </c>
    </row>
    <row r="1729" spans="1:1">
      <c r="A1729" s="80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IF(lookups!$E$2-LEN(SOURCE!C1729) &gt;= 0, REPT(" ",lookups!$E$2-LEN(SOURCE!C1729)), "")&amp;
      SOURCE!D1729&amp;", "&amp; IF(lookups!$F$2-LEN(SOURCE!D1729) &gt;= 0, REPT(" ",lookups!$F$2-LEN(SOURCE!D1729)), "")&amp;
      SOURCE!E1729&amp;", "&amp; IF(lookups!$G$2-LEN(SOURCE!E1729) &gt;=0, REPT(" ",lookups!$G$2-LEN(SOURCE!E1729)), "")&amp;
      SOURCE!F1729&amp;", "&amp; IF(lookups!$H$2-LEN(SOURCE!F1729) &gt;= 0, REPT(" ",lookups!$H$2-LEN(SOURCE!F1729)+2), "")&amp;"("&amp;
      SUBSTITUTE(TEXT(SOURCE!G1729,"??0"),"  ","")&amp;" &lt;&lt; TAM_MAX_BITS) |"&amp; IF(lookups!$I$2-3 &gt;= 0, REPT(" ",MAX(1,lookups!$I$2-5+4+1-1-LEN(  IF(ISTEXT(SOURCE!H1729),SOURCE!H1729,  SUBSTITUTE(SUBSTITUTE(TEXT(SOURCE!H1729,"????0"),"  ","")," ",""))   ))), "")&amp;
       IF(ISTEXT(SOURCE!H1729),SOURCE!H1729, SUBSTITUTE(SUBSTITUTE(TEXT(SOURCE!H1729,"????0"),"  ","")," ",""))   &amp;","&amp; IF(lookups!$J$2-3 &gt;= 0, REPT(" ",lookups!$J$2-3-5), "")&amp;
      SOURCE!I1729&amp;
" | "&amp; IF(lookups!$K$2-LEN(SOURCE!I1729) &gt;= 0, REPT(" ",lookups!$K$2-LEN(SOURCE!I1729)), "")&amp;
      SOURCE!J1729&amp;      IF(lookups!$L$2-LEN(SOURCE!J1729) &gt;= 0, REPT(" ",lookups!$L$2-LEN(SOURCE!J1729)), "")&amp;
" | "&amp; IF(lookups!$K$2-LEN(SOURCE!I1729) &gt;= 0, REPT(" ",lookups!$K$2-LEN(SOURCE!I1729)), "")&amp;
      SOURCE!K1729&amp;      IF(lookups!$L$2-LEN(SOURCE!K1729) &gt;= 0, REPT(" ",lookups!$M$2-LEN(SOURCE!K1729)), "")&amp;
" | "&amp; SOURCE!L1729&amp;      IF(lookups!$O$2-LEN(SOURCE!L1729) &gt;= 0, REPT(" ",lookups!$O$2-LEN(SOURCE!L1729)), "")&amp;
" | "&amp; SOURCE!M1729&amp;      IF(lookups!$P$2-LEN(SOURCE!M1729) &gt;= 0, REPT(" ",lookups!$P$2-LEN(SOURCE!M1729)), "")&amp;
      "},"&amp;IF(SOURCE!O1729&lt;&gt;"",""&amp;SOURCE!O1729,"")
 )
)
)</f>
        <v>/* 1691 */  { fnToReal,                     NOPARAM,                     STD_RIGHT_ARROW "REAL",                        ".d",                                          (0 &lt;&lt; TAM_MAX_BITS) |     0, CAT_FNCT | SLS_ENABLED   | US_ENABLED   | EIM_DISABLED | PTP_NONE         },</v>
      </c>
    </row>
    <row r="1730" spans="1:1">
      <c r="A1730" s="80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IF(lookups!$E$2-LEN(SOURCE!C1730) &gt;= 0, REPT(" ",lookups!$E$2-LEN(SOURCE!C1730)), "")&amp;
      SOURCE!D1730&amp;", "&amp; IF(lookups!$F$2-LEN(SOURCE!D1730) &gt;= 0, REPT(" ",lookups!$F$2-LEN(SOURCE!D1730)), "")&amp;
      SOURCE!E1730&amp;", "&amp; IF(lookups!$G$2-LEN(SOURCE!E1730) &gt;=0, REPT(" ",lookups!$G$2-LEN(SOURCE!E1730)), "")&amp;
      SOURCE!F1730&amp;", "&amp; IF(lookups!$H$2-LEN(SOURCE!F1730) &gt;= 0, REPT(" ",lookups!$H$2-LEN(SOURCE!F1730)+2), "")&amp;"("&amp;
      SUBSTITUTE(TEXT(SOURCE!G1730,"??0"),"  ","")&amp;" &lt;&lt; TAM_MAX_BITS) |"&amp; IF(lookups!$I$2-3 &gt;= 0, REPT(" ",MAX(1,lookups!$I$2-5+4+1-1-LEN(  IF(ISTEXT(SOURCE!H1730),SOURCE!H1730,  SUBSTITUTE(SUBSTITUTE(TEXT(SOURCE!H1730,"????0"),"  ","")," ",""))   ))), "")&amp;
       IF(ISTEXT(SOURCE!H1730),SOURCE!H1730, SUBSTITUTE(SUBSTITUTE(TEXT(SOURCE!H1730,"????0"),"  ","")," ",""))   &amp;","&amp; IF(lookups!$J$2-3 &gt;= 0, REPT(" ",lookups!$J$2-3-5), "")&amp;
      SOURCE!I1730&amp;
" | "&amp; IF(lookups!$K$2-LEN(SOURCE!I1730) &gt;= 0, REPT(" ",lookups!$K$2-LEN(SOURCE!I1730)), "")&amp;
      SOURCE!J1730&amp;      IF(lookups!$L$2-LEN(SOURCE!J1730) &gt;= 0, REPT(" ",lookups!$L$2-LEN(SOURCE!J1730)), "")&amp;
" | "&amp; IF(lookups!$K$2-LEN(SOURCE!I1730) &gt;= 0, REPT(" ",lookups!$K$2-LEN(SOURCE!I1730)), "")&amp;
      SOURCE!K1730&amp;      IF(lookups!$L$2-LEN(SOURCE!K1730) &gt;= 0, REPT(" ",lookups!$M$2-LEN(SOURCE!K1730)), "")&amp;
" | "&amp; SOURCE!L1730&amp;      IF(lookups!$O$2-LEN(SOURCE!L1730) &gt;= 0, REPT(" ",lookups!$O$2-LEN(SOURCE!L1730)), "")&amp;
" | "&amp; SOURCE!M1730&amp;      IF(lookups!$P$2-LEN(SOURCE!M1730) &gt;= 0, REPT(" ",lookups!$P$2-LEN(SOURCE!M1730)), "")&amp;
      "},"&amp;IF(SOURCE!O1730&lt;&gt;"",""&amp;SOURCE!O1730,"")
 )
)
)</f>
        <v>/* 1692 */  { fnPcSigmaDeltaPcXmean,        NOPARAM,                     "%" STD_SIGMA "," STD_DELTA "%" STD_x_BAR,     "%" STD_SIGMA "," STD_DELTA "%" STD_x_BAR,     (0 &lt;&lt; TAM_MAX_BITS) |     0, CAT_FNCT | SLS_ENABLED   | US_ENABLED   | EIM_DISABLED | PTP_NONE         },</v>
      </c>
    </row>
    <row r="1731" spans="1:1">
      <c r="A1731" s="80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IF(lookups!$E$2-LEN(SOURCE!C1731) &gt;= 0, REPT(" ",lookups!$E$2-LEN(SOURCE!C1731)), "")&amp;
      SOURCE!D1731&amp;", "&amp; IF(lookups!$F$2-LEN(SOURCE!D1731) &gt;= 0, REPT(" ",lookups!$F$2-LEN(SOURCE!D1731)), "")&amp;
      SOURCE!E1731&amp;", "&amp; IF(lookups!$G$2-LEN(SOURCE!E1731) &gt;=0, REPT(" ",lookups!$G$2-LEN(SOURCE!E1731)), "")&amp;
      SOURCE!F1731&amp;", "&amp; IF(lookups!$H$2-LEN(SOURCE!F1731) &gt;= 0, REPT(" ",lookups!$H$2-LEN(SOURCE!F1731)+2), "")&amp;"("&amp;
      SUBSTITUTE(TEXT(SOURCE!G1731,"??0"),"  ","")&amp;" &lt;&lt; TAM_MAX_BITS) |"&amp; IF(lookups!$I$2-3 &gt;= 0, REPT(" ",MAX(1,lookups!$I$2-5+4+1-1-LEN(  IF(ISTEXT(SOURCE!H1731),SOURCE!H1731,  SUBSTITUTE(SUBSTITUTE(TEXT(SOURCE!H1731,"????0"),"  ","")," ",""))   ))), "")&amp;
       IF(ISTEXT(SOURCE!H1731),SOURCE!H1731, SUBSTITUTE(SUBSTITUTE(TEXT(SOURCE!H1731,"????0"),"  ","")," ",""))   &amp;","&amp; IF(lookups!$J$2-3 &gt;= 0, REPT(" ",lookups!$J$2-3-5), "")&amp;
      SOURCE!I1731&amp;
" | "&amp; IF(lookups!$K$2-LEN(SOURCE!I1731) &gt;= 0, REPT(" ",lookups!$K$2-LEN(SOURCE!I1731)), "")&amp;
      SOURCE!J1731&amp;      IF(lookups!$L$2-LEN(SOURCE!J1731) &gt;= 0, REPT(" ",lookups!$L$2-LEN(SOURCE!J1731)), "")&amp;
" | "&amp; IF(lookups!$K$2-LEN(SOURCE!I1731) &gt;= 0, REPT(" ",lookups!$K$2-LEN(SOURCE!I1731)), "")&amp;
      SOURCE!K1731&amp;      IF(lookups!$L$2-LEN(SOURCE!K1731) &gt;= 0, REPT(" ",lookups!$M$2-LEN(SOURCE!K1731)), "")&amp;
" | "&amp; SOURCE!L1731&amp;      IF(lookups!$O$2-LEN(SOURCE!L1731) &gt;= 0, REPT(" ",lookups!$O$2-LEN(SOURCE!L1731)), "")&amp;
" | "&amp; SOURCE!M1731&amp;      IF(lookups!$P$2-LEN(SOURCE!M1731) &gt;= 0, REPT(" ",lookups!$P$2-LEN(SOURCE!M1731)), "")&amp;
      "},"&amp;IF(SOURCE!O1731&lt;&gt;"",""&amp;SOURCE!O1731,"")
 )
)
)</f>
        <v>/* 1693 */  { fnDeltaPercentXmean,          NOPARAM,                     STD_DELTA "%" STD_x_BAR,                       STD_DELTA "%" STD_x_BAR,                       (0 &lt;&lt; TAM_MAX_BITS) |     0, CAT_FNCT | SLS_ENABLED   | US_ENABLED   | EIM_DISABLED | PTP_NONE         },</v>
      </c>
    </row>
    <row r="1732" spans="1:1">
      <c r="A1732" s="80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IF(lookups!$E$2-LEN(SOURCE!C1732) &gt;= 0, REPT(" ",lookups!$E$2-LEN(SOURCE!C1732)), "")&amp;
      SOURCE!D1732&amp;", "&amp; IF(lookups!$F$2-LEN(SOURCE!D1732) &gt;= 0, REPT(" ",lookups!$F$2-LEN(SOURCE!D1732)), "")&amp;
      SOURCE!E1732&amp;", "&amp; IF(lookups!$G$2-LEN(SOURCE!E1732) &gt;=0, REPT(" ",lookups!$G$2-LEN(SOURCE!E1732)), "")&amp;
      SOURCE!F1732&amp;", "&amp; IF(lookups!$H$2-LEN(SOURCE!F1732) &gt;= 0, REPT(" ",lookups!$H$2-LEN(SOURCE!F1732)+2), "")&amp;"("&amp;
      SUBSTITUTE(TEXT(SOURCE!G1732,"??0"),"  ","")&amp;" &lt;&lt; TAM_MAX_BITS) |"&amp; IF(lookups!$I$2-3 &gt;= 0, REPT(" ",MAX(1,lookups!$I$2-5+4+1-1-LEN(  IF(ISTEXT(SOURCE!H1732),SOURCE!H1732,  SUBSTITUTE(SUBSTITUTE(TEXT(SOURCE!H1732,"????0"),"  ","")," ",""))   ))), "")&amp;
       IF(ISTEXT(SOURCE!H1732),SOURCE!H1732, SUBSTITUTE(SUBSTITUTE(TEXT(SOURCE!H1732,"????0"),"  ","")," ",""))   &amp;","&amp; IF(lookups!$J$2-3 &gt;= 0, REPT(" ",lookups!$J$2-3-5), "")&amp;
      SOURCE!I1732&amp;
" | "&amp; IF(lookups!$K$2-LEN(SOURCE!I1732) &gt;= 0, REPT(" ",lookups!$K$2-LEN(SOURCE!I1732)), "")&amp;
      SOURCE!J1732&amp;      IF(lookups!$L$2-LEN(SOURCE!J1732) &gt;= 0, REPT(" ",lookups!$L$2-LEN(SOURCE!J1732)), "")&amp;
" | "&amp; IF(lookups!$K$2-LEN(SOURCE!I1732) &gt;= 0, REPT(" ",lookups!$K$2-LEN(SOURCE!I1732)), "")&amp;
      SOURCE!K1732&amp;      IF(lookups!$L$2-LEN(SOURCE!K1732) &gt;= 0, REPT(" ",lookups!$M$2-LEN(SOURCE!K1732)), "")&amp;
" | "&amp; SOURCE!L1732&amp;      IF(lookups!$O$2-LEN(SOURCE!L1732) &gt;= 0, REPT(" ",lookups!$O$2-LEN(SOURCE!L1732)), "")&amp;
" | "&amp; SOURCE!M1732&amp;      IF(lookups!$P$2-LEN(SOURCE!M1732) &gt;= 0, REPT(" ",lookups!$P$2-LEN(SOURCE!M1732)), "")&amp;
      "},"&amp;IF(SOURCE!O1732&lt;&gt;"",""&amp;SOURCE!O1732,"")
 )
)
)</f>
        <v>/* 1694 */  { fnShuffle,                    TM_SHUFFLE,                  STD_RIGHT_OVER_LEFT_ARROW,                     STD_RIGHT_OVER_LEFT_ARROW,                     (0 &lt;&lt; TAM_MAX_BITS) |     0, CAT_FNCT | SLS_ENABLED   | US_ENABLED   | EIM_DISABLED | PTP_SHUFFLE      },</v>
      </c>
    </row>
    <row r="1733" spans="1:1">
      <c r="A1733" s="80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IF(lookups!$E$2-LEN(SOURCE!C1733) &gt;= 0, REPT(" ",lookups!$E$2-LEN(SOURCE!C1733)), "")&amp;
      SOURCE!D1733&amp;", "&amp; IF(lookups!$F$2-LEN(SOURCE!D1733) &gt;= 0, REPT(" ",lookups!$F$2-LEN(SOURCE!D1733)), "")&amp;
      SOURCE!E1733&amp;", "&amp; IF(lookups!$G$2-LEN(SOURCE!E1733) &gt;=0, REPT(" ",lookups!$G$2-LEN(SOURCE!E1733)), "")&amp;
      SOURCE!F1733&amp;", "&amp; IF(lookups!$H$2-LEN(SOURCE!F1733) &gt;= 0, REPT(" ",lookups!$H$2-LEN(SOURCE!F1733)+2), "")&amp;"("&amp;
      SUBSTITUTE(TEXT(SOURCE!G1733,"??0"),"  ","")&amp;" &lt;&lt; TAM_MAX_BITS) |"&amp; IF(lookups!$I$2-3 &gt;= 0, REPT(" ",MAX(1,lookups!$I$2-5+4+1-1-LEN(  IF(ISTEXT(SOURCE!H1733),SOURCE!H1733,  SUBSTITUTE(SUBSTITUTE(TEXT(SOURCE!H1733,"????0"),"  ","")," ",""))   ))), "")&amp;
       IF(ISTEXT(SOURCE!H1733),SOURCE!H1733, SUBSTITUTE(SUBSTITUTE(TEXT(SOURCE!H1733,"????0"),"  ","")," ",""))   &amp;","&amp; IF(lookups!$J$2-3 &gt;= 0, REPT(" ",lookups!$J$2-3-5), "")&amp;
      SOURCE!I1733&amp;
" | "&amp; IF(lookups!$K$2-LEN(SOURCE!I1733) &gt;= 0, REPT(" ",lookups!$K$2-LEN(SOURCE!I1733)), "")&amp;
      SOURCE!J1733&amp;      IF(lookups!$L$2-LEN(SOURCE!J1733) &gt;= 0, REPT(" ",lookups!$L$2-LEN(SOURCE!J1733)), "")&amp;
" | "&amp; IF(lookups!$K$2-LEN(SOURCE!I1733) &gt;= 0, REPT(" ",lookups!$K$2-LEN(SOURCE!I1733)), "")&amp;
      SOURCE!K1733&amp;      IF(lookups!$L$2-LEN(SOURCE!K1733) &gt;= 0, REPT(" ",lookups!$M$2-LEN(SOURCE!K1733)), "")&amp;
" | "&amp; SOURCE!L1733&amp;      IF(lookups!$O$2-LEN(SOURCE!L1733) &gt;= 0, REPT(" ",lookups!$O$2-LEN(SOURCE!L1733)), "")&amp;
" | "&amp; SOURCE!M1733&amp;      IF(lookups!$P$2-LEN(SOURCE!M1733) &gt;= 0, REPT(" ",lookups!$P$2-LEN(SOURCE!M1733)), "")&amp;
      "},"&amp;IF(SOURCE!O1733&lt;&gt;"",""&amp;SOURCE!O1733,"")
 )
)
)</f>
        <v>/* 1695 */  { fnPercent,                    NOPARAM,                     "%",                                           "%",                                           (0 &lt;&lt; TAM_MAX_BITS) |     0, CAT_FNCT | SLS_ENABLED   | US_ENABLED   | EIM_DISABLED | PTP_NONE         },</v>
      </c>
    </row>
    <row r="1734" spans="1:1">
      <c r="A1734" s="80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IF(lookups!$E$2-LEN(SOURCE!C1734) &gt;= 0, REPT(" ",lookups!$E$2-LEN(SOURCE!C1734)), "")&amp;
      SOURCE!D1734&amp;", "&amp; IF(lookups!$F$2-LEN(SOURCE!D1734) &gt;= 0, REPT(" ",lookups!$F$2-LEN(SOURCE!D1734)), "")&amp;
      SOURCE!E1734&amp;", "&amp; IF(lookups!$G$2-LEN(SOURCE!E1734) &gt;=0, REPT(" ",lookups!$G$2-LEN(SOURCE!E1734)), "")&amp;
      SOURCE!F1734&amp;", "&amp; IF(lookups!$H$2-LEN(SOURCE!F1734) &gt;= 0, REPT(" ",lookups!$H$2-LEN(SOURCE!F1734)+2), "")&amp;"("&amp;
      SUBSTITUTE(TEXT(SOURCE!G1734,"??0"),"  ","")&amp;" &lt;&lt; TAM_MAX_BITS) |"&amp; IF(lookups!$I$2-3 &gt;= 0, REPT(" ",MAX(1,lookups!$I$2-5+4+1-1-LEN(  IF(ISTEXT(SOURCE!H1734),SOURCE!H1734,  SUBSTITUTE(SUBSTITUTE(TEXT(SOURCE!H1734,"????0"),"  ","")," ",""))   ))), "")&amp;
       IF(ISTEXT(SOURCE!H1734),SOURCE!H1734, SUBSTITUTE(SUBSTITUTE(TEXT(SOURCE!H1734,"????0"),"  ","")," ",""))   &amp;","&amp; IF(lookups!$J$2-3 &gt;= 0, REPT(" ",lookups!$J$2-3-5), "")&amp;
      SOURCE!I1734&amp;
" | "&amp; IF(lookups!$K$2-LEN(SOURCE!I1734) &gt;= 0, REPT(" ",lookups!$K$2-LEN(SOURCE!I1734)), "")&amp;
      SOURCE!J1734&amp;      IF(lookups!$L$2-LEN(SOURCE!J1734) &gt;= 0, REPT(" ",lookups!$L$2-LEN(SOURCE!J1734)), "")&amp;
" | "&amp; IF(lookups!$K$2-LEN(SOURCE!I1734) &gt;= 0, REPT(" ",lookups!$K$2-LEN(SOURCE!I1734)), "")&amp;
      SOURCE!K1734&amp;      IF(lookups!$L$2-LEN(SOURCE!K1734) &gt;= 0, REPT(" ",lookups!$M$2-LEN(SOURCE!K1734)), "")&amp;
" | "&amp; SOURCE!L1734&amp;      IF(lookups!$O$2-LEN(SOURCE!L1734) &gt;= 0, REPT(" ",lookups!$O$2-LEN(SOURCE!L1734)), "")&amp;
" | "&amp; SOURCE!M1734&amp;      IF(lookups!$P$2-LEN(SOURCE!M1734) &gt;= 0, REPT(" ",lookups!$P$2-LEN(SOURCE!M1734)), "")&amp;
      "},"&amp;IF(SOURCE!O1734&lt;&gt;"",""&amp;SOURCE!O1734,"")
 )
)
)</f>
        <v>/* 1696 */  { fnPercentMRR,                 NOPARAM,                     "%MRR",                                        "%MRR",                                        (0 &lt;&lt; TAM_MAX_BITS) |     0, CAT_FNCT | SLS_ENABLED   | US_ENABLED   | EIM_DISABLED | PTP_NONE         },</v>
      </c>
    </row>
    <row r="1735" spans="1:1">
      <c r="A1735" s="80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IF(lookups!$E$2-LEN(SOURCE!C1735) &gt;= 0, REPT(" ",lookups!$E$2-LEN(SOURCE!C1735)), "")&amp;
      SOURCE!D1735&amp;", "&amp; IF(lookups!$F$2-LEN(SOURCE!D1735) &gt;= 0, REPT(" ",lookups!$F$2-LEN(SOURCE!D1735)), "")&amp;
      SOURCE!E1735&amp;", "&amp; IF(lookups!$G$2-LEN(SOURCE!E1735) &gt;=0, REPT(" ",lookups!$G$2-LEN(SOURCE!E1735)), "")&amp;
      SOURCE!F1735&amp;", "&amp; IF(lookups!$H$2-LEN(SOURCE!F1735) &gt;= 0, REPT(" ",lookups!$H$2-LEN(SOURCE!F1735)+2), "")&amp;"("&amp;
      SUBSTITUTE(TEXT(SOURCE!G1735,"??0"),"  ","")&amp;" &lt;&lt; TAM_MAX_BITS) |"&amp; IF(lookups!$I$2-3 &gt;= 0, REPT(" ",MAX(1,lookups!$I$2-5+4+1-1-LEN(  IF(ISTEXT(SOURCE!H1735),SOURCE!H1735,  SUBSTITUTE(SUBSTITUTE(TEXT(SOURCE!H1735,"????0"),"  ","")," ",""))   ))), "")&amp;
       IF(ISTEXT(SOURCE!H1735),SOURCE!H1735, SUBSTITUTE(SUBSTITUTE(TEXT(SOURCE!H1735,"????0"),"  ","")," ",""))   &amp;","&amp; IF(lookups!$J$2-3 &gt;= 0, REPT(" ",lookups!$J$2-3-5), "")&amp;
      SOURCE!I1735&amp;
" | "&amp; IF(lookups!$K$2-LEN(SOURCE!I1735) &gt;= 0, REPT(" ",lookups!$K$2-LEN(SOURCE!I1735)), "")&amp;
      SOURCE!J1735&amp;      IF(lookups!$L$2-LEN(SOURCE!J1735) &gt;= 0, REPT(" ",lookups!$L$2-LEN(SOURCE!J1735)), "")&amp;
" | "&amp; IF(lookups!$K$2-LEN(SOURCE!I1735) &gt;= 0, REPT(" ",lookups!$K$2-LEN(SOURCE!I1735)), "")&amp;
      SOURCE!K1735&amp;      IF(lookups!$L$2-LEN(SOURCE!K1735) &gt;= 0, REPT(" ",lookups!$M$2-LEN(SOURCE!K1735)), "")&amp;
" | "&amp; SOURCE!L1735&amp;      IF(lookups!$O$2-LEN(SOURCE!L1735) &gt;= 0, REPT(" ",lookups!$O$2-LEN(SOURCE!L1735)), "")&amp;
" | "&amp; SOURCE!M1735&amp;      IF(lookups!$P$2-LEN(SOURCE!M1735) &gt;= 0, REPT(" ",lookups!$P$2-LEN(SOURCE!M1735)), "")&amp;
      "},"&amp;IF(SOURCE!O1735&lt;&gt;"",""&amp;SOURCE!O1735,"")
 )
)
)</f>
        <v>/* 1697 */  { fnPercentT,                   NOPARAM,                     "%T",                                          "%T",                                          (0 &lt;&lt; TAM_MAX_BITS) |     0, CAT_FNCT | SLS_ENABLED   | US_ENABLED   | EIM_DISABLED | PTP_NONE         },</v>
      </c>
    </row>
    <row r="1736" spans="1:1">
      <c r="A1736" s="80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IF(lookups!$E$2-LEN(SOURCE!C1736) &gt;= 0, REPT(" ",lookups!$E$2-LEN(SOURCE!C1736)), "")&amp;
      SOURCE!D1736&amp;", "&amp; IF(lookups!$F$2-LEN(SOURCE!D1736) &gt;= 0, REPT(" ",lookups!$F$2-LEN(SOURCE!D1736)), "")&amp;
      SOURCE!E1736&amp;", "&amp; IF(lookups!$G$2-LEN(SOURCE!E1736) &gt;=0, REPT(" ",lookups!$G$2-LEN(SOURCE!E1736)), "")&amp;
      SOURCE!F1736&amp;", "&amp; IF(lookups!$H$2-LEN(SOURCE!F1736) &gt;= 0, REPT(" ",lookups!$H$2-LEN(SOURCE!F1736)+2), "")&amp;"("&amp;
      SUBSTITUTE(TEXT(SOURCE!G1736,"??0"),"  ","")&amp;" &lt;&lt; TAM_MAX_BITS) |"&amp; IF(lookups!$I$2-3 &gt;= 0, REPT(" ",MAX(1,lookups!$I$2-5+4+1-1-LEN(  IF(ISTEXT(SOURCE!H1736),SOURCE!H1736,  SUBSTITUTE(SUBSTITUTE(TEXT(SOURCE!H1736,"????0"),"  ","")," ",""))   ))), "")&amp;
       IF(ISTEXT(SOURCE!H1736),SOURCE!H1736, SUBSTITUTE(SUBSTITUTE(TEXT(SOURCE!H1736,"????0"),"  ","")," ",""))   &amp;","&amp; IF(lookups!$J$2-3 &gt;= 0, REPT(" ",lookups!$J$2-3-5), "")&amp;
      SOURCE!I1736&amp;
" | "&amp; IF(lookups!$K$2-LEN(SOURCE!I1736) &gt;= 0, REPT(" ",lookups!$K$2-LEN(SOURCE!I1736)), "")&amp;
      SOURCE!J1736&amp;      IF(lookups!$L$2-LEN(SOURCE!J1736) &gt;= 0, REPT(" ",lookups!$L$2-LEN(SOURCE!J1736)), "")&amp;
" | "&amp; IF(lookups!$K$2-LEN(SOURCE!I1736) &gt;= 0, REPT(" ",lookups!$K$2-LEN(SOURCE!I1736)), "")&amp;
      SOURCE!K1736&amp;      IF(lookups!$L$2-LEN(SOURCE!K1736) &gt;= 0, REPT(" ",lookups!$M$2-LEN(SOURCE!K1736)), "")&amp;
" | "&amp; SOURCE!L1736&amp;      IF(lookups!$O$2-LEN(SOURCE!L1736) &gt;= 0, REPT(" ",lookups!$O$2-LEN(SOURCE!L1736)), "")&amp;
" | "&amp; SOURCE!M1736&amp;      IF(lookups!$P$2-LEN(SOURCE!M1736) &gt;= 0, REPT(" ",lookups!$P$2-LEN(SOURCE!M1736)), "")&amp;
      "},"&amp;IF(SOURCE!O1736&lt;&gt;"",""&amp;SOURCE!O1736,"")
 )
)
)</f>
        <v>/* 1698 */  { fnPercentSigma,               NOPARAM,                     "%" STD_SIGMA,                                 "%" STD_SIGMA,                                 (0 &lt;&lt; TAM_MAX_BITS) |     0, CAT_FNCT | SLS_ENABLED   | US_ENABLED   | EIM_DISABLED | PTP_NONE         },</v>
      </c>
    </row>
    <row r="1737" spans="1:1">
      <c r="A1737" s="80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IF(lookups!$E$2-LEN(SOURCE!C1737) &gt;= 0, REPT(" ",lookups!$E$2-LEN(SOURCE!C1737)), "")&amp;
      SOURCE!D1737&amp;", "&amp; IF(lookups!$F$2-LEN(SOURCE!D1737) &gt;= 0, REPT(" ",lookups!$F$2-LEN(SOURCE!D1737)), "")&amp;
      SOURCE!E1737&amp;", "&amp; IF(lookups!$G$2-LEN(SOURCE!E1737) &gt;=0, REPT(" ",lookups!$G$2-LEN(SOURCE!E1737)), "")&amp;
      SOURCE!F1737&amp;", "&amp; IF(lookups!$H$2-LEN(SOURCE!F1737) &gt;= 0, REPT(" ",lookups!$H$2-LEN(SOURCE!F1737)+2), "")&amp;"("&amp;
      SUBSTITUTE(TEXT(SOURCE!G1737,"??0"),"  ","")&amp;" &lt;&lt; TAM_MAX_BITS) |"&amp; IF(lookups!$I$2-3 &gt;= 0, REPT(" ",MAX(1,lookups!$I$2-5+4+1-1-LEN(  IF(ISTEXT(SOURCE!H1737),SOURCE!H1737,  SUBSTITUTE(SUBSTITUTE(TEXT(SOURCE!H1737,"????0"),"  ","")," ",""))   ))), "")&amp;
       IF(ISTEXT(SOURCE!H1737),SOURCE!H1737, SUBSTITUTE(SUBSTITUTE(TEXT(SOURCE!H1737,"????0"),"  ","")," ",""))   &amp;","&amp; IF(lookups!$J$2-3 &gt;= 0, REPT(" ",lookups!$J$2-3-5), "")&amp;
      SOURCE!I1737&amp;
" | "&amp; IF(lookups!$K$2-LEN(SOURCE!I1737) &gt;= 0, REPT(" ",lookups!$K$2-LEN(SOURCE!I1737)), "")&amp;
      SOURCE!J1737&amp;      IF(lookups!$L$2-LEN(SOURCE!J1737) &gt;= 0, REPT(" ",lookups!$L$2-LEN(SOURCE!J1737)), "")&amp;
" | "&amp; IF(lookups!$K$2-LEN(SOURCE!I1737) &gt;= 0, REPT(" ",lookups!$K$2-LEN(SOURCE!I1737)), "")&amp;
      SOURCE!K1737&amp;      IF(lookups!$L$2-LEN(SOURCE!K1737) &gt;= 0, REPT(" ",lookups!$M$2-LEN(SOURCE!K1737)), "")&amp;
" | "&amp; SOURCE!L1737&amp;      IF(lookups!$O$2-LEN(SOURCE!L1737) &gt;= 0, REPT(" ",lookups!$O$2-LEN(SOURCE!L1737)), "")&amp;
" | "&amp; SOURCE!M1737&amp;      IF(lookups!$P$2-LEN(SOURCE!M1737) &gt;= 0, REPT(" ",lookups!$P$2-LEN(SOURCE!M1737)), "")&amp;
      "},"&amp;IF(SOURCE!O1737&lt;&gt;"",""&amp;SOURCE!O1737,"")
 )
)
)</f>
        <v>/* 1699 */  { fnPercentPlusMG,              NOPARAM,                     "%+MG",                                        "%+MG",                                        (0 &lt;&lt; TAM_MAX_BITS) |     0, CAT_FNCT | SLS_ENABLED   | US_ENABLED   | EIM_DISABLED | PTP_NONE         },</v>
      </c>
    </row>
    <row r="1738" spans="1:1">
      <c r="A1738" s="80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IF(lookups!$E$2-LEN(SOURCE!C1738) &gt;= 0, REPT(" ",lookups!$E$2-LEN(SOURCE!C1738)), "")&amp;
      SOURCE!D1738&amp;", "&amp; IF(lookups!$F$2-LEN(SOURCE!D1738) &gt;= 0, REPT(" ",lookups!$F$2-LEN(SOURCE!D1738)), "")&amp;
      SOURCE!E1738&amp;", "&amp; IF(lookups!$G$2-LEN(SOURCE!E1738) &gt;=0, REPT(" ",lookups!$G$2-LEN(SOURCE!E1738)), "")&amp;
      SOURCE!F1738&amp;", "&amp; IF(lookups!$H$2-LEN(SOURCE!F1738) &gt;= 0, REPT(" ",lookups!$H$2-LEN(SOURCE!F1738)+2), "")&amp;"("&amp;
      SUBSTITUTE(TEXT(SOURCE!G1738,"??0"),"  ","")&amp;" &lt;&lt; TAM_MAX_BITS) |"&amp; IF(lookups!$I$2-3 &gt;= 0, REPT(" ",MAX(1,lookups!$I$2-5+4+1-1-LEN(  IF(ISTEXT(SOURCE!H1738),SOURCE!H1738,  SUBSTITUTE(SUBSTITUTE(TEXT(SOURCE!H1738,"????0"),"  ","")," ",""))   ))), "")&amp;
       IF(ISTEXT(SOURCE!H1738),SOURCE!H1738, SUBSTITUTE(SUBSTITUTE(TEXT(SOURCE!H1738,"????0"),"  ","")," ",""))   &amp;","&amp; IF(lookups!$J$2-3 &gt;= 0, REPT(" ",lookups!$J$2-3-5), "")&amp;
      SOURCE!I1738&amp;
" | "&amp; IF(lookups!$K$2-LEN(SOURCE!I1738) &gt;= 0, REPT(" ",lookups!$K$2-LEN(SOURCE!I1738)), "")&amp;
      SOURCE!J1738&amp;      IF(lookups!$L$2-LEN(SOURCE!J1738) &gt;= 0, REPT(" ",lookups!$L$2-LEN(SOURCE!J1738)), "")&amp;
" | "&amp; IF(lookups!$K$2-LEN(SOURCE!I1738) &gt;= 0, REPT(" ",lookups!$K$2-LEN(SOURCE!I1738)), "")&amp;
      SOURCE!K1738&amp;      IF(lookups!$L$2-LEN(SOURCE!K1738) &gt;= 0, REPT(" ",lookups!$M$2-LEN(SOURCE!K1738)), "")&amp;
" | "&amp; SOURCE!L1738&amp;      IF(lookups!$O$2-LEN(SOURCE!L1738) &gt;= 0, REPT(" ",lookups!$O$2-LEN(SOURCE!L1738)), "")&amp;
" | "&amp; SOURCE!M1738&amp;      IF(lookups!$P$2-LEN(SOURCE!M1738) &gt;= 0, REPT(" ",lookups!$P$2-LEN(SOURCE!M1738)), "")&amp;
      "},"&amp;IF(SOURCE!O1738&lt;&gt;"",""&amp;SOURCE!O1738,"")
 )
)
)</f>
        <v>/* 1700 */  { fnIntegrate,                  TM_REGISTER,                 STD_INTEGRAL,                                  STD_INTEGRAL,                                  (0 &lt;&lt; TAM_MAX_BITS) |    99, CAT_FNCT | SLS_ENABLED   | US_ENABLED   | EIM_DISABLED | PTP_REGISTER     },</v>
      </c>
    </row>
    <row r="1739" spans="1:1">
      <c r="A1739" s="80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IF(lookups!$E$2-LEN(SOURCE!C1739) &gt;= 0, REPT(" ",lookups!$E$2-LEN(SOURCE!C1739)), "")&amp;
      SOURCE!D1739&amp;", "&amp; IF(lookups!$F$2-LEN(SOURCE!D1739) &gt;= 0, REPT(" ",lookups!$F$2-LEN(SOURCE!D1739)), "")&amp;
      SOURCE!E1739&amp;", "&amp; IF(lookups!$G$2-LEN(SOURCE!E1739) &gt;=0, REPT(" ",lookups!$G$2-LEN(SOURCE!E1739)), "")&amp;
      SOURCE!F1739&amp;", "&amp; IF(lookups!$H$2-LEN(SOURCE!F1739) &gt;= 0, REPT(" ",lookups!$H$2-LEN(SOURCE!F1739)+2), "")&amp;"("&amp;
      SUBSTITUTE(TEXT(SOURCE!G1739,"??0"),"  ","")&amp;" &lt;&lt; TAM_MAX_BITS) |"&amp; IF(lookups!$I$2-3 &gt;= 0, REPT(" ",MAX(1,lookups!$I$2-5+4+1-1-LEN(  IF(ISTEXT(SOURCE!H1739),SOURCE!H1739,  SUBSTITUTE(SUBSTITUTE(TEXT(SOURCE!H1739,"????0"),"  ","")," ",""))   ))), "")&amp;
       IF(ISTEXT(SOURCE!H1739),SOURCE!H1739, SUBSTITUTE(SUBSTITUTE(TEXT(SOURCE!H1739,"????0"),"  ","")," ",""))   &amp;","&amp; IF(lookups!$J$2-3 &gt;= 0, REPT(" ",lookups!$J$2-3-5), "")&amp;
      SOURCE!I1739&amp;
" | "&amp; IF(lookups!$K$2-LEN(SOURCE!I1739) &gt;= 0, REPT(" ",lookups!$K$2-LEN(SOURCE!I1739)), "")&amp;
      SOURCE!J1739&amp;      IF(lookups!$L$2-LEN(SOURCE!J1739) &gt;= 0, REPT(" ",lookups!$L$2-LEN(SOURCE!J1739)), "")&amp;
" | "&amp; IF(lookups!$K$2-LEN(SOURCE!I1739) &gt;= 0, REPT(" ",lookups!$K$2-LEN(SOURCE!I1739)), "")&amp;
      SOURCE!K1739&amp;      IF(lookups!$L$2-LEN(SOURCE!K1739) &gt;= 0, REPT(" ",lookups!$M$2-LEN(SOURCE!K1739)), "")&amp;
" | "&amp; SOURCE!L1739&amp;      IF(lookups!$O$2-LEN(SOURCE!L1739) &gt;= 0, REPT(" ",lookups!$O$2-LEN(SOURCE!L1739)), "")&amp;
" | "&amp; SOURCE!M1739&amp;      IF(lookups!$P$2-LEN(SOURCE!M1739) &gt;= 0, REPT(" ",lookups!$P$2-LEN(SOURCE!M1739)), "")&amp;
      "},"&amp;IF(SOURCE!O1739&lt;&gt;"",""&amp;SOURCE!O1739,"")
 )
)
)</f>
        <v>/* 1701 */  { fnExpMod,                     NOPARAM,                     "^MOD",                                        "^MOD",                                        (0 &lt;&lt; TAM_MAX_BITS) |     0, CAT_FNCT | SLS_ENABLED   | US_ENABLED   | EIM_DISABLED | PTP_NONE         },</v>
      </c>
    </row>
    <row r="1740" spans="1:1">
      <c r="A1740" s="80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IF(lookups!$E$2-LEN(SOURCE!C1740) &gt;= 0, REPT(" ",lookups!$E$2-LEN(SOURCE!C1740)), "")&amp;
      SOURCE!D1740&amp;", "&amp; IF(lookups!$F$2-LEN(SOURCE!D1740) &gt;= 0, REPT(" ",lookups!$F$2-LEN(SOURCE!D1740)), "")&amp;
      SOURCE!E1740&amp;", "&amp; IF(lookups!$G$2-LEN(SOURCE!E1740) &gt;=0, REPT(" ",lookups!$G$2-LEN(SOURCE!E1740)), "")&amp;
      SOURCE!F1740&amp;", "&amp; IF(lookups!$H$2-LEN(SOURCE!F1740) &gt;= 0, REPT(" ",lookups!$H$2-LEN(SOURCE!F1740)+2), "")&amp;"("&amp;
      SUBSTITUTE(TEXT(SOURCE!G1740,"??0"),"  ","")&amp;" &lt;&lt; TAM_MAX_BITS) |"&amp; IF(lookups!$I$2-3 &gt;= 0, REPT(" ",MAX(1,lookups!$I$2-5+4+1-1-LEN(  IF(ISTEXT(SOURCE!H1740),SOURCE!H1740,  SUBSTITUTE(SUBSTITUTE(TEXT(SOURCE!H1740,"????0"),"  ","")," ",""))   ))), "")&amp;
       IF(ISTEXT(SOURCE!H1740),SOURCE!H1740, SUBSTITUTE(SUBSTITUTE(TEXT(SOURCE!H1740,"????0"),"  ","")," ",""))   &amp;","&amp; IF(lookups!$J$2-3 &gt;= 0, REPT(" ",lookups!$J$2-3-5), "")&amp;
      SOURCE!I1740&amp;
" | "&amp; IF(lookups!$K$2-LEN(SOURCE!I1740) &gt;= 0, REPT(" ",lookups!$K$2-LEN(SOURCE!I1740)), "")&amp;
      SOURCE!J1740&amp;      IF(lookups!$L$2-LEN(SOURCE!J1740) &gt;= 0, REPT(" ",lookups!$L$2-LEN(SOURCE!J1740)), "")&amp;
" | "&amp; IF(lookups!$K$2-LEN(SOURCE!I1740) &gt;= 0, REPT(" ",lookups!$K$2-LEN(SOURCE!I1740)), "")&amp;
      SOURCE!K1740&amp;      IF(lookups!$L$2-LEN(SOURCE!K1740) &gt;= 0, REPT(" ",lookups!$M$2-LEN(SOURCE!K1740)), "")&amp;
" | "&amp; SOURCE!L1740&amp;      IF(lookups!$O$2-LEN(SOURCE!L1740) &gt;= 0, REPT(" ",lookups!$O$2-LEN(SOURCE!L1740)), "")&amp;
" | "&amp; SOURCE!M1740&amp;      IF(lookups!$P$2-LEN(SOURCE!M1740) &gt;= 0, REPT(" ",lookups!$P$2-LEN(SOURCE!M1740)), "")&amp;
      "},"&amp;IF(SOURCE!O1740&lt;&gt;"",""&amp;SOURCE!O1740,"")
 )
)
)</f>
        <v>/* 1702 */  { fnDeterminant,                NOPARAM,                     "|M|",                                         "|M|",                                         (0 &lt;&lt; TAM_MAX_BITS) |     0, CAT_FNCT | SLS_ENABLED   | US_ENABLED   | EIM_DISABLED | PTP_NONE         },</v>
      </c>
    </row>
    <row r="1741" spans="1:1">
      <c r="A1741" s="80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IF(lookups!$E$2-LEN(SOURCE!C1741) &gt;= 0, REPT(" ",lookups!$E$2-LEN(SOURCE!C1741)), "")&amp;
      SOURCE!D1741&amp;", "&amp; IF(lookups!$F$2-LEN(SOURCE!D1741) &gt;= 0, REPT(" ",lookups!$F$2-LEN(SOURCE!D1741)), "")&amp;
      SOURCE!E1741&amp;", "&amp; IF(lookups!$G$2-LEN(SOURCE!E1741) &gt;=0, REPT(" ",lookups!$G$2-LEN(SOURCE!E1741)), "")&amp;
      SOURCE!F1741&amp;", "&amp; IF(lookups!$H$2-LEN(SOURCE!F1741) &gt;= 0, REPT(" ",lookups!$H$2-LEN(SOURCE!F1741)+2), "")&amp;"("&amp;
      SUBSTITUTE(TEXT(SOURCE!G1741,"??0"),"  ","")&amp;" &lt;&lt; TAM_MAX_BITS) |"&amp; IF(lookups!$I$2-3 &gt;= 0, REPT(" ",MAX(1,lookups!$I$2-5+4+1-1-LEN(  IF(ISTEXT(SOURCE!H1741),SOURCE!H1741,  SUBSTITUTE(SUBSTITUTE(TEXT(SOURCE!H1741,"????0"),"  ","")," ",""))   ))), "")&amp;
       IF(ISTEXT(SOURCE!H1741),SOURCE!H1741, SUBSTITUTE(SUBSTITUTE(TEXT(SOURCE!H1741,"????0"),"  ","")," ",""))   &amp;","&amp; IF(lookups!$J$2-3 &gt;= 0, REPT(" ",lookups!$J$2-3-5), "")&amp;
      SOURCE!I1741&amp;
" | "&amp; IF(lookups!$K$2-LEN(SOURCE!I1741) &gt;= 0, REPT(" ",lookups!$K$2-LEN(SOURCE!I1741)), "")&amp;
      SOURCE!J1741&amp;      IF(lookups!$L$2-LEN(SOURCE!J1741) &gt;= 0, REPT(" ",lookups!$L$2-LEN(SOURCE!J1741)), "")&amp;
" | "&amp; IF(lookups!$K$2-LEN(SOURCE!I1741) &gt;= 0, REPT(" ",lookups!$K$2-LEN(SOURCE!I1741)), "")&amp;
      SOURCE!K1741&amp;      IF(lookups!$L$2-LEN(SOURCE!K1741) &gt;= 0, REPT(" ",lookups!$M$2-LEN(SOURCE!K1741)), "")&amp;
" | "&amp; SOURCE!L1741&amp;      IF(lookups!$O$2-LEN(SOURCE!L1741) &gt;= 0, REPT(" ",lookups!$O$2-LEN(SOURCE!L1741)), "")&amp;
" | "&amp; SOURCE!M1741&amp;      IF(lookups!$P$2-LEN(SOURCE!M1741) &gt;= 0, REPT(" ",lookups!$P$2-LEN(SOURCE!M1741)), "")&amp;
      "},"&amp;IF(SOURCE!O1741&lt;&gt;"",""&amp;SOURCE!O1741,"")
 )
)
)</f>
        <v>/* 1703 */  { fnParallel,                   NOPARAM,                     STD_PARALLEL,                                  STD_PARALLEL,                                  (0 &lt;&lt; TAM_MAX_BITS) |     0, CAT_FNCT | SLS_ENABLED   | US_ENABLED   | EIM_DISABLED | PTP_NONE         },//JM</v>
      </c>
    </row>
    <row r="1742" spans="1:1">
      <c r="A1742" s="80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IF(lookups!$E$2-LEN(SOURCE!C1742) &gt;= 0, REPT(" ",lookups!$E$2-LEN(SOURCE!C1742)), "")&amp;
      SOURCE!D1742&amp;", "&amp; IF(lookups!$F$2-LEN(SOURCE!D1742) &gt;= 0, REPT(" ",lookups!$F$2-LEN(SOURCE!D1742)), "")&amp;
      SOURCE!E1742&amp;", "&amp; IF(lookups!$G$2-LEN(SOURCE!E1742) &gt;=0, REPT(" ",lookups!$G$2-LEN(SOURCE!E1742)), "")&amp;
      SOURCE!F1742&amp;", "&amp; IF(lookups!$H$2-LEN(SOURCE!F1742) &gt;= 0, REPT(" ",lookups!$H$2-LEN(SOURCE!F1742)+2), "")&amp;"("&amp;
      SUBSTITUTE(TEXT(SOURCE!G1742,"??0"),"  ","")&amp;" &lt;&lt; TAM_MAX_BITS) |"&amp; IF(lookups!$I$2-3 &gt;= 0, REPT(" ",MAX(1,lookups!$I$2-5+4+1-1-LEN(  IF(ISTEXT(SOURCE!H1742),SOURCE!H1742,  SUBSTITUTE(SUBSTITUTE(TEXT(SOURCE!H1742,"????0"),"  ","")," ",""))   ))), "")&amp;
       IF(ISTEXT(SOURCE!H1742),SOURCE!H1742, SUBSTITUTE(SUBSTITUTE(TEXT(SOURCE!H1742,"????0"),"  ","")," ",""))   &amp;","&amp; IF(lookups!$J$2-3 &gt;= 0, REPT(" ",lookups!$J$2-3-5), "")&amp;
      SOURCE!I1742&amp;
" | "&amp; IF(lookups!$K$2-LEN(SOURCE!I1742) &gt;= 0, REPT(" ",lookups!$K$2-LEN(SOURCE!I1742)), "")&amp;
      SOURCE!J1742&amp;      IF(lookups!$L$2-LEN(SOURCE!J1742) &gt;= 0, REPT(" ",lookups!$L$2-LEN(SOURCE!J1742)), "")&amp;
" | "&amp; IF(lookups!$K$2-LEN(SOURCE!I1742) &gt;= 0, REPT(" ",lookups!$K$2-LEN(SOURCE!I1742)), "")&amp;
      SOURCE!K1742&amp;      IF(lookups!$L$2-LEN(SOURCE!K1742) &gt;= 0, REPT(" ",lookups!$M$2-LEN(SOURCE!K1742)), "")&amp;
" | "&amp; SOURCE!L1742&amp;      IF(lookups!$O$2-LEN(SOURCE!L1742) &gt;= 0, REPT(" ",lookups!$O$2-LEN(SOURCE!L1742)), "")&amp;
" | "&amp; SOURCE!M1742&amp;      IF(lookups!$P$2-LEN(SOURCE!M1742) &gt;= 0, REPT(" ",lookups!$P$2-LEN(SOURCE!M1742)), "")&amp;
      "},"&amp;IF(SOURCE!O1742&lt;&gt;"",""&amp;SOURCE!O1742,"")
 )
)
)</f>
        <v>/* 1704 */  { fnTranspose,                  NOPARAM,                     "[M]" STD_TRANSPOSED,                          "[M]" STD_TRANSPOSED,                          (0 &lt;&lt; TAM_MAX_BITS) |     0, CAT_FNCT | SLS_ENABLED   | US_ENABLED   | EIM_DISABLED | PTP_NONE         },</v>
      </c>
    </row>
    <row r="1743" spans="1:1">
      <c r="A1743" s="80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IF(lookups!$E$2-LEN(SOURCE!C1743) &gt;= 0, REPT(" ",lookups!$E$2-LEN(SOURCE!C1743)), "")&amp;
      SOURCE!D1743&amp;", "&amp; IF(lookups!$F$2-LEN(SOURCE!D1743) &gt;= 0, REPT(" ",lookups!$F$2-LEN(SOURCE!D1743)), "")&amp;
      SOURCE!E1743&amp;", "&amp; IF(lookups!$G$2-LEN(SOURCE!E1743) &gt;=0, REPT(" ",lookups!$G$2-LEN(SOURCE!E1743)), "")&amp;
      SOURCE!F1743&amp;", "&amp; IF(lookups!$H$2-LEN(SOURCE!F1743) &gt;= 0, REPT(" ",lookups!$H$2-LEN(SOURCE!F1743)+2), "")&amp;"("&amp;
      SUBSTITUTE(TEXT(SOURCE!G1743,"??0"),"  ","")&amp;" &lt;&lt; TAM_MAX_BITS) |"&amp; IF(lookups!$I$2-3 &gt;= 0, REPT(" ",MAX(1,lookups!$I$2-5+4+1-1-LEN(  IF(ISTEXT(SOURCE!H1743),SOURCE!H1743,  SUBSTITUTE(SUBSTITUTE(TEXT(SOURCE!H1743,"????0"),"  ","")," ",""))   ))), "")&amp;
       IF(ISTEXT(SOURCE!H1743),SOURCE!H1743, SUBSTITUTE(SUBSTITUTE(TEXT(SOURCE!H1743,"????0"),"  ","")," ",""))   &amp;","&amp; IF(lookups!$J$2-3 &gt;= 0, REPT(" ",lookups!$J$2-3-5), "")&amp;
      SOURCE!I1743&amp;
" | "&amp; IF(lookups!$K$2-LEN(SOURCE!I1743) &gt;= 0, REPT(" ",lookups!$K$2-LEN(SOURCE!I1743)), "")&amp;
      SOURCE!J1743&amp;      IF(lookups!$L$2-LEN(SOURCE!J1743) &gt;= 0, REPT(" ",lookups!$L$2-LEN(SOURCE!J1743)), "")&amp;
" | "&amp; IF(lookups!$K$2-LEN(SOURCE!I1743) &gt;= 0, REPT(" ",lookups!$K$2-LEN(SOURCE!I1743)), "")&amp;
      SOURCE!K1743&amp;      IF(lookups!$L$2-LEN(SOURCE!K1743) &gt;= 0, REPT(" ",lookups!$M$2-LEN(SOURCE!K1743)), "")&amp;
" | "&amp; SOURCE!L1743&amp;      IF(lookups!$O$2-LEN(SOURCE!L1743) &gt;= 0, REPT(" ",lookups!$O$2-LEN(SOURCE!L1743)), "")&amp;
" | "&amp; SOURCE!M1743&amp;      IF(lookups!$P$2-LEN(SOURCE!M1743) &gt;= 0, REPT(" ",lookups!$P$2-LEN(SOURCE!M1743)), "")&amp;
      "},"&amp;IF(SOURCE!O1743&lt;&gt;"",""&amp;SOURCE!O1743,"")
 )
)
)</f>
        <v>/* 1705 */  { fnInvertMatrix,               NOPARAM,                     "[M]" STD_SUP_MINUS_1,                         "[M]" STD_SUP_MINUS_1,                         (0 &lt;&lt; TAM_MAX_BITS) |     0, CAT_FNCT | SLS_ENABLED   | US_ENABLED   | EIM_DISABLED | PTP_NONE         },</v>
      </c>
    </row>
    <row r="1744" spans="1:1">
      <c r="A1744" s="80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IF(lookups!$E$2-LEN(SOURCE!C1744) &gt;= 0, REPT(" ",lookups!$E$2-LEN(SOURCE!C1744)), "")&amp;
      SOURCE!D1744&amp;", "&amp; IF(lookups!$F$2-LEN(SOURCE!D1744) &gt;= 0, REPT(" ",lookups!$F$2-LEN(SOURCE!D1744)), "")&amp;
      SOURCE!E1744&amp;", "&amp; IF(lookups!$G$2-LEN(SOURCE!E1744) &gt;=0, REPT(" ",lookups!$G$2-LEN(SOURCE!E1744)), "")&amp;
      SOURCE!F1744&amp;", "&amp; IF(lookups!$H$2-LEN(SOURCE!F1744) &gt;= 0, REPT(" ",lookups!$H$2-LEN(SOURCE!F1744)+2), "")&amp;"("&amp;
      SUBSTITUTE(TEXT(SOURCE!G1744,"??0"),"  ","")&amp;" &lt;&lt; TAM_MAX_BITS) |"&amp; IF(lookups!$I$2-3 &gt;= 0, REPT(" ",MAX(1,lookups!$I$2-5+4+1-1-LEN(  IF(ISTEXT(SOURCE!H1744),SOURCE!H1744,  SUBSTITUTE(SUBSTITUTE(TEXT(SOURCE!H1744,"????0"),"  ","")," ",""))   ))), "")&amp;
       IF(ISTEXT(SOURCE!H1744),SOURCE!H1744, SUBSTITUTE(SUBSTITUTE(TEXT(SOURCE!H1744,"????0"),"  ","")," ",""))   &amp;","&amp; IF(lookups!$J$2-3 &gt;= 0, REPT(" ",lookups!$J$2-3-5), "")&amp;
      SOURCE!I1744&amp;
" | "&amp; IF(lookups!$K$2-LEN(SOURCE!I1744) &gt;= 0, REPT(" ",lookups!$K$2-LEN(SOURCE!I1744)), "")&amp;
      SOURCE!J1744&amp;      IF(lookups!$L$2-LEN(SOURCE!J1744) &gt;= 0, REPT(" ",lookups!$L$2-LEN(SOURCE!J1744)), "")&amp;
" | "&amp; IF(lookups!$K$2-LEN(SOURCE!I1744) &gt;= 0, REPT(" ",lookups!$K$2-LEN(SOURCE!I1744)), "")&amp;
      SOURCE!K1744&amp;      IF(lookups!$L$2-LEN(SOURCE!K1744) &gt;= 0, REPT(" ",lookups!$M$2-LEN(SOURCE!K1744)), "")&amp;
" | "&amp; SOURCE!L1744&amp;      IF(lookups!$O$2-LEN(SOURCE!L1744) &gt;= 0, REPT(" ",lookups!$O$2-LEN(SOURCE!L1744)), "")&amp;
" | "&amp; SOURCE!M1744&amp;      IF(lookups!$P$2-LEN(SOURCE!M1744) &gt;= 0, REPT(" ",lookups!$P$2-LEN(SOURCE!M1744)), "")&amp;
      "},"&amp;IF(SOURCE!O1744&lt;&gt;"",""&amp;SOURCE!O1744,"")
 )
)
)</f>
        <v>/* 1706 */  { fnArg_all,                    NOPARAM/*#JM#*/,             STD_MEASURED_ANGLE,                            STD_MEASURED_ANGLE,                            (0 &lt;&lt; TAM_MAX_BITS) |     0, CAT_FNCT | SLS_ENABLED   | US_ENABLED   | EIM_ENABLED  | PTP_NONE         },</v>
      </c>
    </row>
    <row r="1745" spans="1:1">
      <c r="A1745" s="80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IF(lookups!$E$2-LEN(SOURCE!C1745) &gt;= 0, REPT(" ",lookups!$E$2-LEN(SOURCE!C1745)), "")&amp;
      SOURCE!D1745&amp;", "&amp; IF(lookups!$F$2-LEN(SOURCE!D1745) &gt;= 0, REPT(" ",lookups!$F$2-LEN(SOURCE!D1745)), "")&amp;
      SOURCE!E1745&amp;", "&amp; IF(lookups!$G$2-LEN(SOURCE!E1745) &gt;=0, REPT(" ",lookups!$G$2-LEN(SOURCE!E1745)), "")&amp;
      SOURCE!F1745&amp;", "&amp; IF(lookups!$H$2-LEN(SOURCE!F1745) &gt;= 0, REPT(" ",lookups!$H$2-LEN(SOURCE!F1745)+2), "")&amp;"("&amp;
      SUBSTITUTE(TEXT(SOURCE!G1745,"??0"),"  ","")&amp;" &lt;&lt; TAM_MAX_BITS) |"&amp; IF(lookups!$I$2-3 &gt;= 0, REPT(" ",MAX(1,lookups!$I$2-5+4+1-1-LEN(  IF(ISTEXT(SOURCE!H1745),SOURCE!H1745,  SUBSTITUTE(SUBSTITUTE(TEXT(SOURCE!H1745,"????0"),"  ","")," ",""))   ))), "")&amp;
       IF(ISTEXT(SOURCE!H1745),SOURCE!H1745, SUBSTITUTE(SUBSTITUTE(TEXT(SOURCE!H1745,"????0"),"  ","")," ",""))   &amp;","&amp; IF(lookups!$J$2-3 &gt;= 0, REPT(" ",lookups!$J$2-3-5), "")&amp;
      SOURCE!I1745&amp;
" | "&amp; IF(lookups!$K$2-LEN(SOURCE!I1745) &gt;= 0, REPT(" ",lookups!$K$2-LEN(SOURCE!I1745)), "")&amp;
      SOURCE!J1745&amp;      IF(lookups!$L$2-LEN(SOURCE!J1745) &gt;= 0, REPT(" ",lookups!$L$2-LEN(SOURCE!J1745)), "")&amp;
" | "&amp; IF(lookups!$K$2-LEN(SOURCE!I1745) &gt;= 0, REPT(" ",lookups!$K$2-LEN(SOURCE!I1745)), "")&amp;
      SOURCE!K1745&amp;      IF(lookups!$L$2-LEN(SOURCE!K1745) &gt;= 0, REPT(" ",lookups!$M$2-LEN(SOURCE!K1745)), "")&amp;
" | "&amp; SOURCE!L1745&amp;      IF(lookups!$O$2-LEN(SOURCE!L1745) &gt;= 0, REPT(" ",lookups!$O$2-LEN(SOURCE!L1745)), "")&amp;
" | "&amp; SOURCE!M1745&amp;      IF(lookups!$P$2-LEN(SOURCE!M1745) &gt;= 0, REPT(" ",lookups!$P$2-LEN(SOURCE!M1745)), "")&amp;
      "},"&amp;IF(SOURCE!O1745&lt;&gt;"",""&amp;SOURCE!O1745,"")
 )
)
)</f>
        <v>/* 1707 */  { itemToBeCoded,                NOPARAM,                     "1707",                                        "1707",                                        (0 &lt;&lt; TAM_MAX_BITS) |     0, CAT_FREE | SLS_ENABLED   | US_UNCHANGED | EIM_DISABLED | PTP_DISABLED     },</v>
      </c>
    </row>
    <row r="1746" spans="1:1">
      <c r="A1746" s="80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IF(lookups!$E$2-LEN(SOURCE!C1746) &gt;= 0, REPT(" ",lookups!$E$2-LEN(SOURCE!C1746)), "")&amp;
      SOURCE!D1746&amp;", "&amp; IF(lookups!$F$2-LEN(SOURCE!D1746) &gt;= 0, REPT(" ",lookups!$F$2-LEN(SOURCE!D1746)), "")&amp;
      SOURCE!E1746&amp;", "&amp; IF(lookups!$G$2-LEN(SOURCE!E1746) &gt;=0, REPT(" ",lookups!$G$2-LEN(SOURCE!E1746)), "")&amp;
      SOURCE!F1746&amp;", "&amp; IF(lookups!$H$2-LEN(SOURCE!F1746) &gt;= 0, REPT(" ",lookups!$H$2-LEN(SOURCE!F1746)+2), "")&amp;"("&amp;
      SUBSTITUTE(TEXT(SOURCE!G1746,"??0"),"  ","")&amp;" &lt;&lt; TAM_MAX_BITS) |"&amp; IF(lookups!$I$2-3 &gt;= 0, REPT(" ",MAX(1,lookups!$I$2-5+4+1-1-LEN(  IF(ISTEXT(SOURCE!H1746),SOURCE!H1746,  SUBSTITUTE(SUBSTITUTE(TEXT(SOURCE!H1746,"????0"),"  ","")," ",""))   ))), "")&amp;
       IF(ISTEXT(SOURCE!H1746),SOURCE!H1746, SUBSTITUTE(SUBSTITUTE(TEXT(SOURCE!H1746,"????0"),"  ","")," ",""))   &amp;","&amp; IF(lookups!$J$2-3 &gt;= 0, REPT(" ",lookups!$J$2-3-5), "")&amp;
      SOURCE!I1746&amp;
" | "&amp; IF(lookups!$K$2-LEN(SOURCE!I1746) &gt;= 0, REPT(" ",lookups!$K$2-LEN(SOURCE!I1746)), "")&amp;
      SOURCE!J1746&amp;      IF(lookups!$L$2-LEN(SOURCE!J1746) &gt;= 0, REPT(" ",lookups!$L$2-LEN(SOURCE!J1746)), "")&amp;
" | "&amp; IF(lookups!$K$2-LEN(SOURCE!I1746) &gt;= 0, REPT(" ",lookups!$K$2-LEN(SOURCE!I1746)), "")&amp;
      SOURCE!K1746&amp;      IF(lookups!$L$2-LEN(SOURCE!K1746) &gt;= 0, REPT(" ",lookups!$M$2-LEN(SOURCE!K1746)), "")&amp;
" | "&amp; SOURCE!L1746&amp;      IF(lookups!$O$2-LEN(SOURCE!L1746) &gt;= 0, REPT(" ",lookups!$O$2-LEN(SOURCE!L1746)), "")&amp;
" | "&amp; SOURCE!M1746&amp;      IF(lookups!$P$2-LEN(SOURCE!M1746) &gt;= 0, REPT(" ",lookups!$P$2-LEN(SOURCE!M1746)), "")&amp;
      "},"&amp;IF(SOURCE!O1746&lt;&gt;"",""&amp;SOURCE!O1746,"")
 )
)
)</f>
        <v>/* 1708 */  { itemToBeCoded,                NOPARAM,                     STD_PRINTER "ADV",                             STD_PRINTER "ADV",                             (0 &lt;&lt; TAM_MAX_BITS) |     0, CAT_FNCT | SLS_ENABLED   | US_ENABLED   | EIM_DISABLED | PTP_NONE         },</v>
      </c>
    </row>
    <row r="1747" spans="1:1">
      <c r="A1747" s="80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IF(lookups!$E$2-LEN(SOURCE!C1747) &gt;= 0, REPT(" ",lookups!$E$2-LEN(SOURCE!C1747)), "")&amp;
      SOURCE!D1747&amp;", "&amp; IF(lookups!$F$2-LEN(SOURCE!D1747) &gt;= 0, REPT(" ",lookups!$F$2-LEN(SOURCE!D1747)), "")&amp;
      SOURCE!E1747&amp;", "&amp; IF(lookups!$G$2-LEN(SOURCE!E1747) &gt;=0, REPT(" ",lookups!$G$2-LEN(SOURCE!E1747)), "")&amp;
      SOURCE!F1747&amp;", "&amp; IF(lookups!$H$2-LEN(SOURCE!F1747) &gt;= 0, REPT(" ",lookups!$H$2-LEN(SOURCE!F1747)+2), "")&amp;"("&amp;
      SUBSTITUTE(TEXT(SOURCE!G1747,"??0"),"  ","")&amp;" &lt;&lt; TAM_MAX_BITS) |"&amp; IF(lookups!$I$2-3 &gt;= 0, REPT(" ",MAX(1,lookups!$I$2-5+4+1-1-LEN(  IF(ISTEXT(SOURCE!H1747),SOURCE!H1747,  SUBSTITUTE(SUBSTITUTE(TEXT(SOURCE!H1747,"????0"),"  ","")," ",""))   ))), "")&amp;
       IF(ISTEXT(SOURCE!H1747),SOURCE!H1747, SUBSTITUTE(SUBSTITUTE(TEXT(SOURCE!H1747,"????0"),"  ","")," ",""))   &amp;","&amp; IF(lookups!$J$2-3 &gt;= 0, REPT(" ",lookups!$J$2-3-5), "")&amp;
      SOURCE!I1747&amp;
" | "&amp; IF(lookups!$K$2-LEN(SOURCE!I1747) &gt;= 0, REPT(" ",lookups!$K$2-LEN(SOURCE!I1747)), "")&amp;
      SOURCE!J1747&amp;      IF(lookups!$L$2-LEN(SOURCE!J1747) &gt;= 0, REPT(" ",lookups!$L$2-LEN(SOURCE!J1747)), "")&amp;
" | "&amp; IF(lookups!$K$2-LEN(SOURCE!I1747) &gt;= 0, REPT(" ",lookups!$K$2-LEN(SOURCE!I1747)), "")&amp;
      SOURCE!K1747&amp;      IF(lookups!$L$2-LEN(SOURCE!K1747) &gt;= 0, REPT(" ",lookups!$M$2-LEN(SOURCE!K1747)), "")&amp;
" | "&amp; SOURCE!L1747&amp;      IF(lookups!$O$2-LEN(SOURCE!L1747) &gt;= 0, REPT(" ",lookups!$O$2-LEN(SOURCE!L1747)), "")&amp;
" | "&amp; SOURCE!M1747&amp;      IF(lookups!$P$2-LEN(SOURCE!M1747) &gt;= 0, REPT(" ",lookups!$P$2-LEN(SOURCE!M1747)), "")&amp;
      "},"&amp;IF(SOURCE!O1747&lt;&gt;"",""&amp;SOURCE!O1747,"")
 )
)
)</f>
        <v>/* 1709 */  { itemToBeCoded,                NOPARAM,                     STD_PRINTER "CHAR",                            STD_PRINTER "CHAR",                            (0 &lt;&lt; TAM_MAX_BITS) |   127, CAT_FNCT | SLS_ENABLED   | US_ENABLED   | EIM_DISABLED | PTP_NUMBER_8     },</v>
      </c>
    </row>
    <row r="1748" spans="1:1">
      <c r="A1748" s="80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IF(lookups!$E$2-LEN(SOURCE!C1748) &gt;= 0, REPT(" ",lookups!$E$2-LEN(SOURCE!C1748)), "")&amp;
      SOURCE!D1748&amp;", "&amp; IF(lookups!$F$2-LEN(SOURCE!D1748) &gt;= 0, REPT(" ",lookups!$F$2-LEN(SOURCE!D1748)), "")&amp;
      SOURCE!E1748&amp;", "&amp; IF(lookups!$G$2-LEN(SOURCE!E1748) &gt;=0, REPT(" ",lookups!$G$2-LEN(SOURCE!E1748)), "")&amp;
      SOURCE!F1748&amp;", "&amp; IF(lookups!$H$2-LEN(SOURCE!F1748) &gt;= 0, REPT(" ",lookups!$H$2-LEN(SOURCE!F1748)+2), "")&amp;"("&amp;
      SUBSTITUTE(TEXT(SOURCE!G1748,"??0"),"  ","")&amp;" &lt;&lt; TAM_MAX_BITS) |"&amp; IF(lookups!$I$2-3 &gt;= 0, REPT(" ",MAX(1,lookups!$I$2-5+4+1-1-LEN(  IF(ISTEXT(SOURCE!H1748),SOURCE!H1748,  SUBSTITUTE(SUBSTITUTE(TEXT(SOURCE!H1748,"????0"),"  ","")," ",""))   ))), "")&amp;
       IF(ISTEXT(SOURCE!H1748),SOURCE!H1748, SUBSTITUTE(SUBSTITUTE(TEXT(SOURCE!H1748,"????0"),"  ","")," ",""))   &amp;","&amp; IF(lookups!$J$2-3 &gt;= 0, REPT(" ",lookups!$J$2-3-5), "")&amp;
      SOURCE!I1748&amp;
" | "&amp; IF(lookups!$K$2-LEN(SOURCE!I1748) &gt;= 0, REPT(" ",lookups!$K$2-LEN(SOURCE!I1748)), "")&amp;
      SOURCE!J1748&amp;      IF(lookups!$L$2-LEN(SOURCE!J1748) &gt;= 0, REPT(" ",lookups!$L$2-LEN(SOURCE!J1748)), "")&amp;
" | "&amp; IF(lookups!$K$2-LEN(SOURCE!I1748) &gt;= 0, REPT(" ",lookups!$K$2-LEN(SOURCE!I1748)), "")&amp;
      SOURCE!K1748&amp;      IF(lookups!$L$2-LEN(SOURCE!K1748) &gt;= 0, REPT(" ",lookups!$M$2-LEN(SOURCE!K1748)), "")&amp;
" | "&amp; SOURCE!L1748&amp;      IF(lookups!$O$2-LEN(SOURCE!L1748) &gt;= 0, REPT(" ",lookups!$O$2-LEN(SOURCE!L1748)), "")&amp;
" | "&amp; SOURCE!M1748&amp;      IF(lookups!$P$2-LEN(SOURCE!M1748) &gt;= 0, REPT(" ",lookups!$P$2-LEN(SOURCE!M1748)), "")&amp;
      "},"&amp;IF(SOURCE!O1748&lt;&gt;"",""&amp;SOURCE!O1748,"")
 )
)
)</f>
        <v>/* 1710 */  { itemToBeCoded,                NOPARAM,                     STD_PRINTER "DLAY",                            STD_PRINTER "DLAY",                            (0 &lt;&lt; TAM_MAX_BITS) |   127, CAT_FNCT | SLS_ENABLED   | US_ENABLED   | EIM_DISABLED | PTP_NUMBER_8     },</v>
      </c>
    </row>
    <row r="1749" spans="1:1">
      <c r="A1749" s="80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IF(lookups!$E$2-LEN(SOURCE!C1749) &gt;= 0, REPT(" ",lookups!$E$2-LEN(SOURCE!C1749)), "")&amp;
      SOURCE!D1749&amp;", "&amp; IF(lookups!$F$2-LEN(SOURCE!D1749) &gt;= 0, REPT(" ",lookups!$F$2-LEN(SOURCE!D1749)), "")&amp;
      SOURCE!E1749&amp;", "&amp; IF(lookups!$G$2-LEN(SOURCE!E1749) &gt;=0, REPT(" ",lookups!$G$2-LEN(SOURCE!E1749)), "")&amp;
      SOURCE!F1749&amp;", "&amp; IF(lookups!$H$2-LEN(SOURCE!F1749) &gt;= 0, REPT(" ",lookups!$H$2-LEN(SOURCE!F1749)+2), "")&amp;"("&amp;
      SUBSTITUTE(TEXT(SOURCE!G1749,"??0"),"  ","")&amp;" &lt;&lt; TAM_MAX_BITS) |"&amp; IF(lookups!$I$2-3 &gt;= 0, REPT(" ",MAX(1,lookups!$I$2-5+4+1-1-LEN(  IF(ISTEXT(SOURCE!H1749),SOURCE!H1749,  SUBSTITUTE(SUBSTITUTE(TEXT(SOURCE!H1749,"????0"),"  ","")," ",""))   ))), "")&amp;
       IF(ISTEXT(SOURCE!H1749),SOURCE!H1749, SUBSTITUTE(SUBSTITUTE(TEXT(SOURCE!H1749,"????0"),"  ","")," ",""))   &amp;","&amp; IF(lookups!$J$2-3 &gt;= 0, REPT(" ",lookups!$J$2-3-5), "")&amp;
      SOURCE!I1749&amp;
" | "&amp; IF(lookups!$K$2-LEN(SOURCE!I1749) &gt;= 0, REPT(" ",lookups!$K$2-LEN(SOURCE!I1749)), "")&amp;
      SOURCE!J1749&amp;      IF(lookups!$L$2-LEN(SOURCE!J1749) &gt;= 0, REPT(" ",lookups!$L$2-LEN(SOURCE!J1749)), "")&amp;
" | "&amp; IF(lookups!$K$2-LEN(SOURCE!I1749) &gt;= 0, REPT(" ",lookups!$K$2-LEN(SOURCE!I1749)), "")&amp;
      SOURCE!K1749&amp;      IF(lookups!$L$2-LEN(SOURCE!K1749) &gt;= 0, REPT(" ",lookups!$M$2-LEN(SOURCE!K1749)), "")&amp;
" | "&amp; SOURCE!L1749&amp;      IF(lookups!$O$2-LEN(SOURCE!L1749) &gt;= 0, REPT(" ",lookups!$O$2-LEN(SOURCE!L1749)), "")&amp;
" | "&amp; SOURCE!M1749&amp;      IF(lookups!$P$2-LEN(SOURCE!M1749) &gt;= 0, REPT(" ",lookups!$P$2-LEN(SOURCE!M1749)), "")&amp;
      "},"&amp;IF(SOURCE!O1749&lt;&gt;"",""&amp;SOURCE!O1749,"")
 )
)
)</f>
        <v>/* 1711 */  { itemToBeCoded,                NOPARAM,                     STD_PRINTER "LCD",                             STD_PRINTER "LCD",                             (0 &lt;&lt; TAM_MAX_BITS) |     0, CAT_FNCT | SLS_ENABLED   | US_ENABLED   | EIM_DISABLED | PTP_NONE         },</v>
      </c>
    </row>
    <row r="1750" spans="1:1">
      <c r="A1750" s="80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IF(lookups!$E$2-LEN(SOURCE!C1750) &gt;= 0, REPT(" ",lookups!$E$2-LEN(SOURCE!C1750)), "")&amp;
      SOURCE!D1750&amp;", "&amp; IF(lookups!$F$2-LEN(SOURCE!D1750) &gt;= 0, REPT(" ",lookups!$F$2-LEN(SOURCE!D1750)), "")&amp;
      SOURCE!E1750&amp;", "&amp; IF(lookups!$G$2-LEN(SOURCE!E1750) &gt;=0, REPT(" ",lookups!$G$2-LEN(SOURCE!E1750)), "")&amp;
      SOURCE!F1750&amp;", "&amp; IF(lookups!$H$2-LEN(SOURCE!F1750) &gt;= 0, REPT(" ",lookups!$H$2-LEN(SOURCE!F1750)+2), "")&amp;"("&amp;
      SUBSTITUTE(TEXT(SOURCE!G1750,"??0"),"  ","")&amp;" &lt;&lt; TAM_MAX_BITS) |"&amp; IF(lookups!$I$2-3 &gt;= 0, REPT(" ",MAX(1,lookups!$I$2-5+4+1-1-LEN(  IF(ISTEXT(SOURCE!H1750),SOURCE!H1750,  SUBSTITUTE(SUBSTITUTE(TEXT(SOURCE!H1750,"????0"),"  ","")," ",""))   ))), "")&amp;
       IF(ISTEXT(SOURCE!H1750),SOURCE!H1750, SUBSTITUTE(SUBSTITUTE(TEXT(SOURCE!H1750,"????0"),"  ","")," ",""))   &amp;","&amp; IF(lookups!$J$2-3 &gt;= 0, REPT(" ",lookups!$J$2-3-5), "")&amp;
      SOURCE!I1750&amp;
" | "&amp; IF(lookups!$K$2-LEN(SOURCE!I1750) &gt;= 0, REPT(" ",lookups!$K$2-LEN(SOURCE!I1750)), "")&amp;
      SOURCE!J1750&amp;      IF(lookups!$L$2-LEN(SOURCE!J1750) &gt;= 0, REPT(" ",lookups!$L$2-LEN(SOURCE!J1750)), "")&amp;
" | "&amp; IF(lookups!$K$2-LEN(SOURCE!I1750) &gt;= 0, REPT(" ",lookups!$K$2-LEN(SOURCE!I1750)), "")&amp;
      SOURCE!K1750&amp;      IF(lookups!$L$2-LEN(SOURCE!K1750) &gt;= 0, REPT(" ",lookups!$M$2-LEN(SOURCE!K1750)), "")&amp;
" | "&amp; SOURCE!L1750&amp;      IF(lookups!$O$2-LEN(SOURCE!L1750) &gt;= 0, REPT(" ",lookups!$O$2-LEN(SOURCE!L1750)), "")&amp;
" | "&amp; SOURCE!M1750&amp;      IF(lookups!$P$2-LEN(SOURCE!M1750) &gt;= 0, REPT(" ",lookups!$P$2-LEN(SOURCE!M1750)), "")&amp;
      "},"&amp;IF(SOURCE!O1750&lt;&gt;"",""&amp;SOURCE!O1750,"")
 )
)
)</f>
        <v>/* 1712 */  { itemToBeCoded,                NOPARAM,                     STD_PRINTER "MODE",                            STD_PRINTER "MODE",                            (0 &lt;&lt; TAM_MAX_BITS) |     3, CAT_FNCT | SLS_ENABLED   | US_ENABLED   | EIM_DISABLED | PTP_NUMBER_8     },</v>
      </c>
    </row>
    <row r="1751" spans="1:1">
      <c r="A1751" s="80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IF(lookups!$E$2-LEN(SOURCE!C1751) &gt;= 0, REPT(" ",lookups!$E$2-LEN(SOURCE!C1751)), "")&amp;
      SOURCE!D1751&amp;", "&amp; IF(lookups!$F$2-LEN(SOURCE!D1751) &gt;= 0, REPT(" ",lookups!$F$2-LEN(SOURCE!D1751)), "")&amp;
      SOURCE!E1751&amp;", "&amp; IF(lookups!$G$2-LEN(SOURCE!E1751) &gt;=0, REPT(" ",lookups!$G$2-LEN(SOURCE!E1751)), "")&amp;
      SOURCE!F1751&amp;", "&amp; IF(lookups!$H$2-LEN(SOURCE!F1751) &gt;= 0, REPT(" ",lookups!$H$2-LEN(SOURCE!F1751)+2), "")&amp;"("&amp;
      SUBSTITUTE(TEXT(SOURCE!G1751,"??0"),"  ","")&amp;" &lt;&lt; TAM_MAX_BITS) |"&amp; IF(lookups!$I$2-3 &gt;= 0, REPT(" ",MAX(1,lookups!$I$2-5+4+1-1-LEN(  IF(ISTEXT(SOURCE!H1751),SOURCE!H1751,  SUBSTITUTE(SUBSTITUTE(TEXT(SOURCE!H1751,"????0"),"  ","")," ",""))   ))), "")&amp;
       IF(ISTEXT(SOURCE!H1751),SOURCE!H1751, SUBSTITUTE(SUBSTITUTE(TEXT(SOURCE!H1751,"????0"),"  ","")," ",""))   &amp;","&amp; IF(lookups!$J$2-3 &gt;= 0, REPT(" ",lookups!$J$2-3-5), "")&amp;
      SOURCE!I1751&amp;
" | "&amp; IF(lookups!$K$2-LEN(SOURCE!I1751) &gt;= 0, REPT(" ",lookups!$K$2-LEN(SOURCE!I1751)), "")&amp;
      SOURCE!J1751&amp;      IF(lookups!$L$2-LEN(SOURCE!J1751) &gt;= 0, REPT(" ",lookups!$L$2-LEN(SOURCE!J1751)), "")&amp;
" | "&amp; IF(lookups!$K$2-LEN(SOURCE!I1751) &gt;= 0, REPT(" ",lookups!$K$2-LEN(SOURCE!I1751)), "")&amp;
      SOURCE!K1751&amp;      IF(lookups!$L$2-LEN(SOURCE!K1751) &gt;= 0, REPT(" ",lookups!$M$2-LEN(SOURCE!K1751)), "")&amp;
" | "&amp; SOURCE!L1751&amp;      IF(lookups!$O$2-LEN(SOURCE!L1751) &gt;= 0, REPT(" ",lookups!$O$2-LEN(SOURCE!L1751)), "")&amp;
" | "&amp; SOURCE!M1751&amp;      IF(lookups!$P$2-LEN(SOURCE!M1751) &gt;= 0, REPT(" ",lookups!$P$2-LEN(SOURCE!M1751)), "")&amp;
      "},"&amp;IF(SOURCE!O1751&lt;&gt;"",""&amp;SOURCE!O1751,"")
 )
)
)</f>
        <v>/* 1713 */  { fnExportProgram,              TM_LABEL,                    STD_PRINTER "PROG",                            STD_PRINTER "PROG",                            (0 &lt;&lt; TAM_MAX_BITS) |     0, CAT_FNCT | SLS_ENABLED   | US_CANCEL    | EIM_DISABLED | PTP_DISABLED     },</v>
      </c>
    </row>
    <row r="1752" spans="1:1">
      <c r="A1752" s="80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IF(lookups!$E$2-LEN(SOURCE!C1752) &gt;= 0, REPT(" ",lookups!$E$2-LEN(SOURCE!C1752)), "")&amp;
      SOURCE!D1752&amp;", "&amp; IF(lookups!$F$2-LEN(SOURCE!D1752) &gt;= 0, REPT(" ",lookups!$F$2-LEN(SOURCE!D1752)), "")&amp;
      SOURCE!E1752&amp;", "&amp; IF(lookups!$G$2-LEN(SOURCE!E1752) &gt;=0, REPT(" ",lookups!$G$2-LEN(SOURCE!E1752)), "")&amp;
      SOURCE!F1752&amp;", "&amp; IF(lookups!$H$2-LEN(SOURCE!F1752) &gt;= 0, REPT(" ",lookups!$H$2-LEN(SOURCE!F1752)+2), "")&amp;"("&amp;
      SUBSTITUTE(TEXT(SOURCE!G1752,"??0"),"  ","")&amp;" &lt;&lt; TAM_MAX_BITS) |"&amp; IF(lookups!$I$2-3 &gt;= 0, REPT(" ",MAX(1,lookups!$I$2-5+4+1-1-LEN(  IF(ISTEXT(SOURCE!H1752),SOURCE!H1752,  SUBSTITUTE(SUBSTITUTE(TEXT(SOURCE!H1752,"????0"),"  ","")," ",""))   ))), "")&amp;
       IF(ISTEXT(SOURCE!H1752),SOURCE!H1752, SUBSTITUTE(SUBSTITUTE(TEXT(SOURCE!H1752,"????0"),"  ","")," ",""))   &amp;","&amp; IF(lookups!$J$2-3 &gt;= 0, REPT(" ",lookups!$J$2-3-5), "")&amp;
      SOURCE!I1752&amp;
" | "&amp; IF(lookups!$K$2-LEN(SOURCE!I1752) &gt;= 0, REPT(" ",lookups!$K$2-LEN(SOURCE!I1752)), "")&amp;
      SOURCE!J1752&amp;      IF(lookups!$L$2-LEN(SOURCE!J1752) &gt;= 0, REPT(" ",lookups!$L$2-LEN(SOURCE!J1752)), "")&amp;
" | "&amp; IF(lookups!$K$2-LEN(SOURCE!I1752) &gt;= 0, REPT(" ",lookups!$K$2-LEN(SOURCE!I1752)), "")&amp;
      SOURCE!K1752&amp;      IF(lookups!$L$2-LEN(SOURCE!K1752) &gt;= 0, REPT(" ",lookups!$M$2-LEN(SOURCE!K1752)), "")&amp;
" | "&amp; SOURCE!L1752&amp;      IF(lookups!$O$2-LEN(SOURCE!L1752) &gt;= 0, REPT(" ",lookups!$O$2-LEN(SOURCE!L1752)), "")&amp;
" | "&amp; SOURCE!M1752&amp;      IF(lookups!$P$2-LEN(SOURCE!M1752) &gt;= 0, REPT(" ",lookups!$P$2-LEN(SOURCE!M1752)), "")&amp;
      "},"&amp;IF(SOURCE!O1752&lt;&gt;"",""&amp;SOURCE!O1752,"")
 )
)
)</f>
        <v>/* 1714 */  { itemToBeCoded,                NOPARAM,                     STD_PRINTER "r",                               STD_PRINTER "r",                               (0 &lt;&lt; TAM_MAX_BITS) |    99, CAT_FNCT | SLS_ENABLED   | US_ENABLED   | EIM_DISABLED | PTP_REGISTER     },</v>
      </c>
    </row>
    <row r="1753" spans="1:1">
      <c r="A1753" s="80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IF(lookups!$E$2-LEN(SOURCE!C1753) &gt;= 0, REPT(" ",lookups!$E$2-LEN(SOURCE!C1753)), "")&amp;
      SOURCE!D1753&amp;", "&amp; IF(lookups!$F$2-LEN(SOURCE!D1753) &gt;= 0, REPT(" ",lookups!$F$2-LEN(SOURCE!D1753)), "")&amp;
      SOURCE!E1753&amp;", "&amp; IF(lookups!$G$2-LEN(SOURCE!E1753) &gt;=0, REPT(" ",lookups!$G$2-LEN(SOURCE!E1753)), "")&amp;
      SOURCE!F1753&amp;", "&amp; IF(lookups!$H$2-LEN(SOURCE!F1753) &gt;= 0, REPT(" ",lookups!$H$2-LEN(SOURCE!F1753)+2), "")&amp;"("&amp;
      SUBSTITUTE(TEXT(SOURCE!G1753,"??0"),"  ","")&amp;" &lt;&lt; TAM_MAX_BITS) |"&amp; IF(lookups!$I$2-3 &gt;= 0, REPT(" ",MAX(1,lookups!$I$2-5+4+1-1-LEN(  IF(ISTEXT(SOURCE!H1753),SOURCE!H1753,  SUBSTITUTE(SUBSTITUTE(TEXT(SOURCE!H1753,"????0"),"  ","")," ",""))   ))), "")&amp;
       IF(ISTEXT(SOURCE!H1753),SOURCE!H1753, SUBSTITUTE(SUBSTITUTE(TEXT(SOURCE!H1753,"????0"),"  ","")," ",""))   &amp;","&amp; IF(lookups!$J$2-3 &gt;= 0, REPT(" ",lookups!$J$2-3-5), "")&amp;
      SOURCE!I1753&amp;
" | "&amp; IF(lookups!$K$2-LEN(SOURCE!I1753) &gt;= 0, REPT(" ",lookups!$K$2-LEN(SOURCE!I1753)), "")&amp;
      SOURCE!J1753&amp;      IF(lookups!$L$2-LEN(SOURCE!J1753) &gt;= 0, REPT(" ",lookups!$L$2-LEN(SOURCE!J1753)), "")&amp;
" | "&amp; IF(lookups!$K$2-LEN(SOURCE!I1753) &gt;= 0, REPT(" ",lookups!$K$2-LEN(SOURCE!I1753)), "")&amp;
      SOURCE!K1753&amp;      IF(lookups!$L$2-LEN(SOURCE!K1753) &gt;= 0, REPT(" ",lookups!$M$2-LEN(SOURCE!K1753)), "")&amp;
" | "&amp; SOURCE!L1753&amp;      IF(lookups!$O$2-LEN(SOURCE!L1753) &gt;= 0, REPT(" ",lookups!$O$2-LEN(SOURCE!L1753)), "")&amp;
" | "&amp; SOURCE!M1753&amp;      IF(lookups!$P$2-LEN(SOURCE!M1753) &gt;= 0, REPT(" ",lookups!$P$2-LEN(SOURCE!M1753)), "")&amp;
      "},"&amp;IF(SOURCE!O1753&lt;&gt;"",""&amp;SOURCE!O1753,"")
 )
)
)</f>
        <v>/* 1715 */  { itemToBeCoded,                NOPARAM,                     STD_PRINTER "REGS",                            STD_PRINTER "REGS",                            (0 &lt;&lt; TAM_MAX_BITS) |     0, CAT_FNCT | SLS_ENABLED   | US_ENABLED   | EIM_DISABLED | PTP_NONE         },</v>
      </c>
    </row>
    <row r="1754" spans="1:1">
      <c r="A1754" s="80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IF(lookups!$E$2-LEN(SOURCE!C1754) &gt;= 0, REPT(" ",lookups!$E$2-LEN(SOURCE!C1754)), "")&amp;
      SOURCE!D1754&amp;", "&amp; IF(lookups!$F$2-LEN(SOURCE!D1754) &gt;= 0, REPT(" ",lookups!$F$2-LEN(SOURCE!D1754)), "")&amp;
      SOURCE!E1754&amp;", "&amp; IF(lookups!$G$2-LEN(SOURCE!E1754) &gt;=0, REPT(" ",lookups!$G$2-LEN(SOURCE!E1754)), "")&amp;
      SOURCE!F1754&amp;", "&amp; IF(lookups!$H$2-LEN(SOURCE!F1754) &gt;= 0, REPT(" ",lookups!$H$2-LEN(SOURCE!F1754)+2), "")&amp;"("&amp;
      SUBSTITUTE(TEXT(SOURCE!G1754,"??0"),"  ","")&amp;" &lt;&lt; TAM_MAX_BITS) |"&amp; IF(lookups!$I$2-3 &gt;= 0, REPT(" ",MAX(1,lookups!$I$2-5+4+1-1-LEN(  IF(ISTEXT(SOURCE!H1754),SOURCE!H1754,  SUBSTITUTE(SUBSTITUTE(TEXT(SOURCE!H1754,"????0"),"  ","")," ",""))   ))), "")&amp;
       IF(ISTEXT(SOURCE!H1754),SOURCE!H1754, SUBSTITUTE(SUBSTITUTE(TEXT(SOURCE!H1754,"????0"),"  ","")," ",""))   &amp;","&amp; IF(lookups!$J$2-3 &gt;= 0, REPT(" ",lookups!$J$2-3-5), "")&amp;
      SOURCE!I1754&amp;
" | "&amp; IF(lookups!$K$2-LEN(SOURCE!I1754) &gt;= 0, REPT(" ",lookups!$K$2-LEN(SOURCE!I1754)), "")&amp;
      SOURCE!J1754&amp;      IF(lookups!$L$2-LEN(SOURCE!J1754) &gt;= 0, REPT(" ",lookups!$L$2-LEN(SOURCE!J1754)), "")&amp;
" | "&amp; IF(lookups!$K$2-LEN(SOURCE!I1754) &gt;= 0, REPT(" ",lookups!$K$2-LEN(SOURCE!I1754)), "")&amp;
      SOURCE!K1754&amp;      IF(lookups!$L$2-LEN(SOURCE!K1754) &gt;= 0, REPT(" ",lookups!$M$2-LEN(SOURCE!K1754)), "")&amp;
" | "&amp; SOURCE!L1754&amp;      IF(lookups!$O$2-LEN(SOURCE!L1754) &gt;= 0, REPT(" ",lookups!$O$2-LEN(SOURCE!L1754)), "")&amp;
" | "&amp; SOURCE!M1754&amp;      IF(lookups!$P$2-LEN(SOURCE!M1754) &gt;= 0, REPT(" ",lookups!$P$2-LEN(SOURCE!M1754)), "")&amp;
      "},"&amp;IF(SOURCE!O1754&lt;&gt;"",""&amp;SOURCE!O1754,"")
 )
)
)</f>
        <v>/* 1716 */  { fnP_All_Regs,                 1              /*#JM#*/,     STD_PRINTER "STK",                             STD_PRINTER "STK",                             (0 &lt;&lt; TAM_MAX_BITS) |     0, CAT_FNCT | SLS_ENABLED   | US_ENABLED   | EIM_DISABLED | PTP_NONE         },</v>
      </c>
    </row>
    <row r="1755" spans="1:1">
      <c r="A1755" s="80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IF(lookups!$E$2-LEN(SOURCE!C1755) &gt;= 0, REPT(" ",lookups!$E$2-LEN(SOURCE!C1755)), "")&amp;
      SOURCE!D1755&amp;", "&amp; IF(lookups!$F$2-LEN(SOURCE!D1755) &gt;= 0, REPT(" ",lookups!$F$2-LEN(SOURCE!D1755)), "")&amp;
      SOURCE!E1755&amp;", "&amp; IF(lookups!$G$2-LEN(SOURCE!E1755) &gt;=0, REPT(" ",lookups!$G$2-LEN(SOURCE!E1755)), "")&amp;
      SOURCE!F1755&amp;", "&amp; IF(lookups!$H$2-LEN(SOURCE!F1755) &gt;= 0, REPT(" ",lookups!$H$2-LEN(SOURCE!F1755)+2), "")&amp;"("&amp;
      SUBSTITUTE(TEXT(SOURCE!G1755,"??0"),"  ","")&amp;" &lt;&lt; TAM_MAX_BITS) |"&amp; IF(lookups!$I$2-3 &gt;= 0, REPT(" ",MAX(1,lookups!$I$2-5+4+1-1-LEN(  IF(ISTEXT(SOURCE!H1755),SOURCE!H1755,  SUBSTITUTE(SUBSTITUTE(TEXT(SOURCE!H1755,"????0"),"  ","")," ",""))   ))), "")&amp;
       IF(ISTEXT(SOURCE!H1755),SOURCE!H1755, SUBSTITUTE(SUBSTITUTE(TEXT(SOURCE!H1755,"????0"),"  ","")," ",""))   &amp;","&amp; IF(lookups!$J$2-3 &gt;= 0, REPT(" ",lookups!$J$2-3-5), "")&amp;
      SOURCE!I1755&amp;
" | "&amp; IF(lookups!$K$2-LEN(SOURCE!I1755) &gt;= 0, REPT(" ",lookups!$K$2-LEN(SOURCE!I1755)), "")&amp;
      SOURCE!J1755&amp;      IF(lookups!$L$2-LEN(SOURCE!J1755) &gt;= 0, REPT(" ",lookups!$L$2-LEN(SOURCE!J1755)), "")&amp;
" | "&amp; IF(lookups!$K$2-LEN(SOURCE!I1755) &gt;= 0, REPT(" ",lookups!$K$2-LEN(SOURCE!I1755)), "")&amp;
      SOURCE!K1755&amp;      IF(lookups!$L$2-LEN(SOURCE!K1755) &gt;= 0, REPT(" ",lookups!$M$2-LEN(SOURCE!K1755)), "")&amp;
" | "&amp; SOURCE!L1755&amp;      IF(lookups!$O$2-LEN(SOURCE!L1755) &gt;= 0, REPT(" ",lookups!$O$2-LEN(SOURCE!L1755)), "")&amp;
" | "&amp; SOURCE!M1755&amp;      IF(lookups!$P$2-LEN(SOURCE!M1755) &gt;= 0, REPT(" ",lookups!$P$2-LEN(SOURCE!M1755)), "")&amp;
      "},"&amp;IF(SOURCE!O1755&lt;&gt;"",""&amp;SOURCE!O1755,"")
 )
)
)</f>
        <v>/* 1717 */  { itemToBeCoded,                NOPARAM,                     STD_PRINTER "TAB",                             STD_PRINTER "TAB",                             (0 &lt;&lt; TAM_MAX_BITS) |   127, CAT_FNCT | SLS_ENABLED   | US_ENABLED   | EIM_DISABLED | PTP_NUMBER_8     },</v>
      </c>
    </row>
    <row r="1756" spans="1:1">
      <c r="A1756" s="80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IF(lookups!$E$2-LEN(SOURCE!C1756) &gt;= 0, REPT(" ",lookups!$E$2-LEN(SOURCE!C1756)), "")&amp;
      SOURCE!D1756&amp;", "&amp; IF(lookups!$F$2-LEN(SOURCE!D1756) &gt;= 0, REPT(" ",lookups!$F$2-LEN(SOURCE!D1756)), "")&amp;
      SOURCE!E1756&amp;", "&amp; IF(lookups!$G$2-LEN(SOURCE!E1756) &gt;=0, REPT(" ",lookups!$G$2-LEN(SOURCE!E1756)), "")&amp;
      SOURCE!F1756&amp;", "&amp; IF(lookups!$H$2-LEN(SOURCE!F1756) &gt;= 0, REPT(" ",lookups!$H$2-LEN(SOURCE!F1756)+2), "")&amp;"("&amp;
      SUBSTITUTE(TEXT(SOURCE!G1756,"??0"),"  ","")&amp;" &lt;&lt; TAM_MAX_BITS) |"&amp; IF(lookups!$I$2-3 &gt;= 0, REPT(" ",MAX(1,lookups!$I$2-5+4+1-1-LEN(  IF(ISTEXT(SOURCE!H1756),SOURCE!H1756,  SUBSTITUTE(SUBSTITUTE(TEXT(SOURCE!H1756,"????0"),"  ","")," ",""))   ))), "")&amp;
       IF(ISTEXT(SOURCE!H1756),SOURCE!H1756, SUBSTITUTE(SUBSTITUTE(TEXT(SOURCE!H1756,"????0"),"  ","")," ",""))   &amp;","&amp; IF(lookups!$J$2-3 &gt;= 0, REPT(" ",lookups!$J$2-3-5), "")&amp;
      SOURCE!I1756&amp;
" | "&amp; IF(lookups!$K$2-LEN(SOURCE!I1756) &gt;= 0, REPT(" ",lookups!$K$2-LEN(SOURCE!I1756)), "")&amp;
      SOURCE!J1756&amp;      IF(lookups!$L$2-LEN(SOURCE!J1756) &gt;= 0, REPT(" ",lookups!$L$2-LEN(SOURCE!J1756)), "")&amp;
" | "&amp; IF(lookups!$K$2-LEN(SOURCE!I1756) &gt;= 0, REPT(" ",lookups!$K$2-LEN(SOURCE!I1756)), "")&amp;
      SOURCE!K1756&amp;      IF(lookups!$L$2-LEN(SOURCE!K1756) &gt;= 0, REPT(" ",lookups!$M$2-LEN(SOURCE!K1756)), "")&amp;
" | "&amp; SOURCE!L1756&amp;      IF(lookups!$O$2-LEN(SOURCE!L1756) &gt;= 0, REPT(" ",lookups!$O$2-LEN(SOURCE!L1756)), "")&amp;
" | "&amp; SOURCE!M1756&amp;      IF(lookups!$P$2-LEN(SOURCE!M1756) &gt;= 0, REPT(" ",lookups!$P$2-LEN(SOURCE!M1756)), "")&amp;
      "},"&amp;IF(SOURCE!O1756&lt;&gt;"",""&amp;SOURCE!O1756,"")
 )
)
)</f>
        <v>/* 1718 */  { itemToBeCoded,                NOPARAM,                     STD_PRINTER "USER",                            STD_PRINTER "USER",                            (0 &lt;&lt; TAM_MAX_BITS) |     0, CAT_FNCT | SLS_ENABLED   | US_ENABLED   | EIM_DISABLED | PTP_NONE         },</v>
      </c>
    </row>
    <row r="1757" spans="1:1">
      <c r="A1757" s="80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IF(lookups!$E$2-LEN(SOURCE!C1757) &gt;= 0, REPT(" ",lookups!$E$2-LEN(SOURCE!C1757)), "")&amp;
      SOURCE!D1757&amp;", "&amp; IF(lookups!$F$2-LEN(SOURCE!D1757) &gt;= 0, REPT(" ",lookups!$F$2-LEN(SOURCE!D1757)), "")&amp;
      SOURCE!E1757&amp;", "&amp; IF(lookups!$G$2-LEN(SOURCE!E1757) &gt;=0, REPT(" ",lookups!$G$2-LEN(SOURCE!E1757)), "")&amp;
      SOURCE!F1757&amp;", "&amp; IF(lookups!$H$2-LEN(SOURCE!F1757) &gt;= 0, REPT(" ",lookups!$H$2-LEN(SOURCE!F1757)+2), "")&amp;"("&amp;
      SUBSTITUTE(TEXT(SOURCE!G1757,"??0"),"  ","")&amp;" &lt;&lt; TAM_MAX_BITS) |"&amp; IF(lookups!$I$2-3 &gt;= 0, REPT(" ",MAX(1,lookups!$I$2-5+4+1-1-LEN(  IF(ISTEXT(SOURCE!H1757),SOURCE!H1757,  SUBSTITUTE(SUBSTITUTE(TEXT(SOURCE!H1757,"????0"),"  ","")," ",""))   ))), "")&amp;
       IF(ISTEXT(SOURCE!H1757),SOURCE!H1757, SUBSTITUTE(SUBSTITUTE(TEXT(SOURCE!H1757,"????0"),"  ","")," ",""))   &amp;","&amp; IF(lookups!$J$2-3 &gt;= 0, REPT(" ",lookups!$J$2-3-5), "")&amp;
      SOURCE!I1757&amp;
" | "&amp; IF(lookups!$K$2-LEN(SOURCE!I1757) &gt;= 0, REPT(" ",lookups!$K$2-LEN(SOURCE!I1757)), "")&amp;
      SOURCE!J1757&amp;      IF(lookups!$L$2-LEN(SOURCE!J1757) &gt;= 0, REPT(" ",lookups!$L$2-LEN(SOURCE!J1757)), "")&amp;
" | "&amp; IF(lookups!$K$2-LEN(SOURCE!I1757) &gt;= 0, REPT(" ",lookups!$K$2-LEN(SOURCE!I1757)), "")&amp;
      SOURCE!K1757&amp;      IF(lookups!$L$2-LEN(SOURCE!K1757) &gt;= 0, REPT(" ",lookups!$M$2-LEN(SOURCE!K1757)), "")&amp;
" | "&amp; SOURCE!L1757&amp;      IF(lookups!$O$2-LEN(SOURCE!L1757) &gt;= 0, REPT(" ",lookups!$O$2-LEN(SOURCE!L1757)), "")&amp;
" | "&amp; SOURCE!M1757&amp;      IF(lookups!$P$2-LEN(SOURCE!M1757) &gt;= 0, REPT(" ",lookups!$P$2-LEN(SOURCE!M1757)), "")&amp;
      "},"&amp;IF(SOURCE!O1757&lt;&gt;"",""&amp;SOURCE!O1757,"")
 )
)
)</f>
        <v>/* 1719 */  { itemToBeCoded,                NOPARAM,                     STD_PRINTER "WIDTH",                           STD_PRINTER "WIDTH",                           (0 &lt;&lt; TAM_MAX_BITS) |     0, CAT_FNCT | SLS_ENABLED   | US_ENABLED   | EIM_DISABLED | PTP_NONE         },</v>
      </c>
    </row>
    <row r="1758" spans="1:1">
      <c r="A1758" s="80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IF(lookups!$E$2-LEN(SOURCE!C1758) &gt;= 0, REPT(" ",lookups!$E$2-LEN(SOURCE!C1758)), "")&amp;
      SOURCE!D1758&amp;", "&amp; IF(lookups!$F$2-LEN(SOURCE!D1758) &gt;= 0, REPT(" ",lookups!$F$2-LEN(SOURCE!D1758)), "")&amp;
      SOURCE!E1758&amp;", "&amp; IF(lookups!$G$2-LEN(SOURCE!E1758) &gt;=0, REPT(" ",lookups!$G$2-LEN(SOURCE!E1758)), "")&amp;
      SOURCE!F1758&amp;", "&amp; IF(lookups!$H$2-LEN(SOURCE!F1758) &gt;= 0, REPT(" ",lookups!$H$2-LEN(SOURCE!F1758)+2), "")&amp;"("&amp;
      SUBSTITUTE(TEXT(SOURCE!G1758,"??0"),"  ","")&amp;" &lt;&lt; TAM_MAX_BITS) |"&amp; IF(lookups!$I$2-3 &gt;= 0, REPT(" ",MAX(1,lookups!$I$2-5+4+1-1-LEN(  IF(ISTEXT(SOURCE!H1758),SOURCE!H1758,  SUBSTITUTE(SUBSTITUTE(TEXT(SOURCE!H1758,"????0"),"  ","")," ",""))   ))), "")&amp;
       IF(ISTEXT(SOURCE!H1758),SOURCE!H1758, SUBSTITUTE(SUBSTITUTE(TEXT(SOURCE!H1758,"????0"),"  ","")," ",""))   &amp;","&amp; IF(lookups!$J$2-3 &gt;= 0, REPT(" ",lookups!$J$2-3-5), "")&amp;
      SOURCE!I1758&amp;
" | "&amp; IF(lookups!$K$2-LEN(SOURCE!I1758) &gt;= 0, REPT(" ",lookups!$K$2-LEN(SOURCE!I1758)), "")&amp;
      SOURCE!J1758&amp;      IF(lookups!$L$2-LEN(SOURCE!J1758) &gt;= 0, REPT(" ",lookups!$L$2-LEN(SOURCE!J1758)), "")&amp;
" | "&amp; IF(lookups!$K$2-LEN(SOURCE!I1758) &gt;= 0, REPT(" ",lookups!$K$2-LEN(SOURCE!I1758)), "")&amp;
      SOURCE!K1758&amp;      IF(lookups!$L$2-LEN(SOURCE!K1758) &gt;= 0, REPT(" ",lookups!$M$2-LEN(SOURCE!K1758)), "")&amp;
" | "&amp; SOURCE!L1758&amp;      IF(lookups!$O$2-LEN(SOURCE!L1758) &gt;= 0, REPT(" ",lookups!$O$2-LEN(SOURCE!L1758)), "")&amp;
" | "&amp; SOURCE!M1758&amp;      IF(lookups!$P$2-LEN(SOURCE!M1758) &gt;= 0, REPT(" ",lookups!$P$2-LEN(SOURCE!M1758)), "")&amp;
      "},"&amp;IF(SOURCE!O1758&lt;&gt;"",""&amp;SOURCE!O1758,"")
 )
)
)</f>
        <v>/* 1720 */  { itemToBeCoded,                NOPARAM,                     STD_PRINTER STD_SIGMA,                         STD_PRINTER STD_SIGMA,                         (0 &lt;&lt; TAM_MAX_BITS) |     0, CAT_FNCT | SLS_ENABLED   | US_ENABLED   | EIM_DISABLED | PTP_NONE         },</v>
      </c>
    </row>
    <row r="1759" spans="1:1">
      <c r="A1759" s="80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IF(lookups!$E$2-LEN(SOURCE!C1759) &gt;= 0, REPT(" ",lookups!$E$2-LEN(SOURCE!C1759)), "")&amp;
      SOURCE!D1759&amp;", "&amp; IF(lookups!$F$2-LEN(SOURCE!D1759) &gt;= 0, REPT(" ",lookups!$F$2-LEN(SOURCE!D1759)), "")&amp;
      SOURCE!E1759&amp;", "&amp; IF(lookups!$G$2-LEN(SOURCE!E1759) &gt;=0, REPT(" ",lookups!$G$2-LEN(SOURCE!E1759)), "")&amp;
      SOURCE!F1759&amp;", "&amp; IF(lookups!$H$2-LEN(SOURCE!F1759) &gt;= 0, REPT(" ",lookups!$H$2-LEN(SOURCE!F1759)+2), "")&amp;"("&amp;
      SUBSTITUTE(TEXT(SOURCE!G1759,"??0"),"  ","")&amp;" &lt;&lt; TAM_MAX_BITS) |"&amp; IF(lookups!$I$2-3 &gt;= 0, REPT(" ",MAX(1,lookups!$I$2-5+4+1-1-LEN(  IF(ISTEXT(SOURCE!H1759),SOURCE!H1759,  SUBSTITUTE(SUBSTITUTE(TEXT(SOURCE!H1759,"????0"),"  ","")," ",""))   ))), "")&amp;
       IF(ISTEXT(SOURCE!H1759),SOURCE!H1759, SUBSTITUTE(SUBSTITUTE(TEXT(SOURCE!H1759,"????0"),"  ","")," ",""))   &amp;","&amp; IF(lookups!$J$2-3 &gt;= 0, REPT(" ",lookups!$J$2-3-5), "")&amp;
      SOURCE!I1759&amp;
" | "&amp; IF(lookups!$K$2-LEN(SOURCE!I1759) &gt;= 0, REPT(" ",lookups!$K$2-LEN(SOURCE!I1759)), "")&amp;
      SOURCE!J1759&amp;      IF(lookups!$L$2-LEN(SOURCE!J1759) &gt;= 0, REPT(" ",lookups!$L$2-LEN(SOURCE!J1759)), "")&amp;
" | "&amp; IF(lookups!$K$2-LEN(SOURCE!I1759) &gt;= 0, REPT(" ",lookups!$K$2-LEN(SOURCE!I1759)), "")&amp;
      SOURCE!K1759&amp;      IF(lookups!$L$2-LEN(SOURCE!K1759) &gt;= 0, REPT(" ",lookups!$M$2-LEN(SOURCE!K1759)), "")&amp;
" | "&amp; SOURCE!L1759&amp;      IF(lookups!$O$2-LEN(SOURCE!L1759) &gt;= 0, REPT(" ",lookups!$O$2-LEN(SOURCE!L1759)), "")&amp;
" | "&amp; SOURCE!M1759&amp;      IF(lookups!$P$2-LEN(SOURCE!M1759) &gt;= 0, REPT(" ",lookups!$P$2-LEN(SOURCE!M1759)), "")&amp;
      "},"&amp;IF(SOURCE!O1759&lt;&gt;"",""&amp;SOURCE!O1759,"")
 )
)
)</f>
        <v>/* 1721 */  { itemToBeCoded,                NOPARAM,                     STD_PRINTER "#",                               STD_PRINTER "#",                               (0 &lt;&lt; TAM_MAX_BITS) |     0, CAT_FNCT | SLS_ENABLED   | US_ENABLED   | EIM_DISABLED | PTP_NONE         },</v>
      </c>
    </row>
    <row r="1760" spans="1:1">
      <c r="A1760" s="80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IF(lookups!$E$2-LEN(SOURCE!C1760) &gt;= 0, REPT(" ",lookups!$E$2-LEN(SOURCE!C1760)), "")&amp;
      SOURCE!D1760&amp;", "&amp; IF(lookups!$F$2-LEN(SOURCE!D1760) &gt;= 0, REPT(" ",lookups!$F$2-LEN(SOURCE!D1760)), "")&amp;
      SOURCE!E1760&amp;", "&amp; IF(lookups!$G$2-LEN(SOURCE!E1760) &gt;=0, REPT(" ",lookups!$G$2-LEN(SOURCE!E1760)), "")&amp;
      SOURCE!F1760&amp;", "&amp; IF(lookups!$H$2-LEN(SOURCE!F1760) &gt;= 0, REPT(" ",lookups!$H$2-LEN(SOURCE!F1760)+2), "")&amp;"("&amp;
      SUBSTITUTE(TEXT(SOURCE!G1760,"??0"),"  ","")&amp;" &lt;&lt; TAM_MAX_BITS) |"&amp; IF(lookups!$I$2-3 &gt;= 0, REPT(" ",MAX(1,lookups!$I$2-5+4+1-1-LEN(  IF(ISTEXT(SOURCE!H1760),SOURCE!H1760,  SUBSTITUTE(SUBSTITUTE(TEXT(SOURCE!H1760,"????0"),"  ","")," ",""))   ))), "")&amp;
       IF(ISTEXT(SOURCE!H1760),SOURCE!H1760, SUBSTITUTE(SUBSTITUTE(TEXT(SOURCE!H1760,"????0"),"  ","")," ",""))   &amp;","&amp; IF(lookups!$J$2-3 &gt;= 0, REPT(" ",lookups!$J$2-3-5), "")&amp;
      SOURCE!I1760&amp;
" | "&amp; IF(lookups!$K$2-LEN(SOURCE!I1760) &gt;= 0, REPT(" ",lookups!$K$2-LEN(SOURCE!I1760)), "")&amp;
      SOURCE!J1760&amp;      IF(lookups!$L$2-LEN(SOURCE!J1760) &gt;= 0, REPT(" ",lookups!$L$2-LEN(SOURCE!J1760)), "")&amp;
" | "&amp; IF(lookups!$K$2-LEN(SOURCE!I1760) &gt;= 0, REPT(" ",lookups!$K$2-LEN(SOURCE!I1760)), "")&amp;
      SOURCE!K1760&amp;      IF(lookups!$L$2-LEN(SOURCE!K1760) &gt;= 0, REPT(" ",lookups!$M$2-LEN(SOURCE!K1760)), "")&amp;
" | "&amp; SOURCE!L1760&amp;      IF(lookups!$O$2-LEN(SOURCE!L1760) &gt;= 0, REPT(" ",lookups!$O$2-LEN(SOURCE!L1760)), "")&amp;
" | "&amp; SOURCE!M1760&amp;      IF(lookups!$P$2-LEN(SOURCE!M1760) &gt;= 0, REPT(" ",lookups!$P$2-LEN(SOURCE!M1760)), "")&amp;
      "},"&amp;IF(SOURCE!O1760&lt;&gt;"",""&amp;SOURCE!O1760,"")
 )
)
)</f>
        <v/>
      </c>
    </row>
    <row r="1761" spans="1:1">
      <c r="A1761" s="80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IF(lookups!$E$2-LEN(SOURCE!C1761) &gt;= 0, REPT(" ",lookups!$E$2-LEN(SOURCE!C1761)), "")&amp;
      SOURCE!D1761&amp;", "&amp; IF(lookups!$F$2-LEN(SOURCE!D1761) &gt;= 0, REPT(" ",lookups!$F$2-LEN(SOURCE!D1761)), "")&amp;
      SOURCE!E1761&amp;", "&amp; IF(lookups!$G$2-LEN(SOURCE!E1761) &gt;=0, REPT(" ",lookups!$G$2-LEN(SOURCE!E1761)), "")&amp;
      SOURCE!F1761&amp;", "&amp; IF(lookups!$H$2-LEN(SOURCE!F1761) &gt;= 0, REPT(" ",lookups!$H$2-LEN(SOURCE!F1761)+2), "")&amp;"("&amp;
      SUBSTITUTE(TEXT(SOURCE!G1761,"??0"),"  ","")&amp;" &lt;&lt; TAM_MAX_BITS) |"&amp; IF(lookups!$I$2-3 &gt;= 0, REPT(" ",MAX(1,lookups!$I$2-5+4+1-1-LEN(  IF(ISTEXT(SOURCE!H1761),SOURCE!H1761,  SUBSTITUTE(SUBSTITUTE(TEXT(SOURCE!H1761,"????0"),"  ","")," ",""))   ))), "")&amp;
       IF(ISTEXT(SOURCE!H1761),SOURCE!H1761, SUBSTITUTE(SUBSTITUTE(TEXT(SOURCE!H1761,"????0"),"  ","")," ",""))   &amp;","&amp; IF(lookups!$J$2-3 &gt;= 0, REPT(" ",lookups!$J$2-3-5), "")&amp;
      SOURCE!I1761&amp;
" | "&amp; IF(lookups!$K$2-LEN(SOURCE!I1761) &gt;= 0, REPT(" ",lookups!$K$2-LEN(SOURCE!I1761)), "")&amp;
      SOURCE!J1761&amp;      IF(lookups!$L$2-LEN(SOURCE!J1761) &gt;= 0, REPT(" ",lookups!$L$2-LEN(SOURCE!J1761)), "")&amp;
" | "&amp; IF(lookups!$K$2-LEN(SOURCE!I1761) &gt;= 0, REPT(" ",lookups!$K$2-LEN(SOURCE!I1761)), "")&amp;
      SOURCE!K1761&amp;      IF(lookups!$L$2-LEN(SOURCE!K1761) &gt;= 0, REPT(" ",lookups!$M$2-LEN(SOURCE!K1761)), "")&amp;
" | "&amp; SOURCE!L1761&amp;      IF(lookups!$O$2-LEN(SOURCE!L1761) &gt;= 0, REPT(" ",lookups!$O$2-LEN(SOURCE!L1761)), "")&amp;
" | "&amp; SOURCE!M1761&amp;      IF(lookups!$P$2-LEN(SOURCE!M1761) &gt;= 0, REPT(" ",lookups!$P$2-LEN(SOURCE!M1761)), "")&amp;
      "},"&amp;IF(SOURCE!O1761&lt;&gt;"",""&amp;SOURCE!O1761,"")
 )
)
)</f>
        <v>/* 1722 */  { fontBrowser,                  NOPARAM,                     "FBR",                                         "FBR",                                         (0 &lt;&lt; TAM_MAX_BITS) |     0, CAT_FNCT | SLS_ENABLED   | US_UNCHANGED | EIM_DISABLED | PTP_DISABLED     }, // Font browser</v>
      </c>
    </row>
    <row r="1762" spans="1:1">
      <c r="A1762" s="80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IF(lookups!$E$2-LEN(SOURCE!C1762) &gt;= 0, REPT(" ",lookups!$E$2-LEN(SOURCE!C1762)), "")&amp;
      SOURCE!D1762&amp;", "&amp; IF(lookups!$F$2-LEN(SOURCE!D1762) &gt;= 0, REPT(" ",lookups!$F$2-LEN(SOURCE!D1762)), "")&amp;
      SOURCE!E1762&amp;", "&amp; IF(lookups!$G$2-LEN(SOURCE!E1762) &gt;=0, REPT(" ",lookups!$G$2-LEN(SOURCE!E1762)), "")&amp;
      SOURCE!F1762&amp;", "&amp; IF(lookups!$H$2-LEN(SOURCE!F1762) &gt;= 0, REPT(" ",lookups!$H$2-LEN(SOURCE!F1762)+2), "")&amp;"("&amp;
      SUBSTITUTE(TEXT(SOURCE!G1762,"??0"),"  ","")&amp;" &lt;&lt; TAM_MAX_BITS) |"&amp; IF(lookups!$I$2-3 &gt;= 0, REPT(" ",MAX(1,lookups!$I$2-5+4+1-1-LEN(  IF(ISTEXT(SOURCE!H1762),SOURCE!H1762,  SUBSTITUTE(SUBSTITUTE(TEXT(SOURCE!H1762,"????0"),"  ","")," ",""))   ))), "")&amp;
       IF(ISTEXT(SOURCE!H1762),SOURCE!H1762, SUBSTITUTE(SUBSTITUTE(TEXT(SOURCE!H1762,"????0"),"  ","")," ",""))   &amp;","&amp; IF(lookups!$J$2-3 &gt;= 0, REPT(" ",lookups!$J$2-3-5), "")&amp;
      SOURCE!I1762&amp;
" | "&amp; IF(lookups!$K$2-LEN(SOURCE!I1762) &gt;= 0, REPT(" ",lookups!$K$2-LEN(SOURCE!I1762)), "")&amp;
      SOURCE!J1762&amp;      IF(lookups!$L$2-LEN(SOURCE!J1762) &gt;= 0, REPT(" ",lookups!$L$2-LEN(SOURCE!J1762)), "")&amp;
" | "&amp; IF(lookups!$K$2-LEN(SOURCE!I1762) &gt;= 0, REPT(" ",lookups!$K$2-LEN(SOURCE!I1762)), "")&amp;
      SOURCE!K1762&amp;      IF(lookups!$L$2-LEN(SOURCE!K1762) &gt;= 0, REPT(" ",lookups!$M$2-LEN(SOURCE!K1762)), "")&amp;
" | "&amp; SOURCE!L1762&amp;      IF(lookups!$O$2-LEN(SOURCE!L1762) &gt;= 0, REPT(" ",lookups!$O$2-LEN(SOURCE!L1762)), "")&amp;
" | "&amp; SOURCE!M1762&amp;      IF(lookups!$P$2-LEN(SOURCE!M1762) &gt;= 0, REPT(" ",lookups!$P$2-LEN(SOURCE!M1762)), "")&amp;
      "},"&amp;IF(SOURCE!O1762&lt;&gt;"",""&amp;SOURCE!O1762,"")
 )
)
)</f>
        <v/>
      </c>
    </row>
    <row r="1763" spans="1:1">
      <c r="A1763" s="80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IF(lookups!$E$2-LEN(SOURCE!C1763) &gt;= 0, REPT(" ",lookups!$E$2-LEN(SOURCE!C1763)), "")&amp;
      SOURCE!D1763&amp;", "&amp; IF(lookups!$F$2-LEN(SOURCE!D1763) &gt;= 0, REPT(" ",lookups!$F$2-LEN(SOURCE!D1763)), "")&amp;
      SOURCE!E1763&amp;", "&amp; IF(lookups!$G$2-LEN(SOURCE!E1763) &gt;=0, REPT(" ",lookups!$G$2-LEN(SOURCE!E1763)), "")&amp;
      SOURCE!F1763&amp;", "&amp; IF(lookups!$H$2-LEN(SOURCE!F1763) &gt;= 0, REPT(" ",lookups!$H$2-LEN(SOURCE!F1763)+2), "")&amp;"("&amp;
      SUBSTITUTE(TEXT(SOURCE!G1763,"??0"),"  ","")&amp;" &lt;&lt; TAM_MAX_BITS) |"&amp; IF(lookups!$I$2-3 &gt;= 0, REPT(" ",MAX(1,lookups!$I$2-5+4+1-1-LEN(  IF(ISTEXT(SOURCE!H1763),SOURCE!H1763,  SUBSTITUTE(SUBSTITUTE(TEXT(SOURCE!H1763,"????0"),"  ","")," ",""))   ))), "")&amp;
       IF(ISTEXT(SOURCE!H1763),SOURCE!H1763, SUBSTITUTE(SUBSTITUTE(TEXT(SOURCE!H1763,"????0"),"  ","")," ",""))   &amp;","&amp; IF(lookups!$J$2-3 &gt;= 0, REPT(" ",lookups!$J$2-3-5), "")&amp;
      SOURCE!I1763&amp;
" | "&amp; IF(lookups!$K$2-LEN(SOURCE!I1763) &gt;= 0, REPT(" ",lookups!$K$2-LEN(SOURCE!I1763)), "")&amp;
      SOURCE!J1763&amp;      IF(lookups!$L$2-LEN(SOURCE!J1763) &gt;= 0, REPT(" ",lookups!$L$2-LEN(SOURCE!J1763)), "")&amp;
" | "&amp; IF(lookups!$K$2-LEN(SOURCE!I1763) &gt;= 0, REPT(" ",lookups!$K$2-LEN(SOURCE!I1763)), "")&amp;
      SOURCE!K1763&amp;      IF(lookups!$L$2-LEN(SOURCE!K1763) &gt;= 0, REPT(" ",lookups!$M$2-LEN(SOURCE!K1763)), "")&amp;
" | "&amp; SOURCE!L1763&amp;      IF(lookups!$O$2-LEN(SOURCE!L1763) &gt;= 0, REPT(" ",lookups!$O$2-LEN(SOURCE!L1763)), "")&amp;
" | "&amp; SOURCE!M1763&amp;      IF(lookups!$P$2-LEN(SOURCE!M1763) &gt;= 0, REPT(" ",lookups!$P$2-LEN(SOURCE!M1763)), "")&amp;
      "},"&amp;IF(SOURCE!O1763&lt;&gt;"",""&amp;SOURCE!O1763,"")
 )
)
)</f>
        <v>/* 1723 */  { fnUndo,                       NOPARAM,                     "UNDO",                                        STD_UNDO,                                      (0 &lt;&lt; TAM_MAX_BITS) |     0, CAT_FNCT | SLS_UNCHANGED | US_UNCHANGED | EIM_DISABLED | PTP_DISABLED     },</v>
      </c>
    </row>
    <row r="1764" spans="1:1">
      <c r="A1764" s="80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IF(lookups!$E$2-LEN(SOURCE!C1764) &gt;= 0, REPT(" ",lookups!$E$2-LEN(SOURCE!C1764)), "")&amp;
      SOURCE!D1764&amp;", "&amp; IF(lookups!$F$2-LEN(SOURCE!D1764) &gt;= 0, REPT(" ",lookups!$F$2-LEN(SOURCE!D1764)), "")&amp;
      SOURCE!E1764&amp;", "&amp; IF(lookups!$G$2-LEN(SOURCE!E1764) &gt;=0, REPT(" ",lookups!$G$2-LEN(SOURCE!E1764)), "")&amp;
      SOURCE!F1764&amp;", "&amp; IF(lookups!$H$2-LEN(SOURCE!F1764) &gt;= 0, REPT(" ",lookups!$H$2-LEN(SOURCE!F1764)+2), "")&amp;"("&amp;
      SUBSTITUTE(TEXT(SOURCE!G1764,"??0"),"  ","")&amp;" &lt;&lt; TAM_MAX_BITS) |"&amp; IF(lookups!$I$2-3 &gt;= 0, REPT(" ",MAX(1,lookups!$I$2-5+4+1-1-LEN(  IF(ISTEXT(SOURCE!H1764),SOURCE!H1764,  SUBSTITUTE(SUBSTITUTE(TEXT(SOURCE!H1764,"????0"),"  ","")," ",""))   ))), "")&amp;
       IF(ISTEXT(SOURCE!H1764),SOURCE!H1764, SUBSTITUTE(SUBSTITUTE(TEXT(SOURCE!H1764,"????0"),"  ","")," ",""))   &amp;","&amp; IF(lookups!$J$2-3 &gt;= 0, REPT(" ",lookups!$J$2-3-5), "")&amp;
      SOURCE!I1764&amp;
" | "&amp; IF(lookups!$K$2-LEN(SOURCE!I1764) &gt;= 0, REPT(" ",lookups!$K$2-LEN(SOURCE!I1764)), "")&amp;
      SOURCE!J1764&amp;      IF(lookups!$L$2-LEN(SOURCE!J1764) &gt;= 0, REPT(" ",lookups!$L$2-LEN(SOURCE!J1764)), "")&amp;
" | "&amp; IF(lookups!$K$2-LEN(SOURCE!I1764) &gt;= 0, REPT(" ",lookups!$K$2-LEN(SOURCE!I1764)), "")&amp;
      SOURCE!K1764&amp;      IF(lookups!$L$2-LEN(SOURCE!K1764) &gt;= 0, REPT(" ",lookups!$M$2-LEN(SOURCE!K1764)), "")&amp;
" | "&amp; SOURCE!L1764&amp;      IF(lookups!$O$2-LEN(SOURCE!L1764) &gt;= 0, REPT(" ",lookups!$O$2-LEN(SOURCE!L1764)), "")&amp;
" | "&amp; SOURCE!M1764&amp;      IF(lookups!$P$2-LEN(SOURCE!M1764) &gt;= 0, REPT(" ",lookups!$P$2-LEN(SOURCE!M1764)), "")&amp;
      "},"&amp;IF(SOURCE!O1764&lt;&gt;"",""&amp;SOURCE!O1764,"")
 )
)
)</f>
        <v>/* 1724 */  { fnPem,                        NOPARAM/*#JM#*/,             "PRGM",                                        "PRGM",                                        (0 &lt;&lt; TAM_MAX_BITS) |     0, CAT_NONE | SLS_ENABLED   | US_CANCEL    | EIM_DISABLED | PTP_DISABLED     },//JM Change P/R to PRGM</v>
      </c>
    </row>
    <row r="1765" spans="1:1">
      <c r="A1765" s="80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IF(lookups!$E$2-LEN(SOURCE!C1765) &gt;= 0, REPT(" ",lookups!$E$2-LEN(SOURCE!C1765)), "")&amp;
      SOURCE!D1765&amp;", "&amp; IF(lookups!$F$2-LEN(SOURCE!D1765) &gt;= 0, REPT(" ",lookups!$F$2-LEN(SOURCE!D1765)), "")&amp;
      SOURCE!E1765&amp;", "&amp; IF(lookups!$G$2-LEN(SOURCE!E1765) &gt;=0, REPT(" ",lookups!$G$2-LEN(SOURCE!E1765)), "")&amp;
      SOURCE!F1765&amp;", "&amp; IF(lookups!$H$2-LEN(SOURCE!F1765) &gt;= 0, REPT(" ",lookups!$H$2-LEN(SOURCE!F1765)+2), "")&amp;"("&amp;
      SUBSTITUTE(TEXT(SOURCE!G1765,"??0"),"  ","")&amp;" &lt;&lt; TAM_MAX_BITS) |"&amp; IF(lookups!$I$2-3 &gt;= 0, REPT(" ",MAX(1,lookups!$I$2-5+4+1-1-LEN(  IF(ISTEXT(SOURCE!H1765),SOURCE!H1765,  SUBSTITUTE(SUBSTITUTE(TEXT(SOURCE!H1765,"????0"),"  ","")," ",""))   ))), "")&amp;
       IF(ISTEXT(SOURCE!H1765),SOURCE!H1765, SUBSTITUTE(SUBSTITUTE(TEXT(SOURCE!H1765,"????0"),"  ","")," ",""))   &amp;","&amp; IF(lookups!$J$2-3 &gt;= 0, REPT(" ",lookups!$J$2-3-5), "")&amp;
      SOURCE!I1765&amp;
" | "&amp; IF(lookups!$K$2-LEN(SOURCE!I1765) &gt;= 0, REPT(" ",lookups!$K$2-LEN(SOURCE!I1765)), "")&amp;
      SOURCE!J1765&amp;      IF(lookups!$L$2-LEN(SOURCE!J1765) &gt;= 0, REPT(" ",lookups!$L$2-LEN(SOURCE!J1765)), "")&amp;
" | "&amp; IF(lookups!$K$2-LEN(SOURCE!I1765) &gt;= 0, REPT(" ",lookups!$K$2-LEN(SOURCE!I1765)), "")&amp;
      SOURCE!K1765&amp;      IF(lookups!$L$2-LEN(SOURCE!K1765) &gt;= 0, REPT(" ",lookups!$M$2-LEN(SOURCE!K1765)), "")&amp;
" | "&amp; SOURCE!L1765&amp;      IF(lookups!$O$2-LEN(SOURCE!L1765) &gt;= 0, REPT(" ",lookups!$O$2-LEN(SOURCE!L1765)), "")&amp;
" | "&amp; SOURCE!M1765&amp;      IF(lookups!$P$2-LEN(SOURCE!M1765) &gt;= 0, REPT(" ",lookups!$P$2-LEN(SOURCE!M1765)), "")&amp;
      "},"&amp;IF(SOURCE!O1765&lt;&gt;"",""&amp;SOURCE!O1765,"")
 )
)
)</f>
        <v>/* 1725 */  { fnRunProgram,                 NOPARAM,                     "R/S",                                         "R/S",                                         (0 &lt;&lt; TAM_MAX_BITS) |     0, CAT_NONE | SLS_ENABLED   | US_UNCHANGED | EIM_DISABLED | PTP_DISABLED     },</v>
      </c>
    </row>
    <row r="1766" spans="1:1">
      <c r="A1766" s="80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IF(lookups!$E$2-LEN(SOURCE!C1766) &gt;= 0, REPT(" ",lookups!$E$2-LEN(SOURCE!C1766)), "")&amp;
      SOURCE!D1766&amp;", "&amp; IF(lookups!$F$2-LEN(SOURCE!D1766) &gt;= 0, REPT(" ",lookups!$F$2-LEN(SOURCE!D1766)), "")&amp;
      SOURCE!E1766&amp;", "&amp; IF(lookups!$G$2-LEN(SOURCE!E1766) &gt;=0, REPT(" ",lookups!$G$2-LEN(SOURCE!E1766)), "")&amp;
      SOURCE!F1766&amp;", "&amp; IF(lookups!$H$2-LEN(SOURCE!F1766) &gt;= 0, REPT(" ",lookups!$H$2-LEN(SOURCE!F1766)+2), "")&amp;"("&amp;
      SUBSTITUTE(TEXT(SOURCE!G1766,"??0"),"  ","")&amp;" &lt;&lt; TAM_MAX_BITS) |"&amp; IF(lookups!$I$2-3 &gt;= 0, REPT(" ",MAX(1,lookups!$I$2-5+4+1-1-LEN(  IF(ISTEXT(SOURCE!H1766),SOURCE!H1766,  SUBSTITUTE(SUBSTITUTE(TEXT(SOURCE!H1766,"????0"),"  ","")," ",""))   ))), "")&amp;
       IF(ISTEXT(SOURCE!H1766),SOURCE!H1766, SUBSTITUTE(SUBSTITUTE(TEXT(SOURCE!H1766,"????0"),"  ","")," ",""))   &amp;","&amp; IF(lookups!$J$2-3 &gt;= 0, REPT(" ",lookups!$J$2-3-5), "")&amp;
      SOURCE!I1766&amp;
" | "&amp; IF(lookups!$K$2-LEN(SOURCE!I1766) &gt;= 0, REPT(" ",lookups!$K$2-LEN(SOURCE!I1766)), "")&amp;
      SOURCE!J1766&amp;      IF(lookups!$L$2-LEN(SOURCE!J1766) &gt;= 0, REPT(" ",lookups!$L$2-LEN(SOURCE!J1766)), "")&amp;
" | "&amp; IF(lookups!$K$2-LEN(SOURCE!I1766) &gt;= 0, REPT(" ",lookups!$K$2-LEN(SOURCE!I1766)), "")&amp;
      SOURCE!K1766&amp;      IF(lookups!$L$2-LEN(SOURCE!K1766) &gt;= 0, REPT(" ",lookups!$M$2-LEN(SOURCE!K1766)), "")&amp;
" | "&amp; SOURCE!L1766&amp;      IF(lookups!$O$2-LEN(SOURCE!L1766) &gt;= 0, REPT(" ",lookups!$O$2-LEN(SOURCE!L1766)), "")&amp;
" | "&amp; SOURCE!M1766&amp;      IF(lookups!$P$2-LEN(SOURCE!M1766) &gt;= 0, REPT(" ",lookups!$P$2-LEN(SOURCE!M1766)), "")&amp;
      "},"&amp;IF(SOURCE!O1766&lt;&gt;"",""&amp;SOURCE!O1766,"")
 )
)
)</f>
        <v>/* 1726 */  { fnEllipticK,                  NOPARAM,                     "K(m)",                                        "K(m)",                                        (0 &lt;&lt; TAM_MAX_BITS) |     0, CAT_FNCT | SLS_ENABLED   | US_ENABLED   | EIM_DISABLED | PTP_NONE         },</v>
      </c>
    </row>
    <row r="1767" spans="1:1">
      <c r="A1767" s="80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IF(lookups!$E$2-LEN(SOURCE!C1767) &gt;= 0, REPT(" ",lookups!$E$2-LEN(SOURCE!C1767)), "")&amp;
      SOURCE!D1767&amp;", "&amp; IF(lookups!$F$2-LEN(SOURCE!D1767) &gt;= 0, REPT(" ",lookups!$F$2-LEN(SOURCE!D1767)), "")&amp;
      SOURCE!E1767&amp;", "&amp; IF(lookups!$G$2-LEN(SOURCE!E1767) &gt;=0, REPT(" ",lookups!$G$2-LEN(SOURCE!E1767)), "")&amp;
      SOURCE!F1767&amp;", "&amp; IF(lookups!$H$2-LEN(SOURCE!F1767) &gt;= 0, REPT(" ",lookups!$H$2-LEN(SOURCE!F1767)+2), "")&amp;"("&amp;
      SUBSTITUTE(TEXT(SOURCE!G1767,"??0"),"  ","")&amp;" &lt;&lt; TAM_MAX_BITS) |"&amp; IF(lookups!$I$2-3 &gt;= 0, REPT(" ",MAX(1,lookups!$I$2-5+4+1-1-LEN(  IF(ISTEXT(SOURCE!H1767),SOURCE!H1767,  SUBSTITUTE(SUBSTITUTE(TEXT(SOURCE!H1767,"????0"),"  ","")," ",""))   ))), "")&amp;
       IF(ISTEXT(SOURCE!H1767),SOURCE!H1767, SUBSTITUTE(SUBSTITUTE(TEXT(SOURCE!H1767,"????0"),"  ","")," ",""))   &amp;","&amp; IF(lookups!$J$2-3 &gt;= 0, REPT(" ",lookups!$J$2-3-5), "")&amp;
      SOURCE!I1767&amp;
" | "&amp; IF(lookups!$K$2-LEN(SOURCE!I1767) &gt;= 0, REPT(" ",lookups!$K$2-LEN(SOURCE!I1767)), "")&amp;
      SOURCE!J1767&amp;      IF(lookups!$L$2-LEN(SOURCE!J1767) &gt;= 0, REPT(" ",lookups!$L$2-LEN(SOURCE!J1767)), "")&amp;
" | "&amp; IF(lookups!$K$2-LEN(SOURCE!I1767) &gt;= 0, REPT(" ",lookups!$K$2-LEN(SOURCE!I1767)), "")&amp;
      SOURCE!K1767&amp;      IF(lookups!$L$2-LEN(SOURCE!K1767) &gt;= 0, REPT(" ",lookups!$M$2-LEN(SOURCE!K1767)), "")&amp;
" | "&amp; SOURCE!L1767&amp;      IF(lookups!$O$2-LEN(SOURCE!L1767) &gt;= 0, REPT(" ",lookups!$O$2-LEN(SOURCE!L1767)), "")&amp;
" | "&amp; SOURCE!M1767&amp;      IF(lookups!$P$2-LEN(SOURCE!M1767) &gt;= 0, REPT(" ",lookups!$P$2-LEN(SOURCE!M1767)), "")&amp;
      "},"&amp;IF(SOURCE!O1767&lt;&gt;"",""&amp;SOURCE!O1767,"")
 )
)
)</f>
        <v>/* 1727 */  { fnEllipticE,                  NOPARAM,                     "E(m)",                                        "E(m)",                                        (0 &lt;&lt; TAM_MAX_BITS) |     0, CAT_FNCT | SLS_ENABLED   | US_ENABLED   | EIM_DISABLED | PTP_NONE         },</v>
      </c>
    </row>
    <row r="1768" spans="1:1">
      <c r="A1768" s="80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IF(lookups!$E$2-LEN(SOURCE!C1768) &gt;= 0, REPT(" ",lookups!$E$2-LEN(SOURCE!C1768)), "")&amp;
      SOURCE!D1768&amp;", "&amp; IF(lookups!$F$2-LEN(SOURCE!D1768) &gt;= 0, REPT(" ",lookups!$F$2-LEN(SOURCE!D1768)), "")&amp;
      SOURCE!E1768&amp;", "&amp; IF(lookups!$G$2-LEN(SOURCE!E1768) &gt;=0, REPT(" ",lookups!$G$2-LEN(SOURCE!E1768)), "")&amp;
      SOURCE!F1768&amp;", "&amp; IF(lookups!$H$2-LEN(SOURCE!F1768) &gt;= 0, REPT(" ",lookups!$H$2-LEN(SOURCE!F1768)+2), "")&amp;"("&amp;
      SUBSTITUTE(TEXT(SOURCE!G1768,"??0"),"  ","")&amp;" &lt;&lt; TAM_MAX_BITS) |"&amp; IF(lookups!$I$2-3 &gt;= 0, REPT(" ",MAX(1,lookups!$I$2-5+4+1-1-LEN(  IF(ISTEXT(SOURCE!H1768),SOURCE!H1768,  SUBSTITUTE(SUBSTITUTE(TEXT(SOURCE!H1768,"????0"),"  ","")," ",""))   ))), "")&amp;
       IF(ISTEXT(SOURCE!H1768),SOURCE!H1768, SUBSTITUTE(SUBSTITUTE(TEXT(SOURCE!H1768,"????0"),"  ","")," ",""))   &amp;","&amp; IF(lookups!$J$2-3 &gt;= 0, REPT(" ",lookups!$J$2-3-5), "")&amp;
      SOURCE!I1768&amp;
" | "&amp; IF(lookups!$K$2-LEN(SOURCE!I1768) &gt;= 0, REPT(" ",lookups!$K$2-LEN(SOURCE!I1768)), "")&amp;
      SOURCE!J1768&amp;      IF(lookups!$L$2-LEN(SOURCE!J1768) &gt;= 0, REPT(" ",lookups!$L$2-LEN(SOURCE!J1768)), "")&amp;
" | "&amp; IF(lookups!$K$2-LEN(SOURCE!I1768) &gt;= 0, REPT(" ",lookups!$K$2-LEN(SOURCE!I1768)), "")&amp;
      SOURCE!K1768&amp;      IF(lookups!$L$2-LEN(SOURCE!K1768) &gt;= 0, REPT(" ",lookups!$M$2-LEN(SOURCE!K1768)), "")&amp;
" | "&amp; SOURCE!L1768&amp;      IF(lookups!$O$2-LEN(SOURCE!L1768) &gt;= 0, REPT(" ",lookups!$O$2-LEN(SOURCE!L1768)), "")&amp;
" | "&amp; SOURCE!M1768&amp;      IF(lookups!$P$2-LEN(SOURCE!M1768) &gt;= 0, REPT(" ",lookups!$P$2-LEN(SOURCE!M1768)), "")&amp;
      "},"&amp;IF(SOURCE!O1768&lt;&gt;"",""&amp;SOURCE!O1768,"")
 )
)
)</f>
        <v>/* 1728 */  { fnEllipticPi,                 NOPARAM,                     STD_PI "(n,m)",                                STD_PI "(n,m)",                                (0 &lt;&lt; TAM_MAX_BITS) |     0, CAT_FNCT | SLS_ENABLED   | US_ENABLED   | EIM_DISABLED | PTP_NONE         },</v>
      </c>
    </row>
    <row r="1769" spans="1:1">
      <c r="A1769" s="80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IF(lookups!$E$2-LEN(SOURCE!C1769) &gt;= 0, REPT(" ",lookups!$E$2-LEN(SOURCE!C1769)), "")&amp;
      SOURCE!D1769&amp;", "&amp; IF(lookups!$F$2-LEN(SOURCE!D1769) &gt;= 0, REPT(" ",lookups!$F$2-LEN(SOURCE!D1769)), "")&amp;
      SOURCE!E1769&amp;", "&amp; IF(lookups!$G$2-LEN(SOURCE!E1769) &gt;=0, REPT(" ",lookups!$G$2-LEN(SOURCE!E1769)), "")&amp;
      SOURCE!F1769&amp;", "&amp; IF(lookups!$H$2-LEN(SOURCE!F1769) &gt;= 0, REPT(" ",lookups!$H$2-LEN(SOURCE!F1769)+2), "")&amp;"("&amp;
      SUBSTITUTE(TEXT(SOURCE!G1769,"??0"),"  ","")&amp;" &lt;&lt; TAM_MAX_BITS) |"&amp; IF(lookups!$I$2-3 &gt;= 0, REPT(" ",MAX(1,lookups!$I$2-5+4+1-1-LEN(  IF(ISTEXT(SOURCE!H1769),SOURCE!H1769,  SUBSTITUTE(SUBSTITUTE(TEXT(SOURCE!H1769,"????0"),"  ","")," ",""))   ))), "")&amp;
       IF(ISTEXT(SOURCE!H1769),SOURCE!H1769, SUBSTITUTE(SUBSTITUTE(TEXT(SOURCE!H1769,"????0"),"  ","")," ",""))   &amp;","&amp; IF(lookups!$J$2-3 &gt;= 0, REPT(" ",lookups!$J$2-3-5), "")&amp;
      SOURCE!I1769&amp;
" | "&amp; IF(lookups!$K$2-LEN(SOURCE!I1769) &gt;= 0, REPT(" ",lookups!$K$2-LEN(SOURCE!I1769)), "")&amp;
      SOURCE!J1769&amp;      IF(lookups!$L$2-LEN(SOURCE!J1769) &gt;= 0, REPT(" ",lookups!$L$2-LEN(SOURCE!J1769)), "")&amp;
" | "&amp; IF(lookups!$K$2-LEN(SOURCE!I1769) &gt;= 0, REPT(" ",lookups!$K$2-LEN(SOURCE!I1769)), "")&amp;
      SOURCE!K1769&amp;      IF(lookups!$L$2-LEN(SOURCE!K1769) &gt;= 0, REPT(" ",lookups!$M$2-LEN(SOURCE!K1769)), "")&amp;
" | "&amp; SOURCE!L1769&amp;      IF(lookups!$O$2-LEN(SOURCE!L1769) &gt;= 0, REPT(" ",lookups!$O$2-LEN(SOURCE!L1769)), "")&amp;
" | "&amp; SOURCE!M1769&amp;      IF(lookups!$P$2-LEN(SOURCE!M1769) &gt;= 0, REPT(" ",lookups!$P$2-LEN(SOURCE!M1769)), "")&amp;
      "},"&amp;IF(SOURCE!O1769&lt;&gt;"",""&amp;SOURCE!O1769,"")
 )
)
)</f>
        <v>/* 1729 */  { fnFlipFlag,                   FLAG_USER,                   "USER",                                        "USER",                                        (0 &lt;&lt; TAM_MAX_BITS) |     0, CAT_NONE | SLS_ENABLED   | US_UNCHANGED | EIM_DISABLED | PTP_DISABLED     },</v>
      </c>
    </row>
    <row r="1770" spans="1:1">
      <c r="A1770" s="80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IF(lookups!$E$2-LEN(SOURCE!C1770) &gt;= 0, REPT(" ",lookups!$E$2-LEN(SOURCE!C1770)), "")&amp;
      SOURCE!D1770&amp;", "&amp; IF(lookups!$F$2-LEN(SOURCE!D1770) &gt;= 0, REPT(" ",lookups!$F$2-LEN(SOURCE!D1770)), "")&amp;
      SOURCE!E1770&amp;", "&amp; IF(lookups!$G$2-LEN(SOURCE!E1770) &gt;=0, REPT(" ",lookups!$G$2-LEN(SOURCE!E1770)), "")&amp;
      SOURCE!F1770&amp;", "&amp; IF(lookups!$H$2-LEN(SOURCE!F1770) &gt;= 0, REPT(" ",lookups!$H$2-LEN(SOURCE!F1770)+2), "")&amp;"("&amp;
      SUBSTITUTE(TEXT(SOURCE!G1770,"??0"),"  ","")&amp;" &lt;&lt; TAM_MAX_BITS) |"&amp; IF(lookups!$I$2-3 &gt;= 0, REPT(" ",MAX(1,lookups!$I$2-5+4+1-1-LEN(  IF(ISTEXT(SOURCE!H1770),SOURCE!H1770,  SUBSTITUTE(SUBSTITUTE(TEXT(SOURCE!H1770,"????0"),"  ","")," ",""))   ))), "")&amp;
       IF(ISTEXT(SOURCE!H1770),SOURCE!H1770, SUBSTITUTE(SUBSTITUTE(TEXT(SOURCE!H1770,"????0"),"  ","")," ",""))   &amp;","&amp; IF(lookups!$J$2-3 &gt;= 0, REPT(" ",lookups!$J$2-3-5), "")&amp;
      SOURCE!I1770&amp;
" | "&amp; IF(lookups!$K$2-LEN(SOURCE!I1770) &gt;= 0, REPT(" ",lookups!$K$2-LEN(SOURCE!I1770)), "")&amp;
      SOURCE!J1770&amp;      IF(lookups!$L$2-LEN(SOURCE!J1770) &gt;= 0, REPT(" ",lookups!$L$2-LEN(SOURCE!J1770)), "")&amp;
" | "&amp; IF(lookups!$K$2-LEN(SOURCE!I1770) &gt;= 0, REPT(" ",lookups!$K$2-LEN(SOURCE!I1770)), "")&amp;
      SOURCE!K1770&amp;      IF(lookups!$L$2-LEN(SOURCE!K1770) &gt;= 0, REPT(" ",lookups!$M$2-LEN(SOURCE!K1770)), "")&amp;
" | "&amp; SOURCE!L1770&amp;      IF(lookups!$O$2-LEN(SOURCE!L1770) &gt;= 0, REPT(" ",lookups!$O$2-LEN(SOURCE!L1770)), "")&amp;
" | "&amp; SOURCE!M1770&amp;      IF(lookups!$P$2-LEN(SOURCE!M1770) &gt;= 0, REPT(" ",lookups!$P$2-LEN(SOURCE!M1770)), "")&amp;
      "},"&amp;IF(SOURCE!O1770&lt;&gt;"",""&amp;SOURCE!O1770,"")
 )
)
)</f>
        <v>/* 1730 */  { fnKeyCC,                      NOPARAM,                     "CC",                                          "CC",                                          (0 &lt;&lt; TAM_MAX_BITS) |     0, CAT_NONE | SLS_ENABLED   | US_UNCHANGED | EIM_DISABLED | PTP_DISABLED     },</v>
      </c>
    </row>
    <row r="1771" spans="1:1">
      <c r="A1771" s="80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IF(lookups!$E$2-LEN(SOURCE!C1771) &gt;= 0, REPT(" ",lookups!$E$2-LEN(SOURCE!C1771)), "")&amp;
      SOURCE!D1771&amp;", "&amp; IF(lookups!$F$2-LEN(SOURCE!D1771) &gt;= 0, REPT(" ",lookups!$F$2-LEN(SOURCE!D1771)), "")&amp;
      SOURCE!E1771&amp;", "&amp; IF(lookups!$G$2-LEN(SOURCE!E1771) &gt;=0, REPT(" ",lookups!$G$2-LEN(SOURCE!E1771)), "")&amp;
      SOURCE!F1771&amp;", "&amp; IF(lookups!$H$2-LEN(SOURCE!F1771) &gt;= 0, REPT(" ",lookups!$H$2-LEN(SOURCE!F1771)+2), "")&amp;"("&amp;
      SUBSTITUTE(TEXT(SOURCE!G1771,"??0"),"  ","")&amp;" &lt;&lt; TAM_MAX_BITS) |"&amp; IF(lookups!$I$2-3 &gt;= 0, REPT(" ",MAX(1,lookups!$I$2-5+4+1-1-LEN(  IF(ISTEXT(SOURCE!H1771),SOURCE!H1771,  SUBSTITUTE(SUBSTITUTE(TEXT(SOURCE!H1771,"????0"),"  ","")," ",""))   ))), "")&amp;
       IF(ISTEXT(SOURCE!H1771),SOURCE!H1771, SUBSTITUTE(SUBSTITUTE(TEXT(SOURCE!H1771,"????0"),"  ","")," ",""))   &amp;","&amp; IF(lookups!$J$2-3 &gt;= 0, REPT(" ",lookups!$J$2-3-5), "")&amp;
      SOURCE!I1771&amp;
" | "&amp; IF(lookups!$K$2-LEN(SOURCE!I1771) &gt;= 0, REPT(" ",lookups!$K$2-LEN(SOURCE!I1771)), "")&amp;
      SOURCE!J1771&amp;      IF(lookups!$L$2-LEN(SOURCE!J1771) &gt;= 0, REPT(" ",lookups!$L$2-LEN(SOURCE!J1771)), "")&amp;
" | "&amp; IF(lookups!$K$2-LEN(SOURCE!I1771) &gt;= 0, REPT(" ",lookups!$K$2-LEN(SOURCE!I1771)), "")&amp;
      SOURCE!K1771&amp;      IF(lookups!$L$2-LEN(SOURCE!K1771) &gt;= 0, REPT(" ",lookups!$M$2-LEN(SOURCE!K1771)), "")&amp;
" | "&amp; SOURCE!L1771&amp;      IF(lookups!$O$2-LEN(SOURCE!L1771) &gt;= 0, REPT(" ",lookups!$O$2-LEN(SOURCE!L1771)), "")&amp;
" | "&amp; SOURCE!M1771&amp;      IF(lookups!$P$2-LEN(SOURCE!M1771) &gt;= 0, REPT(" ",lookups!$P$2-LEN(SOURCE!M1771)), "")&amp;
      "},"&amp;IF(SOURCE!O1771&lt;&gt;"",""&amp;SOURCE!O1771,"")
 )
)
)</f>
        <v>/* 1731 */  { fnSHIFTf /*JM*/,              NOPARAM,                     "",                                            "f",                                           (0 &lt;&lt; TAM_MAX_BITS) |     0, CAT_NONE | SLS_ENABLED   | US_UNCHANGED | EIM_DISABLED | PTP_DISABLED     },</v>
      </c>
    </row>
    <row r="1772" spans="1:1">
      <c r="A1772" s="80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IF(lookups!$E$2-LEN(SOURCE!C1772) &gt;= 0, REPT(" ",lookups!$E$2-LEN(SOURCE!C1772)), "")&amp;
      SOURCE!D1772&amp;", "&amp; IF(lookups!$F$2-LEN(SOURCE!D1772) &gt;= 0, REPT(" ",lookups!$F$2-LEN(SOURCE!D1772)), "")&amp;
      SOURCE!E1772&amp;", "&amp; IF(lookups!$G$2-LEN(SOURCE!E1772) &gt;=0, REPT(" ",lookups!$G$2-LEN(SOURCE!E1772)), "")&amp;
      SOURCE!F1772&amp;", "&amp; IF(lookups!$H$2-LEN(SOURCE!F1772) &gt;= 0, REPT(" ",lookups!$H$2-LEN(SOURCE!F1772)+2), "")&amp;"("&amp;
      SUBSTITUTE(TEXT(SOURCE!G1772,"??0"),"  ","")&amp;" &lt;&lt; TAM_MAX_BITS) |"&amp; IF(lookups!$I$2-3 &gt;= 0, REPT(" ",MAX(1,lookups!$I$2-5+4+1-1-LEN(  IF(ISTEXT(SOURCE!H1772),SOURCE!H1772,  SUBSTITUTE(SUBSTITUTE(TEXT(SOURCE!H1772,"????0"),"  ","")," ",""))   ))), "")&amp;
       IF(ISTEXT(SOURCE!H1772),SOURCE!H1772, SUBSTITUTE(SUBSTITUTE(TEXT(SOURCE!H1772,"????0"),"  ","")," ",""))   &amp;","&amp; IF(lookups!$J$2-3 &gt;= 0, REPT(" ",lookups!$J$2-3-5), "")&amp;
      SOURCE!I1772&amp;
" | "&amp; IF(lookups!$K$2-LEN(SOURCE!I1772) &gt;= 0, REPT(" ",lookups!$K$2-LEN(SOURCE!I1772)), "")&amp;
      SOURCE!J1772&amp;      IF(lookups!$L$2-LEN(SOURCE!J1772) &gt;= 0, REPT(" ",lookups!$L$2-LEN(SOURCE!J1772)), "")&amp;
" | "&amp; IF(lookups!$K$2-LEN(SOURCE!I1772) &gt;= 0, REPT(" ",lookups!$K$2-LEN(SOURCE!I1772)), "")&amp;
      SOURCE!K1772&amp;      IF(lookups!$L$2-LEN(SOURCE!K1772) &gt;= 0, REPT(" ",lookups!$M$2-LEN(SOURCE!K1772)), "")&amp;
" | "&amp; SOURCE!L1772&amp;      IF(lookups!$O$2-LEN(SOURCE!L1772) &gt;= 0, REPT(" ",lookups!$O$2-LEN(SOURCE!L1772)), "")&amp;
" | "&amp; SOURCE!M1772&amp;      IF(lookups!$P$2-LEN(SOURCE!M1772) &gt;= 0, REPT(" ",lookups!$P$2-LEN(SOURCE!M1772)), "")&amp;
      "},"&amp;IF(SOURCE!O1772&lt;&gt;"",""&amp;SOURCE!O1772,"")
 )
)
)</f>
        <v>/* 1732 */  { fnSHIFTg /*JM*/,              NOPARAM,                     "",                                            "g",                                           (0 &lt;&lt; TAM_MAX_BITS) |     0, CAT_NONE | SLS_ENABLED   | US_UNCHANGED | EIM_DISABLED | PTP_DISABLED     },</v>
      </c>
    </row>
    <row r="1773" spans="1:1">
      <c r="A1773" s="80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IF(lookups!$E$2-LEN(SOURCE!C1773) &gt;= 0, REPT(" ",lookups!$E$2-LEN(SOURCE!C1773)), "")&amp;
      SOURCE!D1773&amp;", "&amp; IF(lookups!$F$2-LEN(SOURCE!D1773) &gt;= 0, REPT(" ",lookups!$F$2-LEN(SOURCE!D1773)), "")&amp;
      SOURCE!E1773&amp;", "&amp; IF(lookups!$G$2-LEN(SOURCE!E1773) &gt;=0, REPT(" ",lookups!$G$2-LEN(SOURCE!E1773)), "")&amp;
      SOURCE!F1773&amp;", "&amp; IF(lookups!$H$2-LEN(SOURCE!F1773) &gt;= 0, REPT(" ",lookups!$H$2-LEN(SOURCE!F1773)+2), "")&amp;"("&amp;
      SUBSTITUTE(TEXT(SOURCE!G1773,"??0"),"  ","")&amp;" &lt;&lt; TAM_MAX_BITS) |"&amp; IF(lookups!$I$2-3 &gt;= 0, REPT(" ",MAX(1,lookups!$I$2-5+4+1-1-LEN(  IF(ISTEXT(SOURCE!H1773),SOURCE!H1773,  SUBSTITUTE(SUBSTITUTE(TEXT(SOURCE!H1773,"????0"),"  ","")," ",""))   ))), "")&amp;
       IF(ISTEXT(SOURCE!H1773),SOURCE!H1773, SUBSTITUTE(SUBSTITUTE(TEXT(SOURCE!H1773,"????0"),"  ","")," ",""))   &amp;","&amp; IF(lookups!$J$2-3 &gt;= 0, REPT(" ",lookups!$J$2-3-5), "")&amp;
      SOURCE!I1773&amp;
" | "&amp; IF(lookups!$K$2-LEN(SOURCE!I1773) &gt;= 0, REPT(" ",lookups!$K$2-LEN(SOURCE!I1773)), "")&amp;
      SOURCE!J1773&amp;      IF(lookups!$L$2-LEN(SOURCE!J1773) &gt;= 0, REPT(" ",lookups!$L$2-LEN(SOURCE!J1773)), "")&amp;
" | "&amp; IF(lookups!$K$2-LEN(SOURCE!I1773) &gt;= 0, REPT(" ",lookups!$K$2-LEN(SOURCE!I1773)), "")&amp;
      SOURCE!K1773&amp;      IF(lookups!$L$2-LEN(SOURCE!K1773) &gt;= 0, REPT(" ",lookups!$M$2-LEN(SOURCE!K1773)), "")&amp;
" | "&amp; SOURCE!L1773&amp;      IF(lookups!$O$2-LEN(SOURCE!L1773) &gt;= 0, REPT(" ",lookups!$O$2-LEN(SOURCE!L1773)), "")&amp;
" | "&amp; SOURCE!M1773&amp;      IF(lookups!$P$2-LEN(SOURCE!M1773) &gt;= 0, REPT(" ",lookups!$P$2-LEN(SOURCE!M1773)), "")&amp;
      "},"&amp;IF(SOURCE!O1773&lt;&gt;"",""&amp;SOURCE!O1773,"")
 )
)
)</f>
        <v>/* 1733 */  { fnKeyUp,                      NOPARAM,                     "UP",                                          STD_UP_ARROW,                                  (0 &lt;&lt; TAM_MAX_BITS) |     0, CAT_NONE | SLS_ENABLED   | US_UNCHANGED | EIM_DISABLED | PTP_DISABLED     },</v>
      </c>
    </row>
    <row r="1774" spans="1:1">
      <c r="A1774" s="80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IF(lookups!$E$2-LEN(SOURCE!C1774) &gt;= 0, REPT(" ",lookups!$E$2-LEN(SOURCE!C1774)), "")&amp;
      SOURCE!D1774&amp;", "&amp; IF(lookups!$F$2-LEN(SOURCE!D1774) &gt;= 0, REPT(" ",lookups!$F$2-LEN(SOURCE!D1774)), "")&amp;
      SOURCE!E1774&amp;", "&amp; IF(lookups!$G$2-LEN(SOURCE!E1774) &gt;=0, REPT(" ",lookups!$G$2-LEN(SOURCE!E1774)), "")&amp;
      SOURCE!F1774&amp;", "&amp; IF(lookups!$H$2-LEN(SOURCE!F1774) &gt;= 0, REPT(" ",lookups!$H$2-LEN(SOURCE!F1774)+2), "")&amp;"("&amp;
      SUBSTITUTE(TEXT(SOURCE!G1774,"??0"),"  ","")&amp;" &lt;&lt; TAM_MAX_BITS) |"&amp; IF(lookups!$I$2-3 &gt;= 0, REPT(" ",MAX(1,lookups!$I$2-5+4+1-1-LEN(  IF(ISTEXT(SOURCE!H1774),SOURCE!H1774,  SUBSTITUTE(SUBSTITUTE(TEXT(SOURCE!H1774,"????0"),"  ","")," ",""))   ))), "")&amp;
       IF(ISTEXT(SOURCE!H1774),SOURCE!H1774, SUBSTITUTE(SUBSTITUTE(TEXT(SOURCE!H1774,"????0"),"  ","")," ",""))   &amp;","&amp; IF(lookups!$J$2-3 &gt;= 0, REPT(" ",lookups!$J$2-3-5), "")&amp;
      SOURCE!I1774&amp;
" | "&amp; IF(lookups!$K$2-LEN(SOURCE!I1774) &gt;= 0, REPT(" ",lookups!$K$2-LEN(SOURCE!I1774)), "")&amp;
      SOURCE!J1774&amp;      IF(lookups!$L$2-LEN(SOURCE!J1774) &gt;= 0, REPT(" ",lookups!$L$2-LEN(SOURCE!J1774)), "")&amp;
" | "&amp; IF(lookups!$K$2-LEN(SOURCE!I1774) &gt;= 0, REPT(" ",lookups!$K$2-LEN(SOURCE!I1774)), "")&amp;
      SOURCE!K1774&amp;      IF(lookups!$L$2-LEN(SOURCE!K1774) &gt;= 0, REPT(" ",lookups!$M$2-LEN(SOURCE!K1774)), "")&amp;
" | "&amp; SOURCE!L1774&amp;      IF(lookups!$O$2-LEN(SOURCE!L1774) &gt;= 0, REPT(" ",lookups!$O$2-LEN(SOURCE!L1774)), "")&amp;
" | "&amp; SOURCE!M1774&amp;      IF(lookups!$P$2-LEN(SOURCE!M1774) &gt;= 0, REPT(" ",lookups!$P$2-LEN(SOURCE!M1774)), "")&amp;
      "},"&amp;IF(SOURCE!O1774&lt;&gt;"",""&amp;SOURCE!O1774,"")
 )
)
)</f>
        <v>/* 1734 */  { fnBst,                        NOPARAM,                     "BST",                                         STD_HAMBURGER STD_BST,                         (0 &lt;&lt; TAM_MAX_BITS) |     0, CAT_NONE | SLS_ENABLED   | US_UNCHANGED | EIM_DISABLED | PTP_DISABLED     },</v>
      </c>
    </row>
    <row r="1775" spans="1:1">
      <c r="A1775" s="80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IF(lookups!$E$2-LEN(SOURCE!C1775) &gt;= 0, REPT(" ",lookups!$E$2-LEN(SOURCE!C1775)), "")&amp;
      SOURCE!D1775&amp;", "&amp; IF(lookups!$F$2-LEN(SOURCE!D1775) &gt;= 0, REPT(" ",lookups!$F$2-LEN(SOURCE!D1775)), "")&amp;
      SOURCE!E1775&amp;", "&amp; IF(lookups!$G$2-LEN(SOURCE!E1775) &gt;=0, REPT(" ",lookups!$G$2-LEN(SOURCE!E1775)), "")&amp;
      SOURCE!F1775&amp;", "&amp; IF(lookups!$H$2-LEN(SOURCE!F1775) &gt;= 0, REPT(" ",lookups!$H$2-LEN(SOURCE!F1775)+2), "")&amp;"("&amp;
      SUBSTITUTE(TEXT(SOURCE!G1775,"??0"),"  ","")&amp;" &lt;&lt; TAM_MAX_BITS) |"&amp; IF(lookups!$I$2-3 &gt;= 0, REPT(" ",MAX(1,lookups!$I$2-5+4+1-1-LEN(  IF(ISTEXT(SOURCE!H1775),SOURCE!H1775,  SUBSTITUTE(SUBSTITUTE(TEXT(SOURCE!H1775,"????0"),"  ","")," ",""))   ))), "")&amp;
       IF(ISTEXT(SOURCE!H1775),SOURCE!H1775, SUBSTITUTE(SUBSTITUTE(TEXT(SOURCE!H1775,"????0"),"  ","")," ",""))   &amp;","&amp; IF(lookups!$J$2-3 &gt;= 0, REPT(" ",lookups!$J$2-3-5), "")&amp;
      SOURCE!I1775&amp;
" | "&amp; IF(lookups!$K$2-LEN(SOURCE!I1775) &gt;= 0, REPT(" ",lookups!$K$2-LEN(SOURCE!I1775)), "")&amp;
      SOURCE!J1775&amp;      IF(lookups!$L$2-LEN(SOURCE!J1775) &gt;= 0, REPT(" ",lookups!$L$2-LEN(SOURCE!J1775)), "")&amp;
" | "&amp; IF(lookups!$K$2-LEN(SOURCE!I1775) &gt;= 0, REPT(" ",lookups!$K$2-LEN(SOURCE!I1775)), "")&amp;
      SOURCE!K1775&amp;      IF(lookups!$L$2-LEN(SOURCE!K1775) &gt;= 0, REPT(" ",lookups!$M$2-LEN(SOURCE!K1775)), "")&amp;
" | "&amp; SOURCE!L1775&amp;      IF(lookups!$O$2-LEN(SOURCE!L1775) &gt;= 0, REPT(" ",lookups!$O$2-LEN(SOURCE!L1775)), "")&amp;
" | "&amp; SOURCE!M1775&amp;      IF(lookups!$P$2-LEN(SOURCE!M1775) &gt;= 0, REPT(" ",lookups!$P$2-LEN(SOURCE!M1775)), "")&amp;
      "},"&amp;IF(SOURCE!O1775&lt;&gt;"",""&amp;SOURCE!O1775,"")
 )
)
)</f>
        <v>/* 1735 */  { fnKeyDown,                    NOPARAM,                     "DOWN",                                        STD_DOWN_ARROW,                                (0 &lt;&lt; TAM_MAX_BITS) |     0, CAT_NONE | SLS_ENABLED   | US_UNCHANGED | EIM_DISABLED | PTP_DISABLED     },</v>
      </c>
    </row>
    <row r="1776" spans="1:1">
      <c r="A1776" s="80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IF(lookups!$E$2-LEN(SOURCE!C1776) &gt;= 0, REPT(" ",lookups!$E$2-LEN(SOURCE!C1776)), "")&amp;
      SOURCE!D1776&amp;", "&amp; IF(lookups!$F$2-LEN(SOURCE!D1776) &gt;= 0, REPT(" ",lookups!$F$2-LEN(SOURCE!D1776)), "")&amp;
      SOURCE!E1776&amp;", "&amp; IF(lookups!$G$2-LEN(SOURCE!E1776) &gt;=0, REPT(" ",lookups!$G$2-LEN(SOURCE!E1776)), "")&amp;
      SOURCE!F1776&amp;", "&amp; IF(lookups!$H$2-LEN(SOURCE!F1776) &gt;= 0, REPT(" ",lookups!$H$2-LEN(SOURCE!F1776)+2), "")&amp;"("&amp;
      SUBSTITUTE(TEXT(SOURCE!G1776,"??0"),"  ","")&amp;" &lt;&lt; TAM_MAX_BITS) |"&amp; IF(lookups!$I$2-3 &gt;= 0, REPT(" ",MAX(1,lookups!$I$2-5+4+1-1-LEN(  IF(ISTEXT(SOURCE!H1776),SOURCE!H1776,  SUBSTITUTE(SUBSTITUTE(TEXT(SOURCE!H1776,"????0"),"  ","")," ",""))   ))), "")&amp;
       IF(ISTEXT(SOURCE!H1776),SOURCE!H1776, SUBSTITUTE(SUBSTITUTE(TEXT(SOURCE!H1776,"????0"),"  ","")," ",""))   &amp;","&amp; IF(lookups!$J$2-3 &gt;= 0, REPT(" ",lookups!$J$2-3-5), "")&amp;
      SOURCE!I1776&amp;
" | "&amp; IF(lookups!$K$2-LEN(SOURCE!I1776) &gt;= 0, REPT(" ",lookups!$K$2-LEN(SOURCE!I1776)), "")&amp;
      SOURCE!J1776&amp;      IF(lookups!$L$2-LEN(SOURCE!J1776) &gt;= 0, REPT(" ",lookups!$L$2-LEN(SOURCE!J1776)), "")&amp;
" | "&amp; IF(lookups!$K$2-LEN(SOURCE!I1776) &gt;= 0, REPT(" ",lookups!$K$2-LEN(SOURCE!I1776)), "")&amp;
      SOURCE!K1776&amp;      IF(lookups!$L$2-LEN(SOURCE!K1776) &gt;= 0, REPT(" ",lookups!$M$2-LEN(SOURCE!K1776)), "")&amp;
" | "&amp; SOURCE!L1776&amp;      IF(lookups!$O$2-LEN(SOURCE!L1776) &gt;= 0, REPT(" ",lookups!$O$2-LEN(SOURCE!L1776)), "")&amp;
" | "&amp; SOURCE!M1776&amp;      IF(lookups!$P$2-LEN(SOURCE!M1776) &gt;= 0, REPT(" ",lookups!$P$2-LEN(SOURCE!M1776)), "")&amp;
      "},"&amp;IF(SOURCE!O1776&lt;&gt;"",""&amp;SOURCE!O1776,"")
 )
)
)</f>
        <v>/* 1736 */  { fnSst,                        NOPARAM,                     "SST",                                         STD_HAMBURGER STD_SST,                         (0 &lt;&lt; TAM_MAX_BITS) |     0, CAT_NONE | SLS_ENABLED   | US_UNCHANGED | EIM_DISABLED | PTP_DISABLED     },</v>
      </c>
    </row>
    <row r="1777" spans="1:1">
      <c r="A1777" s="80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IF(lookups!$E$2-LEN(SOURCE!C1777) &gt;= 0, REPT(" ",lookups!$E$2-LEN(SOURCE!C1777)), "")&amp;
      SOURCE!D1777&amp;", "&amp; IF(lookups!$F$2-LEN(SOURCE!D1777) &gt;= 0, REPT(" ",lookups!$F$2-LEN(SOURCE!D1777)), "")&amp;
      SOURCE!E1777&amp;", "&amp; IF(lookups!$G$2-LEN(SOURCE!E1777) &gt;=0, REPT(" ",lookups!$G$2-LEN(SOURCE!E1777)), "")&amp;
      SOURCE!F1777&amp;", "&amp; IF(lookups!$H$2-LEN(SOURCE!F1777) &gt;= 0, REPT(" ",lookups!$H$2-LEN(SOURCE!F1777)+2), "")&amp;"("&amp;
      SUBSTITUTE(TEXT(SOURCE!G1777,"??0"),"  ","")&amp;" &lt;&lt; TAM_MAX_BITS) |"&amp; IF(lookups!$I$2-3 &gt;= 0, REPT(" ",MAX(1,lookups!$I$2-5+4+1-1-LEN(  IF(ISTEXT(SOURCE!H1777),SOURCE!H1777,  SUBSTITUTE(SUBSTITUTE(TEXT(SOURCE!H1777,"????0"),"  ","")," ",""))   ))), "")&amp;
       IF(ISTEXT(SOURCE!H1777),SOURCE!H1777, SUBSTITUTE(SUBSTITUTE(TEXT(SOURCE!H1777,"????0"),"  ","")," ",""))   &amp;","&amp; IF(lookups!$J$2-3 &gt;= 0, REPT(" ",lookups!$J$2-3-5), "")&amp;
      SOURCE!I1777&amp;
" | "&amp; IF(lookups!$K$2-LEN(SOURCE!I1777) &gt;= 0, REPT(" ",lookups!$K$2-LEN(SOURCE!I1777)), "")&amp;
      SOURCE!J1777&amp;      IF(lookups!$L$2-LEN(SOURCE!J1777) &gt;= 0, REPT(" ",lookups!$L$2-LEN(SOURCE!J1777)), "")&amp;
" | "&amp; IF(lookups!$K$2-LEN(SOURCE!I1777) &gt;= 0, REPT(" ",lookups!$K$2-LEN(SOURCE!I1777)), "")&amp;
      SOURCE!K1777&amp;      IF(lookups!$L$2-LEN(SOURCE!K1777) &gt;= 0, REPT(" ",lookups!$M$2-LEN(SOURCE!K1777)), "")&amp;
" | "&amp; SOURCE!L1777&amp;      IF(lookups!$O$2-LEN(SOURCE!L1777) &gt;= 0, REPT(" ",lookups!$O$2-LEN(SOURCE!L1777)), "")&amp;
" | "&amp; SOURCE!M1777&amp;      IF(lookups!$P$2-LEN(SOURCE!M1777) &gt;= 0, REPT(" ",lookups!$P$2-LEN(SOURCE!M1777)), "")&amp;
      "},"&amp;IF(SOURCE!O1777&lt;&gt;"",""&amp;SOURCE!O1777,"")
 )
)
)</f>
        <v>/* 1737 */  { fnKeyExit,                    NOPARAM,                     "EXIT",                                        "EXIT",                                        (0 &lt;&lt; TAM_MAX_BITS) |     0, CAT_NONE | SLS_ENABLED   | US_UNCHANGED | EIM_DISABLED | PTP_DISABLED     },</v>
      </c>
    </row>
    <row r="1778" spans="1:1">
      <c r="A1778" s="80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IF(lookups!$E$2-LEN(SOURCE!C1778) &gt;= 0, REPT(" ",lookups!$E$2-LEN(SOURCE!C1778)), "")&amp;
      SOURCE!D1778&amp;", "&amp; IF(lookups!$F$2-LEN(SOURCE!D1778) &gt;= 0, REPT(" ",lookups!$F$2-LEN(SOURCE!D1778)), "")&amp;
      SOURCE!E1778&amp;", "&amp; IF(lookups!$G$2-LEN(SOURCE!E1778) &gt;=0, REPT(" ",lookups!$G$2-LEN(SOURCE!E1778)), "")&amp;
      SOURCE!F1778&amp;", "&amp; IF(lookups!$H$2-LEN(SOURCE!F1778) &gt;= 0, REPT(" ",lookups!$H$2-LEN(SOURCE!F1778)+2), "")&amp;"("&amp;
      SUBSTITUTE(TEXT(SOURCE!G1778,"??0"),"  ","")&amp;" &lt;&lt; TAM_MAX_BITS) |"&amp; IF(lookups!$I$2-3 &gt;= 0, REPT(" ",MAX(1,lookups!$I$2-5+4+1-1-LEN(  IF(ISTEXT(SOURCE!H1778),SOURCE!H1778,  SUBSTITUTE(SUBSTITUTE(TEXT(SOURCE!H1778,"????0"),"  ","")," ",""))   ))), "")&amp;
       IF(ISTEXT(SOURCE!H1778),SOURCE!H1778, SUBSTITUTE(SUBSTITUTE(TEXT(SOURCE!H1778,"????0"),"  ","")," ",""))   &amp;","&amp; IF(lookups!$J$2-3 &gt;= 0, REPT(" ",lookups!$J$2-3-5), "")&amp;
      SOURCE!I1778&amp;
" | "&amp; IF(lookups!$K$2-LEN(SOURCE!I1778) &gt;= 0, REPT(" ",lookups!$K$2-LEN(SOURCE!I1778)), "")&amp;
      SOURCE!J1778&amp;      IF(lookups!$L$2-LEN(SOURCE!J1778) &gt;= 0, REPT(" ",lookups!$L$2-LEN(SOURCE!J1778)), "")&amp;
" | "&amp; IF(lookups!$K$2-LEN(SOURCE!I1778) &gt;= 0, REPT(" ",lookups!$K$2-LEN(SOURCE!I1778)), "")&amp;
      SOURCE!K1778&amp;      IF(lookups!$L$2-LEN(SOURCE!K1778) &gt;= 0, REPT(" ",lookups!$M$2-LEN(SOURCE!K1778)), "")&amp;
" | "&amp; SOURCE!L1778&amp;      IF(lookups!$O$2-LEN(SOURCE!L1778) &gt;= 0, REPT(" ",lookups!$O$2-LEN(SOURCE!L1778)), "")&amp;
" | "&amp; SOURCE!M1778&amp;      IF(lookups!$P$2-LEN(SOURCE!M1778) &gt;= 0, REPT(" ",lookups!$P$2-LEN(SOURCE!M1778)), "")&amp;
      "},"&amp;IF(SOURCE!O1778&lt;&gt;"",""&amp;SOURCE!O1778,"")
 )
)
)</f>
        <v>/* 1738 */  { fnKeyBackspace,               NOPARAM/*#JM#*/,             "BKSPC",                                       STD_LEFT_ARROW,                                (0 &lt;&lt; TAM_MAX_BITS) |     0, CAT_NONE | SLS_UNCHANGED | US_UNCHANGED | EIM_DISABLED | PTP_DISABLED     },</v>
      </c>
    </row>
    <row r="1779" spans="1:1">
      <c r="A1779" s="80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IF(lookups!$E$2-LEN(SOURCE!C1779) &gt;= 0, REPT(" ",lookups!$E$2-LEN(SOURCE!C1779)), "")&amp;
      SOURCE!D1779&amp;", "&amp; IF(lookups!$F$2-LEN(SOURCE!D1779) &gt;= 0, REPT(" ",lookups!$F$2-LEN(SOURCE!D1779)), "")&amp;
      SOURCE!E1779&amp;", "&amp; IF(lookups!$G$2-LEN(SOURCE!E1779) &gt;=0, REPT(" ",lookups!$G$2-LEN(SOURCE!E1779)), "")&amp;
      SOURCE!F1779&amp;", "&amp; IF(lookups!$H$2-LEN(SOURCE!F1779) &gt;= 0, REPT(" ",lookups!$H$2-LEN(SOURCE!F1779)+2), "")&amp;"("&amp;
      SUBSTITUTE(TEXT(SOURCE!G1779,"??0"),"  ","")&amp;" &lt;&lt; TAM_MAX_BITS) |"&amp; IF(lookups!$I$2-3 &gt;= 0, REPT(" ",MAX(1,lookups!$I$2-5+4+1-1-LEN(  IF(ISTEXT(SOURCE!H1779),SOURCE!H1779,  SUBSTITUTE(SUBSTITUTE(TEXT(SOURCE!H1779,"????0"),"  ","")," ",""))   ))), "")&amp;
       IF(ISTEXT(SOURCE!H1779),SOURCE!H1779, SUBSTITUTE(SUBSTITUTE(TEXT(SOURCE!H1779,"????0"),"  ","")," ",""))   &amp;","&amp; IF(lookups!$J$2-3 &gt;= 0, REPT(" ",lookups!$J$2-3-5), "")&amp;
      SOURCE!I1779&amp;
" | "&amp; IF(lookups!$K$2-LEN(SOURCE!I1779) &gt;= 0, REPT(" ",lookups!$K$2-LEN(SOURCE!I1779)), "")&amp;
      SOURCE!J1779&amp;      IF(lookups!$L$2-LEN(SOURCE!J1779) &gt;= 0, REPT(" ",lookups!$L$2-LEN(SOURCE!J1779)), "")&amp;
" | "&amp; IF(lookups!$K$2-LEN(SOURCE!I1779) &gt;= 0, REPT(" ",lookups!$K$2-LEN(SOURCE!I1779)), "")&amp;
      SOURCE!K1779&amp;      IF(lookups!$L$2-LEN(SOURCE!K1779) &gt;= 0, REPT(" ",lookups!$M$2-LEN(SOURCE!K1779)), "")&amp;
" | "&amp; SOURCE!L1779&amp;      IF(lookups!$O$2-LEN(SOURCE!L1779) &gt;= 0, REPT(" ",lookups!$O$2-LEN(SOURCE!L1779)), "")&amp;
" | "&amp; SOURCE!M1779&amp;      IF(lookups!$P$2-LEN(SOURCE!M1779) &gt;= 0, REPT(" ",lookups!$P$2-LEN(SOURCE!M1779)), "")&amp;
      "},"&amp;IF(SOURCE!O1779&lt;&gt;"",""&amp;SOURCE!O1779,"")
 )
)
)</f>
        <v>/* 1739 */  { itemToBeCoded,                NOPARAM,                     "1739",                                        "1739",                                        (0 &lt;&lt; TAM_MAX_BITS) |     0, CAT_FREE | SLS_ENABLED   | US_ENABLED   | EIM_DISABLED | PTP_DISABLED     },</v>
      </c>
    </row>
    <row r="1780" spans="1:1">
      <c r="A1780" s="80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IF(lookups!$E$2-LEN(SOURCE!C1780) &gt;= 0, REPT(" ",lookups!$E$2-LEN(SOURCE!C1780)), "")&amp;
      SOURCE!D1780&amp;", "&amp; IF(lookups!$F$2-LEN(SOURCE!D1780) &gt;= 0, REPT(" ",lookups!$F$2-LEN(SOURCE!D1780)), "")&amp;
      SOURCE!E1780&amp;", "&amp; IF(lookups!$G$2-LEN(SOURCE!E1780) &gt;=0, REPT(" ",lookups!$G$2-LEN(SOURCE!E1780)), "")&amp;
      SOURCE!F1780&amp;", "&amp; IF(lookups!$H$2-LEN(SOURCE!F1780) &gt;= 0, REPT(" ",lookups!$H$2-LEN(SOURCE!F1780)+2), "")&amp;"("&amp;
      SUBSTITUTE(TEXT(SOURCE!G1780,"??0"),"  ","")&amp;" &lt;&lt; TAM_MAX_BITS) |"&amp; IF(lookups!$I$2-3 &gt;= 0, REPT(" ",MAX(1,lookups!$I$2-5+4+1-1-LEN(  IF(ISTEXT(SOURCE!H1780),SOURCE!H1780,  SUBSTITUTE(SUBSTITUTE(TEXT(SOURCE!H1780,"????0"),"  ","")," ",""))   ))), "")&amp;
       IF(ISTEXT(SOURCE!H1780),SOURCE!H1780, SUBSTITUTE(SUBSTITUTE(TEXT(SOURCE!H1780,"????0"),"  ","")," ",""))   &amp;","&amp; IF(lookups!$J$2-3 &gt;= 0, REPT(" ",lookups!$J$2-3-5), "")&amp;
      SOURCE!I1780&amp;
" | "&amp; IF(lookups!$K$2-LEN(SOURCE!I1780) &gt;= 0, REPT(" ",lookups!$K$2-LEN(SOURCE!I1780)), "")&amp;
      SOURCE!J1780&amp;      IF(lookups!$L$2-LEN(SOURCE!J1780) &gt;= 0, REPT(" ",lookups!$L$2-LEN(SOURCE!J1780)), "")&amp;
" | "&amp; IF(lookups!$K$2-LEN(SOURCE!I1780) &gt;= 0, REPT(" ",lookups!$K$2-LEN(SOURCE!I1780)), "")&amp;
      SOURCE!K1780&amp;      IF(lookups!$L$2-LEN(SOURCE!K1780) &gt;= 0, REPT(" ",lookups!$M$2-LEN(SOURCE!K1780)), "")&amp;
" | "&amp; SOURCE!L1780&amp;      IF(lookups!$O$2-LEN(SOURCE!L1780) &gt;= 0, REPT(" ",lookups!$O$2-LEN(SOURCE!L1780)), "")&amp;
" | "&amp; SOURCE!M1780&amp;      IF(lookups!$P$2-LEN(SOURCE!M1780) &gt;= 0, REPT(" ",lookups!$P$2-LEN(SOURCE!M1780)), "")&amp;
      "},"&amp;IF(SOURCE!O1780&lt;&gt;"",""&amp;SOURCE!O1780,"")
 )
)
)</f>
        <v>/* 1740 */  { fnAim,                        NOPARAM,                     STD_alpha,                                     STD_alpha,                                     (0 &lt;&lt; TAM_MAX_BITS) |     0, CAT_NONE | SLS_ENABLED   | US_ENABLED   | EIM_DISABLED | PTP_NONE         },</v>
      </c>
    </row>
    <row r="1781" spans="1:1">
      <c r="A1781" s="80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IF(lookups!$E$2-LEN(SOURCE!C1781) &gt;= 0, REPT(" ",lookups!$E$2-LEN(SOURCE!C1781)), "")&amp;
      SOURCE!D1781&amp;", "&amp; IF(lookups!$F$2-LEN(SOURCE!D1781) &gt;= 0, REPT(" ",lookups!$F$2-LEN(SOURCE!D1781)), "")&amp;
      SOURCE!E1781&amp;", "&amp; IF(lookups!$G$2-LEN(SOURCE!E1781) &gt;=0, REPT(" ",lookups!$G$2-LEN(SOURCE!E1781)), "")&amp;
      SOURCE!F1781&amp;", "&amp; IF(lookups!$H$2-LEN(SOURCE!F1781) &gt;= 0, REPT(" ",lookups!$H$2-LEN(SOURCE!F1781)+2), "")&amp;"("&amp;
      SUBSTITUTE(TEXT(SOURCE!G1781,"??0"),"  ","")&amp;" &lt;&lt; TAM_MAX_BITS) |"&amp; IF(lookups!$I$2-3 &gt;= 0, REPT(" ",MAX(1,lookups!$I$2-5+4+1-1-LEN(  IF(ISTEXT(SOURCE!H1781),SOURCE!H1781,  SUBSTITUTE(SUBSTITUTE(TEXT(SOURCE!H1781,"????0"),"  ","")," ",""))   ))), "")&amp;
       IF(ISTEXT(SOURCE!H1781),SOURCE!H1781, SUBSTITUTE(SUBSTITUTE(TEXT(SOURCE!H1781,"????0"),"  ","")," ",""))   &amp;","&amp; IF(lookups!$J$2-3 &gt;= 0, REPT(" ",lookups!$J$2-3-5), "")&amp;
      SOURCE!I1781&amp;
" | "&amp; IF(lookups!$K$2-LEN(SOURCE!I1781) &gt;= 0, REPT(" ",lookups!$K$2-LEN(SOURCE!I1781)), "")&amp;
      SOURCE!J1781&amp;      IF(lookups!$L$2-LEN(SOURCE!J1781) &gt;= 0, REPT(" ",lookups!$L$2-LEN(SOURCE!J1781)), "")&amp;
" | "&amp; IF(lookups!$K$2-LEN(SOURCE!I1781) &gt;= 0, REPT(" ",lookups!$K$2-LEN(SOURCE!I1781)), "")&amp;
      SOURCE!K1781&amp;      IF(lookups!$L$2-LEN(SOURCE!K1781) &gt;= 0, REPT(" ",lookups!$M$2-LEN(SOURCE!K1781)), "")&amp;
" | "&amp; SOURCE!L1781&amp;      IF(lookups!$O$2-LEN(SOURCE!L1781) &gt;= 0, REPT(" ",lookups!$O$2-LEN(SOURCE!L1781)), "")&amp;
" | "&amp; SOURCE!M1781&amp;      IF(lookups!$P$2-LEN(SOURCE!M1781) &gt;= 0, REPT(" ",lookups!$P$2-LEN(SOURCE!M1781)), "")&amp;
      "},"&amp;IF(SOURCE!O1781&lt;&gt;"",""&amp;SOURCE!O1781,"")
 )
)
)</f>
        <v>/* 1741 */  { fnKeyDotD,                    NOPARAM,                     ".d",                                          ".d",                                          (0 &lt;&lt; TAM_MAX_BITS) |     0, CAT_NONE | SLS_ENABLED   | US_UNCHANGED | EIM_DISABLED | PTP_NONE         },</v>
      </c>
    </row>
    <row r="1782" spans="1:1">
      <c r="A1782" s="80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IF(lookups!$E$2-LEN(SOURCE!C1782) &gt;= 0, REPT(" ",lookups!$E$2-LEN(SOURCE!C1782)), "")&amp;
      SOURCE!D1782&amp;", "&amp; IF(lookups!$F$2-LEN(SOURCE!D1782) &gt;= 0, REPT(" ",lookups!$F$2-LEN(SOURCE!D1782)), "")&amp;
      SOURCE!E1782&amp;", "&amp; IF(lookups!$G$2-LEN(SOURCE!E1782) &gt;=0, REPT(" ",lookups!$G$2-LEN(SOURCE!E1782)), "")&amp;
      SOURCE!F1782&amp;", "&amp; IF(lookups!$H$2-LEN(SOURCE!F1782) &gt;= 0, REPT(" ",lookups!$H$2-LEN(SOURCE!F1782)+2), "")&amp;"("&amp;
      SUBSTITUTE(TEXT(SOURCE!G1782,"??0"),"  ","")&amp;" &lt;&lt; TAM_MAX_BITS) |"&amp; IF(lookups!$I$2-3 &gt;= 0, REPT(" ",MAX(1,lookups!$I$2-5+4+1-1-LEN(  IF(ISTEXT(SOURCE!H1782),SOURCE!H1782,  SUBSTITUTE(SUBSTITUTE(TEXT(SOURCE!H1782,"????0"),"  ","")," ",""))   ))), "")&amp;
       IF(ISTEXT(SOURCE!H1782),SOURCE!H1782, SUBSTITUTE(SUBSTITUTE(TEXT(SOURCE!H1782,"????0"),"  ","")," ",""))   &amp;","&amp; IF(lookups!$J$2-3 &gt;= 0, REPT(" ",lookups!$J$2-3-5), "")&amp;
      SOURCE!I1782&amp;
" | "&amp; IF(lookups!$K$2-LEN(SOURCE!I1782) &gt;= 0, REPT(" ",lookups!$K$2-LEN(SOURCE!I1782)), "")&amp;
      SOURCE!J1782&amp;      IF(lookups!$L$2-LEN(SOURCE!J1782) &gt;= 0, REPT(" ",lookups!$L$2-LEN(SOURCE!J1782)), "")&amp;
" | "&amp; IF(lookups!$K$2-LEN(SOURCE!I1782) &gt;= 0, REPT(" ",lookups!$K$2-LEN(SOURCE!I1782)), "")&amp;
      SOURCE!K1782&amp;      IF(lookups!$L$2-LEN(SOURCE!K1782) &gt;= 0, REPT(" ",lookups!$M$2-LEN(SOURCE!K1782)), "")&amp;
" | "&amp; SOURCE!L1782&amp;      IF(lookups!$O$2-LEN(SOURCE!L1782) &gt;= 0, REPT(" ",lookups!$O$2-LEN(SOURCE!L1782)), "")&amp;
" | "&amp; SOURCE!M1782&amp;      IF(lookups!$P$2-LEN(SOURCE!M1782) &gt;= 0, REPT(" ",lookups!$P$2-LEN(SOURCE!M1782)), "")&amp;
      "},"&amp;IF(SOURCE!O1782&lt;&gt;"",""&amp;SOURCE!O1782,"")
 )
)
)</f>
        <v>/* 1742 */  { fnShow_SCROLL,                NOPARAM/*#JM#*/,             "SHOW",                                        "SHOW",                                        (0 &lt;&lt; TAM_MAX_BITS) |     0, CAT_FNCT | SLS_ENABLED   | US_ENABLED   | EIM_DISABLED | PTP_NONE         },</v>
      </c>
    </row>
    <row r="1783" spans="1:1">
      <c r="A1783" s="80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IF(lookups!$E$2-LEN(SOURCE!C1783) &gt;= 0, REPT(" ",lookups!$E$2-LEN(SOURCE!C1783)), "")&amp;
      SOURCE!D1783&amp;", "&amp; IF(lookups!$F$2-LEN(SOURCE!D1783) &gt;= 0, REPT(" ",lookups!$F$2-LEN(SOURCE!D1783)), "")&amp;
      SOURCE!E1783&amp;", "&amp; IF(lookups!$G$2-LEN(SOURCE!E1783) &gt;=0, REPT(" ",lookups!$G$2-LEN(SOURCE!E1783)), "")&amp;
      SOURCE!F1783&amp;", "&amp; IF(lookups!$H$2-LEN(SOURCE!F1783) &gt;= 0, REPT(" ",lookups!$H$2-LEN(SOURCE!F1783)+2), "")&amp;"("&amp;
      SUBSTITUTE(TEXT(SOURCE!G1783,"??0"),"  ","")&amp;" &lt;&lt; TAM_MAX_BITS) |"&amp; IF(lookups!$I$2-3 &gt;= 0, REPT(" ",MAX(1,lookups!$I$2-5+4+1-1-LEN(  IF(ISTEXT(SOURCE!H1783),SOURCE!H1783,  SUBSTITUTE(SUBSTITUTE(TEXT(SOURCE!H1783,"????0"),"  ","")," ",""))   ))), "")&amp;
       IF(ISTEXT(SOURCE!H1783),SOURCE!H1783, SUBSTITUTE(SUBSTITUTE(TEXT(SOURCE!H1783,"????0"),"  ","")," ",""))   &amp;","&amp; IF(lookups!$J$2-3 &gt;= 0, REPT(" ",lookups!$J$2-3-5), "")&amp;
      SOURCE!I1783&amp;
" | "&amp; IF(lookups!$K$2-LEN(SOURCE!I1783) &gt;= 0, REPT(" ",lookups!$K$2-LEN(SOURCE!I1783)), "")&amp;
      SOURCE!J1783&amp;      IF(lookups!$L$2-LEN(SOURCE!J1783) &gt;= 0, REPT(" ",lookups!$L$2-LEN(SOURCE!J1783)), "")&amp;
" | "&amp; IF(lookups!$K$2-LEN(SOURCE!I1783) &gt;= 0, REPT(" ",lookups!$K$2-LEN(SOURCE!I1783)), "")&amp;
      SOURCE!K1783&amp;      IF(lookups!$L$2-LEN(SOURCE!K1783) &gt;= 0, REPT(" ",lookups!$M$2-LEN(SOURCE!K1783)), "")&amp;
" | "&amp; SOURCE!L1783&amp;      IF(lookups!$O$2-LEN(SOURCE!L1783) &gt;= 0, REPT(" ",lookups!$O$2-LEN(SOURCE!L1783)), "")&amp;
" | "&amp; SOURCE!M1783&amp;      IF(lookups!$P$2-LEN(SOURCE!M1783) &gt;= 0, REPT(" ",lookups!$P$2-LEN(SOURCE!M1783)), "")&amp;
      "},"&amp;IF(SOURCE!O1783&lt;&gt;"",""&amp;SOURCE!O1783,"")
 )
)
)</f>
        <v>/* 1743 */  { backToSystem,                 NOT_CONFIRMED  /*#JM#*/,     "SYSTEM",                                      "SYSTEM",                                      (0 &lt;&lt; TAM_MAX_BITS) |     0, CAT_FNCT | SLS_ENABLED   | US_UNCHANGED | EIM_DISABLED | PTP_DISABLED     },</v>
      </c>
    </row>
    <row r="1784" spans="1:1">
      <c r="A1784" s="80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IF(lookups!$E$2-LEN(SOURCE!C1784) &gt;= 0, REPT(" ",lookups!$E$2-LEN(SOURCE!C1784)), "")&amp;
      SOURCE!D1784&amp;", "&amp; IF(lookups!$F$2-LEN(SOURCE!D1784) &gt;= 0, REPT(" ",lookups!$F$2-LEN(SOURCE!D1784)), "")&amp;
      SOURCE!E1784&amp;", "&amp; IF(lookups!$G$2-LEN(SOURCE!E1784) &gt;=0, REPT(" ",lookups!$G$2-LEN(SOURCE!E1784)), "")&amp;
      SOURCE!F1784&amp;", "&amp; IF(lookups!$H$2-LEN(SOURCE!F1784) &gt;= 0, REPT(" ",lookups!$H$2-LEN(SOURCE!F1784)+2), "")&amp;"("&amp;
      SUBSTITUTE(TEXT(SOURCE!G1784,"??0"),"  ","")&amp;" &lt;&lt; TAM_MAX_BITS) |"&amp; IF(lookups!$I$2-3 &gt;= 0, REPT(" ",MAX(1,lookups!$I$2-5+4+1-1-LEN(  IF(ISTEXT(SOURCE!H1784),SOURCE!H1784,  SUBSTITUTE(SUBSTITUTE(TEXT(SOURCE!H1784,"????0"),"  ","")," ",""))   ))), "")&amp;
       IF(ISTEXT(SOURCE!H1784),SOURCE!H1784, SUBSTITUTE(SUBSTITUTE(TEXT(SOURCE!H1784,"????0"),"  ","")," ",""))   &amp;","&amp; IF(lookups!$J$2-3 &gt;= 0, REPT(" ",lookups!$J$2-3-5), "")&amp;
      SOURCE!I1784&amp;
" | "&amp; IF(lookups!$K$2-LEN(SOURCE!I1784) &gt;= 0, REPT(" ",lookups!$K$2-LEN(SOURCE!I1784)), "")&amp;
      SOURCE!J1784&amp;      IF(lookups!$L$2-LEN(SOURCE!J1784) &gt;= 0, REPT(" ",lookups!$L$2-LEN(SOURCE!J1784)), "")&amp;
" | "&amp; IF(lookups!$K$2-LEN(SOURCE!I1784) &gt;= 0, REPT(" ",lookups!$K$2-LEN(SOURCE!I1784)), "")&amp;
      SOURCE!K1784&amp;      IF(lookups!$L$2-LEN(SOURCE!K1784) &gt;= 0, REPT(" ",lookups!$M$2-LEN(SOURCE!K1784)), "")&amp;
" | "&amp; SOURCE!L1784&amp;      IF(lookups!$O$2-LEN(SOURCE!L1784) &gt;= 0, REPT(" ",lookups!$O$2-LEN(SOURCE!L1784)), "")&amp;
" | "&amp; SOURCE!M1784&amp;      IF(lookups!$P$2-LEN(SOURCE!M1784) &gt;= 0, REPT(" ",lookups!$P$2-LEN(SOURCE!M1784)), "")&amp;
      "},"&amp;IF(SOURCE!O1784&lt;&gt;"",""&amp;SOURCE!O1784,"")
 )
)
)</f>
        <v>/* 1744 */  { itemToBeCoded,                NOPARAM,                     "1744",                                        "1744",                                        (0 &lt;&lt; TAM_MAX_BITS) |     0, CAT_FREE | SLS_ENABLED   | US_UNCHANGED | EIM_DISABLED | PTP_DISABLED     },</v>
      </c>
    </row>
    <row r="1785" spans="1:1">
      <c r="A1785" s="80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IF(lookups!$E$2-LEN(SOURCE!C1785) &gt;= 0, REPT(" ",lookups!$E$2-LEN(SOURCE!C1785)), "")&amp;
      SOURCE!D1785&amp;", "&amp; IF(lookups!$F$2-LEN(SOURCE!D1785) &gt;= 0, REPT(" ",lookups!$F$2-LEN(SOURCE!D1785)), "")&amp;
      SOURCE!E1785&amp;", "&amp; IF(lookups!$G$2-LEN(SOURCE!E1785) &gt;=0, REPT(" ",lookups!$G$2-LEN(SOURCE!E1785)), "")&amp;
      SOURCE!F1785&amp;", "&amp; IF(lookups!$H$2-LEN(SOURCE!F1785) &gt;= 0, REPT(" ",lookups!$H$2-LEN(SOURCE!F1785)+2), "")&amp;"("&amp;
      SUBSTITUTE(TEXT(SOURCE!G1785,"??0"),"  ","")&amp;" &lt;&lt; TAM_MAX_BITS) |"&amp; IF(lookups!$I$2-3 &gt;= 0, REPT(" ",MAX(1,lookups!$I$2-5+4+1-1-LEN(  IF(ISTEXT(SOURCE!H1785),SOURCE!H1785,  SUBSTITUTE(SUBSTITUTE(TEXT(SOURCE!H1785,"????0"),"  ","")," ",""))   ))), "")&amp;
       IF(ISTEXT(SOURCE!H1785),SOURCE!H1785, SUBSTITUTE(SUBSTITUTE(TEXT(SOURCE!H1785,"????0"),"  ","")," ",""))   &amp;","&amp; IF(lookups!$J$2-3 &gt;= 0, REPT(" ",lookups!$J$2-3-5), "")&amp;
      SOURCE!I1785&amp;
" | "&amp; IF(lookups!$K$2-LEN(SOURCE!I1785) &gt;= 0, REPT(" ",lookups!$K$2-LEN(SOURCE!I1785)), "")&amp;
      SOURCE!J1785&amp;      IF(lookups!$L$2-LEN(SOURCE!J1785) &gt;= 0, REPT(" ",lookups!$L$2-LEN(SOURCE!J1785)), "")&amp;
" | "&amp; IF(lookups!$K$2-LEN(SOURCE!I1785) &gt;= 0, REPT(" ",lookups!$K$2-LEN(SOURCE!I1785)), "")&amp;
      SOURCE!K1785&amp;      IF(lookups!$L$2-LEN(SOURCE!K1785) &gt;= 0, REPT(" ",lookups!$M$2-LEN(SOURCE!K1785)), "")&amp;
" | "&amp; SOURCE!L1785&amp;      IF(lookups!$O$2-LEN(SOURCE!L1785) &gt;= 0, REPT(" ",lookups!$O$2-LEN(SOURCE!L1785)), "")&amp;
" | "&amp; SOURCE!M1785&amp;      IF(lookups!$P$2-LEN(SOURCE!M1785) &gt;= 0, REPT(" ",lookups!$P$2-LEN(SOURCE!M1785)), "")&amp;
      "},"&amp;IF(SOURCE!O1785&lt;&gt;"",""&amp;SOURCE!O1785,"")
 )
)
)</f>
        <v>/* 1745 */  { fnVectorAngle,                NOPARAM,                     "V" STD_MEASURED_ANGLE,                        "V" STD_MEASURED_ANGLE,                        (0 &lt;&lt; TAM_MAX_BITS) |     0, CAT_FNCT | SLS_ENABLED   | US_ENABLED   | EIM_DISABLED | PTP_NONE         },</v>
      </c>
    </row>
    <row r="1786" spans="1:1">
      <c r="A1786" s="80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IF(lookups!$E$2-LEN(SOURCE!C1786) &gt;= 0, REPT(" ",lookups!$E$2-LEN(SOURCE!C1786)), "")&amp;
      SOURCE!D1786&amp;", "&amp; IF(lookups!$F$2-LEN(SOURCE!D1786) &gt;= 0, REPT(" ",lookups!$F$2-LEN(SOURCE!D1786)), "")&amp;
      SOURCE!E1786&amp;", "&amp; IF(lookups!$G$2-LEN(SOURCE!E1786) &gt;=0, REPT(" ",lookups!$G$2-LEN(SOURCE!E1786)), "")&amp;
      SOURCE!F1786&amp;", "&amp; IF(lookups!$H$2-LEN(SOURCE!F1786) &gt;= 0, REPT(" ",lookups!$H$2-LEN(SOURCE!F1786)+2), "")&amp;"("&amp;
      SUBSTITUTE(TEXT(SOURCE!G1786,"??0"),"  ","")&amp;" &lt;&lt; TAM_MAX_BITS) |"&amp; IF(lookups!$I$2-3 &gt;= 0, REPT(" ",MAX(1,lookups!$I$2-5+4+1-1-LEN(  IF(ISTEXT(SOURCE!H1786),SOURCE!H1786,  SUBSTITUTE(SUBSTITUTE(TEXT(SOURCE!H1786,"????0"),"  ","")," ",""))   ))), "")&amp;
       IF(ISTEXT(SOURCE!H1786),SOURCE!H1786, SUBSTITUTE(SUBSTITUTE(TEXT(SOURCE!H1786,"????0"),"  ","")," ",""))   &amp;","&amp; IF(lookups!$J$2-3 &gt;= 0, REPT(" ",lookups!$J$2-3-5), "")&amp;
      SOURCE!I1786&amp;
" | "&amp; IF(lookups!$K$2-LEN(SOURCE!I1786) &gt;= 0, REPT(" ",lookups!$K$2-LEN(SOURCE!I1786)), "")&amp;
      SOURCE!J1786&amp;      IF(lookups!$L$2-LEN(SOURCE!J1786) &gt;= 0, REPT(" ",lookups!$L$2-LEN(SOURCE!J1786)), "")&amp;
" | "&amp; IF(lookups!$K$2-LEN(SOURCE!I1786) &gt;= 0, REPT(" ",lookups!$K$2-LEN(SOURCE!I1786)), "")&amp;
      SOURCE!K1786&amp;      IF(lookups!$L$2-LEN(SOURCE!K1786) &gt;= 0, REPT(" ",lookups!$M$2-LEN(SOURCE!K1786)), "")&amp;
" | "&amp; SOURCE!L1786&amp;      IF(lookups!$O$2-LEN(SOURCE!L1786) &gt;= 0, REPT(" ",lookups!$O$2-LEN(SOURCE!L1786)), "")&amp;
" | "&amp; SOURCE!M1786&amp;      IF(lookups!$P$2-LEN(SOURCE!M1786) &gt;= 0, REPT(" ",lookups!$P$2-LEN(SOURCE!M1786)), "")&amp;
      "},"&amp;IF(SOURCE!O1786&lt;&gt;"",""&amp;SOURCE!O1786,"")
 )
)
)</f>
        <v>/* 1746 */  { fnHarmonicMeanXY,             NOPARAM,                     STD_x_BAR STD_SUB_H,                           STD_x_BAR STD_SUB_H,                           (0 &lt;&lt; TAM_MAX_BITS) |     0, CAT_FNCT | SLS_ENABLED   | US_ENABLED   | EIM_DISABLED | PTP_NONE         },</v>
      </c>
    </row>
    <row r="1787" spans="1:1">
      <c r="A1787" s="80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IF(lookups!$E$2-LEN(SOURCE!C1787) &gt;= 0, REPT(" ",lookups!$E$2-LEN(SOURCE!C1787)), "")&amp;
      SOURCE!D1787&amp;", "&amp; IF(lookups!$F$2-LEN(SOURCE!D1787) &gt;= 0, REPT(" ",lookups!$F$2-LEN(SOURCE!D1787)), "")&amp;
      SOURCE!E1787&amp;", "&amp; IF(lookups!$G$2-LEN(SOURCE!E1787) &gt;=0, REPT(" ",lookups!$G$2-LEN(SOURCE!E1787)), "")&amp;
      SOURCE!F1787&amp;", "&amp; IF(lookups!$H$2-LEN(SOURCE!F1787) &gt;= 0, REPT(" ",lookups!$H$2-LEN(SOURCE!F1787)+2), "")&amp;"("&amp;
      SUBSTITUTE(TEXT(SOURCE!G1787,"??0"),"  ","")&amp;" &lt;&lt; TAM_MAX_BITS) |"&amp; IF(lookups!$I$2-3 &gt;= 0, REPT(" ",MAX(1,lookups!$I$2-5+4+1-1-LEN(  IF(ISTEXT(SOURCE!H1787),SOURCE!H1787,  SUBSTITUTE(SUBSTITUTE(TEXT(SOURCE!H1787,"????0"),"  ","")," ",""))   ))), "")&amp;
       IF(ISTEXT(SOURCE!H1787),SOURCE!H1787, SUBSTITUTE(SUBSTITUTE(TEXT(SOURCE!H1787,"????0"),"  ","")," ",""))   &amp;","&amp; IF(lookups!$J$2-3 &gt;= 0, REPT(" ",lookups!$J$2-3-5), "")&amp;
      SOURCE!I1787&amp;
" | "&amp; IF(lookups!$K$2-LEN(SOURCE!I1787) &gt;= 0, REPT(" ",lookups!$K$2-LEN(SOURCE!I1787)), "")&amp;
      SOURCE!J1787&amp;      IF(lookups!$L$2-LEN(SOURCE!J1787) &gt;= 0, REPT(" ",lookups!$L$2-LEN(SOURCE!J1787)), "")&amp;
" | "&amp; IF(lookups!$K$2-LEN(SOURCE!I1787) &gt;= 0, REPT(" ",lookups!$K$2-LEN(SOURCE!I1787)), "")&amp;
      SOURCE!K1787&amp;      IF(lookups!$L$2-LEN(SOURCE!K1787) &gt;= 0, REPT(" ",lookups!$M$2-LEN(SOURCE!K1787)), "")&amp;
" | "&amp; SOURCE!L1787&amp;      IF(lookups!$O$2-LEN(SOURCE!L1787) &gt;= 0, REPT(" ",lookups!$O$2-LEN(SOURCE!L1787)), "")&amp;
" | "&amp; SOURCE!M1787&amp;      IF(lookups!$P$2-LEN(SOURCE!M1787) &gt;= 0, REPT(" ",lookups!$P$2-LEN(SOURCE!M1787)), "")&amp;
      "},"&amp;IF(SOURCE!O1787&lt;&gt;"",""&amp;SOURCE!O1787,"")
 )
)
)</f>
        <v>/* 1747 */  { fnRMSMeanXY,                  NOPARAM,                     STD_x_BAR STD_SUB_R STD_SUB_M STD_SUB_S,       STD_x_BAR STD_SUB_R STD_SUB_M STD_SUB_S,       (0 &lt;&lt; TAM_MAX_BITS) |     0, CAT_FNCT | SLS_ENABLED   | US_ENABLED   | EIM_DISABLED | PTP_NONE         },</v>
      </c>
    </row>
    <row r="1788" spans="1:1">
      <c r="A1788" s="80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IF(lookups!$E$2-LEN(SOURCE!C1788) &gt;= 0, REPT(" ",lookups!$E$2-LEN(SOURCE!C1788)), "")&amp;
      SOURCE!D1788&amp;", "&amp; IF(lookups!$F$2-LEN(SOURCE!D1788) &gt;= 0, REPT(" ",lookups!$F$2-LEN(SOURCE!D1788)), "")&amp;
      SOURCE!E1788&amp;", "&amp; IF(lookups!$G$2-LEN(SOURCE!E1788) &gt;=0, REPT(" ",lookups!$G$2-LEN(SOURCE!E1788)), "")&amp;
      SOURCE!F1788&amp;", "&amp; IF(lookups!$H$2-LEN(SOURCE!F1788) &gt;= 0, REPT(" ",lookups!$H$2-LEN(SOURCE!F1788)+2), "")&amp;"("&amp;
      SUBSTITUTE(TEXT(SOURCE!G1788,"??0"),"  ","")&amp;" &lt;&lt; TAM_MAX_BITS) |"&amp; IF(lookups!$I$2-3 &gt;= 0, REPT(" ",MAX(1,lookups!$I$2-5+4+1-1-LEN(  IF(ISTEXT(SOURCE!H1788),SOURCE!H1788,  SUBSTITUTE(SUBSTITUTE(TEXT(SOURCE!H1788,"????0"),"  ","")," ",""))   ))), "")&amp;
       IF(ISTEXT(SOURCE!H1788),SOURCE!H1788, SUBSTITUTE(SUBSTITUTE(TEXT(SOURCE!H1788,"????0"),"  ","")," ",""))   &amp;","&amp; IF(lookups!$J$2-3 &gt;= 0, REPT(" ",lookups!$J$2-3-5), "")&amp;
      SOURCE!I1788&amp;
" | "&amp; IF(lookups!$K$2-LEN(SOURCE!I1788) &gt;= 0, REPT(" ",lookups!$K$2-LEN(SOURCE!I1788)), "")&amp;
      SOURCE!J1788&amp;      IF(lookups!$L$2-LEN(SOURCE!J1788) &gt;= 0, REPT(" ",lookups!$L$2-LEN(SOURCE!J1788)), "")&amp;
" | "&amp; IF(lookups!$K$2-LEN(SOURCE!I1788) &gt;= 0, REPT(" ",lookups!$K$2-LEN(SOURCE!I1788)), "")&amp;
      SOURCE!K1788&amp;      IF(lookups!$L$2-LEN(SOURCE!K1788) &gt;= 0, REPT(" ",lookups!$M$2-LEN(SOURCE!K1788)), "")&amp;
" | "&amp; SOURCE!L1788&amp;      IF(lookups!$O$2-LEN(SOURCE!L1788) &gt;= 0, REPT(" ",lookups!$O$2-LEN(SOURCE!L1788)), "")&amp;
" | "&amp; SOURCE!M1788&amp;      IF(lookups!$P$2-LEN(SOURCE!M1788) &gt;= 0, REPT(" ",lookups!$P$2-LEN(SOURCE!M1788)), "")&amp;
      "},"&amp;IF(SOURCE!O1788&lt;&gt;"",""&amp;SOURCE!O1788,"")
 )
)
)</f>
        <v>/* 1748 */  { fnArccos,                     NOPARAM,                     "ACOS",                                        "ACOS",                                        (0 &lt;&lt; TAM_MAX_BITS) |     0, CAT_FNCT | SLS_ENABLED   | US_ENABLED   | EIM_ENABLED  | PTP_NONE         },</v>
      </c>
    </row>
    <row r="1789" spans="1:1">
      <c r="A1789" s="80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IF(lookups!$E$2-LEN(SOURCE!C1789) &gt;= 0, REPT(" ",lookups!$E$2-LEN(SOURCE!C1789)), "")&amp;
      SOURCE!D1789&amp;", "&amp; IF(lookups!$F$2-LEN(SOURCE!D1789) &gt;= 0, REPT(" ",lookups!$F$2-LEN(SOURCE!D1789)), "")&amp;
      SOURCE!E1789&amp;", "&amp; IF(lookups!$G$2-LEN(SOURCE!E1789) &gt;=0, REPT(" ",lookups!$G$2-LEN(SOURCE!E1789)), "")&amp;
      SOURCE!F1789&amp;", "&amp; IF(lookups!$H$2-LEN(SOURCE!F1789) &gt;= 0, REPT(" ",lookups!$H$2-LEN(SOURCE!F1789)+2), "")&amp;"("&amp;
      SUBSTITUTE(TEXT(SOURCE!G1789,"??0"),"  ","")&amp;" &lt;&lt; TAM_MAX_BITS) |"&amp; IF(lookups!$I$2-3 &gt;= 0, REPT(" ",MAX(1,lookups!$I$2-5+4+1-1-LEN(  IF(ISTEXT(SOURCE!H1789),SOURCE!H1789,  SUBSTITUTE(SUBSTITUTE(TEXT(SOURCE!H1789,"????0"),"  ","")," ",""))   ))), "")&amp;
       IF(ISTEXT(SOURCE!H1789),SOURCE!H1789, SUBSTITUTE(SUBSTITUTE(TEXT(SOURCE!H1789,"????0"),"  ","")," ",""))   &amp;","&amp; IF(lookups!$J$2-3 &gt;= 0, REPT(" ",lookups!$J$2-3-5), "")&amp;
      SOURCE!I1789&amp;
" | "&amp; IF(lookups!$K$2-LEN(SOURCE!I1789) &gt;= 0, REPT(" ",lookups!$K$2-LEN(SOURCE!I1789)), "")&amp;
      SOURCE!J1789&amp;      IF(lookups!$L$2-LEN(SOURCE!J1789) &gt;= 0, REPT(" ",lookups!$L$2-LEN(SOURCE!J1789)), "")&amp;
" | "&amp; IF(lookups!$K$2-LEN(SOURCE!I1789) &gt;= 0, REPT(" ",lookups!$K$2-LEN(SOURCE!I1789)), "")&amp;
      SOURCE!K1789&amp;      IF(lookups!$L$2-LEN(SOURCE!K1789) &gt;= 0, REPT(" ",lookups!$M$2-LEN(SOURCE!K1789)), "")&amp;
" | "&amp; SOURCE!L1789&amp;      IF(lookups!$O$2-LEN(SOURCE!L1789) &gt;= 0, REPT(" ",lookups!$O$2-LEN(SOURCE!L1789)), "")&amp;
" | "&amp; SOURCE!M1789&amp;      IF(lookups!$P$2-LEN(SOURCE!M1789) &gt;= 0, REPT(" ",lookups!$P$2-LEN(SOURCE!M1789)), "")&amp;
      "},"&amp;IF(SOURCE!O1789&lt;&gt;"",""&amp;SOURCE!O1789,"")
 )
)
)</f>
        <v>/* 1749 */  { fnArcsin,                     NOPARAM,                     "ASIN",                                        "ASIN",                                        (0 &lt;&lt; TAM_MAX_BITS) |     0, CAT_FNCT | SLS_ENABLED   | US_ENABLED   | EIM_ENABLED  | PTP_NONE         },</v>
      </c>
    </row>
    <row r="1790" spans="1:1">
      <c r="A1790" s="80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IF(lookups!$E$2-LEN(SOURCE!C1790) &gt;= 0, REPT(" ",lookups!$E$2-LEN(SOURCE!C1790)), "")&amp;
      SOURCE!D1790&amp;", "&amp; IF(lookups!$F$2-LEN(SOURCE!D1790) &gt;= 0, REPT(" ",lookups!$F$2-LEN(SOURCE!D1790)), "")&amp;
      SOURCE!E1790&amp;", "&amp; IF(lookups!$G$2-LEN(SOURCE!E1790) &gt;=0, REPT(" ",lookups!$G$2-LEN(SOURCE!E1790)), "")&amp;
      SOURCE!F1790&amp;", "&amp; IF(lookups!$H$2-LEN(SOURCE!F1790) &gt;= 0, REPT(" ",lookups!$H$2-LEN(SOURCE!F1790)+2), "")&amp;"("&amp;
      SUBSTITUTE(TEXT(SOURCE!G1790,"??0"),"  ","")&amp;" &lt;&lt; TAM_MAX_BITS) |"&amp; IF(lookups!$I$2-3 &gt;= 0, REPT(" ",MAX(1,lookups!$I$2-5+4+1-1-LEN(  IF(ISTEXT(SOURCE!H1790),SOURCE!H1790,  SUBSTITUTE(SUBSTITUTE(TEXT(SOURCE!H1790,"????0"),"  ","")," ",""))   ))), "")&amp;
       IF(ISTEXT(SOURCE!H1790),SOURCE!H1790, SUBSTITUTE(SUBSTITUTE(TEXT(SOURCE!H1790,"????0"),"  ","")," ",""))   &amp;","&amp; IF(lookups!$J$2-3 &gt;= 0, REPT(" ",lookups!$J$2-3-5), "")&amp;
      SOURCE!I1790&amp;
" | "&amp; IF(lookups!$K$2-LEN(SOURCE!I1790) &gt;= 0, REPT(" ",lookups!$K$2-LEN(SOURCE!I1790)), "")&amp;
      SOURCE!J1790&amp;      IF(lookups!$L$2-LEN(SOURCE!J1790) &gt;= 0, REPT(" ",lookups!$L$2-LEN(SOURCE!J1790)), "")&amp;
" | "&amp; IF(lookups!$K$2-LEN(SOURCE!I1790) &gt;= 0, REPT(" ",lookups!$K$2-LEN(SOURCE!I1790)), "")&amp;
      SOURCE!K1790&amp;      IF(lookups!$L$2-LEN(SOURCE!K1790) &gt;= 0, REPT(" ",lookups!$M$2-LEN(SOURCE!K1790)), "")&amp;
" | "&amp; SOURCE!L1790&amp;      IF(lookups!$O$2-LEN(SOURCE!L1790) &gt;= 0, REPT(" ",lookups!$O$2-LEN(SOURCE!L1790)), "")&amp;
" | "&amp; SOURCE!M1790&amp;      IF(lookups!$P$2-LEN(SOURCE!M1790) &gt;= 0, REPT(" ",lookups!$P$2-LEN(SOURCE!M1790)), "")&amp;
      "},"&amp;IF(SOURCE!O1790&lt;&gt;"",""&amp;SOURCE!O1790,"")
 )
)
)</f>
        <v>/* 1750 */  { fnArctan,                     NOPARAM,                     "ATAN",                                        "ATAN",                                        (0 &lt;&lt; TAM_MAX_BITS) |     0, CAT_FNCT | SLS_ENABLED   | US_ENABLED   | EIM_ENABLED  | PTP_NONE         },</v>
      </c>
    </row>
    <row r="1791" spans="1:1">
      <c r="A1791" s="80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IF(lookups!$E$2-LEN(SOURCE!C1791) &gt;= 0, REPT(" ",lookups!$E$2-LEN(SOURCE!C1791)), "")&amp;
      SOURCE!D1791&amp;", "&amp; IF(lookups!$F$2-LEN(SOURCE!D1791) &gt;= 0, REPT(" ",lookups!$F$2-LEN(SOURCE!D1791)), "")&amp;
      SOURCE!E1791&amp;", "&amp; IF(lookups!$G$2-LEN(SOURCE!E1791) &gt;=0, REPT(" ",lookups!$G$2-LEN(SOURCE!E1791)), "")&amp;
      SOURCE!F1791&amp;", "&amp; IF(lookups!$H$2-LEN(SOURCE!F1791) &gt;= 0, REPT(" ",lookups!$H$2-LEN(SOURCE!F1791)+2), "")&amp;"("&amp;
      SUBSTITUTE(TEXT(SOURCE!G1791,"??0"),"  ","")&amp;" &lt;&lt; TAM_MAX_BITS) |"&amp; IF(lookups!$I$2-3 &gt;= 0, REPT(" ",MAX(1,lookups!$I$2-5+4+1-1-LEN(  IF(ISTEXT(SOURCE!H1791),SOURCE!H1791,  SUBSTITUTE(SUBSTITUTE(TEXT(SOURCE!H1791,"????0"),"  ","")," ",""))   ))), "")&amp;
       IF(ISTEXT(SOURCE!H1791),SOURCE!H1791, SUBSTITUTE(SUBSTITUTE(TEXT(SOURCE!H1791,"????0"),"  ","")," ",""))   &amp;","&amp; IF(lookups!$J$2-3 &gt;= 0, REPT(" ",lookups!$J$2-3-5), "")&amp;
      SOURCE!I1791&amp;
" | "&amp; IF(lookups!$K$2-LEN(SOURCE!I1791) &gt;= 0, REPT(" ",lookups!$K$2-LEN(SOURCE!I1791)), "")&amp;
      SOURCE!J1791&amp;      IF(lookups!$L$2-LEN(SOURCE!J1791) &gt;= 0, REPT(" ",lookups!$L$2-LEN(SOURCE!J1791)), "")&amp;
" | "&amp; IF(lookups!$K$2-LEN(SOURCE!I1791) &gt;= 0, REPT(" ",lookups!$K$2-LEN(SOURCE!I1791)), "")&amp;
      SOURCE!K1791&amp;      IF(lookups!$L$2-LEN(SOURCE!K1791) &gt;= 0, REPT(" ",lookups!$M$2-LEN(SOURCE!K1791)), "")&amp;
" | "&amp; SOURCE!L1791&amp;      IF(lookups!$O$2-LEN(SOURCE!L1791) &gt;= 0, REPT(" ",lookups!$O$2-LEN(SOURCE!L1791)), "")&amp;
" | "&amp; SOURCE!M1791&amp;      IF(lookups!$P$2-LEN(SOURCE!M1791) &gt;= 0, REPT(" ",lookups!$P$2-LEN(SOURCE!M1791)), "")&amp;
      "},"&amp;IF(SOURCE!O1791&lt;&gt;"",""&amp;SOURCE!O1791,"")
 )
)
)</f>
        <v>/* 1751 */  { fnDeterminant,                NOPARAM,                     "DET",                                         "DET",                                         (0 &lt;&lt; TAM_MAX_BITS) |     0, CAT_FNCT | SLS_ENABLED   | US_ENABLED   | EIM_DISABLED | PTP_NONE         },</v>
      </c>
    </row>
    <row r="1792" spans="1:1">
      <c r="A1792" s="80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IF(lookups!$E$2-LEN(SOURCE!C1792) &gt;= 0, REPT(" ",lookups!$E$2-LEN(SOURCE!C1792)), "")&amp;
      SOURCE!D1792&amp;", "&amp; IF(lookups!$F$2-LEN(SOURCE!D1792) &gt;= 0, REPT(" ",lookups!$F$2-LEN(SOURCE!D1792)), "")&amp;
      SOURCE!E1792&amp;", "&amp; IF(lookups!$G$2-LEN(SOURCE!E1792) &gt;=0, REPT(" ",lookups!$G$2-LEN(SOURCE!E1792)), "")&amp;
      SOURCE!F1792&amp;", "&amp; IF(lookups!$H$2-LEN(SOURCE!F1792) &gt;= 0, REPT(" ",lookups!$H$2-LEN(SOURCE!F1792)+2), "")&amp;"("&amp;
      SUBSTITUTE(TEXT(SOURCE!G1792,"??0"),"  ","")&amp;" &lt;&lt; TAM_MAX_BITS) |"&amp; IF(lookups!$I$2-3 &gt;= 0, REPT(" ",MAX(1,lookups!$I$2-5+4+1-1-LEN(  IF(ISTEXT(SOURCE!H1792),SOURCE!H1792,  SUBSTITUTE(SUBSTITUTE(TEXT(SOURCE!H1792,"????0"),"  ","")," ",""))   ))), "")&amp;
       IF(ISTEXT(SOURCE!H1792),SOURCE!H1792, SUBSTITUTE(SUBSTITUTE(TEXT(SOURCE!H1792,"????0"),"  ","")," ",""))   &amp;","&amp; IF(lookups!$J$2-3 &gt;= 0, REPT(" ",lookups!$J$2-3-5), "")&amp;
      SOURCE!I1792&amp;
" | "&amp; IF(lookups!$K$2-LEN(SOURCE!I1792) &gt;= 0, REPT(" ",lookups!$K$2-LEN(SOURCE!I1792)), "")&amp;
      SOURCE!J1792&amp;      IF(lookups!$L$2-LEN(SOURCE!J1792) &gt;= 0, REPT(" ",lookups!$L$2-LEN(SOURCE!J1792)), "")&amp;
" | "&amp; IF(lookups!$K$2-LEN(SOURCE!I1792) &gt;= 0, REPT(" ",lookups!$K$2-LEN(SOURCE!I1792)), "")&amp;
      SOURCE!K1792&amp;      IF(lookups!$L$2-LEN(SOURCE!K1792) &gt;= 0, REPT(" ",lookups!$M$2-LEN(SOURCE!K1792)), "")&amp;
" | "&amp; SOURCE!L1792&amp;      IF(lookups!$O$2-LEN(SOURCE!L1792) &gt;= 0, REPT(" ",lookups!$O$2-LEN(SOURCE!L1792)), "")&amp;
" | "&amp; SOURCE!M1792&amp;      IF(lookups!$P$2-LEN(SOURCE!M1792) &gt;= 0, REPT(" ",lookups!$P$2-LEN(SOURCE!M1792)), "")&amp;
      "},"&amp;IF(SOURCE!O1792&lt;&gt;"",""&amp;SOURCE!O1792,"")
 )
)
)</f>
        <v>/* 1752 */  { fnInvertMatrix,               NOPARAM,                     "INVRT",                                       "INVRT",                                       (0 &lt;&lt; TAM_MAX_BITS) |     0, CAT_FNCT | SLS_ENABLED   | US_ENABLED   | EIM_DISABLED | PTP_NONE         },</v>
      </c>
    </row>
    <row r="1793" spans="1:1">
      <c r="A1793" s="80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IF(lookups!$E$2-LEN(SOURCE!C1793) &gt;= 0, REPT(" ",lookups!$E$2-LEN(SOURCE!C1793)), "")&amp;
      SOURCE!D1793&amp;", "&amp; IF(lookups!$F$2-LEN(SOURCE!D1793) &gt;= 0, REPT(" ",lookups!$F$2-LEN(SOURCE!D1793)), "")&amp;
      SOURCE!E1793&amp;", "&amp; IF(lookups!$G$2-LEN(SOURCE!E1793) &gt;=0, REPT(" ",lookups!$G$2-LEN(SOURCE!E1793)), "")&amp;
      SOURCE!F1793&amp;", "&amp; IF(lookups!$H$2-LEN(SOURCE!F1793) &gt;= 0, REPT(" ",lookups!$H$2-LEN(SOURCE!F1793)+2), "")&amp;"("&amp;
      SUBSTITUTE(TEXT(SOURCE!G1793,"??0"),"  ","")&amp;" &lt;&lt; TAM_MAX_BITS) |"&amp; IF(lookups!$I$2-3 &gt;= 0, REPT(" ",MAX(1,lookups!$I$2-5+4+1-1-LEN(  IF(ISTEXT(SOURCE!H1793),SOURCE!H1793,  SUBSTITUTE(SUBSTITUTE(TEXT(SOURCE!H1793,"????0"),"  ","")," ",""))   ))), "")&amp;
       IF(ISTEXT(SOURCE!H1793),SOURCE!H1793, SUBSTITUTE(SUBSTITUTE(TEXT(SOURCE!H1793,"????0"),"  ","")," ",""))   &amp;","&amp; IF(lookups!$J$2-3 &gt;= 0, REPT(" ",lookups!$J$2-3-5), "")&amp;
      SOURCE!I1793&amp;
" | "&amp; IF(lookups!$K$2-LEN(SOURCE!I1793) &gt;= 0, REPT(" ",lookups!$K$2-LEN(SOURCE!I1793)), "")&amp;
      SOURCE!J1793&amp;      IF(lookups!$L$2-LEN(SOURCE!J1793) &gt;= 0, REPT(" ",lookups!$L$2-LEN(SOURCE!J1793)), "")&amp;
" | "&amp; IF(lookups!$K$2-LEN(SOURCE!I1793) &gt;= 0, REPT(" ",lookups!$K$2-LEN(SOURCE!I1793)), "")&amp;
      SOURCE!K1793&amp;      IF(lookups!$L$2-LEN(SOURCE!K1793) &gt;= 0, REPT(" ",lookups!$M$2-LEN(SOURCE!K1793)), "")&amp;
" | "&amp; SOURCE!L1793&amp;      IF(lookups!$O$2-LEN(SOURCE!L1793) &gt;= 0, REPT(" ",lookups!$O$2-LEN(SOURCE!L1793)), "")&amp;
" | "&amp; SOURCE!M1793&amp;      IF(lookups!$P$2-LEN(SOURCE!M1793) &gt;= 0, REPT(" ",lookups!$P$2-LEN(SOURCE!M1793)), "")&amp;
      "},"&amp;IF(SOURCE!O1793&lt;&gt;"",""&amp;SOURCE!O1793,"")
 )
)
)</f>
        <v>/* 1753 */  { fnTranspose,                  NOPARAM,                     "TRANS",                                       "TRANS",                                       (0 &lt;&lt; TAM_MAX_BITS) |     0, CAT_FNCT | SLS_ENABLED   | US_ENABLED   | EIM_DISABLED | PTP_NONE         },</v>
      </c>
    </row>
    <row r="1794" spans="1:1">
      <c r="A1794" s="80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IF(lookups!$E$2-LEN(SOURCE!C1794) &gt;= 0, REPT(" ",lookups!$E$2-LEN(SOURCE!C1794)), "")&amp;
      SOURCE!D1794&amp;", "&amp; IF(lookups!$F$2-LEN(SOURCE!D1794) &gt;= 0, REPT(" ",lookups!$F$2-LEN(SOURCE!D1794)), "")&amp;
      SOURCE!E1794&amp;", "&amp; IF(lookups!$G$2-LEN(SOURCE!E1794) &gt;=0, REPT(" ",lookups!$G$2-LEN(SOURCE!E1794)), "")&amp;
      SOURCE!F1794&amp;", "&amp; IF(lookups!$H$2-LEN(SOURCE!F1794) &gt;= 0, REPT(" ",lookups!$H$2-LEN(SOURCE!F1794)+2), "")&amp;"("&amp;
      SUBSTITUTE(TEXT(SOURCE!G1794,"??0"),"  ","")&amp;" &lt;&lt; TAM_MAX_BITS) |"&amp; IF(lookups!$I$2-3 &gt;= 0, REPT(" ",MAX(1,lookups!$I$2-5+4+1-1-LEN(  IF(ISTEXT(SOURCE!H1794),SOURCE!H1794,  SUBSTITUTE(SUBSTITUTE(TEXT(SOURCE!H1794,"????0"),"  ","")," ",""))   ))), "")&amp;
       IF(ISTEXT(SOURCE!H1794),SOURCE!H1794, SUBSTITUTE(SUBSTITUTE(TEXT(SOURCE!H1794,"????0"),"  ","")," ",""))   &amp;","&amp; IF(lookups!$J$2-3 &gt;= 0, REPT(" ",lookups!$J$2-3-5), "")&amp;
      SOURCE!I1794&amp;
" | "&amp; IF(lookups!$K$2-LEN(SOURCE!I1794) &gt;= 0, REPT(" ",lookups!$K$2-LEN(SOURCE!I1794)), "")&amp;
      SOURCE!J1794&amp;      IF(lookups!$L$2-LEN(SOURCE!J1794) &gt;= 0, REPT(" ",lookups!$L$2-LEN(SOURCE!J1794)), "")&amp;
" | "&amp; IF(lookups!$K$2-LEN(SOURCE!I1794) &gt;= 0, REPT(" ",lookups!$K$2-LEN(SOURCE!I1794)), "")&amp;
      SOURCE!K1794&amp;      IF(lookups!$L$2-LEN(SOURCE!K1794) &gt;= 0, REPT(" ",lookups!$M$2-LEN(SOURCE!K1794)), "")&amp;
" | "&amp; SOURCE!L1794&amp;      IF(lookups!$O$2-LEN(SOURCE!L1794) &gt;= 0, REPT(" ",lookups!$O$2-LEN(SOURCE!L1794)), "")&amp;
" | "&amp; SOURCE!M1794&amp;      IF(lookups!$P$2-LEN(SOURCE!M1794) &gt;= 0, REPT(" ",lookups!$P$2-LEN(SOURCE!M1794)), "")&amp;
      "},"&amp;IF(SOURCE!O1794&lt;&gt;"",""&amp;SOURCE!O1794,"")
 )
)
)</f>
        <v>/* 1754 */  { fnProgrammableiProduct,       TM_LABEL,                    "i" STD_PRODUCT STD_SUB_n,                     "i" STD_PRODUCT STD_SUB_n,                     (0 &lt;&lt; TAM_MAX_BITS) |    99, CAT_FNCT | SLS_ENABLED   | US_ENABLED   | EIM_DISABLED | PTP_LABEL        },</v>
      </c>
    </row>
    <row r="1795" spans="1:1">
      <c r="A1795" s="80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IF(lookups!$E$2-LEN(SOURCE!C1795) &gt;= 0, REPT(" ",lookups!$E$2-LEN(SOURCE!C1795)), "")&amp;
      SOURCE!D1795&amp;", "&amp; IF(lookups!$F$2-LEN(SOURCE!D1795) &gt;= 0, REPT(" ",lookups!$F$2-LEN(SOURCE!D1795)), "")&amp;
      SOURCE!E1795&amp;", "&amp; IF(lookups!$G$2-LEN(SOURCE!E1795) &gt;=0, REPT(" ",lookups!$G$2-LEN(SOURCE!E1795)), "")&amp;
      SOURCE!F1795&amp;", "&amp; IF(lookups!$H$2-LEN(SOURCE!F1795) &gt;= 0, REPT(" ",lookups!$H$2-LEN(SOURCE!F1795)+2), "")&amp;"("&amp;
      SUBSTITUTE(TEXT(SOURCE!G1795,"??0"),"  ","")&amp;" &lt;&lt; TAM_MAX_BITS) |"&amp; IF(lookups!$I$2-3 &gt;= 0, REPT(" ",MAX(1,lookups!$I$2-5+4+1-1-LEN(  IF(ISTEXT(SOURCE!H1795),SOURCE!H1795,  SUBSTITUTE(SUBSTITUTE(TEXT(SOURCE!H1795,"????0"),"  ","")," ",""))   ))), "")&amp;
       IF(ISTEXT(SOURCE!H1795),SOURCE!H1795, SUBSTITUTE(SUBSTITUTE(TEXT(SOURCE!H1795,"????0"),"  ","")," ",""))   &amp;","&amp; IF(lookups!$J$2-3 &gt;= 0, REPT(" ",lookups!$J$2-3-5), "")&amp;
      SOURCE!I1795&amp;
" | "&amp; IF(lookups!$K$2-LEN(SOURCE!I1795) &gt;= 0, REPT(" ",lookups!$K$2-LEN(SOURCE!I1795)), "")&amp;
      SOURCE!J1795&amp;      IF(lookups!$L$2-LEN(SOURCE!J1795) &gt;= 0, REPT(" ",lookups!$L$2-LEN(SOURCE!J1795)), "")&amp;
" | "&amp; IF(lookups!$K$2-LEN(SOURCE!I1795) &gt;= 0, REPT(" ",lookups!$K$2-LEN(SOURCE!I1795)), "")&amp;
      SOURCE!K1795&amp;      IF(lookups!$L$2-LEN(SOURCE!K1795) &gt;= 0, REPT(" ",lookups!$M$2-LEN(SOURCE!K1795)), "")&amp;
" | "&amp; SOURCE!L1795&amp;      IF(lookups!$O$2-LEN(SOURCE!L1795) &gt;= 0, REPT(" ",lookups!$O$2-LEN(SOURCE!L1795)), "")&amp;
" | "&amp; SOURCE!M1795&amp;      IF(lookups!$P$2-LEN(SOURCE!M1795) &gt;= 0, REPT(" ",lookups!$P$2-LEN(SOURCE!M1795)), "")&amp;
      "},"&amp;IF(SOURCE!O1795&lt;&gt;"",""&amp;SOURCE!O1795,"")
 )
)
)</f>
        <v>/* 1755 */  { fnProgrammableiSum,           TM_LABEL,                    "i" STD_SUM STD_SUB_n,                         "i" STD_SUM STD_SUB_n,                         (0 &lt;&lt; TAM_MAX_BITS) |    99, CAT_FNCT | SLS_ENABLED   | US_ENABLED   | EIM_DISABLED | PTP_LABEL        },</v>
      </c>
    </row>
    <row r="1796" spans="1:1">
      <c r="A1796" s="80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IF(lookups!$E$2-LEN(SOURCE!C1796) &gt;= 0, REPT(" ",lookups!$E$2-LEN(SOURCE!C1796)), "")&amp;
      SOURCE!D1796&amp;", "&amp; IF(lookups!$F$2-LEN(SOURCE!D1796) &gt;= 0, REPT(" ",lookups!$F$2-LEN(SOURCE!D1796)), "")&amp;
      SOURCE!E1796&amp;", "&amp; IF(lookups!$G$2-LEN(SOURCE!E1796) &gt;=0, REPT(" ",lookups!$G$2-LEN(SOURCE!E1796)), "")&amp;
      SOURCE!F1796&amp;", "&amp; IF(lookups!$H$2-LEN(SOURCE!F1796) &gt;= 0, REPT(" ",lookups!$H$2-LEN(SOURCE!F1796)+2), "")&amp;"("&amp;
      SUBSTITUTE(TEXT(SOURCE!G1796,"??0"),"  ","")&amp;" &lt;&lt; TAM_MAX_BITS) |"&amp; IF(lookups!$I$2-3 &gt;= 0, REPT(" ",MAX(1,lookups!$I$2-5+4+1-1-LEN(  IF(ISTEXT(SOURCE!H1796),SOURCE!H1796,  SUBSTITUTE(SUBSTITUTE(TEXT(SOURCE!H1796,"????0"),"  ","")," ",""))   ))), "")&amp;
       IF(ISTEXT(SOURCE!H1796),SOURCE!H1796, SUBSTITUTE(SUBSTITUTE(TEXT(SOURCE!H1796,"????0"),"  ","")," ",""))   &amp;","&amp; IF(lookups!$J$2-3 &gt;= 0, REPT(" ",lookups!$J$2-3-5), "")&amp;
      SOURCE!I1796&amp;
" | "&amp; IF(lookups!$K$2-LEN(SOURCE!I1796) &gt;= 0, REPT(" ",lookups!$K$2-LEN(SOURCE!I1796)), "")&amp;
      SOURCE!J1796&amp;      IF(lookups!$L$2-LEN(SOURCE!J1796) &gt;= 0, REPT(" ",lookups!$L$2-LEN(SOURCE!J1796)), "")&amp;
" | "&amp; IF(lookups!$K$2-LEN(SOURCE!I1796) &gt;= 0, REPT(" ",lookups!$K$2-LEN(SOURCE!I1796)), "")&amp;
      SOURCE!K1796&amp;      IF(lookups!$L$2-LEN(SOURCE!K1796) &gt;= 0, REPT(" ",lookups!$M$2-LEN(SOURCE!K1796)), "")&amp;
" | "&amp; SOURCE!L1796&amp;      IF(lookups!$O$2-LEN(SOURCE!L1796) &gt;= 0, REPT(" ",lookups!$O$2-LEN(SOURCE!L1796)), "")&amp;
" | "&amp; SOURCE!M1796&amp;      IF(lookups!$P$2-LEN(SOURCE!M1796) &gt;= 0, REPT(" ",lookups!$P$2-LEN(SOURCE!M1796)), "")&amp;
      "},"&amp;IF(SOURCE!O1796&lt;&gt;"",""&amp;SOURCE!O1796,"")
 )
)
)</f>
        <v>/* 1756 */  { fnPlotStat,                   PLOT_ORTHOF,                 "CENTRL",                                      "CENTRL",                                      (0 &lt;&lt; TAM_MAX_BITS) |     0, CAT_FNCT | SLS_ENABLED   | US_ENABLED   | EIM_DISABLED | PTP_NONE         },</v>
      </c>
    </row>
    <row r="1797" spans="1:1">
      <c r="A1797" s="80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IF(lookups!$E$2-LEN(SOURCE!C1797) &gt;= 0, REPT(" ",lookups!$E$2-LEN(SOURCE!C1797)), "")&amp;
      SOURCE!D1797&amp;", "&amp; IF(lookups!$F$2-LEN(SOURCE!D1797) &gt;= 0, REPT(" ",lookups!$F$2-LEN(SOURCE!D1797)), "")&amp;
      SOURCE!E1797&amp;", "&amp; IF(lookups!$G$2-LEN(SOURCE!E1797) &gt;=0, REPT(" ",lookups!$G$2-LEN(SOURCE!E1797)), "")&amp;
      SOURCE!F1797&amp;", "&amp; IF(lookups!$H$2-LEN(SOURCE!F1797) &gt;= 0, REPT(" ",lookups!$H$2-LEN(SOURCE!F1797)+2), "")&amp;"("&amp;
      SUBSTITUTE(TEXT(SOURCE!G1797,"??0"),"  ","")&amp;" &lt;&lt; TAM_MAX_BITS) |"&amp; IF(lookups!$I$2-3 &gt;= 0, REPT(" ",MAX(1,lookups!$I$2-5+4+1-1-LEN(  IF(ISTEXT(SOURCE!H1797),SOURCE!H1797,  SUBSTITUTE(SUBSTITUTE(TEXT(SOURCE!H1797,"????0"),"  ","")," ",""))   ))), "")&amp;
       IF(ISTEXT(SOURCE!H1797),SOURCE!H1797, SUBSTITUTE(SUBSTITUTE(TEXT(SOURCE!H1797,"????0"),"  ","")," ",""))   &amp;","&amp; IF(lookups!$J$2-3 &gt;= 0, REPT(" ",lookups!$J$2-3-5), "")&amp;
      SOURCE!I1797&amp;
" | "&amp; IF(lookups!$K$2-LEN(SOURCE!I1797) &gt;= 0, REPT(" ",lookups!$K$2-LEN(SOURCE!I1797)), "")&amp;
      SOURCE!J1797&amp;      IF(lookups!$L$2-LEN(SOURCE!J1797) &gt;= 0, REPT(" ",lookups!$L$2-LEN(SOURCE!J1797)), "")&amp;
" | "&amp; IF(lookups!$K$2-LEN(SOURCE!I1797) &gt;= 0, REPT(" ",lookups!$K$2-LEN(SOURCE!I1797)), "")&amp;
      SOURCE!K1797&amp;      IF(lookups!$L$2-LEN(SOURCE!K1797) &gt;= 0, REPT(" ",lookups!$M$2-LEN(SOURCE!K1797)), "")&amp;
" | "&amp; SOURCE!L1797&amp;      IF(lookups!$O$2-LEN(SOURCE!L1797) &gt;= 0, REPT(" ",lookups!$O$2-LEN(SOURCE!L1797)), "")&amp;
" | "&amp; SOURCE!M1797&amp;      IF(lookups!$P$2-LEN(SOURCE!M1797) &gt;= 0, REPT(" ",lookups!$P$2-LEN(SOURCE!M1797)), "")&amp;
      "},"&amp;IF(SOURCE!O1797&lt;&gt;"",""&amp;SOURCE!O1797,"")
 )
)
)</f>
        <v>/* 1757 */  { fnOldItemError,               NOPARAM,                     "&gt;HIDE&lt;",                                      "&gt;HIDE&lt;",                                      (0 &lt;&lt; TAM_MAX_BITS) |     0, CAT_NONE | SLS_ENABLED   | US_UNCHANGED | EIM_DISABLED | PTP_NONE         },//Old item</v>
      </c>
    </row>
    <row r="1798" spans="1:1">
      <c r="A1798" s="80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IF(lookups!$E$2-LEN(SOURCE!C1798) &gt;= 0, REPT(" ",lookups!$E$2-LEN(SOURCE!C1798)), "")&amp;
      SOURCE!D1798&amp;", "&amp; IF(lookups!$F$2-LEN(SOURCE!D1798) &gt;= 0, REPT(" ",lookups!$F$2-LEN(SOURCE!D1798)), "")&amp;
      SOURCE!E1798&amp;", "&amp; IF(lookups!$G$2-LEN(SOURCE!E1798) &gt;=0, REPT(" ",lookups!$G$2-LEN(SOURCE!E1798)), "")&amp;
      SOURCE!F1798&amp;", "&amp; IF(lookups!$H$2-LEN(SOURCE!F1798) &gt;= 0, REPT(" ",lookups!$H$2-LEN(SOURCE!F1798)+2), "")&amp;"("&amp;
      SUBSTITUTE(TEXT(SOURCE!G1798,"??0"),"  ","")&amp;" &lt;&lt; TAM_MAX_BITS) |"&amp; IF(lookups!$I$2-3 &gt;= 0, REPT(" ",MAX(1,lookups!$I$2-5+4+1-1-LEN(  IF(ISTEXT(SOURCE!H1798),SOURCE!H1798,  SUBSTITUTE(SUBSTITUTE(TEXT(SOURCE!H1798,"????0"),"  ","")," ",""))   ))), "")&amp;
       IF(ISTEXT(SOURCE!H1798),SOURCE!H1798, SUBSTITUTE(SUBSTITUTE(TEXT(SOURCE!H1798,"????0"),"  ","")," ",""))   &amp;","&amp; IF(lookups!$J$2-3 &gt;= 0, REPT(" ",lookups!$J$2-3-5), "")&amp;
      SOURCE!I1798&amp;
" | "&amp; IF(lookups!$K$2-LEN(SOURCE!I1798) &gt;= 0, REPT(" ",lookups!$K$2-LEN(SOURCE!I1798)), "")&amp;
      SOURCE!J1798&amp;      IF(lookups!$L$2-LEN(SOURCE!J1798) &gt;= 0, REPT(" ",lookups!$L$2-LEN(SOURCE!J1798)), "")&amp;
" | "&amp; IF(lookups!$K$2-LEN(SOURCE!I1798) &gt;= 0, REPT(" ",lookups!$K$2-LEN(SOURCE!I1798)), "")&amp;
      SOURCE!K1798&amp;      IF(lookups!$L$2-LEN(SOURCE!K1798) &gt;= 0, REPT(" ",lookups!$M$2-LEN(SOURCE!K1798)), "")&amp;
" | "&amp; SOURCE!L1798&amp;      IF(lookups!$O$2-LEN(SOURCE!L1798) &gt;= 0, REPT(" ",lookups!$O$2-LEN(SOURCE!L1798)), "")&amp;
" | "&amp; SOURCE!M1798&amp;      IF(lookups!$P$2-LEN(SOURCE!M1798) &gt;= 0, REPT(" ",lookups!$P$2-LEN(SOURCE!M1798)), "")&amp;
      "},"&amp;IF(SOURCE!O1798&lt;&gt;"",""&amp;SOURCE!O1798,"")
 )
)
)</f>
        <v>/* 1758 */  { fnPlotCloseSmi,               NOPARAM,                     "s" STD_SUB_m STD_SUB_i,                       "s" STD_SUB_m STD_SUB_i,                       (0 &lt;&lt; TAM_MAX_BITS) |     0, CAT_FNCT | SLS_UNCHANGED | US_ENABLED   | EIM_DISABLED | PTP_NONE         },</v>
      </c>
    </row>
    <row r="1799" spans="1:1">
      <c r="A1799" s="80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IF(lookups!$E$2-LEN(SOURCE!C1799) &gt;= 0, REPT(" ",lookups!$E$2-LEN(SOURCE!C1799)), "")&amp;
      SOURCE!D1799&amp;", "&amp; IF(lookups!$F$2-LEN(SOURCE!D1799) &gt;= 0, REPT(" ",lookups!$F$2-LEN(SOURCE!D1799)), "")&amp;
      SOURCE!E1799&amp;", "&amp; IF(lookups!$G$2-LEN(SOURCE!E1799) &gt;=0, REPT(" ",lookups!$G$2-LEN(SOURCE!E1799)), "")&amp;
      SOURCE!F1799&amp;", "&amp; IF(lookups!$H$2-LEN(SOURCE!F1799) &gt;= 0, REPT(" ",lookups!$H$2-LEN(SOURCE!F1799)+2), "")&amp;"("&amp;
      SUBSTITUTE(TEXT(SOURCE!G1799,"??0"),"  ","")&amp;" &lt;&lt; TAM_MAX_BITS) |"&amp; IF(lookups!$I$2-3 &gt;= 0, REPT(" ",MAX(1,lookups!$I$2-5+4+1-1-LEN(  IF(ISTEXT(SOURCE!H1799),SOURCE!H1799,  SUBSTITUTE(SUBSTITUTE(TEXT(SOURCE!H1799,"????0"),"  ","")," ",""))   ))), "")&amp;
       IF(ISTEXT(SOURCE!H1799),SOURCE!H1799, SUBSTITUTE(SUBSTITUTE(TEXT(SOURCE!H1799,"????0"),"  ","")," ",""))   &amp;","&amp; IF(lookups!$J$2-3 &gt;= 0, REPT(" ",lookups!$J$2-3-5), "")&amp;
      SOURCE!I1799&amp;
" | "&amp; IF(lookups!$K$2-LEN(SOURCE!I1799) &gt;= 0, REPT(" ",lookups!$K$2-LEN(SOURCE!I1799)), "")&amp;
      SOURCE!J1799&amp;      IF(lookups!$L$2-LEN(SOURCE!J1799) &gt;= 0, REPT(" ",lookups!$L$2-LEN(SOURCE!J1799)), "")&amp;
" | "&amp; IF(lookups!$K$2-LEN(SOURCE!I1799) &gt;= 0, REPT(" ",lookups!$K$2-LEN(SOURCE!I1799)), "")&amp;
      SOURCE!K1799&amp;      IF(lookups!$L$2-LEN(SOURCE!K1799) &gt;= 0, REPT(" ",lookups!$M$2-LEN(SOURCE!K1799)), "")&amp;
" | "&amp; SOURCE!L1799&amp;      IF(lookups!$O$2-LEN(SOURCE!L1799) &gt;= 0, REPT(" ",lookups!$O$2-LEN(SOURCE!L1799)), "")&amp;
" | "&amp; SOURCE!M1799&amp;      IF(lookups!$P$2-LEN(SOURCE!M1799) &gt;= 0, REPT(" ",lookups!$P$2-LEN(SOURCE!M1799)), "")&amp;
      "},"&amp;IF(SOURCE!O1799&lt;&gt;"",""&amp;SOURCE!O1799,"")
 )
)
)</f>
        <v>/* 1759 */  { fnPlotStat,                   PLOT_LR,                     "ASSESS",                                      "ASSESS",                                      (0 &lt;&lt; TAM_MAX_BITS) |     0, CAT_NONE | SLS_ENABLED   | US_ENABLED   | EIM_DISABLED | PTP_NONE         },</v>
      </c>
    </row>
    <row r="1800" spans="1:1">
      <c r="A1800" s="80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IF(lookups!$E$2-LEN(SOURCE!C1800) &gt;= 0, REPT(" ",lookups!$E$2-LEN(SOURCE!C1800)), "")&amp;
      SOURCE!D1800&amp;", "&amp; IF(lookups!$F$2-LEN(SOURCE!D1800) &gt;= 0, REPT(" ",lookups!$F$2-LEN(SOURCE!D1800)), "")&amp;
      SOURCE!E1800&amp;", "&amp; IF(lookups!$G$2-LEN(SOURCE!E1800) &gt;=0, REPT(" ",lookups!$G$2-LEN(SOURCE!E1800)), "")&amp;
      SOURCE!F1800&amp;", "&amp; IF(lookups!$H$2-LEN(SOURCE!F1800) &gt;= 0, REPT(" ",lookups!$H$2-LEN(SOURCE!F1800)+2), "")&amp;"("&amp;
      SUBSTITUTE(TEXT(SOURCE!G1800,"??0"),"  ","")&amp;" &lt;&lt; TAM_MAX_BITS) |"&amp; IF(lookups!$I$2-3 &gt;= 0, REPT(" ",MAX(1,lookups!$I$2-5+4+1-1-LEN(  IF(ISTEXT(SOURCE!H1800),SOURCE!H1800,  SUBSTITUTE(SUBSTITUTE(TEXT(SOURCE!H1800,"????0"),"  ","")," ",""))   ))), "")&amp;
       IF(ISTEXT(SOURCE!H1800),SOURCE!H1800, SUBSTITUTE(SUBSTITUTE(TEXT(SOURCE!H1800,"????0"),"  ","")," ",""))   &amp;","&amp; IF(lookups!$J$2-3 &gt;= 0, REPT(" ",lookups!$J$2-3-5), "")&amp;
      SOURCE!I1800&amp;
" | "&amp; IF(lookups!$K$2-LEN(SOURCE!I1800) &gt;= 0, REPT(" ",lookups!$K$2-LEN(SOURCE!I1800)), "")&amp;
      SOURCE!J1800&amp;      IF(lookups!$L$2-LEN(SOURCE!J1800) &gt;= 0, REPT(" ",lookups!$L$2-LEN(SOURCE!J1800)), "")&amp;
" | "&amp; IF(lookups!$K$2-LEN(SOURCE!I1800) &gt;= 0, REPT(" ",lookups!$K$2-LEN(SOURCE!I1800)), "")&amp;
      SOURCE!K1800&amp;      IF(lookups!$L$2-LEN(SOURCE!K1800) &gt;= 0, REPT(" ",lookups!$M$2-LEN(SOURCE!K1800)), "")&amp;
" | "&amp; SOURCE!L1800&amp;      IF(lookups!$O$2-LEN(SOURCE!L1800) &gt;= 0, REPT(" ",lookups!$O$2-LEN(SOURCE!L1800)), "")&amp;
" | "&amp; SOURCE!M1800&amp;      IF(lookups!$P$2-LEN(SOURCE!M1800) &gt;= 0, REPT(" ",lookups!$P$2-LEN(SOURCE!M1800)), "")&amp;
      "},"&amp;IF(SOURCE!O1800&lt;&gt;"",""&amp;SOURCE!O1800,"")
 )
)
)</f>
        <v>/* 1760 */  { fnPlotStat,                   PLOT_NXT,                    "NXTFIT",                                      "NXTFIT",                                      (0 &lt;&lt; TAM_MAX_BITS) |     0, CAT_NONE | SLS_ENABLED   | US_ENABLED   | EIM_DISABLED | PTP_NONE         },</v>
      </c>
    </row>
    <row r="1801" spans="1:1">
      <c r="A1801" s="80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IF(lookups!$E$2-LEN(SOURCE!C1801) &gt;= 0, REPT(" ",lookups!$E$2-LEN(SOURCE!C1801)), "")&amp;
      SOURCE!D1801&amp;", "&amp; IF(lookups!$F$2-LEN(SOURCE!D1801) &gt;= 0, REPT(" ",lookups!$F$2-LEN(SOURCE!D1801)), "")&amp;
      SOURCE!E1801&amp;", "&amp; IF(lookups!$G$2-LEN(SOURCE!E1801) &gt;=0, REPT(" ",lookups!$G$2-LEN(SOURCE!E1801)), "")&amp;
      SOURCE!F1801&amp;", "&amp; IF(lookups!$H$2-LEN(SOURCE!F1801) &gt;= 0, REPT(" ",lookups!$H$2-LEN(SOURCE!F1801)+2), "")&amp;"("&amp;
      SUBSTITUTE(TEXT(SOURCE!G1801,"??0"),"  ","")&amp;" &lt;&lt; TAM_MAX_BITS) |"&amp; IF(lookups!$I$2-3 &gt;= 0, REPT(" ",MAX(1,lookups!$I$2-5+4+1-1-LEN(  IF(ISTEXT(SOURCE!H1801),SOURCE!H1801,  SUBSTITUTE(SUBSTITUTE(TEXT(SOURCE!H1801,"????0"),"  ","")," ",""))   ))), "")&amp;
       IF(ISTEXT(SOURCE!H1801),SOURCE!H1801, SUBSTITUTE(SUBSTITUTE(TEXT(SOURCE!H1801,"????0"),"  ","")," ",""))   &amp;","&amp; IF(lookups!$J$2-3 &gt;= 0, REPT(" ",lookups!$J$2-3-5), "")&amp;
      SOURCE!I1801&amp;
" | "&amp; IF(lookups!$K$2-LEN(SOURCE!I1801) &gt;= 0, REPT(" ",lookups!$K$2-LEN(SOURCE!I1801)), "")&amp;
      SOURCE!J1801&amp;      IF(lookups!$L$2-LEN(SOURCE!J1801) &gt;= 0, REPT(" ",lookups!$L$2-LEN(SOURCE!J1801)), "")&amp;
" | "&amp; IF(lookups!$K$2-LEN(SOURCE!I1801) &gt;= 0, REPT(" ",lookups!$K$2-LEN(SOURCE!I1801)), "")&amp;
      SOURCE!K1801&amp;      IF(lookups!$L$2-LEN(SOURCE!K1801) &gt;= 0, REPT(" ",lookups!$M$2-LEN(SOURCE!K1801)), "")&amp;
" | "&amp; SOURCE!L1801&amp;      IF(lookups!$O$2-LEN(SOURCE!L1801) &gt;= 0, REPT(" ",lookups!$O$2-LEN(SOURCE!L1801)), "")&amp;
" | "&amp; SOURCE!M1801&amp;      IF(lookups!$P$2-LEN(SOURCE!M1801) &gt;= 0, REPT(" ",lookups!$P$2-LEN(SOURCE!M1801)), "")&amp;
      "},"&amp;IF(SOURCE!O1801&lt;&gt;"",""&amp;SOURCE!O1801,"")
 )
)
)</f>
        <v>/* 1761 */  { fnPlotStat,                   PLOT_REV,                    "",                                            "",                                            (0 &lt;&lt; TAM_MAX_BITS) |     0, CAT_NONE | SLS_ENABLED   | US_ENABLED   | EIM_DISABLED | PTP_NONE         },</v>
      </c>
    </row>
    <row r="1802" spans="1:1">
      <c r="A1802" s="80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IF(lookups!$E$2-LEN(SOURCE!C1802) &gt;= 0, REPT(" ",lookups!$E$2-LEN(SOURCE!C1802)), "")&amp;
      SOURCE!D1802&amp;", "&amp; IF(lookups!$F$2-LEN(SOURCE!D1802) &gt;= 0, REPT(" ",lookups!$F$2-LEN(SOURCE!D1802)), "")&amp;
      SOURCE!E1802&amp;", "&amp; IF(lookups!$G$2-LEN(SOURCE!E1802) &gt;=0, REPT(" ",lookups!$G$2-LEN(SOURCE!E1802)), "")&amp;
      SOURCE!F1802&amp;", "&amp; IF(lookups!$H$2-LEN(SOURCE!F1802) &gt;= 0, REPT(" ",lookups!$H$2-LEN(SOURCE!F1802)+2), "")&amp;"("&amp;
      SUBSTITUTE(TEXT(SOURCE!G1802,"??0"),"  ","")&amp;" &lt;&lt; TAM_MAX_BITS) |"&amp; IF(lookups!$I$2-3 &gt;= 0, REPT(" ",MAX(1,lookups!$I$2-5+4+1-1-LEN(  IF(ISTEXT(SOURCE!H1802),SOURCE!H1802,  SUBSTITUTE(SUBSTITUTE(TEXT(SOURCE!H1802,"????0"),"  ","")," ",""))   ))), "")&amp;
       IF(ISTEXT(SOURCE!H1802),SOURCE!H1802, SUBSTITUTE(SUBSTITUTE(TEXT(SOURCE!H1802,"????0"),"  ","")," ",""))   &amp;","&amp; IF(lookups!$J$2-3 &gt;= 0, REPT(" ",lookups!$J$2-3-5), "")&amp;
      SOURCE!I1802&amp;
" | "&amp; IF(lookups!$K$2-LEN(SOURCE!I1802) &gt;= 0, REPT(" ",lookups!$K$2-LEN(SOURCE!I1802)), "")&amp;
      SOURCE!J1802&amp;      IF(lookups!$L$2-LEN(SOURCE!J1802) &gt;= 0, REPT(" ",lookups!$L$2-LEN(SOURCE!J1802)), "")&amp;
" | "&amp; IF(lookups!$K$2-LEN(SOURCE!I1802) &gt;= 0, REPT(" ",lookups!$K$2-LEN(SOURCE!I1802)), "")&amp;
      SOURCE!K1802&amp;      IF(lookups!$L$2-LEN(SOURCE!K1802) &gt;= 0, REPT(" ",lookups!$M$2-LEN(SOURCE!K1802)), "")&amp;
" | "&amp; SOURCE!L1802&amp;      IF(lookups!$O$2-LEN(SOURCE!L1802) &gt;= 0, REPT(" ",lookups!$O$2-LEN(SOURCE!L1802)), "")&amp;
" | "&amp; SOURCE!M1802&amp;      IF(lookups!$P$2-LEN(SOURCE!M1802) &gt;= 0, REPT(" ",lookups!$P$2-LEN(SOURCE!M1802)), "")&amp;
      "},"&amp;IF(SOURCE!O1802&lt;&gt;"",""&amp;SOURCE!O1802,"")
 )
)
)</f>
        <v>/* 1762 */  { fnPlotZoom,                   NOPARAM,                     "ZOOM",                                        "ZOOM",                                        (0 &lt;&lt; TAM_MAX_BITS) |     0, CAT_NONE | SLS_ENABLED   | US_ENABLED   | EIM_DISABLED | PTP_NONE         },</v>
      </c>
    </row>
    <row r="1803" spans="1:1">
      <c r="A1803" s="80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IF(lookups!$E$2-LEN(SOURCE!C1803) &gt;= 0, REPT(" ",lookups!$E$2-LEN(SOURCE!C1803)), "")&amp;
      SOURCE!D1803&amp;", "&amp; IF(lookups!$F$2-LEN(SOURCE!D1803) &gt;= 0, REPT(" ",lookups!$F$2-LEN(SOURCE!D1803)), "")&amp;
      SOURCE!E1803&amp;", "&amp; IF(lookups!$G$2-LEN(SOURCE!E1803) &gt;=0, REPT(" ",lookups!$G$2-LEN(SOURCE!E1803)), "")&amp;
      SOURCE!F1803&amp;", "&amp; IF(lookups!$H$2-LEN(SOURCE!F1803) &gt;= 0, REPT(" ",lookups!$H$2-LEN(SOURCE!F1803)+2), "")&amp;"("&amp;
      SUBSTITUTE(TEXT(SOURCE!G1803,"??0"),"  ","")&amp;" &lt;&lt; TAM_MAX_BITS) |"&amp; IF(lookups!$I$2-3 &gt;= 0, REPT(" ",MAX(1,lookups!$I$2-5+4+1-1-LEN(  IF(ISTEXT(SOURCE!H1803),SOURCE!H1803,  SUBSTITUTE(SUBSTITUTE(TEXT(SOURCE!H1803,"????0"),"  ","")," ",""))   ))), "")&amp;
       IF(ISTEXT(SOURCE!H1803),SOURCE!H1803, SUBSTITUTE(SUBSTITUTE(TEXT(SOURCE!H1803,"????0"),"  ","")," ",""))   &amp;","&amp; IF(lookups!$J$2-3 &gt;= 0, REPT(" ",lookups!$J$2-3-5), "")&amp;
      SOURCE!I1803&amp;
" | "&amp; IF(lookups!$K$2-LEN(SOURCE!I1803) &gt;= 0, REPT(" ",lookups!$K$2-LEN(SOURCE!I1803)), "")&amp;
      SOURCE!J1803&amp;      IF(lookups!$L$2-LEN(SOURCE!J1803) &gt;= 0, REPT(" ",lookups!$L$2-LEN(SOURCE!J1803)), "")&amp;
" | "&amp; IF(lookups!$K$2-LEN(SOURCE!I1803) &gt;= 0, REPT(" ",lookups!$K$2-LEN(SOURCE!I1803)), "")&amp;
      SOURCE!K1803&amp;      IF(lookups!$L$2-LEN(SOURCE!K1803) &gt;= 0, REPT(" ",lookups!$M$2-LEN(SOURCE!K1803)), "")&amp;
" | "&amp; SOURCE!L1803&amp;      IF(lookups!$O$2-LEN(SOURCE!L1803) &gt;= 0, REPT(" ",lookups!$O$2-LEN(SOURCE!L1803)), "")&amp;
" | "&amp; SOURCE!M1803&amp;      IF(lookups!$P$2-LEN(SOURCE!M1803) &gt;= 0, REPT(" ",lookups!$P$2-LEN(SOURCE!M1803)), "")&amp;
      "},"&amp;IF(SOURCE!O1803&lt;&gt;"",""&amp;SOURCE!O1803,"")
 )
)
)</f>
        <v>/* 1763 */  { fnEllipticFphi,               NOPARAM,                     "F(" STD_phi ",m)",                            "F(" STD_phi ",m)",                            (0 &lt;&lt; TAM_MAX_BITS) |     0, CAT_FNCT | SLS_ENABLED   | US_ENABLED   | EIM_DISABLED | PTP_NONE         },</v>
      </c>
    </row>
    <row r="1804" spans="1:1">
      <c r="A1804" s="80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IF(lookups!$E$2-LEN(SOURCE!C1804) &gt;= 0, REPT(" ",lookups!$E$2-LEN(SOURCE!C1804)), "")&amp;
      SOURCE!D1804&amp;", "&amp; IF(lookups!$F$2-LEN(SOURCE!D1804) &gt;= 0, REPT(" ",lookups!$F$2-LEN(SOURCE!D1804)), "")&amp;
      SOURCE!E1804&amp;", "&amp; IF(lookups!$G$2-LEN(SOURCE!E1804) &gt;=0, REPT(" ",lookups!$G$2-LEN(SOURCE!E1804)), "")&amp;
      SOURCE!F1804&amp;", "&amp; IF(lookups!$H$2-LEN(SOURCE!F1804) &gt;= 0, REPT(" ",lookups!$H$2-LEN(SOURCE!F1804)+2), "")&amp;"("&amp;
      SUBSTITUTE(TEXT(SOURCE!G1804,"??0"),"  ","")&amp;" &lt;&lt; TAM_MAX_BITS) |"&amp; IF(lookups!$I$2-3 &gt;= 0, REPT(" ",MAX(1,lookups!$I$2-5+4+1-1-LEN(  IF(ISTEXT(SOURCE!H1804),SOURCE!H1804,  SUBSTITUTE(SUBSTITUTE(TEXT(SOURCE!H1804,"????0"),"  ","")," ",""))   ))), "")&amp;
       IF(ISTEXT(SOURCE!H1804),SOURCE!H1804, SUBSTITUTE(SUBSTITUTE(TEXT(SOURCE!H1804,"????0"),"  ","")," ",""))   &amp;","&amp; IF(lookups!$J$2-3 &gt;= 0, REPT(" ",lookups!$J$2-3-5), "")&amp;
      SOURCE!I1804&amp;
" | "&amp; IF(lookups!$K$2-LEN(SOURCE!I1804) &gt;= 0, REPT(" ",lookups!$K$2-LEN(SOURCE!I1804)), "")&amp;
      SOURCE!J1804&amp;      IF(lookups!$L$2-LEN(SOURCE!J1804) &gt;= 0, REPT(" ",lookups!$L$2-LEN(SOURCE!J1804)), "")&amp;
" | "&amp; IF(lookups!$K$2-LEN(SOURCE!I1804) &gt;= 0, REPT(" ",lookups!$K$2-LEN(SOURCE!I1804)), "")&amp;
      SOURCE!K1804&amp;      IF(lookups!$L$2-LEN(SOURCE!K1804) &gt;= 0, REPT(" ",lookups!$M$2-LEN(SOURCE!K1804)), "")&amp;
" | "&amp; SOURCE!L1804&amp;      IF(lookups!$O$2-LEN(SOURCE!L1804) &gt;= 0, REPT(" ",lookups!$O$2-LEN(SOURCE!L1804)), "")&amp;
" | "&amp; SOURCE!M1804&amp;      IF(lookups!$P$2-LEN(SOURCE!M1804) &gt;= 0, REPT(" ",lookups!$P$2-LEN(SOURCE!M1804)), "")&amp;
      "},"&amp;IF(SOURCE!O1804&lt;&gt;"",""&amp;SOURCE!O1804,"")
 )
)
)</f>
        <v>/* 1764 */  { fnEllipticEphi,               NOPARAM,                     "E(" STD_phi ",m)",                            "E(" STD_phi ",m)",                            (0 &lt;&lt; TAM_MAX_BITS) |     0, CAT_FNCT | SLS_ENABLED   | US_ENABLED   | EIM_DISABLED | PTP_NONE         },</v>
      </c>
    </row>
    <row r="1805" spans="1:1">
      <c r="A1805" s="80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IF(lookups!$E$2-LEN(SOURCE!C1805) &gt;= 0, REPT(" ",lookups!$E$2-LEN(SOURCE!C1805)), "")&amp;
      SOURCE!D1805&amp;", "&amp; IF(lookups!$F$2-LEN(SOURCE!D1805) &gt;= 0, REPT(" ",lookups!$F$2-LEN(SOURCE!D1805)), "")&amp;
      SOURCE!E1805&amp;", "&amp; IF(lookups!$G$2-LEN(SOURCE!E1805) &gt;=0, REPT(" ",lookups!$G$2-LEN(SOURCE!E1805)), "")&amp;
      SOURCE!F1805&amp;", "&amp; IF(lookups!$H$2-LEN(SOURCE!F1805) &gt;= 0, REPT(" ",lookups!$H$2-LEN(SOURCE!F1805)+2), "")&amp;"("&amp;
      SUBSTITUTE(TEXT(SOURCE!G1805,"??0"),"  ","")&amp;" &lt;&lt; TAM_MAX_BITS) |"&amp; IF(lookups!$I$2-3 &gt;= 0, REPT(" ",MAX(1,lookups!$I$2-5+4+1-1-LEN(  IF(ISTEXT(SOURCE!H1805),SOURCE!H1805,  SUBSTITUTE(SUBSTITUTE(TEXT(SOURCE!H1805,"????0"),"  ","")," ",""))   ))), "")&amp;
       IF(ISTEXT(SOURCE!H1805),SOURCE!H1805, SUBSTITUTE(SUBSTITUTE(TEXT(SOURCE!H1805,"????0"),"  ","")," ",""))   &amp;","&amp; IF(lookups!$J$2-3 &gt;= 0, REPT(" ",lookups!$J$2-3-5), "")&amp;
      SOURCE!I1805&amp;
" | "&amp; IF(lookups!$K$2-LEN(SOURCE!I1805) &gt;= 0, REPT(" ",lookups!$K$2-LEN(SOURCE!I1805)), "")&amp;
      SOURCE!J1805&amp;      IF(lookups!$L$2-LEN(SOURCE!J1805) &gt;= 0, REPT(" ",lookups!$L$2-LEN(SOURCE!J1805)), "")&amp;
" | "&amp; IF(lookups!$K$2-LEN(SOURCE!I1805) &gt;= 0, REPT(" ",lookups!$K$2-LEN(SOURCE!I1805)), "")&amp;
      SOURCE!K1805&amp;      IF(lookups!$L$2-LEN(SOURCE!K1805) &gt;= 0, REPT(" ",lookups!$M$2-LEN(SOURCE!K1805)), "")&amp;
" | "&amp; SOURCE!L1805&amp;      IF(lookups!$O$2-LEN(SOURCE!L1805) &gt;= 0, REPT(" ",lookups!$O$2-LEN(SOURCE!L1805)), "")&amp;
" | "&amp; SOURCE!M1805&amp;      IF(lookups!$P$2-LEN(SOURCE!M1805) &gt;= 0, REPT(" ",lookups!$P$2-LEN(SOURCE!M1805)), "")&amp;
      "},"&amp;IF(SOURCE!O1805&lt;&gt;"",""&amp;SOURCE!O1805,"")
 )
)
)</f>
        <v>/* 1765 */  { fnJacobiZeta,                 NOPARAM,                     STD_ZETA "(" STD_phi ",m)",                    STD_ZETA "(" STD_phi ",m)",                    (0 &lt;&lt; TAM_MAX_BITS) |     0, CAT_FNCT | SLS_ENABLED   | US_ENABLED   | EIM_DISABLED | PTP_NONE         },</v>
      </c>
    </row>
    <row r="1806" spans="1:1">
      <c r="A1806" s="80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IF(lookups!$E$2-LEN(SOURCE!C1806) &gt;= 0, REPT(" ",lookups!$E$2-LEN(SOURCE!C1806)), "")&amp;
      SOURCE!D1806&amp;", "&amp; IF(lookups!$F$2-LEN(SOURCE!D1806) &gt;= 0, REPT(" ",lookups!$F$2-LEN(SOURCE!D1806)), "")&amp;
      SOURCE!E1806&amp;", "&amp; IF(lookups!$G$2-LEN(SOURCE!E1806) &gt;=0, REPT(" ",lookups!$G$2-LEN(SOURCE!E1806)), "")&amp;
      SOURCE!F1806&amp;", "&amp; IF(lookups!$H$2-LEN(SOURCE!F1806) &gt;= 0, REPT(" ",lookups!$H$2-LEN(SOURCE!F1806)+2), "")&amp;"("&amp;
      SUBSTITUTE(TEXT(SOURCE!G1806,"??0"),"  ","")&amp;" &lt;&lt; TAM_MAX_BITS) |"&amp; IF(lookups!$I$2-3 &gt;= 0, REPT(" ",MAX(1,lookups!$I$2-5+4+1-1-LEN(  IF(ISTEXT(SOURCE!H1806),SOURCE!H1806,  SUBSTITUTE(SUBSTITUTE(TEXT(SOURCE!H1806,"????0"),"  ","")," ",""))   ))), "")&amp;
       IF(ISTEXT(SOURCE!H1806),SOURCE!H1806, SUBSTITUTE(SUBSTITUTE(TEXT(SOURCE!H1806,"????0"),"  ","")," ",""))   &amp;","&amp; IF(lookups!$J$2-3 &gt;= 0, REPT(" ",lookups!$J$2-3-5), "")&amp;
      SOURCE!I1806&amp;
" | "&amp; IF(lookups!$K$2-LEN(SOURCE!I1806) &gt;= 0, REPT(" ",lookups!$K$2-LEN(SOURCE!I1806)), "")&amp;
      SOURCE!J1806&amp;      IF(lookups!$L$2-LEN(SOURCE!J1806) &gt;= 0, REPT(" ",lookups!$L$2-LEN(SOURCE!J1806)), "")&amp;
" | "&amp; IF(lookups!$K$2-LEN(SOURCE!I1806) &gt;= 0, REPT(" ",lookups!$K$2-LEN(SOURCE!I1806)), "")&amp;
      SOURCE!K1806&amp;      IF(lookups!$L$2-LEN(SOURCE!K1806) &gt;= 0, REPT(" ",lookups!$M$2-LEN(SOURCE!K1806)), "")&amp;
" | "&amp; SOURCE!L1806&amp;      IF(lookups!$O$2-LEN(SOURCE!L1806) &gt;= 0, REPT(" ",lookups!$O$2-LEN(SOURCE!L1806)), "")&amp;
" | "&amp; SOURCE!M1806&amp;      IF(lookups!$P$2-LEN(SOURCE!M1806) &gt;= 0, REPT(" ",lookups!$P$2-LEN(SOURCE!M1806)), "")&amp;
      "},"&amp;IF(SOURCE!O1806&lt;&gt;"",""&amp;SOURCE!O1806,"")
 )
)
)</f>
        <v>/* 1766 */  { fnGetHide,                    NOPARAM,                     "HIDE?",                                       "HIDE?",                                       (0 &lt;&lt; TAM_MAX_BITS) |     0, CAT_FNCT | SLS_ENABLED   | US_ENABLED   | EIM_DISABLED | PTP_NONE         },</v>
      </c>
    </row>
    <row r="1807" spans="1:1">
      <c r="A1807" s="80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IF(lookups!$E$2-LEN(SOURCE!C1807) &gt;= 0, REPT(" ",lookups!$E$2-LEN(SOURCE!C1807)), "")&amp;
      SOURCE!D1807&amp;", "&amp; IF(lookups!$F$2-LEN(SOURCE!D1807) &gt;= 0, REPT(" ",lookups!$F$2-LEN(SOURCE!D1807)), "")&amp;
      SOURCE!E1807&amp;", "&amp; IF(lookups!$G$2-LEN(SOURCE!E1807) &gt;=0, REPT(" ",lookups!$G$2-LEN(SOURCE!E1807)), "")&amp;
      SOURCE!F1807&amp;", "&amp; IF(lookups!$H$2-LEN(SOURCE!F1807) &gt;= 0, REPT(" ",lookups!$H$2-LEN(SOURCE!F1807)+2), "")&amp;"("&amp;
      SUBSTITUTE(TEXT(SOURCE!G1807,"??0"),"  ","")&amp;" &lt;&lt; TAM_MAX_BITS) |"&amp; IF(lookups!$I$2-3 &gt;= 0, REPT(" ",MAX(1,lookups!$I$2-5+4+1-1-LEN(  IF(ISTEXT(SOURCE!H1807),SOURCE!H1807,  SUBSTITUTE(SUBSTITUTE(TEXT(SOURCE!H1807,"????0"),"  ","")," ",""))   ))), "")&amp;
       IF(ISTEXT(SOURCE!H1807),SOURCE!H1807, SUBSTITUTE(SUBSTITUTE(TEXT(SOURCE!H1807,"????0"),"  ","")," ",""))   &amp;","&amp; IF(lookups!$J$2-3 &gt;= 0, REPT(" ",lookups!$J$2-3-5), "")&amp;
      SOURCE!I1807&amp;
" | "&amp; IF(lookups!$K$2-LEN(SOURCE!I1807) &gt;= 0, REPT(" ",lookups!$K$2-LEN(SOURCE!I1807)), "")&amp;
      SOURCE!J1807&amp;      IF(lookups!$L$2-LEN(SOURCE!J1807) &gt;= 0, REPT(" ",lookups!$L$2-LEN(SOURCE!J1807)), "")&amp;
" | "&amp; IF(lookups!$K$2-LEN(SOURCE!I1807) &gt;= 0, REPT(" ",lookups!$K$2-LEN(SOURCE!I1807)), "")&amp;
      SOURCE!K1807&amp;      IF(lookups!$L$2-LEN(SOURCE!K1807) &gt;= 0, REPT(" ",lookups!$M$2-LEN(SOURCE!K1807)), "")&amp;
" | "&amp; SOURCE!L1807&amp;      IF(lookups!$O$2-LEN(SOURCE!L1807) &gt;= 0, REPT(" ",lookups!$O$2-LEN(SOURCE!L1807)), "")&amp;
" | "&amp; SOURCE!M1807&amp;      IF(lookups!$P$2-LEN(SOURCE!M1807) &gt;= 0, REPT(" ",lookups!$P$2-LEN(SOURCE!M1807)), "")&amp;
      "},"&amp;IF(SOURCE!O1807&lt;&gt;"",""&amp;SOURCE!O1807,"")
 )
)
)</f>
        <v>/* 1767 */  { fnEqCalc,                     NOPARAM,                     "Calc",                                        "Calc",                                        (0 &lt;&lt; TAM_MAX_BITS) |     0, CAT_NONE | SLS_ENABLED   | US_ENABLED   | EIM_DISABLED | PTP_DISABLED     },</v>
      </c>
    </row>
    <row r="1808" spans="1:1">
      <c r="A1808" s="80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IF(lookups!$E$2-LEN(SOURCE!C1808) &gt;= 0, REPT(" ",lookups!$E$2-LEN(SOURCE!C1808)), "")&amp;
      SOURCE!D1808&amp;", "&amp; IF(lookups!$F$2-LEN(SOURCE!D1808) &gt;= 0, REPT(" ",lookups!$F$2-LEN(SOURCE!D1808)), "")&amp;
      SOURCE!E1808&amp;", "&amp; IF(lookups!$G$2-LEN(SOURCE!E1808) &gt;=0, REPT(" ",lookups!$G$2-LEN(SOURCE!E1808)), "")&amp;
      SOURCE!F1808&amp;", "&amp; IF(lookups!$H$2-LEN(SOURCE!F1808) &gt;= 0, REPT(" ",lookups!$H$2-LEN(SOURCE!F1808)+2), "")&amp;"("&amp;
      SUBSTITUTE(TEXT(SOURCE!G1808,"??0"),"  ","")&amp;" &lt;&lt; TAM_MAX_BITS) |"&amp; IF(lookups!$I$2-3 &gt;= 0, REPT(" ",MAX(1,lookups!$I$2-5+4+1-1-LEN(  IF(ISTEXT(SOURCE!H1808),SOURCE!H1808,  SUBSTITUTE(SUBSTITUTE(TEXT(SOURCE!H1808,"????0"),"  ","")," ",""))   ))), "")&amp;
       IF(ISTEXT(SOURCE!H1808),SOURCE!H1808, SUBSTITUTE(SUBSTITUTE(TEXT(SOURCE!H1808,"????0"),"  ","")," ",""))   &amp;","&amp; IF(lookups!$J$2-3 &gt;= 0, REPT(" ",lookups!$J$2-3-5), "")&amp;
      SOURCE!I1808&amp;
" | "&amp; IF(lookups!$K$2-LEN(SOURCE!I1808) &gt;= 0, REPT(" ",lookups!$K$2-LEN(SOURCE!I1808)), "")&amp;
      SOURCE!J1808&amp;      IF(lookups!$L$2-LEN(SOURCE!J1808) &gt;= 0, REPT(" ",lookups!$L$2-LEN(SOURCE!J1808)), "")&amp;
" | "&amp; IF(lookups!$K$2-LEN(SOURCE!I1808) &gt;= 0, REPT(" ",lookups!$K$2-LEN(SOURCE!I1808)), "")&amp;
      SOURCE!K1808&amp;      IF(lookups!$L$2-LEN(SOURCE!K1808) &gt;= 0, REPT(" ",lookups!$M$2-LEN(SOURCE!K1808)), "")&amp;
" | "&amp; SOURCE!L1808&amp;      IF(lookups!$O$2-LEN(SOURCE!L1808) &gt;= 0, REPT(" ",lookups!$O$2-LEN(SOURCE!L1808)), "")&amp;
" | "&amp; SOURCE!M1808&amp;      IF(lookups!$P$2-LEN(SOURCE!M1808) &gt;= 0, REPT(" ",lookups!$P$2-LEN(SOURCE!M1808)), "")&amp;
      "},"&amp;IF(SOURCE!O1808&lt;&gt;"",""&amp;SOURCE!O1808,"")
 )
)
)</f>
        <v>/* 1768 */  { fnSquareRoot,                 NOPARAM,                     "SQRT",                                        "SQRT",                                        (0 &lt;&lt; TAM_MAX_BITS) |     0, CAT_FNCT | SLS_ENABLED   | US_ENABLED   | EIM_ENABLED  | PTP_NONE         },</v>
      </c>
    </row>
    <row r="1809" spans="1:1">
      <c r="A1809" s="80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IF(lookups!$E$2-LEN(SOURCE!C1809) &gt;= 0, REPT(" ",lookups!$E$2-LEN(SOURCE!C1809)), "")&amp;
      SOURCE!D1809&amp;", "&amp; IF(lookups!$F$2-LEN(SOURCE!D1809) &gt;= 0, REPT(" ",lookups!$F$2-LEN(SOURCE!D1809)), "")&amp;
      SOURCE!E1809&amp;", "&amp; IF(lookups!$G$2-LEN(SOURCE!E1809) &gt;=0, REPT(" ",lookups!$G$2-LEN(SOURCE!E1809)), "")&amp;
      SOURCE!F1809&amp;", "&amp; IF(lookups!$H$2-LEN(SOURCE!F1809) &gt;= 0, REPT(" ",lookups!$H$2-LEN(SOURCE!F1809)+2), "")&amp;"("&amp;
      SUBSTITUTE(TEXT(SOURCE!G1809,"??0"),"  ","")&amp;" &lt;&lt; TAM_MAX_BITS) |"&amp; IF(lookups!$I$2-3 &gt;= 0, REPT(" ",MAX(1,lookups!$I$2-5+4+1-1-LEN(  IF(ISTEXT(SOURCE!H1809),SOURCE!H1809,  SUBSTITUTE(SUBSTITUTE(TEXT(SOURCE!H1809,"????0"),"  ","")," ",""))   ))), "")&amp;
       IF(ISTEXT(SOURCE!H1809),SOURCE!H1809, SUBSTITUTE(SUBSTITUTE(TEXT(SOURCE!H1809,"????0"),"  ","")," ",""))   &amp;","&amp; IF(lookups!$J$2-3 &gt;= 0, REPT(" ",lookups!$J$2-3-5), "")&amp;
      SOURCE!I1809&amp;
" | "&amp; IF(lookups!$K$2-LEN(SOURCE!I1809) &gt;= 0, REPT(" ",lookups!$K$2-LEN(SOURCE!I1809)), "")&amp;
      SOURCE!J1809&amp;      IF(lookups!$L$2-LEN(SOURCE!J1809) &gt;= 0, REPT(" ",lookups!$L$2-LEN(SOURCE!J1809)), "")&amp;
" | "&amp; IF(lookups!$K$2-LEN(SOURCE!I1809) &gt;= 0, REPT(" ",lookups!$K$2-LEN(SOURCE!I1809)), "")&amp;
      SOURCE!K1809&amp;      IF(lookups!$L$2-LEN(SOURCE!K1809) &gt;= 0, REPT(" ",lookups!$M$2-LEN(SOURCE!K1809)), "")&amp;
" | "&amp; SOURCE!L1809&amp;      IF(lookups!$O$2-LEN(SOURCE!L1809) &gt;= 0, REPT(" ",lookups!$O$2-LEN(SOURCE!L1809)), "")&amp;
" | "&amp; SOURCE!M1809&amp;      IF(lookups!$P$2-LEN(SOURCE!M1809) &gt;= 0, REPT(" ",lookups!$P$2-LEN(SOURCE!M1809)), "")&amp;
      "},"&amp;IF(SOURCE!O1809&lt;&gt;"",""&amp;SOURCE!O1809,"")
 )
)
)</f>
        <v>/* 1769 */  { fnRecall,                     RESERVED_VARIABLE_FV,        STD_SUB_R STD_SPACE_3_PER_EM "FV",             STD_SUB_R STD_SPACE_3_PER_EM "FV",             (0 &lt;&lt; TAM_MAX_BITS) |     0, CAT_NONE | SLS_ENABLED   | US_ENABLED   | EIM_DISABLED | PTP_DISABLED     },</v>
      </c>
    </row>
    <row r="1810" spans="1:1">
      <c r="A1810" s="80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IF(lookups!$E$2-LEN(SOURCE!C1810) &gt;= 0, REPT(" ",lookups!$E$2-LEN(SOURCE!C1810)), "")&amp;
      SOURCE!D1810&amp;", "&amp; IF(lookups!$F$2-LEN(SOURCE!D1810) &gt;= 0, REPT(" ",lookups!$F$2-LEN(SOURCE!D1810)), "")&amp;
      SOURCE!E1810&amp;", "&amp; IF(lookups!$G$2-LEN(SOURCE!E1810) &gt;=0, REPT(" ",lookups!$G$2-LEN(SOURCE!E1810)), "")&amp;
      SOURCE!F1810&amp;", "&amp; IF(lookups!$H$2-LEN(SOURCE!F1810) &gt;= 0, REPT(" ",lookups!$H$2-LEN(SOURCE!F1810)+2), "")&amp;"("&amp;
      SUBSTITUTE(TEXT(SOURCE!G1810,"??0"),"  ","")&amp;" &lt;&lt; TAM_MAX_BITS) |"&amp; IF(lookups!$I$2-3 &gt;= 0, REPT(" ",MAX(1,lookups!$I$2-5+4+1-1-LEN(  IF(ISTEXT(SOURCE!H1810),SOURCE!H1810,  SUBSTITUTE(SUBSTITUTE(TEXT(SOURCE!H1810,"????0"),"  ","")," ",""))   ))), "")&amp;
       IF(ISTEXT(SOURCE!H1810),SOURCE!H1810, SUBSTITUTE(SUBSTITUTE(TEXT(SOURCE!H1810,"????0"),"  ","")," ",""))   &amp;","&amp; IF(lookups!$J$2-3 &gt;= 0, REPT(" ",lookups!$J$2-3-5), "")&amp;
      SOURCE!I1810&amp;
" | "&amp; IF(lookups!$K$2-LEN(SOURCE!I1810) &gt;= 0, REPT(" ",lookups!$K$2-LEN(SOURCE!I1810)), "")&amp;
      SOURCE!J1810&amp;      IF(lookups!$L$2-LEN(SOURCE!J1810) &gt;= 0, REPT(" ",lookups!$L$2-LEN(SOURCE!J1810)), "")&amp;
" | "&amp; IF(lookups!$K$2-LEN(SOURCE!I1810) &gt;= 0, REPT(" ",lookups!$K$2-LEN(SOURCE!I1810)), "")&amp;
      SOURCE!K1810&amp;      IF(lookups!$L$2-LEN(SOURCE!K1810) &gt;= 0, REPT(" ",lookups!$M$2-LEN(SOURCE!K1810)), "")&amp;
" | "&amp; SOURCE!L1810&amp;      IF(lookups!$O$2-LEN(SOURCE!L1810) &gt;= 0, REPT(" ",lookups!$O$2-LEN(SOURCE!L1810)), "")&amp;
" | "&amp; SOURCE!M1810&amp;      IF(lookups!$P$2-LEN(SOURCE!M1810) &gt;= 0, REPT(" ",lookups!$P$2-LEN(SOURCE!M1810)), "")&amp;
      "},"&amp;IF(SOURCE!O1810&lt;&gt;"",""&amp;SOURCE!O1810,"")
 )
)
)</f>
        <v>/* 1770 */  { fnRecall,                     RESERVED_VARIABLE_IPONA,     STD_SUB_R STD_SPACE_3_PER_EM "i%/a",           STD_SUB_R STD_SPACE_3_PER_EM "i%/a",           (0 &lt;&lt; TAM_MAX_BITS) |     0, CAT_NONE | SLS_ENABLED   | US_ENABLED   | EIM_DISABLED | PTP_DISABLED     },</v>
      </c>
    </row>
    <row r="1811" spans="1:1">
      <c r="A1811" s="80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IF(lookups!$E$2-LEN(SOURCE!C1811) &gt;= 0, REPT(" ",lookups!$E$2-LEN(SOURCE!C1811)), "")&amp;
      SOURCE!D1811&amp;", "&amp; IF(lookups!$F$2-LEN(SOURCE!D1811) &gt;= 0, REPT(" ",lookups!$F$2-LEN(SOURCE!D1811)), "")&amp;
      SOURCE!E1811&amp;", "&amp; IF(lookups!$G$2-LEN(SOURCE!E1811) &gt;=0, REPT(" ",lookups!$G$2-LEN(SOURCE!E1811)), "")&amp;
      SOURCE!F1811&amp;", "&amp; IF(lookups!$H$2-LEN(SOURCE!F1811) &gt;= 0, REPT(" ",lookups!$H$2-LEN(SOURCE!F1811)+2), "")&amp;"("&amp;
      SUBSTITUTE(TEXT(SOURCE!G1811,"??0"),"  ","")&amp;" &lt;&lt; TAM_MAX_BITS) |"&amp; IF(lookups!$I$2-3 &gt;= 0, REPT(" ",MAX(1,lookups!$I$2-5+4+1-1-LEN(  IF(ISTEXT(SOURCE!H1811),SOURCE!H1811,  SUBSTITUTE(SUBSTITUTE(TEXT(SOURCE!H1811,"????0"),"  ","")," ",""))   ))), "")&amp;
       IF(ISTEXT(SOURCE!H1811),SOURCE!H1811, SUBSTITUTE(SUBSTITUTE(TEXT(SOURCE!H1811,"????0"),"  ","")," ",""))   &amp;","&amp; IF(lookups!$J$2-3 &gt;= 0, REPT(" ",lookups!$J$2-3-5), "")&amp;
      SOURCE!I1811&amp;
" | "&amp; IF(lookups!$K$2-LEN(SOURCE!I1811) &gt;= 0, REPT(" ",lookups!$K$2-LEN(SOURCE!I1811)), "")&amp;
      SOURCE!J1811&amp;      IF(lookups!$L$2-LEN(SOURCE!J1811) &gt;= 0, REPT(" ",lookups!$L$2-LEN(SOURCE!J1811)), "")&amp;
" | "&amp; IF(lookups!$K$2-LEN(SOURCE!I1811) &gt;= 0, REPT(" ",lookups!$K$2-LEN(SOURCE!I1811)), "")&amp;
      SOURCE!K1811&amp;      IF(lookups!$L$2-LEN(SOURCE!K1811) &gt;= 0, REPT(" ",lookups!$M$2-LEN(SOURCE!K1811)), "")&amp;
" | "&amp; SOURCE!L1811&amp;      IF(lookups!$O$2-LEN(SOURCE!L1811) &gt;= 0, REPT(" ",lookups!$O$2-LEN(SOURCE!L1811)), "")&amp;
" | "&amp; SOURCE!M1811&amp;      IF(lookups!$P$2-LEN(SOURCE!M1811) &gt;= 0, REPT(" ",lookups!$P$2-LEN(SOURCE!M1811)), "")&amp;
      "},"&amp;IF(SOURCE!O1811&lt;&gt;"",""&amp;SOURCE!O1811,"")
 )
)
)</f>
        <v>/* 1771 */  { fnRecall,                     RESERVED_VARIABLE_NPER,      STD_SUB_R STD_SPACE_3_PER_EM NPER_,            STD_SUB_R STD_SPACE_3_PER_EM NPER_,            (0 &lt;&lt; TAM_MAX_BITS) |     0, CAT_NONE | SLS_ENABLED   | US_ENABLED   | EIM_DISABLED | PTP_DISABLED     },</v>
      </c>
    </row>
    <row r="1812" spans="1:1">
      <c r="A1812" s="80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IF(lookups!$E$2-LEN(SOURCE!C1812) &gt;= 0, REPT(" ",lookups!$E$2-LEN(SOURCE!C1812)), "")&amp;
      SOURCE!D1812&amp;", "&amp; IF(lookups!$F$2-LEN(SOURCE!D1812) &gt;= 0, REPT(" ",lookups!$F$2-LEN(SOURCE!D1812)), "")&amp;
      SOURCE!E1812&amp;", "&amp; IF(lookups!$G$2-LEN(SOURCE!E1812) &gt;=0, REPT(" ",lookups!$G$2-LEN(SOURCE!E1812)), "")&amp;
      SOURCE!F1812&amp;", "&amp; IF(lookups!$H$2-LEN(SOURCE!F1812) &gt;= 0, REPT(" ",lookups!$H$2-LEN(SOURCE!F1812)+2), "")&amp;"("&amp;
      SUBSTITUTE(TEXT(SOURCE!G1812,"??0"),"  ","")&amp;" &lt;&lt; TAM_MAX_BITS) |"&amp; IF(lookups!$I$2-3 &gt;= 0, REPT(" ",MAX(1,lookups!$I$2-5+4+1-1-LEN(  IF(ISTEXT(SOURCE!H1812),SOURCE!H1812,  SUBSTITUTE(SUBSTITUTE(TEXT(SOURCE!H1812,"????0"),"  ","")," ",""))   ))), "")&amp;
       IF(ISTEXT(SOURCE!H1812),SOURCE!H1812, SUBSTITUTE(SUBSTITUTE(TEXT(SOURCE!H1812,"????0"),"  ","")," ",""))   &amp;","&amp; IF(lookups!$J$2-3 &gt;= 0, REPT(" ",lookups!$J$2-3-5), "")&amp;
      SOURCE!I1812&amp;
" | "&amp; IF(lookups!$K$2-LEN(SOURCE!I1812) &gt;= 0, REPT(" ",lookups!$K$2-LEN(SOURCE!I1812)), "")&amp;
      SOURCE!J1812&amp;      IF(lookups!$L$2-LEN(SOURCE!J1812) &gt;= 0, REPT(" ",lookups!$L$2-LEN(SOURCE!J1812)), "")&amp;
" | "&amp; IF(lookups!$K$2-LEN(SOURCE!I1812) &gt;= 0, REPT(" ",lookups!$K$2-LEN(SOURCE!I1812)), "")&amp;
      SOURCE!K1812&amp;      IF(lookups!$L$2-LEN(SOURCE!K1812) &gt;= 0, REPT(" ",lookups!$M$2-LEN(SOURCE!K1812)), "")&amp;
" | "&amp; SOURCE!L1812&amp;      IF(lookups!$O$2-LEN(SOURCE!L1812) &gt;= 0, REPT(" ",lookups!$O$2-LEN(SOURCE!L1812)), "")&amp;
" | "&amp; SOURCE!M1812&amp;      IF(lookups!$P$2-LEN(SOURCE!M1812) &gt;= 0, REPT(" ",lookups!$P$2-LEN(SOURCE!M1812)), "")&amp;
      "},"&amp;IF(SOURCE!O1812&lt;&gt;"",""&amp;SOURCE!O1812,"")
 )
)
)</f>
        <v>/* 1772 */  { fnRecall,                     RESERVED_VARIABLE_PERONA,    STD_SUB_R STD_SPACE_3_PER_EM "PER/a",          STD_SUB_R STD_SPACE_3_PER_EM "PER/a",          (0 &lt;&lt; TAM_MAX_BITS) |     0, CAT_NONE | SLS_ENABLED   | US_ENABLED   | EIM_DISABLED | PTP_DISABLED     },</v>
      </c>
    </row>
    <row r="1813" spans="1:1">
      <c r="A1813" s="80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IF(lookups!$E$2-LEN(SOURCE!C1813) &gt;= 0, REPT(" ",lookups!$E$2-LEN(SOURCE!C1813)), "")&amp;
      SOURCE!D1813&amp;", "&amp; IF(lookups!$F$2-LEN(SOURCE!D1813) &gt;= 0, REPT(" ",lookups!$F$2-LEN(SOURCE!D1813)), "")&amp;
      SOURCE!E1813&amp;", "&amp; IF(lookups!$G$2-LEN(SOURCE!E1813) &gt;=0, REPT(" ",lookups!$G$2-LEN(SOURCE!E1813)), "")&amp;
      SOURCE!F1813&amp;", "&amp; IF(lookups!$H$2-LEN(SOURCE!F1813) &gt;= 0, REPT(" ",lookups!$H$2-LEN(SOURCE!F1813)+2), "")&amp;"("&amp;
      SUBSTITUTE(TEXT(SOURCE!G1813,"??0"),"  ","")&amp;" &lt;&lt; TAM_MAX_BITS) |"&amp; IF(lookups!$I$2-3 &gt;= 0, REPT(" ",MAX(1,lookups!$I$2-5+4+1-1-LEN(  IF(ISTEXT(SOURCE!H1813),SOURCE!H1813,  SUBSTITUTE(SUBSTITUTE(TEXT(SOURCE!H1813,"????0"),"  ","")," ",""))   ))), "")&amp;
       IF(ISTEXT(SOURCE!H1813),SOURCE!H1813, SUBSTITUTE(SUBSTITUTE(TEXT(SOURCE!H1813,"????0"),"  ","")," ",""))   &amp;","&amp; IF(lookups!$J$2-3 &gt;= 0, REPT(" ",lookups!$J$2-3-5), "")&amp;
      SOURCE!I1813&amp;
" | "&amp; IF(lookups!$K$2-LEN(SOURCE!I1813) &gt;= 0, REPT(" ",lookups!$K$2-LEN(SOURCE!I1813)), "")&amp;
      SOURCE!J1813&amp;      IF(lookups!$L$2-LEN(SOURCE!J1813) &gt;= 0, REPT(" ",lookups!$L$2-LEN(SOURCE!J1813)), "")&amp;
" | "&amp; IF(lookups!$K$2-LEN(SOURCE!I1813) &gt;= 0, REPT(" ",lookups!$K$2-LEN(SOURCE!I1813)), "")&amp;
      SOURCE!K1813&amp;      IF(lookups!$L$2-LEN(SOURCE!K1813) &gt;= 0, REPT(" ",lookups!$M$2-LEN(SOURCE!K1813)), "")&amp;
" | "&amp; SOURCE!L1813&amp;      IF(lookups!$O$2-LEN(SOURCE!L1813) &gt;= 0, REPT(" ",lookups!$O$2-LEN(SOURCE!L1813)), "")&amp;
" | "&amp; SOURCE!M1813&amp;      IF(lookups!$P$2-LEN(SOURCE!M1813) &gt;= 0, REPT(" ",lookups!$P$2-LEN(SOURCE!M1813)), "")&amp;
      "},"&amp;IF(SOURCE!O1813&lt;&gt;"",""&amp;SOURCE!O1813,"")
 )
)
)</f>
        <v>/* 1773 */  { fnRecall,                     RESERVED_VARIABLE_PMT,       STD_SUB_R STD_SPACE_3_PER_EM "PMT",            STD_SUB_R STD_SPACE_3_PER_EM "PMT",            (0 &lt;&lt; TAM_MAX_BITS) |     0, CAT_NONE | SLS_ENABLED   | US_ENABLED   | EIM_DISABLED | PTP_DISABLED     },</v>
      </c>
    </row>
    <row r="1814" spans="1:1">
      <c r="A1814" s="80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IF(lookups!$E$2-LEN(SOURCE!C1814) &gt;= 0, REPT(" ",lookups!$E$2-LEN(SOURCE!C1814)), "")&amp;
      SOURCE!D1814&amp;", "&amp; IF(lookups!$F$2-LEN(SOURCE!D1814) &gt;= 0, REPT(" ",lookups!$F$2-LEN(SOURCE!D1814)), "")&amp;
      SOURCE!E1814&amp;", "&amp; IF(lookups!$G$2-LEN(SOURCE!E1814) &gt;=0, REPT(" ",lookups!$G$2-LEN(SOURCE!E1814)), "")&amp;
      SOURCE!F1814&amp;", "&amp; IF(lookups!$H$2-LEN(SOURCE!F1814) &gt;= 0, REPT(" ",lookups!$H$2-LEN(SOURCE!F1814)+2), "")&amp;"("&amp;
      SUBSTITUTE(TEXT(SOURCE!G1814,"??0"),"  ","")&amp;" &lt;&lt; TAM_MAX_BITS) |"&amp; IF(lookups!$I$2-3 &gt;= 0, REPT(" ",MAX(1,lookups!$I$2-5+4+1-1-LEN(  IF(ISTEXT(SOURCE!H1814),SOURCE!H1814,  SUBSTITUTE(SUBSTITUTE(TEXT(SOURCE!H1814,"????0"),"  ","")," ",""))   ))), "")&amp;
       IF(ISTEXT(SOURCE!H1814),SOURCE!H1814, SUBSTITUTE(SUBSTITUTE(TEXT(SOURCE!H1814,"????0"),"  ","")," ",""))   &amp;","&amp; IF(lookups!$J$2-3 &gt;= 0, REPT(" ",lookups!$J$2-3-5), "")&amp;
      SOURCE!I1814&amp;
" | "&amp; IF(lookups!$K$2-LEN(SOURCE!I1814) &gt;= 0, REPT(" ",lookups!$K$2-LEN(SOURCE!I1814)), "")&amp;
      SOURCE!J1814&amp;      IF(lookups!$L$2-LEN(SOURCE!J1814) &gt;= 0, REPT(" ",lookups!$L$2-LEN(SOURCE!J1814)), "")&amp;
" | "&amp; IF(lookups!$K$2-LEN(SOURCE!I1814) &gt;= 0, REPT(" ",lookups!$K$2-LEN(SOURCE!I1814)), "")&amp;
      SOURCE!K1814&amp;      IF(lookups!$L$2-LEN(SOURCE!K1814) &gt;= 0, REPT(" ",lookups!$M$2-LEN(SOURCE!K1814)), "")&amp;
" | "&amp; SOURCE!L1814&amp;      IF(lookups!$O$2-LEN(SOURCE!L1814) &gt;= 0, REPT(" ",lookups!$O$2-LEN(SOURCE!L1814)), "")&amp;
" | "&amp; SOURCE!M1814&amp;      IF(lookups!$P$2-LEN(SOURCE!M1814) &gt;= 0, REPT(" ",lookups!$P$2-LEN(SOURCE!M1814)), "")&amp;
      "},"&amp;IF(SOURCE!O1814&lt;&gt;"",""&amp;SOURCE!O1814,"")
 )
)
)</f>
        <v>/* 1774 */  { fnRecall,                     RESERVED_VARIABLE_PV,        STD_SUB_R STD_SPACE_3_PER_EM "PV",             STD_SUB_R STD_SPACE_3_PER_EM "PV",             (0 &lt;&lt; TAM_MAX_BITS) |     0, CAT_NONE | SLS_ENABLED   | US_ENABLED   | EIM_DISABLED | PTP_DISABLED     },</v>
      </c>
    </row>
    <row r="1815" spans="1:1">
      <c r="A1815" s="80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IF(lookups!$E$2-LEN(SOURCE!C1815) &gt;= 0, REPT(" ",lookups!$E$2-LEN(SOURCE!C1815)), "")&amp;
      SOURCE!D1815&amp;", "&amp; IF(lookups!$F$2-LEN(SOURCE!D1815) &gt;= 0, REPT(" ",lookups!$F$2-LEN(SOURCE!D1815)), "")&amp;
      SOURCE!E1815&amp;", "&amp; IF(lookups!$G$2-LEN(SOURCE!E1815) &gt;=0, REPT(" ",lookups!$G$2-LEN(SOURCE!E1815)), "")&amp;
      SOURCE!F1815&amp;", "&amp; IF(lookups!$H$2-LEN(SOURCE!F1815) &gt;= 0, REPT(" ",lookups!$H$2-LEN(SOURCE!F1815)+2), "")&amp;"("&amp;
      SUBSTITUTE(TEXT(SOURCE!G1815,"??0"),"  ","")&amp;" &lt;&lt; TAM_MAX_BITS) |"&amp; IF(lookups!$I$2-3 &gt;= 0, REPT(" ",MAX(1,lookups!$I$2-5+4+1-1-LEN(  IF(ISTEXT(SOURCE!H1815),SOURCE!H1815,  SUBSTITUTE(SUBSTITUTE(TEXT(SOURCE!H1815,"????0"),"  ","")," ",""))   ))), "")&amp;
       IF(ISTEXT(SOURCE!H1815),SOURCE!H1815, SUBSTITUTE(SUBSTITUTE(TEXT(SOURCE!H1815,"????0"),"  ","")," ",""))   &amp;","&amp; IF(lookups!$J$2-3 &gt;= 0, REPT(" ",lookups!$J$2-3-5), "")&amp;
      SOURCE!I1815&amp;
" | "&amp; IF(lookups!$K$2-LEN(SOURCE!I1815) &gt;= 0, REPT(" ",lookups!$K$2-LEN(SOURCE!I1815)), "")&amp;
      SOURCE!J1815&amp;      IF(lookups!$L$2-LEN(SOURCE!J1815) &gt;= 0, REPT(" ",lookups!$L$2-LEN(SOURCE!J1815)), "")&amp;
" | "&amp; IF(lookups!$K$2-LEN(SOURCE!I1815) &gt;= 0, REPT(" ",lookups!$K$2-LEN(SOURCE!I1815)), "")&amp;
      SOURCE!K1815&amp;      IF(lookups!$L$2-LEN(SOURCE!K1815) &gt;= 0, REPT(" ",lookups!$M$2-LEN(SOURCE!K1815)), "")&amp;
" | "&amp; SOURCE!L1815&amp;      IF(lookups!$O$2-LEN(SOURCE!L1815) &gt;= 0, REPT(" ",lookups!$O$2-LEN(SOURCE!L1815)), "")&amp;
" | "&amp; SOURCE!M1815&amp;      IF(lookups!$P$2-LEN(SOURCE!M1815) &gt;= 0, REPT(" ",lookups!$P$2-LEN(SOURCE!M1815)), "")&amp;
      "},"&amp;IF(SOURCE!O1815&lt;&gt;"",""&amp;SOURCE!O1815,"")
 )
)
)</f>
        <v>/* 1775 */  { fnAtan2,                      NOPARAM /*#JM#*/,            "ATAN2",                                       "ATAN2",                                       (0 &lt;&lt; TAM_MAX_BITS) |     0, CAT_FNCT | SLS_ENABLED   | US_ENABLED   | EIM_ENABLED  | PTP_NONE         },</v>
      </c>
    </row>
    <row r="1816" spans="1:1">
      <c r="A1816" s="80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IF(lookups!$E$2-LEN(SOURCE!C1816) &gt;= 0, REPT(" ",lookups!$E$2-LEN(SOURCE!C1816)), "")&amp;
      SOURCE!D1816&amp;", "&amp; IF(lookups!$F$2-LEN(SOURCE!D1816) &gt;= 0, REPT(" ",lookups!$F$2-LEN(SOURCE!D1816)), "")&amp;
      SOURCE!E1816&amp;", "&amp; IF(lookups!$G$2-LEN(SOURCE!E1816) &gt;=0, REPT(" ",lookups!$G$2-LEN(SOURCE!E1816)), "")&amp;
      SOURCE!F1816&amp;", "&amp; IF(lookups!$H$2-LEN(SOURCE!F1816) &gt;= 0, REPT(" ",lookups!$H$2-LEN(SOURCE!F1816)+2), "")&amp;"("&amp;
      SUBSTITUTE(TEXT(SOURCE!G1816,"??0"),"  ","")&amp;" &lt;&lt; TAM_MAX_BITS) |"&amp; IF(lookups!$I$2-3 &gt;= 0, REPT(" ",MAX(1,lookups!$I$2-5+4+1-1-LEN(  IF(ISTEXT(SOURCE!H1816),SOURCE!H1816,  SUBSTITUTE(SUBSTITUTE(TEXT(SOURCE!H1816,"????0"),"  ","")," ",""))   ))), "")&amp;
       IF(ISTEXT(SOURCE!H1816),SOURCE!H1816, SUBSTITUTE(SUBSTITUTE(TEXT(SOURCE!H1816,"????0"),"  ","")," ",""))   &amp;","&amp; IF(lookups!$J$2-3 &gt;= 0, REPT(" ",lookups!$J$2-3-5), "")&amp;
      SOURCE!I1816&amp;
" | "&amp; IF(lookups!$K$2-LEN(SOURCE!I1816) &gt;= 0, REPT(" ",lookups!$K$2-LEN(SOURCE!I1816)), "")&amp;
      SOURCE!J1816&amp;      IF(lookups!$L$2-LEN(SOURCE!J1816) &gt;= 0, REPT(" ",lookups!$L$2-LEN(SOURCE!J1816)), "")&amp;
" | "&amp; IF(lookups!$K$2-LEN(SOURCE!I1816) &gt;= 0, REPT(" ",lookups!$K$2-LEN(SOURCE!I1816)), "")&amp;
      SOURCE!K1816&amp;      IF(lookups!$L$2-LEN(SOURCE!K1816) &gt;= 0, REPT(" ",lookups!$M$2-LEN(SOURCE!K1816)), "")&amp;
" | "&amp; SOURCE!L1816&amp;      IF(lookups!$O$2-LEN(SOURCE!L1816) &gt;= 0, REPT(" ",lookups!$O$2-LEN(SOURCE!L1816)), "")&amp;
" | "&amp; SOURCE!M1816&amp;      IF(lookups!$P$2-LEN(SOURCE!M1816) &gt;= 0, REPT(" ",lookups!$P$2-LEN(SOURCE!M1816)), "")&amp;
      "},"&amp;IF(SOURCE!O1816&lt;&gt;"",""&amp;SOURCE!O1816,"")
 )
)
)</f>
        <v>/* 1776 */  { fnAddTimerApp,                NOPARAM,                     "ADD",                                         "ADD",                                         (0 &lt;&lt; TAM_MAX_BITS) |     0, CAT_NONE | SLS_UNCHANGED | US_UNCHANGED | EIM_DISABLED | PTP_DISABLED     },</v>
      </c>
    </row>
    <row r="1817" spans="1:1">
      <c r="A1817" s="80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IF(lookups!$E$2-LEN(SOURCE!C1817) &gt;= 0, REPT(" ",lookups!$E$2-LEN(SOURCE!C1817)), "")&amp;
      SOURCE!D1817&amp;", "&amp; IF(lookups!$F$2-LEN(SOURCE!D1817) &gt;= 0, REPT(" ",lookups!$F$2-LEN(SOURCE!D1817)), "")&amp;
      SOURCE!E1817&amp;", "&amp; IF(lookups!$G$2-LEN(SOURCE!E1817) &gt;=0, REPT(" ",lookups!$G$2-LEN(SOURCE!E1817)), "")&amp;
      SOURCE!F1817&amp;", "&amp; IF(lookups!$H$2-LEN(SOURCE!F1817) &gt;= 0, REPT(" ",lookups!$H$2-LEN(SOURCE!F1817)+2), "")&amp;"("&amp;
      SUBSTITUTE(TEXT(SOURCE!G1817,"??0"),"  ","")&amp;" &lt;&lt; TAM_MAX_BITS) |"&amp; IF(lookups!$I$2-3 &gt;= 0, REPT(" ",MAX(1,lookups!$I$2-5+4+1-1-LEN(  IF(ISTEXT(SOURCE!H1817),SOURCE!H1817,  SUBSTITUTE(SUBSTITUTE(TEXT(SOURCE!H1817,"????0"),"  ","")," ",""))   ))), "")&amp;
       IF(ISTEXT(SOURCE!H1817),SOURCE!H1817, SUBSTITUTE(SUBSTITUTE(TEXT(SOURCE!H1817,"????0"),"  ","")," ",""))   &amp;","&amp; IF(lookups!$J$2-3 &gt;= 0, REPT(" ",lookups!$J$2-3-5), "")&amp;
      SOURCE!I1817&amp;
" | "&amp; IF(lookups!$K$2-LEN(SOURCE!I1817) &gt;= 0, REPT(" ",lookups!$K$2-LEN(SOURCE!I1817)), "")&amp;
      SOURCE!J1817&amp;      IF(lookups!$L$2-LEN(SOURCE!J1817) &gt;= 0, REPT(" ",lookups!$L$2-LEN(SOURCE!J1817)), "")&amp;
" | "&amp; IF(lookups!$K$2-LEN(SOURCE!I1817) &gt;= 0, REPT(" ",lookups!$K$2-LEN(SOURCE!I1817)), "")&amp;
      SOURCE!K1817&amp;      IF(lookups!$L$2-LEN(SOURCE!K1817) &gt;= 0, REPT(" ",lookups!$M$2-LEN(SOURCE!K1817)), "")&amp;
" | "&amp; SOURCE!L1817&amp;      IF(lookups!$O$2-LEN(SOURCE!L1817) &gt;= 0, REPT(" ",lookups!$O$2-LEN(SOURCE!L1817)), "")&amp;
" | "&amp; SOURCE!M1817&amp;      IF(lookups!$P$2-LEN(SOURCE!M1817) &gt;= 0, REPT(" ",lookups!$P$2-LEN(SOURCE!M1817)), "")&amp;
      "},"&amp;IF(SOURCE!O1817&lt;&gt;"",""&amp;SOURCE!O1817,"")
 )
)
)</f>
        <v>/* 1777 */  { fnDecisecondTimerApp,         NOPARAM,                     "0.1s",                                        "0.1s",                                        (0 &lt;&lt; TAM_MAX_BITS) |     0, CAT_NONE | SLS_UNCHANGED | US_UNCHANGED | EIM_DISABLED | PTP_DISABLED     },</v>
      </c>
    </row>
    <row r="1818" spans="1:1">
      <c r="A1818" s="80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IF(lookups!$E$2-LEN(SOURCE!C1818) &gt;= 0, REPT(" ",lookups!$E$2-LEN(SOURCE!C1818)), "")&amp;
      SOURCE!D1818&amp;", "&amp; IF(lookups!$F$2-LEN(SOURCE!D1818) &gt;= 0, REPT(" ",lookups!$F$2-LEN(SOURCE!D1818)), "")&amp;
      SOURCE!E1818&amp;", "&amp; IF(lookups!$G$2-LEN(SOURCE!E1818) &gt;=0, REPT(" ",lookups!$G$2-LEN(SOURCE!E1818)), "")&amp;
      SOURCE!F1818&amp;", "&amp; IF(lookups!$H$2-LEN(SOURCE!F1818) &gt;= 0, REPT(" ",lookups!$H$2-LEN(SOURCE!F1818)+2), "")&amp;"("&amp;
      SUBSTITUTE(TEXT(SOURCE!G1818,"??0"),"  ","")&amp;" &lt;&lt; TAM_MAX_BITS) |"&amp; IF(lookups!$I$2-3 &gt;= 0, REPT(" ",MAX(1,lookups!$I$2-5+4+1-1-LEN(  IF(ISTEXT(SOURCE!H1818),SOURCE!H1818,  SUBSTITUTE(SUBSTITUTE(TEXT(SOURCE!H1818,"????0"),"  ","")," ",""))   ))), "")&amp;
       IF(ISTEXT(SOURCE!H1818),SOURCE!H1818, SUBSTITUTE(SUBSTITUTE(TEXT(SOURCE!H1818,"????0"),"  ","")," ",""))   &amp;","&amp; IF(lookups!$J$2-3 &gt;= 0, REPT(" ",lookups!$J$2-3-5), "")&amp;
      SOURCE!I1818&amp;
" | "&amp; IF(lookups!$K$2-LEN(SOURCE!I1818) &gt;= 0, REPT(" ",lookups!$K$2-LEN(SOURCE!I1818)), "")&amp;
      SOURCE!J1818&amp;      IF(lookups!$L$2-LEN(SOURCE!J1818) &gt;= 0, REPT(" ",lookups!$L$2-LEN(SOURCE!J1818)), "")&amp;
" | "&amp; IF(lookups!$K$2-LEN(SOURCE!I1818) &gt;= 0, REPT(" ",lookups!$K$2-LEN(SOURCE!I1818)), "")&amp;
      SOURCE!K1818&amp;      IF(lookups!$L$2-LEN(SOURCE!K1818) &gt;= 0, REPT(" ",lookups!$M$2-LEN(SOURCE!K1818)), "")&amp;
" | "&amp; SOURCE!L1818&amp;      IF(lookups!$O$2-LEN(SOURCE!L1818) &gt;= 0, REPT(" ",lookups!$O$2-LEN(SOURCE!L1818)), "")&amp;
" | "&amp; SOURCE!M1818&amp;      IF(lookups!$P$2-LEN(SOURCE!M1818) &gt;= 0, REPT(" ",lookups!$P$2-LEN(SOURCE!M1818)), "")&amp;
      "},"&amp;IF(SOURCE!O1818&lt;&gt;"",""&amp;SOURCE!O1818,"")
 )
)
)</f>
        <v>/* 1778 */  { fnResetTimerApp,              NOPARAM,                     "RESET",                                       "RESET",                                       (0 &lt;&lt; TAM_MAX_BITS) |     0, CAT_NONE | SLS_UNCHANGED | US_UNCHANGED | EIM_DISABLED | PTP_DISABLED     },</v>
      </c>
    </row>
    <row r="1819" spans="1:1">
      <c r="A1819" s="80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IF(lookups!$E$2-LEN(SOURCE!C1819) &gt;= 0, REPT(" ",lookups!$E$2-LEN(SOURCE!C1819)), "")&amp;
      SOURCE!D1819&amp;", "&amp; IF(lookups!$F$2-LEN(SOURCE!D1819) &gt;= 0, REPT(" ",lookups!$F$2-LEN(SOURCE!D1819)), "")&amp;
      SOURCE!E1819&amp;", "&amp; IF(lookups!$G$2-LEN(SOURCE!E1819) &gt;=0, REPT(" ",lookups!$G$2-LEN(SOURCE!E1819)), "")&amp;
      SOURCE!F1819&amp;", "&amp; IF(lookups!$H$2-LEN(SOURCE!F1819) &gt;= 0, REPT(" ",lookups!$H$2-LEN(SOURCE!F1819)+2), "")&amp;"("&amp;
      SUBSTITUTE(TEXT(SOURCE!G1819,"??0"),"  ","")&amp;" &lt;&lt; TAM_MAX_BITS) |"&amp; IF(lookups!$I$2-3 &gt;= 0, REPT(" ",MAX(1,lookups!$I$2-5+4+1-1-LEN(  IF(ISTEXT(SOURCE!H1819),SOURCE!H1819,  SUBSTITUTE(SUBSTITUTE(TEXT(SOURCE!H1819,"????0"),"  ","")," ",""))   ))), "")&amp;
       IF(ISTEXT(SOURCE!H1819),SOURCE!H1819, SUBSTITUTE(SUBSTITUTE(TEXT(SOURCE!H1819,"????0"),"  ","")," ",""))   &amp;","&amp; IF(lookups!$J$2-3 &gt;= 0, REPT(" ",lookups!$J$2-3-5), "")&amp;
      SOURCE!I1819&amp;
" | "&amp; IF(lookups!$K$2-LEN(SOURCE!I1819) &gt;= 0, REPT(" ",lookups!$K$2-LEN(SOURCE!I1819)), "")&amp;
      SOURCE!J1819&amp;      IF(lookups!$L$2-LEN(SOURCE!J1819) &gt;= 0, REPT(" ",lookups!$L$2-LEN(SOURCE!J1819)), "")&amp;
" | "&amp; IF(lookups!$K$2-LEN(SOURCE!I1819) &gt;= 0, REPT(" ",lookups!$K$2-LEN(SOURCE!I1819)), "")&amp;
      SOURCE!K1819&amp;      IF(lookups!$L$2-LEN(SOURCE!K1819) &gt;= 0, REPT(" ",lookups!$M$2-LEN(SOURCE!K1819)), "")&amp;
" | "&amp; SOURCE!L1819&amp;      IF(lookups!$O$2-LEN(SOURCE!L1819) &gt;= 0, REPT(" ",lookups!$O$2-LEN(SOURCE!L1819)), "")&amp;
" | "&amp; SOURCE!M1819&amp;      IF(lookups!$P$2-LEN(SOURCE!M1819) &gt;= 0, REPT(" ",lookups!$P$2-LEN(SOURCE!M1819)), "")&amp;
      "},"&amp;IF(SOURCE!O1819&lt;&gt;"",""&amp;SOURCE!O1819,"")
 )
)
)</f>
        <v>/* 1779 */  { fnRecallTimerApp,             TM_REGISTER,                 "RCL",                                         "",                                            (0 &lt;&lt; TAM_MAX_BITS) |    99, CAT_NONE | SLS_UNCHANGED | US_UNCHANGED | EIM_DISABLED | PTP_DISABLED     },</v>
      </c>
    </row>
    <row r="1820" spans="1:1">
      <c r="A1820" s="80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IF(lookups!$E$2-LEN(SOURCE!C1820) &gt;= 0, REPT(" ",lookups!$E$2-LEN(SOURCE!C1820)), "")&amp;
      SOURCE!D1820&amp;", "&amp; IF(lookups!$F$2-LEN(SOURCE!D1820) &gt;= 0, REPT(" ",lookups!$F$2-LEN(SOURCE!D1820)), "")&amp;
      SOURCE!E1820&amp;", "&amp; IF(lookups!$G$2-LEN(SOURCE!E1820) &gt;=0, REPT(" ",lookups!$G$2-LEN(SOURCE!E1820)), "")&amp;
      SOURCE!F1820&amp;", "&amp; IF(lookups!$H$2-LEN(SOURCE!F1820) &gt;= 0, REPT(" ",lookups!$H$2-LEN(SOURCE!F1820)+2), "")&amp;"("&amp;
      SUBSTITUTE(TEXT(SOURCE!G1820,"??0"),"  ","")&amp;" &lt;&lt; TAM_MAX_BITS) |"&amp; IF(lookups!$I$2-3 &gt;= 0, REPT(" ",MAX(1,lookups!$I$2-5+4+1-1-LEN(  IF(ISTEXT(SOURCE!H1820),SOURCE!H1820,  SUBSTITUTE(SUBSTITUTE(TEXT(SOURCE!H1820,"????0"),"  ","")," ",""))   ))), "")&amp;
       IF(ISTEXT(SOURCE!H1820),SOURCE!H1820, SUBSTITUTE(SUBSTITUTE(TEXT(SOURCE!H1820,"????0"),"  ","")," ",""))   &amp;","&amp; IF(lookups!$J$2-3 &gt;= 0, REPT(" ",lookups!$J$2-3-5), "")&amp;
      SOURCE!I1820&amp;
" | "&amp; IF(lookups!$K$2-LEN(SOURCE!I1820) &gt;= 0, REPT(" ",lookups!$K$2-LEN(SOURCE!I1820)), "")&amp;
      SOURCE!J1820&amp;      IF(lookups!$L$2-LEN(SOURCE!J1820) &gt;= 0, REPT(" ",lookups!$L$2-LEN(SOURCE!J1820)), "")&amp;
" | "&amp; IF(lookups!$K$2-LEN(SOURCE!I1820) &gt;= 0, REPT(" ",lookups!$K$2-LEN(SOURCE!I1820)), "")&amp;
      SOURCE!K1820&amp;      IF(lookups!$L$2-LEN(SOURCE!K1820) &gt;= 0, REPT(" ",lookups!$M$2-LEN(SOURCE!K1820)), "")&amp;
" | "&amp; SOURCE!L1820&amp;      IF(lookups!$O$2-LEN(SOURCE!L1820) &gt;= 0, REPT(" ",lookups!$O$2-LEN(SOURCE!L1820)), "")&amp;
" | "&amp; SOURCE!M1820&amp;      IF(lookups!$P$2-LEN(SOURCE!M1820) &gt;= 0, REPT(" ",lookups!$P$2-LEN(SOURCE!M1820)), "")&amp;
      "},"&amp;IF(SOURCE!O1820&lt;&gt;"",""&amp;SOURCE!O1820,"")
 )
)
)</f>
        <v>/* 1780 */  { fnDeleteBackup,               NOT_CONFIRMED,               "CLBKUP",                                      "CLBKUP",                                      (0 &lt;&lt; TAM_MAX_BITS) |     0, CAT_FNCT | SLS_UNCHANGED | US_UNCHANGED | EIM_DISABLED | PTP_DISABLED     },</v>
      </c>
    </row>
    <row r="1821" spans="1:1">
      <c r="A1821" s="80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IF(lookups!$E$2-LEN(SOURCE!C1821) &gt;= 0, REPT(" ",lookups!$E$2-LEN(SOURCE!C1821)), "")&amp;
      SOURCE!D1821&amp;", "&amp; IF(lookups!$F$2-LEN(SOURCE!D1821) &gt;= 0, REPT(" ",lookups!$F$2-LEN(SOURCE!D1821)), "")&amp;
      SOURCE!E1821&amp;", "&amp; IF(lookups!$G$2-LEN(SOURCE!E1821) &gt;=0, REPT(" ",lookups!$G$2-LEN(SOURCE!E1821)), "")&amp;
      SOURCE!F1821&amp;", "&amp; IF(lookups!$H$2-LEN(SOURCE!F1821) &gt;= 0, REPT(" ",lookups!$H$2-LEN(SOURCE!F1821)+2), "")&amp;"("&amp;
      SUBSTITUTE(TEXT(SOURCE!G1821,"??0"),"  ","")&amp;" &lt;&lt; TAM_MAX_BITS) |"&amp; IF(lookups!$I$2-3 &gt;= 0, REPT(" ",MAX(1,lookups!$I$2-5+4+1-1-LEN(  IF(ISTEXT(SOURCE!H1821),SOURCE!H1821,  SUBSTITUTE(SUBSTITUTE(TEXT(SOURCE!H1821,"????0"),"  ","")," ",""))   ))), "")&amp;
       IF(ISTEXT(SOURCE!H1821),SOURCE!H1821, SUBSTITUTE(SUBSTITUTE(TEXT(SOURCE!H1821,"????0"),"  ","")," ",""))   &amp;","&amp; IF(lookups!$J$2-3 &gt;= 0, REPT(" ",lookups!$J$2-3-5), "")&amp;
      SOURCE!I1821&amp;
" | "&amp; IF(lookups!$K$2-LEN(SOURCE!I1821) &gt;= 0, REPT(" ",lookups!$K$2-LEN(SOURCE!I1821)), "")&amp;
      SOURCE!J1821&amp;      IF(lookups!$L$2-LEN(SOURCE!J1821) &gt;= 0, REPT(" ",lookups!$L$2-LEN(SOURCE!J1821)), "")&amp;
" | "&amp; IF(lookups!$K$2-LEN(SOURCE!I1821) &gt;= 0, REPT(" ",lookups!$K$2-LEN(SOURCE!I1821)), "")&amp;
      SOURCE!K1821&amp;      IF(lookups!$L$2-LEN(SOURCE!K1821) &gt;= 0, REPT(" ",lookups!$M$2-LEN(SOURCE!K1821)), "")&amp;
" | "&amp; SOURCE!L1821&amp;      IF(lookups!$O$2-LEN(SOURCE!L1821) &gt;= 0, REPT(" ",lookups!$O$2-LEN(SOURCE!L1821)), "")&amp;
" | "&amp; SOURCE!M1821&amp;      IF(lookups!$P$2-LEN(SOURCE!M1821) &gt;= 0, REPT(" ",lookups!$P$2-LEN(SOURCE!M1821)), "")&amp;
      "},"&amp;IF(SOURCE!O1821&lt;&gt;"",""&amp;SOURCE!O1821,"")
 )
)
)</f>
        <v>/* 1781 */  { fnEqSolvGraph,                EQ_SOLVE,                    "cpxSlv",                                      "cpxSlv",                                      (0 &lt;&lt; TAM_MAX_BITS) |     0, CAT_NONE | SLS_UNCHANGED | US_ENABLED   | EIM_DISABLED | PTP_DISABLED     },</v>
      </c>
    </row>
    <row r="1822" spans="1:1">
      <c r="A1822" s="80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IF(lookups!$E$2-LEN(SOURCE!C1822) &gt;= 0, REPT(" ",lookups!$E$2-LEN(SOURCE!C1822)), "")&amp;
      SOURCE!D1822&amp;", "&amp; IF(lookups!$F$2-LEN(SOURCE!D1822) &gt;= 0, REPT(" ",lookups!$F$2-LEN(SOURCE!D1822)), "")&amp;
      SOURCE!E1822&amp;", "&amp; IF(lookups!$G$2-LEN(SOURCE!E1822) &gt;=0, REPT(" ",lookups!$G$2-LEN(SOURCE!E1822)), "")&amp;
      SOURCE!F1822&amp;", "&amp; IF(lookups!$H$2-LEN(SOURCE!F1822) &gt;= 0, REPT(" ",lookups!$H$2-LEN(SOURCE!F1822)+2), "")&amp;"("&amp;
      SUBSTITUTE(TEXT(SOURCE!G1822,"??0"),"  ","")&amp;" &lt;&lt; TAM_MAX_BITS) |"&amp; IF(lookups!$I$2-3 &gt;= 0, REPT(" ",MAX(1,lookups!$I$2-5+4+1-1-LEN(  IF(ISTEXT(SOURCE!H1822),SOURCE!H1822,  SUBSTITUTE(SUBSTITUTE(TEXT(SOURCE!H1822,"????0"),"  ","")," ",""))   ))), "")&amp;
       IF(ISTEXT(SOURCE!H1822),SOURCE!H1822, SUBSTITUTE(SUBSTITUTE(TEXT(SOURCE!H1822,"????0"),"  ","")," ",""))   &amp;","&amp; IF(lookups!$J$2-3 &gt;= 0, REPT(" ",lookups!$J$2-3-5), "")&amp;
      SOURCE!I1822&amp;
" | "&amp; IF(lookups!$K$2-LEN(SOURCE!I1822) &gt;= 0, REPT(" ",lookups!$K$2-LEN(SOURCE!I1822)), "")&amp;
      SOURCE!J1822&amp;      IF(lookups!$L$2-LEN(SOURCE!J1822) &gt;= 0, REPT(" ",lookups!$L$2-LEN(SOURCE!J1822)), "")&amp;
" | "&amp; IF(lookups!$K$2-LEN(SOURCE!I1822) &gt;= 0, REPT(" ",lookups!$K$2-LEN(SOURCE!I1822)), "")&amp;
      SOURCE!K1822&amp;      IF(lookups!$L$2-LEN(SOURCE!K1822) &gt;= 0, REPT(" ",lookups!$M$2-LEN(SOURCE!K1822)), "")&amp;
" | "&amp; SOURCE!L1822&amp;      IF(lookups!$O$2-LEN(SOURCE!L1822) &gt;= 0, REPT(" ",lookups!$O$2-LEN(SOURCE!L1822)), "")&amp;
" | "&amp; SOURCE!M1822&amp;      IF(lookups!$P$2-LEN(SOURCE!M1822) &gt;= 0, REPT(" ",lookups!$P$2-LEN(SOURCE!M1822)), "")&amp;
      "},"&amp;IF(SOURCE!O1822&lt;&gt;"",""&amp;SOURCE!O1822,"")
 )
)
)</f>
        <v>/* 1782 */  { fnEqSolvGraph,                EQ_PLOT,                     "Draw",                                        "Draw",                                        (0 &lt;&lt; TAM_MAX_BITS) |     0, CAT_NONE | SLS_UNCHANGED | US_ENABLED   | EIM_DISABLED | PTP_DISABLED     },</v>
      </c>
    </row>
    <row r="1823" spans="1:1">
      <c r="A1823" s="80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IF(lookups!$E$2-LEN(SOURCE!C1823) &gt;= 0, REPT(" ",lookups!$E$2-LEN(SOURCE!C1823)), "")&amp;
      SOURCE!D1823&amp;", "&amp; IF(lookups!$F$2-LEN(SOURCE!D1823) &gt;= 0, REPT(" ",lookups!$F$2-LEN(SOURCE!D1823)), "")&amp;
      SOURCE!E1823&amp;", "&amp; IF(lookups!$G$2-LEN(SOURCE!E1823) &gt;=0, REPT(" ",lookups!$G$2-LEN(SOURCE!E1823)), "")&amp;
      SOURCE!F1823&amp;", "&amp; IF(lookups!$H$2-LEN(SOURCE!F1823) &gt;= 0, REPT(" ",lookups!$H$2-LEN(SOURCE!F1823)+2), "")&amp;"("&amp;
      SUBSTITUTE(TEXT(SOURCE!G1823,"??0"),"  ","")&amp;" &lt;&lt; TAM_MAX_BITS) |"&amp; IF(lookups!$I$2-3 &gt;= 0, REPT(" ",MAX(1,lookups!$I$2-5+4+1-1-LEN(  IF(ISTEXT(SOURCE!H1823),SOURCE!H1823,  SUBSTITUTE(SUBSTITUTE(TEXT(SOURCE!H1823,"????0"),"  ","")," ",""))   ))), "")&amp;
       IF(ISTEXT(SOURCE!H1823),SOURCE!H1823, SUBSTITUTE(SUBSTITUTE(TEXT(SOURCE!H1823,"????0"),"  ","")," ",""))   &amp;","&amp; IF(lookups!$J$2-3 &gt;= 0, REPT(" ",lookups!$J$2-3-5), "")&amp;
      SOURCE!I1823&amp;
" | "&amp; IF(lookups!$K$2-LEN(SOURCE!I1823) &gt;= 0, REPT(" ",lookups!$K$2-LEN(SOURCE!I1823)), "")&amp;
      SOURCE!J1823&amp;      IF(lookups!$L$2-LEN(SOURCE!J1823) &gt;= 0, REPT(" ",lookups!$L$2-LEN(SOURCE!J1823)), "")&amp;
" | "&amp; IF(lookups!$K$2-LEN(SOURCE!I1823) &gt;= 0, REPT(" ",lookups!$K$2-LEN(SOURCE!I1823)), "")&amp;
      SOURCE!K1823&amp;      IF(lookups!$L$2-LEN(SOURCE!K1823) &gt;= 0, REPT(" ",lookups!$M$2-LEN(SOURCE!K1823)), "")&amp;
" | "&amp; SOURCE!L1823&amp;      IF(lookups!$O$2-LEN(SOURCE!L1823) &gt;= 0, REPT(" ",lookups!$O$2-LEN(SOURCE!L1823)), "")&amp;
" | "&amp; SOURCE!M1823&amp;      IF(lookups!$P$2-LEN(SOURCE!M1823) &gt;= 0, REPT(" ",lookups!$P$2-LEN(SOURCE!M1823)), "")&amp;
      "},"&amp;IF(SOURCE!O1823&lt;&gt;"",""&amp;SOURCE!O1823,"")
 )
)
)</f>
        <v>/* 1783 */  { itemToBeCoded,                NOPARAM,                     "GRAPH",                                       "GRAPH",                                       (0 &lt;&lt; TAM_MAX_BITS) |     0, CAT_NONE | SLS_UNCHANGED | US_UNCHANGED | EIM_DISABLED | PTP_DISABLED     },</v>
      </c>
    </row>
    <row r="1824" spans="1:1">
      <c r="A1824" s="80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IF(lookups!$E$2-LEN(SOURCE!C1824) &gt;= 0, REPT(" ",lookups!$E$2-LEN(SOURCE!C1824)), "")&amp;
      SOURCE!D1824&amp;", "&amp; IF(lookups!$F$2-LEN(SOURCE!D1824) &gt;= 0, REPT(" ",lookups!$F$2-LEN(SOURCE!D1824)), "")&amp;
      SOURCE!E1824&amp;", "&amp; IF(lookups!$G$2-LEN(SOURCE!E1824) &gt;=0, REPT(" ",lookups!$G$2-LEN(SOURCE!E1824)), "")&amp;
      SOURCE!F1824&amp;", "&amp; IF(lookups!$H$2-LEN(SOURCE!F1824) &gt;= 0, REPT(" ",lookups!$H$2-LEN(SOURCE!F1824)+2), "")&amp;"("&amp;
      SUBSTITUTE(TEXT(SOURCE!G1824,"??0"),"  ","")&amp;" &lt;&lt; TAM_MAX_BITS) |"&amp; IF(lookups!$I$2-3 &gt;= 0, REPT(" ",MAX(1,lookups!$I$2-5+4+1-1-LEN(  IF(ISTEXT(SOURCE!H1824),SOURCE!H1824,  SUBSTITUTE(SUBSTITUTE(TEXT(SOURCE!H1824,"????0"),"  ","")," ",""))   ))), "")&amp;
       IF(ISTEXT(SOURCE!H1824),SOURCE!H1824, SUBSTITUTE(SUBSTITUTE(TEXT(SOURCE!H1824,"????0"),"  ","")," ",""))   &amp;","&amp; IF(lookups!$J$2-3 &gt;= 0, REPT(" ",lookups!$J$2-3-5), "")&amp;
      SOURCE!I1824&amp;
" | "&amp; IF(lookups!$K$2-LEN(SOURCE!I1824) &gt;= 0, REPT(" ",lookups!$K$2-LEN(SOURCE!I1824)), "")&amp;
      SOURCE!J1824&amp;      IF(lookups!$L$2-LEN(SOURCE!J1824) &gt;= 0, REPT(" ",lookups!$L$2-LEN(SOURCE!J1824)), "")&amp;
" | "&amp; IF(lookups!$K$2-LEN(SOURCE!I1824) &gt;= 0, REPT(" ",lookups!$K$2-LEN(SOURCE!I1824)), "")&amp;
      SOURCE!K1824&amp;      IF(lookups!$L$2-LEN(SOURCE!K1824) &gt;= 0, REPT(" ",lookups!$M$2-LEN(SOURCE!K1824)), "")&amp;
" | "&amp; SOURCE!L1824&amp;      IF(lookups!$O$2-LEN(SOURCE!L1824) &gt;= 0, REPT(" ",lookups!$O$2-LEN(SOURCE!L1824)), "")&amp;
" | "&amp; SOURCE!M1824&amp;      IF(lookups!$P$2-LEN(SOURCE!M1824) &gt;= 0, REPT(" ",lookups!$P$2-LEN(SOURCE!M1824)), "")&amp;
      "},"&amp;IF(SOURCE!O1824&lt;&gt;"",""&amp;SOURCE!O1824,"")
 )
)
)</f>
        <v>/* 1784 */  { graph_eqn,                    1,                           "reDraw",                                      "reDraw",                                      (0 &lt;&lt; TAM_MAX_BITS) |     0, CAT_NONE | SLS_UNCHANGED | US_UNCHANGED | EIM_DISABLED | PTP_DISABLED     },</v>
      </c>
    </row>
    <row r="1825" spans="1:1">
      <c r="A1825" s="80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IF(lookups!$E$2-LEN(SOURCE!C1825) &gt;= 0, REPT(" ",lookups!$E$2-LEN(SOURCE!C1825)), "")&amp;
      SOURCE!D1825&amp;", "&amp; IF(lookups!$F$2-LEN(SOURCE!D1825) &gt;= 0, REPT(" ",lookups!$F$2-LEN(SOURCE!D1825)), "")&amp;
      SOURCE!E1825&amp;", "&amp; IF(lookups!$G$2-LEN(SOURCE!E1825) &gt;=0, REPT(" ",lookups!$G$2-LEN(SOURCE!E1825)), "")&amp;
      SOURCE!F1825&amp;", "&amp; IF(lookups!$H$2-LEN(SOURCE!F1825) &gt;= 0, REPT(" ",lookups!$H$2-LEN(SOURCE!F1825)+2), "")&amp;"("&amp;
      SUBSTITUTE(TEXT(SOURCE!G1825,"??0"),"  ","")&amp;" &lt;&lt; TAM_MAX_BITS) |"&amp; IF(lookups!$I$2-3 &gt;= 0, REPT(" ",MAX(1,lookups!$I$2-5+4+1-1-LEN(  IF(ISTEXT(SOURCE!H1825),SOURCE!H1825,  SUBSTITUTE(SUBSTITUTE(TEXT(SOURCE!H1825,"????0"),"  ","")," ",""))   ))), "")&amp;
       IF(ISTEXT(SOURCE!H1825),SOURCE!H1825, SUBSTITUTE(SUBSTITUTE(TEXT(SOURCE!H1825,"????0"),"  ","")," ",""))   &amp;","&amp; IF(lookups!$J$2-3 &gt;= 0, REPT(" ",lookups!$J$2-3-5), "")&amp;
      SOURCE!I1825&amp;
" | "&amp; IF(lookups!$K$2-LEN(SOURCE!I1825) &gt;= 0, REPT(" ",lookups!$K$2-LEN(SOURCE!I1825)), "")&amp;
      SOURCE!J1825&amp;      IF(lookups!$L$2-LEN(SOURCE!J1825) &gt;= 0, REPT(" ",lookups!$L$2-LEN(SOURCE!J1825)), "")&amp;
" | "&amp; IF(lookups!$K$2-LEN(SOURCE!I1825) &gt;= 0, REPT(" ",lookups!$K$2-LEN(SOURCE!I1825)), "")&amp;
      SOURCE!K1825&amp;      IF(lookups!$L$2-LEN(SOURCE!K1825) &gt;= 0, REPT(" ",lookups!$M$2-LEN(SOURCE!K1825)), "")&amp;
" | "&amp; SOURCE!L1825&amp;      IF(lookups!$O$2-LEN(SOURCE!L1825) &gt;= 0, REPT(" ",lookups!$O$2-LEN(SOURCE!L1825)), "")&amp;
" | "&amp; SOURCE!M1825&amp;      IF(lookups!$P$2-LEN(SOURCE!M1825) &gt;= 0, REPT(" ",lookups!$P$2-LEN(SOURCE!M1825)), "")&amp;
      "},"&amp;IF(SOURCE!O1825&lt;&gt;"",""&amp;SOURCE!O1825,"")
 )
)
)</f>
        <v>/* 1785 */  { fn1stDerivEq,                 NOPARAM,                     "f'here",                                      "f'here",                                      (0 &lt;&lt; TAM_MAX_BITS) |     0, CAT_NONE | SLS_UNCHANGED | US_UNCHANGED | EIM_DISABLED | PTP_DISABLED     },</v>
      </c>
    </row>
    <row r="1826" spans="1:1">
      <c r="A1826" s="80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IF(lookups!$E$2-LEN(SOURCE!C1826) &gt;= 0, REPT(" ",lookups!$E$2-LEN(SOURCE!C1826)), "")&amp;
      SOURCE!D1826&amp;", "&amp; IF(lookups!$F$2-LEN(SOURCE!D1826) &gt;= 0, REPT(" ",lookups!$F$2-LEN(SOURCE!D1826)), "")&amp;
      SOURCE!E1826&amp;", "&amp; IF(lookups!$G$2-LEN(SOURCE!E1826) &gt;=0, REPT(" ",lookups!$G$2-LEN(SOURCE!E1826)), "")&amp;
      SOURCE!F1826&amp;", "&amp; IF(lookups!$H$2-LEN(SOURCE!F1826) &gt;= 0, REPT(" ",lookups!$H$2-LEN(SOURCE!F1826)+2), "")&amp;"("&amp;
      SUBSTITUTE(TEXT(SOURCE!G1826,"??0"),"  ","")&amp;" &lt;&lt; TAM_MAX_BITS) |"&amp; IF(lookups!$I$2-3 &gt;= 0, REPT(" ",MAX(1,lookups!$I$2-5+4+1-1-LEN(  IF(ISTEXT(SOURCE!H1826),SOURCE!H1826,  SUBSTITUTE(SUBSTITUTE(TEXT(SOURCE!H1826,"????0"),"  ","")," ",""))   ))), "")&amp;
       IF(ISTEXT(SOURCE!H1826),SOURCE!H1826, SUBSTITUTE(SUBSTITUTE(TEXT(SOURCE!H1826,"????0"),"  ","")," ",""))   &amp;","&amp; IF(lookups!$J$2-3 &gt;= 0, REPT(" ",lookups!$J$2-3-5), "")&amp;
      SOURCE!I1826&amp;
" | "&amp; IF(lookups!$K$2-LEN(SOURCE!I1826) &gt;= 0, REPT(" ",lookups!$K$2-LEN(SOURCE!I1826)), "")&amp;
      SOURCE!J1826&amp;      IF(lookups!$L$2-LEN(SOURCE!J1826) &gt;= 0, REPT(" ",lookups!$L$2-LEN(SOURCE!J1826)), "")&amp;
" | "&amp; IF(lookups!$K$2-LEN(SOURCE!I1826) &gt;= 0, REPT(" ",lookups!$K$2-LEN(SOURCE!I1826)), "")&amp;
      SOURCE!K1826&amp;      IF(lookups!$L$2-LEN(SOURCE!K1826) &gt;= 0, REPT(" ",lookups!$M$2-LEN(SOURCE!K1826)), "")&amp;
" | "&amp; SOURCE!L1826&amp;      IF(lookups!$O$2-LEN(SOURCE!L1826) &gt;= 0, REPT(" ",lookups!$O$2-LEN(SOURCE!L1826)), "")&amp;
" | "&amp; SOURCE!M1826&amp;      IF(lookups!$P$2-LEN(SOURCE!M1826) &gt;= 0, REPT(" ",lookups!$P$2-LEN(SOURCE!M1826)), "")&amp;
      "},"&amp;IF(SOURCE!O1826&lt;&gt;"",""&amp;SOURCE!O1826,"")
 )
)
)</f>
        <v>/* 1786 */  { fn2ndDerivEq,                 NOPARAM,                     "f\"here",                                     "f\"here",                                     (0 &lt;&lt; TAM_MAX_BITS) |     0, CAT_NONE | SLS_UNCHANGED | US_UNCHANGED | EIM_DISABLED | PTP_DISABLED     },</v>
      </c>
    </row>
    <row r="1827" spans="1:1">
      <c r="A1827" s="80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IF(lookups!$E$2-LEN(SOURCE!C1827) &gt;= 0, REPT(" ",lookups!$E$2-LEN(SOURCE!C1827)), "")&amp;
      SOURCE!D1827&amp;", "&amp; IF(lookups!$F$2-LEN(SOURCE!D1827) &gt;= 0, REPT(" ",lookups!$F$2-LEN(SOURCE!D1827)), "")&amp;
      SOURCE!E1827&amp;", "&amp; IF(lookups!$G$2-LEN(SOURCE!E1827) &gt;=0, REPT(" ",lookups!$G$2-LEN(SOURCE!E1827)), "")&amp;
      SOURCE!F1827&amp;", "&amp; IF(lookups!$H$2-LEN(SOURCE!F1827) &gt;= 0, REPT(" ",lookups!$H$2-LEN(SOURCE!F1827)+2), "")&amp;"("&amp;
      SUBSTITUTE(TEXT(SOURCE!G1827,"??0"),"  ","")&amp;" &lt;&lt; TAM_MAX_BITS) |"&amp; IF(lookups!$I$2-3 &gt;= 0, REPT(" ",MAX(1,lookups!$I$2-5+4+1-1-LEN(  IF(ISTEXT(SOURCE!H1827),SOURCE!H1827,  SUBSTITUTE(SUBSTITUTE(TEXT(SOURCE!H1827,"????0"),"  ","")," ",""))   ))), "")&amp;
       IF(ISTEXT(SOURCE!H1827),SOURCE!H1827, SUBSTITUTE(SUBSTITUTE(TEXT(SOURCE!H1827,"????0"),"  ","")," ",""))   &amp;","&amp; IF(lookups!$J$2-3 &gt;= 0, REPT(" ",lookups!$J$2-3-5), "")&amp;
      SOURCE!I1827&amp;
" | "&amp; IF(lookups!$K$2-LEN(SOURCE!I1827) &gt;= 0, REPT(" ",lookups!$K$2-LEN(SOURCE!I1827)), "")&amp;
      SOURCE!J1827&amp;      IF(lookups!$L$2-LEN(SOURCE!J1827) &gt;= 0, REPT(" ",lookups!$L$2-LEN(SOURCE!J1827)), "")&amp;
" | "&amp; IF(lookups!$K$2-LEN(SOURCE!I1827) &gt;= 0, REPT(" ",lookups!$K$2-LEN(SOURCE!I1827)), "")&amp;
      SOURCE!K1827&amp;      IF(lookups!$L$2-LEN(SOURCE!K1827) &gt;= 0, REPT(" ",lookups!$M$2-LEN(SOURCE!K1827)), "")&amp;
" | "&amp; SOURCE!L1827&amp;      IF(lookups!$O$2-LEN(SOURCE!L1827) &gt;= 0, REPT(" ",lookups!$O$2-LEN(SOURCE!L1827)), "")&amp;
" | "&amp; SOURCE!M1827&amp;      IF(lookups!$P$2-LEN(SOURCE!M1827) &gt;= 0, REPT(" ",lookups!$P$2-LEN(SOURCE!M1827)), "")&amp;
      "},"&amp;IF(SOURCE!O1827&lt;&gt;"",""&amp;SOURCE!O1827,"")
 )
)
)</f>
        <v>/* 1787 */  { fnSetNBins,                   NOPARAM,                     "nBINS",                                       "nBINS",                                       (0 &lt;&lt; TAM_MAX_BITS) |     0, CAT_NONE | SLS_UNCHANGED | US_UNCHANGED | EIM_DISABLED | PTP_NONE         },</v>
      </c>
    </row>
    <row r="1828" spans="1:1">
      <c r="A1828" s="80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IF(lookups!$E$2-LEN(SOURCE!C1828) &gt;= 0, REPT(" ",lookups!$E$2-LEN(SOURCE!C1828)), "")&amp;
      SOURCE!D1828&amp;", "&amp; IF(lookups!$F$2-LEN(SOURCE!D1828) &gt;= 0, REPT(" ",lookups!$F$2-LEN(SOURCE!D1828)), "")&amp;
      SOURCE!E1828&amp;", "&amp; IF(lookups!$G$2-LEN(SOURCE!E1828) &gt;=0, REPT(" ",lookups!$G$2-LEN(SOURCE!E1828)), "")&amp;
      SOURCE!F1828&amp;", "&amp; IF(lookups!$H$2-LEN(SOURCE!F1828) &gt;= 0, REPT(" ",lookups!$H$2-LEN(SOURCE!F1828)+2), "")&amp;"("&amp;
      SUBSTITUTE(TEXT(SOURCE!G1828,"??0"),"  ","")&amp;" &lt;&lt; TAM_MAX_BITS) |"&amp; IF(lookups!$I$2-3 &gt;= 0, REPT(" ",MAX(1,lookups!$I$2-5+4+1-1-LEN(  IF(ISTEXT(SOURCE!H1828),SOURCE!H1828,  SUBSTITUTE(SUBSTITUTE(TEXT(SOURCE!H1828,"????0"),"  ","")," ",""))   ))), "")&amp;
       IF(ISTEXT(SOURCE!H1828),SOURCE!H1828, SUBSTITUTE(SUBSTITUTE(TEXT(SOURCE!H1828,"????0"),"  ","")," ",""))   &amp;","&amp; IF(lookups!$J$2-3 &gt;= 0, REPT(" ",lookups!$J$2-3-5), "")&amp;
      SOURCE!I1828&amp;
" | "&amp; IF(lookups!$K$2-LEN(SOURCE!I1828) &gt;= 0, REPT(" ",lookups!$K$2-LEN(SOURCE!I1828)), "")&amp;
      SOURCE!J1828&amp;      IF(lookups!$L$2-LEN(SOURCE!J1828) &gt;= 0, REPT(" ",lookups!$L$2-LEN(SOURCE!J1828)), "")&amp;
" | "&amp; IF(lookups!$K$2-LEN(SOURCE!I1828) &gt;= 0, REPT(" ",lookups!$K$2-LEN(SOURCE!I1828)), "")&amp;
      SOURCE!K1828&amp;      IF(lookups!$L$2-LEN(SOURCE!K1828) &gt;= 0, REPT(" ",lookups!$M$2-LEN(SOURCE!K1828)), "")&amp;
" | "&amp; SOURCE!L1828&amp;      IF(lookups!$O$2-LEN(SOURCE!L1828) &gt;= 0, REPT(" ",lookups!$O$2-LEN(SOURCE!L1828)), "")&amp;
" | "&amp; SOURCE!M1828&amp;      IF(lookups!$P$2-LEN(SOURCE!M1828) &gt;= 0, REPT(" ",lookups!$P$2-LEN(SOURCE!M1828)), "")&amp;
      "},"&amp;IF(SOURCE!O1828&lt;&gt;"",""&amp;SOURCE!O1828,"")
 )
)
)</f>
        <v>/* 1788 */  { fnSetLoBin,                   NOPARAM,                     STD_DOWN_ARROW "BIN",                          STD_DOWN_ARROW "BIN",                          (0 &lt;&lt; TAM_MAX_BITS) |     0, CAT_FNCT | SLS_UNCHANGED | US_UNCHANGED | EIM_DISABLED | PTP_NONE         },</v>
      </c>
    </row>
    <row r="1829" spans="1:1">
      <c r="A1829" s="80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IF(lookups!$E$2-LEN(SOURCE!C1829) &gt;= 0, REPT(" ",lookups!$E$2-LEN(SOURCE!C1829)), "")&amp;
      SOURCE!D1829&amp;", "&amp; IF(lookups!$F$2-LEN(SOURCE!D1829) &gt;= 0, REPT(" ",lookups!$F$2-LEN(SOURCE!D1829)), "")&amp;
      SOURCE!E1829&amp;", "&amp; IF(lookups!$G$2-LEN(SOURCE!E1829) &gt;=0, REPT(" ",lookups!$G$2-LEN(SOURCE!E1829)), "")&amp;
      SOURCE!F1829&amp;", "&amp; IF(lookups!$H$2-LEN(SOURCE!F1829) &gt;= 0, REPT(" ",lookups!$H$2-LEN(SOURCE!F1829)+2), "")&amp;"("&amp;
      SUBSTITUTE(TEXT(SOURCE!G1829,"??0"),"  ","")&amp;" &lt;&lt; TAM_MAX_BITS) |"&amp; IF(lookups!$I$2-3 &gt;= 0, REPT(" ",MAX(1,lookups!$I$2-5+4+1-1-LEN(  IF(ISTEXT(SOURCE!H1829),SOURCE!H1829,  SUBSTITUTE(SUBSTITUTE(TEXT(SOURCE!H1829,"????0"),"  ","")," ",""))   ))), "")&amp;
       IF(ISTEXT(SOURCE!H1829),SOURCE!H1829, SUBSTITUTE(SUBSTITUTE(TEXT(SOURCE!H1829,"????0"),"  ","")," ",""))   &amp;","&amp; IF(lookups!$J$2-3 &gt;= 0, REPT(" ",lookups!$J$2-3-5), "")&amp;
      SOURCE!I1829&amp;
" | "&amp; IF(lookups!$K$2-LEN(SOURCE!I1829) &gt;= 0, REPT(" ",lookups!$K$2-LEN(SOURCE!I1829)), "")&amp;
      SOURCE!J1829&amp;      IF(lookups!$L$2-LEN(SOURCE!J1829) &gt;= 0, REPT(" ",lookups!$L$2-LEN(SOURCE!J1829)), "")&amp;
" | "&amp; IF(lookups!$K$2-LEN(SOURCE!I1829) &gt;= 0, REPT(" ",lookups!$K$2-LEN(SOURCE!I1829)), "")&amp;
      SOURCE!K1829&amp;      IF(lookups!$L$2-LEN(SOURCE!K1829) &gt;= 0, REPT(" ",lookups!$M$2-LEN(SOURCE!K1829)), "")&amp;
" | "&amp; SOURCE!L1829&amp;      IF(lookups!$O$2-LEN(SOURCE!L1829) &gt;= 0, REPT(" ",lookups!$O$2-LEN(SOURCE!L1829)), "")&amp;
" | "&amp; SOURCE!M1829&amp;      IF(lookups!$P$2-LEN(SOURCE!M1829) &gt;= 0, REPT(" ",lookups!$P$2-LEN(SOURCE!M1829)), "")&amp;
      "},"&amp;IF(SOURCE!O1829&lt;&gt;"",""&amp;SOURCE!O1829,"")
 )
)
)</f>
        <v>/* 1789 */  { fnSetHiBin,                   NOPARAM,                     STD_UP_ARROW "BIN",                            STD_UP_ARROW "BIN",                            (0 &lt;&lt; TAM_MAX_BITS) |     0, CAT_FNCT | SLS_UNCHANGED | US_UNCHANGED | EIM_DISABLED | PTP_NONE         },</v>
      </c>
    </row>
    <row r="1830" spans="1:1">
      <c r="A1830" s="80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IF(lookups!$E$2-LEN(SOURCE!C1830) &gt;= 0, REPT(" ",lookups!$E$2-LEN(SOURCE!C1830)), "")&amp;
      SOURCE!D1830&amp;", "&amp; IF(lookups!$F$2-LEN(SOURCE!D1830) &gt;= 0, REPT(" ",lookups!$F$2-LEN(SOURCE!D1830)), "")&amp;
      SOURCE!E1830&amp;", "&amp; IF(lookups!$G$2-LEN(SOURCE!E1830) &gt;=0, REPT(" ",lookups!$G$2-LEN(SOURCE!E1830)), "")&amp;
      SOURCE!F1830&amp;", "&amp; IF(lookups!$H$2-LEN(SOURCE!F1830) &gt;= 0, REPT(" ",lookups!$H$2-LEN(SOURCE!F1830)+2), "")&amp;"("&amp;
      SUBSTITUTE(TEXT(SOURCE!G1830,"??0"),"  ","")&amp;" &lt;&lt; TAM_MAX_BITS) |"&amp; IF(lookups!$I$2-3 &gt;= 0, REPT(" ",MAX(1,lookups!$I$2-5+4+1-1-LEN(  IF(ISTEXT(SOURCE!H1830),SOURCE!H1830,  SUBSTITUTE(SUBSTITUTE(TEXT(SOURCE!H1830,"????0"),"  ","")," ",""))   ))), "")&amp;
       IF(ISTEXT(SOURCE!H1830),SOURCE!H1830, SUBSTITUTE(SUBSTITUTE(TEXT(SOURCE!H1830,"????0"),"  ","")," ",""))   &amp;","&amp; IF(lookups!$J$2-3 &gt;= 0, REPT(" ",lookups!$J$2-3-5), "")&amp;
      SOURCE!I1830&amp;
" | "&amp; IF(lookups!$K$2-LEN(SOURCE!I1830) &gt;= 0, REPT(" ",lookups!$K$2-LEN(SOURCE!I1830)), "")&amp;
      SOURCE!J1830&amp;      IF(lookups!$L$2-LEN(SOURCE!J1830) &gt;= 0, REPT(" ",lookups!$L$2-LEN(SOURCE!J1830)), "")&amp;
" | "&amp; IF(lookups!$K$2-LEN(SOURCE!I1830) &gt;= 0, REPT(" ",lookups!$K$2-LEN(SOURCE!I1830)), "")&amp;
      SOURCE!K1830&amp;      IF(lookups!$L$2-LEN(SOURCE!K1830) &gt;= 0, REPT(" ",lookups!$M$2-LEN(SOURCE!K1830)), "")&amp;
" | "&amp; SOURCE!L1830&amp;      IF(lookups!$O$2-LEN(SOURCE!L1830) &gt;= 0, REPT(" ",lookups!$O$2-LEN(SOURCE!L1830)), "")&amp;
" | "&amp; SOURCE!M1830&amp;      IF(lookups!$P$2-LEN(SOURCE!M1830) &gt;= 0, REPT(" ",lookups!$P$2-LEN(SOURCE!M1830)), "")&amp;
      "},"&amp;IF(SOURCE!O1830&lt;&gt;"",""&amp;SOURCE!O1830,"")
 )
)
)</f>
        <v>/* 1790 */  { fnConvertStatsToHisto,        ITM_X,                       "HISTOX",                                      "HISTOX",                                      (0 &lt;&lt; TAM_MAX_BITS) |     0, CAT_FNCT | SLS_UNCHANGED | US_UNCHANGED | EIM_DISABLED | PTP_NONE         },</v>
      </c>
    </row>
    <row r="1831" spans="1:1">
      <c r="A1831" s="80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IF(lookups!$E$2-LEN(SOURCE!C1831) &gt;= 0, REPT(" ",lookups!$E$2-LEN(SOURCE!C1831)), "")&amp;
      SOURCE!D1831&amp;", "&amp; IF(lookups!$F$2-LEN(SOURCE!D1831) &gt;= 0, REPT(" ",lookups!$F$2-LEN(SOURCE!D1831)), "")&amp;
      SOURCE!E1831&amp;", "&amp; IF(lookups!$G$2-LEN(SOURCE!E1831) &gt;=0, REPT(" ",lookups!$G$2-LEN(SOURCE!E1831)), "")&amp;
      SOURCE!F1831&amp;", "&amp; IF(lookups!$H$2-LEN(SOURCE!F1831) &gt;= 0, REPT(" ",lookups!$H$2-LEN(SOURCE!F1831)+2), "")&amp;"("&amp;
      SUBSTITUTE(TEXT(SOURCE!G1831,"??0"),"  ","")&amp;" &lt;&lt; TAM_MAX_BITS) |"&amp; IF(lookups!$I$2-3 &gt;= 0, REPT(" ",MAX(1,lookups!$I$2-5+4+1-1-LEN(  IF(ISTEXT(SOURCE!H1831),SOURCE!H1831,  SUBSTITUTE(SUBSTITUTE(TEXT(SOURCE!H1831,"????0"),"  ","")," ",""))   ))), "")&amp;
       IF(ISTEXT(SOURCE!H1831),SOURCE!H1831, SUBSTITUTE(SUBSTITUTE(TEXT(SOURCE!H1831,"????0"),"  ","")," ",""))   &amp;","&amp; IF(lookups!$J$2-3 &gt;= 0, REPT(" ",lookups!$J$2-3-5), "")&amp;
      SOURCE!I1831&amp;
" | "&amp; IF(lookups!$K$2-LEN(SOURCE!I1831) &gt;= 0, REPT(" ",lookups!$K$2-LEN(SOURCE!I1831)), "")&amp;
      SOURCE!J1831&amp;      IF(lookups!$L$2-LEN(SOURCE!J1831) &gt;= 0, REPT(" ",lookups!$L$2-LEN(SOURCE!J1831)), "")&amp;
" | "&amp; IF(lookups!$K$2-LEN(SOURCE!I1831) &gt;= 0, REPT(" ",lookups!$K$2-LEN(SOURCE!I1831)), "")&amp;
      SOURCE!K1831&amp;      IF(lookups!$L$2-LEN(SOURCE!K1831) &gt;= 0, REPT(" ",lookups!$M$2-LEN(SOURCE!K1831)), "")&amp;
" | "&amp; SOURCE!L1831&amp;      IF(lookups!$O$2-LEN(SOURCE!L1831) &gt;= 0, REPT(" ",lookups!$O$2-LEN(SOURCE!L1831)), "")&amp;
" | "&amp; SOURCE!M1831&amp;      IF(lookups!$P$2-LEN(SOURCE!M1831) &gt;= 0, REPT(" ",lookups!$P$2-LEN(SOURCE!M1831)), "")&amp;
      "},"&amp;IF(SOURCE!O1831&lt;&gt;"",""&amp;SOURCE!O1831,"")
 )
)
)</f>
        <v>/* 1791 */  { fnConvertStatsToHisto,        ITM_Y,                       "HISTOY",                                      "HISTOY",                                      (0 &lt;&lt; TAM_MAX_BITS) |     0, CAT_FNCT | SLS_UNCHANGED | US_UNCHANGED | EIM_DISABLED | PTP_NONE         },</v>
      </c>
    </row>
    <row r="1832" spans="1:1">
      <c r="A1832" s="80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IF(lookups!$E$2-LEN(SOURCE!C1832) &gt;= 0, REPT(" ",lookups!$E$2-LEN(SOURCE!C1832)), "")&amp;
      SOURCE!D1832&amp;", "&amp; IF(lookups!$F$2-LEN(SOURCE!D1832) &gt;= 0, REPT(" ",lookups!$F$2-LEN(SOURCE!D1832)), "")&amp;
      SOURCE!E1832&amp;", "&amp; IF(lookups!$G$2-LEN(SOURCE!E1832) &gt;=0, REPT(" ",lookups!$G$2-LEN(SOURCE!E1832)), "")&amp;
      SOURCE!F1832&amp;", "&amp; IF(lookups!$H$2-LEN(SOURCE!F1832) &gt;= 0, REPT(" ",lookups!$H$2-LEN(SOURCE!F1832)+2), "")&amp;"("&amp;
      SUBSTITUTE(TEXT(SOURCE!G1832,"??0"),"  ","")&amp;" &lt;&lt; TAM_MAX_BITS) |"&amp; IF(lookups!$I$2-3 &gt;= 0, REPT(" ",MAX(1,lookups!$I$2-5+4+1-1-LEN(  IF(ISTEXT(SOURCE!H1832),SOURCE!H1832,  SUBSTITUTE(SUBSTITUTE(TEXT(SOURCE!H1832,"????0"),"  ","")," ",""))   ))), "")&amp;
       IF(ISTEXT(SOURCE!H1832),SOURCE!H1832, SUBSTITUTE(SUBSTITUTE(TEXT(SOURCE!H1832,"????0"),"  ","")," ",""))   &amp;","&amp; IF(lookups!$J$2-3 &gt;= 0, REPT(" ",lookups!$J$2-3-5), "")&amp;
      SOURCE!I1832&amp;
" | "&amp; IF(lookups!$K$2-LEN(SOURCE!I1832) &gt;= 0, REPT(" ",lookups!$K$2-LEN(SOURCE!I1832)), "")&amp;
      SOURCE!J1832&amp;      IF(lookups!$L$2-LEN(SOURCE!J1832) &gt;= 0, REPT(" ",lookups!$L$2-LEN(SOURCE!J1832)), "")&amp;
" | "&amp; IF(lookups!$K$2-LEN(SOURCE!I1832) &gt;= 0, REPT(" ",lookups!$K$2-LEN(SOURCE!I1832)), "")&amp;
      SOURCE!K1832&amp;      IF(lookups!$L$2-LEN(SOURCE!K1832) &gt;= 0, REPT(" ",lookups!$M$2-LEN(SOURCE!K1832)), "")&amp;
" | "&amp; SOURCE!L1832&amp;      IF(lookups!$O$2-LEN(SOURCE!L1832) &gt;= 0, REPT(" ",lookups!$O$2-LEN(SOURCE!L1832)), "")&amp;
" | "&amp; SOURCE!M1832&amp;      IF(lookups!$P$2-LEN(SOURCE!M1832) &gt;= 0, REPT(" ",lookups!$P$2-LEN(SOURCE!M1832)), "")&amp;
      "},"&amp;IF(SOURCE!O1832&lt;&gt;"",""&amp;SOURCE!O1832,"")
 )
)
)</f>
        <v>/* 1792 */  { fnPlotStat,                   H_PLOT,                      "HPLOT",                                       "HPLOT",                                       (0 &lt;&lt; TAM_MAX_BITS) |     0, CAT_FNCT | SLS_UNCHANGED | US_UNCHANGED | EIM_DISABLED | PTP_NONE         },</v>
      </c>
    </row>
    <row r="1833" spans="1:1">
      <c r="A1833" s="80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IF(lookups!$E$2-LEN(SOURCE!C1833) &gt;= 0, REPT(" ",lookups!$E$2-LEN(SOURCE!C1833)), "")&amp;
      SOURCE!D1833&amp;", "&amp; IF(lookups!$F$2-LEN(SOURCE!D1833) &gt;= 0, REPT(" ",lookups!$F$2-LEN(SOURCE!D1833)), "")&amp;
      SOURCE!E1833&amp;", "&amp; IF(lookups!$G$2-LEN(SOURCE!E1833) &gt;=0, REPT(" ",lookups!$G$2-LEN(SOURCE!E1833)), "")&amp;
      SOURCE!F1833&amp;", "&amp; IF(lookups!$H$2-LEN(SOURCE!F1833) &gt;= 0, REPT(" ",lookups!$H$2-LEN(SOURCE!F1833)+2), "")&amp;"("&amp;
      SUBSTITUTE(TEXT(SOURCE!G1833,"??0"),"  ","")&amp;" &lt;&lt; TAM_MAX_BITS) |"&amp; IF(lookups!$I$2-3 &gt;= 0, REPT(" ",MAX(1,lookups!$I$2-5+4+1-1-LEN(  IF(ISTEXT(SOURCE!H1833),SOURCE!H1833,  SUBSTITUTE(SUBSTITUTE(TEXT(SOURCE!H1833,"????0"),"  ","")," ",""))   ))), "")&amp;
       IF(ISTEXT(SOURCE!H1833),SOURCE!H1833, SUBSTITUTE(SUBSTITUTE(TEXT(SOURCE!H1833,"????0"),"  ","")," ",""))   &amp;","&amp; IF(lookups!$J$2-3 &gt;= 0, REPT(" ",lookups!$J$2-3-5), "")&amp;
      SOURCE!I1833&amp;
" | "&amp; IF(lookups!$K$2-LEN(SOURCE!I1833) &gt;= 0, REPT(" ",lookups!$K$2-LEN(SOURCE!I1833)), "")&amp;
      SOURCE!J1833&amp;      IF(lookups!$L$2-LEN(SOURCE!J1833) &gt;= 0, REPT(" ",lookups!$L$2-LEN(SOURCE!J1833)), "")&amp;
" | "&amp; IF(lookups!$K$2-LEN(SOURCE!I1833) &gt;= 0, REPT(" ",lookups!$K$2-LEN(SOURCE!I1833)), "")&amp;
      SOURCE!K1833&amp;      IF(lookups!$L$2-LEN(SOURCE!K1833) &gt;= 0, REPT(" ",lookups!$M$2-LEN(SOURCE!K1833)), "")&amp;
" | "&amp; SOURCE!L1833&amp;      IF(lookups!$O$2-LEN(SOURCE!L1833) &gt;= 0, REPT(" ",lookups!$O$2-LEN(SOURCE!L1833)), "")&amp;
" | "&amp; SOURCE!M1833&amp;      IF(lookups!$P$2-LEN(SOURCE!M1833) &gt;= 0, REPT(" ",lookups!$P$2-LEN(SOURCE!M1833)), "")&amp;
      "},"&amp;IF(SOURCE!O1833&lt;&gt;"",""&amp;SOURCE!O1833,"")
 )
)
)</f>
        <v>/* 1793 */  { fnPlotStat,                   H_NORM,                      "HNORM",                                       "HNORM",                                       (0 &lt;&lt; TAM_MAX_BITS) |     0, CAT_FNCT | SLS_UNCHANGED | US_UNCHANGED | EIM_DISABLED | PTP_NONE         },</v>
      </c>
    </row>
    <row r="1834" spans="1:1">
      <c r="A1834" s="80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IF(lookups!$E$2-LEN(SOURCE!C1834) &gt;= 0, REPT(" ",lookups!$E$2-LEN(SOURCE!C1834)), "")&amp;
      SOURCE!D1834&amp;", "&amp; IF(lookups!$F$2-LEN(SOURCE!D1834) &gt;= 0, REPT(" ",lookups!$F$2-LEN(SOURCE!D1834)), "")&amp;
      SOURCE!E1834&amp;", "&amp; IF(lookups!$G$2-LEN(SOURCE!E1834) &gt;=0, REPT(" ",lookups!$G$2-LEN(SOURCE!E1834)), "")&amp;
      SOURCE!F1834&amp;", "&amp; IF(lookups!$H$2-LEN(SOURCE!F1834) &gt;= 0, REPT(" ",lookups!$H$2-LEN(SOURCE!F1834)+2), "")&amp;"("&amp;
      SUBSTITUTE(TEXT(SOURCE!G1834,"??0"),"  ","")&amp;" &lt;&lt; TAM_MAX_BITS) |"&amp; IF(lookups!$I$2-3 &gt;= 0, REPT(" ",MAX(1,lookups!$I$2-5+4+1-1-LEN(  IF(ISTEXT(SOURCE!H1834),SOURCE!H1834,  SUBSTITUTE(SUBSTITUTE(TEXT(SOURCE!H1834,"????0"),"  ","")," ",""))   ))), "")&amp;
       IF(ISTEXT(SOURCE!H1834),SOURCE!H1834, SUBSTITUTE(SUBSTITUTE(TEXT(SOURCE!H1834,"????0"),"  ","")," ",""))   &amp;","&amp; IF(lookups!$J$2-3 &gt;= 0, REPT(" ",lookups!$J$2-3-5), "")&amp;
      SOURCE!I1834&amp;
" | "&amp; IF(lookups!$K$2-LEN(SOURCE!I1834) &gt;= 0, REPT(" ",lookups!$K$2-LEN(SOURCE!I1834)), "")&amp;
      SOURCE!J1834&amp;      IF(lookups!$L$2-LEN(SOURCE!J1834) &gt;= 0, REPT(" ",lookups!$L$2-LEN(SOURCE!J1834)), "")&amp;
" | "&amp; IF(lookups!$K$2-LEN(SOURCE!I1834) &gt;= 0, REPT(" ",lookups!$K$2-LEN(SOURCE!I1834)), "")&amp;
      SOURCE!K1834&amp;      IF(lookups!$L$2-LEN(SOURCE!K1834) &gt;= 0, REPT(" ",lookups!$M$2-LEN(SOURCE!K1834)), "")&amp;
" | "&amp; SOURCE!L1834&amp;      IF(lookups!$O$2-LEN(SOURCE!L1834) &gt;= 0, REPT(" ",lookups!$O$2-LEN(SOURCE!L1834)), "")&amp;
" | "&amp; SOURCE!M1834&amp;      IF(lookups!$P$2-LEN(SOURCE!M1834) &gt;= 0, REPT(" ",lookups!$P$2-LEN(SOURCE!M1834)), "")&amp;
      "},"&amp;IF(SOURCE!O1834&lt;&gt;"",""&amp;SOURCE!O1834,"")
 )
)
)</f>
        <v>/* 1794 */  { fnSqrt1Px2,                   NOPARAM,                     STD_SQUARE_ROOT "(1+x" STD_SUP_2 ")",          STD_SQUARE_ROOT "(1+x" STD_SUP_2 ")",          (0 &lt;&lt; TAM_MAX_BITS) |     0, CAT_FNCT | SLS_ENABLED   | US_ENABLED   | EIM_DISABLED | PTP_NONE         },</v>
      </c>
    </row>
    <row r="1835" spans="1:1">
      <c r="A1835" s="80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IF(lookups!$E$2-LEN(SOURCE!C1835) &gt;= 0, REPT(" ",lookups!$E$2-LEN(SOURCE!C1835)), "")&amp;
      SOURCE!D1835&amp;", "&amp; IF(lookups!$F$2-LEN(SOURCE!D1835) &gt;= 0, REPT(" ",lookups!$F$2-LEN(SOURCE!D1835)), "")&amp;
      SOURCE!E1835&amp;", "&amp; IF(lookups!$G$2-LEN(SOURCE!E1835) &gt;=0, REPT(" ",lookups!$G$2-LEN(SOURCE!E1835)), "")&amp;
      SOURCE!F1835&amp;", "&amp; IF(lookups!$H$2-LEN(SOURCE!F1835) &gt;= 0, REPT(" ",lookups!$H$2-LEN(SOURCE!F1835)+2), "")&amp;"("&amp;
      SUBSTITUTE(TEXT(SOURCE!G1835,"??0"),"  ","")&amp;" &lt;&lt; TAM_MAX_BITS) |"&amp; IF(lookups!$I$2-3 &gt;= 0, REPT(" ",MAX(1,lookups!$I$2-5+4+1-1-LEN(  IF(ISTEXT(SOURCE!H1835),SOURCE!H1835,  SUBSTITUTE(SUBSTITUTE(TEXT(SOURCE!H1835,"????0"),"  ","")," ",""))   ))), "")&amp;
       IF(ISTEXT(SOURCE!H1835),SOURCE!H1835, SUBSTITUTE(SUBSTITUTE(TEXT(SOURCE!H1835,"????0"),"  ","")," ",""))   &amp;","&amp; IF(lookups!$J$2-3 &gt;= 0, REPT(" ",lookups!$J$2-3-5), "")&amp;
      SOURCE!I1835&amp;
" | "&amp; IF(lookups!$K$2-LEN(SOURCE!I1835) &gt;= 0, REPT(" ",lookups!$K$2-LEN(SOURCE!I1835)), "")&amp;
      SOURCE!J1835&amp;      IF(lookups!$L$2-LEN(SOURCE!J1835) &gt;= 0, REPT(" ",lookups!$L$2-LEN(SOURCE!J1835)), "")&amp;
" | "&amp; IF(lookups!$K$2-LEN(SOURCE!I1835) &gt;= 0, REPT(" ",lookups!$K$2-LEN(SOURCE!I1835)), "")&amp;
      SOURCE!K1835&amp;      IF(lookups!$L$2-LEN(SOURCE!K1835) &gt;= 0, REPT(" ",lookups!$M$2-LEN(SOURCE!K1835)), "")&amp;
" | "&amp; SOURCE!L1835&amp;      IF(lookups!$O$2-LEN(SOURCE!L1835) &gt;= 0, REPT(" ",lookups!$O$2-LEN(SOURCE!L1835)), "")&amp;
" | "&amp; SOURCE!M1835&amp;      IF(lookups!$P$2-LEN(SOURCE!M1835) &gt;= 0, REPT(" ",lookups!$P$2-LEN(SOURCE!M1835)), "")&amp;
      "},"&amp;IF(SOURCE!O1835&lt;&gt;"",""&amp;SOURCE!O1835,"")
 )
)
)</f>
        <v/>
      </c>
    </row>
    <row r="1836" spans="1:1">
      <c r="A1836" s="80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IF(lookups!$E$2-LEN(SOURCE!C1836) &gt;= 0, REPT(" ",lookups!$E$2-LEN(SOURCE!C1836)), "")&amp;
      SOURCE!D1836&amp;", "&amp; IF(lookups!$F$2-LEN(SOURCE!D1836) &gt;= 0, REPT(" ",lookups!$F$2-LEN(SOURCE!D1836)), "")&amp;
      SOURCE!E1836&amp;", "&amp; IF(lookups!$G$2-LEN(SOURCE!E1836) &gt;=0, REPT(" ",lookups!$G$2-LEN(SOURCE!E1836)), "")&amp;
      SOURCE!F1836&amp;", "&amp; IF(lookups!$H$2-LEN(SOURCE!F1836) &gt;= 0, REPT(" ",lookups!$H$2-LEN(SOURCE!F1836)+2), "")&amp;"("&amp;
      SUBSTITUTE(TEXT(SOURCE!G1836,"??0"),"  ","")&amp;" &lt;&lt; TAM_MAX_BITS) |"&amp; IF(lookups!$I$2-3 &gt;= 0, REPT(" ",MAX(1,lookups!$I$2-5+4+1-1-LEN(  IF(ISTEXT(SOURCE!H1836),SOURCE!H1836,  SUBSTITUTE(SUBSTITUTE(TEXT(SOURCE!H1836,"????0"),"  ","")," ",""))   ))), "")&amp;
       IF(ISTEXT(SOURCE!H1836),SOURCE!H1836, SUBSTITUTE(SUBSTITUTE(TEXT(SOURCE!H1836,"????0"),"  ","")," ",""))   &amp;","&amp; IF(lookups!$J$2-3 &gt;= 0, REPT(" ",lookups!$J$2-3-5), "")&amp;
      SOURCE!I1836&amp;
" | "&amp; IF(lookups!$K$2-LEN(SOURCE!I1836) &gt;= 0, REPT(" ",lookups!$K$2-LEN(SOURCE!I1836)), "")&amp;
      SOURCE!J1836&amp;      IF(lookups!$L$2-LEN(SOURCE!J1836) &gt;= 0, REPT(" ",lookups!$L$2-LEN(SOURCE!J1836)), "")&amp;
" | "&amp; IF(lookups!$K$2-LEN(SOURCE!I1836) &gt;= 0, REPT(" ",lookups!$K$2-LEN(SOURCE!I1836)), "")&amp;
      SOURCE!K1836&amp;      IF(lookups!$L$2-LEN(SOURCE!K1836) &gt;= 0, REPT(" ",lookups!$M$2-LEN(SOURCE!K1836)), "")&amp;
" | "&amp; SOURCE!L1836&amp;      IF(lookups!$O$2-LEN(SOURCE!L1836) &gt;= 0, REPT(" ",lookups!$O$2-LEN(SOURCE!L1836)), "")&amp;
" | "&amp; SOURCE!M1836&amp;      IF(lookups!$P$2-LEN(SOURCE!M1836) &gt;= 0, REPT(" ",lookups!$P$2-LEN(SOURCE!M1836)), "")&amp;
      "},"&amp;IF(SOURCE!O1836&lt;&gt;"",""&amp;SOURCE!O1836,"")
 )
)
)</f>
        <v/>
      </c>
    </row>
    <row r="1837" spans="1:1">
      <c r="A1837" s="80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IF(lookups!$E$2-LEN(SOURCE!C1837) &gt;= 0, REPT(" ",lookups!$E$2-LEN(SOURCE!C1837)), "")&amp;
      SOURCE!D1837&amp;", "&amp; IF(lookups!$F$2-LEN(SOURCE!D1837) &gt;= 0, REPT(" ",lookups!$F$2-LEN(SOURCE!D1837)), "")&amp;
      SOURCE!E1837&amp;", "&amp; IF(lookups!$G$2-LEN(SOURCE!E1837) &gt;=0, REPT(" ",lookups!$G$2-LEN(SOURCE!E1837)), "")&amp;
      SOURCE!F1837&amp;", "&amp; IF(lookups!$H$2-LEN(SOURCE!F1837) &gt;= 0, REPT(" ",lookups!$H$2-LEN(SOURCE!F1837)+2), "")&amp;"("&amp;
      SUBSTITUTE(TEXT(SOURCE!G1837,"??0"),"  ","")&amp;" &lt;&lt; TAM_MAX_BITS) |"&amp; IF(lookups!$I$2-3 &gt;= 0, REPT(" ",MAX(1,lookups!$I$2-5+4+1-1-LEN(  IF(ISTEXT(SOURCE!H1837),SOURCE!H1837,  SUBSTITUTE(SUBSTITUTE(TEXT(SOURCE!H1837,"????0"),"  ","")," ",""))   ))), "")&amp;
       IF(ISTEXT(SOURCE!H1837),SOURCE!H1837, SUBSTITUTE(SUBSTITUTE(TEXT(SOURCE!H1837,"????0"),"  ","")," ",""))   &amp;","&amp; IF(lookups!$J$2-3 &gt;= 0, REPT(" ",lookups!$J$2-3-5), "")&amp;
      SOURCE!I1837&amp;
" | "&amp; IF(lookups!$K$2-LEN(SOURCE!I1837) &gt;= 0, REPT(" ",lookups!$K$2-LEN(SOURCE!I1837)), "")&amp;
      SOURCE!J1837&amp;      IF(lookups!$L$2-LEN(SOURCE!J1837) &gt;= 0, REPT(" ",lookups!$L$2-LEN(SOURCE!J1837)), "")&amp;
" | "&amp; IF(lookups!$K$2-LEN(SOURCE!I1837) &gt;= 0, REPT(" ",lookups!$K$2-LEN(SOURCE!I1837)), "")&amp;
      SOURCE!K1837&amp;      IF(lookups!$L$2-LEN(SOURCE!K1837) &gt;= 0, REPT(" ",lookups!$M$2-LEN(SOURCE!K1837)), "")&amp;
" | "&amp; SOURCE!L1837&amp;      IF(lookups!$O$2-LEN(SOURCE!L1837) &gt;= 0, REPT(" ",lookups!$O$2-LEN(SOURCE!L1837)), "")&amp;
" | "&amp; SOURCE!M1837&amp;      IF(lookups!$P$2-LEN(SOURCE!M1837) &gt;= 0, REPT(" ",lookups!$P$2-LEN(SOURCE!M1837)), "")&amp;
      "},"&amp;IF(SOURCE!O1837&lt;&gt;"",""&amp;SOURCE!O1837,"")
 )
)
)</f>
        <v/>
      </c>
    </row>
    <row r="1838" spans="1:1">
      <c r="A1838" s="80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IF(lookups!$E$2-LEN(SOURCE!C1838) &gt;= 0, REPT(" ",lookups!$E$2-LEN(SOURCE!C1838)), "")&amp;
      SOURCE!D1838&amp;", "&amp; IF(lookups!$F$2-LEN(SOURCE!D1838) &gt;= 0, REPT(" ",lookups!$F$2-LEN(SOURCE!D1838)), "")&amp;
      SOURCE!E1838&amp;", "&amp; IF(lookups!$G$2-LEN(SOURCE!E1838) &gt;=0, REPT(" ",lookups!$G$2-LEN(SOURCE!E1838)), "")&amp;
      SOURCE!F1838&amp;", "&amp; IF(lookups!$H$2-LEN(SOURCE!F1838) &gt;= 0, REPT(" ",lookups!$H$2-LEN(SOURCE!F1838)+2), "")&amp;"("&amp;
      SUBSTITUTE(TEXT(SOURCE!G1838,"??0"),"  ","")&amp;" &lt;&lt; TAM_MAX_BITS) |"&amp; IF(lookups!$I$2-3 &gt;= 0, REPT(" ",MAX(1,lookups!$I$2-5+4+1-1-LEN(  IF(ISTEXT(SOURCE!H1838),SOURCE!H1838,  SUBSTITUTE(SUBSTITUTE(TEXT(SOURCE!H1838,"????0"),"  ","")," ",""))   ))), "")&amp;
       IF(ISTEXT(SOURCE!H1838),SOURCE!H1838, SUBSTITUTE(SUBSTITUTE(TEXT(SOURCE!H1838,"????0"),"  ","")," ",""))   &amp;","&amp; IF(lookups!$J$2-3 &gt;= 0, REPT(" ",lookups!$J$2-3-5), "")&amp;
      SOURCE!I1838&amp;
" | "&amp; IF(lookups!$K$2-LEN(SOURCE!I1838) &gt;= 0, REPT(" ",lookups!$K$2-LEN(SOURCE!I1838)), "")&amp;
      SOURCE!J1838&amp;      IF(lookups!$L$2-LEN(SOURCE!J1838) &gt;= 0, REPT(" ",lookups!$L$2-LEN(SOURCE!J1838)), "")&amp;
" | "&amp; IF(lookups!$K$2-LEN(SOURCE!I1838) &gt;= 0, REPT(" ",lookups!$K$2-LEN(SOURCE!I1838)), "")&amp;
      SOURCE!K1838&amp;      IF(lookups!$L$2-LEN(SOURCE!K1838) &gt;= 0, REPT(" ",lookups!$M$2-LEN(SOURCE!K1838)), "")&amp;
" | "&amp; SOURCE!L1838&amp;      IF(lookups!$O$2-LEN(SOURCE!L1838) &gt;= 0, REPT(" ",lookups!$O$2-LEN(SOURCE!L1838)), "")&amp;
" | "&amp; SOURCE!M1838&amp;      IF(lookups!$P$2-LEN(SOURCE!M1838) &gt;= 0, REPT(" ",lookups!$P$2-LEN(SOURCE!M1838)), "")&amp;
      "},"&amp;IF(SOURCE!O1838&lt;&gt;"",""&amp;SOURCE!O1838,"")
 )
)
)</f>
        <v>//Jaymos C43 extensions</v>
      </c>
    </row>
    <row r="1839" spans="1:1">
      <c r="A1839" s="80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IF(lookups!$E$2-LEN(SOURCE!C1839) &gt;= 0, REPT(" ",lookups!$E$2-LEN(SOURCE!C1839)), "")&amp;
      SOURCE!D1839&amp;", "&amp; IF(lookups!$F$2-LEN(SOURCE!D1839) &gt;= 0, REPT(" ",lookups!$F$2-LEN(SOURCE!D1839)), "")&amp;
      SOURCE!E1839&amp;", "&amp; IF(lookups!$G$2-LEN(SOURCE!E1839) &gt;=0, REPT(" ",lookups!$G$2-LEN(SOURCE!E1839)), "")&amp;
      SOURCE!F1839&amp;", "&amp; IF(lookups!$H$2-LEN(SOURCE!F1839) &gt;= 0, REPT(" ",lookups!$H$2-LEN(SOURCE!F1839)+2), "")&amp;"("&amp;
      SUBSTITUTE(TEXT(SOURCE!G1839,"??0"),"  ","")&amp;" &lt;&lt; TAM_MAX_BITS) |"&amp; IF(lookups!$I$2-3 &gt;= 0, REPT(" ",MAX(1,lookups!$I$2-5+4+1-1-LEN(  IF(ISTEXT(SOURCE!H1839),SOURCE!H1839,  SUBSTITUTE(SUBSTITUTE(TEXT(SOURCE!H1839,"????0"),"  ","")," ",""))   ))), "")&amp;
       IF(ISTEXT(SOURCE!H1839),SOURCE!H1839, SUBSTITUTE(SUBSTITUTE(TEXT(SOURCE!H1839,"????0"),"  ","")," ",""))   &amp;","&amp; IF(lookups!$J$2-3 &gt;= 0, REPT(" ",lookups!$J$2-3-5), "")&amp;
      SOURCE!I1839&amp;
" | "&amp; IF(lookups!$K$2-LEN(SOURCE!I1839) &gt;= 0, REPT(" ",lookups!$K$2-LEN(SOURCE!I1839)), "")&amp;
      SOURCE!J1839&amp;      IF(lookups!$L$2-LEN(SOURCE!J1839) &gt;= 0, REPT(" ",lookups!$L$2-LEN(SOURCE!J1839)), "")&amp;
" | "&amp; IF(lookups!$K$2-LEN(SOURCE!I1839) &gt;= 0, REPT(" ",lookups!$K$2-LEN(SOURCE!I1839)), "")&amp;
      SOURCE!K1839&amp;      IF(lookups!$L$2-LEN(SOURCE!K1839) &gt;= 0, REPT(" ",lookups!$M$2-LEN(SOURCE!K1839)), "")&amp;
" | "&amp; SOURCE!L1839&amp;      IF(lookups!$O$2-LEN(SOURCE!L1839) &gt;= 0, REPT(" ",lookups!$O$2-LEN(SOURCE!L1839)), "")&amp;
" | "&amp; SOURCE!M1839&amp;      IF(lookups!$P$2-LEN(SOURCE!M1839) &gt;= 0, REPT(" ",lookups!$P$2-LEN(SOURCE!M1839)), "")&amp;
      "},"&amp;IF(SOURCE!O1839&lt;&gt;"",""&amp;SOURCE!O1839,"")
 )
)
)</f>
        <v>/* 1795 */  { fn_cnst_op_j_pol,             NOPARAM,                     "op_" STD_op_i STD_SUB_SUN,                    STD_op_i STD_SUB_SUN,                          (0 &lt;&lt; TAM_MAX_BITS) |     0, CAT_FNCT | SLS_ENABLED   | US_ENABLED   | EIM_DISABLED | PTP_NONE         },//JM Operator j</v>
      </c>
    </row>
    <row r="1840" spans="1:1">
      <c r="A1840" s="80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IF(lookups!$E$2-LEN(SOURCE!C1840) &gt;= 0, REPT(" ",lookups!$E$2-LEN(SOURCE!C1840)), "")&amp;
      SOURCE!D1840&amp;", "&amp; IF(lookups!$F$2-LEN(SOURCE!D1840) &gt;= 0, REPT(" ",lookups!$F$2-LEN(SOURCE!D1840)), "")&amp;
      SOURCE!E1840&amp;", "&amp; IF(lookups!$G$2-LEN(SOURCE!E1840) &gt;=0, REPT(" ",lookups!$G$2-LEN(SOURCE!E1840)), "")&amp;
      SOURCE!F1840&amp;", "&amp; IF(lookups!$H$2-LEN(SOURCE!F1840) &gt;= 0, REPT(" ",lookups!$H$2-LEN(SOURCE!F1840)+2), "")&amp;"("&amp;
      SUBSTITUTE(TEXT(SOURCE!G1840,"??0"),"  ","")&amp;" &lt;&lt; TAM_MAX_BITS) |"&amp; IF(lookups!$I$2-3 &gt;= 0, REPT(" ",MAX(1,lookups!$I$2-5+4+1-1-LEN(  IF(ISTEXT(SOURCE!H1840),SOURCE!H1840,  SUBSTITUTE(SUBSTITUTE(TEXT(SOURCE!H1840,"????0"),"  ","")," ",""))   ))), "")&amp;
       IF(ISTEXT(SOURCE!H1840),SOURCE!H1840, SUBSTITUTE(SUBSTITUTE(TEXT(SOURCE!H1840,"????0"),"  ","")," ",""))   &amp;","&amp; IF(lookups!$J$2-3 &gt;= 0, REPT(" ",lookups!$J$2-3-5), "")&amp;
      SOURCE!I1840&amp;
" | "&amp; IF(lookups!$K$2-LEN(SOURCE!I1840) &gt;= 0, REPT(" ",lookups!$K$2-LEN(SOURCE!I1840)), "")&amp;
      SOURCE!J1840&amp;      IF(lookups!$L$2-LEN(SOURCE!J1840) &gt;= 0, REPT(" ",lookups!$L$2-LEN(SOURCE!J1840)), "")&amp;
" | "&amp; IF(lookups!$K$2-LEN(SOURCE!I1840) &gt;= 0, REPT(" ",lookups!$K$2-LEN(SOURCE!I1840)), "")&amp;
      SOURCE!K1840&amp;      IF(lookups!$L$2-LEN(SOURCE!K1840) &gt;= 0, REPT(" ",lookups!$M$2-LEN(SOURCE!K1840)), "")&amp;
" | "&amp; SOURCE!L1840&amp;      IF(lookups!$O$2-LEN(SOURCE!L1840) &gt;= 0, REPT(" ",lookups!$O$2-LEN(SOURCE!L1840)), "")&amp;
" | "&amp; SOURCE!M1840&amp;      IF(lookups!$P$2-LEN(SOURCE!M1840) &gt;= 0, REPT(" ",lookups!$P$2-LEN(SOURCE!M1840)), "")&amp;
      "},"&amp;IF(SOURCE!O1840&lt;&gt;"",""&amp;SOURCE!O1840,"")
 )
)
)</f>
        <v>/* 1796 */  { SetSetting,                   JC_BASE_MYM,                 "MyM",                                         "MyM",                                         (0 &lt;&lt; TAM_MAX_BITS) |     0, CAT_FNCT | SLS_UNCHANGED | US_UNCHANGED | EIM_DISABLED | PTP_DISABLED     },//JM NOBASE MENU SETTING</v>
      </c>
    </row>
    <row r="1841" spans="1:1">
      <c r="A1841" s="80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IF(lookups!$E$2-LEN(SOURCE!C1841) &gt;= 0, REPT(" ",lookups!$E$2-LEN(SOURCE!C1841)), "")&amp;
      SOURCE!D1841&amp;", "&amp; IF(lookups!$F$2-LEN(SOURCE!D1841) &gt;= 0, REPT(" ",lookups!$F$2-LEN(SOURCE!D1841)), "")&amp;
      SOURCE!E1841&amp;", "&amp; IF(lookups!$G$2-LEN(SOURCE!E1841) &gt;=0, REPT(" ",lookups!$G$2-LEN(SOURCE!E1841)), "")&amp;
      SOURCE!F1841&amp;", "&amp; IF(lookups!$H$2-LEN(SOURCE!F1841) &gt;= 0, REPT(" ",lookups!$H$2-LEN(SOURCE!F1841)+2), "")&amp;"("&amp;
      SUBSTITUTE(TEXT(SOURCE!G1841,"??0"),"  ","")&amp;" &lt;&lt; TAM_MAX_BITS) |"&amp; IF(lookups!$I$2-3 &gt;= 0, REPT(" ",MAX(1,lookups!$I$2-5+4+1-1-LEN(  IF(ISTEXT(SOURCE!H1841),SOURCE!H1841,  SUBSTITUTE(SUBSTITUTE(TEXT(SOURCE!H1841,"????0"),"  ","")," ",""))   ))), "")&amp;
       IF(ISTEXT(SOURCE!H1841),SOURCE!H1841, SUBSTITUTE(SUBSTITUTE(TEXT(SOURCE!H1841,"????0"),"  ","")," ",""))   &amp;","&amp; IF(lookups!$J$2-3 &gt;= 0, REPT(" ",lookups!$J$2-3-5), "")&amp;
      SOURCE!I1841&amp;
" | "&amp; IF(lookups!$K$2-LEN(SOURCE!I1841) &gt;= 0, REPT(" ",lookups!$K$2-LEN(SOURCE!I1841)), "")&amp;
      SOURCE!J1841&amp;      IF(lookups!$L$2-LEN(SOURCE!J1841) &gt;= 0, REPT(" ",lookups!$L$2-LEN(SOURCE!J1841)), "")&amp;
" | "&amp; IF(lookups!$K$2-LEN(SOURCE!I1841) &gt;= 0, REPT(" ",lookups!$K$2-LEN(SOURCE!I1841)), "")&amp;
      SOURCE!K1841&amp;      IF(lookups!$L$2-LEN(SOURCE!K1841) &gt;= 0, REPT(" ",lookups!$M$2-LEN(SOURCE!K1841)), "")&amp;
" | "&amp; SOURCE!L1841&amp;      IF(lookups!$O$2-LEN(SOURCE!L1841) &gt;= 0, REPT(" ",lookups!$O$2-LEN(SOURCE!L1841)), "")&amp;
" | "&amp; SOURCE!M1841&amp;      IF(lookups!$P$2-LEN(SOURCE!M1841) &gt;= 0, REPT(" ",lookups!$P$2-LEN(SOURCE!M1841)), "")&amp;
      "},"&amp;IF(SOURCE!O1841&lt;&gt;"",""&amp;SOURCE!O1841,"")
 )
)
)</f>
        <v>/* 1797 */  { SetSetting,                   JC_G_DOUBLETAP,              "g.2Tp",                                       "g.2Tp",                                       (0 &lt;&lt; TAM_MAX_BITS) |     0, CAT_FNCT | SLS_UNCHANGED | US_UNCHANGED | EIM_DISABLED | PTP_DISABLED     },//JM KEY TAP DOUBLE SETTING</v>
      </c>
    </row>
    <row r="1842" spans="1:1">
      <c r="A1842" s="80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IF(lookups!$E$2-LEN(SOURCE!C1842) &gt;= 0, REPT(" ",lookups!$E$2-LEN(SOURCE!C1842)), "")&amp;
      SOURCE!D1842&amp;", "&amp; IF(lookups!$F$2-LEN(SOURCE!D1842) &gt;= 0, REPT(" ",lookups!$F$2-LEN(SOURCE!D1842)), "")&amp;
      SOURCE!E1842&amp;", "&amp; IF(lookups!$G$2-LEN(SOURCE!E1842) &gt;=0, REPT(" ",lookups!$G$2-LEN(SOURCE!E1842)), "")&amp;
      SOURCE!F1842&amp;", "&amp; IF(lookups!$H$2-LEN(SOURCE!F1842) &gt;= 0, REPT(" ",lookups!$H$2-LEN(SOURCE!F1842)+2), "")&amp;"("&amp;
      SUBSTITUTE(TEXT(SOURCE!G1842,"??0"),"  ","")&amp;" &lt;&lt; TAM_MAX_BITS) |"&amp; IF(lookups!$I$2-3 &gt;= 0, REPT(" ",MAX(1,lookups!$I$2-5+4+1-1-LEN(  IF(ISTEXT(SOURCE!H1842),SOURCE!H1842,  SUBSTITUTE(SUBSTITUTE(TEXT(SOURCE!H1842,"????0"),"  ","")," ",""))   ))), "")&amp;
       IF(ISTEXT(SOURCE!H1842),SOURCE!H1842, SUBSTITUTE(SUBSTITUTE(TEXT(SOURCE!H1842,"????0"),"  ","")," ",""))   &amp;","&amp; IF(lookups!$J$2-3 &gt;= 0, REPT(" ",lookups!$J$2-3-5), "")&amp;
      SOURCE!I1842&amp;
" | "&amp; IF(lookups!$K$2-LEN(SOURCE!I1842) &gt;= 0, REPT(" ",lookups!$K$2-LEN(SOURCE!I1842)), "")&amp;
      SOURCE!J1842&amp;      IF(lookups!$L$2-LEN(SOURCE!J1842) &gt;= 0, REPT(" ",lookups!$L$2-LEN(SOURCE!J1842)), "")&amp;
" | "&amp; IF(lookups!$K$2-LEN(SOURCE!I1842) &gt;= 0, REPT(" ",lookups!$K$2-LEN(SOURCE!I1842)), "")&amp;
      SOURCE!K1842&amp;      IF(lookups!$L$2-LEN(SOURCE!K1842) &gt;= 0, REPT(" ",lookups!$M$2-LEN(SOURCE!K1842)), "")&amp;
" | "&amp; SOURCE!L1842&amp;      IF(lookups!$O$2-LEN(SOURCE!L1842) &gt;= 0, REPT(" ",lookups!$O$2-LEN(SOURCE!L1842)), "")&amp;
" | "&amp; SOURCE!M1842&amp;      IF(lookups!$P$2-LEN(SOURCE!M1842) &gt;= 0, REPT(" ",lookups!$P$2-LEN(SOURCE!M1842)), "")&amp;
      "},"&amp;IF(SOURCE!O1842&lt;&gt;"",""&amp;SOURCE!O1842,"")
 )
)
)</f>
        <v>/* 1798 */  { SetSetting,                   JC_CPXMULT,                  "CPXmul",                                      "CPXmul",                                      (0 &lt;&lt; TAM_MAX_BITS) |     0, CAT_FNCT | SLS_UNCHANGED | US_UNCHANGED | EIM_DISABLED | PTP_DISABLED     },</v>
      </c>
    </row>
    <row r="1843" spans="1:1">
      <c r="A1843" s="80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IF(lookups!$E$2-LEN(SOURCE!C1843) &gt;= 0, REPT(" ",lookups!$E$2-LEN(SOURCE!C1843)), "")&amp;
      SOURCE!D1843&amp;", "&amp; IF(lookups!$F$2-LEN(SOURCE!D1843) &gt;= 0, REPT(" ",lookups!$F$2-LEN(SOURCE!D1843)), "")&amp;
      SOURCE!E1843&amp;", "&amp; IF(lookups!$G$2-LEN(SOURCE!E1843) &gt;=0, REPT(" ",lookups!$G$2-LEN(SOURCE!E1843)), "")&amp;
      SOURCE!F1843&amp;", "&amp; IF(lookups!$H$2-LEN(SOURCE!F1843) &gt;= 0, REPT(" ",lookups!$H$2-LEN(SOURCE!F1843)+2), "")&amp;"("&amp;
      SUBSTITUTE(TEXT(SOURCE!G1843,"??0"),"  ","")&amp;" &lt;&lt; TAM_MAX_BITS) |"&amp; IF(lookups!$I$2-3 &gt;= 0, REPT(" ",MAX(1,lookups!$I$2-5+4+1-1-LEN(  IF(ISTEXT(SOURCE!H1843),SOURCE!H1843,  SUBSTITUTE(SUBSTITUTE(TEXT(SOURCE!H1843,"????0"),"  ","")," ",""))   ))), "")&amp;
       IF(ISTEXT(SOURCE!H1843),SOURCE!H1843, SUBSTITUTE(SUBSTITUTE(TEXT(SOURCE!H1843,"????0"),"  ","")," ",""))   &amp;","&amp; IF(lookups!$J$2-3 &gt;= 0, REPT(" ",lookups!$J$2-3-5), "")&amp;
      SOURCE!I1843&amp;
" | "&amp; IF(lookups!$K$2-LEN(SOURCE!I1843) &gt;= 0, REPT(" ",lookups!$K$2-LEN(SOURCE!I1843)), "")&amp;
      SOURCE!J1843&amp;      IF(lookups!$L$2-LEN(SOURCE!J1843) &gt;= 0, REPT(" ",lookups!$L$2-LEN(SOURCE!J1843)), "")&amp;
" | "&amp; IF(lookups!$K$2-LEN(SOURCE!I1843) &gt;= 0, REPT(" ",lookups!$K$2-LEN(SOURCE!I1843)), "")&amp;
      SOURCE!K1843&amp;      IF(lookups!$L$2-LEN(SOURCE!K1843) &gt;= 0, REPT(" ",lookups!$M$2-LEN(SOURCE!K1843)), "")&amp;
" | "&amp; SOURCE!L1843&amp;      IF(lookups!$O$2-LEN(SOURCE!L1843) &gt;= 0, REPT(" ",lookups!$O$2-LEN(SOURCE!L1843)), "")&amp;
" | "&amp; SOURCE!M1843&amp;      IF(lookups!$P$2-LEN(SOURCE!M1843) &gt;= 0, REPT(" ",lookups!$P$2-LEN(SOURCE!M1843)), "")&amp;
      "},"&amp;IF(SOURCE!O1843&lt;&gt;"",""&amp;SOURCE!O1843,"")
 )
)
)</f>
        <v>/* 1799 */  { fnP_All_Regs,                 0,                           STD_PRINTER "ALLr",                            STD_PRINTER "ALLr",                            (0 &lt;&lt; TAM_MAX_BITS) |     0, CAT_FNCT | SLS_UNCHANGED | US_UNCHANGED | EIM_DISABLED | PTP_NONE         },</v>
      </c>
    </row>
    <row r="1844" spans="1:1">
      <c r="A1844" s="80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IF(lookups!$E$2-LEN(SOURCE!C1844) &gt;= 0, REPT(" ",lookups!$E$2-LEN(SOURCE!C1844)), "")&amp;
      SOURCE!D1844&amp;", "&amp; IF(lookups!$F$2-LEN(SOURCE!D1844) &gt;= 0, REPT(" ",lookups!$F$2-LEN(SOURCE!D1844)), "")&amp;
      SOURCE!E1844&amp;", "&amp; IF(lookups!$G$2-LEN(SOURCE!E1844) &gt;=0, REPT(" ",lookups!$G$2-LEN(SOURCE!E1844)), "")&amp;
      SOURCE!F1844&amp;", "&amp; IF(lookups!$H$2-LEN(SOURCE!F1844) &gt;= 0, REPT(" ",lookups!$H$2-LEN(SOURCE!F1844)+2), "")&amp;"("&amp;
      SUBSTITUTE(TEXT(SOURCE!G1844,"??0"),"  ","")&amp;" &lt;&lt; TAM_MAX_BITS) |"&amp; IF(lookups!$I$2-3 &gt;= 0, REPT(" ",MAX(1,lookups!$I$2-5+4+1-1-LEN(  IF(ISTEXT(SOURCE!H1844),SOURCE!H1844,  SUBSTITUTE(SUBSTITUTE(TEXT(SOURCE!H1844,"????0"),"  ","")," ",""))   ))), "")&amp;
       IF(ISTEXT(SOURCE!H1844),SOURCE!H1844, SUBSTITUTE(SUBSTITUTE(TEXT(SOURCE!H1844,"????0"),"  ","")," ",""))   &amp;","&amp; IF(lookups!$J$2-3 &gt;= 0, REPT(" ",lookups!$J$2-3-5), "")&amp;
      SOURCE!I1844&amp;
" | "&amp; IF(lookups!$K$2-LEN(SOURCE!I1844) &gt;= 0, REPT(" ",lookups!$K$2-LEN(SOURCE!I1844)), "")&amp;
      SOURCE!J1844&amp;      IF(lookups!$L$2-LEN(SOURCE!J1844) &gt;= 0, REPT(" ",lookups!$L$2-LEN(SOURCE!J1844)), "")&amp;
" | "&amp; IF(lookups!$K$2-LEN(SOURCE!I1844) &gt;= 0, REPT(" ",lookups!$K$2-LEN(SOURCE!I1844)), "")&amp;
      SOURCE!K1844&amp;      IF(lookups!$L$2-LEN(SOURCE!K1844) &gt;= 0, REPT(" ",lookups!$M$2-LEN(SOURCE!K1844)), "")&amp;
" | "&amp; SOURCE!L1844&amp;      IF(lookups!$O$2-LEN(SOURCE!L1844) &gt;= 0, REPT(" ",lookups!$O$2-LEN(SOURCE!L1844)), "")&amp;
" | "&amp; SOURCE!M1844&amp;      IF(lookups!$P$2-LEN(SOURCE!M1844) &gt;= 0, REPT(" ",lookups!$P$2-LEN(SOURCE!M1844)), "")&amp;
      "},"&amp;IF(SOURCE!O1844&lt;&gt;"",""&amp;SOURCE!O1844,"")
 )
)
)</f>
        <v>/* 1800 */  { fnMultiplySI,                 85,                          STD_DOT "f",                                   STD_DOT "f",                                   (0 &lt;&lt; TAM_MAX_BITS) |     0, CAT_NONE | SLS_ENABLED   | US_ENABLED   | EIM_DISABLED | PTP_DISABLED     },//JM PRE UNIT</v>
      </c>
    </row>
    <row r="1845" spans="1:1">
      <c r="A1845" s="80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IF(lookups!$E$2-LEN(SOURCE!C1845) &gt;= 0, REPT(" ",lookups!$E$2-LEN(SOURCE!C1845)), "")&amp;
      SOURCE!D1845&amp;", "&amp; IF(lookups!$F$2-LEN(SOURCE!D1845) &gt;= 0, REPT(" ",lookups!$F$2-LEN(SOURCE!D1845)), "")&amp;
      SOURCE!E1845&amp;", "&amp; IF(lookups!$G$2-LEN(SOURCE!E1845) &gt;=0, REPT(" ",lookups!$G$2-LEN(SOURCE!E1845)), "")&amp;
      SOURCE!F1845&amp;", "&amp; IF(lookups!$H$2-LEN(SOURCE!F1845) &gt;= 0, REPT(" ",lookups!$H$2-LEN(SOURCE!F1845)+2), "")&amp;"("&amp;
      SUBSTITUTE(TEXT(SOURCE!G1845,"??0"),"  ","")&amp;" &lt;&lt; TAM_MAX_BITS) |"&amp; IF(lookups!$I$2-3 &gt;= 0, REPT(" ",MAX(1,lookups!$I$2-5+4+1-1-LEN(  IF(ISTEXT(SOURCE!H1845),SOURCE!H1845,  SUBSTITUTE(SUBSTITUTE(TEXT(SOURCE!H1845,"????0"),"  ","")," ",""))   ))), "")&amp;
       IF(ISTEXT(SOURCE!H1845),SOURCE!H1845, SUBSTITUTE(SUBSTITUTE(TEXT(SOURCE!H1845,"????0"),"  ","")," ",""))   &amp;","&amp; IF(lookups!$J$2-3 &gt;= 0, REPT(" ",lookups!$J$2-3-5), "")&amp;
      SOURCE!I1845&amp;
" | "&amp; IF(lookups!$K$2-LEN(SOURCE!I1845) &gt;= 0, REPT(" ",lookups!$K$2-LEN(SOURCE!I1845)), "")&amp;
      SOURCE!J1845&amp;      IF(lookups!$L$2-LEN(SOURCE!J1845) &gt;= 0, REPT(" ",lookups!$L$2-LEN(SOURCE!J1845)), "")&amp;
" | "&amp; IF(lookups!$K$2-LEN(SOURCE!I1845) &gt;= 0, REPT(" ",lookups!$K$2-LEN(SOURCE!I1845)), "")&amp;
      SOURCE!K1845&amp;      IF(lookups!$L$2-LEN(SOURCE!K1845) &gt;= 0, REPT(" ",lookups!$M$2-LEN(SOURCE!K1845)), "")&amp;
" | "&amp; SOURCE!L1845&amp;      IF(lookups!$O$2-LEN(SOURCE!L1845) &gt;= 0, REPT(" ",lookups!$O$2-LEN(SOURCE!L1845)), "")&amp;
" | "&amp; SOURCE!M1845&amp;      IF(lookups!$P$2-LEN(SOURCE!M1845) &gt;= 0, REPT(" ",lookups!$P$2-LEN(SOURCE!M1845)), "")&amp;
      "},"&amp;IF(SOURCE!O1845&lt;&gt;"",""&amp;SOURCE!O1845,"")
 )
)
)</f>
        <v>/* 1801 */  { fnMultiplySI,                 88,                          STD_DOT "p",                                   STD_DOT "p",                                   (0 &lt;&lt; TAM_MAX_BITS) |     0, CAT_NONE | SLS_ENABLED   | US_ENABLED   | EIM_DISABLED | PTP_DISABLED     },//JM PRE UNIT</v>
      </c>
    </row>
    <row r="1846" spans="1:1">
      <c r="A1846" s="80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IF(lookups!$E$2-LEN(SOURCE!C1846) &gt;= 0, REPT(" ",lookups!$E$2-LEN(SOURCE!C1846)), "")&amp;
      SOURCE!D1846&amp;", "&amp; IF(lookups!$F$2-LEN(SOURCE!D1846) &gt;= 0, REPT(" ",lookups!$F$2-LEN(SOURCE!D1846)), "")&amp;
      SOURCE!E1846&amp;", "&amp; IF(lookups!$G$2-LEN(SOURCE!E1846) &gt;=0, REPT(" ",lookups!$G$2-LEN(SOURCE!E1846)), "")&amp;
      SOURCE!F1846&amp;", "&amp; IF(lookups!$H$2-LEN(SOURCE!F1846) &gt;= 0, REPT(" ",lookups!$H$2-LEN(SOURCE!F1846)+2), "")&amp;"("&amp;
      SUBSTITUTE(TEXT(SOURCE!G1846,"??0"),"  ","")&amp;" &lt;&lt; TAM_MAX_BITS) |"&amp; IF(lookups!$I$2-3 &gt;= 0, REPT(" ",MAX(1,lookups!$I$2-5+4+1-1-LEN(  IF(ISTEXT(SOURCE!H1846),SOURCE!H1846,  SUBSTITUTE(SUBSTITUTE(TEXT(SOURCE!H1846,"????0"),"  ","")," ",""))   ))), "")&amp;
       IF(ISTEXT(SOURCE!H1846),SOURCE!H1846, SUBSTITUTE(SUBSTITUTE(TEXT(SOURCE!H1846,"????0"),"  ","")," ",""))   &amp;","&amp; IF(lookups!$J$2-3 &gt;= 0, REPT(" ",lookups!$J$2-3-5), "")&amp;
      SOURCE!I1846&amp;
" | "&amp; IF(lookups!$K$2-LEN(SOURCE!I1846) &gt;= 0, REPT(" ",lookups!$K$2-LEN(SOURCE!I1846)), "")&amp;
      SOURCE!J1846&amp;      IF(lookups!$L$2-LEN(SOURCE!J1846) &gt;= 0, REPT(" ",lookups!$L$2-LEN(SOURCE!J1846)), "")&amp;
" | "&amp; IF(lookups!$K$2-LEN(SOURCE!I1846) &gt;= 0, REPT(" ",lookups!$K$2-LEN(SOURCE!I1846)), "")&amp;
      SOURCE!K1846&amp;      IF(lookups!$L$2-LEN(SOURCE!K1846) &gt;= 0, REPT(" ",lookups!$M$2-LEN(SOURCE!K1846)), "")&amp;
" | "&amp; SOURCE!L1846&amp;      IF(lookups!$O$2-LEN(SOURCE!L1846) &gt;= 0, REPT(" ",lookups!$O$2-LEN(SOURCE!L1846)), "")&amp;
" | "&amp; SOURCE!M1846&amp;      IF(lookups!$P$2-LEN(SOURCE!M1846) &gt;= 0, REPT(" ",lookups!$P$2-LEN(SOURCE!M1846)), "")&amp;
      "},"&amp;IF(SOURCE!O1846&lt;&gt;"",""&amp;SOURCE!O1846,"")
 )
)
)</f>
        <v>/* 1802 */  { fnMultiplySI,                 91,                          STD_DOT "n",                                   STD_DOT "n",                                   (0 &lt;&lt; TAM_MAX_BITS) |     0, CAT_NONE | SLS_ENABLED   | US_ENABLED   | EIM_DISABLED | PTP_DISABLED     },//JM PRE UNIT</v>
      </c>
    </row>
    <row r="1847" spans="1:1">
      <c r="A1847" s="80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IF(lookups!$E$2-LEN(SOURCE!C1847) &gt;= 0, REPT(" ",lookups!$E$2-LEN(SOURCE!C1847)), "")&amp;
      SOURCE!D1847&amp;", "&amp; IF(lookups!$F$2-LEN(SOURCE!D1847) &gt;= 0, REPT(" ",lookups!$F$2-LEN(SOURCE!D1847)), "")&amp;
      SOURCE!E1847&amp;", "&amp; IF(lookups!$G$2-LEN(SOURCE!E1847) &gt;=0, REPT(" ",lookups!$G$2-LEN(SOURCE!E1847)), "")&amp;
      SOURCE!F1847&amp;", "&amp; IF(lookups!$H$2-LEN(SOURCE!F1847) &gt;= 0, REPT(" ",lookups!$H$2-LEN(SOURCE!F1847)+2), "")&amp;"("&amp;
      SUBSTITUTE(TEXT(SOURCE!G1847,"??0"),"  ","")&amp;" &lt;&lt; TAM_MAX_BITS) |"&amp; IF(lookups!$I$2-3 &gt;= 0, REPT(" ",MAX(1,lookups!$I$2-5+4+1-1-LEN(  IF(ISTEXT(SOURCE!H1847),SOURCE!H1847,  SUBSTITUTE(SUBSTITUTE(TEXT(SOURCE!H1847,"????0"),"  ","")," ",""))   ))), "")&amp;
       IF(ISTEXT(SOURCE!H1847),SOURCE!H1847, SUBSTITUTE(SUBSTITUTE(TEXT(SOURCE!H1847,"????0"),"  ","")," ",""))   &amp;","&amp; IF(lookups!$J$2-3 &gt;= 0, REPT(" ",lookups!$J$2-3-5), "")&amp;
      SOURCE!I1847&amp;
" | "&amp; IF(lookups!$K$2-LEN(SOURCE!I1847) &gt;= 0, REPT(" ",lookups!$K$2-LEN(SOURCE!I1847)), "")&amp;
      SOURCE!J1847&amp;      IF(lookups!$L$2-LEN(SOURCE!J1847) &gt;= 0, REPT(" ",lookups!$L$2-LEN(SOURCE!J1847)), "")&amp;
" | "&amp; IF(lookups!$K$2-LEN(SOURCE!I1847) &gt;= 0, REPT(" ",lookups!$K$2-LEN(SOURCE!I1847)), "")&amp;
      SOURCE!K1847&amp;      IF(lookups!$L$2-LEN(SOURCE!K1847) &gt;= 0, REPT(" ",lookups!$M$2-LEN(SOURCE!K1847)), "")&amp;
" | "&amp; SOURCE!L1847&amp;      IF(lookups!$O$2-LEN(SOURCE!L1847) &gt;= 0, REPT(" ",lookups!$O$2-LEN(SOURCE!L1847)), "")&amp;
" | "&amp; SOURCE!M1847&amp;      IF(lookups!$P$2-LEN(SOURCE!M1847) &gt;= 0, REPT(" ",lookups!$P$2-LEN(SOURCE!M1847)), "")&amp;
      "},"&amp;IF(SOURCE!O1847&lt;&gt;"",""&amp;SOURCE!O1847,"")
 )
)
)</f>
        <v>/* 1803 */  { fnMultiplySI,                 94,                          STD_DOT STD_mu,                                STD_DOT STD_mu,                                (0 &lt;&lt; TAM_MAX_BITS) |     0, CAT_NONE | SLS_ENABLED   | US_ENABLED   | EIM_DISABLED | PTP_DISABLED     },//JM PRE UNIT</v>
      </c>
    </row>
    <row r="1848" spans="1:1">
      <c r="A1848" s="80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IF(lookups!$E$2-LEN(SOURCE!C1848) &gt;= 0, REPT(" ",lookups!$E$2-LEN(SOURCE!C1848)), "")&amp;
      SOURCE!D1848&amp;", "&amp; IF(lookups!$F$2-LEN(SOURCE!D1848) &gt;= 0, REPT(" ",lookups!$F$2-LEN(SOURCE!D1848)), "")&amp;
      SOURCE!E1848&amp;", "&amp; IF(lookups!$G$2-LEN(SOURCE!E1848) &gt;=0, REPT(" ",lookups!$G$2-LEN(SOURCE!E1848)), "")&amp;
      SOURCE!F1848&amp;", "&amp; IF(lookups!$H$2-LEN(SOURCE!F1848) &gt;= 0, REPT(" ",lookups!$H$2-LEN(SOURCE!F1848)+2), "")&amp;"("&amp;
      SUBSTITUTE(TEXT(SOURCE!G1848,"??0"),"  ","")&amp;" &lt;&lt; TAM_MAX_BITS) |"&amp; IF(lookups!$I$2-3 &gt;= 0, REPT(" ",MAX(1,lookups!$I$2-5+4+1-1-LEN(  IF(ISTEXT(SOURCE!H1848),SOURCE!H1848,  SUBSTITUTE(SUBSTITUTE(TEXT(SOURCE!H1848,"????0"),"  ","")," ",""))   ))), "")&amp;
       IF(ISTEXT(SOURCE!H1848),SOURCE!H1848, SUBSTITUTE(SUBSTITUTE(TEXT(SOURCE!H1848,"????0"),"  ","")," ",""))   &amp;","&amp; IF(lookups!$J$2-3 &gt;= 0, REPT(" ",lookups!$J$2-3-5), "")&amp;
      SOURCE!I1848&amp;
" | "&amp; IF(lookups!$K$2-LEN(SOURCE!I1848) &gt;= 0, REPT(" ",lookups!$K$2-LEN(SOURCE!I1848)), "")&amp;
      SOURCE!J1848&amp;      IF(lookups!$L$2-LEN(SOURCE!J1848) &gt;= 0, REPT(" ",lookups!$L$2-LEN(SOURCE!J1848)), "")&amp;
" | "&amp; IF(lookups!$K$2-LEN(SOURCE!I1848) &gt;= 0, REPT(" ",lookups!$K$2-LEN(SOURCE!I1848)), "")&amp;
      SOURCE!K1848&amp;      IF(lookups!$L$2-LEN(SOURCE!K1848) &gt;= 0, REPT(" ",lookups!$M$2-LEN(SOURCE!K1848)), "")&amp;
" | "&amp; SOURCE!L1848&amp;      IF(lookups!$O$2-LEN(SOURCE!L1848) &gt;= 0, REPT(" ",lookups!$O$2-LEN(SOURCE!L1848)), "")&amp;
" | "&amp; SOURCE!M1848&amp;      IF(lookups!$P$2-LEN(SOURCE!M1848) &gt;= 0, REPT(" ",lookups!$P$2-LEN(SOURCE!M1848)), "")&amp;
      "},"&amp;IF(SOURCE!O1848&lt;&gt;"",""&amp;SOURCE!O1848,"")
 )
)
)</f>
        <v>/* 1804 */  { fnMultiplySI,                 97,                          STD_DOT "m",                                   STD_DOT "m",                                   (0 &lt;&lt; TAM_MAX_BITS) |     0, CAT_NONE | SLS_ENABLED   | US_ENABLED   | EIM_DISABLED | PTP_DISABLED     },//JM PRE UNIT</v>
      </c>
    </row>
    <row r="1849" spans="1:1">
      <c r="A1849" s="80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IF(lookups!$E$2-LEN(SOURCE!C1849) &gt;= 0, REPT(" ",lookups!$E$2-LEN(SOURCE!C1849)), "")&amp;
      SOURCE!D1849&amp;", "&amp; IF(lookups!$F$2-LEN(SOURCE!D1849) &gt;= 0, REPT(" ",lookups!$F$2-LEN(SOURCE!D1849)), "")&amp;
      SOURCE!E1849&amp;", "&amp; IF(lookups!$G$2-LEN(SOURCE!E1849) &gt;=0, REPT(" ",lookups!$G$2-LEN(SOURCE!E1849)), "")&amp;
      SOURCE!F1849&amp;", "&amp; IF(lookups!$H$2-LEN(SOURCE!F1849) &gt;= 0, REPT(" ",lookups!$H$2-LEN(SOURCE!F1849)+2), "")&amp;"("&amp;
      SUBSTITUTE(TEXT(SOURCE!G1849,"??0"),"  ","")&amp;" &lt;&lt; TAM_MAX_BITS) |"&amp; IF(lookups!$I$2-3 &gt;= 0, REPT(" ",MAX(1,lookups!$I$2-5+4+1-1-LEN(  IF(ISTEXT(SOURCE!H1849),SOURCE!H1849,  SUBSTITUTE(SUBSTITUTE(TEXT(SOURCE!H1849,"????0"),"  ","")," ",""))   ))), "")&amp;
       IF(ISTEXT(SOURCE!H1849),SOURCE!H1849, SUBSTITUTE(SUBSTITUTE(TEXT(SOURCE!H1849,"????0"),"  ","")," ",""))   &amp;","&amp; IF(lookups!$J$2-3 &gt;= 0, REPT(" ",lookups!$J$2-3-5), "")&amp;
      SOURCE!I1849&amp;
" | "&amp; IF(lookups!$K$2-LEN(SOURCE!I1849) &gt;= 0, REPT(" ",lookups!$K$2-LEN(SOURCE!I1849)), "")&amp;
      SOURCE!J1849&amp;      IF(lookups!$L$2-LEN(SOURCE!J1849) &gt;= 0, REPT(" ",lookups!$L$2-LEN(SOURCE!J1849)), "")&amp;
" | "&amp; IF(lookups!$K$2-LEN(SOURCE!I1849) &gt;= 0, REPT(" ",lookups!$K$2-LEN(SOURCE!I1849)), "")&amp;
      SOURCE!K1849&amp;      IF(lookups!$L$2-LEN(SOURCE!K1849) &gt;= 0, REPT(" ",lookups!$M$2-LEN(SOURCE!K1849)), "")&amp;
" | "&amp; SOURCE!L1849&amp;      IF(lookups!$O$2-LEN(SOURCE!L1849) &gt;= 0, REPT(" ",lookups!$O$2-LEN(SOURCE!L1849)), "")&amp;
" | "&amp; SOURCE!M1849&amp;      IF(lookups!$P$2-LEN(SOURCE!M1849) &gt;= 0, REPT(" ",lookups!$P$2-LEN(SOURCE!M1849)), "")&amp;
      "},"&amp;IF(SOURCE!O1849&lt;&gt;"",""&amp;SOURCE!O1849,"")
 )
)
)</f>
        <v>/* 1805 */  { fnMultiplySI,                 103,                         STD_DOT "k",                                   STD_DOT "k",                                   (0 &lt;&lt; TAM_MAX_BITS) |     0, CAT_NONE | SLS_ENABLED   | US_ENABLED   | EIM_DISABLED | PTP_DISABLED     },//JM PRE UNIT</v>
      </c>
    </row>
    <row r="1850" spans="1:1">
      <c r="A1850" s="80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IF(lookups!$E$2-LEN(SOURCE!C1850) &gt;= 0, REPT(" ",lookups!$E$2-LEN(SOURCE!C1850)), "")&amp;
      SOURCE!D1850&amp;", "&amp; IF(lookups!$F$2-LEN(SOURCE!D1850) &gt;= 0, REPT(" ",lookups!$F$2-LEN(SOURCE!D1850)), "")&amp;
      SOURCE!E1850&amp;", "&amp; IF(lookups!$G$2-LEN(SOURCE!E1850) &gt;=0, REPT(" ",lookups!$G$2-LEN(SOURCE!E1850)), "")&amp;
      SOURCE!F1850&amp;", "&amp; IF(lookups!$H$2-LEN(SOURCE!F1850) &gt;= 0, REPT(" ",lookups!$H$2-LEN(SOURCE!F1850)+2), "")&amp;"("&amp;
      SUBSTITUTE(TEXT(SOURCE!G1850,"??0"),"  ","")&amp;" &lt;&lt; TAM_MAX_BITS) |"&amp; IF(lookups!$I$2-3 &gt;= 0, REPT(" ",MAX(1,lookups!$I$2-5+4+1-1-LEN(  IF(ISTEXT(SOURCE!H1850),SOURCE!H1850,  SUBSTITUTE(SUBSTITUTE(TEXT(SOURCE!H1850,"????0"),"  ","")," ",""))   ))), "")&amp;
       IF(ISTEXT(SOURCE!H1850),SOURCE!H1850, SUBSTITUTE(SUBSTITUTE(TEXT(SOURCE!H1850,"????0"),"  ","")," ",""))   &amp;","&amp; IF(lookups!$J$2-3 &gt;= 0, REPT(" ",lookups!$J$2-3-5), "")&amp;
      SOURCE!I1850&amp;
" | "&amp; IF(lookups!$K$2-LEN(SOURCE!I1850) &gt;= 0, REPT(" ",lookups!$K$2-LEN(SOURCE!I1850)), "")&amp;
      SOURCE!J1850&amp;      IF(lookups!$L$2-LEN(SOURCE!J1850) &gt;= 0, REPT(" ",lookups!$L$2-LEN(SOURCE!J1850)), "")&amp;
" | "&amp; IF(lookups!$K$2-LEN(SOURCE!I1850) &gt;= 0, REPT(" ",lookups!$K$2-LEN(SOURCE!I1850)), "")&amp;
      SOURCE!K1850&amp;      IF(lookups!$L$2-LEN(SOURCE!K1850) &gt;= 0, REPT(" ",lookups!$M$2-LEN(SOURCE!K1850)), "")&amp;
" | "&amp; SOURCE!L1850&amp;      IF(lookups!$O$2-LEN(SOURCE!L1850) &gt;= 0, REPT(" ",lookups!$O$2-LEN(SOURCE!L1850)), "")&amp;
" | "&amp; SOURCE!M1850&amp;      IF(lookups!$P$2-LEN(SOURCE!M1850) &gt;= 0, REPT(" ",lookups!$P$2-LEN(SOURCE!M1850)), "")&amp;
      "},"&amp;IF(SOURCE!O1850&lt;&gt;"",""&amp;SOURCE!O1850,"")
 )
)
)</f>
        <v>/* 1806 */  { fnMultiplySI,                 106,                         STD_DOT "M",                                   STD_DOT "M",                                   (0 &lt;&lt; TAM_MAX_BITS) |     0, CAT_NONE | SLS_ENABLED   | US_ENABLED   | EIM_DISABLED | PTP_DISABLED     },//JM PRE UNIT</v>
      </c>
    </row>
    <row r="1851" spans="1:1">
      <c r="A1851" s="80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IF(lookups!$E$2-LEN(SOURCE!C1851) &gt;= 0, REPT(" ",lookups!$E$2-LEN(SOURCE!C1851)), "")&amp;
      SOURCE!D1851&amp;", "&amp; IF(lookups!$F$2-LEN(SOURCE!D1851) &gt;= 0, REPT(" ",lookups!$F$2-LEN(SOURCE!D1851)), "")&amp;
      SOURCE!E1851&amp;", "&amp; IF(lookups!$G$2-LEN(SOURCE!E1851) &gt;=0, REPT(" ",lookups!$G$2-LEN(SOURCE!E1851)), "")&amp;
      SOURCE!F1851&amp;", "&amp; IF(lookups!$H$2-LEN(SOURCE!F1851) &gt;= 0, REPT(" ",lookups!$H$2-LEN(SOURCE!F1851)+2), "")&amp;"("&amp;
      SUBSTITUTE(TEXT(SOURCE!G1851,"??0"),"  ","")&amp;" &lt;&lt; TAM_MAX_BITS) |"&amp; IF(lookups!$I$2-3 &gt;= 0, REPT(" ",MAX(1,lookups!$I$2-5+4+1-1-LEN(  IF(ISTEXT(SOURCE!H1851),SOURCE!H1851,  SUBSTITUTE(SUBSTITUTE(TEXT(SOURCE!H1851,"????0"),"  ","")," ",""))   ))), "")&amp;
       IF(ISTEXT(SOURCE!H1851),SOURCE!H1851, SUBSTITUTE(SUBSTITUTE(TEXT(SOURCE!H1851,"????0"),"  ","")," ",""))   &amp;","&amp; IF(lookups!$J$2-3 &gt;= 0, REPT(" ",lookups!$J$2-3-5), "")&amp;
      SOURCE!I1851&amp;
" | "&amp; IF(lookups!$K$2-LEN(SOURCE!I1851) &gt;= 0, REPT(" ",lookups!$K$2-LEN(SOURCE!I1851)), "")&amp;
      SOURCE!J1851&amp;      IF(lookups!$L$2-LEN(SOURCE!J1851) &gt;= 0, REPT(" ",lookups!$L$2-LEN(SOURCE!J1851)), "")&amp;
" | "&amp; IF(lookups!$K$2-LEN(SOURCE!I1851) &gt;= 0, REPT(" ",lookups!$K$2-LEN(SOURCE!I1851)), "")&amp;
      SOURCE!K1851&amp;      IF(lookups!$L$2-LEN(SOURCE!K1851) &gt;= 0, REPT(" ",lookups!$M$2-LEN(SOURCE!K1851)), "")&amp;
" | "&amp; SOURCE!L1851&amp;      IF(lookups!$O$2-LEN(SOURCE!L1851) &gt;= 0, REPT(" ",lookups!$O$2-LEN(SOURCE!L1851)), "")&amp;
" | "&amp; SOURCE!M1851&amp;      IF(lookups!$P$2-LEN(SOURCE!M1851) &gt;= 0, REPT(" ",lookups!$P$2-LEN(SOURCE!M1851)), "")&amp;
      "},"&amp;IF(SOURCE!O1851&lt;&gt;"",""&amp;SOURCE!O1851,"")
 )
)
)</f>
        <v>/* 1807 */  { fnMultiplySI,                 109,                         STD_DOT "G",                                   STD_DOT "G",                                   (0 &lt;&lt; TAM_MAX_BITS) |     0, CAT_NONE | SLS_ENABLED   | US_ENABLED   | EIM_DISABLED | PTP_DISABLED     },//JM PRE UNIT</v>
      </c>
    </row>
    <row r="1852" spans="1:1">
      <c r="A1852" s="80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IF(lookups!$E$2-LEN(SOURCE!C1852) &gt;= 0, REPT(" ",lookups!$E$2-LEN(SOURCE!C1852)), "")&amp;
      SOURCE!D1852&amp;", "&amp; IF(lookups!$F$2-LEN(SOURCE!D1852) &gt;= 0, REPT(" ",lookups!$F$2-LEN(SOURCE!D1852)), "")&amp;
      SOURCE!E1852&amp;", "&amp; IF(lookups!$G$2-LEN(SOURCE!E1852) &gt;=0, REPT(" ",lookups!$G$2-LEN(SOURCE!E1852)), "")&amp;
      SOURCE!F1852&amp;", "&amp; IF(lookups!$H$2-LEN(SOURCE!F1852) &gt;= 0, REPT(" ",lookups!$H$2-LEN(SOURCE!F1852)+2), "")&amp;"("&amp;
      SUBSTITUTE(TEXT(SOURCE!G1852,"??0"),"  ","")&amp;" &lt;&lt; TAM_MAX_BITS) |"&amp; IF(lookups!$I$2-3 &gt;= 0, REPT(" ",MAX(1,lookups!$I$2-5+4+1-1-LEN(  IF(ISTEXT(SOURCE!H1852),SOURCE!H1852,  SUBSTITUTE(SUBSTITUTE(TEXT(SOURCE!H1852,"????0"),"  ","")," ",""))   ))), "")&amp;
       IF(ISTEXT(SOURCE!H1852),SOURCE!H1852, SUBSTITUTE(SUBSTITUTE(TEXT(SOURCE!H1852,"????0"),"  ","")," ",""))   &amp;","&amp; IF(lookups!$J$2-3 &gt;= 0, REPT(" ",lookups!$J$2-3-5), "")&amp;
      SOURCE!I1852&amp;
" | "&amp; IF(lookups!$K$2-LEN(SOURCE!I1852) &gt;= 0, REPT(" ",lookups!$K$2-LEN(SOURCE!I1852)), "")&amp;
      SOURCE!J1852&amp;      IF(lookups!$L$2-LEN(SOURCE!J1852) &gt;= 0, REPT(" ",lookups!$L$2-LEN(SOURCE!J1852)), "")&amp;
" | "&amp; IF(lookups!$K$2-LEN(SOURCE!I1852) &gt;= 0, REPT(" ",lookups!$K$2-LEN(SOURCE!I1852)), "")&amp;
      SOURCE!K1852&amp;      IF(lookups!$L$2-LEN(SOURCE!K1852) &gt;= 0, REPT(" ",lookups!$M$2-LEN(SOURCE!K1852)), "")&amp;
" | "&amp; SOURCE!L1852&amp;      IF(lookups!$O$2-LEN(SOURCE!L1852) &gt;= 0, REPT(" ",lookups!$O$2-LEN(SOURCE!L1852)), "")&amp;
" | "&amp; SOURCE!M1852&amp;      IF(lookups!$P$2-LEN(SOURCE!M1852) &gt;= 0, REPT(" ",lookups!$P$2-LEN(SOURCE!M1852)), "")&amp;
      "},"&amp;IF(SOURCE!O1852&lt;&gt;"",""&amp;SOURCE!O1852,"")
 )
)
)</f>
        <v>/* 1808 */  { fnMultiplySI,                 112,                         STD_DOT "T",                                   STD_DOT "T",                                   (0 &lt;&lt; TAM_MAX_BITS) |     0, CAT_NONE | SLS_ENABLED   | US_ENABLED   | EIM_DISABLED | PTP_DISABLED     },//JM PRE UNIT</v>
      </c>
    </row>
    <row r="1853" spans="1:1">
      <c r="A1853" s="80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IF(lookups!$E$2-LEN(SOURCE!C1853) &gt;= 0, REPT(" ",lookups!$E$2-LEN(SOURCE!C1853)), "")&amp;
      SOURCE!D1853&amp;", "&amp; IF(lookups!$F$2-LEN(SOURCE!D1853) &gt;= 0, REPT(" ",lookups!$F$2-LEN(SOURCE!D1853)), "")&amp;
      SOURCE!E1853&amp;", "&amp; IF(lookups!$G$2-LEN(SOURCE!E1853) &gt;=0, REPT(" ",lookups!$G$2-LEN(SOURCE!E1853)), "")&amp;
      SOURCE!F1853&amp;", "&amp; IF(lookups!$H$2-LEN(SOURCE!F1853) &gt;= 0, REPT(" ",lookups!$H$2-LEN(SOURCE!F1853)+2), "")&amp;"("&amp;
      SUBSTITUTE(TEXT(SOURCE!G1853,"??0"),"  ","")&amp;" &lt;&lt; TAM_MAX_BITS) |"&amp; IF(lookups!$I$2-3 &gt;= 0, REPT(" ",MAX(1,lookups!$I$2-5+4+1-1-LEN(  IF(ISTEXT(SOURCE!H1853),SOURCE!H1853,  SUBSTITUTE(SUBSTITUTE(TEXT(SOURCE!H1853,"????0"),"  ","")," ",""))   ))), "")&amp;
       IF(ISTEXT(SOURCE!H1853),SOURCE!H1853, SUBSTITUTE(SUBSTITUTE(TEXT(SOURCE!H1853,"????0"),"  ","")," ",""))   &amp;","&amp; IF(lookups!$J$2-3 &gt;= 0, REPT(" ",lookups!$J$2-3-5), "")&amp;
      SOURCE!I1853&amp;
" | "&amp; IF(lookups!$K$2-LEN(SOURCE!I1853) &gt;= 0, REPT(" ",lookups!$K$2-LEN(SOURCE!I1853)), "")&amp;
      SOURCE!J1853&amp;      IF(lookups!$L$2-LEN(SOURCE!J1853) &gt;= 0, REPT(" ",lookups!$L$2-LEN(SOURCE!J1853)), "")&amp;
" | "&amp; IF(lookups!$K$2-LEN(SOURCE!I1853) &gt;= 0, REPT(" ",lookups!$K$2-LEN(SOURCE!I1853)), "")&amp;
      SOURCE!K1853&amp;      IF(lookups!$L$2-LEN(SOURCE!K1853) &gt;= 0, REPT(" ",lookups!$M$2-LEN(SOURCE!K1853)), "")&amp;
" | "&amp; SOURCE!L1853&amp;      IF(lookups!$O$2-LEN(SOURCE!L1853) &gt;= 0, REPT(" ",lookups!$O$2-LEN(SOURCE!L1853)), "")&amp;
" | "&amp; SOURCE!M1853&amp;      IF(lookups!$P$2-LEN(SOURCE!M1853) &gt;= 0, REPT(" ",lookups!$P$2-LEN(SOURCE!M1853)), "")&amp;
      "},"&amp;IF(SOURCE!O1853&lt;&gt;"",""&amp;SOURCE!O1853,"")
 )
)
)</f>
        <v>/* 1809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54" spans="1:1">
      <c r="A1854" s="80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IF(lookups!$E$2-LEN(SOURCE!C1854) &gt;= 0, REPT(" ",lookups!$E$2-LEN(SOURCE!C1854)), "")&amp;
      SOURCE!D1854&amp;", "&amp; IF(lookups!$F$2-LEN(SOURCE!D1854) &gt;= 0, REPT(" ",lookups!$F$2-LEN(SOURCE!D1854)), "")&amp;
      SOURCE!E1854&amp;", "&amp; IF(lookups!$G$2-LEN(SOURCE!E1854) &gt;=0, REPT(" ",lookups!$G$2-LEN(SOURCE!E1854)), "")&amp;
      SOURCE!F1854&amp;", "&amp; IF(lookups!$H$2-LEN(SOURCE!F1854) &gt;= 0, REPT(" ",lookups!$H$2-LEN(SOURCE!F1854)+2), "")&amp;"("&amp;
      SUBSTITUTE(TEXT(SOURCE!G1854,"??0"),"  ","")&amp;" &lt;&lt; TAM_MAX_BITS) |"&amp; IF(lookups!$I$2-3 &gt;= 0, REPT(" ",MAX(1,lookups!$I$2-5+4+1-1-LEN(  IF(ISTEXT(SOURCE!H1854),SOURCE!H1854,  SUBSTITUTE(SUBSTITUTE(TEXT(SOURCE!H1854,"????0"),"  ","")," ",""))   ))), "")&amp;
       IF(ISTEXT(SOURCE!H1854),SOURCE!H1854, SUBSTITUTE(SUBSTITUTE(TEXT(SOURCE!H1854,"????0"),"  ","")," ",""))   &amp;","&amp; IF(lookups!$J$2-3 &gt;= 0, REPT(" ",lookups!$J$2-3-5), "")&amp;
      SOURCE!I1854&amp;
" | "&amp; IF(lookups!$K$2-LEN(SOURCE!I1854) &gt;= 0, REPT(" ",lookups!$K$2-LEN(SOURCE!I1854)), "")&amp;
      SOURCE!J1854&amp;      IF(lookups!$L$2-LEN(SOURCE!J1854) &gt;= 0, REPT(" ",lookups!$L$2-LEN(SOURCE!J1854)), "")&amp;
" | "&amp; IF(lookups!$K$2-LEN(SOURCE!I1854) &gt;= 0, REPT(" ",lookups!$K$2-LEN(SOURCE!I1854)), "")&amp;
      SOURCE!K1854&amp;      IF(lookups!$L$2-LEN(SOURCE!K1854) &gt;= 0, REPT(" ",lookups!$M$2-LEN(SOURCE!K1854)), "")&amp;
" | "&amp; SOURCE!L1854&amp;      IF(lookups!$O$2-LEN(SOURCE!L1854) &gt;= 0, REPT(" ",lookups!$O$2-LEN(SOURCE!L1854)), "")&amp;
" | "&amp; SOURCE!M1854&amp;      IF(lookups!$P$2-LEN(SOURCE!M1854) &gt;= 0, REPT(" ",lookups!$P$2-LEN(SOURCE!M1854)), "")&amp;
      "},"&amp;IF(SOURCE!O1854&lt;&gt;"",""&amp;SOURCE!O1854,"")
 )
)
)</f>
        <v>/* 1810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55" spans="1:1">
      <c r="A1855" s="80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IF(lookups!$E$2-LEN(SOURCE!C1855) &gt;= 0, REPT(" ",lookups!$E$2-LEN(SOURCE!C1855)), "")&amp;
      SOURCE!D1855&amp;", "&amp; IF(lookups!$F$2-LEN(SOURCE!D1855) &gt;= 0, REPT(" ",lookups!$F$2-LEN(SOURCE!D1855)), "")&amp;
      SOURCE!E1855&amp;", "&amp; IF(lookups!$G$2-LEN(SOURCE!E1855) &gt;=0, REPT(" ",lookups!$G$2-LEN(SOURCE!E1855)), "")&amp;
      SOURCE!F1855&amp;", "&amp; IF(lookups!$H$2-LEN(SOURCE!F1855) &gt;= 0, REPT(" ",lookups!$H$2-LEN(SOURCE!F1855)+2), "")&amp;"("&amp;
      SUBSTITUTE(TEXT(SOURCE!G1855,"??0"),"  ","")&amp;" &lt;&lt; TAM_MAX_BITS) |"&amp; IF(lookups!$I$2-3 &gt;= 0, REPT(" ",MAX(1,lookups!$I$2-5+4+1-1-LEN(  IF(ISTEXT(SOURCE!H1855),SOURCE!H1855,  SUBSTITUTE(SUBSTITUTE(TEXT(SOURCE!H1855,"????0"),"  ","")," ",""))   ))), "")&amp;
       IF(ISTEXT(SOURCE!H1855),SOURCE!H1855, SUBSTITUTE(SUBSTITUTE(TEXT(SOURCE!H1855,"????0"),"  ","")," ",""))   &amp;","&amp; IF(lookups!$J$2-3 &gt;= 0, REPT(" ",lookups!$J$2-3-5), "")&amp;
      SOURCE!I1855&amp;
" | "&amp; IF(lookups!$K$2-LEN(SOURCE!I1855) &gt;= 0, REPT(" ",lookups!$K$2-LEN(SOURCE!I1855)), "")&amp;
      SOURCE!J1855&amp;      IF(lookups!$L$2-LEN(SOURCE!J1855) &gt;= 0, REPT(" ",lookups!$L$2-LEN(SOURCE!J1855)), "")&amp;
" | "&amp; IF(lookups!$K$2-LEN(SOURCE!I1855) &gt;= 0, REPT(" ",lookups!$K$2-LEN(SOURCE!I1855)), "")&amp;
      SOURCE!K1855&amp;      IF(lookups!$L$2-LEN(SOURCE!K1855) &gt;= 0, REPT(" ",lookups!$M$2-LEN(SOURCE!K1855)), "")&amp;
" | "&amp; SOURCE!L1855&amp;      IF(lookups!$O$2-LEN(SOURCE!L1855) &gt;= 0, REPT(" ",lookups!$O$2-LEN(SOURCE!L1855)), "")&amp;
" | "&amp; SOURCE!M1855&amp;      IF(lookups!$P$2-LEN(SOURCE!M1855) &gt;= 0, REPT(" ",lookups!$P$2-LEN(SOURCE!M1855)), "")&amp;
      "},"&amp;IF(SOURCE!O1855&lt;&gt;"",""&amp;SOURCE!O1855,"")
 )
)
)</f>
        <v>/* 1811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56" spans="1:1">
      <c r="A1856" s="80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IF(lookups!$E$2-LEN(SOURCE!C1856) &gt;= 0, REPT(" ",lookups!$E$2-LEN(SOURCE!C1856)), "")&amp;
      SOURCE!D1856&amp;", "&amp; IF(lookups!$F$2-LEN(SOURCE!D1856) &gt;= 0, REPT(" ",lookups!$F$2-LEN(SOURCE!D1856)), "")&amp;
      SOURCE!E1856&amp;", "&amp; IF(lookups!$G$2-LEN(SOURCE!E1856) &gt;=0, REPT(" ",lookups!$G$2-LEN(SOURCE!E1856)), "")&amp;
      SOURCE!F1856&amp;", "&amp; IF(lookups!$H$2-LEN(SOURCE!F1856) &gt;= 0, REPT(" ",lookups!$H$2-LEN(SOURCE!F1856)+2), "")&amp;"("&amp;
      SUBSTITUTE(TEXT(SOURCE!G1856,"??0"),"  ","")&amp;" &lt;&lt; TAM_MAX_BITS) |"&amp; IF(lookups!$I$2-3 &gt;= 0, REPT(" ",MAX(1,lookups!$I$2-5+4+1-1-LEN(  IF(ISTEXT(SOURCE!H1856),SOURCE!H1856,  SUBSTITUTE(SUBSTITUTE(TEXT(SOURCE!H1856,"????0"),"  ","")," ",""))   ))), "")&amp;
       IF(ISTEXT(SOURCE!H1856),SOURCE!H1856, SUBSTITUTE(SUBSTITUTE(TEXT(SOURCE!H1856,"????0"),"  ","")," ",""))   &amp;","&amp; IF(lookups!$J$2-3 &gt;= 0, REPT(" ",lookups!$J$2-3-5), "")&amp;
      SOURCE!I1856&amp;
" | "&amp; IF(lookups!$K$2-LEN(SOURCE!I1856) &gt;= 0, REPT(" ",lookups!$K$2-LEN(SOURCE!I1856)), "")&amp;
      SOURCE!J1856&amp;      IF(lookups!$L$2-LEN(SOURCE!J1856) &gt;= 0, REPT(" ",lookups!$L$2-LEN(SOURCE!J1856)), "")&amp;
" | "&amp; IF(lookups!$K$2-LEN(SOURCE!I1856) &gt;= 0, REPT(" ",lookups!$K$2-LEN(SOURCE!I1856)), "")&amp;
      SOURCE!K1856&amp;      IF(lookups!$L$2-LEN(SOURCE!K1856) &gt;= 0, REPT(" ",lookups!$M$2-LEN(SOURCE!K1856)), "")&amp;
" | "&amp; SOURCE!L1856&amp;      IF(lookups!$O$2-LEN(SOURCE!L1856) &gt;= 0, REPT(" ",lookups!$O$2-LEN(SOURCE!L1856)), "")&amp;
" | "&amp; SOURCE!M1856&amp;      IF(lookups!$P$2-LEN(SOURCE!M1856) &gt;= 0, REPT(" ",lookups!$P$2-LEN(SOURCE!M1856)), "")&amp;
      "},"&amp;IF(SOURCE!O1856&lt;&gt;"",""&amp;SOURCE!O1856,"")
 )
)
)</f>
        <v>/* 1812 */  { fnJM,                         7,                           "Y" STD_SPACE_3_PER_EM STD_RIGHT_ARROW STD_SPACE_3_PER_EM STD_DELTA, "Y" STD_SPACE_3_PER_EM STD_RIGHT_ARROW STD_SPACE_3_PER_EM STD_DELTA, (0 &lt;&lt; TAM_MAX_BITS) |     0, CAT_FNCT | SLS_ENABLED   | US_UNCHANGED | EIM_DISABLED | PTP_NONE         },//JM EE</v>
      </c>
    </row>
    <row r="1857" spans="1:1">
      <c r="A1857" s="80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IF(lookups!$E$2-LEN(SOURCE!C1857) &gt;= 0, REPT(" ",lookups!$E$2-LEN(SOURCE!C1857)), "")&amp;
      SOURCE!D1857&amp;", "&amp; IF(lookups!$F$2-LEN(SOURCE!D1857) &gt;= 0, REPT(" ",lookups!$F$2-LEN(SOURCE!D1857)), "")&amp;
      SOURCE!E1857&amp;", "&amp; IF(lookups!$G$2-LEN(SOURCE!E1857) &gt;=0, REPT(" ",lookups!$G$2-LEN(SOURCE!E1857)), "")&amp;
      SOURCE!F1857&amp;", "&amp; IF(lookups!$H$2-LEN(SOURCE!F1857) &gt;= 0, REPT(" ",lookups!$H$2-LEN(SOURCE!F1857)+2), "")&amp;"("&amp;
      SUBSTITUTE(TEXT(SOURCE!G1857,"??0"),"  ","")&amp;" &lt;&lt; TAM_MAX_BITS) |"&amp; IF(lookups!$I$2-3 &gt;= 0, REPT(" ",MAX(1,lookups!$I$2-5+4+1-1-LEN(  IF(ISTEXT(SOURCE!H1857),SOURCE!H1857,  SUBSTITUTE(SUBSTITUTE(TEXT(SOURCE!H1857,"????0"),"  ","")," ",""))   ))), "")&amp;
       IF(ISTEXT(SOURCE!H1857),SOURCE!H1857, SUBSTITUTE(SUBSTITUTE(TEXT(SOURCE!H1857,"????0"),"  ","")," ",""))   &amp;","&amp; IF(lookups!$J$2-3 &gt;= 0, REPT(" ",lookups!$J$2-3-5), "")&amp;
      SOURCE!I1857&amp;
" | "&amp; IF(lookups!$K$2-LEN(SOURCE!I1857) &gt;= 0, REPT(" ",lookups!$K$2-LEN(SOURCE!I1857)), "")&amp;
      SOURCE!J1857&amp;      IF(lookups!$L$2-LEN(SOURCE!J1857) &gt;= 0, REPT(" ",lookups!$L$2-LEN(SOURCE!J1857)), "")&amp;
" | "&amp; IF(lookups!$K$2-LEN(SOURCE!I1857) &gt;= 0, REPT(" ",lookups!$K$2-LEN(SOURCE!I1857)), "")&amp;
      SOURCE!K1857&amp;      IF(lookups!$L$2-LEN(SOURCE!K1857) &gt;= 0, REPT(" ",lookups!$M$2-LEN(SOURCE!K1857)), "")&amp;
" | "&amp; SOURCE!L1857&amp;      IF(lookups!$O$2-LEN(SOURCE!L1857) &gt;= 0, REPT(" ",lookups!$O$2-LEN(SOURCE!L1857)), "")&amp;
" | "&amp; SOURCE!M1857&amp;      IF(lookups!$P$2-LEN(SOURCE!M1857) &gt;= 0, REPT(" ",lookups!$P$2-LEN(SOURCE!M1857)), "")&amp;
      "},"&amp;IF(SOURCE!O1857&lt;&gt;"",""&amp;SOURCE!O1857,"")
 )
)
)</f>
        <v>/* 1813 */  { fnJM,                         6,                           STD_DELTA STD_SPACE_3_PER_EM STD_RIGHT_ARROW STD_SPACE_3_PER_EM "Y", STD_DELTA STD_SPACE_3_PER_EM STD_RIGHT_ARROW STD_SPACE_3_PER_EM "Y", (0 &lt;&lt; TAM_MAX_BITS) |     0, CAT_FNCT | SLS_ENABLED   | US_ENABLED   | EIM_DISABLED | PTP_NONE         },//JM EE</v>
      </c>
    </row>
    <row r="1858" spans="1:1">
      <c r="A1858" s="80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IF(lookups!$E$2-LEN(SOURCE!C1858) &gt;= 0, REPT(" ",lookups!$E$2-LEN(SOURCE!C1858)), "")&amp;
      SOURCE!D1858&amp;", "&amp; IF(lookups!$F$2-LEN(SOURCE!D1858) &gt;= 0, REPT(" ",lookups!$F$2-LEN(SOURCE!D1858)), "")&amp;
      SOURCE!E1858&amp;", "&amp; IF(lookups!$G$2-LEN(SOURCE!E1858) &gt;=0, REPT(" ",lookups!$G$2-LEN(SOURCE!E1858)), "")&amp;
      SOURCE!F1858&amp;", "&amp; IF(lookups!$H$2-LEN(SOURCE!F1858) &gt;= 0, REPT(" ",lookups!$H$2-LEN(SOURCE!F1858)+2), "")&amp;"("&amp;
      SUBSTITUTE(TEXT(SOURCE!G1858,"??0"),"  ","")&amp;" &lt;&lt; TAM_MAX_BITS) |"&amp; IF(lookups!$I$2-3 &gt;= 0, REPT(" ",MAX(1,lookups!$I$2-5+4+1-1-LEN(  IF(ISTEXT(SOURCE!H1858),SOURCE!H1858,  SUBSTITUTE(SUBSTITUTE(TEXT(SOURCE!H1858,"????0"),"  ","")," ",""))   ))), "")&amp;
       IF(ISTEXT(SOURCE!H1858),SOURCE!H1858, SUBSTITUTE(SUBSTITUTE(TEXT(SOURCE!H1858,"????0"),"  ","")," ",""))   &amp;","&amp; IF(lookups!$J$2-3 &gt;= 0, REPT(" ",lookups!$J$2-3-5), "")&amp;
      SOURCE!I1858&amp;
" | "&amp; IF(lookups!$K$2-LEN(SOURCE!I1858) &gt;= 0, REPT(" ",lookups!$K$2-LEN(SOURCE!I1858)), "")&amp;
      SOURCE!J1858&amp;      IF(lookups!$L$2-LEN(SOURCE!J1858) &gt;= 0, REPT(" ",lookups!$L$2-LEN(SOURCE!J1858)), "")&amp;
" | "&amp; IF(lookups!$K$2-LEN(SOURCE!I1858) &gt;= 0, REPT(" ",lookups!$K$2-LEN(SOURCE!I1858)), "")&amp;
      SOURCE!K1858&amp;      IF(lookups!$L$2-LEN(SOURCE!K1858) &gt;= 0, REPT(" ",lookups!$M$2-LEN(SOURCE!K1858)), "")&amp;
" | "&amp; SOURCE!L1858&amp;      IF(lookups!$O$2-LEN(SOURCE!L1858) &gt;= 0, REPT(" ",lookups!$O$2-LEN(SOURCE!L1858)), "")&amp;
" | "&amp; SOURCE!M1858&amp;      IF(lookups!$P$2-LEN(SOURCE!M1858) &gt;= 0, REPT(" ",lookups!$P$2-LEN(SOURCE!M1858)), "")&amp;
      "},"&amp;IF(SOURCE!O1858&lt;&gt;"",""&amp;SOURCE!O1858,"")
 )
)
)</f>
        <v>/* 1814 */  { fnJM,                         9,                           "AtoSYM",                                      STD_RIGHT_ARROW STD_SPACE_3_PER_EM "012",      (0 &lt;&lt; TAM_MAX_BITS) |     0, CAT_FNCT | SLS_ENABLED   | US_ENABLED   | EIM_DISABLED | PTP_NONE         },//JM EE</v>
      </c>
    </row>
    <row r="1859" spans="1:1">
      <c r="A1859" s="80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IF(lookups!$E$2-LEN(SOURCE!C1859) &gt;= 0, REPT(" ",lookups!$E$2-LEN(SOURCE!C1859)), "")&amp;
      SOURCE!D1859&amp;", "&amp; IF(lookups!$F$2-LEN(SOURCE!D1859) &gt;= 0, REPT(" ",lookups!$F$2-LEN(SOURCE!D1859)), "")&amp;
      SOURCE!E1859&amp;", "&amp; IF(lookups!$G$2-LEN(SOURCE!E1859) &gt;=0, REPT(" ",lookups!$G$2-LEN(SOURCE!E1859)), "")&amp;
      SOURCE!F1859&amp;", "&amp; IF(lookups!$H$2-LEN(SOURCE!F1859) &gt;= 0, REPT(" ",lookups!$H$2-LEN(SOURCE!F1859)+2), "")&amp;"("&amp;
      SUBSTITUTE(TEXT(SOURCE!G1859,"??0"),"  ","")&amp;" &lt;&lt; TAM_MAX_BITS) |"&amp; IF(lookups!$I$2-3 &gt;= 0, REPT(" ",MAX(1,lookups!$I$2-5+4+1-1-LEN(  IF(ISTEXT(SOURCE!H1859),SOURCE!H1859,  SUBSTITUTE(SUBSTITUTE(TEXT(SOURCE!H1859,"????0"),"  ","")," ",""))   ))), "")&amp;
       IF(ISTEXT(SOURCE!H1859),SOURCE!H1859, SUBSTITUTE(SUBSTITUTE(TEXT(SOURCE!H1859,"????0"),"  ","")," ",""))   &amp;","&amp; IF(lookups!$J$2-3 &gt;= 0, REPT(" ",lookups!$J$2-3-5), "")&amp;
      SOURCE!I1859&amp;
" | "&amp; IF(lookups!$K$2-LEN(SOURCE!I1859) &gt;= 0, REPT(" ",lookups!$K$2-LEN(SOURCE!I1859)), "")&amp;
      SOURCE!J1859&amp;      IF(lookups!$L$2-LEN(SOURCE!J1859) &gt;= 0, REPT(" ",lookups!$L$2-LEN(SOURCE!J1859)), "")&amp;
" | "&amp; IF(lookups!$K$2-LEN(SOURCE!I1859) &gt;= 0, REPT(" ",lookups!$K$2-LEN(SOURCE!I1859)), "")&amp;
      SOURCE!K1859&amp;      IF(lookups!$L$2-LEN(SOURCE!K1859) &gt;= 0, REPT(" ",lookups!$M$2-LEN(SOURCE!K1859)), "")&amp;
" | "&amp; SOURCE!L1859&amp;      IF(lookups!$O$2-LEN(SOURCE!L1859) &gt;= 0, REPT(" ",lookups!$O$2-LEN(SOURCE!L1859)), "")&amp;
" | "&amp; SOURCE!M1859&amp;      IF(lookups!$P$2-LEN(SOURCE!M1859) &gt;= 0, REPT(" ",lookups!$P$2-LEN(SOURCE!M1859)), "")&amp;
      "},"&amp;IF(SOURCE!O1859&lt;&gt;"",""&amp;SOURCE!O1859,"")
 )
)
)</f>
        <v>/* 1815 */  { fnJM,                         8,                           "SYMtoA",                                      STD_RIGHT_ARROW STD_SPACE_3_PER_EM "abc",      (0 &lt;&lt; TAM_MAX_BITS) |     0, CAT_FNCT | SLS_ENABLED   | US_ENABLED   | EIM_DISABLED | PTP_NONE         },//JM EE</v>
      </c>
    </row>
    <row r="1860" spans="1:1">
      <c r="A1860" s="80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IF(lookups!$E$2-LEN(SOURCE!C1860) &gt;= 0, REPT(" ",lookups!$E$2-LEN(SOURCE!C1860)), "")&amp;
      SOURCE!D1860&amp;", "&amp; IF(lookups!$F$2-LEN(SOURCE!D1860) &gt;= 0, REPT(" ",lookups!$F$2-LEN(SOURCE!D1860)), "")&amp;
      SOURCE!E1860&amp;", "&amp; IF(lookups!$G$2-LEN(SOURCE!E1860) &gt;=0, REPT(" ",lookups!$G$2-LEN(SOURCE!E1860)), "")&amp;
      SOURCE!F1860&amp;", "&amp; IF(lookups!$H$2-LEN(SOURCE!F1860) &gt;= 0, REPT(" ",lookups!$H$2-LEN(SOURCE!F1860)+2), "")&amp;"("&amp;
      SUBSTITUTE(TEXT(SOURCE!G1860,"??0"),"  ","")&amp;" &lt;&lt; TAM_MAX_BITS) |"&amp; IF(lookups!$I$2-3 &gt;= 0, REPT(" ",MAX(1,lookups!$I$2-5+4+1-1-LEN(  IF(ISTEXT(SOURCE!H1860),SOURCE!H1860,  SUBSTITUTE(SUBSTITUTE(TEXT(SOURCE!H1860,"????0"),"  ","")," ",""))   ))), "")&amp;
       IF(ISTEXT(SOURCE!H1860),SOURCE!H1860, SUBSTITUTE(SUBSTITUTE(TEXT(SOURCE!H1860,"????0"),"  ","")," ",""))   &amp;","&amp; IF(lookups!$J$2-3 &gt;= 0, REPT(" ",lookups!$J$2-3-5), "")&amp;
      SOURCE!I1860&amp;
" | "&amp; IF(lookups!$K$2-LEN(SOURCE!I1860) &gt;= 0, REPT(" ",lookups!$K$2-LEN(SOURCE!I1860)), "")&amp;
      SOURCE!J1860&amp;      IF(lookups!$L$2-LEN(SOURCE!J1860) &gt;= 0, REPT(" ",lookups!$L$2-LEN(SOURCE!J1860)), "")&amp;
" | "&amp; IF(lookups!$K$2-LEN(SOURCE!I1860) &gt;= 0, REPT(" ",lookups!$K$2-LEN(SOURCE!I1860)), "")&amp;
      SOURCE!K1860&amp;      IF(lookups!$L$2-LEN(SOURCE!K1860) &gt;= 0, REPT(" ",lookups!$M$2-LEN(SOURCE!K1860)), "")&amp;
" | "&amp; SOURCE!L1860&amp;      IF(lookups!$O$2-LEN(SOURCE!L1860) &gt;= 0, REPT(" ",lookups!$O$2-LEN(SOURCE!L1860)), "")&amp;
" | "&amp; SOURCE!M1860&amp;      IF(lookups!$P$2-LEN(SOURCE!M1860) &gt;= 0, REPT(" ",lookups!$P$2-LEN(SOURCE!M1860)), "")&amp;
      "},"&amp;IF(SOURCE!O1860&lt;&gt;"",""&amp;SOURCE!O1860,"")
 )
)
)</f>
        <v>/* 1816 */  { fnEulersFormula,              NOPARAM,                     STD_EulerE STD_SUP_i STD_SUP_x,                STD_EulerE STD_SUP_i STD_SUP_x,                (0 &lt;&lt; TAM_MAX_BITS) |     0, CAT_FNCT | SLS_ENABLED   | US_ENABLED   | EIM_DISABLED | PTP_NONE         },</v>
      </c>
    </row>
    <row r="1861" spans="1:1">
      <c r="A1861" s="80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IF(lookups!$E$2-LEN(SOURCE!C1861) &gt;= 0, REPT(" ",lookups!$E$2-LEN(SOURCE!C1861)), "")&amp;
      SOURCE!D1861&amp;", "&amp; IF(lookups!$F$2-LEN(SOURCE!D1861) &gt;= 0, REPT(" ",lookups!$F$2-LEN(SOURCE!D1861)), "")&amp;
      SOURCE!E1861&amp;", "&amp; IF(lookups!$G$2-LEN(SOURCE!E1861) &gt;=0, REPT(" ",lookups!$G$2-LEN(SOURCE!E1861)), "")&amp;
      SOURCE!F1861&amp;", "&amp; IF(lookups!$H$2-LEN(SOURCE!F1861) &gt;= 0, REPT(" ",lookups!$H$2-LEN(SOURCE!F1861)+2), "")&amp;"("&amp;
      SUBSTITUTE(TEXT(SOURCE!G1861,"??0"),"  ","")&amp;" &lt;&lt; TAM_MAX_BITS) |"&amp; IF(lookups!$I$2-3 &gt;= 0, REPT(" ",MAX(1,lookups!$I$2-5+4+1-1-LEN(  IF(ISTEXT(SOURCE!H1861),SOURCE!H1861,  SUBSTITUTE(SUBSTITUTE(TEXT(SOURCE!H1861,"????0"),"  ","")," ",""))   ))), "")&amp;
       IF(ISTEXT(SOURCE!H1861),SOURCE!H1861, SUBSTITUTE(SUBSTITUTE(TEXT(SOURCE!H1861,"????0"),"  ","")," ",""))   &amp;","&amp; IF(lookups!$J$2-3 &gt;= 0, REPT(" ",lookups!$J$2-3-5), "")&amp;
      SOURCE!I1861&amp;
" | "&amp; IF(lookups!$K$2-LEN(SOURCE!I1861) &gt;= 0, REPT(" ",lookups!$K$2-LEN(SOURCE!I1861)), "")&amp;
      SOURCE!J1861&amp;      IF(lookups!$L$2-LEN(SOURCE!J1861) &gt;= 0, REPT(" ",lookups!$L$2-LEN(SOURCE!J1861)), "")&amp;
" | "&amp; IF(lookups!$K$2-LEN(SOURCE!I1861) &gt;= 0, REPT(" ",lookups!$K$2-LEN(SOURCE!I1861)), "")&amp;
      SOURCE!K1861&amp;      IF(lookups!$L$2-LEN(SOURCE!K1861) &gt;= 0, REPT(" ",lookups!$M$2-LEN(SOURCE!K1861)), "")&amp;
" | "&amp; SOURCE!L1861&amp;      IF(lookups!$O$2-LEN(SOURCE!L1861) &gt;= 0, REPT(" ",lookups!$O$2-LEN(SOURCE!L1861)), "")&amp;
" | "&amp; SOURCE!M1861&amp;      IF(lookups!$P$2-LEN(SOURCE!M1861) &gt;= 0, REPT(" ",lookups!$P$2-LEN(SOURCE!M1861)), "")&amp;
      "},"&amp;IF(SOURCE!O1861&lt;&gt;"",""&amp;SOURCE!O1861,"")
 )
)
)</f>
        <v>/* 1817 */  { fnJM,                         11,                          "STO" STD_SPACE_3_PER_EM "3Z",                 "STO" STD_SPACE_3_PER_EM "3Z",                 (0 &lt;&lt; TAM_MAX_BITS) |     0, CAT_FNCT | SLS_ENABLED   | US_ENABLED   | EIM_DISABLED | PTP_NONE         },//JM EE</v>
      </c>
    </row>
    <row r="1862" spans="1:1">
      <c r="A1862" s="80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IF(lookups!$E$2-LEN(SOURCE!C1862) &gt;= 0, REPT(" ",lookups!$E$2-LEN(SOURCE!C1862)), "")&amp;
      SOURCE!D1862&amp;", "&amp; IF(lookups!$F$2-LEN(SOURCE!D1862) &gt;= 0, REPT(" ",lookups!$F$2-LEN(SOURCE!D1862)), "")&amp;
      SOURCE!E1862&amp;", "&amp; IF(lookups!$G$2-LEN(SOURCE!E1862) &gt;=0, REPT(" ",lookups!$G$2-LEN(SOURCE!E1862)), "")&amp;
      SOURCE!F1862&amp;", "&amp; IF(lookups!$H$2-LEN(SOURCE!F1862) &gt;= 0, REPT(" ",lookups!$H$2-LEN(SOURCE!F1862)+2), "")&amp;"("&amp;
      SUBSTITUTE(TEXT(SOURCE!G1862,"??0"),"  ","")&amp;" &lt;&lt; TAM_MAX_BITS) |"&amp; IF(lookups!$I$2-3 &gt;= 0, REPT(" ",MAX(1,lookups!$I$2-5+4+1-1-LEN(  IF(ISTEXT(SOURCE!H1862),SOURCE!H1862,  SUBSTITUTE(SUBSTITUTE(TEXT(SOURCE!H1862,"????0"),"  ","")," ",""))   ))), "")&amp;
       IF(ISTEXT(SOURCE!H1862),SOURCE!H1862, SUBSTITUTE(SUBSTITUTE(TEXT(SOURCE!H1862,"????0"),"  ","")," ",""))   &amp;","&amp; IF(lookups!$J$2-3 &gt;= 0, REPT(" ",lookups!$J$2-3-5), "")&amp;
      SOURCE!I1862&amp;
" | "&amp; IF(lookups!$K$2-LEN(SOURCE!I1862) &gt;= 0, REPT(" ",lookups!$K$2-LEN(SOURCE!I1862)), "")&amp;
      SOURCE!J1862&amp;      IF(lookups!$L$2-LEN(SOURCE!J1862) &gt;= 0, REPT(" ",lookups!$L$2-LEN(SOURCE!J1862)), "")&amp;
" | "&amp; IF(lookups!$K$2-LEN(SOURCE!I1862) &gt;= 0, REPT(" ",lookups!$K$2-LEN(SOURCE!I1862)), "")&amp;
      SOURCE!K1862&amp;      IF(lookups!$L$2-LEN(SOURCE!K1862) &gt;= 0, REPT(" ",lookups!$M$2-LEN(SOURCE!K1862)), "")&amp;
" | "&amp; SOURCE!L1862&amp;      IF(lookups!$O$2-LEN(SOURCE!L1862) &gt;= 0, REPT(" ",lookups!$O$2-LEN(SOURCE!L1862)), "")&amp;
" | "&amp; SOURCE!M1862&amp;      IF(lookups!$P$2-LEN(SOURCE!M1862) &gt;= 0, REPT(" ",lookups!$P$2-LEN(SOURCE!M1862)), "")&amp;
      "},"&amp;IF(SOURCE!O1862&lt;&gt;"",""&amp;SOURCE!O1862,"")
 )
)
)</f>
        <v>/* 1818 */  { fnJM,                         12,                          "RCL" STD_SPACE_3_PER_EM "3Z",                 "RCL" STD_SPACE_3_PER_EM "3Z",                 (0 &lt;&lt; TAM_MAX_BITS) |     0, CAT_FNCT | SLS_ENABLED   | US_ENABLED   | EIM_DISABLED | PTP_NONE         },//JM EE</v>
      </c>
    </row>
    <row r="1863" spans="1:1">
      <c r="A1863" s="80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IF(lookups!$E$2-LEN(SOURCE!C1863) &gt;= 0, REPT(" ",lookups!$E$2-LEN(SOURCE!C1863)), "")&amp;
      SOURCE!D1863&amp;", "&amp; IF(lookups!$F$2-LEN(SOURCE!D1863) &gt;= 0, REPT(" ",lookups!$F$2-LEN(SOURCE!D1863)), "")&amp;
      SOURCE!E1863&amp;", "&amp; IF(lookups!$G$2-LEN(SOURCE!E1863) &gt;=0, REPT(" ",lookups!$G$2-LEN(SOURCE!E1863)), "")&amp;
      SOURCE!F1863&amp;", "&amp; IF(lookups!$H$2-LEN(SOURCE!F1863) &gt;= 0, REPT(" ",lookups!$H$2-LEN(SOURCE!F1863)+2), "")&amp;"("&amp;
      SUBSTITUTE(TEXT(SOURCE!G1863,"??0"),"  ","")&amp;" &lt;&lt; TAM_MAX_BITS) |"&amp; IF(lookups!$I$2-3 &gt;= 0, REPT(" ",MAX(1,lookups!$I$2-5+4+1-1-LEN(  IF(ISTEXT(SOURCE!H1863),SOURCE!H1863,  SUBSTITUTE(SUBSTITUTE(TEXT(SOURCE!H1863,"????0"),"  ","")," ",""))   ))), "")&amp;
       IF(ISTEXT(SOURCE!H1863),SOURCE!H1863, SUBSTITUTE(SUBSTITUTE(TEXT(SOURCE!H1863,"????0"),"  ","")," ",""))   &amp;","&amp; IF(lookups!$J$2-3 &gt;= 0, REPT(" ",lookups!$J$2-3-5), "")&amp;
      SOURCE!I1863&amp;
" | "&amp; IF(lookups!$K$2-LEN(SOURCE!I1863) &gt;= 0, REPT(" ",lookups!$K$2-LEN(SOURCE!I1863)), "")&amp;
      SOURCE!J1863&amp;      IF(lookups!$L$2-LEN(SOURCE!J1863) &gt;= 0, REPT(" ",lookups!$L$2-LEN(SOURCE!J1863)), "")&amp;
" | "&amp; IF(lookups!$K$2-LEN(SOURCE!I1863) &gt;= 0, REPT(" ",lookups!$K$2-LEN(SOURCE!I1863)), "")&amp;
      SOURCE!K1863&amp;      IF(lookups!$L$2-LEN(SOURCE!K1863) &gt;= 0, REPT(" ",lookups!$M$2-LEN(SOURCE!K1863)), "")&amp;
" | "&amp; SOURCE!L1863&amp;      IF(lookups!$O$2-LEN(SOURCE!L1863) &gt;= 0, REPT(" ",lookups!$O$2-LEN(SOURCE!L1863)), "")&amp;
" | "&amp; SOURCE!M1863&amp;      IF(lookups!$P$2-LEN(SOURCE!M1863) &gt;= 0, REPT(" ",lookups!$P$2-LEN(SOURCE!M1863)), "")&amp;
      "},"&amp;IF(SOURCE!O1863&lt;&gt;"",""&amp;SOURCE!O1863,"")
 )
)
)</f>
        <v>/* 1819 */  { fnJM,                         13,                          "STO" STD_SPACE_3_PER_EM "3V",                 "STO" STD_SPACE_3_PER_EM "3V",                 (0 &lt;&lt; TAM_MAX_BITS) |     0, CAT_FNCT | SLS_ENABLED   | US_ENABLED   | EIM_DISABLED | PTP_NONE         },//JM EE</v>
      </c>
    </row>
    <row r="1864" spans="1:1">
      <c r="A1864" s="80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IF(lookups!$E$2-LEN(SOURCE!C1864) &gt;= 0, REPT(" ",lookups!$E$2-LEN(SOURCE!C1864)), "")&amp;
      SOURCE!D1864&amp;", "&amp; IF(lookups!$F$2-LEN(SOURCE!D1864) &gt;= 0, REPT(" ",lookups!$F$2-LEN(SOURCE!D1864)), "")&amp;
      SOURCE!E1864&amp;", "&amp; IF(lookups!$G$2-LEN(SOURCE!E1864) &gt;=0, REPT(" ",lookups!$G$2-LEN(SOURCE!E1864)), "")&amp;
      SOURCE!F1864&amp;", "&amp; IF(lookups!$H$2-LEN(SOURCE!F1864) &gt;= 0, REPT(" ",lookups!$H$2-LEN(SOURCE!F1864)+2), "")&amp;"("&amp;
      SUBSTITUTE(TEXT(SOURCE!G1864,"??0"),"  ","")&amp;" &lt;&lt; TAM_MAX_BITS) |"&amp; IF(lookups!$I$2-3 &gt;= 0, REPT(" ",MAX(1,lookups!$I$2-5+4+1-1-LEN(  IF(ISTEXT(SOURCE!H1864),SOURCE!H1864,  SUBSTITUTE(SUBSTITUTE(TEXT(SOURCE!H1864,"????0"),"  ","")," ",""))   ))), "")&amp;
       IF(ISTEXT(SOURCE!H1864),SOURCE!H1864, SUBSTITUTE(SUBSTITUTE(TEXT(SOURCE!H1864,"????0"),"  ","")," ",""))   &amp;","&amp; IF(lookups!$J$2-3 &gt;= 0, REPT(" ",lookups!$J$2-3-5), "")&amp;
      SOURCE!I1864&amp;
" | "&amp; IF(lookups!$K$2-LEN(SOURCE!I1864) &gt;= 0, REPT(" ",lookups!$K$2-LEN(SOURCE!I1864)), "")&amp;
      SOURCE!J1864&amp;      IF(lookups!$L$2-LEN(SOURCE!J1864) &gt;= 0, REPT(" ",lookups!$L$2-LEN(SOURCE!J1864)), "")&amp;
" | "&amp; IF(lookups!$K$2-LEN(SOURCE!I1864) &gt;= 0, REPT(" ",lookups!$K$2-LEN(SOURCE!I1864)), "")&amp;
      SOURCE!K1864&amp;      IF(lookups!$L$2-LEN(SOURCE!K1864) &gt;= 0, REPT(" ",lookups!$M$2-LEN(SOURCE!K1864)), "")&amp;
" | "&amp; SOURCE!L1864&amp;      IF(lookups!$O$2-LEN(SOURCE!L1864) &gt;= 0, REPT(" ",lookups!$O$2-LEN(SOURCE!L1864)), "")&amp;
" | "&amp; SOURCE!M1864&amp;      IF(lookups!$P$2-LEN(SOURCE!M1864) &gt;= 0, REPT(" ",lookups!$P$2-LEN(SOURCE!M1864)), "")&amp;
      "},"&amp;IF(SOURCE!O1864&lt;&gt;"",""&amp;SOURCE!O1864,"")
 )
)
)</f>
        <v>/* 1820 */  { fnJM,                         14,                          "RCL" STD_SPACE_3_PER_EM "3V",                 "RCL" STD_SPACE_3_PER_EM "3V",                 (0 &lt;&lt; TAM_MAX_BITS) |     0, CAT_FNCT | SLS_ENABLED   | US_ENABLED   | EIM_DISABLED | PTP_NONE         },//JM EE</v>
      </c>
    </row>
    <row r="1865" spans="1:1">
      <c r="A1865" s="80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IF(lookups!$E$2-LEN(SOURCE!C1865) &gt;= 0, REPT(" ",lookups!$E$2-LEN(SOURCE!C1865)), "")&amp;
      SOURCE!D1865&amp;", "&amp; IF(lookups!$F$2-LEN(SOURCE!D1865) &gt;= 0, REPT(" ",lookups!$F$2-LEN(SOURCE!D1865)), "")&amp;
      SOURCE!E1865&amp;", "&amp; IF(lookups!$G$2-LEN(SOURCE!E1865) &gt;=0, REPT(" ",lookups!$G$2-LEN(SOURCE!E1865)), "")&amp;
      SOURCE!F1865&amp;", "&amp; IF(lookups!$H$2-LEN(SOURCE!F1865) &gt;= 0, REPT(" ",lookups!$H$2-LEN(SOURCE!F1865)+2), "")&amp;"("&amp;
      SUBSTITUTE(TEXT(SOURCE!G1865,"??0"),"  ","")&amp;" &lt;&lt; TAM_MAX_BITS) |"&amp; IF(lookups!$I$2-3 &gt;= 0, REPT(" ",MAX(1,lookups!$I$2-5+4+1-1-LEN(  IF(ISTEXT(SOURCE!H1865),SOURCE!H1865,  SUBSTITUTE(SUBSTITUTE(TEXT(SOURCE!H1865,"????0"),"  ","")," ",""))   ))), "")&amp;
       IF(ISTEXT(SOURCE!H1865),SOURCE!H1865, SUBSTITUTE(SUBSTITUTE(TEXT(SOURCE!H1865,"????0"),"  ","")," ",""))   &amp;","&amp; IF(lookups!$J$2-3 &gt;= 0, REPT(" ",lookups!$J$2-3-5), "")&amp;
      SOURCE!I1865&amp;
" | "&amp; IF(lookups!$K$2-LEN(SOURCE!I1865) &gt;= 0, REPT(" ",lookups!$K$2-LEN(SOURCE!I1865)), "")&amp;
      SOURCE!J1865&amp;      IF(lookups!$L$2-LEN(SOURCE!J1865) &gt;= 0, REPT(" ",lookups!$L$2-LEN(SOURCE!J1865)), "")&amp;
" | "&amp; IF(lookups!$K$2-LEN(SOURCE!I1865) &gt;= 0, REPT(" ",lookups!$K$2-LEN(SOURCE!I1865)), "")&amp;
      SOURCE!K1865&amp;      IF(lookups!$L$2-LEN(SOURCE!K1865) &gt;= 0, REPT(" ",lookups!$M$2-LEN(SOURCE!K1865)), "")&amp;
" | "&amp; SOURCE!L1865&amp;      IF(lookups!$O$2-LEN(SOURCE!L1865) &gt;= 0, REPT(" ",lookups!$O$2-LEN(SOURCE!L1865)), "")&amp;
" | "&amp; SOURCE!M1865&amp;      IF(lookups!$P$2-LEN(SOURCE!M1865) &gt;= 0, REPT(" ",lookups!$P$2-LEN(SOURCE!M1865)), "")&amp;
      "},"&amp;IF(SOURCE!O1865&lt;&gt;"",""&amp;SOURCE!O1865,"")
 )
)
)</f>
        <v>/* 1821 */  { fnJM,                         15,                          "STO" STD_SPACE_3_PER_EM "3I",                 "STO" STD_SPACE_3_PER_EM "3I",                 (0 &lt;&lt; TAM_MAX_BITS) |     0, CAT_FNCT | SLS_ENABLED   | US_ENABLED   | EIM_DISABLED | PTP_NONE         },//JM EE</v>
      </c>
    </row>
    <row r="1866" spans="1:1">
      <c r="A1866" s="80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IF(lookups!$E$2-LEN(SOURCE!C1866) &gt;= 0, REPT(" ",lookups!$E$2-LEN(SOURCE!C1866)), "")&amp;
      SOURCE!D1866&amp;", "&amp; IF(lookups!$F$2-LEN(SOURCE!D1866) &gt;= 0, REPT(" ",lookups!$F$2-LEN(SOURCE!D1866)), "")&amp;
      SOURCE!E1866&amp;", "&amp; IF(lookups!$G$2-LEN(SOURCE!E1866) &gt;=0, REPT(" ",lookups!$G$2-LEN(SOURCE!E1866)), "")&amp;
      SOURCE!F1866&amp;", "&amp; IF(lookups!$H$2-LEN(SOURCE!F1866) &gt;= 0, REPT(" ",lookups!$H$2-LEN(SOURCE!F1866)+2), "")&amp;"("&amp;
      SUBSTITUTE(TEXT(SOURCE!G1866,"??0"),"  ","")&amp;" &lt;&lt; TAM_MAX_BITS) |"&amp; IF(lookups!$I$2-3 &gt;= 0, REPT(" ",MAX(1,lookups!$I$2-5+4+1-1-LEN(  IF(ISTEXT(SOURCE!H1866),SOURCE!H1866,  SUBSTITUTE(SUBSTITUTE(TEXT(SOURCE!H1866,"????0"),"  ","")," ",""))   ))), "")&amp;
       IF(ISTEXT(SOURCE!H1866),SOURCE!H1866, SUBSTITUTE(SUBSTITUTE(TEXT(SOURCE!H1866,"????0"),"  ","")," ",""))   &amp;","&amp; IF(lookups!$J$2-3 &gt;= 0, REPT(" ",lookups!$J$2-3-5), "")&amp;
      SOURCE!I1866&amp;
" | "&amp; IF(lookups!$K$2-LEN(SOURCE!I1866) &gt;= 0, REPT(" ",lookups!$K$2-LEN(SOURCE!I1866)), "")&amp;
      SOURCE!J1866&amp;      IF(lookups!$L$2-LEN(SOURCE!J1866) &gt;= 0, REPT(" ",lookups!$L$2-LEN(SOURCE!J1866)), "")&amp;
" | "&amp; IF(lookups!$K$2-LEN(SOURCE!I1866) &gt;= 0, REPT(" ",lookups!$K$2-LEN(SOURCE!I1866)), "")&amp;
      SOURCE!K1866&amp;      IF(lookups!$L$2-LEN(SOURCE!K1866) &gt;= 0, REPT(" ",lookups!$M$2-LEN(SOURCE!K1866)), "")&amp;
" | "&amp; SOURCE!L1866&amp;      IF(lookups!$O$2-LEN(SOURCE!L1866) &gt;= 0, REPT(" ",lookups!$O$2-LEN(SOURCE!L1866)), "")&amp;
" | "&amp; SOURCE!M1866&amp;      IF(lookups!$P$2-LEN(SOURCE!M1866) &gt;= 0, REPT(" ",lookups!$P$2-LEN(SOURCE!M1866)), "")&amp;
      "},"&amp;IF(SOURCE!O1866&lt;&gt;"",""&amp;SOURCE!O1866,"")
 )
)
)</f>
        <v>/* 1822 */  { fnJM,                         16,                          "RCL" STD_SPACE_3_PER_EM "3I",                 "RCL" STD_SPACE_3_PER_EM "3I",                 (0 &lt;&lt; TAM_MAX_BITS) |     0, CAT_FNCT | SLS_ENABLED   | US_ENABLED   | EIM_DISABLED | PTP_NONE         },//JM EE</v>
      </c>
    </row>
    <row r="1867" spans="1:1">
      <c r="A1867" s="80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IF(lookups!$E$2-LEN(SOURCE!C1867) &gt;= 0, REPT(" ",lookups!$E$2-LEN(SOURCE!C1867)), "")&amp;
      SOURCE!D1867&amp;", "&amp; IF(lookups!$F$2-LEN(SOURCE!D1867) &gt;= 0, REPT(" ",lookups!$F$2-LEN(SOURCE!D1867)), "")&amp;
      SOURCE!E1867&amp;", "&amp; IF(lookups!$G$2-LEN(SOURCE!E1867) &gt;=0, REPT(" ",lookups!$G$2-LEN(SOURCE!E1867)), "")&amp;
      SOURCE!F1867&amp;", "&amp; IF(lookups!$H$2-LEN(SOURCE!F1867) &gt;= 0, REPT(" ",lookups!$H$2-LEN(SOURCE!F1867)+2), "")&amp;"("&amp;
      SUBSTITUTE(TEXT(SOURCE!G1867,"??0"),"  ","")&amp;" &lt;&lt; TAM_MAX_BITS) |"&amp; IF(lookups!$I$2-3 &gt;= 0, REPT(" ",MAX(1,lookups!$I$2-5+4+1-1-LEN(  IF(ISTEXT(SOURCE!H1867),SOURCE!H1867,  SUBSTITUTE(SUBSTITUTE(TEXT(SOURCE!H1867,"????0"),"  ","")," ",""))   ))), "")&amp;
       IF(ISTEXT(SOURCE!H1867),SOURCE!H1867, SUBSTITUTE(SUBSTITUTE(TEXT(SOURCE!H1867,"????0"),"  ","")," ",""))   &amp;","&amp; IF(lookups!$J$2-3 &gt;= 0, REPT(" ",lookups!$J$2-3-5), "")&amp;
      SOURCE!I1867&amp;
" | "&amp; IF(lookups!$K$2-LEN(SOURCE!I1867) &gt;= 0, REPT(" ",lookups!$K$2-LEN(SOURCE!I1867)), "")&amp;
      SOURCE!J1867&amp;      IF(lookups!$L$2-LEN(SOURCE!J1867) &gt;= 0, REPT(" ",lookups!$L$2-LEN(SOURCE!J1867)), "")&amp;
" | "&amp; IF(lookups!$K$2-LEN(SOURCE!I1867) &gt;= 0, REPT(" ",lookups!$K$2-LEN(SOURCE!I1867)), "")&amp;
      SOURCE!K1867&amp;      IF(lookups!$L$2-LEN(SOURCE!K1867) &gt;= 0, REPT(" ",lookups!$M$2-LEN(SOURCE!K1867)), "")&amp;
" | "&amp; SOURCE!L1867&amp;      IF(lookups!$O$2-LEN(SOURCE!L1867) &gt;= 0, REPT(" ",lookups!$O$2-LEN(SOURCE!L1867)), "")&amp;
" | "&amp; SOURCE!M1867&amp;      IF(lookups!$P$2-LEN(SOURCE!M1867) &gt;= 0, REPT(" ",lookups!$P$2-LEN(SOURCE!M1867)), "")&amp;
      "},"&amp;IF(SOURCE!O1867&lt;&gt;"",""&amp;SOURCE!O1867,"")
 )
)
)</f>
        <v>/* 1823 */  { fnJM,                         17,                          "3V" STD_DIVIDE "3I",                          "V" STD_DIVIDE "I",                            (0 &lt;&lt; TAM_MAX_BITS) |     0, CAT_FNCT | SLS_ENABLED   | US_ENABLED   | EIM_DISABLED | PTP_NONE         },//JM EE</v>
      </c>
    </row>
    <row r="1868" spans="1:1">
      <c r="A1868" s="80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IF(lookups!$E$2-LEN(SOURCE!C1868) &gt;= 0, REPT(" ",lookups!$E$2-LEN(SOURCE!C1868)), "")&amp;
      SOURCE!D1868&amp;", "&amp; IF(lookups!$F$2-LEN(SOURCE!D1868) &gt;= 0, REPT(" ",lookups!$F$2-LEN(SOURCE!D1868)), "")&amp;
      SOURCE!E1868&amp;", "&amp; IF(lookups!$G$2-LEN(SOURCE!E1868) &gt;=0, REPT(" ",lookups!$G$2-LEN(SOURCE!E1868)), "")&amp;
      SOURCE!F1868&amp;", "&amp; IF(lookups!$H$2-LEN(SOURCE!F1868) &gt;= 0, REPT(" ",lookups!$H$2-LEN(SOURCE!F1868)+2), "")&amp;"("&amp;
      SUBSTITUTE(TEXT(SOURCE!G1868,"??0"),"  ","")&amp;" &lt;&lt; TAM_MAX_BITS) |"&amp; IF(lookups!$I$2-3 &gt;= 0, REPT(" ",MAX(1,lookups!$I$2-5+4+1-1-LEN(  IF(ISTEXT(SOURCE!H1868),SOURCE!H1868,  SUBSTITUTE(SUBSTITUTE(TEXT(SOURCE!H1868,"????0"),"  ","")," ",""))   ))), "")&amp;
       IF(ISTEXT(SOURCE!H1868),SOURCE!H1868, SUBSTITUTE(SUBSTITUTE(TEXT(SOURCE!H1868,"????0"),"  ","")," ",""))   &amp;","&amp; IF(lookups!$J$2-3 &gt;= 0, REPT(" ",lookups!$J$2-3-5), "")&amp;
      SOURCE!I1868&amp;
" | "&amp; IF(lookups!$K$2-LEN(SOURCE!I1868) &gt;= 0, REPT(" ",lookups!$K$2-LEN(SOURCE!I1868)), "")&amp;
      SOURCE!J1868&amp;      IF(lookups!$L$2-LEN(SOURCE!J1868) &gt;= 0, REPT(" ",lookups!$L$2-LEN(SOURCE!J1868)), "")&amp;
" | "&amp; IF(lookups!$K$2-LEN(SOURCE!I1868) &gt;= 0, REPT(" ",lookups!$K$2-LEN(SOURCE!I1868)), "")&amp;
      SOURCE!K1868&amp;      IF(lookups!$L$2-LEN(SOURCE!K1868) &gt;= 0, REPT(" ",lookups!$M$2-LEN(SOURCE!K1868)), "")&amp;
" | "&amp; SOURCE!L1868&amp;      IF(lookups!$O$2-LEN(SOURCE!L1868) &gt;= 0, REPT(" ",lookups!$O$2-LEN(SOURCE!L1868)), "")&amp;
" | "&amp; SOURCE!M1868&amp;      IF(lookups!$P$2-LEN(SOURCE!M1868) &gt;= 0, REPT(" ",lookups!$P$2-LEN(SOURCE!M1868)), "")&amp;
      "},"&amp;IF(SOURCE!O1868&lt;&gt;"",""&amp;SOURCE!O1868,"")
 )
)
)</f>
        <v>/* 1824 */  { fnJM,                         18,                          "3I" STD_CROSS "3Z",                           "I" STD_CROSS "Z",                             (0 &lt;&lt; TAM_MAX_BITS) |     0, CAT_FNCT | SLS_ENABLED   | US_ENABLED   | EIM_DISABLED | PTP_NONE         },//JM EE</v>
      </c>
    </row>
    <row r="1869" spans="1:1">
      <c r="A1869" s="80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IF(lookups!$E$2-LEN(SOURCE!C1869) &gt;= 0, REPT(" ",lookups!$E$2-LEN(SOURCE!C1869)), "")&amp;
      SOURCE!D1869&amp;", "&amp; IF(lookups!$F$2-LEN(SOURCE!D1869) &gt;= 0, REPT(" ",lookups!$F$2-LEN(SOURCE!D1869)), "")&amp;
      SOURCE!E1869&amp;", "&amp; IF(lookups!$G$2-LEN(SOURCE!E1869) &gt;=0, REPT(" ",lookups!$G$2-LEN(SOURCE!E1869)), "")&amp;
      SOURCE!F1869&amp;", "&amp; IF(lookups!$H$2-LEN(SOURCE!F1869) &gt;= 0, REPT(" ",lookups!$H$2-LEN(SOURCE!F1869)+2), "")&amp;"("&amp;
      SUBSTITUTE(TEXT(SOURCE!G1869,"??0"),"  ","")&amp;" &lt;&lt; TAM_MAX_BITS) |"&amp; IF(lookups!$I$2-3 &gt;= 0, REPT(" ",MAX(1,lookups!$I$2-5+4+1-1-LEN(  IF(ISTEXT(SOURCE!H1869),SOURCE!H1869,  SUBSTITUTE(SUBSTITUTE(TEXT(SOURCE!H1869,"????0"),"  ","")," ",""))   ))), "")&amp;
       IF(ISTEXT(SOURCE!H1869),SOURCE!H1869, SUBSTITUTE(SUBSTITUTE(TEXT(SOURCE!H1869,"????0"),"  ","")," ",""))   &amp;","&amp; IF(lookups!$J$2-3 &gt;= 0, REPT(" ",lookups!$J$2-3-5), "")&amp;
      SOURCE!I1869&amp;
" | "&amp; IF(lookups!$K$2-LEN(SOURCE!I1869) &gt;= 0, REPT(" ",lookups!$K$2-LEN(SOURCE!I1869)), "")&amp;
      SOURCE!J1869&amp;      IF(lookups!$L$2-LEN(SOURCE!J1869) &gt;= 0, REPT(" ",lookups!$L$2-LEN(SOURCE!J1869)), "")&amp;
" | "&amp; IF(lookups!$K$2-LEN(SOURCE!I1869) &gt;= 0, REPT(" ",lookups!$K$2-LEN(SOURCE!I1869)), "")&amp;
      SOURCE!K1869&amp;      IF(lookups!$L$2-LEN(SOURCE!K1869) &gt;= 0, REPT(" ",lookups!$M$2-LEN(SOURCE!K1869)), "")&amp;
" | "&amp; SOURCE!L1869&amp;      IF(lookups!$O$2-LEN(SOURCE!L1869) &gt;= 0, REPT(" ",lookups!$O$2-LEN(SOURCE!L1869)), "")&amp;
" | "&amp; SOURCE!M1869&amp;      IF(lookups!$P$2-LEN(SOURCE!M1869) &gt;= 0, REPT(" ",lookups!$P$2-LEN(SOURCE!M1869)), "")&amp;
      "},"&amp;IF(SOURCE!O1869&lt;&gt;"",""&amp;SOURCE!O1869,"")
 )
)
)</f>
        <v>/* 1825 */  { fnJM,                         19,                          "3V" STD_DIVIDE "3Z",                          "V" STD_DIVIDE "Z",                            (0 &lt;&lt; TAM_MAX_BITS) |     0, CAT_FNCT | SLS_ENABLED   | US_ENABLED   | EIM_DISABLED | PTP_NONE         },//JM EE</v>
      </c>
    </row>
    <row r="1870" spans="1:1">
      <c r="A1870" s="80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IF(lookups!$E$2-LEN(SOURCE!C1870) &gt;= 0, REPT(" ",lookups!$E$2-LEN(SOURCE!C1870)), "")&amp;
      SOURCE!D1870&amp;", "&amp; IF(lookups!$F$2-LEN(SOURCE!D1870) &gt;= 0, REPT(" ",lookups!$F$2-LEN(SOURCE!D1870)), "")&amp;
      SOURCE!E1870&amp;", "&amp; IF(lookups!$G$2-LEN(SOURCE!E1870) &gt;=0, REPT(" ",lookups!$G$2-LEN(SOURCE!E1870)), "")&amp;
      SOURCE!F1870&amp;", "&amp; IF(lookups!$H$2-LEN(SOURCE!F1870) &gt;= 0, REPT(" ",lookups!$H$2-LEN(SOURCE!F1870)+2), "")&amp;"("&amp;
      SUBSTITUTE(TEXT(SOURCE!G1870,"??0"),"  ","")&amp;" &lt;&lt; TAM_MAX_BITS) |"&amp; IF(lookups!$I$2-3 &gt;= 0, REPT(" ",MAX(1,lookups!$I$2-5+4+1-1-LEN(  IF(ISTEXT(SOURCE!H1870),SOURCE!H1870,  SUBSTITUTE(SUBSTITUTE(TEXT(SOURCE!H1870,"????0"),"  ","")," ",""))   ))), "")&amp;
       IF(ISTEXT(SOURCE!H1870),SOURCE!H1870, SUBSTITUTE(SUBSTITUTE(TEXT(SOURCE!H1870,"????0"),"  ","")," ",""))   &amp;","&amp; IF(lookups!$J$2-3 &gt;= 0, REPT(" ",lookups!$J$2-3-5), "")&amp;
      SOURCE!I1870&amp;
" | "&amp; IF(lookups!$K$2-LEN(SOURCE!I1870) &gt;= 0, REPT(" ",lookups!$K$2-LEN(SOURCE!I1870)), "")&amp;
      SOURCE!J1870&amp;      IF(lookups!$L$2-LEN(SOURCE!J1870) &gt;= 0, REPT(" ",lookups!$L$2-LEN(SOURCE!J1870)), "")&amp;
" | "&amp; IF(lookups!$K$2-LEN(SOURCE!I1870) &gt;= 0, REPT(" ",lookups!$K$2-LEN(SOURCE!I1870)), "")&amp;
      SOURCE!K1870&amp;      IF(lookups!$L$2-LEN(SOURCE!K1870) &gt;= 0, REPT(" ",lookups!$M$2-LEN(SOURCE!K1870)), "")&amp;
" | "&amp; SOURCE!L1870&amp;      IF(lookups!$O$2-LEN(SOURCE!L1870) &gt;= 0, REPT(" ",lookups!$O$2-LEN(SOURCE!L1870)), "")&amp;
" | "&amp; SOURCE!M1870&amp;      IF(lookups!$P$2-LEN(SOURCE!M1870) &gt;= 0, REPT(" ",lookups!$P$2-LEN(SOURCE!M1870)), "")&amp;
      "},"&amp;IF(SOURCE!O1870&lt;&gt;"",""&amp;SOURCE!O1870,"")
 )
)
)</f>
        <v>/* 1826 */  { fnJM,                         20,                          "X" STD_SPACE_3_PER_EM STD_RIGHT_ARROW STD_SPACE_3_PER_EM "BAL", "X" STD_SPACE_3_PER_EM STD_RIGHT_ARROW STD_SPACE_3_PER_EM "BAL", (0 &lt;&lt; TAM_MAX_BITS) |     0, CAT_FNCT | SLS_ENABLED   | US_ENABLED   | EIM_DISABLED | PTP_NONE         },//JM EE</v>
      </c>
    </row>
    <row r="1871" spans="1:1">
      <c r="A1871" s="80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IF(lookups!$E$2-LEN(SOURCE!C1871) &gt;= 0, REPT(" ",lookups!$E$2-LEN(SOURCE!C1871)), "")&amp;
      SOURCE!D1871&amp;", "&amp; IF(lookups!$F$2-LEN(SOURCE!D1871) &gt;= 0, REPT(" ",lookups!$F$2-LEN(SOURCE!D1871)), "")&amp;
      SOURCE!E1871&amp;", "&amp; IF(lookups!$G$2-LEN(SOURCE!E1871) &gt;=0, REPT(" ",lookups!$G$2-LEN(SOURCE!E1871)), "")&amp;
      SOURCE!F1871&amp;", "&amp; IF(lookups!$H$2-LEN(SOURCE!F1871) &gt;= 0, REPT(" ",lookups!$H$2-LEN(SOURCE!F1871)+2), "")&amp;"("&amp;
      SUBSTITUTE(TEXT(SOURCE!G1871,"??0"),"  ","")&amp;" &lt;&lt; TAM_MAX_BITS) |"&amp; IF(lookups!$I$2-3 &gt;= 0, REPT(" ",MAX(1,lookups!$I$2-5+4+1-1-LEN(  IF(ISTEXT(SOURCE!H1871),SOURCE!H1871,  SUBSTITUTE(SUBSTITUTE(TEXT(SOURCE!H1871,"????0"),"  ","")," ",""))   ))), "")&amp;
       IF(ISTEXT(SOURCE!H1871),SOURCE!H1871, SUBSTITUTE(SUBSTITUTE(TEXT(SOURCE!H1871,"????0"),"  ","")," ",""))   &amp;","&amp; IF(lookups!$J$2-3 &gt;= 0, REPT(" ",lookups!$J$2-3-5), "")&amp;
      SOURCE!I1871&amp;
" | "&amp; IF(lookups!$K$2-LEN(SOURCE!I1871) &gt;= 0, REPT(" ",lookups!$K$2-LEN(SOURCE!I1871)), "")&amp;
      SOURCE!J1871&amp;      IF(lookups!$L$2-LEN(SOURCE!J1871) &gt;= 0, REPT(" ",lookups!$L$2-LEN(SOURCE!J1871)), "")&amp;
" | "&amp; IF(lookups!$K$2-LEN(SOURCE!I1871) &gt;= 0, REPT(" ",lookups!$K$2-LEN(SOURCE!I1871)), "")&amp;
      SOURCE!K1871&amp;      IF(lookups!$L$2-LEN(SOURCE!K1871) &gt;= 0, REPT(" ",lookups!$M$2-LEN(SOURCE!K1871)), "")&amp;
" | "&amp; SOURCE!L1871&amp;      IF(lookups!$O$2-LEN(SOURCE!L1871) &gt;= 0, REPT(" ",lookups!$O$2-LEN(SOURCE!L1871)), "")&amp;
" | "&amp; SOURCE!M1871&amp;      IF(lookups!$P$2-LEN(SOURCE!M1871) &gt;= 0, REPT(" ",lookups!$P$2-LEN(SOURCE!M1871)), "")&amp;
      "},"&amp;IF(SOURCE!O1871&lt;&gt;"",""&amp;SOURCE!O1871,"")
 )
)
)</f>
        <v>/* 1827 */  { fnJM,                         45,                          "op_A",                                        "[A]",                                         (0 &lt;&lt; TAM_MAX_BITS) |     0, CAT_FNCT | SLS_UNCHANGED | US_UNCHANGED | EIM_DISABLED | PTP_NONE         },</v>
      </c>
    </row>
    <row r="1872" spans="1:1">
      <c r="A1872" s="80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IF(lookups!$E$2-LEN(SOURCE!C1872) &gt;= 0, REPT(" ",lookups!$E$2-LEN(SOURCE!C1872)), "")&amp;
      SOURCE!D1872&amp;", "&amp; IF(lookups!$F$2-LEN(SOURCE!D1872) &gt;= 0, REPT(" ",lookups!$F$2-LEN(SOURCE!D1872)), "")&amp;
      SOURCE!E1872&amp;", "&amp; IF(lookups!$G$2-LEN(SOURCE!E1872) &gt;=0, REPT(" ",lookups!$G$2-LEN(SOURCE!E1872)), "")&amp;
      SOURCE!F1872&amp;", "&amp; IF(lookups!$H$2-LEN(SOURCE!F1872) &gt;= 0, REPT(" ",lookups!$H$2-LEN(SOURCE!F1872)+2), "")&amp;"("&amp;
      SUBSTITUTE(TEXT(SOURCE!G1872,"??0"),"  ","")&amp;" &lt;&lt; TAM_MAX_BITS) |"&amp; IF(lookups!$I$2-3 &gt;= 0, REPT(" ",MAX(1,lookups!$I$2-5+4+1-1-LEN(  IF(ISTEXT(SOURCE!H1872),SOURCE!H1872,  SUBSTITUTE(SUBSTITUTE(TEXT(SOURCE!H1872,"????0"),"  ","")," ",""))   ))), "")&amp;
       IF(ISTEXT(SOURCE!H1872),SOURCE!H1872, SUBSTITUTE(SUBSTITUTE(TEXT(SOURCE!H1872,"????0"),"  ","")," ",""))   &amp;","&amp; IF(lookups!$J$2-3 &gt;= 0, REPT(" ",lookups!$J$2-3-5), "")&amp;
      SOURCE!I1872&amp;
" | "&amp; IF(lookups!$K$2-LEN(SOURCE!I1872) &gt;= 0, REPT(" ",lookups!$K$2-LEN(SOURCE!I1872)), "")&amp;
      SOURCE!J1872&amp;      IF(lookups!$L$2-LEN(SOURCE!J1872) &gt;= 0, REPT(" ",lookups!$L$2-LEN(SOURCE!J1872)), "")&amp;
" | "&amp; IF(lookups!$K$2-LEN(SOURCE!I1872) &gt;= 0, REPT(" ",lookups!$K$2-LEN(SOURCE!I1872)), "")&amp;
      SOURCE!K1872&amp;      IF(lookups!$L$2-LEN(SOURCE!K1872) &gt;= 0, REPT(" ",lookups!$M$2-LEN(SOURCE!K1872)), "")&amp;
" | "&amp; SOURCE!L1872&amp;      IF(lookups!$O$2-LEN(SOURCE!L1872) &gt;= 0, REPT(" ",lookups!$O$2-LEN(SOURCE!L1872)), "")&amp;
" | "&amp; SOURCE!M1872&amp;      IF(lookups!$P$2-LEN(SOURCE!M1872) &gt;= 0, REPT(" ",lookups!$P$2-LEN(SOURCE!M1872)), "")&amp;
      "},"&amp;IF(SOURCE!O1872&lt;&gt;"",""&amp;SOURCE!O1872,"")
 )
)
)</f>
        <v>/* 1828 */  { fn_cnst_op_a,                 NOPARAM,                     "op_a",                                        "a",                                           (0 &lt;&lt; TAM_MAX_BITS) |     0, CAT_FNCT | SLS_ENABLED   | US_ENABLED   | EIM_DISABLED | PTP_NONE         },//JM Operator a</v>
      </c>
    </row>
    <row r="1873" spans="1:1">
      <c r="A1873" s="80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IF(lookups!$E$2-LEN(SOURCE!C1873) &gt;= 0, REPT(" ",lookups!$E$2-LEN(SOURCE!C1873)), "")&amp;
      SOURCE!D1873&amp;", "&amp; IF(lookups!$F$2-LEN(SOURCE!D1873) &gt;= 0, REPT(" ",lookups!$F$2-LEN(SOURCE!D1873)), "")&amp;
      SOURCE!E1873&amp;", "&amp; IF(lookups!$G$2-LEN(SOURCE!E1873) &gt;=0, REPT(" ",lookups!$G$2-LEN(SOURCE!E1873)), "")&amp;
      SOURCE!F1873&amp;", "&amp; IF(lookups!$H$2-LEN(SOURCE!F1873) &gt;= 0, REPT(" ",lookups!$H$2-LEN(SOURCE!F1873)+2), "")&amp;"("&amp;
      SUBSTITUTE(TEXT(SOURCE!G1873,"??0"),"  ","")&amp;" &lt;&lt; TAM_MAX_BITS) |"&amp; IF(lookups!$I$2-3 &gt;= 0, REPT(" ",MAX(1,lookups!$I$2-5+4+1-1-LEN(  IF(ISTEXT(SOURCE!H1873),SOURCE!H1873,  SUBSTITUTE(SUBSTITUTE(TEXT(SOURCE!H1873,"????0"),"  ","")," ",""))   ))), "")&amp;
       IF(ISTEXT(SOURCE!H1873),SOURCE!H1873, SUBSTITUTE(SUBSTITUTE(TEXT(SOURCE!H1873,"????0"),"  ","")," ",""))   &amp;","&amp; IF(lookups!$J$2-3 &gt;= 0, REPT(" ",lookups!$J$2-3-5), "")&amp;
      SOURCE!I1873&amp;
" | "&amp; IF(lookups!$K$2-LEN(SOURCE!I1873) &gt;= 0, REPT(" ",lookups!$K$2-LEN(SOURCE!I1873)), "")&amp;
      SOURCE!J1873&amp;      IF(lookups!$L$2-LEN(SOURCE!J1873) &gt;= 0, REPT(" ",lookups!$L$2-LEN(SOURCE!J1873)), "")&amp;
" | "&amp; IF(lookups!$K$2-LEN(SOURCE!I1873) &gt;= 0, REPT(" ",lookups!$K$2-LEN(SOURCE!I1873)), "")&amp;
      SOURCE!K1873&amp;      IF(lookups!$L$2-LEN(SOURCE!K1873) &gt;= 0, REPT(" ",lookups!$M$2-LEN(SOURCE!K1873)), "")&amp;
" | "&amp; SOURCE!L1873&amp;      IF(lookups!$O$2-LEN(SOURCE!L1873) &gt;= 0, REPT(" ",lookups!$O$2-LEN(SOURCE!L1873)), "")&amp;
" | "&amp; SOURCE!M1873&amp;      IF(lookups!$P$2-LEN(SOURCE!M1873) &gt;= 0, REPT(" ",lookups!$P$2-LEN(SOURCE!M1873)), "")&amp;
      "},"&amp;IF(SOURCE!O1873&lt;&gt;"",""&amp;SOURCE!O1873,"")
 )
)
)</f>
        <v>/* 1829 */  { fn_cnst_op_aa,                NOPARAM,                     "op_a" STD_SUP_2,                              "a" STD_SUP_2,                                 (0 &lt;&lt; TAM_MAX_BITS) |     0, CAT_FNCT | SLS_ENABLED   | US_ENABLED   | EIM_DISABLED | PTP_NONE         },//JM Operator a.a</v>
      </c>
    </row>
    <row r="1874" spans="1:1">
      <c r="A1874" s="80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IF(lookups!$E$2-LEN(SOURCE!C1874) &gt;= 0, REPT(" ",lookups!$E$2-LEN(SOURCE!C1874)), "")&amp;
      SOURCE!D1874&amp;", "&amp; IF(lookups!$F$2-LEN(SOURCE!D1874) &gt;= 0, REPT(" ",lookups!$F$2-LEN(SOURCE!D1874)), "")&amp;
      SOURCE!E1874&amp;", "&amp; IF(lookups!$G$2-LEN(SOURCE!E1874) &gt;=0, REPT(" ",lookups!$G$2-LEN(SOURCE!E1874)), "")&amp;
      SOURCE!F1874&amp;", "&amp; IF(lookups!$H$2-LEN(SOURCE!F1874) &gt;= 0, REPT(" ",lookups!$H$2-LEN(SOURCE!F1874)+2), "")&amp;"("&amp;
      SUBSTITUTE(TEXT(SOURCE!G1874,"??0"),"  ","")&amp;" &lt;&lt; TAM_MAX_BITS) |"&amp; IF(lookups!$I$2-3 &gt;= 0, REPT(" ",MAX(1,lookups!$I$2-5+4+1-1-LEN(  IF(ISTEXT(SOURCE!H1874),SOURCE!H1874,  SUBSTITUTE(SUBSTITUTE(TEXT(SOURCE!H1874,"????0"),"  ","")," ",""))   ))), "")&amp;
       IF(ISTEXT(SOURCE!H1874),SOURCE!H1874, SUBSTITUTE(SUBSTITUTE(TEXT(SOURCE!H1874,"????0"),"  ","")," ",""))   &amp;","&amp; IF(lookups!$J$2-3 &gt;= 0, REPT(" ",lookups!$J$2-3-5), "")&amp;
      SOURCE!I1874&amp;
" | "&amp; IF(lookups!$K$2-LEN(SOURCE!I1874) &gt;= 0, REPT(" ",lookups!$K$2-LEN(SOURCE!I1874)), "")&amp;
      SOURCE!J1874&amp;      IF(lookups!$L$2-LEN(SOURCE!J1874) &gt;= 0, REPT(" ",lookups!$L$2-LEN(SOURCE!J1874)), "")&amp;
" | "&amp; IF(lookups!$K$2-LEN(SOURCE!I1874) &gt;= 0, REPT(" ",lookups!$K$2-LEN(SOURCE!I1874)), "")&amp;
      SOURCE!K1874&amp;      IF(lookups!$L$2-LEN(SOURCE!K1874) &gt;= 0, REPT(" ",lookups!$M$2-LEN(SOURCE!K1874)), "")&amp;
" | "&amp; SOURCE!L1874&amp;      IF(lookups!$O$2-LEN(SOURCE!L1874) &gt;= 0, REPT(" ",lookups!$O$2-LEN(SOURCE!L1874)), "")&amp;
" | "&amp; SOURCE!M1874&amp;      IF(lookups!$P$2-LEN(SOURCE!M1874) &gt;= 0, REPT(" ",lookups!$P$2-LEN(SOURCE!M1874)), "")&amp;
      "},"&amp;IF(SOURCE!O1874&lt;&gt;"",""&amp;SOURCE!O1874,"")
 )
)
)</f>
        <v>/* 1830 */  { fn_cnst_op_j,                 NOPARAM,                     "op_" STD_op_i,                                STD_op_i,                                      (0 &lt;&lt; TAM_MAX_BITS) |     0, CAT_FNCT | SLS_ENABLED   | US_ENABLED   | EIM_DISABLED | PTP_NONE         },//JM Operator j</v>
      </c>
    </row>
    <row r="1875" spans="1:1">
      <c r="A1875" s="80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IF(lookups!$E$2-LEN(SOURCE!C1875) &gt;= 0, REPT(" ",lookups!$E$2-LEN(SOURCE!C1875)), "")&amp;
      SOURCE!D1875&amp;", "&amp; IF(lookups!$F$2-LEN(SOURCE!D1875) &gt;= 0, REPT(" ",lookups!$F$2-LEN(SOURCE!D1875)), "")&amp;
      SOURCE!E1875&amp;", "&amp; IF(lookups!$G$2-LEN(SOURCE!E1875) &gt;=0, REPT(" ",lookups!$G$2-LEN(SOURCE!E1875)), "")&amp;
      SOURCE!F1875&amp;", "&amp; IF(lookups!$H$2-LEN(SOURCE!F1875) &gt;= 0, REPT(" ",lookups!$H$2-LEN(SOURCE!F1875)+2), "")&amp;"("&amp;
      SUBSTITUTE(TEXT(SOURCE!G1875,"??0"),"  ","")&amp;" &lt;&lt; TAM_MAX_BITS) |"&amp; IF(lookups!$I$2-3 &gt;= 0, REPT(" ",MAX(1,lookups!$I$2-5+4+1-1-LEN(  IF(ISTEXT(SOURCE!H1875),SOURCE!H1875,  SUBSTITUTE(SUBSTITUTE(TEXT(SOURCE!H1875,"????0"),"  ","")," ",""))   ))), "")&amp;
       IF(ISTEXT(SOURCE!H1875),SOURCE!H1875, SUBSTITUTE(SUBSTITUTE(TEXT(SOURCE!H1875,"????0"),"  ","")," ",""))   &amp;","&amp; IF(lookups!$J$2-3 &gt;= 0, REPT(" ",lookups!$J$2-3-5), "")&amp;
      SOURCE!I1875&amp;
" | "&amp; IF(lookups!$K$2-LEN(SOURCE!I1875) &gt;= 0, REPT(" ",lookups!$K$2-LEN(SOURCE!I1875)), "")&amp;
      SOURCE!J1875&amp;      IF(lookups!$L$2-LEN(SOURCE!J1875) &gt;= 0, REPT(" ",lookups!$L$2-LEN(SOURCE!J1875)), "")&amp;
" | "&amp; IF(lookups!$K$2-LEN(SOURCE!I1875) &gt;= 0, REPT(" ",lookups!$K$2-LEN(SOURCE!I1875)), "")&amp;
      SOURCE!K1875&amp;      IF(lookups!$L$2-LEN(SOURCE!K1875) &gt;= 0, REPT(" ",lookups!$M$2-LEN(SOURCE!K1875)), "")&amp;
" | "&amp; SOURCE!L1875&amp;      IF(lookups!$O$2-LEN(SOURCE!L1875) &gt;= 0, REPT(" ",lookups!$O$2-LEN(SOURCE!L1875)), "")&amp;
" | "&amp; SOURCE!M1875&amp;      IF(lookups!$P$2-LEN(SOURCE!M1875) &gt;= 0, REPT(" ",lookups!$P$2-LEN(SOURCE!M1875)), "")&amp;
      "},"&amp;IF(SOURCE!O1875&lt;&gt;"",""&amp;SOURCE!O1875,"")
 )
)
)</f>
        <v>/* 1831 */  { fnChangeBaseJM,               2,                           "BIN",                                         "BIN",                                         (0 &lt;&lt; TAM_MAX_BITS) |     0, CAT_FNCT | SLS_ENABLED   | US_ENABLED   | EIM_DISABLED | PTP_NONE         },//JM HEX</v>
      </c>
    </row>
    <row r="1876" spans="1:1">
      <c r="A1876" s="80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IF(lookups!$E$2-LEN(SOURCE!C1876) &gt;= 0, REPT(" ",lookups!$E$2-LEN(SOURCE!C1876)), "")&amp;
      SOURCE!D1876&amp;", "&amp; IF(lookups!$F$2-LEN(SOURCE!D1876) &gt;= 0, REPT(" ",lookups!$F$2-LEN(SOURCE!D1876)), "")&amp;
      SOURCE!E1876&amp;", "&amp; IF(lookups!$G$2-LEN(SOURCE!E1876) &gt;=0, REPT(" ",lookups!$G$2-LEN(SOURCE!E1876)), "")&amp;
      SOURCE!F1876&amp;", "&amp; IF(lookups!$H$2-LEN(SOURCE!F1876) &gt;= 0, REPT(" ",lookups!$H$2-LEN(SOURCE!F1876)+2), "")&amp;"("&amp;
      SUBSTITUTE(TEXT(SOURCE!G1876,"??0"),"  ","")&amp;" &lt;&lt; TAM_MAX_BITS) |"&amp; IF(lookups!$I$2-3 &gt;= 0, REPT(" ",MAX(1,lookups!$I$2-5+4+1-1-LEN(  IF(ISTEXT(SOURCE!H1876),SOURCE!H1876,  SUBSTITUTE(SUBSTITUTE(TEXT(SOURCE!H1876,"????0"),"  ","")," ",""))   ))), "")&amp;
       IF(ISTEXT(SOURCE!H1876),SOURCE!H1876, SUBSTITUTE(SUBSTITUTE(TEXT(SOURCE!H1876,"????0"),"  ","")," ",""))   &amp;","&amp; IF(lookups!$J$2-3 &gt;= 0, REPT(" ",lookups!$J$2-3-5), "")&amp;
      SOURCE!I1876&amp;
" | "&amp; IF(lookups!$K$2-LEN(SOURCE!I1876) &gt;= 0, REPT(" ",lookups!$K$2-LEN(SOURCE!I1876)), "")&amp;
      SOURCE!J1876&amp;      IF(lookups!$L$2-LEN(SOURCE!J1876) &gt;= 0, REPT(" ",lookups!$L$2-LEN(SOURCE!J1876)), "")&amp;
" | "&amp; IF(lookups!$K$2-LEN(SOURCE!I1876) &gt;= 0, REPT(" ",lookups!$K$2-LEN(SOURCE!I1876)), "")&amp;
      SOURCE!K1876&amp;      IF(lookups!$L$2-LEN(SOURCE!K1876) &gt;= 0, REPT(" ",lookups!$M$2-LEN(SOURCE!K1876)), "")&amp;
" | "&amp; SOURCE!L1876&amp;      IF(lookups!$O$2-LEN(SOURCE!L1876) &gt;= 0, REPT(" ",lookups!$O$2-LEN(SOURCE!L1876)), "")&amp;
" | "&amp; SOURCE!M1876&amp;      IF(lookups!$P$2-LEN(SOURCE!M1876) &gt;= 0, REPT(" ",lookups!$P$2-LEN(SOURCE!M1876)), "")&amp;
      "},"&amp;IF(SOURCE!O1876&lt;&gt;"",""&amp;SOURCE!O1876,"")
 )
)
)</f>
        <v>/* 1832 */  { fnChangeBaseJM,               8,                           "OCT",                                         "OCT",                                         (0 &lt;&lt; TAM_MAX_BITS) |     0, CAT_FNCT | SLS_ENABLED   | US_ENABLED   | EIM_DISABLED | PTP_NONE         },//JM HEX</v>
      </c>
    </row>
    <row r="1877" spans="1:1">
      <c r="A1877" s="80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IF(lookups!$E$2-LEN(SOURCE!C1877) &gt;= 0, REPT(" ",lookups!$E$2-LEN(SOURCE!C1877)), "")&amp;
      SOURCE!D1877&amp;", "&amp; IF(lookups!$F$2-LEN(SOURCE!D1877) &gt;= 0, REPT(" ",lookups!$F$2-LEN(SOURCE!D1877)), "")&amp;
      SOURCE!E1877&amp;", "&amp; IF(lookups!$G$2-LEN(SOURCE!E1877) &gt;=0, REPT(" ",lookups!$G$2-LEN(SOURCE!E1877)), "")&amp;
      SOURCE!F1877&amp;", "&amp; IF(lookups!$H$2-LEN(SOURCE!F1877) &gt;= 0, REPT(" ",lookups!$H$2-LEN(SOURCE!F1877)+2), "")&amp;"("&amp;
      SUBSTITUTE(TEXT(SOURCE!G1877,"??0"),"  ","")&amp;" &lt;&lt; TAM_MAX_BITS) |"&amp; IF(lookups!$I$2-3 &gt;= 0, REPT(" ",MAX(1,lookups!$I$2-5+4+1-1-LEN(  IF(ISTEXT(SOURCE!H1877),SOURCE!H1877,  SUBSTITUTE(SUBSTITUTE(TEXT(SOURCE!H1877,"????0"),"  ","")," ",""))   ))), "")&amp;
       IF(ISTEXT(SOURCE!H1877),SOURCE!H1877, SUBSTITUTE(SUBSTITUTE(TEXT(SOURCE!H1877,"????0"),"  ","")," ",""))   &amp;","&amp; IF(lookups!$J$2-3 &gt;= 0, REPT(" ",lookups!$J$2-3-5), "")&amp;
      SOURCE!I1877&amp;
" | "&amp; IF(lookups!$K$2-LEN(SOURCE!I1877) &gt;= 0, REPT(" ",lookups!$K$2-LEN(SOURCE!I1877)), "")&amp;
      SOURCE!J1877&amp;      IF(lookups!$L$2-LEN(SOURCE!J1877) &gt;= 0, REPT(" ",lookups!$L$2-LEN(SOURCE!J1877)), "")&amp;
" | "&amp; IF(lookups!$K$2-LEN(SOURCE!I1877) &gt;= 0, REPT(" ",lookups!$K$2-LEN(SOURCE!I1877)), "")&amp;
      SOURCE!K1877&amp;      IF(lookups!$L$2-LEN(SOURCE!K1877) &gt;= 0, REPT(" ",lookups!$M$2-LEN(SOURCE!K1877)), "")&amp;
" | "&amp; SOURCE!L1877&amp;      IF(lookups!$O$2-LEN(SOURCE!L1877) &gt;= 0, REPT(" ",lookups!$O$2-LEN(SOURCE!L1877)), "")&amp;
" | "&amp; SOURCE!M1877&amp;      IF(lookups!$P$2-LEN(SOURCE!M1877) &gt;= 0, REPT(" ",lookups!$P$2-LEN(SOURCE!M1877)), "")&amp;
      "},"&amp;IF(SOURCE!O1877&lt;&gt;"",""&amp;SOURCE!O1877,"")
 )
)
)</f>
        <v>/* 1833 */  { fnChangeBaseJM,               10,                          "DEC",                                         "DEC",                                         (0 &lt;&lt; TAM_MAX_BITS) |     0, CAT_FNCT | SLS_ENABLED   | US_ENABLED   | EIM_DISABLED | PTP_NONE         },//JM HEX</v>
      </c>
    </row>
    <row r="1878" spans="1:1">
      <c r="A1878" s="80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IF(lookups!$E$2-LEN(SOURCE!C1878) &gt;= 0, REPT(" ",lookups!$E$2-LEN(SOURCE!C1878)), "")&amp;
      SOURCE!D1878&amp;", "&amp; IF(lookups!$F$2-LEN(SOURCE!D1878) &gt;= 0, REPT(" ",lookups!$F$2-LEN(SOURCE!D1878)), "")&amp;
      SOURCE!E1878&amp;", "&amp; IF(lookups!$G$2-LEN(SOURCE!E1878) &gt;=0, REPT(" ",lookups!$G$2-LEN(SOURCE!E1878)), "")&amp;
      SOURCE!F1878&amp;", "&amp; IF(lookups!$H$2-LEN(SOURCE!F1878) &gt;= 0, REPT(" ",lookups!$H$2-LEN(SOURCE!F1878)+2), "")&amp;"("&amp;
      SUBSTITUTE(TEXT(SOURCE!G1878,"??0"),"  ","")&amp;" &lt;&lt; TAM_MAX_BITS) |"&amp; IF(lookups!$I$2-3 &gt;= 0, REPT(" ",MAX(1,lookups!$I$2-5+4+1-1-LEN(  IF(ISTEXT(SOURCE!H1878),SOURCE!H1878,  SUBSTITUTE(SUBSTITUTE(TEXT(SOURCE!H1878,"????0"),"  ","")," ",""))   ))), "")&amp;
       IF(ISTEXT(SOURCE!H1878),SOURCE!H1878, SUBSTITUTE(SUBSTITUTE(TEXT(SOURCE!H1878,"????0"),"  ","")," ",""))   &amp;","&amp; IF(lookups!$J$2-3 &gt;= 0, REPT(" ",lookups!$J$2-3-5), "")&amp;
      SOURCE!I1878&amp;
" | "&amp; IF(lookups!$K$2-LEN(SOURCE!I1878) &gt;= 0, REPT(" ",lookups!$K$2-LEN(SOURCE!I1878)), "")&amp;
      SOURCE!J1878&amp;      IF(lookups!$L$2-LEN(SOURCE!J1878) &gt;= 0, REPT(" ",lookups!$L$2-LEN(SOURCE!J1878)), "")&amp;
" | "&amp; IF(lookups!$K$2-LEN(SOURCE!I1878) &gt;= 0, REPT(" ",lookups!$K$2-LEN(SOURCE!I1878)), "")&amp;
      SOURCE!K1878&amp;      IF(lookups!$L$2-LEN(SOURCE!K1878) &gt;= 0, REPT(" ",lookups!$M$2-LEN(SOURCE!K1878)), "")&amp;
" | "&amp; SOURCE!L1878&amp;      IF(lookups!$O$2-LEN(SOURCE!L1878) &gt;= 0, REPT(" ",lookups!$O$2-LEN(SOURCE!L1878)), "")&amp;
" | "&amp; SOURCE!M1878&amp;      IF(lookups!$P$2-LEN(SOURCE!M1878) &gt;= 0, REPT(" ",lookups!$P$2-LEN(SOURCE!M1878)), "")&amp;
      "},"&amp;IF(SOURCE!O1878&lt;&gt;"",""&amp;SOURCE!O1878,"")
 )
)
)</f>
        <v>/* 1834 */  { fnChangeBaseJM,               16,                          "HEX",                                         "HEX",                                         (0 &lt;&lt; TAM_MAX_BITS) |     0, CAT_FNCT | SLS_ENABLED   | US_ENABLED   | EIM_DISABLED | PTP_NONE         },//JM HEX</v>
      </c>
    </row>
    <row r="1879" spans="1:1">
      <c r="A1879" s="80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IF(lookups!$E$2-LEN(SOURCE!C1879) &gt;= 0, REPT(" ",lookups!$E$2-LEN(SOURCE!C1879)), "")&amp;
      SOURCE!D1879&amp;", "&amp; IF(lookups!$F$2-LEN(SOURCE!D1879) &gt;= 0, REPT(" ",lookups!$F$2-LEN(SOURCE!D1879)), "")&amp;
      SOURCE!E1879&amp;", "&amp; IF(lookups!$G$2-LEN(SOURCE!E1879) &gt;=0, REPT(" ",lookups!$G$2-LEN(SOURCE!E1879)), "")&amp;
      SOURCE!F1879&amp;", "&amp; IF(lookups!$H$2-LEN(SOURCE!F1879) &gt;= 0, REPT(" ",lookups!$H$2-LEN(SOURCE!F1879)+2), "")&amp;"("&amp;
      SUBSTITUTE(TEXT(SOURCE!G1879,"??0"),"  ","")&amp;" &lt;&lt; TAM_MAX_BITS) |"&amp; IF(lookups!$I$2-3 &gt;= 0, REPT(" ",MAX(1,lookups!$I$2-5+4+1-1-LEN(  IF(ISTEXT(SOURCE!H1879),SOURCE!H1879,  SUBSTITUTE(SUBSTITUTE(TEXT(SOURCE!H1879,"????0"),"  ","")," ",""))   ))), "")&amp;
       IF(ISTEXT(SOURCE!H1879),SOURCE!H1879, SUBSTITUTE(SUBSTITUTE(TEXT(SOURCE!H1879,"????0"),"  ","")," ",""))   &amp;","&amp; IF(lookups!$J$2-3 &gt;= 0, REPT(" ",lookups!$J$2-3-5), "")&amp;
      SOURCE!I1879&amp;
" | "&amp; IF(lookups!$K$2-LEN(SOURCE!I1879) &gt;= 0, REPT(" ",lookups!$K$2-LEN(SOURCE!I1879)), "")&amp;
      SOURCE!J1879&amp;      IF(lookups!$L$2-LEN(SOURCE!J1879) &gt;= 0, REPT(" ",lookups!$L$2-LEN(SOURCE!J1879)), "")&amp;
" | "&amp; IF(lookups!$K$2-LEN(SOURCE!I1879) &gt;= 0, REPT(" ",lookups!$K$2-LEN(SOURCE!I1879)), "")&amp;
      SOURCE!K1879&amp;      IF(lookups!$L$2-LEN(SOURCE!K1879) &gt;= 0, REPT(" ",lookups!$M$2-LEN(SOURCE!K1879)), "")&amp;
" | "&amp; SOURCE!L1879&amp;      IF(lookups!$O$2-LEN(SOURCE!L1879) &gt;= 0, REPT(" ",lookups!$O$2-LEN(SOURCE!L1879)), "")&amp;
" | "&amp; SOURCE!M1879&amp;      IF(lookups!$P$2-LEN(SOURCE!M1879) &gt;= 0, REPT(" ",lookups!$P$2-LEN(SOURCE!M1879)), "")&amp;
      "},"&amp;IF(SOURCE!O1879&lt;&gt;"",""&amp;SOURCE!O1879,"")
 )
)
)</f>
        <v>/* 1835 */  { fnSetWordSize,                8,                           "8-BIT",                                       "8-BIT",                                       (0 &lt;&lt; TAM_MAX_BITS) |     0, CAT_FNCT | SLS_UNCHANGED | US_UNCHANGED | EIM_DISABLED | PTP_NONE         },//JM HEX</v>
      </c>
    </row>
    <row r="1880" spans="1:1">
      <c r="A1880" s="80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IF(lookups!$E$2-LEN(SOURCE!C1880) &gt;= 0, REPT(" ",lookups!$E$2-LEN(SOURCE!C1880)), "")&amp;
      SOURCE!D1880&amp;", "&amp; IF(lookups!$F$2-LEN(SOURCE!D1880) &gt;= 0, REPT(" ",lookups!$F$2-LEN(SOURCE!D1880)), "")&amp;
      SOURCE!E1880&amp;", "&amp; IF(lookups!$G$2-LEN(SOURCE!E1880) &gt;=0, REPT(" ",lookups!$G$2-LEN(SOURCE!E1880)), "")&amp;
      SOURCE!F1880&amp;", "&amp; IF(lookups!$H$2-LEN(SOURCE!F1880) &gt;= 0, REPT(" ",lookups!$H$2-LEN(SOURCE!F1880)+2), "")&amp;"("&amp;
      SUBSTITUTE(TEXT(SOURCE!G1880,"??0"),"  ","")&amp;" &lt;&lt; TAM_MAX_BITS) |"&amp; IF(lookups!$I$2-3 &gt;= 0, REPT(" ",MAX(1,lookups!$I$2-5+4+1-1-LEN(  IF(ISTEXT(SOURCE!H1880),SOURCE!H1880,  SUBSTITUTE(SUBSTITUTE(TEXT(SOURCE!H1880,"????0"),"  ","")," ",""))   ))), "")&amp;
       IF(ISTEXT(SOURCE!H1880),SOURCE!H1880, SUBSTITUTE(SUBSTITUTE(TEXT(SOURCE!H1880,"????0"),"  ","")," ",""))   &amp;","&amp; IF(lookups!$J$2-3 &gt;= 0, REPT(" ",lookups!$J$2-3-5), "")&amp;
      SOURCE!I1880&amp;
" | "&amp; IF(lookups!$K$2-LEN(SOURCE!I1880) &gt;= 0, REPT(" ",lookups!$K$2-LEN(SOURCE!I1880)), "")&amp;
      SOURCE!J1880&amp;      IF(lookups!$L$2-LEN(SOURCE!J1880) &gt;= 0, REPT(" ",lookups!$L$2-LEN(SOURCE!J1880)), "")&amp;
" | "&amp; IF(lookups!$K$2-LEN(SOURCE!I1880) &gt;= 0, REPT(" ",lookups!$K$2-LEN(SOURCE!I1880)), "")&amp;
      SOURCE!K1880&amp;      IF(lookups!$L$2-LEN(SOURCE!K1880) &gt;= 0, REPT(" ",lookups!$M$2-LEN(SOURCE!K1880)), "")&amp;
" | "&amp; SOURCE!L1880&amp;      IF(lookups!$O$2-LEN(SOURCE!L1880) &gt;= 0, REPT(" ",lookups!$O$2-LEN(SOURCE!L1880)), "")&amp;
" | "&amp; SOURCE!M1880&amp;      IF(lookups!$P$2-LEN(SOURCE!M1880) &gt;= 0, REPT(" ",lookups!$P$2-LEN(SOURCE!M1880)), "")&amp;
      "},"&amp;IF(SOURCE!O1880&lt;&gt;"",""&amp;SOURCE!O1880,"")
 )
)
)</f>
        <v>/* 1836 */  { fnSetWordSize,                16,                          "16-BIT",                                      "16-BIT",                                      (0 &lt;&lt; TAM_MAX_BITS) |     0, CAT_FNCT | SLS_UNCHANGED | US_UNCHANGED | EIM_DISABLED | PTP_NONE         },//JM HEX</v>
      </c>
    </row>
    <row r="1881" spans="1:1">
      <c r="A1881" s="80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IF(lookups!$E$2-LEN(SOURCE!C1881) &gt;= 0, REPT(" ",lookups!$E$2-LEN(SOURCE!C1881)), "")&amp;
      SOURCE!D1881&amp;", "&amp; IF(lookups!$F$2-LEN(SOURCE!D1881) &gt;= 0, REPT(" ",lookups!$F$2-LEN(SOURCE!D1881)), "")&amp;
      SOURCE!E1881&amp;", "&amp; IF(lookups!$G$2-LEN(SOURCE!E1881) &gt;=0, REPT(" ",lookups!$G$2-LEN(SOURCE!E1881)), "")&amp;
      SOURCE!F1881&amp;", "&amp; IF(lookups!$H$2-LEN(SOURCE!F1881) &gt;= 0, REPT(" ",lookups!$H$2-LEN(SOURCE!F1881)+2), "")&amp;"("&amp;
      SUBSTITUTE(TEXT(SOURCE!G1881,"??0"),"  ","")&amp;" &lt;&lt; TAM_MAX_BITS) |"&amp; IF(lookups!$I$2-3 &gt;= 0, REPT(" ",MAX(1,lookups!$I$2-5+4+1-1-LEN(  IF(ISTEXT(SOURCE!H1881),SOURCE!H1881,  SUBSTITUTE(SUBSTITUTE(TEXT(SOURCE!H1881,"????0"),"  ","")," ",""))   ))), "")&amp;
       IF(ISTEXT(SOURCE!H1881),SOURCE!H1881, SUBSTITUTE(SUBSTITUTE(TEXT(SOURCE!H1881,"????0"),"  ","")," ",""))   &amp;","&amp; IF(lookups!$J$2-3 &gt;= 0, REPT(" ",lookups!$J$2-3-5), "")&amp;
      SOURCE!I1881&amp;
" | "&amp; IF(lookups!$K$2-LEN(SOURCE!I1881) &gt;= 0, REPT(" ",lookups!$K$2-LEN(SOURCE!I1881)), "")&amp;
      SOURCE!J1881&amp;      IF(lookups!$L$2-LEN(SOURCE!J1881) &gt;= 0, REPT(" ",lookups!$L$2-LEN(SOURCE!J1881)), "")&amp;
" | "&amp; IF(lookups!$K$2-LEN(SOURCE!I1881) &gt;= 0, REPT(" ",lookups!$K$2-LEN(SOURCE!I1881)), "")&amp;
      SOURCE!K1881&amp;      IF(lookups!$L$2-LEN(SOURCE!K1881) &gt;= 0, REPT(" ",lookups!$M$2-LEN(SOURCE!K1881)), "")&amp;
" | "&amp; SOURCE!L1881&amp;      IF(lookups!$O$2-LEN(SOURCE!L1881) &gt;= 0, REPT(" ",lookups!$O$2-LEN(SOURCE!L1881)), "")&amp;
" | "&amp; SOURCE!M1881&amp;      IF(lookups!$P$2-LEN(SOURCE!M1881) &gt;= 0, REPT(" ",lookups!$P$2-LEN(SOURCE!M1881)), "")&amp;
      "},"&amp;IF(SOURCE!O1881&lt;&gt;"",""&amp;SOURCE!O1881,"")
 )
)
)</f>
        <v>/* 1837 */  { fnSetWordSize,                32,                          "32-BIT",                                      "32-BIT",                                      (0 &lt;&lt; TAM_MAX_BITS) |     0, CAT_FNCT | SLS_UNCHANGED | US_UNCHANGED | EIM_DISABLED | PTP_NONE         },//JM HEX</v>
      </c>
    </row>
    <row r="1882" spans="1:1">
      <c r="A1882" s="80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IF(lookups!$E$2-LEN(SOURCE!C1882) &gt;= 0, REPT(" ",lookups!$E$2-LEN(SOURCE!C1882)), "")&amp;
      SOURCE!D1882&amp;", "&amp; IF(lookups!$F$2-LEN(SOURCE!D1882) &gt;= 0, REPT(" ",lookups!$F$2-LEN(SOURCE!D1882)), "")&amp;
      SOURCE!E1882&amp;", "&amp; IF(lookups!$G$2-LEN(SOURCE!E1882) &gt;=0, REPT(" ",lookups!$G$2-LEN(SOURCE!E1882)), "")&amp;
      SOURCE!F1882&amp;", "&amp; IF(lookups!$H$2-LEN(SOURCE!F1882) &gt;= 0, REPT(" ",lookups!$H$2-LEN(SOURCE!F1882)+2), "")&amp;"("&amp;
      SUBSTITUTE(TEXT(SOURCE!G1882,"??0"),"  ","")&amp;" &lt;&lt; TAM_MAX_BITS) |"&amp; IF(lookups!$I$2-3 &gt;= 0, REPT(" ",MAX(1,lookups!$I$2-5+4+1-1-LEN(  IF(ISTEXT(SOURCE!H1882),SOURCE!H1882,  SUBSTITUTE(SUBSTITUTE(TEXT(SOURCE!H1882,"????0"),"  ","")," ",""))   ))), "")&amp;
       IF(ISTEXT(SOURCE!H1882),SOURCE!H1882, SUBSTITUTE(SUBSTITUTE(TEXT(SOURCE!H1882,"????0"),"  ","")," ",""))   &amp;","&amp; IF(lookups!$J$2-3 &gt;= 0, REPT(" ",lookups!$J$2-3-5), "")&amp;
      SOURCE!I1882&amp;
" | "&amp; IF(lookups!$K$2-LEN(SOURCE!I1882) &gt;= 0, REPT(" ",lookups!$K$2-LEN(SOURCE!I1882)), "")&amp;
      SOURCE!J1882&amp;      IF(lookups!$L$2-LEN(SOURCE!J1882) &gt;= 0, REPT(" ",lookups!$L$2-LEN(SOURCE!J1882)), "")&amp;
" | "&amp; IF(lookups!$K$2-LEN(SOURCE!I1882) &gt;= 0, REPT(" ",lookups!$K$2-LEN(SOURCE!I1882)), "")&amp;
      SOURCE!K1882&amp;      IF(lookups!$L$2-LEN(SOURCE!K1882) &gt;= 0, REPT(" ",lookups!$M$2-LEN(SOURCE!K1882)), "")&amp;
" | "&amp; SOURCE!L1882&amp;      IF(lookups!$O$2-LEN(SOURCE!L1882) &gt;= 0, REPT(" ",lookups!$O$2-LEN(SOURCE!L1882)), "")&amp;
" | "&amp; SOURCE!M1882&amp;      IF(lookups!$P$2-LEN(SOURCE!M1882) &gt;= 0, REPT(" ",lookups!$P$2-LEN(SOURCE!M1882)), "")&amp;
      "},"&amp;IF(SOURCE!O1882&lt;&gt;"",""&amp;SOURCE!O1882,"")
 )
)
)</f>
        <v>/* 1838 */  { fnSetWordSize,                64,                          "64-BIT",                                      "64-BIT",                                      (0 &lt;&lt; TAM_MAX_BITS) |     0, CAT_FNCT | SLS_UNCHANGED | US_UNCHANGED | EIM_DISABLED | PTP_NONE         },//JM HEX</v>
      </c>
    </row>
    <row r="1883" spans="1:1">
      <c r="A1883" s="80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IF(lookups!$E$2-LEN(SOURCE!C1883) &gt;= 0, REPT(" ",lookups!$E$2-LEN(SOURCE!C1883)), "")&amp;
      SOURCE!D1883&amp;", "&amp; IF(lookups!$F$2-LEN(SOURCE!D1883) &gt;= 0, REPT(" ",lookups!$F$2-LEN(SOURCE!D1883)), "")&amp;
      SOURCE!E1883&amp;", "&amp; IF(lookups!$G$2-LEN(SOURCE!E1883) &gt;=0, REPT(" ",lookups!$G$2-LEN(SOURCE!E1883)), "")&amp;
      SOURCE!F1883&amp;", "&amp; IF(lookups!$H$2-LEN(SOURCE!F1883) &gt;= 0, REPT(" ",lookups!$H$2-LEN(SOURCE!F1883)+2), "")&amp;"("&amp;
      SUBSTITUTE(TEXT(SOURCE!G1883,"??0"),"  ","")&amp;" &lt;&lt; TAM_MAX_BITS) |"&amp; IF(lookups!$I$2-3 &gt;= 0, REPT(" ",MAX(1,lookups!$I$2-5+4+1-1-LEN(  IF(ISTEXT(SOURCE!H1883),SOURCE!H1883,  SUBSTITUTE(SUBSTITUTE(TEXT(SOURCE!H1883,"????0"),"  ","")," ",""))   ))), "")&amp;
       IF(ISTEXT(SOURCE!H1883),SOURCE!H1883, SUBSTITUTE(SUBSTITUTE(TEXT(SOURCE!H1883,"????0"),"  ","")," ",""))   &amp;","&amp; IF(lookups!$J$2-3 &gt;= 0, REPT(" ",lookups!$J$2-3-5), "")&amp;
      SOURCE!I1883&amp;
" | "&amp; IF(lookups!$K$2-LEN(SOURCE!I1883) &gt;= 0, REPT(" ",lookups!$K$2-LEN(SOURCE!I1883)), "")&amp;
      SOURCE!J1883&amp;      IF(lookups!$L$2-LEN(SOURCE!J1883) &gt;= 0, REPT(" ",lookups!$L$2-LEN(SOURCE!J1883)), "")&amp;
" | "&amp; IF(lookups!$K$2-LEN(SOURCE!I1883) &gt;= 0, REPT(" ",lookups!$K$2-LEN(SOURCE!I1883)), "")&amp;
      SOURCE!K1883&amp;      IF(lookups!$L$2-LEN(SOURCE!K1883) &gt;= 0, REPT(" ",lookups!$M$2-LEN(SOURCE!K1883)), "")&amp;
" | "&amp; SOURCE!L1883&amp;      IF(lookups!$O$2-LEN(SOURCE!L1883) &gt;= 0, REPT(" ",lookups!$O$2-LEN(SOURCE!L1883)), "")&amp;
" | "&amp; SOURCE!M1883&amp;      IF(lookups!$P$2-LEN(SOURCE!M1883) &gt;= 0, REPT(" ",lookups!$P$2-LEN(SOURCE!M1883)), "")&amp;
      "},"&amp;IF(SOURCE!O1883&lt;&gt;"",""&amp;SOURCE!O1883,"")
 )
)
)</f>
        <v>/* 1839 */  { fnHrDeg,                      NOPARAM,                     "HOUR",                                        "HOUR",                                        (0 &lt;&lt; TAM_MAX_BITS) |     0, CAT_FNCT | SLS_ENABLED   | US_ENABLED   | EIM_DISABLED | PTP_NONE         },</v>
      </c>
    </row>
    <row r="1884" spans="1:1">
      <c r="A1884" s="80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IF(lookups!$E$2-LEN(SOURCE!C1884) &gt;= 0, REPT(" ",lookups!$E$2-LEN(SOURCE!C1884)), "")&amp;
      SOURCE!D1884&amp;", "&amp; IF(lookups!$F$2-LEN(SOURCE!D1884) &gt;= 0, REPT(" ",lookups!$F$2-LEN(SOURCE!D1884)), "")&amp;
      SOURCE!E1884&amp;", "&amp; IF(lookups!$G$2-LEN(SOURCE!E1884) &gt;=0, REPT(" ",lookups!$G$2-LEN(SOURCE!E1884)), "")&amp;
      SOURCE!F1884&amp;", "&amp; IF(lookups!$H$2-LEN(SOURCE!F1884) &gt;= 0, REPT(" ",lookups!$H$2-LEN(SOURCE!F1884)+2), "")&amp;"("&amp;
      SUBSTITUTE(TEXT(SOURCE!G1884,"??0"),"  ","")&amp;" &lt;&lt; TAM_MAX_BITS) |"&amp; IF(lookups!$I$2-3 &gt;= 0, REPT(" ",MAX(1,lookups!$I$2-5+4+1-1-LEN(  IF(ISTEXT(SOURCE!H1884),SOURCE!H1884,  SUBSTITUTE(SUBSTITUTE(TEXT(SOURCE!H1884,"????0"),"  ","")," ",""))   ))), "")&amp;
       IF(ISTEXT(SOURCE!H1884),SOURCE!H1884, SUBSTITUTE(SUBSTITUTE(TEXT(SOURCE!H1884,"????0"),"  ","")," ",""))   &amp;","&amp; IF(lookups!$J$2-3 &gt;= 0, REPT(" ",lookups!$J$2-3-5), "")&amp;
      SOURCE!I1884&amp;
" | "&amp; IF(lookups!$K$2-LEN(SOURCE!I1884) &gt;= 0, REPT(" ",lookups!$K$2-LEN(SOURCE!I1884)), "")&amp;
      SOURCE!J1884&amp;      IF(lookups!$L$2-LEN(SOURCE!J1884) &gt;= 0, REPT(" ",lookups!$L$2-LEN(SOURCE!J1884)), "")&amp;
" | "&amp; IF(lookups!$K$2-LEN(SOURCE!I1884) &gt;= 0, REPT(" ",lookups!$K$2-LEN(SOURCE!I1884)), "")&amp;
      SOURCE!K1884&amp;      IF(lookups!$L$2-LEN(SOURCE!K1884) &gt;= 0, REPT(" ",lookups!$M$2-LEN(SOURCE!K1884)), "")&amp;
" | "&amp; SOURCE!L1884&amp;      IF(lookups!$O$2-LEN(SOURCE!L1884) &gt;= 0, REPT(" ",lookups!$O$2-LEN(SOURCE!L1884)), "")&amp;
" | "&amp; SOURCE!M1884&amp;      IF(lookups!$P$2-LEN(SOURCE!M1884) &gt;= 0, REPT(" ",lookups!$P$2-LEN(SOURCE!M1884)), "")&amp;
      "},"&amp;IF(SOURCE!O1884&lt;&gt;"",""&amp;SOURCE!O1884,"")
 )
)
)</f>
        <v>/* 1840 */  { fnMinute,                     NOPARAM,                     "MIN",                                         "MIN",                                         (0 &lt;&lt; TAM_MAX_BITS) |     0, CAT_FNCT | SLS_ENABLED   | US_ENABLED   | EIM_DISABLED | PTP_NONE         },</v>
      </c>
    </row>
    <row r="1885" spans="1:1">
      <c r="A1885" s="80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IF(lookups!$E$2-LEN(SOURCE!C1885) &gt;= 0, REPT(" ",lookups!$E$2-LEN(SOURCE!C1885)), "")&amp;
      SOURCE!D1885&amp;", "&amp; IF(lookups!$F$2-LEN(SOURCE!D1885) &gt;= 0, REPT(" ",lookups!$F$2-LEN(SOURCE!D1885)), "")&amp;
      SOURCE!E1885&amp;", "&amp; IF(lookups!$G$2-LEN(SOURCE!E1885) &gt;=0, REPT(" ",lookups!$G$2-LEN(SOURCE!E1885)), "")&amp;
      SOURCE!F1885&amp;", "&amp; IF(lookups!$H$2-LEN(SOURCE!F1885) &gt;= 0, REPT(" ",lookups!$H$2-LEN(SOURCE!F1885)+2), "")&amp;"("&amp;
      SUBSTITUTE(TEXT(SOURCE!G1885,"??0"),"  ","")&amp;" &lt;&lt; TAM_MAX_BITS) |"&amp; IF(lookups!$I$2-3 &gt;= 0, REPT(" ",MAX(1,lookups!$I$2-5+4+1-1-LEN(  IF(ISTEXT(SOURCE!H1885),SOURCE!H1885,  SUBSTITUTE(SUBSTITUTE(TEXT(SOURCE!H1885,"????0"),"  ","")," ",""))   ))), "")&amp;
       IF(ISTEXT(SOURCE!H1885),SOURCE!H1885, SUBSTITUTE(SUBSTITUTE(TEXT(SOURCE!H1885,"????0"),"  ","")," ",""))   &amp;","&amp; IF(lookups!$J$2-3 &gt;= 0, REPT(" ",lookups!$J$2-3-5), "")&amp;
      SOURCE!I1885&amp;
" | "&amp; IF(lookups!$K$2-LEN(SOURCE!I1885) &gt;= 0, REPT(" ",lookups!$K$2-LEN(SOURCE!I1885)), "")&amp;
      SOURCE!J1885&amp;      IF(lookups!$L$2-LEN(SOURCE!J1885) &gt;= 0, REPT(" ",lookups!$L$2-LEN(SOURCE!J1885)), "")&amp;
" | "&amp; IF(lookups!$K$2-LEN(SOURCE!I1885) &gt;= 0, REPT(" ",lookups!$K$2-LEN(SOURCE!I1885)), "")&amp;
      SOURCE!K1885&amp;      IF(lookups!$L$2-LEN(SOURCE!K1885) &gt;= 0, REPT(" ",lookups!$M$2-LEN(SOURCE!K1885)), "")&amp;
" | "&amp; SOURCE!L1885&amp;      IF(lookups!$O$2-LEN(SOURCE!L1885) &gt;= 0, REPT(" ",lookups!$O$2-LEN(SOURCE!L1885)), "")&amp;
" | "&amp; SOURCE!M1885&amp;      IF(lookups!$P$2-LEN(SOURCE!M1885) &gt;= 0, REPT(" ",lookups!$P$2-LEN(SOURCE!M1885)), "")&amp;
      "},"&amp;IF(SOURCE!O1885&lt;&gt;"",""&amp;SOURCE!O1885,"")
 )
)
)</f>
        <v>/* 1841 */  { fnSecond,                     NOPARAM,                     "SEC",                                         "SEC",                                         (0 &lt;&lt; TAM_MAX_BITS) |     0, CAT_FNCT | SLS_ENABLED   | US_ENABLED   | EIM_DISABLED | PTP_NONE         },</v>
      </c>
    </row>
    <row r="1886" spans="1:1">
      <c r="A1886" s="80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IF(lookups!$E$2-LEN(SOURCE!C1886) &gt;= 0, REPT(" ",lookups!$E$2-LEN(SOURCE!C1886)), "")&amp;
      SOURCE!D1886&amp;", "&amp; IF(lookups!$F$2-LEN(SOURCE!D1886) &gt;= 0, REPT(" ",lookups!$F$2-LEN(SOURCE!D1886)), "")&amp;
      SOURCE!E1886&amp;", "&amp; IF(lookups!$G$2-LEN(SOURCE!E1886) &gt;=0, REPT(" ",lookups!$G$2-LEN(SOURCE!E1886)), "")&amp;
      SOURCE!F1886&amp;", "&amp; IF(lookups!$H$2-LEN(SOURCE!F1886) &gt;= 0, REPT(" ",lookups!$H$2-LEN(SOURCE!F1886)+2), "")&amp;"("&amp;
      SUBSTITUTE(TEXT(SOURCE!G1886,"??0"),"  ","")&amp;" &lt;&lt; TAM_MAX_BITS) |"&amp; IF(lookups!$I$2-3 &gt;= 0, REPT(" ",MAX(1,lookups!$I$2-5+4+1-1-LEN(  IF(ISTEXT(SOURCE!H1886),SOURCE!H1886,  SUBSTITUTE(SUBSTITUTE(TEXT(SOURCE!H1886,"????0"),"  ","")," ",""))   ))), "")&amp;
       IF(ISTEXT(SOURCE!H1886),SOURCE!H1886, SUBSTITUTE(SUBSTITUTE(TEXT(SOURCE!H1886,"????0"),"  ","")," ",""))   &amp;","&amp; IF(lookups!$J$2-3 &gt;= 0, REPT(" ",lookups!$J$2-3-5), "")&amp;
      SOURCE!I1886&amp;
" | "&amp; IF(lookups!$K$2-LEN(SOURCE!I1886) &gt;= 0, REPT(" ",lookups!$K$2-LEN(SOURCE!I1886)), "")&amp;
      SOURCE!J1886&amp;      IF(lookups!$L$2-LEN(SOURCE!J1886) &gt;= 0, REPT(" ",lookups!$L$2-LEN(SOURCE!J1886)), "")&amp;
" | "&amp; IF(lookups!$K$2-LEN(SOURCE!I1886) &gt;= 0, REPT(" ",lookups!$K$2-LEN(SOURCE!I1886)), "")&amp;
      SOURCE!K1886&amp;      IF(lookups!$L$2-LEN(SOURCE!K1886) &gt;= 0, REPT(" ",lookups!$M$2-LEN(SOURCE!K1886)), "")&amp;
" | "&amp; SOURCE!L1886&amp;      IF(lookups!$O$2-LEN(SOURCE!L1886) &gt;= 0, REPT(" ",lookups!$O$2-LEN(SOURCE!L1886)), "")&amp;
" | "&amp; SOURCE!M1886&amp;      IF(lookups!$P$2-LEN(SOURCE!M1886) &gt;= 0, REPT(" ",lookups!$P$2-LEN(SOURCE!M1886)), "")&amp;
      "},"&amp;IF(SOURCE!O1886&lt;&gt;"",""&amp;SOURCE!O1886,"")
 )
)
)</f>
        <v>/* 1842 */  { fnToTime,                     NOPARAM,                     STD_RIGHT_ARROW "TIME",                        STD_RIGHT_ARROW "TIME",                        (0 &lt;&lt; TAM_MAX_BITS) |     0, CAT_FNCT | SLS_ENABLED   | US_ENABLED   | EIM_DISABLED | PTP_NONE         },</v>
      </c>
    </row>
    <row r="1887" spans="1:1">
      <c r="A1887" s="80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IF(lookups!$E$2-LEN(SOURCE!C1887) &gt;= 0, REPT(" ",lookups!$E$2-LEN(SOURCE!C1887)), "")&amp;
      SOURCE!D1887&amp;", "&amp; IF(lookups!$F$2-LEN(SOURCE!D1887) &gt;= 0, REPT(" ",lookups!$F$2-LEN(SOURCE!D1887)), "")&amp;
      SOURCE!E1887&amp;", "&amp; IF(lookups!$G$2-LEN(SOURCE!E1887) &gt;=0, REPT(" ",lookups!$G$2-LEN(SOURCE!E1887)), "")&amp;
      SOURCE!F1887&amp;", "&amp; IF(lookups!$H$2-LEN(SOURCE!F1887) &gt;= 0, REPT(" ",lookups!$H$2-LEN(SOURCE!F1887)+2), "")&amp;"("&amp;
      SUBSTITUTE(TEXT(SOURCE!G1887,"??0"),"  ","")&amp;" &lt;&lt; TAM_MAX_BITS) |"&amp; IF(lookups!$I$2-3 &gt;= 0, REPT(" ",MAX(1,lookups!$I$2-5+4+1-1-LEN(  IF(ISTEXT(SOURCE!H1887),SOURCE!H1887,  SUBSTITUTE(SUBSTITUTE(TEXT(SOURCE!H1887,"????0"),"  ","")," ",""))   ))), "")&amp;
       IF(ISTEXT(SOURCE!H1887),SOURCE!H1887, SUBSTITUTE(SUBSTITUTE(TEXT(SOURCE!H1887,"????0"),"  ","")," ",""))   &amp;","&amp; IF(lookups!$J$2-3 &gt;= 0, REPT(" ",lookups!$J$2-3-5), "")&amp;
      SOURCE!I1887&amp;
" | "&amp; IF(lookups!$K$2-LEN(SOURCE!I1887) &gt;= 0, REPT(" ",lookups!$K$2-LEN(SOURCE!I1887)), "")&amp;
      SOURCE!J1887&amp;      IF(lookups!$L$2-LEN(SOURCE!J1887) &gt;= 0, REPT(" ",lookups!$L$2-LEN(SOURCE!J1887)), "")&amp;
" | "&amp; IF(lookups!$K$2-LEN(SOURCE!I1887) &gt;= 0, REPT(" ",lookups!$K$2-LEN(SOURCE!I1887)), "")&amp;
      SOURCE!K1887&amp;      IF(lookups!$L$2-LEN(SOURCE!K1887) &gt;= 0, REPT(" ",lookups!$M$2-LEN(SOURCE!K1887)), "")&amp;
" | "&amp; SOURCE!L1887&amp;      IF(lookups!$O$2-LEN(SOURCE!L1887) &gt;= 0, REPT(" ",lookups!$O$2-LEN(SOURCE!L1887)), "")&amp;
" | "&amp; SOURCE!M1887&amp;      IF(lookups!$P$2-LEN(SOURCE!M1887) &gt;= 0, REPT(" ",lookups!$P$2-LEN(SOURCE!M1887)), "")&amp;
      "},"&amp;IF(SOURCE!O1887&lt;&gt;"",""&amp;SOURCE!O1887,"")
 )
)
)</f>
        <v>/* 1843 */  { fnTimeTo,                     NOPARAM,                     "TIME" STD_RIGHT_ARROW,                        "TIME" STD_RIGHT_ARROW,                        (0 &lt;&lt; TAM_MAX_BITS) |     0, CAT_FNCT | SLS_ENABLED   | US_ENABLED   | EIM_DISABLED | PTP_NONE         },</v>
      </c>
    </row>
    <row r="1888" spans="1:1">
      <c r="A1888" s="80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IF(lookups!$E$2-LEN(SOURCE!C1888) &gt;= 0, REPT(" ",lookups!$E$2-LEN(SOURCE!C1888)), "")&amp;
      SOURCE!D1888&amp;", "&amp; IF(lookups!$F$2-LEN(SOURCE!D1888) &gt;= 0, REPT(" ",lookups!$F$2-LEN(SOURCE!D1888)), "")&amp;
      SOURCE!E1888&amp;", "&amp; IF(lookups!$G$2-LEN(SOURCE!E1888) &gt;=0, REPT(" ",lookups!$G$2-LEN(SOURCE!E1888)), "")&amp;
      SOURCE!F1888&amp;", "&amp; IF(lookups!$H$2-LEN(SOURCE!F1888) &gt;= 0, REPT(" ",lookups!$H$2-LEN(SOURCE!F1888)+2), "")&amp;"("&amp;
      SUBSTITUTE(TEXT(SOURCE!G1888,"??0"),"  ","")&amp;" &lt;&lt; TAM_MAX_BITS) |"&amp; IF(lookups!$I$2-3 &gt;= 0, REPT(" ",MAX(1,lookups!$I$2-5+4+1-1-LEN(  IF(ISTEXT(SOURCE!H1888),SOURCE!H1888,  SUBSTITUTE(SUBSTITUTE(TEXT(SOURCE!H1888,"????0"),"  ","")," ",""))   ))), "")&amp;
       IF(ISTEXT(SOURCE!H1888),SOURCE!H1888, SUBSTITUTE(SUBSTITUTE(TEXT(SOURCE!H1888,"????0"),"  ","")," ",""))   &amp;","&amp; IF(lookups!$J$2-3 &gt;= 0, REPT(" ",lookups!$J$2-3-5), "")&amp;
      SOURCE!I1888&amp;
" | "&amp; IF(lookups!$K$2-LEN(SOURCE!I1888) &gt;= 0, REPT(" ",lookups!$K$2-LEN(SOURCE!I1888)), "")&amp;
      SOURCE!J1888&amp;      IF(lookups!$L$2-LEN(SOURCE!J1888) &gt;= 0, REPT(" ",lookups!$L$2-LEN(SOURCE!J1888)), "")&amp;
" | "&amp; IF(lookups!$K$2-LEN(SOURCE!I1888) &gt;= 0, REPT(" ",lookups!$K$2-LEN(SOURCE!I1888)), "")&amp;
      SOURCE!K1888&amp;      IF(lookups!$L$2-LEN(SOURCE!K1888) &gt;= 0, REPT(" ",lookups!$M$2-LEN(SOURCE!K1888)), "")&amp;
" | "&amp; SOURCE!L1888&amp;      IF(lookups!$O$2-LEN(SOURCE!L1888) &gt;= 0, REPT(" ",lookups!$O$2-LEN(SOURCE!L1888)), "")&amp;
" | "&amp; SOURCE!M1888&amp;      IF(lookups!$P$2-LEN(SOURCE!M1888) &gt;= 0, REPT(" ",lookups!$P$2-LEN(SOURCE!M1888)), "")&amp;
      "},"&amp;IF(SOURCE!O1888&lt;&gt;"",""&amp;SOURCE!O1888,"")
 )
)
)</f>
        <v>/* 1844 */  { SetSetting,                   JC_FRC,                      "FRCSRN",                                      "FRCSRN",                                      (0 &lt;&lt; TAM_MAX_BITS) |     0, CAT_FNCT | SLS_UNCHANGED | US_UNCHANGED | EIM_DISABLED | PTP_DISABLED     },//dr</v>
      </c>
    </row>
    <row r="1889" spans="1:1">
      <c r="A1889" s="80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IF(lookups!$E$2-LEN(SOURCE!C1889) &gt;= 0, REPT(" ",lookups!$E$2-LEN(SOURCE!C1889)), "")&amp;
      SOURCE!D1889&amp;", "&amp; IF(lookups!$F$2-LEN(SOURCE!D1889) &gt;= 0, REPT(" ",lookups!$F$2-LEN(SOURCE!D1889)), "")&amp;
      SOURCE!E1889&amp;", "&amp; IF(lookups!$G$2-LEN(SOURCE!E1889) &gt;=0, REPT(" ",lookups!$G$2-LEN(SOURCE!E1889)), "")&amp;
      SOURCE!F1889&amp;", "&amp; IF(lookups!$H$2-LEN(SOURCE!F1889) &gt;= 0, REPT(" ",lookups!$H$2-LEN(SOURCE!F1889)+2), "")&amp;"("&amp;
      SUBSTITUTE(TEXT(SOURCE!G1889,"??0"),"  ","")&amp;" &lt;&lt; TAM_MAX_BITS) |"&amp; IF(lookups!$I$2-3 &gt;= 0, REPT(" ",MAX(1,lookups!$I$2-5+4+1-1-LEN(  IF(ISTEXT(SOURCE!H1889),SOURCE!H1889,  SUBSTITUTE(SUBSTITUTE(TEXT(SOURCE!H1889,"????0"),"  ","")," ",""))   ))), "")&amp;
       IF(ISTEXT(SOURCE!H1889),SOURCE!H1889, SUBSTITUTE(SUBSTITUTE(TEXT(SOURCE!H1889,"????0"),"  ","")," ",""))   &amp;","&amp; IF(lookups!$J$2-3 &gt;= 0, REPT(" ",lookups!$J$2-3-5), "")&amp;
      SOURCE!I1889&amp;
" | "&amp; IF(lookups!$K$2-LEN(SOURCE!I1889) &gt;= 0, REPT(" ",lookups!$K$2-LEN(SOURCE!I1889)), "")&amp;
      SOURCE!J1889&amp;      IF(lookups!$L$2-LEN(SOURCE!J1889) &gt;= 0, REPT(" ",lookups!$L$2-LEN(SOURCE!J1889)), "")&amp;
" | "&amp; IF(lookups!$K$2-LEN(SOURCE!I1889) &gt;= 0, REPT(" ",lookups!$K$2-LEN(SOURCE!I1889)), "")&amp;
      SOURCE!K1889&amp;      IF(lookups!$L$2-LEN(SOURCE!K1889) &gt;= 0, REPT(" ",lookups!$M$2-LEN(SOURCE!K1889)), "")&amp;
" | "&amp; SOURCE!L1889&amp;      IF(lookups!$O$2-LEN(SOURCE!L1889) &gt;= 0, REPT(" ",lookups!$O$2-LEN(SOURCE!L1889)), "")&amp;
" | "&amp; SOURCE!M1889&amp;      IF(lookups!$P$2-LEN(SOURCE!M1889) &gt;= 0, REPT(" ",lookups!$P$2-LEN(SOURCE!M1889)), "")&amp;
      "},"&amp;IF(SOURCE!O1889&lt;&gt;"",""&amp;SOURCE!O1889,"")
 )
)
)</f>
        <v>/* 1845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90" spans="1:1">
      <c r="A1890" s="80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IF(lookups!$E$2-LEN(SOURCE!C1890) &gt;= 0, REPT(" ",lookups!$E$2-LEN(SOURCE!C1890)), "")&amp;
      SOURCE!D1890&amp;", "&amp; IF(lookups!$F$2-LEN(SOURCE!D1890) &gt;= 0, REPT(" ",lookups!$F$2-LEN(SOURCE!D1890)), "")&amp;
      SOURCE!E1890&amp;", "&amp; IF(lookups!$G$2-LEN(SOURCE!E1890) &gt;=0, REPT(" ",lookups!$G$2-LEN(SOURCE!E1890)), "")&amp;
      SOURCE!F1890&amp;", "&amp; IF(lookups!$H$2-LEN(SOURCE!F1890) &gt;= 0, REPT(" ",lookups!$H$2-LEN(SOURCE!F1890)+2), "")&amp;"("&amp;
      SUBSTITUTE(TEXT(SOURCE!G1890,"??0"),"  ","")&amp;" &lt;&lt; TAM_MAX_BITS) |"&amp; IF(lookups!$I$2-3 &gt;= 0, REPT(" ",MAX(1,lookups!$I$2-5+4+1-1-LEN(  IF(ISTEXT(SOURCE!H1890),SOURCE!H1890,  SUBSTITUTE(SUBSTITUTE(TEXT(SOURCE!H1890,"????0"),"  ","")," ",""))   ))), "")&amp;
       IF(ISTEXT(SOURCE!H1890),SOURCE!H1890, SUBSTITUTE(SUBSTITUTE(TEXT(SOURCE!H1890,"????0"),"  ","")," ",""))   &amp;","&amp; IF(lookups!$J$2-3 &gt;= 0, REPT(" ",lookups!$J$2-3-5), "")&amp;
      SOURCE!I1890&amp;
" | "&amp; IF(lookups!$K$2-LEN(SOURCE!I1890) &gt;= 0, REPT(" ",lookups!$K$2-LEN(SOURCE!I1890)), "")&amp;
      SOURCE!J1890&amp;      IF(lookups!$L$2-LEN(SOURCE!J1890) &gt;= 0, REPT(" ",lookups!$L$2-LEN(SOURCE!J1890)), "")&amp;
" | "&amp; IF(lookups!$K$2-LEN(SOURCE!I1890) &gt;= 0, REPT(" ",lookups!$K$2-LEN(SOURCE!I1890)), "")&amp;
      SOURCE!K1890&amp;      IF(lookups!$L$2-LEN(SOURCE!K1890) &gt;= 0, REPT(" ",lookups!$M$2-LEN(SOURCE!K1890)), "")&amp;
" | "&amp; SOURCE!L1890&amp;      IF(lookups!$O$2-LEN(SOURCE!L1890) &gt;= 0, REPT(" ",lookups!$O$2-LEN(SOURCE!L1890)), "")&amp;
" | "&amp; SOURCE!M1890&amp;      IF(lookups!$P$2-LEN(SOURCE!M1890) &gt;= 0, REPT(" ",lookups!$P$2-LEN(SOURCE!M1890)), "")&amp;
      "},"&amp;IF(SOURCE!O1890&lt;&gt;"",""&amp;SOURCE!O1890,"")
 )
)
)</f>
        <v>/* 1846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91" spans="1:1">
      <c r="A1891" s="80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IF(lookups!$E$2-LEN(SOURCE!C1891) &gt;= 0, REPT(" ",lookups!$E$2-LEN(SOURCE!C1891)), "")&amp;
      SOURCE!D1891&amp;", "&amp; IF(lookups!$F$2-LEN(SOURCE!D1891) &gt;= 0, REPT(" ",lookups!$F$2-LEN(SOURCE!D1891)), "")&amp;
      SOURCE!E1891&amp;", "&amp; IF(lookups!$G$2-LEN(SOURCE!E1891) &gt;=0, REPT(" ",lookups!$G$2-LEN(SOURCE!E1891)), "")&amp;
      SOURCE!F1891&amp;", "&amp; IF(lookups!$H$2-LEN(SOURCE!F1891) &gt;= 0, REPT(" ",lookups!$H$2-LEN(SOURCE!F1891)+2), "")&amp;"("&amp;
      SUBSTITUTE(TEXT(SOURCE!G1891,"??0"),"  ","")&amp;" &lt;&lt; TAM_MAX_BITS) |"&amp; IF(lookups!$I$2-3 &gt;= 0, REPT(" ",MAX(1,lookups!$I$2-5+4+1-1-LEN(  IF(ISTEXT(SOURCE!H1891),SOURCE!H1891,  SUBSTITUTE(SUBSTITUTE(TEXT(SOURCE!H1891,"????0"),"  ","")," ",""))   ))), "")&amp;
       IF(ISTEXT(SOURCE!H1891),SOURCE!H1891, SUBSTITUTE(SUBSTITUTE(TEXT(SOURCE!H1891,"????0"),"  ","")," ",""))   &amp;","&amp; IF(lookups!$J$2-3 &gt;= 0, REPT(" ",lookups!$J$2-3-5), "")&amp;
      SOURCE!I1891&amp;
" | "&amp; IF(lookups!$K$2-LEN(SOURCE!I1891) &gt;= 0, REPT(" ",lookups!$K$2-LEN(SOURCE!I1891)), "")&amp;
      SOURCE!J1891&amp;      IF(lookups!$L$2-LEN(SOURCE!J1891) &gt;= 0, REPT(" ",lookups!$L$2-LEN(SOURCE!J1891)), "")&amp;
" | "&amp; IF(lookups!$K$2-LEN(SOURCE!I1891) &gt;= 0, REPT(" ",lookups!$K$2-LEN(SOURCE!I1891)), "")&amp;
      SOURCE!K1891&amp;      IF(lookups!$L$2-LEN(SOURCE!K1891) &gt;= 0, REPT(" ",lookups!$M$2-LEN(SOURCE!K1891)), "")&amp;
" | "&amp; SOURCE!L1891&amp;      IF(lookups!$O$2-LEN(SOURCE!L1891) &gt;= 0, REPT(" ",lookups!$O$2-LEN(SOURCE!L1891)), "")&amp;
" | "&amp; SOURCE!M1891&amp;      IF(lookups!$P$2-LEN(SOURCE!M1891) &gt;= 0, REPT(" ",lookups!$P$2-LEN(SOURCE!M1891)), "")&amp;
      "},"&amp;IF(SOURCE!O1891&lt;&gt;"",""&amp;SOURCE!O1891,"")
 )
)
)</f>
        <v>/* 1847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92" spans="1:1">
      <c r="A1892" s="80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IF(lookups!$E$2-LEN(SOURCE!C1892) &gt;= 0, REPT(" ",lookups!$E$2-LEN(SOURCE!C1892)), "")&amp;
      SOURCE!D1892&amp;", "&amp; IF(lookups!$F$2-LEN(SOURCE!D1892) &gt;= 0, REPT(" ",lookups!$F$2-LEN(SOURCE!D1892)), "")&amp;
      SOURCE!E1892&amp;", "&amp; IF(lookups!$G$2-LEN(SOURCE!E1892) &gt;=0, REPT(" ",lookups!$G$2-LEN(SOURCE!E1892)), "")&amp;
      SOURCE!F1892&amp;", "&amp; IF(lookups!$H$2-LEN(SOURCE!F1892) &gt;= 0, REPT(" ",lookups!$H$2-LEN(SOURCE!F1892)+2), "")&amp;"("&amp;
      SUBSTITUTE(TEXT(SOURCE!G1892,"??0"),"  ","")&amp;" &lt;&lt; TAM_MAX_BITS) |"&amp; IF(lookups!$I$2-3 &gt;= 0, REPT(" ",MAX(1,lookups!$I$2-5+4+1-1-LEN(  IF(ISTEXT(SOURCE!H1892),SOURCE!H1892,  SUBSTITUTE(SUBSTITUTE(TEXT(SOURCE!H1892,"????0"),"  ","")," ",""))   ))), "")&amp;
       IF(ISTEXT(SOURCE!H1892),SOURCE!H1892, SUBSTITUTE(SUBSTITUTE(TEXT(SOURCE!H1892,"????0"),"  ","")," ",""))   &amp;","&amp; IF(lookups!$J$2-3 &gt;= 0, REPT(" ",lookups!$J$2-3-5), "")&amp;
      SOURCE!I1892&amp;
" | "&amp; IF(lookups!$K$2-LEN(SOURCE!I1892) &gt;= 0, REPT(" ",lookups!$K$2-LEN(SOURCE!I1892)), "")&amp;
      SOURCE!J1892&amp;      IF(lookups!$L$2-LEN(SOURCE!J1892) &gt;= 0, REPT(" ",lookups!$L$2-LEN(SOURCE!J1892)), "")&amp;
" | "&amp; IF(lookups!$K$2-LEN(SOURCE!I1892) &gt;= 0, REPT(" ",lookups!$K$2-LEN(SOURCE!I1892)), "")&amp;
      SOURCE!K1892&amp;      IF(lookups!$L$2-LEN(SOURCE!K1892) &gt;= 0, REPT(" ",lookups!$M$2-LEN(SOURCE!K1892)), "")&amp;
" | "&amp; SOURCE!L1892&amp;      IF(lookups!$O$2-LEN(SOURCE!L1892) &gt;= 0, REPT(" ",lookups!$O$2-LEN(SOURCE!L1892)), "")&amp;
" | "&amp; SOURCE!M1892&amp;      IF(lookups!$P$2-LEN(SOURCE!M1892) &gt;= 0, REPT(" ",lookups!$P$2-LEN(SOURCE!M1892)), "")&amp;
      "},"&amp;IF(SOURCE!O1892&lt;&gt;"",""&amp;SOURCE!O1892,"")
 )
)
)</f>
        <v>/* 1848 */  { fnKeyCC,                      KEY_COMPLEX,                 "COMPLEX",                                     "COMPLEX",                                     (0 &lt;&lt; TAM_MAX_BITS) |     0, CAT_FNCT | SLS_ENABLED   | US_ENABLED   | EIM_DISABLED | PTP_NONE         },//JM Change CC to COMPLEX</v>
      </c>
    </row>
    <row r="1893" spans="1:1">
      <c r="A1893" s="80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IF(lookups!$E$2-LEN(SOURCE!C1893) &gt;= 0, REPT(" ",lookups!$E$2-LEN(SOURCE!C1893)), "")&amp;
      SOURCE!D1893&amp;", "&amp; IF(lookups!$F$2-LEN(SOURCE!D1893) &gt;= 0, REPT(" ",lookups!$F$2-LEN(SOURCE!D1893)), "")&amp;
      SOURCE!E1893&amp;", "&amp; IF(lookups!$G$2-LEN(SOURCE!E1893) &gt;=0, REPT(" ",lookups!$G$2-LEN(SOURCE!E1893)), "")&amp;
      SOURCE!F1893&amp;", "&amp; IF(lookups!$H$2-LEN(SOURCE!F1893) &gt;= 0, REPT(" ",lookups!$H$2-LEN(SOURCE!F1893)+2), "")&amp;"("&amp;
      SUBSTITUTE(TEXT(SOURCE!G1893,"??0"),"  ","")&amp;" &lt;&lt; TAM_MAX_BITS) |"&amp; IF(lookups!$I$2-3 &gt;= 0, REPT(" ",MAX(1,lookups!$I$2-5+4+1-1-LEN(  IF(ISTEXT(SOURCE!H1893),SOURCE!H1893,  SUBSTITUTE(SUBSTITUTE(TEXT(SOURCE!H1893,"????0"),"  ","")," ",""))   ))), "")&amp;
       IF(ISTEXT(SOURCE!H1893),SOURCE!H1893, SUBSTITUTE(SUBSTITUTE(TEXT(SOURCE!H1893,"????0"),"  ","")," ",""))   &amp;","&amp; IF(lookups!$J$2-3 &gt;= 0, REPT(" ",lookups!$J$2-3-5), "")&amp;
      SOURCE!I1893&amp;
" | "&amp; IF(lookups!$K$2-LEN(SOURCE!I1893) &gt;= 0, REPT(" ",lookups!$K$2-LEN(SOURCE!I1893)), "")&amp;
      SOURCE!J1893&amp;      IF(lookups!$L$2-LEN(SOURCE!J1893) &gt;= 0, REPT(" ",lookups!$L$2-LEN(SOURCE!J1893)), "")&amp;
" | "&amp; IF(lookups!$K$2-LEN(SOURCE!I1893) &gt;= 0, REPT(" ",lookups!$K$2-LEN(SOURCE!I1893)), "")&amp;
      SOURCE!K1893&amp;      IF(lookups!$L$2-LEN(SOURCE!K1893) &gt;= 0, REPT(" ",lookups!$M$2-LEN(SOURCE!K1893)), "")&amp;
" | "&amp; SOURCE!L1893&amp;      IF(lookups!$O$2-LEN(SOURCE!L1893) &gt;= 0, REPT(" ",lookups!$O$2-LEN(SOURCE!L1893)), "")&amp;
" | "&amp; SOURCE!M1893&amp;      IF(lookups!$P$2-LEN(SOURCE!M1893) &gt;= 0, REPT(" ",lookups!$P$2-LEN(SOURCE!M1893)), "")&amp;
      "},"&amp;IF(SOURCE!O1893&lt;&gt;"",""&amp;SOURCE!O1893,"")
 )
)
)</f>
        <v>/* 1849 */  { fnToPolar2,                   NOPARAM,                     STD_RIGHT_ARROW "POLAR",                       STD_RIGHT_ARROW "P",                           (0 &lt;&lt; TAM_MAX_BITS) |     0, CAT_FNCT | SLS_ENABLED   | US_ENABLED   | EIM_DISABLED | PTP_NONE         },//JM TEXT &amp; point to function to add POLAR/RECT</v>
      </c>
    </row>
    <row r="1894" spans="1:1">
      <c r="A1894" s="80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IF(lookups!$E$2-LEN(SOURCE!C1894) &gt;= 0, REPT(" ",lookups!$E$2-LEN(SOURCE!C1894)), "")&amp;
      SOURCE!D1894&amp;", "&amp; IF(lookups!$F$2-LEN(SOURCE!D1894) &gt;= 0, REPT(" ",lookups!$F$2-LEN(SOURCE!D1894)), "")&amp;
      SOURCE!E1894&amp;", "&amp; IF(lookups!$G$2-LEN(SOURCE!E1894) &gt;=0, REPT(" ",lookups!$G$2-LEN(SOURCE!E1894)), "")&amp;
      SOURCE!F1894&amp;", "&amp; IF(lookups!$H$2-LEN(SOURCE!F1894) &gt;= 0, REPT(" ",lookups!$H$2-LEN(SOURCE!F1894)+2), "")&amp;"("&amp;
      SUBSTITUTE(TEXT(SOURCE!G1894,"??0"),"  ","")&amp;" &lt;&lt; TAM_MAX_BITS) |"&amp; IF(lookups!$I$2-3 &gt;= 0, REPT(" ",MAX(1,lookups!$I$2-5+4+1-1-LEN(  IF(ISTEXT(SOURCE!H1894),SOURCE!H1894,  SUBSTITUTE(SUBSTITUTE(TEXT(SOURCE!H1894,"????0"),"  ","")," ",""))   ))), "")&amp;
       IF(ISTEXT(SOURCE!H1894),SOURCE!H1894, SUBSTITUTE(SUBSTITUTE(TEXT(SOURCE!H1894,"????0"),"  ","")," ",""))   &amp;","&amp; IF(lookups!$J$2-3 &gt;= 0, REPT(" ",lookups!$J$2-3-5), "")&amp;
      SOURCE!I1894&amp;
" | "&amp; IF(lookups!$K$2-LEN(SOURCE!I1894) &gt;= 0, REPT(" ",lookups!$K$2-LEN(SOURCE!I1894)), "")&amp;
      SOURCE!J1894&amp;      IF(lookups!$L$2-LEN(SOURCE!J1894) &gt;= 0, REPT(" ",lookups!$L$2-LEN(SOURCE!J1894)), "")&amp;
" | "&amp; IF(lookups!$K$2-LEN(SOURCE!I1894) &gt;= 0, REPT(" ",lookups!$K$2-LEN(SOURCE!I1894)), "")&amp;
      SOURCE!K1894&amp;      IF(lookups!$L$2-LEN(SOURCE!K1894) &gt;= 0, REPT(" ",lookups!$M$2-LEN(SOURCE!K1894)), "")&amp;
" | "&amp; SOURCE!L1894&amp;      IF(lookups!$O$2-LEN(SOURCE!L1894) &gt;= 0, REPT(" ",lookups!$O$2-LEN(SOURCE!L1894)), "")&amp;
" | "&amp; SOURCE!M1894&amp;      IF(lookups!$P$2-LEN(SOURCE!M1894) &gt;= 0, REPT(" ",lookups!$P$2-LEN(SOURCE!M1894)), "")&amp;
      "},"&amp;IF(SOURCE!O1894&lt;&gt;"",""&amp;SOURCE!O1894,"")
 )
)
)</f>
        <v>/* 1850 */  { fnToRect2,                    NOPARAM,                     STD_RIGHT_ARROW "RECT",                        STD_RIGHT_ARROW "R",                           (0 &lt;&lt; TAM_MAX_BITS) |     0, CAT_FNCT | SLS_ENABLED   | US_ENABLED   | EIM_DISABLED | PTP_NONE         },//SWAPPED ARROW DIRECTION &amp; JM TEXT &amp; point to function to add POLAR/RECT</v>
      </c>
    </row>
    <row r="1895" spans="1:1">
      <c r="A1895" s="80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IF(lookups!$E$2-LEN(SOURCE!C1895) &gt;= 0, REPT(" ",lookups!$E$2-LEN(SOURCE!C1895)), "")&amp;
      SOURCE!D1895&amp;", "&amp; IF(lookups!$F$2-LEN(SOURCE!D1895) &gt;= 0, REPT(" ",lookups!$F$2-LEN(SOURCE!D1895)), "")&amp;
      SOURCE!E1895&amp;", "&amp; IF(lookups!$G$2-LEN(SOURCE!E1895) &gt;=0, REPT(" ",lookups!$G$2-LEN(SOURCE!E1895)), "")&amp;
      SOURCE!F1895&amp;", "&amp; IF(lookups!$H$2-LEN(SOURCE!F1895) &gt;= 0, REPT(" ",lookups!$H$2-LEN(SOURCE!F1895)+2), "")&amp;"("&amp;
      SUBSTITUTE(TEXT(SOURCE!G1895,"??0"),"  ","")&amp;" &lt;&lt; TAM_MAX_BITS) |"&amp; IF(lookups!$I$2-3 &gt;= 0, REPT(" ",MAX(1,lookups!$I$2-5+4+1-1-LEN(  IF(ISTEXT(SOURCE!H1895),SOURCE!H1895,  SUBSTITUTE(SUBSTITUTE(TEXT(SOURCE!H1895,"????0"),"  ","")," ",""))   ))), "")&amp;
       IF(ISTEXT(SOURCE!H1895),SOURCE!H1895, SUBSTITUTE(SUBSTITUTE(TEXT(SOURCE!H1895,"????0"),"  ","")," ",""))   &amp;","&amp; IF(lookups!$J$2-3 &gt;= 0, REPT(" ",lookups!$J$2-3-5), "")&amp;
      SOURCE!I1895&amp;
" | "&amp; IF(lookups!$K$2-LEN(SOURCE!I1895) &gt;= 0, REPT(" ",lookups!$K$2-LEN(SOURCE!I1895)), "")&amp;
      SOURCE!J1895&amp;      IF(lookups!$L$2-LEN(SOURCE!J1895) &gt;= 0, REPT(" ",lookups!$L$2-LEN(SOURCE!J1895)), "")&amp;
" | "&amp; IF(lookups!$K$2-LEN(SOURCE!I1895) &gt;= 0, REPT(" ",lookups!$K$2-LEN(SOURCE!I1895)), "")&amp;
      SOURCE!K1895&amp;      IF(lookups!$L$2-LEN(SOURCE!K1895) &gt;= 0, REPT(" ",lookups!$M$2-LEN(SOURCE!K1895)), "")&amp;
" | "&amp; SOURCE!L1895&amp;      IF(lookups!$O$2-LEN(SOURCE!L1895) &gt;= 0, REPT(" ",lookups!$O$2-LEN(SOURCE!L1895)), "")&amp;
" | "&amp; SOURCE!M1895&amp;      IF(lookups!$P$2-LEN(SOURCE!M1895) &gt;= 0, REPT(" ",lookups!$P$2-LEN(SOURCE!M1895)), "")&amp;
      "},"&amp;IF(SOURCE!O1895&lt;&gt;"",""&amp;SOURCE!O1895,"")
 )
)
)</f>
        <v>/* 1851 */  { fneRPN,                       1,                           "eRPN",                                        "eRPN",                                        (0 &lt;&lt; TAM_MAX_BITS) |     0, CAT_FNCT | SLS_UNCHANGED | US_UNCHANGED | EIM_DISABLED | PTP_NONE         },</v>
      </c>
    </row>
    <row r="1896" spans="1:1">
      <c r="A1896" s="80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IF(lookups!$E$2-LEN(SOURCE!C1896) &gt;= 0, REPT(" ",lookups!$E$2-LEN(SOURCE!C1896)), "")&amp;
      SOURCE!D1896&amp;", "&amp; IF(lookups!$F$2-LEN(SOURCE!D1896) &gt;= 0, REPT(" ",lookups!$F$2-LEN(SOURCE!D1896)), "")&amp;
      SOURCE!E1896&amp;", "&amp; IF(lookups!$G$2-LEN(SOURCE!E1896) &gt;=0, REPT(" ",lookups!$G$2-LEN(SOURCE!E1896)), "")&amp;
      SOURCE!F1896&amp;", "&amp; IF(lookups!$H$2-LEN(SOURCE!F1896) &gt;= 0, REPT(" ",lookups!$H$2-LEN(SOURCE!F1896)+2), "")&amp;"("&amp;
      SUBSTITUTE(TEXT(SOURCE!G1896,"??0"),"  ","")&amp;" &lt;&lt; TAM_MAX_BITS) |"&amp; IF(lookups!$I$2-3 &gt;= 0, REPT(" ",MAX(1,lookups!$I$2-5+4+1-1-LEN(  IF(ISTEXT(SOURCE!H1896),SOURCE!H1896,  SUBSTITUTE(SUBSTITUTE(TEXT(SOURCE!H1896,"????0"),"  ","")," ",""))   ))), "")&amp;
       IF(ISTEXT(SOURCE!H1896),SOURCE!H1896, SUBSTITUTE(SUBSTITUTE(TEXT(SOURCE!H1896,"????0"),"  ","")," ",""))   &amp;","&amp; IF(lookups!$J$2-3 &gt;= 0, REPT(" ",lookups!$J$2-3-5), "")&amp;
      SOURCE!I1896&amp;
" | "&amp; IF(lookups!$K$2-LEN(SOURCE!I1896) &gt;= 0, REPT(" ",lookups!$K$2-LEN(SOURCE!I1896)), "")&amp;
      SOURCE!J1896&amp;      IF(lookups!$L$2-LEN(SOURCE!J1896) &gt;= 0, REPT(" ",lookups!$L$2-LEN(SOURCE!J1896)), "")&amp;
" | "&amp; IF(lookups!$K$2-LEN(SOURCE!I1896) &gt;= 0, REPT(" ",lookups!$K$2-LEN(SOURCE!I1896)), "")&amp;
      SOURCE!K1896&amp;      IF(lookups!$L$2-LEN(SOURCE!K1896) &gt;= 0, REPT(" ",lookups!$M$2-LEN(SOURCE!K1896)), "")&amp;
" | "&amp; SOURCE!L1896&amp;      IF(lookups!$O$2-LEN(SOURCE!L1896) &gt;= 0, REPT(" ",lookups!$O$2-LEN(SOURCE!L1896)), "")&amp;
" | "&amp; SOURCE!M1896&amp;      IF(lookups!$P$2-LEN(SOURCE!M1896) &gt;= 0, REPT(" ",lookups!$P$2-LEN(SOURCE!M1896)), "")&amp;
      "},"&amp;IF(SOURCE!O1896&lt;&gt;"",""&amp;SOURCE!O1896,"")
 )
)
)</f>
        <v>/* 1852 */  { fneRPN,                       0,                           "RPN",                                         "RPN",                                         (0 &lt;&lt; TAM_MAX_BITS) |     0, CAT_FNCT | SLS_UNCHANGED | US_UNCHANGED | EIM_DISABLED | PTP_NONE         },</v>
      </c>
    </row>
    <row r="1897" spans="1:1">
      <c r="A1897" s="80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IF(lookups!$E$2-LEN(SOURCE!C1897) &gt;= 0, REPT(" ",lookups!$E$2-LEN(SOURCE!C1897)), "")&amp;
      SOURCE!D1897&amp;", "&amp; IF(lookups!$F$2-LEN(SOURCE!D1897) &gt;= 0, REPT(" ",lookups!$F$2-LEN(SOURCE!D1897)), "")&amp;
      SOURCE!E1897&amp;", "&amp; IF(lookups!$G$2-LEN(SOURCE!E1897) &gt;=0, REPT(" ",lookups!$G$2-LEN(SOURCE!E1897)), "")&amp;
      SOURCE!F1897&amp;", "&amp; IF(lookups!$H$2-LEN(SOURCE!F1897) &gt;= 0, REPT(" ",lookups!$H$2-LEN(SOURCE!F1897)+2), "")&amp;"("&amp;
      SUBSTITUTE(TEXT(SOURCE!G1897,"??0"),"  ","")&amp;" &lt;&lt; TAM_MAX_BITS) |"&amp; IF(lookups!$I$2-3 &gt;= 0, REPT(" ",MAX(1,lookups!$I$2-5+4+1-1-LEN(  IF(ISTEXT(SOURCE!H1897),SOURCE!H1897,  SUBSTITUTE(SUBSTITUTE(TEXT(SOURCE!H1897,"????0"),"  ","")," ",""))   ))), "")&amp;
       IF(ISTEXT(SOURCE!H1897),SOURCE!H1897, SUBSTITUTE(SUBSTITUTE(TEXT(SOURCE!H1897,"????0"),"  ","")," ",""))   &amp;","&amp; IF(lookups!$J$2-3 &gt;= 0, REPT(" ",lookups!$J$2-3-5), "")&amp;
      SOURCE!I1897&amp;
" | "&amp; IF(lookups!$K$2-LEN(SOURCE!I1897) &gt;= 0, REPT(" ",lookups!$K$2-LEN(SOURCE!I1897)), "")&amp;
      SOURCE!J1897&amp;      IF(lookups!$L$2-LEN(SOURCE!J1897) &gt;= 0, REPT(" ",lookups!$L$2-LEN(SOURCE!J1897)), "")&amp;
" | "&amp; IF(lookups!$K$2-LEN(SOURCE!I1897) &gt;= 0, REPT(" ",lookups!$K$2-LEN(SOURCE!I1897)), "")&amp;
      SOURCE!K1897&amp;      IF(lookups!$L$2-LEN(SOURCE!K1897) &gt;= 0, REPT(" ",lookups!$M$2-LEN(SOURCE!K1897)), "")&amp;
" | "&amp; SOURCE!L1897&amp;      IF(lookups!$O$2-LEN(SOURCE!L1897) &gt;= 0, REPT(" ",lookups!$O$2-LEN(SOURCE!L1897)), "")&amp;
" | "&amp; SOURCE!M1897&amp;      IF(lookups!$P$2-LEN(SOURCE!M1897) &gt;= 0, REPT(" ",lookups!$P$2-LEN(SOURCE!M1897)), "")&amp;
      "},"&amp;IF(SOURCE!O1897&lt;&gt;"",""&amp;SOURCE!O1897,"")
 )
)
)</f>
        <v>/* 1853 */  { SetSetting,                   JC_ERPN,                     "eRPN",                                        "eRPN",                                        (0 &lt;&lt; TAM_MAX_BITS) |     0, CAT_FNCT | SLS_UNCHANGED | US_UNCHANGED | EIM_DISABLED | PTP_DISABLED     },//JM eRPN</v>
      </c>
    </row>
    <row r="1898" spans="1:1">
      <c r="A1898" s="80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IF(lookups!$E$2-LEN(SOURCE!C1898) &gt;= 0, REPT(" ",lookups!$E$2-LEN(SOURCE!C1898)), "")&amp;
      SOURCE!D1898&amp;", "&amp; IF(lookups!$F$2-LEN(SOURCE!D1898) &gt;= 0, REPT(" ",lookups!$F$2-LEN(SOURCE!D1898)), "")&amp;
      SOURCE!E1898&amp;", "&amp; IF(lookups!$G$2-LEN(SOURCE!E1898) &gt;=0, REPT(" ",lookups!$G$2-LEN(SOURCE!E1898)), "")&amp;
      SOURCE!F1898&amp;", "&amp; IF(lookups!$H$2-LEN(SOURCE!F1898) &gt;= 0, REPT(" ",lookups!$H$2-LEN(SOURCE!F1898)+2), "")&amp;"("&amp;
      SUBSTITUTE(TEXT(SOURCE!G1898,"??0"),"  ","")&amp;" &lt;&lt; TAM_MAX_BITS) |"&amp; IF(lookups!$I$2-3 &gt;= 0, REPT(" ",MAX(1,lookups!$I$2-5+4+1-1-LEN(  IF(ISTEXT(SOURCE!H1898),SOURCE!H1898,  SUBSTITUTE(SUBSTITUTE(TEXT(SOURCE!H1898,"????0"),"  ","")," ",""))   ))), "")&amp;
       IF(ISTEXT(SOURCE!H1898),SOURCE!H1898, SUBSTITUTE(SUBSTITUTE(TEXT(SOURCE!H1898,"????0"),"  ","")," ",""))   &amp;","&amp; IF(lookups!$J$2-3 &gt;= 0, REPT(" ",lookups!$J$2-3-5), "")&amp;
      SOURCE!I1898&amp;
" | "&amp; IF(lookups!$K$2-LEN(SOURCE!I1898) &gt;= 0, REPT(" ",lookups!$K$2-LEN(SOURCE!I1898)), "")&amp;
      SOURCE!J1898&amp;      IF(lookups!$L$2-LEN(SOURCE!J1898) &gt;= 0, REPT(" ",lookups!$L$2-LEN(SOURCE!J1898)), "")&amp;
" | "&amp; IF(lookups!$K$2-LEN(SOURCE!I1898) &gt;= 0, REPT(" ",lookups!$K$2-LEN(SOURCE!I1898)), "")&amp;
      SOURCE!K1898&amp;      IF(lookups!$L$2-LEN(SOURCE!K1898) &gt;= 0, REPT(" ",lookups!$M$2-LEN(SOURCE!K1898)), "")&amp;
" | "&amp; SOURCE!L1898&amp;      IF(lookups!$O$2-LEN(SOURCE!L1898) &gt;= 0, REPT(" ",lookups!$O$2-LEN(SOURCE!L1898)), "")&amp;
" | "&amp; SOURCE!M1898&amp;      IF(lookups!$P$2-LEN(SOURCE!M1898) &gt;= 0, REPT(" ",lookups!$P$2-LEN(SOURCE!M1898)), "")&amp;
      "},"&amp;IF(SOURCE!O1898&lt;&gt;"",""&amp;SOURCE!O1898,"")
 )
)
)</f>
        <v>/* 1854 */  { SetSetting,                   JC_HOME_TRIPLE,              "HOME.3",                                      "HOME.3",                                      (0 &lt;&lt; TAM_MAX_BITS) |     0, CAT_FNCT | SLS_UNCHANGED | US_UNCHANGED | EIM_DISABLED | PTP_DISABLED     },//JM HOME.3</v>
      </c>
    </row>
    <row r="1899" spans="1:1">
      <c r="A1899" s="80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IF(lookups!$E$2-LEN(SOURCE!C1899) &gt;= 0, REPT(" ",lookups!$E$2-LEN(SOURCE!C1899)), "")&amp;
      SOURCE!D1899&amp;", "&amp; IF(lookups!$F$2-LEN(SOURCE!D1899) &gt;= 0, REPT(" ",lookups!$F$2-LEN(SOURCE!D1899)), "")&amp;
      SOURCE!E1899&amp;", "&amp; IF(lookups!$G$2-LEN(SOURCE!E1899) &gt;=0, REPT(" ",lookups!$G$2-LEN(SOURCE!E1899)), "")&amp;
      SOURCE!F1899&amp;", "&amp; IF(lookups!$H$2-LEN(SOURCE!F1899) &gt;= 0, REPT(" ",lookups!$H$2-LEN(SOURCE!F1899)+2), "")&amp;"("&amp;
      SUBSTITUTE(TEXT(SOURCE!G1899,"??0"),"  ","")&amp;" &lt;&lt; TAM_MAX_BITS) |"&amp; IF(lookups!$I$2-3 &gt;= 0, REPT(" ",MAX(1,lookups!$I$2-5+4+1-1-LEN(  IF(ISTEXT(SOURCE!H1899),SOURCE!H1899,  SUBSTITUTE(SUBSTITUTE(TEXT(SOURCE!H1899,"????0"),"  ","")," ",""))   ))), "")&amp;
       IF(ISTEXT(SOURCE!H1899),SOURCE!H1899, SUBSTITUTE(SUBSTITUTE(TEXT(SOURCE!H1899,"????0"),"  ","")," ",""))   &amp;","&amp; IF(lookups!$J$2-3 &gt;= 0, REPT(" ",lookups!$J$2-3-5), "")&amp;
      SOURCE!I1899&amp;
" | "&amp; IF(lookups!$K$2-LEN(SOURCE!I1899) &gt;= 0, REPT(" ",lookups!$K$2-LEN(SOURCE!I1899)), "")&amp;
      SOURCE!J1899&amp;      IF(lookups!$L$2-LEN(SOURCE!J1899) &gt;= 0, REPT(" ",lookups!$L$2-LEN(SOURCE!J1899)), "")&amp;
" | "&amp; IF(lookups!$K$2-LEN(SOURCE!I1899) &gt;= 0, REPT(" ",lookups!$K$2-LEN(SOURCE!I1899)), "")&amp;
      SOURCE!K1899&amp;      IF(lookups!$L$2-LEN(SOURCE!K1899) &gt;= 0, REPT(" ",lookups!$M$2-LEN(SOURCE!K1899)), "")&amp;
" | "&amp; SOURCE!L1899&amp;      IF(lookups!$O$2-LEN(SOURCE!L1899) &gt;= 0, REPT(" ",lookups!$O$2-LEN(SOURCE!L1899)), "")&amp;
" | "&amp; SOURCE!M1899&amp;      IF(lookups!$P$2-LEN(SOURCE!M1899) &gt;= 0, REPT(" ",lookups!$P$2-LEN(SOURCE!M1899)), "")&amp;
      "},"&amp;IF(SOURCE!O1899&lt;&gt;"",""&amp;SOURCE!O1899,"")
 )
)
)</f>
        <v>/* 1855 */  { SetSetting,                   JC_SHFT_4s,                  "SH.4s",                                       "SH.4s",                                       (0 &lt;&lt; TAM_MAX_BITS) |     0, CAT_FNCT | SLS_UNCHANGED | US_UNCHANGED | EIM_DISABLED | PTP_DISABLED     },//JM SHIFT CANCEL</v>
      </c>
    </row>
    <row r="1900" spans="1:1">
      <c r="A1900" s="80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IF(lookups!$E$2-LEN(SOURCE!C1900) &gt;= 0, REPT(" ",lookups!$E$2-LEN(SOURCE!C1900)), "")&amp;
      SOURCE!D1900&amp;", "&amp; IF(lookups!$F$2-LEN(SOURCE!D1900) &gt;= 0, REPT(" ",lookups!$F$2-LEN(SOURCE!D1900)), "")&amp;
      SOURCE!E1900&amp;", "&amp; IF(lookups!$G$2-LEN(SOURCE!E1900) &gt;=0, REPT(" ",lookups!$G$2-LEN(SOURCE!E1900)), "")&amp;
      SOURCE!F1900&amp;", "&amp; IF(lookups!$H$2-LEN(SOURCE!F1900) &gt;= 0, REPT(" ",lookups!$H$2-LEN(SOURCE!F1900)+2), "")&amp;"("&amp;
      SUBSTITUTE(TEXT(SOURCE!G1900,"??0"),"  ","")&amp;" &lt;&lt; TAM_MAX_BITS) |"&amp; IF(lookups!$I$2-3 &gt;= 0, REPT(" ",MAX(1,lookups!$I$2-5+4+1-1-LEN(  IF(ISTEXT(SOURCE!H1900),SOURCE!H1900,  SUBSTITUTE(SUBSTITUTE(TEXT(SOURCE!H1900,"????0"),"  ","")," ",""))   ))), "")&amp;
       IF(ISTEXT(SOURCE!H1900),SOURCE!H1900, SUBSTITUTE(SUBSTITUTE(TEXT(SOURCE!H1900,"????0"),"  ","")," ",""))   &amp;","&amp; IF(lookups!$J$2-3 &gt;= 0, REPT(" ",lookups!$J$2-3-5), "")&amp;
      SOURCE!I1900&amp;
" | "&amp; IF(lookups!$K$2-LEN(SOURCE!I1900) &gt;= 0, REPT(" ",lookups!$K$2-LEN(SOURCE!I1900)), "")&amp;
      SOURCE!J1900&amp;      IF(lookups!$L$2-LEN(SOURCE!J1900) &gt;= 0, REPT(" ",lookups!$L$2-LEN(SOURCE!J1900)), "")&amp;
" | "&amp; IF(lookups!$K$2-LEN(SOURCE!I1900) &gt;= 0, REPT(" ",lookups!$K$2-LEN(SOURCE!I1900)), "")&amp;
      SOURCE!K1900&amp;      IF(lookups!$L$2-LEN(SOURCE!K1900) &gt;= 0, REPT(" ",lookups!$M$2-LEN(SOURCE!K1900)), "")&amp;
" | "&amp; SOURCE!L1900&amp;      IF(lookups!$O$2-LEN(SOURCE!L1900) &gt;= 0, REPT(" ",lookups!$O$2-LEN(SOURCE!L1900)), "")&amp;
" | "&amp; SOURCE!M1900&amp;      IF(lookups!$P$2-LEN(SOURCE!M1900) &gt;= 0, REPT(" ",lookups!$P$2-LEN(SOURCE!M1900)), "")&amp;
      "},"&amp;IF(SOURCE!O1900&lt;&gt;"",""&amp;SOURCE!O1900,"")
 )
)
)</f>
        <v>/* 1856 */  { SetSetting,                   JC_BCR,                      "CPXRES",                                      "CPXRES",                                      (0 &lt;&lt; TAM_MAX_BITS) |     0, CAT_FNCT | SLS_UNCHANGED | US_UNCHANGED | EIM_DISABLED | PTP_DISABLED     },//dr</v>
      </c>
    </row>
    <row r="1901" spans="1:1">
      <c r="A1901" s="80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IF(lookups!$E$2-LEN(SOURCE!C1901) &gt;= 0, REPT(" ",lookups!$E$2-LEN(SOURCE!C1901)), "")&amp;
      SOURCE!D1901&amp;", "&amp; IF(lookups!$F$2-LEN(SOURCE!D1901) &gt;= 0, REPT(" ",lookups!$F$2-LEN(SOURCE!D1901)), "")&amp;
      SOURCE!E1901&amp;", "&amp; IF(lookups!$G$2-LEN(SOURCE!E1901) &gt;=0, REPT(" ",lookups!$G$2-LEN(SOURCE!E1901)), "")&amp;
      SOURCE!F1901&amp;", "&amp; IF(lookups!$H$2-LEN(SOURCE!F1901) &gt;= 0, REPT(" ",lookups!$H$2-LEN(SOURCE!F1901)+2), "")&amp;"("&amp;
      SUBSTITUTE(TEXT(SOURCE!G1901,"??0"),"  ","")&amp;" &lt;&lt; TAM_MAX_BITS) |"&amp; IF(lookups!$I$2-3 &gt;= 0, REPT(" ",MAX(1,lookups!$I$2-5+4+1-1-LEN(  IF(ISTEXT(SOURCE!H1901),SOURCE!H1901,  SUBSTITUTE(SUBSTITUTE(TEXT(SOURCE!H1901,"????0"),"  ","")," ",""))   ))), "")&amp;
       IF(ISTEXT(SOURCE!H1901),SOURCE!H1901, SUBSTITUTE(SUBSTITUTE(TEXT(SOURCE!H1901,"????0"),"  ","")," ",""))   &amp;","&amp; IF(lookups!$J$2-3 &gt;= 0, REPT(" ",lookups!$J$2-3-5), "")&amp;
      SOURCE!I1901&amp;
" | "&amp; IF(lookups!$K$2-LEN(SOURCE!I1901) &gt;= 0, REPT(" ",lookups!$K$2-LEN(SOURCE!I1901)), "")&amp;
      SOURCE!J1901&amp;      IF(lookups!$L$2-LEN(SOURCE!J1901) &gt;= 0, REPT(" ",lookups!$L$2-LEN(SOURCE!J1901)), "")&amp;
" | "&amp; IF(lookups!$K$2-LEN(SOURCE!I1901) &gt;= 0, REPT(" ",lookups!$K$2-LEN(SOURCE!I1901)), "")&amp;
      SOURCE!K1901&amp;      IF(lookups!$L$2-LEN(SOURCE!K1901) &gt;= 0, REPT(" ",lookups!$M$2-LEN(SOURCE!K1901)), "")&amp;
" | "&amp; SOURCE!L1901&amp;      IF(lookups!$O$2-LEN(SOURCE!L1901) &gt;= 0, REPT(" ",lookups!$O$2-LEN(SOURCE!L1901)), "")&amp;
" | "&amp; SOURCE!M1901&amp;      IF(lookups!$P$2-LEN(SOURCE!M1901) &gt;= 0, REPT(" ",lookups!$P$2-LEN(SOURCE!M1901)), "")&amp;
      "},"&amp;IF(SOURCE!O1901&lt;&gt;"",""&amp;SOURCE!O1901,"")
 )
)
)</f>
        <v>/* 1857 */  { SetSetting,                   JC_BLZ,                      "LEAD.0",                                      "LEAD.0",                                      (0 &lt;&lt; TAM_MAX_BITS) |     0, CAT_FNCT | SLS_UNCHANGED | US_UNCHANGED | EIM_DISABLED | PTP_DISABLED     },//dr</v>
      </c>
    </row>
    <row r="1902" spans="1:1">
      <c r="A1902" s="80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IF(lookups!$E$2-LEN(SOURCE!C1902) &gt;= 0, REPT(" ",lookups!$E$2-LEN(SOURCE!C1902)), "")&amp;
      SOURCE!D1902&amp;", "&amp; IF(lookups!$F$2-LEN(SOURCE!D1902) &gt;= 0, REPT(" ",lookups!$F$2-LEN(SOURCE!D1902)), "")&amp;
      SOURCE!E1902&amp;", "&amp; IF(lookups!$G$2-LEN(SOURCE!E1902) &gt;=0, REPT(" ",lookups!$G$2-LEN(SOURCE!E1902)), "")&amp;
      SOURCE!F1902&amp;", "&amp; IF(lookups!$H$2-LEN(SOURCE!F1902) &gt;= 0, REPT(" ",lookups!$H$2-LEN(SOURCE!F1902)+2), "")&amp;"("&amp;
      SUBSTITUTE(TEXT(SOURCE!G1902,"??0"),"  ","")&amp;" &lt;&lt; TAM_MAX_BITS) |"&amp; IF(lookups!$I$2-3 &gt;= 0, REPT(" ",MAX(1,lookups!$I$2-5+4+1-1-LEN(  IF(ISTEXT(SOURCE!H1902),SOURCE!H1902,  SUBSTITUTE(SUBSTITUTE(TEXT(SOURCE!H1902,"????0"),"  ","")," ",""))   ))), "")&amp;
       IF(ISTEXT(SOURCE!H1902),SOURCE!H1902, SUBSTITUTE(SUBSTITUTE(TEXT(SOURCE!H1902,"????0"),"  ","")," ",""))   &amp;","&amp; IF(lookups!$J$2-3 &gt;= 0, REPT(" ",lookups!$J$2-3-5), "")&amp;
      SOURCE!I1902&amp;
" | "&amp; IF(lookups!$K$2-LEN(SOURCE!I1902) &gt;= 0, REPT(" ",lookups!$K$2-LEN(SOURCE!I1902)), "")&amp;
      SOURCE!J1902&amp;      IF(lookups!$L$2-LEN(SOURCE!J1902) &gt;= 0, REPT(" ",lookups!$L$2-LEN(SOURCE!J1902)), "")&amp;
" | "&amp; IF(lookups!$K$2-LEN(SOURCE!I1902) &gt;= 0, REPT(" ",lookups!$K$2-LEN(SOURCE!I1902)), "")&amp;
      SOURCE!K1902&amp;      IF(lookups!$L$2-LEN(SOURCE!K1902) &gt;= 0, REPT(" ",lookups!$M$2-LEN(SOURCE!K1902)), "")&amp;
" | "&amp; SOURCE!L1902&amp;      IF(lookups!$O$2-LEN(SOURCE!L1902) &gt;= 0, REPT(" ",lookups!$O$2-LEN(SOURCE!L1902)), "")&amp;
" | "&amp; SOURCE!M1902&amp;      IF(lookups!$P$2-LEN(SOURCE!M1902) &gt;= 0, REPT(" ",lookups!$P$2-LEN(SOURCE!M1902)), "")&amp;
      "},"&amp;IF(SOURCE!O1902&lt;&gt;"",""&amp;SOURCE!O1902,"")
 )
)
)</f>
        <v>/* 1858 */  { SetSetting,                   JC_UC,                       "CAPS",                                        "CAPS",                                        (0 &lt;&lt; TAM_MAX_BITS) |     0, CAT_NONE | SLS_UNCHANGED | US_UNCHANGED | EIM_DISABLED | PTP_DISABLED     },//JM CASE</v>
      </c>
    </row>
    <row r="1903" spans="1:1">
      <c r="A1903" s="80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IF(lookups!$E$2-LEN(SOURCE!C1903) &gt;= 0, REPT(" ",lookups!$E$2-LEN(SOURCE!C1903)), "")&amp;
      SOURCE!D1903&amp;", "&amp; IF(lookups!$F$2-LEN(SOURCE!D1903) &gt;= 0, REPT(" ",lookups!$F$2-LEN(SOURCE!D1903)), "")&amp;
      SOURCE!E1903&amp;", "&amp; IF(lookups!$G$2-LEN(SOURCE!E1903) &gt;=0, REPT(" ",lookups!$G$2-LEN(SOURCE!E1903)), "")&amp;
      SOURCE!F1903&amp;", "&amp; IF(lookups!$H$2-LEN(SOURCE!F1903) &gt;= 0, REPT(" ",lookups!$H$2-LEN(SOURCE!F1903)+2), "")&amp;"("&amp;
      SUBSTITUTE(TEXT(SOURCE!G1903,"??0"),"  ","")&amp;" &lt;&lt; TAM_MAX_BITS) |"&amp; IF(lookups!$I$2-3 &gt;= 0, REPT(" ",MAX(1,lookups!$I$2-5+4+1-1-LEN(  IF(ISTEXT(SOURCE!H1903),SOURCE!H1903,  SUBSTITUTE(SUBSTITUTE(TEXT(SOURCE!H1903,"????0"),"  ","")," ",""))   ))), "")&amp;
       IF(ISTEXT(SOURCE!H1903),SOURCE!H1903, SUBSTITUTE(SUBSTITUTE(TEXT(SOURCE!H1903,"????0"),"  ","")," ",""))   &amp;","&amp; IF(lookups!$J$2-3 &gt;= 0, REPT(" ",lookups!$J$2-3-5), "")&amp;
      SOURCE!I1903&amp;
" | "&amp; IF(lookups!$K$2-LEN(SOURCE!I1903) &gt;= 0, REPT(" ",lookups!$K$2-LEN(SOURCE!I1903)), "")&amp;
      SOURCE!J1903&amp;      IF(lookups!$L$2-LEN(SOURCE!J1903) &gt;= 0, REPT(" ",lookups!$L$2-LEN(SOURCE!J1903)), "")&amp;
" | "&amp; IF(lookups!$K$2-LEN(SOURCE!I1903) &gt;= 0, REPT(" ",lookups!$K$2-LEN(SOURCE!I1903)), "")&amp;
      SOURCE!K1903&amp;      IF(lookups!$L$2-LEN(SOURCE!K1903) &gt;= 0, REPT(" ",lookups!$M$2-LEN(SOURCE!K1903)), "")&amp;
" | "&amp; SOURCE!L1903&amp;      IF(lookups!$O$2-LEN(SOURCE!L1903) &gt;= 0, REPT(" ",lookups!$O$2-LEN(SOURCE!L1903)), "")&amp;
" | "&amp; SOURCE!M1903&amp;      IF(lookups!$P$2-LEN(SOURCE!M1903) &gt;= 0, REPT(" ",lookups!$P$2-LEN(SOURCE!M1903)), "")&amp;
      "},"&amp;IF(SOURCE!O1903&lt;&gt;"",""&amp;SOURCE!O1903,"")
 )
)
)</f>
        <v>/* 1859 */  { SetSetting,                   JC_BASE_HOME,                "HOME",                                        "HOME",                                        (0 &lt;&lt; TAM_MAX_BITS) |     0, CAT_FNCT | SLS_UNCHANGED | US_UNCHANGED | EIM_DISABLED | PTP_DISABLED     },//JM eRPN</v>
      </c>
    </row>
    <row r="1904" spans="1:1">
      <c r="A1904" s="80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IF(lookups!$E$2-LEN(SOURCE!C1904) &gt;= 0, REPT(" ",lookups!$E$2-LEN(SOURCE!C1904)), "")&amp;
      SOURCE!D1904&amp;", "&amp; IF(lookups!$F$2-LEN(SOURCE!D1904) &gt;= 0, REPT(" ",lookups!$F$2-LEN(SOURCE!D1904)), "")&amp;
      SOURCE!E1904&amp;", "&amp; IF(lookups!$G$2-LEN(SOURCE!E1904) &gt;=0, REPT(" ",lookups!$G$2-LEN(SOURCE!E1904)), "")&amp;
      SOURCE!F1904&amp;", "&amp; IF(lookups!$H$2-LEN(SOURCE!F1904) &gt;= 0, REPT(" ",lookups!$H$2-LEN(SOURCE!F1904)+2), "")&amp;"("&amp;
      SUBSTITUTE(TEXT(SOURCE!G1904,"??0"),"  ","")&amp;" &lt;&lt; TAM_MAX_BITS) |"&amp; IF(lookups!$I$2-3 &gt;= 0, REPT(" ",MAX(1,lookups!$I$2-5+4+1-1-LEN(  IF(ISTEXT(SOURCE!H1904),SOURCE!H1904,  SUBSTITUTE(SUBSTITUTE(TEXT(SOURCE!H1904,"????0"),"  ","")," ",""))   ))), "")&amp;
       IF(ISTEXT(SOURCE!H1904),SOURCE!H1904, SUBSTITUTE(SUBSTITUTE(TEXT(SOURCE!H1904,"????0"),"  ","")," ",""))   &amp;","&amp; IF(lookups!$J$2-3 &gt;= 0, REPT(" ",lookups!$J$2-3-5), "")&amp;
      SOURCE!I1904&amp;
" | "&amp; IF(lookups!$K$2-LEN(SOURCE!I1904) &gt;= 0, REPT(" ",lookups!$K$2-LEN(SOURCE!I1904)), "")&amp;
      SOURCE!J1904&amp;      IF(lookups!$L$2-LEN(SOURCE!J1904) &gt;= 0, REPT(" ",lookups!$L$2-LEN(SOURCE!J1904)), "")&amp;
" | "&amp; IF(lookups!$K$2-LEN(SOURCE!I1904) &gt;= 0, REPT(" ",lookups!$K$2-LEN(SOURCE!I1904)), "")&amp;
      SOURCE!K1904&amp;      IF(lookups!$L$2-LEN(SOURCE!K1904) &gt;= 0, REPT(" ",lookups!$M$2-LEN(SOURCE!K1904)), "")&amp;
" | "&amp; SOURCE!L1904&amp;      IF(lookups!$O$2-LEN(SOURCE!L1904) &gt;= 0, REPT(" ",lookups!$O$2-LEN(SOURCE!L1904)), "")&amp;
" | "&amp; SOURCE!M1904&amp;      IF(lookups!$P$2-LEN(SOURCE!M1904) &gt;= 0, REPT(" ",lookups!$P$2-LEN(SOURCE!M1904)), "")&amp;
      "},"&amp;IF(SOURCE!O1904&lt;&gt;"",""&amp;SOURCE!O1904,"")
 )
)
)</f>
        <v>/* 1860 */  { itemToBeCoded,                NOPARAM,                     "Misc:",                                       "Misc:",                                       (0 &lt;&lt; TAM_MAX_BITS) |     0, CAT_MENU | SLS_UNCHANGED | US_UNCHANGED | EIM_DISABLED | PTP_DISABLED     },</v>
      </c>
    </row>
    <row r="1905" spans="1:1">
      <c r="A1905" s="80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IF(lookups!$E$2-LEN(SOURCE!C1905) &gt;= 0, REPT(" ",lookups!$E$2-LEN(SOURCE!C1905)), "")&amp;
      SOURCE!D1905&amp;", "&amp; IF(lookups!$F$2-LEN(SOURCE!D1905) &gt;= 0, REPT(" ",lookups!$F$2-LEN(SOURCE!D1905)), "")&amp;
      SOURCE!E1905&amp;", "&amp; IF(lookups!$G$2-LEN(SOURCE!E1905) &gt;=0, REPT(" ",lookups!$G$2-LEN(SOURCE!E1905)), "")&amp;
      SOURCE!F1905&amp;", "&amp; IF(lookups!$H$2-LEN(SOURCE!F1905) &gt;= 0, REPT(" ",lookups!$H$2-LEN(SOURCE!F1905)+2), "")&amp;"("&amp;
      SUBSTITUTE(TEXT(SOURCE!G1905,"??0"),"  ","")&amp;" &lt;&lt; TAM_MAX_BITS) |"&amp; IF(lookups!$I$2-3 &gt;= 0, REPT(" ",MAX(1,lookups!$I$2-5+4+1-1-LEN(  IF(ISTEXT(SOURCE!H1905),SOURCE!H1905,  SUBSTITUTE(SUBSTITUTE(TEXT(SOURCE!H1905,"????0"),"  ","")," ",""))   ))), "")&amp;
       IF(ISTEXT(SOURCE!H1905),SOURCE!H1905, SUBSTITUTE(SUBSTITUTE(TEXT(SOURCE!H1905,"????0"),"  ","")," ",""))   &amp;","&amp; IF(lookups!$J$2-3 &gt;= 0, REPT(" ",lookups!$J$2-3-5), "")&amp;
      SOURCE!I1905&amp;
" | "&amp; IF(lookups!$K$2-LEN(SOURCE!I1905) &gt;= 0, REPT(" ",lookups!$K$2-LEN(SOURCE!I1905)), "")&amp;
      SOURCE!J1905&amp;      IF(lookups!$L$2-LEN(SOURCE!J1905) &gt;= 0, REPT(" ",lookups!$L$2-LEN(SOURCE!J1905)), "")&amp;
" | "&amp; IF(lookups!$K$2-LEN(SOURCE!I1905) &gt;= 0, REPT(" ",lookups!$K$2-LEN(SOURCE!I1905)), "")&amp;
      SOURCE!K1905&amp;      IF(lookups!$L$2-LEN(SOURCE!K1905) &gt;= 0, REPT(" ",lookups!$M$2-LEN(SOURCE!K1905)), "")&amp;
" | "&amp; SOURCE!L1905&amp;      IF(lookups!$O$2-LEN(SOURCE!L1905) &gt;= 0, REPT(" ",lookups!$O$2-LEN(SOURCE!L1905)), "")&amp;
" | "&amp; SOURCE!M1905&amp;      IF(lookups!$P$2-LEN(SOURCE!M1905) &gt;= 0, REPT(" ",lookups!$P$2-LEN(SOURCE!M1905)), "")&amp;
      "},"&amp;IF(SOURCE!O1905&lt;&gt;"",""&amp;SOURCE!O1905,"")
 )
)
)</f>
        <v>/* 1861 */  { SetSetting,                   JC_MYM_TRIPLE,               "MyM.3",                                       "MyM.3",                                       (0 &lt;&lt; TAM_MAX_BITS) |     0, CAT_FNCT | SLS_UNCHANGED | US_UNCHANGED | EIM_DISABLED | PTP_DISABLED     },//JM MYM.3</v>
      </c>
    </row>
    <row r="1906" spans="1:1">
      <c r="A1906" s="80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IF(lookups!$E$2-LEN(SOURCE!C1906) &gt;= 0, REPT(" ",lookups!$E$2-LEN(SOURCE!C1906)), "")&amp;
      SOURCE!D1906&amp;", "&amp; IF(lookups!$F$2-LEN(SOURCE!D1906) &gt;= 0, REPT(" ",lookups!$F$2-LEN(SOURCE!D1906)), "")&amp;
      SOURCE!E1906&amp;", "&amp; IF(lookups!$G$2-LEN(SOURCE!E1906) &gt;=0, REPT(" ",lookups!$G$2-LEN(SOURCE!E1906)), "")&amp;
      SOURCE!F1906&amp;", "&amp; IF(lookups!$H$2-LEN(SOURCE!F1906) &gt;= 0, REPT(" ",lookups!$H$2-LEN(SOURCE!F1906)+2), "")&amp;"("&amp;
      SUBSTITUTE(TEXT(SOURCE!G1906,"??0"),"  ","")&amp;" &lt;&lt; TAM_MAX_BITS) |"&amp; IF(lookups!$I$2-3 &gt;= 0, REPT(" ",MAX(1,lookups!$I$2-5+4+1-1-LEN(  IF(ISTEXT(SOURCE!H1906),SOURCE!H1906,  SUBSTITUTE(SUBSTITUTE(TEXT(SOURCE!H1906,"????0"),"  ","")," ",""))   ))), "")&amp;
       IF(ISTEXT(SOURCE!H1906),SOURCE!H1906, SUBSTITUTE(SUBSTITUTE(TEXT(SOURCE!H1906,"????0"),"  ","")," ",""))   &amp;","&amp; IF(lookups!$J$2-3 &gt;= 0, REPT(" ",lookups!$J$2-3-5), "")&amp;
      SOURCE!I1906&amp;
" | "&amp; IF(lookups!$K$2-LEN(SOURCE!I1906) &gt;= 0, REPT(" ",lookups!$K$2-LEN(SOURCE!I1906)), "")&amp;
      SOURCE!J1906&amp;      IF(lookups!$L$2-LEN(SOURCE!J1906) &gt;= 0, REPT(" ",lookups!$L$2-LEN(SOURCE!J1906)), "")&amp;
" | "&amp; IF(lookups!$K$2-LEN(SOURCE!I1906) &gt;= 0, REPT(" ",lookups!$K$2-LEN(SOURCE!I1906)), "")&amp;
      SOURCE!K1906&amp;      IF(lookups!$L$2-LEN(SOURCE!K1906) &gt;= 0, REPT(" ",lookups!$M$2-LEN(SOURCE!K1906)), "")&amp;
" | "&amp; SOURCE!L1906&amp;      IF(lookups!$O$2-LEN(SOURCE!L1906) &gt;= 0, REPT(" ",lookups!$O$2-LEN(SOURCE!L1906)), "")&amp;
" | "&amp; SOURCE!M1906&amp;      IF(lookups!$P$2-LEN(SOURCE!M1906) &gt;= 0, REPT(" ",lookups!$P$2-LEN(SOURCE!M1906)), "")&amp;
      "},"&amp;IF(SOURCE!O1906&lt;&gt;"",""&amp;SOURCE!O1906,"")
 )
)
)</f>
        <v>/* 1862 */  { fnDateTimeToJulian,           NOPARAM,                     "DT" STD_RIGHT_ARROW "J",                      "DT" STD_RIGHT_ARROW "J",                      (0 &lt;&lt; TAM_MAX_BITS) |     0, CAT_FNCT | SLS_ENABLED   | US_ENABLED   | EIM_DISABLED | PTP_NONE         },</v>
      </c>
    </row>
    <row r="1907" spans="1:1">
      <c r="A1907" s="80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IF(lookups!$E$2-LEN(SOURCE!C1907) &gt;= 0, REPT(" ",lookups!$E$2-LEN(SOURCE!C1907)), "")&amp;
      SOURCE!D1907&amp;", "&amp; IF(lookups!$F$2-LEN(SOURCE!D1907) &gt;= 0, REPT(" ",lookups!$F$2-LEN(SOURCE!D1907)), "")&amp;
      SOURCE!E1907&amp;", "&amp; IF(lookups!$G$2-LEN(SOURCE!E1907) &gt;=0, REPT(" ",lookups!$G$2-LEN(SOURCE!E1907)), "")&amp;
      SOURCE!F1907&amp;", "&amp; IF(lookups!$H$2-LEN(SOURCE!F1907) &gt;= 0, REPT(" ",lookups!$H$2-LEN(SOURCE!F1907)+2), "")&amp;"("&amp;
      SUBSTITUTE(TEXT(SOURCE!G1907,"??0"),"  ","")&amp;" &lt;&lt; TAM_MAX_BITS) |"&amp; IF(lookups!$I$2-3 &gt;= 0, REPT(" ",MAX(1,lookups!$I$2-5+4+1-1-LEN(  IF(ISTEXT(SOURCE!H1907),SOURCE!H1907,  SUBSTITUTE(SUBSTITUTE(TEXT(SOURCE!H1907,"????0"),"  ","")," ",""))   ))), "")&amp;
       IF(ISTEXT(SOURCE!H1907),SOURCE!H1907, SUBSTITUTE(SUBSTITUTE(TEXT(SOURCE!H1907,"????0"),"  ","")," ",""))   &amp;","&amp; IF(lookups!$J$2-3 &gt;= 0, REPT(" ",lookups!$J$2-3-5), "")&amp;
      SOURCE!I1907&amp;
" | "&amp; IF(lookups!$K$2-LEN(SOURCE!I1907) &gt;= 0, REPT(" ",lookups!$K$2-LEN(SOURCE!I1907)), "")&amp;
      SOURCE!J1907&amp;      IF(lookups!$L$2-LEN(SOURCE!J1907) &gt;= 0, REPT(" ",lookups!$L$2-LEN(SOURCE!J1907)), "")&amp;
" | "&amp; IF(lookups!$K$2-LEN(SOURCE!I1907) &gt;= 0, REPT(" ",lookups!$K$2-LEN(SOURCE!I1907)), "")&amp;
      SOURCE!K1907&amp;      IF(lookups!$L$2-LEN(SOURCE!K1907) &gt;= 0, REPT(" ",lookups!$M$2-LEN(SOURCE!K1907)), "")&amp;
" | "&amp; SOURCE!L1907&amp;      IF(lookups!$O$2-LEN(SOURCE!L1907) &gt;= 0, REPT(" ",lookups!$O$2-LEN(SOURCE!L1907)), "")&amp;
" | "&amp; SOURCE!M1907&amp;      IF(lookups!$P$2-LEN(SOURCE!M1907) &gt;= 0, REPT(" ",lookups!$P$2-LEN(SOURCE!M1907)), "")&amp;
      "},"&amp;IF(SOURCE!O1907&lt;&gt;"",""&amp;SOURCE!O1907,"")
 )
)
)</f>
        <v>/* 1863 */  { fnJulianToDateTime,           NOPARAM,                     "J" STD_RIGHT_ARROW "DT",                      "J" STD_RIGHT_ARROW "DT",                      (0 &lt;&lt; TAM_MAX_BITS) |     0, CAT_FNCT | SLS_ENABLED   | US_ENABLED   | EIM_DISABLED | PTP_NONE         },</v>
      </c>
    </row>
    <row r="1908" spans="1:1">
      <c r="A1908" s="80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IF(lookups!$E$2-LEN(SOURCE!C1908) &gt;= 0, REPT(" ",lookups!$E$2-LEN(SOURCE!C1908)), "")&amp;
      SOURCE!D1908&amp;", "&amp; IF(lookups!$F$2-LEN(SOURCE!D1908) &gt;= 0, REPT(" ",lookups!$F$2-LEN(SOURCE!D1908)), "")&amp;
      SOURCE!E1908&amp;", "&amp; IF(lookups!$G$2-LEN(SOURCE!E1908) &gt;=0, REPT(" ",lookups!$G$2-LEN(SOURCE!E1908)), "")&amp;
      SOURCE!F1908&amp;", "&amp; IF(lookups!$H$2-LEN(SOURCE!F1908) &gt;= 0, REPT(" ",lookups!$H$2-LEN(SOURCE!F1908)+2), "")&amp;"("&amp;
      SUBSTITUTE(TEXT(SOURCE!G1908,"??0"),"  ","")&amp;" &lt;&lt; TAM_MAX_BITS) |"&amp; IF(lookups!$I$2-3 &gt;= 0, REPT(" ",MAX(1,lookups!$I$2-5+4+1-1-LEN(  IF(ISTEXT(SOURCE!H1908),SOURCE!H1908,  SUBSTITUTE(SUBSTITUTE(TEXT(SOURCE!H1908,"????0"),"  ","")," ",""))   ))), "")&amp;
       IF(ISTEXT(SOURCE!H1908),SOURCE!H1908, SUBSTITUTE(SUBSTITUTE(TEXT(SOURCE!H1908,"????0"),"  ","")," ",""))   &amp;","&amp; IF(lookups!$J$2-3 &gt;= 0, REPT(" ",lookups!$J$2-3-5), "")&amp;
      SOURCE!I1908&amp;
" | "&amp; IF(lookups!$K$2-LEN(SOURCE!I1908) &gt;= 0, REPT(" ",lookups!$K$2-LEN(SOURCE!I1908)), "")&amp;
      SOURCE!J1908&amp;      IF(lookups!$L$2-LEN(SOURCE!J1908) &gt;= 0, REPT(" ",lookups!$L$2-LEN(SOURCE!J1908)), "")&amp;
" | "&amp; IF(lookups!$K$2-LEN(SOURCE!I1908) &gt;= 0, REPT(" ",lookups!$K$2-LEN(SOURCE!I1908)), "")&amp;
      SOURCE!K1908&amp;      IF(lookups!$L$2-LEN(SOURCE!K1908) &gt;= 0, REPT(" ",lookups!$M$2-LEN(SOURCE!K1908)), "")&amp;
" | "&amp; SOURCE!L1908&amp;      IF(lookups!$O$2-LEN(SOURCE!L1908) &gt;= 0, REPT(" ",lookups!$O$2-LEN(SOURCE!L1908)), "")&amp;
" | "&amp; SOURCE!M1908&amp;      IF(lookups!$P$2-LEN(SOURCE!M1908) &gt;= 0, REPT(" ",lookups!$P$2-LEN(SOURCE!M1908)), "")&amp;
      "},"&amp;IF(SOURCE!O1908&lt;&gt;"",""&amp;SOURCE!O1908,"")
 )
)
)</f>
        <v>/* 1864 */  { fnDisplayFormatCycle,         NOPARAM,                     "FSE",                                         "FSE",                                         (0 &lt;&lt; TAM_MAX_BITS) |     0, CAT_NONE | SLS_UNCHANGED | US_UNCHANGED | EIM_DISABLED | PTP_DISABLED     },//JM UNIT</v>
      </c>
    </row>
    <row r="1909" spans="1:1">
      <c r="A1909" s="80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IF(lookups!$E$2-LEN(SOURCE!C1909) &gt;= 0, REPT(" ",lookups!$E$2-LEN(SOURCE!C1909)), "")&amp;
      SOURCE!D1909&amp;", "&amp; IF(lookups!$F$2-LEN(SOURCE!D1909) &gt;= 0, REPT(" ",lookups!$F$2-LEN(SOURCE!D1909)), "")&amp;
      SOURCE!E1909&amp;", "&amp; IF(lookups!$G$2-LEN(SOURCE!E1909) &gt;=0, REPT(" ",lookups!$G$2-LEN(SOURCE!E1909)), "")&amp;
      SOURCE!F1909&amp;", "&amp; IF(lookups!$H$2-LEN(SOURCE!F1909) &gt;= 0, REPT(" ",lookups!$H$2-LEN(SOURCE!F1909)+2), "")&amp;"("&amp;
      SUBSTITUTE(TEXT(SOURCE!G1909,"??0"),"  ","")&amp;" &lt;&lt; TAM_MAX_BITS) |"&amp; IF(lookups!$I$2-3 &gt;= 0, REPT(" ",MAX(1,lookups!$I$2-5+4+1-1-LEN(  IF(ISTEXT(SOURCE!H1909),SOURCE!H1909,  SUBSTITUTE(SUBSTITUTE(TEXT(SOURCE!H1909,"????0"),"  ","")," ",""))   ))), "")&amp;
       IF(ISTEXT(SOURCE!H1909),SOURCE!H1909, SUBSTITUTE(SUBSTITUTE(TEXT(SOURCE!H1909,"????0"),"  ","")," ",""))   &amp;","&amp; IF(lookups!$J$2-3 &gt;= 0, REPT(" ",lookups!$J$2-3-5), "")&amp;
      SOURCE!I1909&amp;
" | "&amp; IF(lookups!$K$2-LEN(SOURCE!I1909) &gt;= 0, REPT(" ",lookups!$K$2-LEN(SOURCE!I1909)), "")&amp;
      SOURCE!J1909&amp;      IF(lookups!$L$2-LEN(SOURCE!J1909) &gt;= 0, REPT(" ",lookups!$L$2-LEN(SOURCE!J1909)), "")&amp;
" | "&amp; IF(lookups!$K$2-LEN(SOURCE!I1909) &gt;= 0, REPT(" ",lookups!$K$2-LEN(SOURCE!I1909)), "")&amp;
      SOURCE!K1909&amp;      IF(lookups!$L$2-LEN(SOURCE!K1909) &gt;= 0, REPT(" ",lookups!$M$2-LEN(SOURCE!K1909)), "")&amp;
" | "&amp; SOURCE!L1909&amp;      IF(lookups!$O$2-LEN(SOURCE!L1909) &gt;= 0, REPT(" ",lookups!$O$2-LEN(SOURCE!L1909)), "")&amp;
" | "&amp; SOURCE!M1909&amp;      IF(lookups!$P$2-LEN(SOURCE!M1909) &gt;= 0, REPT(" ",lookups!$P$2-LEN(SOURCE!M1909)), "")&amp;
      "},"&amp;IF(SOURCE!O1909&lt;&gt;"",""&amp;SOURCE!O1909,"")
 )
)
)</f>
        <v>/* 1865 */  { SetSetting,                   JC_LARGELI,                  "LRG_LI",                                      "LRG_LI",                                      (0 &lt;&lt; TAM_MAX_BITS) |     0, CAT_FNCT | SLS_UNCHANGED | US_UNCHANGED | EIM_DISABLED | PTP_DISABLED     },</v>
      </c>
    </row>
    <row r="1910" spans="1:1">
      <c r="A1910" s="80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IF(lookups!$E$2-LEN(SOURCE!C1910) &gt;= 0, REPT(" ",lookups!$E$2-LEN(SOURCE!C1910)), "")&amp;
      SOURCE!D1910&amp;", "&amp; IF(lookups!$F$2-LEN(SOURCE!D1910) &gt;= 0, REPT(" ",lookups!$F$2-LEN(SOURCE!D1910)), "")&amp;
      SOURCE!E1910&amp;", "&amp; IF(lookups!$G$2-LEN(SOURCE!E1910) &gt;=0, REPT(" ",lookups!$G$2-LEN(SOURCE!E1910)), "")&amp;
      SOURCE!F1910&amp;", "&amp; IF(lookups!$H$2-LEN(SOURCE!F1910) &gt;= 0, REPT(" ",lookups!$H$2-LEN(SOURCE!F1910)+2), "")&amp;"("&amp;
      SUBSTITUTE(TEXT(SOURCE!G1910,"??0"),"  ","")&amp;" &lt;&lt; TAM_MAX_BITS) |"&amp; IF(lookups!$I$2-3 &gt;= 0, REPT(" ",MAX(1,lookups!$I$2-5+4+1-1-LEN(  IF(ISTEXT(SOURCE!H1910),SOURCE!H1910,  SUBSTITUTE(SUBSTITUTE(TEXT(SOURCE!H1910,"????0"),"  ","")," ",""))   ))), "")&amp;
       IF(ISTEXT(SOURCE!H1910),SOURCE!H1910, SUBSTITUTE(SUBSTITUTE(TEXT(SOURCE!H1910,"????0"),"  ","")," ",""))   &amp;","&amp; IF(lookups!$J$2-3 &gt;= 0, REPT(" ",lookups!$J$2-3-5), "")&amp;
      SOURCE!I1910&amp;
" | "&amp; IF(lookups!$K$2-LEN(SOURCE!I1910) &gt;= 0, REPT(" ",lookups!$K$2-LEN(SOURCE!I1910)), "")&amp;
      SOURCE!J1910&amp;      IF(lookups!$L$2-LEN(SOURCE!J1910) &gt;= 0, REPT(" ",lookups!$L$2-LEN(SOURCE!J1910)), "")&amp;
" | "&amp; IF(lookups!$K$2-LEN(SOURCE!I1910) &gt;= 0, REPT(" ",lookups!$K$2-LEN(SOURCE!I1910)), "")&amp;
      SOURCE!K1910&amp;      IF(lookups!$L$2-LEN(SOURCE!K1910) &gt;= 0, REPT(" ",lookups!$M$2-LEN(SOURCE!K1910)), "")&amp;
" | "&amp; SOURCE!L1910&amp;      IF(lookups!$O$2-LEN(SOURCE!L1910) &gt;= 0, REPT(" ",lookups!$O$2-LEN(SOURCE!L1910)), "")&amp;
" | "&amp; SOURCE!M1910&amp;      IF(lookups!$P$2-LEN(SOURCE!M1910) &gt;= 0, REPT(" ",lookups!$P$2-LEN(SOURCE!M1910)), "")&amp;
      "},"&amp;IF(SOURCE!O1910&lt;&gt;"",""&amp;SOURCE!O1910,"")
 )
)
)</f>
        <v>/* 1866 */  { fnDisplayFormatSigFig,        TM_VALUE,                    "SIG",                                         "SIG",                                         (0 &lt;&lt; TAM_MAX_BITS) | DSP_MAX, CAT_FNCT | SLS_ENABLED   | US_ENABLED   | EIM_DISABLED | PTP_NUMBER_8     },//JM SIGFIG</v>
      </c>
    </row>
    <row r="1911" spans="1:1">
      <c r="A1911" s="80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IF(lookups!$E$2-LEN(SOURCE!C1911) &gt;= 0, REPT(" ",lookups!$E$2-LEN(SOURCE!C1911)), "")&amp;
      SOURCE!D1911&amp;", "&amp; IF(lookups!$F$2-LEN(SOURCE!D1911) &gt;= 0, REPT(" ",lookups!$F$2-LEN(SOURCE!D1911)), "")&amp;
      SOURCE!E1911&amp;", "&amp; IF(lookups!$G$2-LEN(SOURCE!E1911) &gt;=0, REPT(" ",lookups!$G$2-LEN(SOURCE!E1911)), "")&amp;
      SOURCE!F1911&amp;", "&amp; IF(lookups!$H$2-LEN(SOURCE!F1911) &gt;= 0, REPT(" ",lookups!$H$2-LEN(SOURCE!F1911)+2), "")&amp;"("&amp;
      SUBSTITUTE(TEXT(SOURCE!G1911,"??0"),"  ","")&amp;" &lt;&lt; TAM_MAX_BITS) |"&amp; IF(lookups!$I$2-3 &gt;= 0, REPT(" ",MAX(1,lookups!$I$2-5+4+1-1-LEN(  IF(ISTEXT(SOURCE!H1911),SOURCE!H1911,  SUBSTITUTE(SUBSTITUTE(TEXT(SOURCE!H1911,"????0"),"  ","")," ",""))   ))), "")&amp;
       IF(ISTEXT(SOURCE!H1911),SOURCE!H1911, SUBSTITUTE(SUBSTITUTE(TEXT(SOURCE!H1911,"????0"),"  ","")," ",""))   &amp;","&amp; IF(lookups!$J$2-3 &gt;= 0, REPT(" ",lookups!$J$2-3-5), "")&amp;
      SOURCE!I1911&amp;
" | "&amp; IF(lookups!$K$2-LEN(SOURCE!I1911) &gt;= 0, REPT(" ",lookups!$K$2-LEN(SOURCE!I1911)), "")&amp;
      SOURCE!J1911&amp;      IF(lookups!$L$2-LEN(SOURCE!J1911) &gt;= 0, REPT(" ",lookups!$L$2-LEN(SOURCE!J1911)), "")&amp;
" | "&amp; IF(lookups!$K$2-LEN(SOURCE!I1911) &gt;= 0, REPT(" ",lookups!$K$2-LEN(SOURCE!I1911)), "")&amp;
      SOURCE!K1911&amp;      IF(lookups!$L$2-LEN(SOURCE!K1911) &gt;= 0, REPT(" ",lookups!$M$2-LEN(SOURCE!K1911)), "")&amp;
" | "&amp; SOURCE!L1911&amp;      IF(lookups!$O$2-LEN(SOURCE!L1911) &gt;= 0, REPT(" ",lookups!$O$2-LEN(SOURCE!L1911)), "")&amp;
" | "&amp; SOURCE!M1911&amp;      IF(lookups!$P$2-LEN(SOURCE!M1911) &gt;= 0, REPT(" ",lookups!$P$2-LEN(SOURCE!M1911)), "")&amp;
      "},"&amp;IF(SOURCE!O1911&lt;&gt;"",""&amp;SOURCE!O1911,"")
 )
)
)</f>
        <v>/* 1867 */  { fnDisplayFormatUnit,          TM_VALUE,                    "UNIT",                                        "UNIT",                                        (0 &lt;&lt; TAM_MAX_BITS) | DSP_MAX, CAT_FNCT | SLS_ENABLED   | US_ENABLED   | EIM_DISABLED | PTP_NUMBER_8     },//JM UNIT</v>
      </c>
    </row>
    <row r="1912" spans="1:1">
      <c r="A1912" s="80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IF(lookups!$E$2-LEN(SOURCE!C1912) &gt;= 0, REPT(" ",lookups!$E$2-LEN(SOURCE!C1912)), "")&amp;
      SOURCE!D1912&amp;", "&amp; IF(lookups!$F$2-LEN(SOURCE!D1912) &gt;= 0, REPT(" ",lookups!$F$2-LEN(SOURCE!D1912)), "")&amp;
      SOURCE!E1912&amp;", "&amp; IF(lookups!$G$2-LEN(SOURCE!E1912) &gt;=0, REPT(" ",lookups!$G$2-LEN(SOURCE!E1912)), "")&amp;
      SOURCE!F1912&amp;", "&amp; IF(lookups!$H$2-LEN(SOURCE!F1912) &gt;= 0, REPT(" ",lookups!$H$2-LEN(SOURCE!F1912)+2), "")&amp;"("&amp;
      SUBSTITUTE(TEXT(SOURCE!G1912,"??0"),"  ","")&amp;" &lt;&lt; TAM_MAX_BITS) |"&amp; IF(lookups!$I$2-3 &gt;= 0, REPT(" ",MAX(1,lookups!$I$2-5+4+1-1-LEN(  IF(ISTEXT(SOURCE!H1912),SOURCE!H1912,  SUBSTITUTE(SUBSTITUTE(TEXT(SOURCE!H1912,"????0"),"  ","")," ",""))   ))), "")&amp;
       IF(ISTEXT(SOURCE!H1912),SOURCE!H1912, SUBSTITUTE(SUBSTITUTE(TEXT(SOURCE!H1912,"????0"),"  ","")," ",""))   &amp;","&amp; IF(lookups!$J$2-3 &gt;= 0, REPT(" ",lookups!$J$2-3-5), "")&amp;
      SOURCE!I1912&amp;
" | "&amp; IF(lookups!$K$2-LEN(SOURCE!I1912) &gt;= 0, REPT(" ",lookups!$K$2-LEN(SOURCE!I1912)), "")&amp;
      SOURCE!J1912&amp;      IF(lookups!$L$2-LEN(SOURCE!J1912) &gt;= 0, REPT(" ",lookups!$L$2-LEN(SOURCE!J1912)), "")&amp;
" | "&amp; IF(lookups!$K$2-LEN(SOURCE!I1912) &gt;= 0, REPT(" ",lookups!$K$2-LEN(SOURCE!I1912)), "")&amp;
      SOURCE!K1912&amp;      IF(lookups!$L$2-LEN(SOURCE!K1912) &gt;= 0, REPT(" ",lookups!$M$2-LEN(SOURCE!K1912)), "")&amp;
" | "&amp; SOURCE!L1912&amp;      IF(lookups!$O$2-LEN(SOURCE!L1912) &gt;= 0, REPT(" ",lookups!$O$2-LEN(SOURCE!L1912)), "")&amp;
" | "&amp; SOURCE!M1912&amp;      IF(lookups!$P$2-LEN(SOURCE!M1912) &gt;= 0, REPT(" ",lookups!$P$2-LEN(SOURCE!M1912)), "")&amp;
      "},"&amp;IF(SOURCE!O1912&lt;&gt;"",""&amp;SOURCE!O1912,"")
 )
)
)</f>
        <v>/* 1868 */  { fnRound2,                     NOPARAM,                     "ROUND",                                       "ROUND",                                       (0 &lt;&lt; TAM_MAX_BITS) |     0, CAT_FNCT | SLS_ENABLED   | US_ENABLED   | EIM_DISABLED | PTP_NONE         },</v>
      </c>
    </row>
    <row r="1913" spans="1:1">
      <c r="A1913" s="80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IF(lookups!$E$2-LEN(SOURCE!C1913) &gt;= 0, REPT(" ",lookups!$E$2-LEN(SOURCE!C1913)), "")&amp;
      SOURCE!D1913&amp;", "&amp; IF(lookups!$F$2-LEN(SOURCE!D1913) &gt;= 0, REPT(" ",lookups!$F$2-LEN(SOURCE!D1913)), "")&amp;
      SOURCE!E1913&amp;", "&amp; IF(lookups!$G$2-LEN(SOURCE!E1913) &gt;=0, REPT(" ",lookups!$G$2-LEN(SOURCE!E1913)), "")&amp;
      SOURCE!F1913&amp;", "&amp; IF(lookups!$H$2-LEN(SOURCE!F1913) &gt;= 0, REPT(" ",lookups!$H$2-LEN(SOURCE!F1913)+2), "")&amp;"("&amp;
      SUBSTITUTE(TEXT(SOURCE!G1913,"??0"),"  ","")&amp;" &lt;&lt; TAM_MAX_BITS) |"&amp; IF(lookups!$I$2-3 &gt;= 0, REPT(" ",MAX(1,lookups!$I$2-5+4+1-1-LEN(  IF(ISTEXT(SOURCE!H1913),SOURCE!H1913,  SUBSTITUTE(SUBSTITUTE(TEXT(SOURCE!H1913,"????0"),"  ","")," ",""))   ))), "")&amp;
       IF(ISTEXT(SOURCE!H1913),SOURCE!H1913, SUBSTITUTE(SUBSTITUTE(TEXT(SOURCE!H1913,"????0"),"  ","")," ",""))   &amp;","&amp; IF(lookups!$J$2-3 &gt;= 0, REPT(" ",lookups!$J$2-3-5), "")&amp;
      SOURCE!I1913&amp;
" | "&amp; IF(lookups!$K$2-LEN(SOURCE!I1913) &gt;= 0, REPT(" ",lookups!$K$2-LEN(SOURCE!I1913)), "")&amp;
      SOURCE!J1913&amp;      IF(lookups!$L$2-LEN(SOURCE!J1913) &gt;= 0, REPT(" ",lookups!$L$2-LEN(SOURCE!J1913)), "")&amp;
" | "&amp; IF(lookups!$K$2-LEN(SOURCE!I1913) &gt;= 0, REPT(" ",lookups!$K$2-LEN(SOURCE!I1913)), "")&amp;
      SOURCE!K1913&amp;      IF(lookups!$L$2-LEN(SOURCE!K1913) &gt;= 0, REPT(" ",lookups!$M$2-LEN(SOURCE!K1913)), "")&amp;
" | "&amp; SOURCE!L1913&amp;      IF(lookups!$O$2-LEN(SOURCE!L1913) &gt;= 0, REPT(" ",lookups!$O$2-LEN(SOURCE!L1913)), "")&amp;
" | "&amp; SOURCE!M1913&amp;      IF(lookups!$P$2-LEN(SOURCE!M1913) &gt;= 0, REPT(" ",lookups!$P$2-LEN(SOURCE!M1913)), "")&amp;
      "},"&amp;IF(SOURCE!O1913&lt;&gt;"",""&amp;SOURCE!O1913,"")
 )
)
)</f>
        <v>/* 1869 */  { fnRoundi2,                    NOPARAM,                     "ROUNDI",                                      "ROUNDI",                                      (0 &lt;&lt; TAM_MAX_BITS) |     0, CAT_FNCT | SLS_ENABLED   | US_ENABLED   | EIM_DISABLED | PTP_NONE         },</v>
      </c>
    </row>
    <row r="1914" spans="1:1">
      <c r="A1914" s="80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IF(lookups!$E$2-LEN(SOURCE!C1914) &gt;= 0, REPT(" ",lookups!$E$2-LEN(SOURCE!C1914)), "")&amp;
      SOURCE!D1914&amp;", "&amp; IF(lookups!$F$2-LEN(SOURCE!D1914) &gt;= 0, REPT(" ",lookups!$F$2-LEN(SOURCE!D1914)), "")&amp;
      SOURCE!E1914&amp;", "&amp; IF(lookups!$G$2-LEN(SOURCE!E1914) &gt;=0, REPT(" ",lookups!$G$2-LEN(SOURCE!E1914)), "")&amp;
      SOURCE!F1914&amp;", "&amp; IF(lookups!$H$2-LEN(SOURCE!F1914) &gt;= 0, REPT(" ",lookups!$H$2-LEN(SOURCE!F1914)+2), "")&amp;"("&amp;
      SUBSTITUTE(TEXT(SOURCE!G1914,"??0"),"  ","")&amp;" &lt;&lt; TAM_MAX_BITS) |"&amp; IF(lookups!$I$2-3 &gt;= 0, REPT(" ",MAX(1,lookups!$I$2-5+4+1-1-LEN(  IF(ISTEXT(SOURCE!H1914),SOURCE!H1914,  SUBSTITUTE(SUBSTITUTE(TEXT(SOURCE!H1914,"????0"),"  ","")," ",""))   ))), "")&amp;
       IF(ISTEXT(SOURCE!H1914),SOURCE!H1914, SUBSTITUTE(SUBSTITUTE(TEXT(SOURCE!H1914,"????0"),"  ","")," ",""))   &amp;","&amp; IF(lookups!$J$2-3 &gt;= 0, REPT(" ",lookups!$J$2-3-5), "")&amp;
      SOURCE!I1914&amp;
" | "&amp; IF(lookups!$K$2-LEN(SOURCE!I1914) &gt;= 0, REPT(" ",lookups!$K$2-LEN(SOURCE!I1914)), "")&amp;
      SOURCE!J1914&amp;      IF(lookups!$L$2-LEN(SOURCE!J1914) &gt;= 0, REPT(" ",lookups!$L$2-LEN(SOURCE!J1914)), "")&amp;
" | "&amp; IF(lookups!$K$2-LEN(SOURCE!I1914) &gt;= 0, REPT(" ",lookups!$K$2-LEN(SOURCE!I1914)), "")&amp;
      SOURCE!K1914&amp;      IF(lookups!$L$2-LEN(SOURCE!K1914) &gt;= 0, REPT(" ",lookups!$M$2-LEN(SOURCE!K1914)), "")&amp;
" | "&amp; SOURCE!L1914&amp;      IF(lookups!$O$2-LEN(SOURCE!L1914) &gt;= 0, REPT(" ",lookups!$O$2-LEN(SOURCE!L1914)), "")&amp;
" | "&amp; SOURCE!M1914&amp;      IF(lookups!$P$2-LEN(SOURCE!M1914) &gt;= 0, REPT(" ",lookups!$P$2-LEN(SOURCE!M1914)), "")&amp;
      "},"&amp;IF(SOURCE!O1914&lt;&gt;"",""&amp;SOURCE!O1914,"")
 )
)
)</f>
        <v>/* 1870 */  { fnDumpMenus,                  NOPARAM,                     "DUMPMNU",                                     "DUMPMNU",                                     (0 &lt;&lt; TAM_MAX_BITS) |     0, CAT_NONE | SLS_ENABLED   | US_UNCHANGED | EIM_DISABLED | PTP_DISABLED     },</v>
      </c>
    </row>
    <row r="1915" spans="1:1">
      <c r="A1915" s="80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IF(lookups!$E$2-LEN(SOURCE!C1915) &gt;= 0, REPT(" ",lookups!$E$2-LEN(SOURCE!C1915)), "")&amp;
      SOURCE!D1915&amp;", "&amp; IF(lookups!$F$2-LEN(SOURCE!D1915) &gt;= 0, REPT(" ",lookups!$F$2-LEN(SOURCE!D1915)), "")&amp;
      SOURCE!E1915&amp;", "&amp; IF(lookups!$G$2-LEN(SOURCE!E1915) &gt;=0, REPT(" ",lookups!$G$2-LEN(SOURCE!E1915)), "")&amp;
      SOURCE!F1915&amp;", "&amp; IF(lookups!$H$2-LEN(SOURCE!F1915) &gt;= 0, REPT(" ",lookups!$H$2-LEN(SOURCE!F1915)+2), "")&amp;"("&amp;
      SUBSTITUTE(TEXT(SOURCE!G1915,"??0"),"  ","")&amp;" &lt;&lt; TAM_MAX_BITS) |"&amp; IF(lookups!$I$2-3 &gt;= 0, REPT(" ",MAX(1,lookups!$I$2-5+4+1-1-LEN(  IF(ISTEXT(SOURCE!H1915),SOURCE!H1915,  SUBSTITUTE(SUBSTITUTE(TEXT(SOURCE!H1915,"????0"),"  ","")," ",""))   ))), "")&amp;
       IF(ISTEXT(SOURCE!H1915),SOURCE!H1915, SUBSTITUTE(SUBSTITUTE(TEXT(SOURCE!H1915,"????0"),"  ","")," ",""))   &amp;","&amp; IF(lookups!$J$2-3 &gt;= 0, REPT(" ",lookups!$J$2-3-5), "")&amp;
      SOURCE!I1915&amp;
" | "&amp; IF(lookups!$K$2-LEN(SOURCE!I1915) &gt;= 0, REPT(" ",lookups!$K$2-LEN(SOURCE!I1915)), "")&amp;
      SOURCE!J1915&amp;      IF(lookups!$L$2-LEN(SOURCE!J1915) &gt;= 0, REPT(" ",lookups!$L$2-LEN(SOURCE!J1915)), "")&amp;
" | "&amp; IF(lookups!$K$2-LEN(SOURCE!I1915) &gt;= 0, REPT(" ",lookups!$K$2-LEN(SOURCE!I1915)), "")&amp;
      SOURCE!K1915&amp;      IF(lookups!$L$2-LEN(SOURCE!K1915) &gt;= 0, REPT(" ",lookups!$M$2-LEN(SOURCE!K1915)), "")&amp;
" | "&amp; SOURCE!L1915&amp;      IF(lookups!$O$2-LEN(SOURCE!L1915) &gt;= 0, REPT(" ",lookups!$O$2-LEN(SOURCE!L1915)), "")&amp;
" | "&amp; SOURCE!M1915&amp;      IF(lookups!$P$2-LEN(SOURCE!M1915) &gt;= 0, REPT(" ",lookups!$P$2-LEN(SOURCE!M1915)), "")&amp;
      "},"&amp;IF(SOURCE!O1915&lt;&gt;"",""&amp;SOURCE!O1915,"")
 )
)
)</f>
        <v>/* 1871 */  { fnJM_2SI,                     NOPARAM,                     STD_RIGHT_ARROW "I",                           STD_RIGHT_ARROW "I",                           (0 &lt;&lt; TAM_MAX_BITS) |     0, CAT_NONE | SLS_ENABLED   | US_ENABLED   | EIM_DISABLED | PTP_DISABLED     },//JM Copy of 1925</v>
      </c>
    </row>
    <row r="1916" spans="1:1">
      <c r="A1916" s="80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IF(lookups!$E$2-LEN(SOURCE!C1916) &gt;= 0, REPT(" ",lookups!$E$2-LEN(SOURCE!C1916)), "")&amp;
      SOURCE!D1916&amp;", "&amp; IF(lookups!$F$2-LEN(SOURCE!D1916) &gt;= 0, REPT(" ",lookups!$F$2-LEN(SOURCE!D1916)), "")&amp;
      SOURCE!E1916&amp;", "&amp; IF(lookups!$G$2-LEN(SOURCE!E1916) &gt;=0, REPT(" ",lookups!$G$2-LEN(SOURCE!E1916)), "")&amp;
      SOURCE!F1916&amp;", "&amp; IF(lookups!$H$2-LEN(SOURCE!F1916) &gt;= 0, REPT(" ",lookups!$H$2-LEN(SOURCE!F1916)+2), "")&amp;"("&amp;
      SUBSTITUTE(TEXT(SOURCE!G1916,"??0"),"  ","")&amp;" &lt;&lt; TAM_MAX_BITS) |"&amp; IF(lookups!$I$2-3 &gt;= 0, REPT(" ",MAX(1,lookups!$I$2-5+4+1-1-LEN(  IF(ISTEXT(SOURCE!H1916),SOURCE!H1916,  SUBSTITUTE(SUBSTITUTE(TEXT(SOURCE!H1916,"????0"),"  ","")," ",""))   ))), "")&amp;
       IF(ISTEXT(SOURCE!H1916),SOURCE!H1916, SUBSTITUTE(SUBSTITUTE(TEXT(SOURCE!H1916,"????0"),"  ","")," ",""))   &amp;","&amp; IF(lookups!$J$2-3 &gt;= 0, REPT(" ",lookups!$J$2-3-5), "")&amp;
      SOURCE!I1916&amp;
" | "&amp; IF(lookups!$K$2-LEN(SOURCE!I1916) &gt;= 0, REPT(" ",lookups!$K$2-LEN(SOURCE!I1916)), "")&amp;
      SOURCE!J1916&amp;      IF(lookups!$L$2-LEN(SOURCE!J1916) &gt;= 0, REPT(" ",lookups!$L$2-LEN(SOURCE!J1916)), "")&amp;
" | "&amp; IF(lookups!$K$2-LEN(SOURCE!I1916) &gt;= 0, REPT(" ",lookups!$K$2-LEN(SOURCE!I1916)), "")&amp;
      SOURCE!K1916&amp;      IF(lookups!$L$2-LEN(SOURCE!K1916) &gt;= 0, REPT(" ",lookups!$M$2-LEN(SOURCE!K1916)), "")&amp;
" | "&amp; SOURCE!L1916&amp;      IF(lookups!$O$2-LEN(SOURCE!L1916) &gt;= 0, REPT(" ",lookups!$O$2-LEN(SOURCE!L1916)), "")&amp;
" | "&amp; SOURCE!M1916&amp;      IF(lookups!$P$2-LEN(SOURCE!M1916) &gt;= 0, REPT(" ",lookups!$P$2-LEN(SOURCE!M1916)), "")&amp;
      "},"&amp;IF(SOURCE!O1916&lt;&gt;"",""&amp;SOURCE!O1916,"")
 )
)
)</f>
        <v>/* 1872 */  { fnChangeBaseMNU,              TM_VALUE_CHB,                STD_RIGHT_ARROW "INT",                         "#",                                           (2 &lt;&lt; TAM_MAX_BITS) |    16, CAT_FNCT | SLS_ENABLED   | US_ENABLED   | EIM_DISABLED | PTP_NUMBER_8     },</v>
      </c>
    </row>
    <row r="1917" spans="1:1">
      <c r="A1917" s="80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IF(lookups!$E$2-LEN(SOURCE!C1917) &gt;= 0, REPT(" ",lookups!$E$2-LEN(SOURCE!C1917)), "")&amp;
      SOURCE!D1917&amp;", "&amp; IF(lookups!$F$2-LEN(SOURCE!D1917) &gt;= 0, REPT(" ",lookups!$F$2-LEN(SOURCE!D1917)), "")&amp;
      SOURCE!E1917&amp;", "&amp; IF(lookups!$G$2-LEN(SOURCE!E1917) &gt;=0, REPT(" ",lookups!$G$2-LEN(SOURCE!E1917)), "")&amp;
      SOURCE!F1917&amp;", "&amp; IF(lookups!$H$2-LEN(SOURCE!F1917) &gt;= 0, REPT(" ",lookups!$H$2-LEN(SOURCE!F1917)+2), "")&amp;"("&amp;
      SUBSTITUTE(TEXT(SOURCE!G1917,"??0"),"  ","")&amp;" &lt;&lt; TAM_MAX_BITS) |"&amp; IF(lookups!$I$2-3 &gt;= 0, REPT(" ",MAX(1,lookups!$I$2-5+4+1-1-LEN(  IF(ISTEXT(SOURCE!H1917),SOURCE!H1917,  SUBSTITUTE(SUBSTITUTE(TEXT(SOURCE!H1917,"????0"),"  ","")," ",""))   ))), "")&amp;
       IF(ISTEXT(SOURCE!H1917),SOURCE!H1917, SUBSTITUTE(SUBSTITUTE(TEXT(SOURCE!H1917,"????0"),"  ","")," ",""))   &amp;","&amp; IF(lookups!$J$2-3 &gt;= 0, REPT(" ",lookups!$J$2-3-5), "")&amp;
      SOURCE!I1917&amp;
" | "&amp; IF(lookups!$K$2-LEN(SOURCE!I1917) &gt;= 0, REPT(" ",lookups!$K$2-LEN(SOURCE!I1917)), "")&amp;
      SOURCE!J1917&amp;      IF(lookups!$L$2-LEN(SOURCE!J1917) &gt;= 0, REPT(" ",lookups!$L$2-LEN(SOURCE!J1917)), "")&amp;
" | "&amp; IF(lookups!$K$2-LEN(SOURCE!I1917) &gt;= 0, REPT(" ",lookups!$K$2-LEN(SOURCE!I1917)), "")&amp;
      SOURCE!K1917&amp;      IF(lookups!$L$2-LEN(SOURCE!K1917) &gt;= 0, REPT(" ",lookups!$M$2-LEN(SOURCE!K1917)), "")&amp;
" | "&amp; SOURCE!L1917&amp;      IF(lookups!$O$2-LEN(SOURCE!L1917) &gt;= 0, REPT(" ",lookups!$O$2-LEN(SOURCE!L1917)), "")&amp;
" | "&amp; SOURCE!M1917&amp;      IF(lookups!$P$2-LEN(SOURCE!M1917) &gt;= 0, REPT(" ",lookups!$P$2-LEN(SOURCE!M1917)), "")&amp;
      "},"&amp;IF(SOURCE!O1917&lt;&gt;"",""&amp;SOURCE!O1917,"")
 )
)
)</f>
        <v>/* 1873 */  { fnDRG,                        NOPARAM,                     "DRG",                                         "DRG",                                         (0 &lt;&lt; TAM_MAX_BITS) |     0, CAT_FNCT | SLS_ENABLED   | US_ENABLED   | EIM_DISABLED | PTP_NONE         },</v>
      </c>
    </row>
    <row r="1918" spans="1:1">
      <c r="A1918" s="80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IF(lookups!$E$2-LEN(SOURCE!C1918) &gt;= 0, REPT(" ",lookups!$E$2-LEN(SOURCE!C1918)), "")&amp;
      SOURCE!D1918&amp;", "&amp; IF(lookups!$F$2-LEN(SOURCE!D1918) &gt;= 0, REPT(" ",lookups!$F$2-LEN(SOURCE!D1918)), "")&amp;
      SOURCE!E1918&amp;", "&amp; IF(lookups!$G$2-LEN(SOURCE!E1918) &gt;=0, REPT(" ",lookups!$G$2-LEN(SOURCE!E1918)), "")&amp;
      SOURCE!F1918&amp;", "&amp; IF(lookups!$H$2-LEN(SOURCE!F1918) &gt;= 0, REPT(" ",lookups!$H$2-LEN(SOURCE!F1918)+2), "")&amp;"("&amp;
      SUBSTITUTE(TEXT(SOURCE!G1918,"??0"),"  ","")&amp;" &lt;&lt; TAM_MAX_BITS) |"&amp; IF(lookups!$I$2-3 &gt;= 0, REPT(" ",MAX(1,lookups!$I$2-5+4+1-1-LEN(  IF(ISTEXT(SOURCE!H1918),SOURCE!H1918,  SUBSTITUTE(SUBSTITUTE(TEXT(SOURCE!H1918,"????0"),"  ","")," ",""))   ))), "")&amp;
       IF(ISTEXT(SOURCE!H1918),SOURCE!H1918, SUBSTITUTE(SUBSTITUTE(TEXT(SOURCE!H1918,"????0"),"  ","")," ",""))   &amp;","&amp; IF(lookups!$J$2-3 &gt;= 0, REPT(" ",lookups!$J$2-3-5), "")&amp;
      SOURCE!I1918&amp;
" | "&amp; IF(lookups!$K$2-LEN(SOURCE!I1918) &gt;= 0, REPT(" ",lookups!$K$2-LEN(SOURCE!I1918)), "")&amp;
      SOURCE!J1918&amp;      IF(lookups!$L$2-LEN(SOURCE!J1918) &gt;= 0, REPT(" ",lookups!$L$2-LEN(SOURCE!J1918)), "")&amp;
" | "&amp; IF(lookups!$K$2-LEN(SOURCE!I1918) &gt;= 0, REPT(" ",lookups!$K$2-LEN(SOURCE!I1918)), "")&amp;
      SOURCE!K1918&amp;      IF(lookups!$L$2-LEN(SOURCE!K1918) &gt;= 0, REPT(" ",lookups!$M$2-LEN(SOURCE!K1918)), "")&amp;
" | "&amp; SOURCE!L1918&amp;      IF(lookups!$O$2-LEN(SOURCE!L1918) &gt;= 0, REPT(" ",lookups!$O$2-LEN(SOURCE!L1918)), "")&amp;
" | "&amp; SOURCE!M1918&amp;      IF(lookups!$P$2-LEN(SOURCE!M1918) &gt;= 0, REPT(" ",lookups!$P$2-LEN(SOURCE!M1918)), "")&amp;
      "},"&amp;IF(SOURCE!O1918&lt;&gt;"",""&amp;SOURCE!O1918,"")
 )
)
)</f>
        <v>/* 1874 */  { fnCla,                        NOPARAM,                     "CLA",                                         "CLA",                                         (0 &lt;&lt; TAM_MAX_BITS) |     0, CAT_NONE | SLS_DISABLED  | US_UNCHANGED | EIM_DISABLED | PTP_DISABLED     },//GRAPH</v>
      </c>
    </row>
    <row r="1919" spans="1:1">
      <c r="A1919" s="80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IF(lookups!$E$2-LEN(SOURCE!C1919) &gt;= 0, REPT(" ",lookups!$E$2-LEN(SOURCE!C1919)), "")&amp;
      SOURCE!D1919&amp;", "&amp; IF(lookups!$F$2-LEN(SOURCE!D1919) &gt;= 0, REPT(" ",lookups!$F$2-LEN(SOURCE!D1919)), "")&amp;
      SOURCE!E1919&amp;", "&amp; IF(lookups!$G$2-LEN(SOURCE!E1919) &gt;=0, REPT(" ",lookups!$G$2-LEN(SOURCE!E1919)), "")&amp;
      SOURCE!F1919&amp;", "&amp; IF(lookups!$H$2-LEN(SOURCE!F1919) &gt;= 0, REPT(" ",lookups!$H$2-LEN(SOURCE!F1919)+2), "")&amp;"("&amp;
      SUBSTITUTE(TEXT(SOURCE!G1919,"??0"),"  ","")&amp;" &lt;&lt; TAM_MAX_BITS) |"&amp; IF(lookups!$I$2-3 &gt;= 0, REPT(" ",MAX(1,lookups!$I$2-5+4+1-1-LEN(  IF(ISTEXT(SOURCE!H1919),SOURCE!H1919,  SUBSTITUTE(SUBSTITUTE(TEXT(SOURCE!H1919,"????0"),"  ","")," ",""))   ))), "")&amp;
       IF(ISTEXT(SOURCE!H1919),SOURCE!H1919, SUBSTITUTE(SUBSTITUTE(TEXT(SOURCE!H1919,"????0"),"  ","")," ",""))   &amp;","&amp; IF(lookups!$J$2-3 &gt;= 0, REPT(" ",lookups!$J$2-3-5), "")&amp;
      SOURCE!I1919&amp;
" | "&amp; IF(lookups!$K$2-LEN(SOURCE!I1919) &gt;= 0, REPT(" ",lookups!$K$2-LEN(SOURCE!I1919)), "")&amp;
      SOURCE!J1919&amp;      IF(lookups!$L$2-LEN(SOURCE!J1919) &gt;= 0, REPT(" ",lookups!$L$2-LEN(SOURCE!J1919)), "")&amp;
" | "&amp; IF(lookups!$K$2-LEN(SOURCE!I1919) &gt;= 0, REPT(" ",lookups!$K$2-LEN(SOURCE!I1919)), "")&amp;
      SOURCE!K1919&amp;      IF(lookups!$L$2-LEN(SOURCE!K1919) &gt;= 0, REPT(" ",lookups!$M$2-LEN(SOURCE!K1919)), "")&amp;
" | "&amp; SOURCE!L1919&amp;      IF(lookups!$O$2-LEN(SOURCE!L1919) &gt;= 0, REPT(" ",lookups!$O$2-LEN(SOURCE!L1919)), "")&amp;
" | "&amp; SOURCE!M1919&amp;      IF(lookups!$P$2-LEN(SOURCE!M1919) &gt;= 0, REPT(" ",lookups!$P$2-LEN(SOURCE!M1919)), "")&amp;
      "},"&amp;IF(SOURCE!O1919&lt;&gt;"",""&amp;SOURCE!O1919,"")
 )
)
)</f>
        <v>/* 1875 */  { fnCln,                        NOPARAM,                     "CLN",                                         "CLN",                                         (0 &lt;&lt; TAM_MAX_BITS) |     0, CAT_NONE | SLS_ENABLED   | US_UNCHANGED | EIM_DISABLED | PTP_DISABLED     },//GRAPH</v>
      </c>
    </row>
    <row r="1920" spans="1:1">
      <c r="A1920" s="80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IF(lookups!$E$2-LEN(SOURCE!C1920) &gt;= 0, REPT(" ",lookups!$E$2-LEN(SOURCE!C1920)), "")&amp;
      SOURCE!D1920&amp;", "&amp; IF(lookups!$F$2-LEN(SOURCE!D1920) &gt;= 0, REPT(" ",lookups!$F$2-LEN(SOURCE!D1920)), "")&amp;
      SOURCE!E1920&amp;", "&amp; IF(lookups!$G$2-LEN(SOURCE!E1920) &gt;=0, REPT(" ",lookups!$G$2-LEN(SOURCE!E1920)), "")&amp;
      SOURCE!F1920&amp;", "&amp; IF(lookups!$H$2-LEN(SOURCE!F1920) &gt;= 0, REPT(" ",lookups!$H$2-LEN(SOURCE!F1920)+2), "")&amp;"("&amp;
      SUBSTITUTE(TEXT(SOURCE!G1920,"??0"),"  ","")&amp;" &lt;&lt; TAM_MAX_BITS) |"&amp; IF(lookups!$I$2-3 &gt;= 0, REPT(" ",MAX(1,lookups!$I$2-5+4+1-1-LEN(  IF(ISTEXT(SOURCE!H1920),SOURCE!H1920,  SUBSTITUTE(SUBSTITUTE(TEXT(SOURCE!H1920,"????0"),"  ","")," ",""))   ))), "")&amp;
       IF(ISTEXT(SOURCE!H1920),SOURCE!H1920, SUBSTITUTE(SUBSTITUTE(TEXT(SOURCE!H1920,"????0"),"  ","")," ",""))   &amp;","&amp; IF(lookups!$J$2-3 &gt;= 0, REPT(" ",lookups!$J$2-3-5), "")&amp;
      SOURCE!I1920&amp;
" | "&amp; IF(lookups!$K$2-LEN(SOURCE!I1920) &gt;= 0, REPT(" ",lookups!$K$2-LEN(SOURCE!I1920)), "")&amp;
      SOURCE!J1920&amp;      IF(lookups!$L$2-LEN(SOURCE!J1920) &gt;= 0, REPT(" ",lookups!$L$2-LEN(SOURCE!J1920)), "")&amp;
" | "&amp; IF(lookups!$K$2-LEN(SOURCE!I1920) &gt;= 0, REPT(" ",lookups!$K$2-LEN(SOURCE!I1920)), "")&amp;
      SOURCE!K1920&amp;      IF(lookups!$L$2-LEN(SOURCE!K1920) &gt;= 0, REPT(" ",lookups!$M$2-LEN(SOURCE!K1920)), "")&amp;
" | "&amp; SOURCE!L1920&amp;      IF(lookups!$O$2-LEN(SOURCE!L1920) &gt;= 0, REPT(" ",lookups!$O$2-LEN(SOURCE!L1920)), "")&amp;
" | "&amp; SOURCE!M1920&amp;      IF(lookups!$P$2-LEN(SOURCE!M1920) &gt;= 0, REPT(" ",lookups!$P$2-LEN(SOURCE!M1920)), "")&amp;
      "},"&amp;IF(SOURCE!O1920&lt;&gt;"",""&amp;SOURCE!O1920,"")
 )
)
)</f>
        <v>/* 1876 */  { SetSetting,                   DM_ANY,                      "DENANY",                                      "DENANY",                                      (0 &lt;&lt; TAM_MAX_BITS) |     0, CAT_FNCT | SLS_UNCHANGED | US_UNCHANGED | EIM_DISABLED | PTP_NONE         },//JM DEN</v>
      </c>
    </row>
    <row r="1921" spans="1:1">
      <c r="A1921" s="80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IF(lookups!$E$2-LEN(SOURCE!C1921) &gt;= 0, REPT(" ",lookups!$E$2-LEN(SOURCE!C1921)), "")&amp;
      SOURCE!D1921&amp;", "&amp; IF(lookups!$F$2-LEN(SOURCE!D1921) &gt;= 0, REPT(" ",lookups!$F$2-LEN(SOURCE!D1921)), "")&amp;
      SOURCE!E1921&amp;", "&amp; IF(lookups!$G$2-LEN(SOURCE!E1921) &gt;=0, REPT(" ",lookups!$G$2-LEN(SOURCE!E1921)), "")&amp;
      SOURCE!F1921&amp;", "&amp; IF(lookups!$H$2-LEN(SOURCE!F1921) &gt;= 0, REPT(" ",lookups!$H$2-LEN(SOURCE!F1921)+2), "")&amp;"("&amp;
      SUBSTITUTE(TEXT(SOURCE!G1921,"??0"),"  ","")&amp;" &lt;&lt; TAM_MAX_BITS) |"&amp; IF(lookups!$I$2-3 &gt;= 0, REPT(" ",MAX(1,lookups!$I$2-5+4+1-1-LEN(  IF(ISTEXT(SOURCE!H1921),SOURCE!H1921,  SUBSTITUTE(SUBSTITUTE(TEXT(SOURCE!H1921,"????0"),"  ","")," ",""))   ))), "")&amp;
       IF(ISTEXT(SOURCE!H1921),SOURCE!H1921, SUBSTITUTE(SUBSTITUTE(TEXT(SOURCE!H1921,"????0"),"  ","")," ",""))   &amp;","&amp; IF(lookups!$J$2-3 &gt;= 0, REPT(" ",lookups!$J$2-3-5), "")&amp;
      SOURCE!I1921&amp;
" | "&amp; IF(lookups!$K$2-LEN(SOURCE!I1921) &gt;= 0, REPT(" ",lookups!$K$2-LEN(SOURCE!I1921)), "")&amp;
      SOURCE!J1921&amp;      IF(lookups!$L$2-LEN(SOURCE!J1921) &gt;= 0, REPT(" ",lookups!$L$2-LEN(SOURCE!J1921)), "")&amp;
" | "&amp; IF(lookups!$K$2-LEN(SOURCE!I1921) &gt;= 0, REPT(" ",lookups!$K$2-LEN(SOURCE!I1921)), "")&amp;
      SOURCE!K1921&amp;      IF(lookups!$L$2-LEN(SOURCE!K1921) &gt;= 0, REPT(" ",lookups!$M$2-LEN(SOURCE!K1921)), "")&amp;
" | "&amp; SOURCE!L1921&amp;      IF(lookups!$O$2-LEN(SOURCE!L1921) &gt;= 0, REPT(" ",lookups!$O$2-LEN(SOURCE!L1921)), "")&amp;
" | "&amp; SOURCE!M1921&amp;      IF(lookups!$P$2-LEN(SOURCE!M1921) &gt;= 0, REPT(" ",lookups!$P$2-LEN(SOURCE!M1921)), "")&amp;
      "},"&amp;IF(SOURCE!O1921&lt;&gt;"",""&amp;SOURCE!O1921,"")
 )
)
)</f>
        <v>/* 1877 */  { SetSetting,                   DM_FIX,                      "DENFIX",                                      "DENFIX",                                      (0 &lt;&lt; TAM_MAX_BITS) |     0, CAT_FNCT | SLS_UNCHANGED | US_UNCHANGED | EIM_DISABLED | PTP_NONE         },//JM DEN</v>
      </c>
    </row>
    <row r="1922" spans="1:1">
      <c r="A1922" s="80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IF(lookups!$E$2-LEN(SOURCE!C1922) &gt;= 0, REPT(" ",lookups!$E$2-LEN(SOURCE!C1922)), "")&amp;
      SOURCE!D1922&amp;", "&amp; IF(lookups!$F$2-LEN(SOURCE!D1922) &gt;= 0, REPT(" ",lookups!$F$2-LEN(SOURCE!D1922)), "")&amp;
      SOURCE!E1922&amp;", "&amp; IF(lookups!$G$2-LEN(SOURCE!E1922) &gt;=0, REPT(" ",lookups!$G$2-LEN(SOURCE!E1922)), "")&amp;
      SOURCE!F1922&amp;", "&amp; IF(lookups!$H$2-LEN(SOURCE!F1922) &gt;= 0, REPT(" ",lookups!$H$2-LEN(SOURCE!F1922)+2), "")&amp;"("&amp;
      SUBSTITUTE(TEXT(SOURCE!G1922,"??0"),"  ","")&amp;" &lt;&lt; TAM_MAX_BITS) |"&amp; IF(lookups!$I$2-3 &gt;= 0, REPT(" ",MAX(1,lookups!$I$2-5+4+1-1-LEN(  IF(ISTEXT(SOURCE!H1922),SOURCE!H1922,  SUBSTITUTE(SUBSTITUTE(TEXT(SOURCE!H1922,"????0"),"  ","")," ",""))   ))), "")&amp;
       IF(ISTEXT(SOURCE!H1922),SOURCE!H1922, SUBSTITUTE(SUBSTITUTE(TEXT(SOURCE!H1922,"????0"),"  ","")," ",""))   &amp;","&amp; IF(lookups!$J$2-3 &gt;= 0, REPT(" ",lookups!$J$2-3-5), "")&amp;
      SOURCE!I1922&amp;
" | "&amp; IF(lookups!$K$2-LEN(SOURCE!I1922) &gt;= 0, REPT(" ",lookups!$K$2-LEN(SOURCE!I1922)), "")&amp;
      SOURCE!J1922&amp;      IF(lookups!$L$2-LEN(SOURCE!J1922) &gt;= 0, REPT(" ",lookups!$L$2-LEN(SOURCE!J1922)), "")&amp;
" | "&amp; IF(lookups!$K$2-LEN(SOURCE!I1922) &gt;= 0, REPT(" ",lookups!$K$2-LEN(SOURCE!I1922)), "")&amp;
      SOURCE!K1922&amp;      IF(lookups!$L$2-LEN(SOURCE!K1922) &gt;= 0, REPT(" ",lookups!$M$2-LEN(SOURCE!K1922)), "")&amp;
" | "&amp; SOURCE!L1922&amp;      IF(lookups!$O$2-LEN(SOURCE!L1922) &gt;= 0, REPT(" ",lookups!$O$2-LEN(SOURCE!L1922)), "")&amp;
" | "&amp; SOURCE!M1922&amp;      IF(lookups!$P$2-LEN(SOURCE!M1922) &gt;= 0, REPT(" ",lookups!$P$2-LEN(SOURCE!M1922)), "")&amp;
      "},"&amp;IF(SOURCE!O1922&lt;&gt;"",""&amp;SOURCE!O1922,"")
 )
)
)</f>
        <v>/* 1878 */  { itemToBeCoded,                NOPARAM,                     "",                                            "CASE UP",                                     (0 &lt;&lt; TAM_MAX_BITS) |     0, CAT_NONE | SLS_UNCHANGED | US_UNCHANGED | EIM_DISABLED | PTP_NONE         },//JM CASE</v>
      </c>
    </row>
    <row r="1923" spans="1:1">
      <c r="A1923" s="80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IF(lookups!$E$2-LEN(SOURCE!C1923) &gt;= 0, REPT(" ",lookups!$E$2-LEN(SOURCE!C1923)), "")&amp;
      SOURCE!D1923&amp;", "&amp; IF(lookups!$F$2-LEN(SOURCE!D1923) &gt;= 0, REPT(" ",lookups!$F$2-LEN(SOURCE!D1923)), "")&amp;
      SOURCE!E1923&amp;", "&amp; IF(lookups!$G$2-LEN(SOURCE!E1923) &gt;=0, REPT(" ",lookups!$G$2-LEN(SOURCE!E1923)), "")&amp;
      SOURCE!F1923&amp;", "&amp; IF(lookups!$H$2-LEN(SOURCE!F1923) &gt;= 0, REPT(" ",lookups!$H$2-LEN(SOURCE!F1923)+2), "")&amp;"("&amp;
      SUBSTITUTE(TEXT(SOURCE!G1923,"??0"),"  ","")&amp;" &lt;&lt; TAM_MAX_BITS) |"&amp; IF(lookups!$I$2-3 &gt;= 0, REPT(" ",MAX(1,lookups!$I$2-5+4+1-1-LEN(  IF(ISTEXT(SOURCE!H1923),SOURCE!H1923,  SUBSTITUTE(SUBSTITUTE(TEXT(SOURCE!H1923,"????0"),"  ","")," ",""))   ))), "")&amp;
       IF(ISTEXT(SOURCE!H1923),SOURCE!H1923, SUBSTITUTE(SUBSTITUTE(TEXT(SOURCE!H1923,"????0"),"  ","")," ",""))   &amp;","&amp; IF(lookups!$J$2-3 &gt;= 0, REPT(" ",lookups!$J$2-3-5), "")&amp;
      SOURCE!I1923&amp;
" | "&amp; IF(lookups!$K$2-LEN(SOURCE!I1923) &gt;= 0, REPT(" ",lookups!$K$2-LEN(SOURCE!I1923)), "")&amp;
      SOURCE!J1923&amp;      IF(lookups!$L$2-LEN(SOURCE!J1923) &gt;= 0, REPT(" ",lookups!$L$2-LEN(SOURCE!J1923)), "")&amp;
" | "&amp; IF(lookups!$K$2-LEN(SOURCE!I1923) &gt;= 0, REPT(" ",lookups!$K$2-LEN(SOURCE!I1923)), "")&amp;
      SOURCE!K1923&amp;      IF(lookups!$L$2-LEN(SOURCE!K1923) &gt;= 0, REPT(" ",lookups!$M$2-LEN(SOURCE!K1923)), "")&amp;
" | "&amp; SOURCE!L1923&amp;      IF(lookups!$O$2-LEN(SOURCE!L1923) &gt;= 0, REPT(" ",lookups!$O$2-LEN(SOURCE!L1923)), "")&amp;
" | "&amp; SOURCE!M1923&amp;      IF(lookups!$P$2-LEN(SOURCE!M1923) &gt;= 0, REPT(" ",lookups!$P$2-LEN(SOURCE!M1923)), "")&amp;
      "},"&amp;IF(SOURCE!O1923&lt;&gt;"",""&amp;SOURCE!O1923,"")
 )
)
)</f>
        <v>/* 1879 */  { itemToBeCoded,                NOPARAM,                     "",                                            "CASE DN",                                     (0 &lt;&lt; TAM_MAX_BITS) |     0, CAT_NONE | SLS_UNCHANGED | US_UNCHANGED | EIM_DISABLED | PTP_NONE         },//JM CASE</v>
      </c>
    </row>
    <row r="1924" spans="1:1">
      <c r="A1924" s="80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IF(lookups!$E$2-LEN(SOURCE!C1924) &gt;= 0, REPT(" ",lookups!$E$2-LEN(SOURCE!C1924)), "")&amp;
      SOURCE!D1924&amp;", "&amp; IF(lookups!$F$2-LEN(SOURCE!D1924) &gt;= 0, REPT(" ",lookups!$F$2-LEN(SOURCE!D1924)), "")&amp;
      SOURCE!E1924&amp;", "&amp; IF(lookups!$G$2-LEN(SOURCE!E1924) &gt;=0, REPT(" ",lookups!$G$2-LEN(SOURCE!E1924)), "")&amp;
      SOURCE!F1924&amp;", "&amp; IF(lookups!$H$2-LEN(SOURCE!F1924) &gt;= 0, REPT(" ",lookups!$H$2-LEN(SOURCE!F1924)+2), "")&amp;"("&amp;
      SUBSTITUTE(TEXT(SOURCE!G1924,"??0"),"  ","")&amp;" &lt;&lt; TAM_MAX_BITS) |"&amp; IF(lookups!$I$2-3 &gt;= 0, REPT(" ",MAX(1,lookups!$I$2-5+4+1-1-LEN(  IF(ISTEXT(SOURCE!H1924),SOURCE!H1924,  SUBSTITUTE(SUBSTITUTE(TEXT(SOURCE!H1924,"????0"),"  ","")," ",""))   ))), "")&amp;
       IF(ISTEXT(SOURCE!H1924),SOURCE!H1924, SUBSTITUTE(SUBSTITUTE(TEXT(SOURCE!H1924,"????0"),"  ","")," ",""))   &amp;","&amp; IF(lookups!$J$2-3 &gt;= 0, REPT(" ",lookups!$J$2-3-5), "")&amp;
      SOURCE!I1924&amp;
" | "&amp; IF(lookups!$K$2-LEN(SOURCE!I1924) &gt;= 0, REPT(" ",lookups!$K$2-LEN(SOURCE!I1924)), "")&amp;
      SOURCE!J1924&amp;      IF(lookups!$L$2-LEN(SOURCE!J1924) &gt;= 0, REPT(" ",lookups!$L$2-LEN(SOURCE!J1924)), "")&amp;
" | "&amp; IF(lookups!$K$2-LEN(SOURCE!I1924) &gt;= 0, REPT(" ",lookups!$K$2-LEN(SOURCE!I1924)), "")&amp;
      SOURCE!K1924&amp;      IF(lookups!$L$2-LEN(SOURCE!K1924) &gt;= 0, REPT(" ",lookups!$M$2-LEN(SOURCE!K1924)), "")&amp;
" | "&amp; SOURCE!L1924&amp;      IF(lookups!$O$2-LEN(SOURCE!L1924) &gt;= 0, REPT(" ",lookups!$O$2-LEN(SOURCE!L1924)), "")&amp;
" | "&amp; SOURCE!M1924&amp;      IF(lookups!$P$2-LEN(SOURCE!M1924) &gt;= 0, REPT(" ",lookups!$P$2-LEN(SOURCE!M1924)), "")&amp;
      "},"&amp;IF(SOURCE!O1924&lt;&gt;"",""&amp;SOURCE!O1924,"")
 )
)
)</f>
        <v>/* 1880 */  { fnListXY,                     NOPARAM,                     "LISTXY",                                      "LISTXY",                                      (0 &lt;&lt; TAM_MAX_BITS) |     0, CAT_FNCT | SLS_UNCHANGED | US_UNCHANGED | EIM_DISABLED | PTP_NONE         },</v>
      </c>
    </row>
    <row r="1925" spans="1:1">
      <c r="A1925" s="80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IF(lookups!$E$2-LEN(SOURCE!C1925) &gt;= 0, REPT(" ",lookups!$E$2-LEN(SOURCE!C1925)), "")&amp;
      SOURCE!D1925&amp;", "&amp; IF(lookups!$F$2-LEN(SOURCE!D1925) &gt;= 0, REPT(" ",lookups!$F$2-LEN(SOURCE!D1925)), "")&amp;
      SOURCE!E1925&amp;", "&amp; IF(lookups!$G$2-LEN(SOURCE!E1925) &gt;=0, REPT(" ",lookups!$G$2-LEN(SOURCE!E1925)), "")&amp;
      SOURCE!F1925&amp;", "&amp; IF(lookups!$H$2-LEN(SOURCE!F1925) &gt;= 0, REPT(" ",lookups!$H$2-LEN(SOURCE!F1925)+2), "")&amp;"("&amp;
      SUBSTITUTE(TEXT(SOURCE!G1925,"??0"),"  ","")&amp;" &lt;&lt; TAM_MAX_BITS) |"&amp; IF(lookups!$I$2-3 &gt;= 0, REPT(" ",MAX(1,lookups!$I$2-5+4+1-1-LEN(  IF(ISTEXT(SOURCE!H1925),SOURCE!H1925,  SUBSTITUTE(SUBSTITUTE(TEXT(SOURCE!H1925,"????0"),"  ","")," ",""))   ))), "")&amp;
       IF(ISTEXT(SOURCE!H1925),SOURCE!H1925, SUBSTITUTE(SUBSTITUTE(TEXT(SOURCE!H1925,"????0"),"  ","")," ",""))   &amp;","&amp; IF(lookups!$J$2-3 &gt;= 0, REPT(" ",lookups!$J$2-3-5), "")&amp;
      SOURCE!I1925&amp;
" | "&amp; IF(lookups!$K$2-LEN(SOURCE!I1925) &gt;= 0, REPT(" ",lookups!$K$2-LEN(SOURCE!I1925)), "")&amp;
      SOURCE!J1925&amp;      IF(lookups!$L$2-LEN(SOURCE!J1925) &gt;= 0, REPT(" ",lookups!$L$2-LEN(SOURCE!J1925)), "")&amp;
" | "&amp; IF(lookups!$K$2-LEN(SOURCE!I1925) &gt;= 0, REPT(" ",lookups!$K$2-LEN(SOURCE!I1925)), "")&amp;
      SOURCE!K1925&amp;      IF(lookups!$L$2-LEN(SOURCE!K1925) &gt;= 0, REPT(" ",lookups!$M$2-LEN(SOURCE!K1925)), "")&amp;
" | "&amp; SOURCE!L1925&amp;      IF(lookups!$O$2-LEN(SOURCE!L1925) &gt;= 0, REPT(" ",lookups!$O$2-LEN(SOURCE!L1925)), "")&amp;
" | "&amp; SOURCE!M1925&amp;      IF(lookups!$P$2-LEN(SOURCE!M1925) &gt;= 0, REPT(" ",lookups!$P$2-LEN(SOURCE!M1925)), "")&amp;
      "},"&amp;IF(SOURCE!O1925&lt;&gt;"",""&amp;SOURCE!O1925,"")
 )
)
)</f>
        <v>/* 1881 */  { fnShowJM,                     JC_ERPN,                     "eRPN?",                                       "eRPN?",                                       (0 &lt;&lt; TAM_MAX_BITS) |     0, CAT_FNCT | SLS_ENABLED   | US_ENABLED   | EIM_DISABLED | PTP_NONE         },//JM SHOW</v>
      </c>
    </row>
    <row r="1926" spans="1:1">
      <c r="A1926" s="80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IF(lookups!$E$2-LEN(SOURCE!C1926) &gt;= 0, REPT(" ",lookups!$E$2-LEN(SOURCE!C1926)), "")&amp;
      SOURCE!D1926&amp;", "&amp; IF(lookups!$F$2-LEN(SOURCE!D1926) &gt;= 0, REPT(" ",lookups!$F$2-LEN(SOURCE!D1926)), "")&amp;
      SOURCE!E1926&amp;", "&amp; IF(lookups!$G$2-LEN(SOURCE!E1926) &gt;=0, REPT(" ",lookups!$G$2-LEN(SOURCE!E1926)), "")&amp;
      SOURCE!F1926&amp;", "&amp; IF(lookups!$H$2-LEN(SOURCE!F1926) &gt;= 0, REPT(" ",lookups!$H$2-LEN(SOURCE!F1926)+2), "")&amp;"("&amp;
      SUBSTITUTE(TEXT(SOURCE!G1926,"??0"),"  ","")&amp;" &lt;&lt; TAM_MAX_BITS) |"&amp; IF(lookups!$I$2-3 &gt;= 0, REPT(" ",MAX(1,lookups!$I$2-5+4+1-1-LEN(  IF(ISTEXT(SOURCE!H1926),SOURCE!H1926,  SUBSTITUTE(SUBSTITUTE(TEXT(SOURCE!H1926,"????0"),"  ","")," ",""))   ))), "")&amp;
       IF(ISTEXT(SOURCE!H1926),SOURCE!H1926, SUBSTITUTE(SUBSTITUTE(TEXT(SOURCE!H1926,"????0"),"  ","")," ",""))   &amp;","&amp; IF(lookups!$J$2-3 &gt;= 0, REPT(" ",lookups!$J$2-3-5), "")&amp;
      SOURCE!I1926&amp;
" | "&amp; IF(lookups!$K$2-LEN(SOURCE!I1926) &gt;= 0, REPT(" ",lookups!$K$2-LEN(SOURCE!I1926)), "")&amp;
      SOURCE!J1926&amp;      IF(lookups!$L$2-LEN(SOURCE!J1926) &gt;= 0, REPT(" ",lookups!$L$2-LEN(SOURCE!J1926)), "")&amp;
" | "&amp; IF(lookups!$K$2-LEN(SOURCE!I1926) &gt;= 0, REPT(" ",lookups!$K$2-LEN(SOURCE!I1926)), "")&amp;
      SOURCE!K1926&amp;      IF(lookups!$L$2-LEN(SOURCE!K1926) &gt;= 0, REPT(" ",lookups!$M$2-LEN(SOURCE!K1926)), "")&amp;
" | "&amp; SOURCE!L1926&amp;      IF(lookups!$O$2-LEN(SOURCE!L1926) &gt;= 0, REPT(" ",lookups!$O$2-LEN(SOURCE!L1926)), "")&amp;
" | "&amp; SOURCE!M1926&amp;      IF(lookups!$P$2-LEN(SOURCE!M1926) &gt;= 0, REPT(" ",lookups!$P$2-LEN(SOURCE!M1926)), "")&amp;
      "},"&amp;IF(SOURCE!O1926&lt;&gt;"",""&amp;SOURCE!O1926,"")
 )
)
)</f>
        <v>/* 1882 */  { fnSysFreeMem,                 NOPARAM,                     "HEAP",                                        "HEAP",                                        (0 &lt;&lt; TAM_MAX_BITS) |     0, CAT_NONE | SLS_ENABLED   | US_UNCHANGED | EIM_DISABLED | PTP_DISABLED     },</v>
      </c>
    </row>
    <row r="1927" spans="1:1">
      <c r="A1927" s="80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IF(lookups!$E$2-LEN(SOURCE!C1927) &gt;= 0, REPT(" ",lookups!$E$2-LEN(SOURCE!C1927)), "")&amp;
      SOURCE!D1927&amp;", "&amp; IF(lookups!$F$2-LEN(SOURCE!D1927) &gt;= 0, REPT(" ",lookups!$F$2-LEN(SOURCE!D1927)), "")&amp;
      SOURCE!E1927&amp;", "&amp; IF(lookups!$G$2-LEN(SOURCE!E1927) &gt;=0, REPT(" ",lookups!$G$2-LEN(SOURCE!E1927)), "")&amp;
      SOURCE!F1927&amp;", "&amp; IF(lookups!$H$2-LEN(SOURCE!F1927) &gt;= 0, REPT(" ",lookups!$H$2-LEN(SOURCE!F1927)+2), "")&amp;"("&amp;
      SUBSTITUTE(TEXT(SOURCE!G1927,"??0"),"  ","")&amp;" &lt;&lt; TAM_MAX_BITS) |"&amp; IF(lookups!$I$2-3 &gt;= 0, REPT(" ",MAX(1,lookups!$I$2-5+4+1-1-LEN(  IF(ISTEXT(SOURCE!H1927),SOURCE!H1927,  SUBSTITUTE(SUBSTITUTE(TEXT(SOURCE!H1927,"????0"),"  ","")," ",""))   ))), "")&amp;
       IF(ISTEXT(SOURCE!H1927),SOURCE!H1927, SUBSTITUTE(SUBSTITUTE(TEXT(SOURCE!H1927,"????0"),"  ","")," ",""))   &amp;","&amp; IF(lookups!$J$2-3 &gt;= 0, REPT(" ",lookups!$J$2-3-5), "")&amp;
      SOURCE!I1927&amp;
" | "&amp; IF(lookups!$K$2-LEN(SOURCE!I1927) &gt;= 0, REPT(" ",lookups!$K$2-LEN(SOURCE!I1927)), "")&amp;
      SOURCE!J1927&amp;      IF(lookups!$L$2-LEN(SOURCE!J1927) &gt;= 0, REPT(" ",lookups!$L$2-LEN(SOURCE!J1927)), "")&amp;
" | "&amp; IF(lookups!$K$2-LEN(SOURCE!I1927) &gt;= 0, REPT(" ",lookups!$K$2-LEN(SOURCE!I1927)), "")&amp;
      SOURCE!K1927&amp;      IF(lookups!$L$2-LEN(SOURCE!K1927) &gt;= 0, REPT(" ",lookups!$M$2-LEN(SOURCE!K1927)), "")&amp;
" | "&amp; SOURCE!L1927&amp;      IF(lookups!$O$2-LEN(SOURCE!L1927) &gt;= 0, REPT(" ",lookups!$O$2-LEN(SOURCE!L1927)), "")&amp;
" | "&amp; SOURCE!M1927&amp;      IF(lookups!$P$2-LEN(SOURCE!M1927) &gt;= 0, REPT(" ",lookups!$P$2-LEN(SOURCE!M1927)), "")&amp;
      "},"&amp;IF(SOURCE!O1927&lt;&gt;"",""&amp;SOURCE!O1927,"")
 )
)
)</f>
        <v>/* 1883 */  { itemToBeCoded,                NOPARAM,                     "",                                            "Inl. Tst",                                    (0 &lt;&lt; TAM_MAX_BITS) |     0, CAT_NONE | SLS_UNCHANGED | US_UNCHANGED | EIM_DISABLED | PTP_DISABLED     },//INLINE_TEST</v>
      </c>
    </row>
    <row r="1928" spans="1:1">
      <c r="A1928" s="80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IF(lookups!$E$2-LEN(SOURCE!C1928) &gt;= 0, REPT(" ",lookups!$E$2-LEN(SOURCE!C1928)), "")&amp;
      SOURCE!D1928&amp;", "&amp; IF(lookups!$F$2-LEN(SOURCE!D1928) &gt;= 0, REPT(" ",lookups!$F$2-LEN(SOURCE!D1928)), "")&amp;
      SOURCE!E1928&amp;", "&amp; IF(lookups!$G$2-LEN(SOURCE!E1928) &gt;=0, REPT(" ",lookups!$G$2-LEN(SOURCE!E1928)), "")&amp;
      SOURCE!F1928&amp;", "&amp; IF(lookups!$H$2-LEN(SOURCE!F1928) &gt;= 0, REPT(" ",lookups!$H$2-LEN(SOURCE!F1928)+2), "")&amp;"("&amp;
      SUBSTITUTE(TEXT(SOURCE!G1928,"??0"),"  ","")&amp;" &lt;&lt; TAM_MAX_BITS) |"&amp; IF(lookups!$I$2-3 &gt;= 0, REPT(" ",MAX(1,lookups!$I$2-5+4+1-1-LEN(  IF(ISTEXT(SOURCE!H1928),SOURCE!H1928,  SUBSTITUTE(SUBSTITUTE(TEXT(SOURCE!H1928,"????0"),"  ","")," ",""))   ))), "")&amp;
       IF(ISTEXT(SOURCE!H1928),SOURCE!H1928, SUBSTITUTE(SUBSTITUTE(TEXT(SOURCE!H1928,"????0"),"  ","")," ",""))   &amp;","&amp; IF(lookups!$J$2-3 &gt;= 0, REPT(" ",lookups!$J$2-3-5), "")&amp;
      SOURCE!I1928&amp;
" | "&amp; IF(lookups!$K$2-LEN(SOURCE!I1928) &gt;= 0, REPT(" ",lookups!$K$2-LEN(SOURCE!I1928)), "")&amp;
      SOURCE!J1928&amp;      IF(lookups!$L$2-LEN(SOURCE!J1928) &gt;= 0, REPT(" ",lookups!$L$2-LEN(SOURCE!J1928)), "")&amp;
" | "&amp; IF(lookups!$K$2-LEN(SOURCE!I1928) &gt;= 0, REPT(" ",lookups!$K$2-LEN(SOURCE!I1928)), "")&amp;
      SOURCE!K1928&amp;      IF(lookups!$L$2-LEN(SOURCE!K1928) &gt;= 0, REPT(" ",lookups!$M$2-LEN(SOURCE!K1928)), "")&amp;
" | "&amp; SOURCE!L1928&amp;      IF(lookups!$O$2-LEN(SOURCE!L1928) &gt;= 0, REPT(" ",lookups!$O$2-LEN(SOURCE!L1928)), "")&amp;
" | "&amp; SOURCE!M1928&amp;      IF(lookups!$P$2-LEN(SOURCE!M1928) &gt;= 0, REPT(" ",lookups!$P$2-LEN(SOURCE!M1928)), "")&amp;
      "},"&amp;IF(SOURCE!O1928&lt;&gt;"",""&amp;SOURCE!O1928,"")
 )
)
)</f>
        <v>/* 1884 */  { fnSetInlineTest,              JC_ITM_TST,                  "",                                            "Test",                                        (0 &lt;&lt; TAM_MAX_BITS) |     0, CAT_NONE | SLS_UNCHANGED | US_UNCHANGED | EIM_DISABLED | PTP_DISABLED     },//INLINE_TEST</v>
      </c>
    </row>
    <row r="1929" spans="1:1">
      <c r="A1929" s="80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IF(lookups!$E$2-LEN(SOURCE!C1929) &gt;= 0, REPT(" ",lookups!$E$2-LEN(SOURCE!C1929)), "")&amp;
      SOURCE!D1929&amp;", "&amp; IF(lookups!$F$2-LEN(SOURCE!D1929) &gt;= 0, REPT(" ",lookups!$F$2-LEN(SOURCE!D1929)), "")&amp;
      SOURCE!E1929&amp;", "&amp; IF(lookups!$G$2-LEN(SOURCE!E1929) &gt;=0, REPT(" ",lookups!$G$2-LEN(SOURCE!E1929)), "")&amp;
      SOURCE!F1929&amp;", "&amp; IF(lookups!$H$2-LEN(SOURCE!F1929) &gt;= 0, REPT(" ",lookups!$H$2-LEN(SOURCE!F1929)+2), "")&amp;"("&amp;
      SUBSTITUTE(TEXT(SOURCE!G1929,"??0"),"  ","")&amp;" &lt;&lt; TAM_MAX_BITS) |"&amp; IF(lookups!$I$2-3 &gt;= 0, REPT(" ",MAX(1,lookups!$I$2-5+4+1-1-LEN(  IF(ISTEXT(SOURCE!H1929),SOURCE!H1929,  SUBSTITUTE(SUBSTITUTE(TEXT(SOURCE!H1929,"????0"),"  ","")," ",""))   ))), "")&amp;
       IF(ISTEXT(SOURCE!H1929),SOURCE!H1929, SUBSTITUTE(SUBSTITUTE(TEXT(SOURCE!H1929,"????0"),"  ","")," ",""))   &amp;","&amp; IF(lookups!$J$2-3 &gt;= 0, REPT(" ",lookups!$J$2-3-5), "")&amp;
      SOURCE!I1929&amp;
" | "&amp; IF(lookups!$K$2-LEN(SOURCE!I1929) &gt;= 0, REPT(" ",lookups!$K$2-LEN(SOURCE!I1929)), "")&amp;
      SOURCE!J1929&amp;      IF(lookups!$L$2-LEN(SOURCE!J1929) &gt;= 0, REPT(" ",lookups!$L$2-LEN(SOURCE!J1929)), "")&amp;
" | "&amp; IF(lookups!$K$2-LEN(SOURCE!I1929) &gt;= 0, REPT(" ",lookups!$K$2-LEN(SOURCE!I1929)), "")&amp;
      SOURCE!K1929&amp;      IF(lookups!$L$2-LEN(SOURCE!K1929) &gt;= 0, REPT(" ",lookups!$M$2-LEN(SOURCE!K1929)), "")&amp;
" | "&amp; SOURCE!L1929&amp;      IF(lookups!$O$2-LEN(SOURCE!L1929) &gt;= 0, REPT(" ",lookups!$O$2-LEN(SOURCE!L1929)), "")&amp;
" | "&amp; SOURCE!M1929&amp;      IF(lookups!$P$2-LEN(SOURCE!M1929) &gt;= 0, REPT(" ",lookups!$P$2-LEN(SOURCE!M1929)), "")&amp;
      "},"&amp;IF(SOURCE!O1929&lt;&gt;"",""&amp;SOURCE!O1929,"")
 )
)
)</f>
        <v>/* 1885 */  { fnGetInlineTestBsToX,         NOPARAM,                     "Get BS",                                      "Get BS",                                      (0 &lt;&lt; TAM_MAX_BITS) |     0, CAT_NONE | SLS_ENABLED   | US_UNCHANGED | EIM_DISABLED | PTP_DISABLED     },//INLINE_TEST</v>
      </c>
    </row>
    <row r="1930" spans="1:1">
      <c r="A1930" s="80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IF(lookups!$E$2-LEN(SOURCE!C1930) &gt;= 0, REPT(" ",lookups!$E$2-LEN(SOURCE!C1930)), "")&amp;
      SOURCE!D1930&amp;", "&amp; IF(lookups!$F$2-LEN(SOURCE!D1930) &gt;= 0, REPT(" ",lookups!$F$2-LEN(SOURCE!D1930)), "")&amp;
      SOURCE!E1930&amp;", "&amp; IF(lookups!$G$2-LEN(SOURCE!E1930) &gt;=0, REPT(" ",lookups!$G$2-LEN(SOURCE!E1930)), "")&amp;
      SOURCE!F1930&amp;", "&amp; IF(lookups!$H$2-LEN(SOURCE!F1930) &gt;= 0, REPT(" ",lookups!$H$2-LEN(SOURCE!F1930)+2), "")&amp;"("&amp;
      SUBSTITUTE(TEXT(SOURCE!G1930,"??0"),"  ","")&amp;" &lt;&lt; TAM_MAX_BITS) |"&amp; IF(lookups!$I$2-3 &gt;= 0, REPT(" ",MAX(1,lookups!$I$2-5+4+1-1-LEN(  IF(ISTEXT(SOURCE!H1930),SOURCE!H1930,  SUBSTITUTE(SUBSTITUTE(TEXT(SOURCE!H1930,"????0"),"  ","")," ",""))   ))), "")&amp;
       IF(ISTEXT(SOURCE!H1930),SOURCE!H1930, SUBSTITUTE(SUBSTITUTE(TEXT(SOURCE!H1930,"????0"),"  ","")," ",""))   &amp;","&amp; IF(lookups!$J$2-3 &gt;= 0, REPT(" ",lookups!$J$2-3-5), "")&amp;
      SOURCE!I1930&amp;
" | "&amp; IF(lookups!$K$2-LEN(SOURCE!I1930) &gt;= 0, REPT(" ",lookups!$K$2-LEN(SOURCE!I1930)), "")&amp;
      SOURCE!J1930&amp;      IF(lookups!$L$2-LEN(SOURCE!J1930) &gt;= 0, REPT(" ",lookups!$L$2-LEN(SOURCE!J1930)), "")&amp;
" | "&amp; IF(lookups!$K$2-LEN(SOURCE!I1930) &gt;= 0, REPT(" ",lookups!$K$2-LEN(SOURCE!I1930)), "")&amp;
      SOURCE!K1930&amp;      IF(lookups!$L$2-LEN(SOURCE!K1930) &gt;= 0, REPT(" ",lookups!$M$2-LEN(SOURCE!K1930)), "")&amp;
" | "&amp; SOURCE!L1930&amp;      IF(lookups!$O$2-LEN(SOURCE!L1930) &gt;= 0, REPT(" ",lookups!$O$2-LEN(SOURCE!L1930)), "")&amp;
" | "&amp; SOURCE!M1930&amp;      IF(lookups!$P$2-LEN(SOURCE!M1930) &gt;= 0, REPT(" ",lookups!$P$2-LEN(SOURCE!M1930)), "")&amp;
      "},"&amp;IF(SOURCE!O1930&lt;&gt;"",""&amp;SOURCE!O1930,"")
 )
)
)</f>
        <v>/* 1886 */  { fnSetInlineTestXToBs,         NOPARAM,                     "Set BS",                                      "Set BS",                                      (0 &lt;&lt; TAM_MAX_BITS) |     0, CAT_NONE | SLS_ENABLED   | US_UNCHANGED | EIM_DISABLED | PTP_DISABLED     },//INLINE_TEST</v>
      </c>
    </row>
    <row r="1931" spans="1:1">
      <c r="A1931" s="80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IF(lookups!$E$2-LEN(SOURCE!C1931) &gt;= 0, REPT(" ",lookups!$E$2-LEN(SOURCE!C1931)), "")&amp;
      SOURCE!D1931&amp;", "&amp; IF(lookups!$F$2-LEN(SOURCE!D1931) &gt;= 0, REPT(" ",lookups!$F$2-LEN(SOURCE!D1931)), "")&amp;
      SOURCE!E1931&amp;", "&amp; IF(lookups!$G$2-LEN(SOURCE!E1931) &gt;=0, REPT(" ",lookups!$G$2-LEN(SOURCE!E1931)), "")&amp;
      SOURCE!F1931&amp;", "&amp; IF(lookups!$H$2-LEN(SOURCE!F1931) &gt;= 0, REPT(" ",lookups!$H$2-LEN(SOURCE!F1931)+2), "")&amp;"("&amp;
      SUBSTITUTE(TEXT(SOURCE!G1931,"??0"),"  ","")&amp;" &lt;&lt; TAM_MAX_BITS) |"&amp; IF(lookups!$I$2-3 &gt;= 0, REPT(" ",MAX(1,lookups!$I$2-5+4+1-1-LEN(  IF(ISTEXT(SOURCE!H1931),SOURCE!H1931,  SUBSTITUTE(SUBSTITUTE(TEXT(SOURCE!H1931,"????0"),"  ","")," ",""))   ))), "")&amp;
       IF(ISTEXT(SOURCE!H1931),SOURCE!H1931, SUBSTITUTE(SUBSTITUTE(TEXT(SOURCE!H1931,"????0"),"  ","")," ",""))   &amp;","&amp; IF(lookups!$J$2-3 &gt;= 0, REPT(" ",lookups!$J$2-3-5), "")&amp;
      SOURCE!I1931&amp;
" | "&amp; IF(lookups!$K$2-LEN(SOURCE!I1931) &gt;= 0, REPT(" ",lookups!$K$2-LEN(SOURCE!I1931)), "")&amp;
      SOURCE!J1931&amp;      IF(lookups!$L$2-LEN(SOURCE!J1931) &gt;= 0, REPT(" ",lookups!$L$2-LEN(SOURCE!J1931)), "")&amp;
" | "&amp; IF(lookups!$K$2-LEN(SOURCE!I1931) &gt;= 0, REPT(" ",lookups!$K$2-LEN(SOURCE!I1931)), "")&amp;
      SOURCE!K1931&amp;      IF(lookups!$L$2-LEN(SOURCE!K1931) &gt;= 0, REPT(" ",lookups!$M$2-LEN(SOURCE!K1931)), "")&amp;
" | "&amp; SOURCE!L1931&amp;      IF(lookups!$O$2-LEN(SOURCE!L1931) &gt;= 0, REPT(" ",lookups!$O$2-LEN(SOURCE!L1931)), "")&amp;
" | "&amp; SOURCE!M1931&amp;      IF(lookups!$P$2-LEN(SOURCE!M1931) &gt;= 0, REPT(" ",lookups!$P$2-LEN(SOURCE!M1931)), "")&amp;
      "},"&amp;IF(SOURCE!O1931&lt;&gt;"",""&amp;SOURCE!O1931,"")
 )
)
)</f>
        <v>/* 1887 */  { fnInDefault,                  ID_DP,                       "i" STD_SPACE_3_PER_EM "REAL",                 "i" STD_SPACE_3_PER_EM "REAL",                 (0 &lt;&lt; TAM_MAX_BITS) |     0, CAT_NONE | SLS_UNCHANGED | US_UNCHANGED | EIM_DISABLED | PTP_DISABLED     },//JM INPUT DEFAULT</v>
      </c>
    </row>
    <row r="1932" spans="1:1">
      <c r="A1932" s="80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IF(lookups!$E$2-LEN(SOURCE!C1932) &gt;= 0, REPT(" ",lookups!$E$2-LEN(SOURCE!C1932)), "")&amp;
      SOURCE!D1932&amp;", "&amp; IF(lookups!$F$2-LEN(SOURCE!D1932) &gt;= 0, REPT(" ",lookups!$F$2-LEN(SOURCE!D1932)), "")&amp;
      SOURCE!E1932&amp;", "&amp; IF(lookups!$G$2-LEN(SOURCE!E1932) &gt;=0, REPT(" ",lookups!$G$2-LEN(SOURCE!E1932)), "")&amp;
      SOURCE!F1932&amp;", "&amp; IF(lookups!$H$2-LEN(SOURCE!F1932) &gt;= 0, REPT(" ",lookups!$H$2-LEN(SOURCE!F1932)+2), "")&amp;"("&amp;
      SUBSTITUTE(TEXT(SOURCE!G1932,"??0"),"  ","")&amp;" &lt;&lt; TAM_MAX_BITS) |"&amp; IF(lookups!$I$2-3 &gt;= 0, REPT(" ",MAX(1,lookups!$I$2-5+4+1-1-LEN(  IF(ISTEXT(SOURCE!H1932),SOURCE!H1932,  SUBSTITUTE(SUBSTITUTE(TEXT(SOURCE!H1932,"????0"),"  ","")," ",""))   ))), "")&amp;
       IF(ISTEXT(SOURCE!H1932),SOURCE!H1932, SUBSTITUTE(SUBSTITUTE(TEXT(SOURCE!H1932,"????0"),"  ","")," ",""))   &amp;","&amp; IF(lookups!$J$2-3 &gt;= 0, REPT(" ",lookups!$J$2-3-5), "")&amp;
      SOURCE!I1932&amp;
" | "&amp; IF(lookups!$K$2-LEN(SOURCE!I1932) &gt;= 0, REPT(" ",lookups!$K$2-LEN(SOURCE!I1932)), "")&amp;
      SOURCE!J1932&amp;      IF(lookups!$L$2-LEN(SOURCE!J1932) &gt;= 0, REPT(" ",lookups!$L$2-LEN(SOURCE!J1932)), "")&amp;
" | "&amp; IF(lookups!$K$2-LEN(SOURCE!I1932) &gt;= 0, REPT(" ",lookups!$K$2-LEN(SOURCE!I1932)), "")&amp;
      SOURCE!K1932&amp;      IF(lookups!$L$2-LEN(SOURCE!K1932) &gt;= 0, REPT(" ",lookups!$M$2-LEN(SOURCE!K1932)), "")&amp;
" | "&amp; SOURCE!L1932&amp;      IF(lookups!$O$2-LEN(SOURCE!L1932) &gt;= 0, REPT(" ",lookups!$O$2-LEN(SOURCE!L1932)), "")&amp;
" | "&amp; SOURCE!M1932&amp;      IF(lookups!$P$2-LEN(SOURCE!M1932) &gt;= 0, REPT(" ",lookups!$P$2-LEN(SOURCE!M1932)), "")&amp;
      "},"&amp;IF(SOURCE!O1932&lt;&gt;"",""&amp;SOURCE!O1932,"")
 )
)
)</f>
        <v>/* 1888 */  { SetSetting,                   DM_PROPFR,                   "PROPFR",                                      "PROPFR",                                      (0 &lt;&lt; TAM_MAX_BITS) |     0, CAT_FNCT | SLS_UNCHANGED | US_UNCHANGED | EIM_DISABLED | PTP_NONE         },//JM PROPFR</v>
      </c>
    </row>
    <row r="1933" spans="1:1">
      <c r="A1933" s="80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IF(lookups!$E$2-LEN(SOURCE!C1933) &gt;= 0, REPT(" ",lookups!$E$2-LEN(SOURCE!C1933)), "")&amp;
      SOURCE!D1933&amp;", "&amp; IF(lookups!$F$2-LEN(SOURCE!D1933) &gt;= 0, REPT(" ",lookups!$F$2-LEN(SOURCE!D1933)), "")&amp;
      SOURCE!E1933&amp;", "&amp; IF(lookups!$G$2-LEN(SOURCE!E1933) &gt;=0, REPT(" ",lookups!$G$2-LEN(SOURCE!E1933)), "")&amp;
      SOURCE!F1933&amp;", "&amp; IF(lookups!$H$2-LEN(SOURCE!F1933) &gt;= 0, REPT(" ",lookups!$H$2-LEN(SOURCE!F1933)+2), "")&amp;"("&amp;
      SUBSTITUTE(TEXT(SOURCE!G1933,"??0"),"  ","")&amp;" &lt;&lt; TAM_MAX_BITS) |"&amp; IF(lookups!$I$2-3 &gt;= 0, REPT(" ",MAX(1,lookups!$I$2-5+4+1-1-LEN(  IF(ISTEXT(SOURCE!H1933),SOURCE!H1933,  SUBSTITUTE(SUBSTITUTE(TEXT(SOURCE!H1933,"????0"),"  ","")," ",""))   ))), "")&amp;
       IF(ISTEXT(SOURCE!H1933),SOURCE!H1933, SUBSTITUTE(SUBSTITUTE(TEXT(SOURCE!H1933,"????0"),"  ","")," ",""))   &amp;","&amp; IF(lookups!$J$2-3 &gt;= 0, REPT(" ",lookups!$J$2-3-5), "")&amp;
      SOURCE!I1933&amp;
" | "&amp; IF(lookups!$K$2-LEN(SOURCE!I1933) &gt;= 0, REPT(" ",lookups!$K$2-LEN(SOURCE!I1933)), "")&amp;
      SOURCE!J1933&amp;      IF(lookups!$L$2-LEN(SOURCE!J1933) &gt;= 0, REPT(" ",lookups!$L$2-LEN(SOURCE!J1933)), "")&amp;
" | "&amp; IF(lookups!$K$2-LEN(SOURCE!I1933) &gt;= 0, REPT(" ",lookups!$K$2-LEN(SOURCE!I1933)), "")&amp;
      SOURCE!K1933&amp;      IF(lookups!$L$2-LEN(SOURCE!K1933) &gt;= 0, REPT(" ",lookups!$M$2-LEN(SOURCE!K1933)), "")&amp;
" | "&amp; SOURCE!L1933&amp;      IF(lookups!$O$2-LEN(SOURCE!L1933) &gt;= 0, REPT(" ",lookups!$O$2-LEN(SOURCE!L1933)), "")&amp;
" | "&amp; SOURCE!M1933&amp;      IF(lookups!$P$2-LEN(SOURCE!M1933) &gt;= 0, REPT(" ",lookups!$P$2-LEN(SOURCE!M1933)), "")&amp;
      "},"&amp;IF(SOURCE!O1933&lt;&gt;"",""&amp;SOURCE!O1933,"")
 )
)
)</f>
        <v>/* 1889 */  { fnInDefault,                  ID_CPXDP,                    "i" STD_SPACE_3_PER_EM "CPX",                  "i" STD_SPACE_3_PER_EM "CPX",                  (0 &lt;&lt; TAM_MAX_BITS) |     0, CAT_NONE | SLS_UNCHANGED | US_UNCHANGED | EIM_DISABLED | PTP_DISABLED     },//JM INPUT DEFAULT</v>
      </c>
    </row>
    <row r="1934" spans="1:1">
      <c r="A1934" s="80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IF(lookups!$E$2-LEN(SOURCE!C1934) &gt;= 0, REPT(" ",lookups!$E$2-LEN(SOURCE!C1934)), "")&amp;
      SOURCE!D1934&amp;", "&amp; IF(lookups!$F$2-LEN(SOURCE!D1934) &gt;= 0, REPT(" ",lookups!$F$2-LEN(SOURCE!D1934)), "")&amp;
      SOURCE!E1934&amp;", "&amp; IF(lookups!$G$2-LEN(SOURCE!E1934) &gt;=0, REPT(" ",lookups!$G$2-LEN(SOURCE!E1934)), "")&amp;
      SOURCE!F1934&amp;", "&amp; IF(lookups!$H$2-LEN(SOURCE!F1934) &gt;= 0, REPT(" ",lookups!$H$2-LEN(SOURCE!F1934)+2), "")&amp;"("&amp;
      SUBSTITUTE(TEXT(SOURCE!G1934,"??0"),"  ","")&amp;" &lt;&lt; TAM_MAX_BITS) |"&amp; IF(lookups!$I$2-3 &gt;= 0, REPT(" ",MAX(1,lookups!$I$2-5+4+1-1-LEN(  IF(ISTEXT(SOURCE!H1934),SOURCE!H1934,  SUBSTITUTE(SUBSTITUTE(TEXT(SOURCE!H1934,"????0"),"  ","")," ",""))   ))), "")&amp;
       IF(ISTEXT(SOURCE!H1934),SOURCE!H1934, SUBSTITUTE(SUBSTITUTE(TEXT(SOURCE!H1934,"????0"),"  ","")," ",""))   &amp;","&amp; IF(lookups!$J$2-3 &gt;= 0, REPT(" ",lookups!$J$2-3-5), "")&amp;
      SOURCE!I1934&amp;
" | "&amp; IF(lookups!$K$2-LEN(SOURCE!I1934) &gt;= 0, REPT(" ",lookups!$K$2-LEN(SOURCE!I1934)), "")&amp;
      SOURCE!J1934&amp;      IF(lookups!$L$2-LEN(SOURCE!J1934) &gt;= 0, REPT(" ",lookups!$L$2-LEN(SOURCE!J1934)), "")&amp;
" | "&amp; IF(lookups!$K$2-LEN(SOURCE!I1934) &gt;= 0, REPT(" ",lookups!$K$2-LEN(SOURCE!I1934)), "")&amp;
      SOURCE!K1934&amp;      IF(lookups!$L$2-LEN(SOURCE!K1934) &gt;= 0, REPT(" ",lookups!$M$2-LEN(SOURCE!K1934)), "")&amp;
" | "&amp; SOURCE!L1934&amp;      IF(lookups!$O$2-LEN(SOURCE!L1934) &gt;= 0, REPT(" ",lookups!$O$2-LEN(SOURCE!L1934)), "")&amp;
" | "&amp; SOURCE!M1934&amp;      IF(lookups!$P$2-LEN(SOURCE!M1934) &gt;= 0, REPT(" ",lookups!$P$2-LEN(SOURCE!M1934)), "")&amp;
      "},"&amp;IF(SOURCE!O1934&lt;&gt;"",""&amp;SOURCE!O1934,"")
 )
)
)</f>
        <v>/* 1890 */  { fnInDefault,                  ID_SI,                       "i" STD_SPACE_3_PER_EM "SI",                   "i" STD_SPACE_3_PER_EM "SI",                   (0 &lt;&lt; TAM_MAX_BITS) |     0, CAT_NONE | SLS_UNCHANGED | US_UNCHANGED | EIM_DISABLED | PTP_DISABLED     },//JM INPUT DEFAULT</v>
      </c>
    </row>
    <row r="1935" spans="1:1">
      <c r="A1935" s="80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IF(lookups!$E$2-LEN(SOURCE!C1935) &gt;= 0, REPT(" ",lookups!$E$2-LEN(SOURCE!C1935)), "")&amp;
      SOURCE!D1935&amp;", "&amp; IF(lookups!$F$2-LEN(SOURCE!D1935) &gt;= 0, REPT(" ",lookups!$F$2-LEN(SOURCE!D1935)), "")&amp;
      SOURCE!E1935&amp;", "&amp; IF(lookups!$G$2-LEN(SOURCE!E1935) &gt;=0, REPT(" ",lookups!$G$2-LEN(SOURCE!E1935)), "")&amp;
      SOURCE!F1935&amp;", "&amp; IF(lookups!$H$2-LEN(SOURCE!F1935) &gt;= 0, REPT(" ",lookups!$H$2-LEN(SOURCE!F1935)+2), "")&amp;"("&amp;
      SUBSTITUTE(TEXT(SOURCE!G1935,"??0"),"  ","")&amp;" &lt;&lt; TAM_MAX_BITS) |"&amp; IF(lookups!$I$2-3 &gt;= 0, REPT(" ",MAX(1,lookups!$I$2-5+4+1-1-LEN(  IF(ISTEXT(SOURCE!H1935),SOURCE!H1935,  SUBSTITUTE(SUBSTITUTE(TEXT(SOURCE!H1935,"????0"),"  ","")," ",""))   ))), "")&amp;
       IF(ISTEXT(SOURCE!H1935),SOURCE!H1935, SUBSTITUTE(SUBSTITUTE(TEXT(SOURCE!H1935,"????0"),"  ","")," ",""))   &amp;","&amp; IF(lookups!$J$2-3 &gt;= 0, REPT(" ",lookups!$J$2-3-5), "")&amp;
      SOURCE!I1935&amp;
" | "&amp; IF(lookups!$K$2-LEN(SOURCE!I1935) &gt;= 0, REPT(" ",lookups!$K$2-LEN(SOURCE!I1935)), "")&amp;
      SOURCE!J1935&amp;      IF(lookups!$L$2-LEN(SOURCE!J1935) &gt;= 0, REPT(" ",lookups!$L$2-LEN(SOURCE!J1935)), "")&amp;
" | "&amp; IF(lookups!$K$2-LEN(SOURCE!I1935) &gt;= 0, REPT(" ",lookups!$K$2-LEN(SOURCE!I1935)), "")&amp;
      SOURCE!K1935&amp;      IF(lookups!$L$2-LEN(SOURCE!K1935) &gt;= 0, REPT(" ",lookups!$M$2-LEN(SOURCE!K1935)), "")&amp;
" | "&amp; SOURCE!L1935&amp;      IF(lookups!$O$2-LEN(SOURCE!L1935) &gt;= 0, REPT(" ",lookups!$O$2-LEN(SOURCE!L1935)), "")&amp;
" | "&amp; SOURCE!M1935&amp;      IF(lookups!$P$2-LEN(SOURCE!M1935) &gt;= 0, REPT(" ",lookups!$P$2-LEN(SOURCE!M1935)), "")&amp;
      "},"&amp;IF(SOURCE!O1935&lt;&gt;"",""&amp;SOURCE!O1935,"")
 )
)
)</f>
        <v>/* 1891 */  { fnInDefault,                  ID_LI,                       "i" STD_SPACE_3_PER_EM "LI",                   "i" STD_SPACE_3_PER_EM "LI",                   (0 &lt;&lt; TAM_MAX_BITS) |     0, CAT_NONE | SLS_UNCHANGED | US_UNCHANGED | EIM_DISABLED | PTP_DISABLED     },//JM INPUT DEFAULT</v>
      </c>
    </row>
    <row r="1936" spans="1:1">
      <c r="A1936" s="80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IF(lookups!$E$2-LEN(SOURCE!C1936) &gt;= 0, REPT(" ",lookups!$E$2-LEN(SOURCE!C1936)), "")&amp;
      SOURCE!D1936&amp;", "&amp; IF(lookups!$F$2-LEN(SOURCE!D1936) &gt;= 0, REPT(" ",lookups!$F$2-LEN(SOURCE!D1936)), "")&amp;
      SOURCE!E1936&amp;", "&amp; IF(lookups!$G$2-LEN(SOURCE!E1936) &gt;=0, REPT(" ",lookups!$G$2-LEN(SOURCE!E1936)), "")&amp;
      SOURCE!F1936&amp;", "&amp; IF(lookups!$H$2-LEN(SOURCE!F1936) &gt;= 0, REPT(" ",lookups!$H$2-LEN(SOURCE!F1936)+2), "")&amp;"("&amp;
      SUBSTITUTE(TEXT(SOURCE!G1936,"??0"),"  ","")&amp;" &lt;&lt; TAM_MAX_BITS) |"&amp; IF(lookups!$I$2-3 &gt;= 0, REPT(" ",MAX(1,lookups!$I$2-5+4+1-1-LEN(  IF(ISTEXT(SOURCE!H1936),SOURCE!H1936,  SUBSTITUTE(SUBSTITUTE(TEXT(SOURCE!H1936,"????0"),"  ","")," ",""))   ))), "")&amp;
       IF(ISTEXT(SOURCE!H1936),SOURCE!H1936, SUBSTITUTE(SUBSTITUTE(TEXT(SOURCE!H1936,"????0"),"  ","")," ",""))   &amp;","&amp; IF(lookups!$J$2-3 &gt;= 0, REPT(" ",lookups!$J$2-3-5), "")&amp;
      SOURCE!I1936&amp;
" | "&amp; IF(lookups!$K$2-LEN(SOURCE!I1936) &gt;= 0, REPT(" ",lookups!$K$2-LEN(SOURCE!I1936)), "")&amp;
      SOURCE!J1936&amp;      IF(lookups!$L$2-LEN(SOURCE!J1936) &gt;= 0, REPT(" ",lookups!$L$2-LEN(SOURCE!J1936)), "")&amp;
" | "&amp; IF(lookups!$K$2-LEN(SOURCE!I1936) &gt;= 0, REPT(" ",lookups!$K$2-LEN(SOURCE!I1936)), "")&amp;
      SOURCE!K1936&amp;      IF(lookups!$L$2-LEN(SOURCE!K1936) &gt;= 0, REPT(" ",lookups!$M$2-LEN(SOURCE!K1936)), "")&amp;
" | "&amp; SOURCE!L1936&amp;      IF(lookups!$O$2-LEN(SOURCE!L1936) &gt;= 0, REPT(" ",lookups!$O$2-LEN(SOURCE!L1936)), "")&amp;
" | "&amp; SOURCE!M1936&amp;      IF(lookups!$P$2-LEN(SOURCE!M1936) &gt;= 0, REPT(" ",lookups!$P$2-LEN(SOURCE!M1936)), "")&amp;
      "},"&amp;IF(SOURCE!O1936&lt;&gt;"",""&amp;SOURCE!O1936,"")
 )
)
)</f>
        <v>/* 1892 */  { fnMultiplySI,                 115,                         STD_DOT "P",                                   STD_DOT "P",                                   (0 &lt;&lt; TAM_MAX_BITS) |     0, CAT_NONE | SLS_ENABLED   | US_ENABLED   | EIM_DISABLED | PTP_DISABLED     },//JM PRE UNIT</v>
      </c>
    </row>
    <row r="1937" spans="1:1">
      <c r="A1937" s="80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IF(lookups!$E$2-LEN(SOURCE!C1937) &gt;= 0, REPT(" ",lookups!$E$2-LEN(SOURCE!C1937)), "")&amp;
      SOURCE!D1937&amp;", "&amp; IF(lookups!$F$2-LEN(SOURCE!D1937) &gt;= 0, REPT(" ",lookups!$F$2-LEN(SOURCE!D1937)), "")&amp;
      SOURCE!E1937&amp;", "&amp; IF(lookups!$G$2-LEN(SOURCE!E1937) &gt;=0, REPT(" ",lookups!$G$2-LEN(SOURCE!E1937)), "")&amp;
      SOURCE!F1937&amp;", "&amp; IF(lookups!$H$2-LEN(SOURCE!F1937) &gt;= 0, REPT(" ",lookups!$H$2-LEN(SOURCE!F1937)+2), "")&amp;"("&amp;
      SUBSTITUTE(TEXT(SOURCE!G1937,"??0"),"  ","")&amp;" &lt;&lt; TAM_MAX_BITS) |"&amp; IF(lookups!$I$2-3 &gt;= 0, REPT(" ",MAX(1,lookups!$I$2-5+4+1-1-LEN(  IF(ISTEXT(SOURCE!H1937),SOURCE!H1937,  SUBSTITUTE(SUBSTITUTE(TEXT(SOURCE!H1937,"????0"),"  ","")," ",""))   ))), "")&amp;
       IF(ISTEXT(SOURCE!H1937),SOURCE!H1937, SUBSTITUTE(SUBSTITUTE(TEXT(SOURCE!H1937,"????0"),"  ","")," ",""))   &amp;","&amp; IF(lookups!$J$2-3 &gt;= 0, REPT(" ",lookups!$J$2-3-5), "")&amp;
      SOURCE!I1937&amp;
" | "&amp; IF(lookups!$K$2-LEN(SOURCE!I1937) &gt;= 0, REPT(" ",lookups!$K$2-LEN(SOURCE!I1937)), "")&amp;
      SOURCE!J1937&amp;      IF(lookups!$L$2-LEN(SOURCE!J1937) &gt;= 0, REPT(" ",lookups!$L$2-LEN(SOURCE!J1937)), "")&amp;
" | "&amp; IF(lookups!$K$2-LEN(SOURCE!I1937) &gt;= 0, REPT(" ",lookups!$K$2-LEN(SOURCE!I1937)), "")&amp;
      SOURCE!K1937&amp;      IF(lookups!$L$2-LEN(SOURCE!K1937) &gt;= 0, REPT(" ",lookups!$M$2-LEN(SOURCE!K1937)), "")&amp;
" | "&amp; SOURCE!L1937&amp;      IF(lookups!$O$2-LEN(SOURCE!L1937) &gt;= 0, REPT(" ",lookups!$O$2-LEN(SOURCE!L1937)), "")&amp;
" | "&amp; SOURCE!M1937&amp;      IF(lookups!$P$2-LEN(SOURCE!M1937) &gt;= 0, REPT(" ",lookups!$P$2-LEN(SOURCE!M1937)), "")&amp;
      "},"&amp;IF(SOURCE!O1937&lt;&gt;"",""&amp;SOURCE!O1937,"")
 )
)
)</f>
        <v>/* 1893 */  { fnJM,                         48,                          "f/g",                                         "f/g",                                         (0 &lt;&lt; TAM_MAX_BITS) |     0, CAT_NONE | SLS_UNCHANGED | US_UNCHANGED | EIM_DISABLED | PTP_DISABLED     },//JM Shift replacement</v>
      </c>
    </row>
    <row r="1938" spans="1:1">
      <c r="A1938" s="80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IF(lookups!$E$2-LEN(SOURCE!C1938) &gt;= 0, REPT(" ",lookups!$E$2-LEN(SOURCE!C1938)), "")&amp;
      SOURCE!D1938&amp;", "&amp; IF(lookups!$F$2-LEN(SOURCE!D1938) &gt;= 0, REPT(" ",lookups!$F$2-LEN(SOURCE!D1938)), "")&amp;
      SOURCE!E1938&amp;", "&amp; IF(lookups!$G$2-LEN(SOURCE!E1938) &gt;=0, REPT(" ",lookups!$G$2-LEN(SOURCE!E1938)), "")&amp;
      SOURCE!F1938&amp;", "&amp; IF(lookups!$H$2-LEN(SOURCE!F1938) &gt;= 0, REPT(" ",lookups!$H$2-LEN(SOURCE!F1938)+2), "")&amp;"("&amp;
      SUBSTITUTE(TEXT(SOURCE!G1938,"??0"),"  ","")&amp;" &lt;&lt; TAM_MAX_BITS) |"&amp; IF(lookups!$I$2-3 &gt;= 0, REPT(" ",MAX(1,lookups!$I$2-5+4+1-1-LEN(  IF(ISTEXT(SOURCE!H1938),SOURCE!H1938,  SUBSTITUTE(SUBSTITUTE(TEXT(SOURCE!H1938,"????0"),"  ","")," ",""))   ))), "")&amp;
       IF(ISTEXT(SOURCE!H1938),SOURCE!H1938, SUBSTITUTE(SUBSTITUTE(TEXT(SOURCE!H1938,"????0"),"  ","")," ",""))   &amp;","&amp; IF(lookups!$J$2-3 &gt;= 0, REPT(" ",lookups!$J$2-3-5), "")&amp;
      SOURCE!I1938&amp;
" | "&amp; IF(lookups!$K$2-LEN(SOURCE!I1938) &gt;= 0, REPT(" ",lookups!$K$2-LEN(SOURCE!I1938)), "")&amp;
      SOURCE!J1938&amp;      IF(lookups!$L$2-LEN(SOURCE!J1938) &gt;= 0, REPT(" ",lookups!$L$2-LEN(SOURCE!J1938)), "")&amp;
" | "&amp; IF(lookups!$K$2-LEN(SOURCE!I1938) &gt;= 0, REPT(" ",lookups!$K$2-LEN(SOURCE!I1938)), "")&amp;
      SOURCE!K1938&amp;      IF(lookups!$L$2-LEN(SOURCE!K1938) &gt;= 0, REPT(" ",lookups!$M$2-LEN(SOURCE!K1938)), "")&amp;
" | "&amp; SOURCE!L1938&amp;      IF(lookups!$O$2-LEN(SOURCE!L1938) &gt;= 0, REPT(" ",lookups!$O$2-LEN(SOURCE!L1938)), "")&amp;
" | "&amp; SOURCE!M1938&amp;      IF(lookups!$P$2-LEN(SOURCE!M1938) &gt;= 0, REPT(" ",lookups!$P$2-LEN(SOURCE!M1938)), "")&amp;
      "},"&amp;IF(SOURCE!O1938&lt;&gt;"",""&amp;SOURCE!O1938,"")
 )
)
)</f>
        <v>/* 1894 */  { itemToBeCoded,                NOPARAM,                     "",                                            "TamCmpAlpha",                                 (0 &lt;&lt; TAM_MAX_BITS) |     0, CAT_NONE | SLS_UNCHANGED | US_UNCHANGED | EIM_DISABLED | PTP_DISABLED     },</v>
      </c>
    </row>
    <row r="1939" spans="1:1">
      <c r="A1939" s="80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IF(lookups!$E$2-LEN(SOURCE!C1939) &gt;= 0, REPT(" ",lookups!$E$2-LEN(SOURCE!C1939)), "")&amp;
      SOURCE!D1939&amp;", "&amp; IF(lookups!$F$2-LEN(SOURCE!D1939) &gt;= 0, REPT(" ",lookups!$F$2-LEN(SOURCE!D1939)), "")&amp;
      SOURCE!E1939&amp;", "&amp; IF(lookups!$G$2-LEN(SOURCE!E1939) &gt;=0, REPT(" ",lookups!$G$2-LEN(SOURCE!E1939)), "")&amp;
      SOURCE!F1939&amp;", "&amp; IF(lookups!$H$2-LEN(SOURCE!F1939) &gt;= 0, REPT(" ",lookups!$H$2-LEN(SOURCE!F1939)+2), "")&amp;"("&amp;
      SUBSTITUTE(TEXT(SOURCE!G1939,"??0"),"  ","")&amp;" &lt;&lt; TAM_MAX_BITS) |"&amp; IF(lookups!$I$2-3 &gt;= 0, REPT(" ",MAX(1,lookups!$I$2-5+4+1-1-LEN(  IF(ISTEXT(SOURCE!H1939),SOURCE!H1939,  SUBSTITUTE(SUBSTITUTE(TEXT(SOURCE!H1939,"????0"),"  ","")," ",""))   ))), "")&amp;
       IF(ISTEXT(SOURCE!H1939),SOURCE!H1939, SUBSTITUTE(SUBSTITUTE(TEXT(SOURCE!H1939,"????0"),"  ","")," ",""))   &amp;","&amp; IF(lookups!$J$2-3 &gt;= 0, REPT(" ",lookups!$J$2-3-5), "")&amp;
      SOURCE!I1939&amp;
" | "&amp; IF(lookups!$K$2-LEN(SOURCE!I1939) &gt;= 0, REPT(" ",lookups!$K$2-LEN(SOURCE!I1939)), "")&amp;
      SOURCE!J1939&amp;      IF(lookups!$L$2-LEN(SOURCE!J1939) &gt;= 0, REPT(" ",lookups!$L$2-LEN(SOURCE!J1939)), "")&amp;
" | "&amp; IF(lookups!$K$2-LEN(SOURCE!I1939) &gt;= 0, REPT(" ",lookups!$K$2-LEN(SOURCE!I1939)), "")&amp;
      SOURCE!K1939&amp;      IF(lookups!$L$2-LEN(SOURCE!K1939) &gt;= 0, REPT(" ",lookups!$M$2-LEN(SOURCE!K1939)), "")&amp;
" | "&amp; SOURCE!L1939&amp;      IF(lookups!$O$2-LEN(SOURCE!L1939) &gt;= 0, REPT(" ",lookups!$O$2-LEN(SOURCE!L1939)), "")&amp;
" | "&amp; SOURCE!M1939&amp;      IF(lookups!$P$2-LEN(SOURCE!M1939) &gt;= 0, REPT(" ",lookups!$P$2-LEN(SOURCE!M1939)), "")&amp;
      "},"&amp;IF(SOURCE!O1939&lt;&gt;"",""&amp;SOURCE!O1939,"")
 )
)
)</f>
        <v>/* 1895 */  { SetSetting,                   PR_HPBASE,                   "BASE" STD_SUB_H STD_SUB_P,                    "BASE" STD_SUB_H STD_SUB_P,                    (0 &lt;&lt; TAM_MAX_BITS) |     0, CAT_FNCT | SLS_UNCHANGED | US_UNCHANGED | EIM_DISABLED | PTP_DISABLED     },</v>
      </c>
    </row>
    <row r="1940" spans="1:1">
      <c r="A1940" s="80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IF(lookups!$E$2-LEN(SOURCE!C1940) &gt;= 0, REPT(" ",lookups!$E$2-LEN(SOURCE!C1940)), "")&amp;
      SOURCE!D1940&amp;", "&amp; IF(lookups!$F$2-LEN(SOURCE!D1940) &gt;= 0, REPT(" ",lookups!$F$2-LEN(SOURCE!D1940)), "")&amp;
      SOURCE!E1940&amp;", "&amp; IF(lookups!$G$2-LEN(SOURCE!E1940) &gt;=0, REPT(" ",lookups!$G$2-LEN(SOURCE!E1940)), "")&amp;
      SOURCE!F1940&amp;", "&amp; IF(lookups!$H$2-LEN(SOURCE!F1940) &gt;= 0, REPT(" ",lookups!$H$2-LEN(SOURCE!F1940)+2), "")&amp;"("&amp;
      SUBSTITUTE(TEXT(SOURCE!G1940,"??0"),"  ","")&amp;" &lt;&lt; TAM_MAX_BITS) |"&amp; IF(lookups!$I$2-3 &gt;= 0, REPT(" ",MAX(1,lookups!$I$2-5+4+1-1-LEN(  IF(ISTEXT(SOURCE!H1940),SOURCE!H1940,  SUBSTITUTE(SUBSTITUTE(TEXT(SOURCE!H1940,"????0"),"  ","")," ",""))   ))), "")&amp;
       IF(ISTEXT(SOURCE!H1940),SOURCE!H1940, SUBSTITUTE(SUBSTITUTE(TEXT(SOURCE!H1940,"????0"),"  ","")," ",""))   &amp;","&amp; IF(lookups!$J$2-3 &gt;= 0, REPT(" ",lookups!$J$2-3-5), "")&amp;
      SOURCE!I1940&amp;
" | "&amp; IF(lookups!$K$2-LEN(SOURCE!I1940) &gt;= 0, REPT(" ",lookups!$K$2-LEN(SOURCE!I1940)), "")&amp;
      SOURCE!J1940&amp;      IF(lookups!$L$2-LEN(SOURCE!J1940) &gt;= 0, REPT(" ",lookups!$L$2-LEN(SOURCE!J1940)), "")&amp;
" | "&amp; IF(lookups!$K$2-LEN(SOURCE!I1940) &gt;= 0, REPT(" ",lookups!$K$2-LEN(SOURCE!I1940)), "")&amp;
      SOURCE!K1940&amp;      IF(lookups!$L$2-LEN(SOURCE!K1940) &gt;= 0, REPT(" ",lookups!$M$2-LEN(SOURCE!K1940)), "")&amp;
" | "&amp; SOURCE!L1940&amp;      IF(lookups!$O$2-LEN(SOURCE!L1940) &gt;= 0, REPT(" ",lookups!$O$2-LEN(SOURCE!L1940)), "")&amp;
" | "&amp; SOURCE!M1940&amp;      IF(lookups!$P$2-LEN(SOURCE!M1940) &gt;= 0, REPT(" ",lookups!$P$2-LEN(SOURCE!M1940)), "")&amp;
      "},"&amp;IF(SOURCE!O1940&lt;&gt;"",""&amp;SOURCE!O1940,"")
 )
)
)</f>
        <v>/* 1896 */  { fnAsnViewer,                  NOPARAM,                     "KEYMAP",                                      "KEYMAP",                                      (0 &lt;&lt; TAM_MAX_BITS) |     0, CAT_NONE | SLS_UNCHANGED | US_UNCHANGED | EIM_DISABLED | PTP_DISABLED     },//J=V43</v>
      </c>
    </row>
    <row r="1941" spans="1:1">
      <c r="A1941" s="80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IF(lookups!$E$2-LEN(SOURCE!C1941) &gt;= 0, REPT(" ",lookups!$E$2-LEN(SOURCE!C1941)), "")&amp;
      SOURCE!D1941&amp;", "&amp; IF(lookups!$F$2-LEN(SOURCE!D1941) &gt;= 0, REPT(" ",lookups!$F$2-LEN(SOURCE!D1941)), "")&amp;
      SOURCE!E1941&amp;", "&amp; IF(lookups!$G$2-LEN(SOURCE!E1941) &gt;=0, REPT(" ",lookups!$G$2-LEN(SOURCE!E1941)), "")&amp;
      SOURCE!F1941&amp;", "&amp; IF(lookups!$H$2-LEN(SOURCE!F1941) &gt;= 0, REPT(" ",lookups!$H$2-LEN(SOURCE!F1941)+2), "")&amp;"("&amp;
      SUBSTITUTE(TEXT(SOURCE!G1941,"??0"),"  ","")&amp;" &lt;&lt; TAM_MAX_BITS) |"&amp; IF(lookups!$I$2-3 &gt;= 0, REPT(" ",MAX(1,lookups!$I$2-5+4+1-1-LEN(  IF(ISTEXT(SOURCE!H1941),SOURCE!H1941,  SUBSTITUTE(SUBSTITUTE(TEXT(SOURCE!H1941,"????0"),"  ","")," ",""))   ))), "")&amp;
       IF(ISTEXT(SOURCE!H1941),SOURCE!H1941, SUBSTITUTE(SUBSTITUTE(TEXT(SOURCE!H1941,"????0"),"  ","")," ",""))   &amp;","&amp; IF(lookups!$J$2-3 &gt;= 0, REPT(" ",lookups!$J$2-3-5), "")&amp;
      SOURCE!I1941&amp;
" | "&amp; IF(lookups!$K$2-LEN(SOURCE!I1941) &gt;= 0, REPT(" ",lookups!$K$2-LEN(SOURCE!I1941)), "")&amp;
      SOURCE!J1941&amp;      IF(lookups!$L$2-LEN(SOURCE!J1941) &gt;= 0, REPT(" ",lookups!$L$2-LEN(SOURCE!J1941)), "")&amp;
" | "&amp; IF(lookups!$K$2-LEN(SOURCE!I1941) &gt;= 0, REPT(" ",lookups!$K$2-LEN(SOURCE!I1941)), "")&amp;
      SOURCE!K1941&amp;      IF(lookups!$L$2-LEN(SOURCE!K1941) &gt;= 0, REPT(" ",lookups!$M$2-LEN(SOURCE!K1941)), "")&amp;
" | "&amp; SOURCE!L1941&amp;      IF(lookups!$O$2-LEN(SOURCE!L1941) &gt;= 0, REPT(" ",lookups!$O$2-LEN(SOURCE!L1941)), "")&amp;
" | "&amp; SOURCE!M1941&amp;      IF(lookups!$P$2-LEN(SOURCE!M1941) &gt;= 0, REPT(" ",lookups!$P$2-LEN(SOURCE!M1941)), "")&amp;
      "},"&amp;IF(SOURCE!O1941&lt;&gt;"",""&amp;SOURCE!O1941,"")
 )
)
)</f>
        <v>/* 1897 */  { fnSigmaAssign,                16384+ITM_TGLFRT,            STD_SIGMA "a" STD_SUP_b "/" STD_SUB_c,         STD_SIGMA "a" STD_SUP_b "/" STD_SUB_c,         (0 &lt;&lt; TAM_MAX_BITS) |     0, CAT_NONE | SLS_UNCHANGED | US_UNCHANGED | EIM_DISABLED | PTP_DISABLED     },</v>
      </c>
    </row>
    <row r="1942" spans="1:1">
      <c r="A1942" s="80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IF(lookups!$E$2-LEN(SOURCE!C1942) &gt;= 0, REPT(" ",lookups!$E$2-LEN(SOURCE!C1942)), "")&amp;
      SOURCE!D1942&amp;", "&amp; IF(lookups!$F$2-LEN(SOURCE!D1942) &gt;= 0, REPT(" ",lookups!$F$2-LEN(SOURCE!D1942)), "")&amp;
      SOURCE!E1942&amp;", "&amp; IF(lookups!$G$2-LEN(SOURCE!E1942) &gt;=0, REPT(" ",lookups!$G$2-LEN(SOURCE!E1942)), "")&amp;
      SOURCE!F1942&amp;", "&amp; IF(lookups!$H$2-LEN(SOURCE!F1942) &gt;= 0, REPT(" ",lookups!$H$2-LEN(SOURCE!F1942)+2), "")&amp;"("&amp;
      SUBSTITUTE(TEXT(SOURCE!G1942,"??0"),"  ","")&amp;" &lt;&lt; TAM_MAX_BITS) |"&amp; IF(lookups!$I$2-3 &gt;= 0, REPT(" ",MAX(1,lookups!$I$2-5+4+1-1-LEN(  IF(ISTEXT(SOURCE!H1942),SOURCE!H1942,  SUBSTITUTE(SUBSTITUTE(TEXT(SOURCE!H1942,"????0"),"  ","")," ",""))   ))), "")&amp;
       IF(ISTEXT(SOURCE!H1942),SOURCE!H1942, SUBSTITUTE(SUBSTITUTE(TEXT(SOURCE!H1942,"????0"),"  ","")," ",""))   &amp;","&amp; IF(lookups!$J$2-3 &gt;= 0, REPT(" ",lookups!$J$2-3-5), "")&amp;
      SOURCE!I1942&amp;
" | "&amp; IF(lookups!$K$2-LEN(SOURCE!I1942) &gt;= 0, REPT(" ",lookups!$K$2-LEN(SOURCE!I1942)), "")&amp;
      SOURCE!J1942&amp;      IF(lookups!$L$2-LEN(SOURCE!J1942) &gt;= 0, REPT(" ",lookups!$L$2-LEN(SOURCE!J1942)), "")&amp;
" | "&amp; IF(lookups!$K$2-LEN(SOURCE!I1942) &gt;= 0, REPT(" ",lookups!$K$2-LEN(SOURCE!I1942)), "")&amp;
      SOURCE!K1942&amp;      IF(lookups!$L$2-LEN(SOURCE!K1942) &gt;= 0, REPT(" ",lookups!$M$2-LEN(SOURCE!K1942)), "")&amp;
" | "&amp; SOURCE!L1942&amp;      IF(lookups!$O$2-LEN(SOURCE!L1942) &gt;= 0, REPT(" ",lookups!$O$2-LEN(SOURCE!L1942)), "")&amp;
" | "&amp; SOURCE!M1942&amp;      IF(lookups!$P$2-LEN(SOURCE!M1942) &gt;= 0, REPT(" ",lookups!$P$2-LEN(SOURCE!M1942)), "")&amp;
      "},"&amp;IF(SOURCE!O1942&lt;&gt;"",""&amp;SOURCE!O1942,"")
 )
)
)</f>
        <v>/* 1898 */  { fnSigmaAssign,                16384+ITM_AIM,               STD_SIGMA STD_alpha,                           STD_SIGMA STD_alpha,                           (0 &lt;&lt; TAM_MAX_BITS) |     0, CAT_NONE | SLS_UNCHANGED | US_UNCHANGED | EIM_DISABLED | PTP_DISABLED     },</v>
      </c>
    </row>
    <row r="1943" spans="1:1">
      <c r="A1943" s="80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IF(lookups!$E$2-LEN(SOURCE!C1943) &gt;= 0, REPT(" ",lookups!$E$2-LEN(SOURCE!C1943)), "")&amp;
      SOURCE!D1943&amp;", "&amp; IF(lookups!$F$2-LEN(SOURCE!D1943) &gt;= 0, REPT(" ",lookups!$F$2-LEN(SOURCE!D1943)), "")&amp;
      SOURCE!E1943&amp;", "&amp; IF(lookups!$G$2-LEN(SOURCE!E1943) &gt;=0, REPT(" ",lookups!$G$2-LEN(SOURCE!E1943)), "")&amp;
      SOURCE!F1943&amp;", "&amp; IF(lookups!$H$2-LEN(SOURCE!F1943) &gt;= 0, REPT(" ",lookups!$H$2-LEN(SOURCE!F1943)+2), "")&amp;"("&amp;
      SUBSTITUTE(TEXT(SOURCE!G1943,"??0"),"  ","")&amp;" &lt;&lt; TAM_MAX_BITS) |"&amp; IF(lookups!$I$2-3 &gt;= 0, REPT(" ",MAX(1,lookups!$I$2-5+4+1-1-LEN(  IF(ISTEXT(SOURCE!H1943),SOURCE!H1943,  SUBSTITUTE(SUBSTITUTE(TEXT(SOURCE!H1943,"????0"),"  ","")," ",""))   ))), "")&amp;
       IF(ISTEXT(SOURCE!H1943),SOURCE!H1943, SUBSTITUTE(SUBSTITUTE(TEXT(SOURCE!H1943,"????0"),"  ","")," ",""))   &amp;","&amp; IF(lookups!$J$2-3 &gt;= 0, REPT(" ",lookups!$J$2-3-5), "")&amp;
      SOURCE!I1943&amp;
" | "&amp; IF(lookups!$K$2-LEN(SOURCE!I1943) &gt;= 0, REPT(" ",lookups!$K$2-LEN(SOURCE!I1943)), "")&amp;
      SOURCE!J1943&amp;      IF(lookups!$L$2-LEN(SOURCE!J1943) &gt;= 0, REPT(" ",lookups!$L$2-LEN(SOURCE!J1943)), "")&amp;
" | "&amp; IF(lookups!$K$2-LEN(SOURCE!I1943) &gt;= 0, REPT(" ",lookups!$K$2-LEN(SOURCE!I1943)), "")&amp;
      SOURCE!K1943&amp;      IF(lookups!$L$2-LEN(SOURCE!K1943) &gt;= 0, REPT(" ",lookups!$M$2-LEN(SOURCE!K1943)), "")&amp;
" | "&amp; SOURCE!L1943&amp;      IF(lookups!$O$2-LEN(SOURCE!L1943) &gt;= 0, REPT(" ",lookups!$O$2-LEN(SOURCE!L1943)), "")&amp;
" | "&amp; SOURCE!M1943&amp;      IF(lookups!$P$2-LEN(SOURCE!M1943) &gt;= 0, REPT(" ",lookups!$P$2-LEN(SOURCE!M1943)), "")&amp;
      "},"&amp;IF(SOURCE!O1943&lt;&gt;"",""&amp;SOURCE!O1943,"")
 )
)
)</f>
        <v>/* 1899 */  { fnSigmaAssign,                16384+ITM_CC,                STD_SIGMA "CC",                                STD_SIGMA "CC",                                (0 &lt;&lt; TAM_MAX_BITS) |     0, CAT_NONE | SLS_UNCHANGED | US_UNCHANGED | EIM_DISABLED | PTP_DISABLED     },</v>
      </c>
    </row>
    <row r="1944" spans="1:1">
      <c r="A1944" s="80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IF(lookups!$E$2-LEN(SOURCE!C1944) &gt;= 0, REPT(" ",lookups!$E$2-LEN(SOURCE!C1944)), "")&amp;
      SOURCE!D1944&amp;", "&amp; IF(lookups!$F$2-LEN(SOURCE!D1944) &gt;= 0, REPT(" ",lookups!$F$2-LEN(SOURCE!D1944)), "")&amp;
      SOURCE!E1944&amp;", "&amp; IF(lookups!$G$2-LEN(SOURCE!E1944) &gt;=0, REPT(" ",lookups!$G$2-LEN(SOURCE!E1944)), "")&amp;
      SOURCE!F1944&amp;", "&amp; IF(lookups!$H$2-LEN(SOURCE!F1944) &gt;= 0, REPT(" ",lookups!$H$2-LEN(SOURCE!F1944)+2), "")&amp;"("&amp;
      SUBSTITUTE(TEXT(SOURCE!G1944,"??0"),"  ","")&amp;" &lt;&lt; TAM_MAX_BITS) |"&amp; IF(lookups!$I$2-3 &gt;= 0, REPT(" ",MAX(1,lookups!$I$2-5+4+1-1-LEN(  IF(ISTEXT(SOURCE!H1944),SOURCE!H1944,  SUBSTITUTE(SUBSTITUTE(TEXT(SOURCE!H1944,"????0"),"  ","")," ",""))   ))), "")&amp;
       IF(ISTEXT(SOURCE!H1944),SOURCE!H1944, SUBSTITUTE(SUBSTITUTE(TEXT(SOURCE!H1944,"????0"),"  ","")," ",""))   &amp;","&amp; IF(lookups!$J$2-3 &gt;= 0, REPT(" ",lookups!$J$2-3-5), "")&amp;
      SOURCE!I1944&amp;
" | "&amp; IF(lookups!$K$2-LEN(SOURCE!I1944) &gt;= 0, REPT(" ",lookups!$K$2-LEN(SOURCE!I1944)), "")&amp;
      SOURCE!J1944&amp;      IF(lookups!$L$2-LEN(SOURCE!J1944) &gt;= 0, REPT(" ",lookups!$L$2-LEN(SOURCE!J1944)), "")&amp;
" | "&amp; IF(lookups!$K$2-LEN(SOURCE!I1944) &gt;= 0, REPT(" ",lookups!$K$2-LEN(SOURCE!I1944)), "")&amp;
      SOURCE!K1944&amp;      IF(lookups!$L$2-LEN(SOURCE!K1944) &gt;= 0, REPT(" ",lookups!$M$2-LEN(SOURCE!K1944)), "")&amp;
" | "&amp; SOURCE!L1944&amp;      IF(lookups!$O$2-LEN(SOURCE!L1944) &gt;= 0, REPT(" ",lookups!$O$2-LEN(SOURCE!L1944)), "")&amp;
" | "&amp; SOURCE!M1944&amp;      IF(lookups!$P$2-LEN(SOURCE!M1944) &gt;= 0, REPT(" ",lookups!$P$2-LEN(SOURCE!M1944)), "")&amp;
      "},"&amp;IF(SOURCE!O1944&lt;&gt;"",""&amp;SOURCE!O1944,"")
 )
)
)</f>
        <v>/* 1900 */  { fnSigmaAssign,                16384+ITM_SHIFTg,            STD_SIGMA "g",                                 STD_SIGMA "g",                                 (0 &lt;&lt; TAM_MAX_BITS) |     0, CAT_NONE | SLS_UNCHANGED | US_UNCHANGED | EIM_DISABLED | PTP_DISABLED     },</v>
      </c>
    </row>
    <row r="1945" spans="1:1">
      <c r="A1945" s="80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IF(lookups!$E$2-LEN(SOURCE!C1945) &gt;= 0, REPT(" ",lookups!$E$2-LEN(SOURCE!C1945)), "")&amp;
      SOURCE!D1945&amp;", "&amp; IF(lookups!$F$2-LEN(SOURCE!D1945) &gt;= 0, REPT(" ",lookups!$F$2-LEN(SOURCE!D1945)), "")&amp;
      SOURCE!E1945&amp;", "&amp; IF(lookups!$G$2-LEN(SOURCE!E1945) &gt;=0, REPT(" ",lookups!$G$2-LEN(SOURCE!E1945)), "")&amp;
      SOURCE!F1945&amp;", "&amp; IF(lookups!$H$2-LEN(SOURCE!F1945) &gt;= 0, REPT(" ",lookups!$H$2-LEN(SOURCE!F1945)+2), "")&amp;"("&amp;
      SUBSTITUTE(TEXT(SOURCE!G1945,"??0"),"  ","")&amp;" &lt;&lt; TAM_MAX_BITS) |"&amp; IF(lookups!$I$2-3 &gt;= 0, REPT(" ",MAX(1,lookups!$I$2-5+4+1-1-LEN(  IF(ISTEXT(SOURCE!H1945),SOURCE!H1945,  SUBSTITUTE(SUBSTITUTE(TEXT(SOURCE!H1945,"????0"),"  ","")," ",""))   ))), "")&amp;
       IF(ISTEXT(SOURCE!H1945),SOURCE!H1945, SUBSTITUTE(SUBSTITUTE(TEXT(SOURCE!H1945,"????0"),"  ","")," ",""))   &amp;","&amp; IF(lookups!$J$2-3 &gt;= 0, REPT(" ",lookups!$J$2-3-5), "")&amp;
      SOURCE!I1945&amp;
" | "&amp; IF(lookups!$K$2-LEN(SOURCE!I1945) &gt;= 0, REPT(" ",lookups!$K$2-LEN(SOURCE!I1945)), "")&amp;
      SOURCE!J1945&amp;      IF(lookups!$L$2-LEN(SOURCE!J1945) &gt;= 0, REPT(" ",lookups!$L$2-LEN(SOURCE!J1945)), "")&amp;
" | "&amp; IF(lookups!$K$2-LEN(SOURCE!I1945) &gt;= 0, REPT(" ",lookups!$K$2-LEN(SOURCE!I1945)), "")&amp;
      SOURCE!K1945&amp;      IF(lookups!$L$2-LEN(SOURCE!K1945) &gt;= 0, REPT(" ",lookups!$M$2-LEN(SOURCE!K1945)), "")&amp;
" | "&amp; SOURCE!L1945&amp;      IF(lookups!$O$2-LEN(SOURCE!L1945) &gt;= 0, REPT(" ",lookups!$O$2-LEN(SOURCE!L1945)), "")&amp;
" | "&amp; SOURCE!M1945&amp;      IF(lookups!$P$2-LEN(SOURCE!M1945) &gt;= 0, REPT(" ",lookups!$P$2-LEN(SOURCE!M1945)), "")&amp;
      "},"&amp;IF(SOURCE!O1945&lt;&gt;"",""&amp;SOURCE!O1945,"")
 )
)
)</f>
        <v>/* 1901 */  { fnSigmaAssign,                16384-MNU_MyMenu,            STD_SIGMA "MyM",                               STD_SIGMA "MyM",                               (0 &lt;&lt; TAM_MAX_BITS) |     0, CAT_NONE | SLS_UNCHANGED | US_UNCHANGED | EIM_DISABLED | PTP_DISABLED     },</v>
      </c>
    </row>
    <row r="1946" spans="1:1">
      <c r="A1946" s="80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IF(lookups!$E$2-LEN(SOURCE!C1946) &gt;= 0, REPT(" ",lookups!$E$2-LEN(SOURCE!C1946)), "")&amp;
      SOURCE!D1946&amp;", "&amp; IF(lookups!$F$2-LEN(SOURCE!D1946) &gt;= 0, REPT(" ",lookups!$F$2-LEN(SOURCE!D1946)), "")&amp;
      SOURCE!E1946&amp;", "&amp; IF(lookups!$G$2-LEN(SOURCE!E1946) &gt;=0, REPT(" ",lookups!$G$2-LEN(SOURCE!E1946)), "")&amp;
      SOURCE!F1946&amp;", "&amp; IF(lookups!$H$2-LEN(SOURCE!F1946) &gt;= 0, REPT(" ",lookups!$H$2-LEN(SOURCE!F1946)+2), "")&amp;"("&amp;
      SUBSTITUTE(TEXT(SOURCE!G1946,"??0"),"  ","")&amp;" &lt;&lt; TAM_MAX_BITS) |"&amp; IF(lookups!$I$2-3 &gt;= 0, REPT(" ",MAX(1,lookups!$I$2-5+4+1-1-LEN(  IF(ISTEXT(SOURCE!H1946),SOURCE!H1946,  SUBSTITUTE(SUBSTITUTE(TEXT(SOURCE!H1946,"????0"),"  ","")," ",""))   ))), "")&amp;
       IF(ISTEXT(SOURCE!H1946),SOURCE!H1946, SUBSTITUTE(SUBSTITUTE(TEXT(SOURCE!H1946,"????0"),"  ","")," ",""))   &amp;","&amp; IF(lookups!$J$2-3 &gt;= 0, REPT(" ",lookups!$J$2-3-5), "")&amp;
      SOURCE!I1946&amp;
" | "&amp; IF(lookups!$K$2-LEN(SOURCE!I1946) &gt;= 0, REPT(" ",lookups!$K$2-LEN(SOURCE!I1946)), "")&amp;
      SOURCE!J1946&amp;      IF(lookups!$L$2-LEN(SOURCE!J1946) &gt;= 0, REPT(" ",lookups!$L$2-LEN(SOURCE!J1946)), "")&amp;
" | "&amp; IF(lookups!$K$2-LEN(SOURCE!I1946) &gt;= 0, REPT(" ",lookups!$K$2-LEN(SOURCE!I1946)), "")&amp;
      SOURCE!K1946&amp;      IF(lookups!$L$2-LEN(SOURCE!K1946) &gt;= 0, REPT(" ",lookups!$M$2-LEN(SOURCE!K1946)), "")&amp;
" | "&amp; SOURCE!L1946&amp;      IF(lookups!$O$2-LEN(SOURCE!L1946) &gt;= 0, REPT(" ",lookups!$O$2-LEN(SOURCE!L1946)), "")&amp;
" | "&amp; SOURCE!M1946&amp;      IF(lookups!$P$2-LEN(SOURCE!M1946) &gt;= 0, REPT(" ",lookups!$P$2-LEN(SOURCE!M1946)), "")&amp;
      "},"&amp;IF(SOURCE!O1946&lt;&gt;"",""&amp;SOURCE!O1946,"")
 )
)
)</f>
        <v>/* 1902 */  { fnSigmaAssign,                16384+ITM_DRG,               STD_SIGMA "DRG",                               STD_SIGMA "DRG",                               (0 &lt;&lt; TAM_MAX_BITS) |     0, CAT_NONE | SLS_UNCHANGED | US_UNCHANGED | EIM_DISABLED | PTP_DISABLED     },</v>
      </c>
    </row>
    <row r="1947" spans="1:1">
      <c r="A1947" s="80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IF(lookups!$E$2-LEN(SOURCE!C1947) &gt;= 0, REPT(" ",lookups!$E$2-LEN(SOURCE!C1947)), "")&amp;
      SOURCE!D1947&amp;", "&amp; IF(lookups!$F$2-LEN(SOURCE!D1947) &gt;= 0, REPT(" ",lookups!$F$2-LEN(SOURCE!D1947)), "")&amp;
      SOURCE!E1947&amp;", "&amp; IF(lookups!$G$2-LEN(SOURCE!E1947) &gt;=0, REPT(" ",lookups!$G$2-LEN(SOURCE!E1947)), "")&amp;
      SOURCE!F1947&amp;", "&amp; IF(lookups!$H$2-LEN(SOURCE!F1947) &gt;= 0, REPT(" ",lookups!$H$2-LEN(SOURCE!F1947)+2), "")&amp;"("&amp;
      SUBSTITUTE(TEXT(SOURCE!G1947,"??0"),"  ","")&amp;" &lt;&lt; TAM_MAX_BITS) |"&amp; IF(lookups!$I$2-3 &gt;= 0, REPT(" ",MAX(1,lookups!$I$2-5+4+1-1-LEN(  IF(ISTEXT(SOURCE!H1947),SOURCE!H1947,  SUBSTITUTE(SUBSTITUTE(TEXT(SOURCE!H1947,"????0"),"  ","")," ",""))   ))), "")&amp;
       IF(ISTEXT(SOURCE!H1947),SOURCE!H1947, SUBSTITUTE(SUBSTITUTE(TEXT(SOURCE!H1947,"????0"),"  ","")," ",""))   &amp;","&amp; IF(lookups!$J$2-3 &gt;= 0, REPT(" ",lookups!$J$2-3-5), "")&amp;
      SOURCE!I1947&amp;
" | "&amp; IF(lookups!$K$2-LEN(SOURCE!I1947) &gt;= 0, REPT(" ",lookups!$K$2-LEN(SOURCE!I1947)), "")&amp;
      SOURCE!J1947&amp;      IF(lookups!$L$2-LEN(SOURCE!J1947) &gt;= 0, REPT(" ",lookups!$L$2-LEN(SOURCE!J1947)), "")&amp;
" | "&amp; IF(lookups!$K$2-LEN(SOURCE!I1947) &gt;= 0, REPT(" ",lookups!$K$2-LEN(SOURCE!I1947)), "")&amp;
      SOURCE!K1947&amp;      IF(lookups!$L$2-LEN(SOURCE!K1947) &gt;= 0, REPT(" ",lookups!$M$2-LEN(SOURCE!K1947)), "")&amp;
" | "&amp; SOURCE!L1947&amp;      IF(lookups!$O$2-LEN(SOURCE!L1947) &gt;= 0, REPT(" ",lookups!$O$2-LEN(SOURCE!L1947)), "")&amp;
" | "&amp; SOURCE!M1947&amp;      IF(lookups!$P$2-LEN(SOURCE!M1947) &gt;= 0, REPT(" ",lookups!$P$2-LEN(SOURCE!M1947)), "")&amp;
      "},"&amp;IF(SOURCE!O1947&lt;&gt;"",""&amp;SOURCE!O1947,"")
 )
)
)</f>
        <v>/* 1903 */  { fnSigmaAssign,                16384+ITM_PR,                STD_SIGMA "PRGM",                              STD_SIGMA "PRGM",                              (0 &lt;&lt; TAM_MAX_BITS) |     0, CAT_NONE | SLS_UNCHANGED | US_UNCHANGED | EIM_DISABLED | PTP_DISABLED     },</v>
      </c>
    </row>
    <row r="1948" spans="1:1">
      <c r="A1948" s="80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IF(lookups!$E$2-LEN(SOURCE!C1948) &gt;= 0, REPT(" ",lookups!$E$2-LEN(SOURCE!C1948)), "")&amp;
      SOURCE!D1948&amp;", "&amp; IF(lookups!$F$2-LEN(SOURCE!D1948) &gt;= 0, REPT(" ",lookups!$F$2-LEN(SOURCE!D1948)), "")&amp;
      SOURCE!E1948&amp;", "&amp; IF(lookups!$G$2-LEN(SOURCE!E1948) &gt;=0, REPT(" ",lookups!$G$2-LEN(SOURCE!E1948)), "")&amp;
      SOURCE!F1948&amp;", "&amp; IF(lookups!$H$2-LEN(SOURCE!F1948) &gt;= 0, REPT(" ",lookups!$H$2-LEN(SOURCE!F1948)+2), "")&amp;"("&amp;
      SUBSTITUTE(TEXT(SOURCE!G1948,"??0"),"  ","")&amp;" &lt;&lt; TAM_MAX_BITS) |"&amp; IF(lookups!$I$2-3 &gt;= 0, REPT(" ",MAX(1,lookups!$I$2-5+4+1-1-LEN(  IF(ISTEXT(SOURCE!H1948),SOURCE!H1948,  SUBSTITUTE(SUBSTITUTE(TEXT(SOURCE!H1948,"????0"),"  ","")," ",""))   ))), "")&amp;
       IF(ISTEXT(SOURCE!H1948),SOURCE!H1948, SUBSTITUTE(SUBSTITUTE(TEXT(SOURCE!H1948,"????0"),"  ","")," ",""))   &amp;","&amp; IF(lookups!$J$2-3 &gt;= 0, REPT(" ",lookups!$J$2-3-5), "")&amp;
      SOURCE!I1948&amp;
" | "&amp; IF(lookups!$K$2-LEN(SOURCE!I1948) &gt;= 0, REPT(" ",lookups!$K$2-LEN(SOURCE!I1948)), "")&amp;
      SOURCE!J1948&amp;      IF(lookups!$L$2-LEN(SOURCE!J1948) &gt;= 0, REPT(" ",lookups!$L$2-LEN(SOURCE!J1948)), "")&amp;
" | "&amp; IF(lookups!$K$2-LEN(SOURCE!I1948) &gt;= 0, REPT(" ",lookups!$K$2-LEN(SOURCE!I1948)), "")&amp;
      SOURCE!K1948&amp;      IF(lookups!$L$2-LEN(SOURCE!K1948) &gt;= 0, REPT(" ",lookups!$M$2-LEN(SOURCE!K1948)), "")&amp;
" | "&amp; SOURCE!L1948&amp;      IF(lookups!$O$2-LEN(SOURCE!L1948) &gt;= 0, REPT(" ",lookups!$O$2-LEN(SOURCE!L1948)), "")&amp;
" | "&amp; SOURCE!M1948&amp;      IF(lookups!$P$2-LEN(SOURCE!M1948) &gt;= 0, REPT(" ",lookups!$P$2-LEN(SOURCE!M1948)), "")&amp;
      "},"&amp;IF(SOURCE!O1948&lt;&gt;"",""&amp;SOURCE!O1948,"")
 )
)
)</f>
        <v>/* 1904 */  { fnSigmaAssign,                16384+ITM_USERMODE,          STD_SIGMA "USER",                              STD_SIGMA "USER",                              (0 &lt;&lt; TAM_MAX_BITS) |     0, CAT_NONE | SLS_UNCHANGED | US_UNCHANGED | EIM_DISABLED | PTP_DISABLED     },</v>
      </c>
    </row>
    <row r="1949" spans="1:1">
      <c r="A1949" s="80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IF(lookups!$E$2-LEN(SOURCE!C1949) &gt;= 0, REPT(" ",lookups!$E$2-LEN(SOURCE!C1949)), "")&amp;
      SOURCE!D1949&amp;", "&amp; IF(lookups!$F$2-LEN(SOURCE!D1949) &gt;= 0, REPT(" ",lookups!$F$2-LEN(SOURCE!D1949)), "")&amp;
      SOURCE!E1949&amp;", "&amp; IF(lookups!$G$2-LEN(SOURCE!E1949) &gt;=0, REPT(" ",lookups!$G$2-LEN(SOURCE!E1949)), "")&amp;
      SOURCE!F1949&amp;", "&amp; IF(lookups!$H$2-LEN(SOURCE!F1949) &gt;= 0, REPT(" ",lookups!$H$2-LEN(SOURCE!F1949)+2), "")&amp;"("&amp;
      SUBSTITUTE(TEXT(SOURCE!G1949,"??0"),"  ","")&amp;" &lt;&lt; TAM_MAX_BITS) |"&amp; IF(lookups!$I$2-3 &gt;= 0, REPT(" ",MAX(1,lookups!$I$2-5+4+1-1-LEN(  IF(ISTEXT(SOURCE!H1949),SOURCE!H1949,  SUBSTITUTE(SUBSTITUTE(TEXT(SOURCE!H1949,"????0"),"  ","")," ",""))   ))), "")&amp;
       IF(ISTEXT(SOURCE!H1949),SOURCE!H1949, SUBSTITUTE(SUBSTITUTE(TEXT(SOURCE!H1949,"????0"),"  ","")," ",""))   &amp;","&amp; IF(lookups!$J$2-3 &gt;= 0, REPT(" ",lookups!$J$2-3-5), "")&amp;
      SOURCE!I1949&amp;
" | "&amp; IF(lookups!$K$2-LEN(SOURCE!I1949) &gt;= 0, REPT(" ",lookups!$K$2-LEN(SOURCE!I1949)), "")&amp;
      SOURCE!J1949&amp;      IF(lookups!$L$2-LEN(SOURCE!J1949) &gt;= 0, REPT(" ",lookups!$L$2-LEN(SOURCE!J1949)), "")&amp;
" | "&amp; IF(lookups!$K$2-LEN(SOURCE!I1949) &gt;= 0, REPT(" ",lookups!$K$2-LEN(SOURCE!I1949)), "")&amp;
      SOURCE!K1949&amp;      IF(lookups!$L$2-LEN(SOURCE!K1949) &gt;= 0, REPT(" ",lookups!$M$2-LEN(SOURCE!K1949)), "")&amp;
" | "&amp; SOURCE!L1949&amp;      IF(lookups!$O$2-LEN(SOURCE!L1949) &gt;= 0, REPT(" ",lookups!$O$2-LEN(SOURCE!L1949)), "")&amp;
" | "&amp; SOURCE!M1949&amp;      IF(lookups!$P$2-LEN(SOURCE!M1949) &gt;= 0, REPT(" ",lookups!$P$2-LEN(SOURCE!M1949)), "")&amp;
      "},"&amp;IF(SOURCE!O1949&lt;&gt;"",""&amp;SOURCE!O1949,"")
 )
)
)</f>
        <v>/* 1905 */  { fnSigmaAssign,                16384+-MNU_HOME,             STD_SIGMA "HOME",                              STD_SIGMA "HOME",                              (0 &lt;&lt; TAM_MAX_BITS) |     0, CAT_NONE | SLS_UNCHANGED | US_UNCHANGED | EIM_DISABLED | PTP_DISABLED     },</v>
      </c>
    </row>
    <row r="1950" spans="1:1">
      <c r="A1950" s="80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IF(lookups!$E$2-LEN(SOURCE!C1950) &gt;= 0, REPT(" ",lookups!$E$2-LEN(SOURCE!C1950)), "")&amp;
      SOURCE!D1950&amp;", "&amp; IF(lookups!$F$2-LEN(SOURCE!D1950) &gt;= 0, REPT(" ",lookups!$F$2-LEN(SOURCE!D1950)), "")&amp;
      SOURCE!E1950&amp;", "&amp; IF(lookups!$G$2-LEN(SOURCE!E1950) &gt;=0, REPT(" ",lookups!$G$2-LEN(SOURCE!E1950)), "")&amp;
      SOURCE!F1950&amp;", "&amp; IF(lookups!$H$2-LEN(SOURCE!F1950) &gt;= 0, REPT(" ",lookups!$H$2-LEN(SOURCE!F1950)+2), "")&amp;"("&amp;
      SUBSTITUTE(TEXT(SOURCE!G1950,"??0"),"  ","")&amp;" &lt;&lt; TAM_MAX_BITS) |"&amp; IF(lookups!$I$2-3 &gt;= 0, REPT(" ",MAX(1,lookups!$I$2-5+4+1-1-LEN(  IF(ISTEXT(SOURCE!H1950),SOURCE!H1950,  SUBSTITUTE(SUBSTITUTE(TEXT(SOURCE!H1950,"????0"),"  ","")," ",""))   ))), "")&amp;
       IF(ISTEXT(SOURCE!H1950),SOURCE!H1950, SUBSTITUTE(SUBSTITUTE(TEXT(SOURCE!H1950,"????0"),"  ","")," ",""))   &amp;","&amp; IF(lookups!$J$2-3 &gt;= 0, REPT(" ",lookups!$J$2-3-5), "")&amp;
      SOURCE!I1950&amp;
" | "&amp; IF(lookups!$K$2-LEN(SOURCE!I1950) &gt;= 0, REPT(" ",lookups!$K$2-LEN(SOURCE!I1950)), "")&amp;
      SOURCE!J1950&amp;      IF(lookups!$L$2-LEN(SOURCE!J1950) &gt;= 0, REPT(" ",lookups!$L$2-LEN(SOURCE!J1950)), "")&amp;
" | "&amp; IF(lookups!$K$2-LEN(SOURCE!I1950) &gt;= 0, REPT(" ",lookups!$K$2-LEN(SOURCE!I1950)), "")&amp;
      SOURCE!K1950&amp;      IF(lookups!$L$2-LEN(SOURCE!K1950) &gt;= 0, REPT(" ",lookups!$M$2-LEN(SOURCE!K1950)), "")&amp;
" | "&amp; SOURCE!L1950&amp;      IF(lookups!$O$2-LEN(SOURCE!L1950) &gt;= 0, REPT(" ",lookups!$O$2-LEN(SOURCE!L1950)), "")&amp;
" | "&amp; SOURCE!M1950&amp;      IF(lookups!$P$2-LEN(SOURCE!M1950) &gt;= 0, REPT(" ",lookups!$P$2-LEN(SOURCE!M1950)), "")&amp;
      "},"&amp;IF(SOURCE!O1950&lt;&gt;"",""&amp;SOURCE!O1950,"")
 )
)
)</f>
        <v>/* 1906 */  { fnSigmaAssign,                16384+ITM_SIGMAPLUS,         STD_SIGMA "+",                                 STD_SIGMA "+",                                 (0 &lt;&lt; TAM_MAX_BITS) |     0, CAT_NONE | SLS_UNCHANGED | US_UNCHANGED | EIM_DISABLED | PTP_DISABLED     },</v>
      </c>
    </row>
    <row r="1951" spans="1:1">
      <c r="A1951" s="80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IF(lookups!$E$2-LEN(SOURCE!C1951) &gt;= 0, REPT(" ",lookups!$E$2-LEN(SOURCE!C1951)), "")&amp;
      SOURCE!D1951&amp;", "&amp; IF(lookups!$F$2-LEN(SOURCE!D1951) &gt;= 0, REPT(" ",lookups!$F$2-LEN(SOURCE!D1951)), "")&amp;
      SOURCE!E1951&amp;", "&amp; IF(lookups!$G$2-LEN(SOURCE!E1951) &gt;=0, REPT(" ",lookups!$G$2-LEN(SOURCE!E1951)), "")&amp;
      SOURCE!F1951&amp;", "&amp; IF(lookups!$H$2-LEN(SOURCE!F1951) &gt;= 0, REPT(" ",lookups!$H$2-LEN(SOURCE!F1951)+2), "")&amp;"("&amp;
      SUBSTITUTE(TEXT(SOURCE!G1951,"??0"),"  ","")&amp;" &lt;&lt; TAM_MAX_BITS) |"&amp; IF(lookups!$I$2-3 &gt;= 0, REPT(" ",MAX(1,lookups!$I$2-5+4+1-1-LEN(  IF(ISTEXT(SOURCE!H1951),SOURCE!H1951,  SUBSTITUTE(SUBSTITUTE(TEXT(SOURCE!H1951,"????0"),"  ","")," ",""))   ))), "")&amp;
       IF(ISTEXT(SOURCE!H1951),SOURCE!H1951, SUBSTITUTE(SUBSTITUTE(TEXT(SOURCE!H1951,"????0"),"  ","")," ",""))   &amp;","&amp; IF(lookups!$J$2-3 &gt;= 0, REPT(" ",lookups!$J$2-3-5), "")&amp;
      SOURCE!I1951&amp;
" | "&amp; IF(lookups!$K$2-LEN(SOURCE!I1951) &gt;= 0, REPT(" ",lookups!$K$2-LEN(SOURCE!I1951)), "")&amp;
      SOURCE!J1951&amp;      IF(lookups!$L$2-LEN(SOURCE!J1951) &gt;= 0, REPT(" ",lookups!$L$2-LEN(SOURCE!J1951)), "")&amp;
" | "&amp; IF(lookups!$K$2-LEN(SOURCE!I1951) &gt;= 0, REPT(" ",lookups!$K$2-LEN(SOURCE!I1951)), "")&amp;
      SOURCE!K1951&amp;      IF(lookups!$L$2-LEN(SOURCE!K1951) &gt;= 0, REPT(" ",lookups!$M$2-LEN(SOURCE!K1951)), "")&amp;
" | "&amp; SOURCE!L1951&amp;      IF(lookups!$O$2-LEN(SOURCE!L1951) &gt;= 0, REPT(" ",lookups!$O$2-LEN(SOURCE!L1951)), "")&amp;
" | "&amp; SOURCE!M1951&amp;      IF(lookups!$P$2-LEN(SOURCE!M1951) &gt;= 0, REPT(" ",lookups!$P$2-LEN(SOURCE!M1951)), "")&amp;
      "},"&amp;IF(SOURCE!O1951&lt;&gt;"",""&amp;SOURCE!O1951,"")
 )
)
)</f>
        <v>/* 1907 */  { fnSigmaAssign,                16384+ITM_SNAP,              STD_SIGMA "SNAP",                              STD_SIGMA "SNAP",                              (0 &lt;&lt; TAM_MAX_BITS) |     0, CAT_NONE | SLS_UNCHANGED | US_UNCHANGED | EIM_DISABLED | PTP_DISABLED     },</v>
      </c>
    </row>
    <row r="1952" spans="1:1">
      <c r="A1952" s="80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IF(lookups!$E$2-LEN(SOURCE!C1952) &gt;= 0, REPT(" ",lookups!$E$2-LEN(SOURCE!C1952)), "")&amp;
      SOURCE!D1952&amp;", "&amp; IF(lookups!$F$2-LEN(SOURCE!D1952) &gt;= 0, REPT(" ",lookups!$F$2-LEN(SOURCE!D1952)), "")&amp;
      SOURCE!E1952&amp;", "&amp; IF(lookups!$G$2-LEN(SOURCE!E1952) &gt;=0, REPT(" ",lookups!$G$2-LEN(SOURCE!E1952)), "")&amp;
      SOURCE!F1952&amp;", "&amp; IF(lookups!$H$2-LEN(SOURCE!F1952) &gt;= 0, REPT(" ",lookups!$H$2-LEN(SOURCE!F1952)+2), "")&amp;"("&amp;
      SUBSTITUTE(TEXT(SOURCE!G1952,"??0"),"  ","")&amp;" &lt;&lt; TAM_MAX_BITS) |"&amp; IF(lookups!$I$2-3 &gt;= 0, REPT(" ",MAX(1,lookups!$I$2-5+4+1-1-LEN(  IF(ISTEXT(SOURCE!H1952),SOURCE!H1952,  SUBSTITUTE(SUBSTITUTE(TEXT(SOURCE!H1952,"????0"),"  ","")," ",""))   ))), "")&amp;
       IF(ISTEXT(SOURCE!H1952),SOURCE!H1952, SUBSTITUTE(SUBSTITUTE(TEXT(SOURCE!H1952,"????0"),"  ","")," ",""))   &amp;","&amp; IF(lookups!$J$2-3 &gt;= 0, REPT(" ",lookups!$J$2-3-5), "")&amp;
      SOURCE!I1952&amp;
" | "&amp; IF(lookups!$K$2-LEN(SOURCE!I1952) &gt;= 0, REPT(" ",lookups!$K$2-LEN(SOURCE!I1952)), "")&amp;
      SOURCE!J1952&amp;      IF(lookups!$L$2-LEN(SOURCE!J1952) &gt;= 0, REPT(" ",lookups!$L$2-LEN(SOURCE!J1952)), "")&amp;
" | "&amp; IF(lookups!$K$2-LEN(SOURCE!I1952) &gt;= 0, REPT(" ",lookups!$K$2-LEN(SOURCE!I1952)), "")&amp;
      SOURCE!K1952&amp;      IF(lookups!$L$2-LEN(SOURCE!K1952) &gt;= 0, REPT(" ",lookups!$M$2-LEN(SOURCE!K1952)), "")&amp;
" | "&amp; SOURCE!L1952&amp;      IF(lookups!$O$2-LEN(SOURCE!L1952) &gt;= 0, REPT(" ",lookups!$O$2-LEN(SOURCE!L1952)), "")&amp;
" | "&amp; SOURCE!M1952&amp;      IF(lookups!$P$2-LEN(SOURCE!M1952) &gt;= 0, REPT(" ",lookups!$P$2-LEN(SOURCE!M1952)), "")&amp;
      "},"&amp;IF(SOURCE!O1952&lt;&gt;"",""&amp;SOURCE!O1952,"")
 )
)
)</f>
        <v>/* 1908 */  { fnGetSigmaAssignToX,          NOPARAM,                     STD_SIGMA "+ toX",                             STD_SIGMA "+ toX",                             (0 &lt;&lt; TAM_MAX_BITS) |     0, CAT_NONE | SLS_UNCHANGED | US_UNCHANGED | EIM_DISABLED | PTP_DISABLED     },</v>
      </c>
    </row>
    <row r="1953" spans="1:1">
      <c r="A1953" s="80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IF(lookups!$E$2-LEN(SOURCE!C1953) &gt;= 0, REPT(" ",lookups!$E$2-LEN(SOURCE!C1953)), "")&amp;
      SOURCE!D1953&amp;", "&amp; IF(lookups!$F$2-LEN(SOURCE!D1953) &gt;= 0, REPT(" ",lookups!$F$2-LEN(SOURCE!D1953)), "")&amp;
      SOURCE!E1953&amp;", "&amp; IF(lookups!$G$2-LEN(SOURCE!E1953) &gt;=0, REPT(" ",lookups!$G$2-LEN(SOURCE!E1953)), "")&amp;
      SOURCE!F1953&amp;", "&amp; IF(lookups!$H$2-LEN(SOURCE!F1953) &gt;= 0, REPT(" ",lookups!$H$2-LEN(SOURCE!F1953)+2), "")&amp;"("&amp;
      SUBSTITUTE(TEXT(SOURCE!G1953,"??0"),"  ","")&amp;" &lt;&lt; TAM_MAX_BITS) |"&amp; IF(lookups!$I$2-3 &gt;= 0, REPT(" ",MAX(1,lookups!$I$2-5+4+1-1-LEN(  IF(ISTEXT(SOURCE!H1953),SOURCE!H1953,  SUBSTITUTE(SUBSTITUTE(TEXT(SOURCE!H1953,"????0"),"  ","")," ",""))   ))), "")&amp;
       IF(ISTEXT(SOURCE!H1953),SOURCE!H1953, SUBSTITUTE(SUBSTITUTE(TEXT(SOURCE!H1953,"????0"),"  ","")," ",""))   &amp;","&amp; IF(lookups!$J$2-3 &gt;= 0, REPT(" ",lookups!$J$2-3-5), "")&amp;
      SOURCE!I1953&amp;
" | "&amp; IF(lookups!$K$2-LEN(SOURCE!I1953) &gt;= 0, REPT(" ",lookups!$K$2-LEN(SOURCE!I1953)), "")&amp;
      SOURCE!J1953&amp;      IF(lookups!$L$2-LEN(SOURCE!J1953) &gt;= 0, REPT(" ",lookups!$L$2-LEN(SOURCE!J1953)), "")&amp;
" | "&amp; IF(lookups!$K$2-LEN(SOURCE!I1953) &gt;= 0, REPT(" ",lookups!$K$2-LEN(SOURCE!I1953)), "")&amp;
      SOURCE!K1953&amp;      IF(lookups!$L$2-LEN(SOURCE!K1953) &gt;= 0, REPT(" ",lookups!$M$2-LEN(SOURCE!K1953)), "")&amp;
" | "&amp; SOURCE!L1953&amp;      IF(lookups!$O$2-LEN(SOURCE!L1953) &gt;= 0, REPT(" ",lookups!$O$2-LEN(SOURCE!L1953)), "")&amp;
" | "&amp; SOURCE!M1953&amp;      IF(lookups!$P$2-LEN(SOURCE!M1953) &gt;= 0, REPT(" ",lookups!$P$2-LEN(SOURCE!M1953)), "")&amp;
      "},"&amp;IF(SOURCE!O1953&lt;&gt;"",""&amp;SOURCE!O1953,"")
 )
)
)</f>
        <v>/* 1909 */  { fnTo_ms,                      NOPARAM,                     ".ms",                                         ".ms",                                         (0 &lt;&lt; TAM_MAX_BITS) |     0, CAT_FNCT | SLS_ENABLED   | US_ENABLED   | EIM_DISABLED | PTP_NONE         },//JM DMS HMS</v>
      </c>
    </row>
    <row r="1954" spans="1:1">
      <c r="A1954" s="80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IF(lookups!$E$2-LEN(SOURCE!C1954) &gt;= 0, REPT(" ",lookups!$E$2-LEN(SOURCE!C1954)), "")&amp;
      SOURCE!D1954&amp;", "&amp; IF(lookups!$F$2-LEN(SOURCE!D1954) &gt;= 0, REPT(" ",lookups!$F$2-LEN(SOURCE!D1954)), "")&amp;
      SOURCE!E1954&amp;", "&amp; IF(lookups!$G$2-LEN(SOURCE!E1954) &gt;=0, REPT(" ",lookups!$G$2-LEN(SOURCE!E1954)), "")&amp;
      SOURCE!F1954&amp;", "&amp; IF(lookups!$H$2-LEN(SOURCE!F1954) &gt;= 0, REPT(" ",lookups!$H$2-LEN(SOURCE!F1954)+2), "")&amp;"("&amp;
      SUBSTITUTE(TEXT(SOURCE!G1954,"??0"),"  ","")&amp;" &lt;&lt; TAM_MAX_BITS) |"&amp; IF(lookups!$I$2-3 &gt;= 0, REPT(" ",MAX(1,lookups!$I$2-5+4+1-1-LEN(  IF(ISTEXT(SOURCE!H1954),SOURCE!H1954,  SUBSTITUTE(SUBSTITUTE(TEXT(SOURCE!H1954,"????0"),"  ","")," ",""))   ))), "")&amp;
       IF(ISTEXT(SOURCE!H1954),SOURCE!H1954, SUBSTITUTE(SUBSTITUTE(TEXT(SOURCE!H1954,"????0"),"  ","")," ",""))   &amp;","&amp; IF(lookups!$J$2-3 &gt;= 0, REPT(" ",lookups!$J$2-3-5), "")&amp;
      SOURCE!I1954&amp;
" | "&amp; IF(lookups!$K$2-LEN(SOURCE!I1954) &gt;= 0, REPT(" ",lookups!$K$2-LEN(SOURCE!I1954)), "")&amp;
      SOURCE!J1954&amp;      IF(lookups!$L$2-LEN(SOURCE!J1954) &gt;= 0, REPT(" ",lookups!$L$2-LEN(SOURCE!J1954)), "")&amp;
" | "&amp; IF(lookups!$K$2-LEN(SOURCE!I1954) &gt;= 0, REPT(" ",lookups!$K$2-LEN(SOURCE!I1954)), "")&amp;
      SOURCE!K1954&amp;      IF(lookups!$L$2-LEN(SOURCE!K1954) &gt;= 0, REPT(" ",lookups!$M$2-LEN(SOURCE!K1954)), "")&amp;
" | "&amp; SOURCE!L1954&amp;      IF(lookups!$O$2-LEN(SOURCE!L1954) &gt;= 0, REPT(" ",lookups!$O$2-LEN(SOURCE!L1954)), "")&amp;
" | "&amp; SOURCE!M1954&amp;      IF(lookups!$P$2-LEN(SOURCE!M1954) &gt;= 0, REPT(" ",lookups!$P$2-LEN(SOURCE!M1954)), "")&amp;
      "},"&amp;IF(SOURCE!O1954&lt;&gt;"",""&amp;SOURCE!O1954,"")
 )
)
)</f>
        <v>/* 1910 */  { fnFrom_ms,                    NOPARAM,                     ".ms" STD_SUP_MINUS STD_SUP_1,                 ".ms" STD_SUP_MINUS STD_SUP_1,                 (0 &lt;&lt; TAM_MAX_BITS) |     0, CAT_FNCT | SLS_ENABLED   | US_ENABLED   | EIM_DISABLED | PTP_NONE         },//JM DMS HMS</v>
      </c>
    </row>
    <row r="1955" spans="1:1">
      <c r="A1955" s="80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IF(lookups!$E$2-LEN(SOURCE!C1955) &gt;= 0, REPT(" ",lookups!$E$2-LEN(SOURCE!C1955)), "")&amp;
      SOURCE!D1955&amp;", "&amp; IF(lookups!$F$2-LEN(SOURCE!D1955) &gt;= 0, REPT(" ",lookups!$F$2-LEN(SOURCE!D1955)), "")&amp;
      SOURCE!E1955&amp;", "&amp; IF(lookups!$G$2-LEN(SOURCE!E1955) &gt;=0, REPT(" ",lookups!$G$2-LEN(SOURCE!E1955)), "")&amp;
      SOURCE!F1955&amp;", "&amp; IF(lookups!$H$2-LEN(SOURCE!F1955) &gt;= 0, REPT(" ",lookups!$H$2-LEN(SOURCE!F1955)+2), "")&amp;"("&amp;
      SUBSTITUTE(TEXT(SOURCE!G1955,"??0"),"  ","")&amp;" &lt;&lt; TAM_MAX_BITS) |"&amp; IF(lookups!$I$2-3 &gt;= 0, REPT(" ",MAX(1,lookups!$I$2-5+4+1-1-LEN(  IF(ISTEXT(SOURCE!H1955),SOURCE!H1955,  SUBSTITUTE(SUBSTITUTE(TEXT(SOURCE!H1955,"????0"),"  ","")," ",""))   ))), "")&amp;
       IF(ISTEXT(SOURCE!H1955),SOURCE!H1955, SUBSTITUTE(SUBSTITUTE(TEXT(SOURCE!H1955,"????0"),"  ","")," ",""))   &amp;","&amp; IF(lookups!$J$2-3 &gt;= 0, REPT(" ",lookups!$J$2-3-5), "")&amp;
      SOURCE!I1955&amp;
" | "&amp; IF(lookups!$K$2-LEN(SOURCE!I1955) &gt;= 0, REPT(" ",lookups!$K$2-LEN(SOURCE!I1955)), "")&amp;
      SOURCE!J1955&amp;      IF(lookups!$L$2-LEN(SOURCE!J1955) &gt;= 0, REPT(" ",lookups!$L$2-LEN(SOURCE!J1955)), "")&amp;
" | "&amp; IF(lookups!$K$2-LEN(SOURCE!I1955) &gt;= 0, REPT(" ",lookups!$K$2-LEN(SOURCE!I1955)), "")&amp;
      SOURCE!K1955&amp;      IF(lookups!$L$2-LEN(SOURCE!K1955) &gt;= 0, REPT(" ",lookups!$M$2-LEN(SOURCE!K1955)), "")&amp;
" | "&amp; SOURCE!L1955&amp;      IF(lookups!$O$2-LEN(SOURCE!L1955) &gt;= 0, REPT(" ",lookups!$O$2-LEN(SOURCE!L1955)), "")&amp;
" | "&amp; SOURCE!M1955&amp;      IF(lookups!$P$2-LEN(SOURCE!M1955) &gt;= 0, REPT(" ",lookups!$P$2-LEN(SOURCE!M1955)), "")&amp;
      "},"&amp;IF(SOURCE!O1955&lt;&gt;"",""&amp;SOURCE!O1955,"")
 )
)
)</f>
        <v>/* 1911 */  { fnInDefault,                  ID_43S,                      "i" STD_SPACE_3_PER_EM "LI/RL",                "i" STD_SPACE_3_PER_EM "LI/RL",                (0 &lt;&lt; TAM_MAX_BITS) |     0, CAT_NONE | SLS_UNCHANGED | US_UNCHANGED | EIM_DISABLED | PTP_DISABLED     },//JM INPUT DEFAULT</v>
      </c>
    </row>
    <row r="1956" spans="1:1">
      <c r="A1956" s="80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IF(lookups!$E$2-LEN(SOURCE!C1956) &gt;= 0, REPT(" ",lookups!$E$2-LEN(SOURCE!C1956)), "")&amp;
      SOURCE!D1956&amp;", "&amp; IF(lookups!$F$2-LEN(SOURCE!D1956) &gt;= 0, REPT(" ",lookups!$F$2-LEN(SOURCE!D1956)), "")&amp;
      SOURCE!E1956&amp;", "&amp; IF(lookups!$G$2-LEN(SOURCE!E1956) &gt;=0, REPT(" ",lookups!$G$2-LEN(SOURCE!E1956)), "")&amp;
      SOURCE!F1956&amp;", "&amp; IF(lookups!$H$2-LEN(SOURCE!F1956) &gt;= 0, REPT(" ",lookups!$H$2-LEN(SOURCE!F1956)+2), "")&amp;"("&amp;
      SUBSTITUTE(TEXT(SOURCE!G1956,"??0"),"  ","")&amp;" &lt;&lt; TAM_MAX_BITS) |"&amp; IF(lookups!$I$2-3 &gt;= 0, REPT(" ",MAX(1,lookups!$I$2-5+4+1-1-LEN(  IF(ISTEXT(SOURCE!H1956),SOURCE!H1956,  SUBSTITUTE(SUBSTITUTE(TEXT(SOURCE!H1956,"????0"),"  ","")," ",""))   ))), "")&amp;
       IF(ISTEXT(SOURCE!H1956),SOURCE!H1956, SUBSTITUTE(SUBSTITUTE(TEXT(SOURCE!H1956,"????0"),"  ","")," ",""))   &amp;","&amp; IF(lookups!$J$2-3 &gt;= 0, REPT(" ",lookups!$J$2-3-5), "")&amp;
      SOURCE!I1956&amp;
" | "&amp; IF(lookups!$K$2-LEN(SOURCE!I1956) &gt;= 0, REPT(" ",lookups!$K$2-LEN(SOURCE!I1956)), "")&amp;
      SOURCE!J1956&amp;      IF(lookups!$L$2-LEN(SOURCE!J1956) &gt;= 0, REPT(" ",lookups!$L$2-LEN(SOURCE!J1956)), "")&amp;
" | "&amp; IF(lookups!$K$2-LEN(SOURCE!I1956) &gt;= 0, REPT(" ",lookups!$K$2-LEN(SOURCE!I1956)), "")&amp;
      SOURCE!K1956&amp;      IF(lookups!$L$2-LEN(SOURCE!K1956) &gt;= 0, REPT(" ",lookups!$M$2-LEN(SOURCE!K1956)), "")&amp;
" | "&amp; SOURCE!L1956&amp;      IF(lookups!$O$2-LEN(SOURCE!L1956) &gt;= 0, REPT(" ",lookups!$O$2-LEN(SOURCE!L1956)), "")&amp;
" | "&amp; SOURCE!M1956&amp;      IF(lookups!$P$2-LEN(SOURCE!M1956) &gt;= 0, REPT(" ",lookups!$P$2-LEN(SOURCE!M1956)), "")&amp;
      "},"&amp;IF(SOURCE!O1956&lt;&gt;"",""&amp;SOURCE!O1956,"")
 )
)
)</f>
        <v>/* 1912 */  { fnXEQMXXEQ,                   NOPARAM,                     "X.XEQ",                                       "X.XEQ",                                       (0 &lt;&lt; TAM_MAX_BITS) |     0, CAT_FNCT | SLS_UNCHANGED | US_UNCHANGED | EIM_DISABLED | PTP_NONE         },</v>
      </c>
    </row>
    <row r="1957" spans="1:1">
      <c r="A1957" s="80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IF(lookups!$E$2-LEN(SOURCE!C1957) &gt;= 0, REPT(" ",lookups!$E$2-LEN(SOURCE!C1957)), "")&amp;
      SOURCE!D1957&amp;", "&amp; IF(lookups!$F$2-LEN(SOURCE!D1957) &gt;= 0, REPT(" ",lookups!$F$2-LEN(SOURCE!D1957)), "")&amp;
      SOURCE!E1957&amp;", "&amp; IF(lookups!$G$2-LEN(SOURCE!E1957) &gt;=0, REPT(" ",lookups!$G$2-LEN(SOURCE!E1957)), "")&amp;
      SOURCE!F1957&amp;", "&amp; IF(lookups!$H$2-LEN(SOURCE!F1957) &gt;= 0, REPT(" ",lookups!$H$2-LEN(SOURCE!F1957)+2), "")&amp;"("&amp;
      SUBSTITUTE(TEXT(SOURCE!G1957,"??0"),"  ","")&amp;" &lt;&lt; TAM_MAX_BITS) |"&amp; IF(lookups!$I$2-3 &gt;= 0, REPT(" ",MAX(1,lookups!$I$2-5+4+1-1-LEN(  IF(ISTEXT(SOURCE!H1957),SOURCE!H1957,  SUBSTITUTE(SUBSTITUTE(TEXT(SOURCE!H1957,"????0"),"  ","")," ",""))   ))), "")&amp;
       IF(ISTEXT(SOURCE!H1957),SOURCE!H1957, SUBSTITUTE(SUBSTITUTE(TEXT(SOURCE!H1957,"????0"),"  ","")," ",""))   &amp;","&amp; IF(lookups!$J$2-3 &gt;= 0, REPT(" ",lookups!$J$2-3-5), "")&amp;
      SOURCE!I1957&amp;
" | "&amp; IF(lookups!$K$2-LEN(SOURCE!I1957) &gt;= 0, REPT(" ",lookups!$K$2-LEN(SOURCE!I1957)), "")&amp;
      SOURCE!J1957&amp;      IF(lookups!$L$2-LEN(SOURCE!J1957) &gt;= 0, REPT(" ",lookups!$L$2-LEN(SOURCE!J1957)), "")&amp;
" | "&amp; IF(lookups!$K$2-LEN(SOURCE!I1957) &gt;= 0, REPT(" ",lookups!$K$2-LEN(SOURCE!I1957)), "")&amp;
      SOURCE!K1957&amp;      IF(lookups!$L$2-LEN(SOURCE!K1957) &gt;= 0, REPT(" ",lookups!$M$2-LEN(SOURCE!K1957)), "")&amp;
" | "&amp; SOURCE!L1957&amp;      IF(lookups!$O$2-LEN(SOURCE!L1957) &gt;= 0, REPT(" ",lookups!$O$2-LEN(SOURCE!L1957)), "")&amp;
" | "&amp; SOURCE!M1957&amp;      IF(lookups!$P$2-LEN(SOURCE!M1957) &gt;= 0, REPT(" ",lookups!$P$2-LEN(SOURCE!M1957)), "")&amp;
      "},"&amp;IF(SOURCE!O1957&lt;&gt;"",""&amp;SOURCE!O1957,"")
 )
)
)</f>
        <v>/* 1913 */  { itemToBeCoded,                NOPARAM,                     "",                                            "TamAlpha",                                    (0 &lt;&lt; TAM_MAX_BITS) |     0, CAT_NONE | SLS_UNCHANGED | US_UNCHANGED | EIM_DISABLED | PTP_DISABLED     },</v>
      </c>
    </row>
    <row r="1958" spans="1:1">
      <c r="A1958" s="80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IF(lookups!$E$2-LEN(SOURCE!C1958) &gt;= 0, REPT(" ",lookups!$E$2-LEN(SOURCE!C1958)), "")&amp;
      SOURCE!D1958&amp;", "&amp; IF(lookups!$F$2-LEN(SOURCE!D1958) &gt;= 0, REPT(" ",lookups!$F$2-LEN(SOURCE!D1958)), "")&amp;
      SOURCE!E1958&amp;", "&amp; IF(lookups!$G$2-LEN(SOURCE!E1958) &gt;=0, REPT(" ",lookups!$G$2-LEN(SOURCE!E1958)), "")&amp;
      SOURCE!F1958&amp;", "&amp; IF(lookups!$H$2-LEN(SOURCE!F1958) &gt;= 0, REPT(" ",lookups!$H$2-LEN(SOURCE!F1958)+2), "")&amp;"("&amp;
      SUBSTITUTE(TEXT(SOURCE!G1958,"??0"),"  ","")&amp;" &lt;&lt; TAM_MAX_BITS) |"&amp; IF(lookups!$I$2-3 &gt;= 0, REPT(" ",MAX(1,lookups!$I$2-5+4+1-1-LEN(  IF(ISTEXT(SOURCE!H1958),SOURCE!H1958,  SUBSTITUTE(SUBSTITUTE(TEXT(SOURCE!H1958,"????0"),"  ","")," ",""))   ))), "")&amp;
       IF(ISTEXT(SOURCE!H1958),SOURCE!H1958, SUBSTITUTE(SUBSTITUTE(TEXT(SOURCE!H1958,"????0"),"  ","")," ",""))   &amp;","&amp; IF(lookups!$J$2-3 &gt;= 0, REPT(" ",lookups!$J$2-3-5), "")&amp;
      SOURCE!I1958&amp;
" | "&amp; IF(lookups!$K$2-LEN(SOURCE!I1958) &gt;= 0, REPT(" ",lookups!$K$2-LEN(SOURCE!I1958)), "")&amp;
      SOURCE!J1958&amp;      IF(lookups!$L$2-LEN(SOURCE!J1958) &gt;= 0, REPT(" ",lookups!$L$2-LEN(SOURCE!J1958)), "")&amp;
" | "&amp; IF(lookups!$K$2-LEN(SOURCE!I1958) &gt;= 0, REPT(" ",lookups!$K$2-LEN(SOURCE!I1958)), "")&amp;
      SOURCE!K1958&amp;      IF(lookups!$L$2-LEN(SOURCE!K1958) &gt;= 0, REPT(" ",lookups!$M$2-LEN(SOURCE!K1958)), "")&amp;
" | "&amp; SOURCE!L1958&amp;      IF(lookups!$O$2-LEN(SOURCE!L1958) &gt;= 0, REPT(" ",lookups!$O$2-LEN(SOURCE!L1958)), "")&amp;
" | "&amp; SOURCE!M1958&amp;      IF(lookups!$P$2-LEN(SOURCE!M1958) &gt;= 0, REPT(" ",lookups!$P$2-LEN(SOURCE!M1958)), "")&amp;
      "},"&amp;IF(SOURCE!O1958&lt;&gt;"",""&amp;SOURCE!O1958,"")
 )
)
)</f>
        <v>/* 1914 */  { fnKeysManagement,             USER_COPY,                   "COPY" STD_RIGHT_ARROW "U",                    "COPY" STD_RIGHT_ARROW "U",                    (0 &lt;&lt; TAM_MAX_BITS) |     0, CAT_NONE | SLS_UNCHANGED | US_UNCHANGED | EIM_DISABLED | PTP_DISABLED     },</v>
      </c>
    </row>
    <row r="1959" spans="1:1">
      <c r="A1959" s="80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IF(lookups!$E$2-LEN(SOURCE!C1959) &gt;= 0, REPT(" ",lookups!$E$2-LEN(SOURCE!C1959)), "")&amp;
      SOURCE!D1959&amp;", "&amp; IF(lookups!$F$2-LEN(SOURCE!D1959) &gt;= 0, REPT(" ",lookups!$F$2-LEN(SOURCE!D1959)), "")&amp;
      SOURCE!E1959&amp;", "&amp; IF(lookups!$G$2-LEN(SOURCE!E1959) &gt;=0, REPT(" ",lookups!$G$2-LEN(SOURCE!E1959)), "")&amp;
      SOURCE!F1959&amp;", "&amp; IF(lookups!$H$2-LEN(SOURCE!F1959) &gt;= 0, REPT(" ",lookups!$H$2-LEN(SOURCE!F1959)+2), "")&amp;"("&amp;
      SUBSTITUTE(TEXT(SOURCE!G1959,"??0"),"  ","")&amp;" &lt;&lt; TAM_MAX_BITS) |"&amp; IF(lookups!$I$2-3 &gt;= 0, REPT(" ",MAX(1,lookups!$I$2-5+4+1-1-LEN(  IF(ISTEXT(SOURCE!H1959),SOURCE!H1959,  SUBSTITUTE(SUBSTITUTE(TEXT(SOURCE!H1959,"????0"),"  ","")," ",""))   ))), "")&amp;
       IF(ISTEXT(SOURCE!H1959),SOURCE!H1959, SUBSTITUTE(SUBSTITUTE(TEXT(SOURCE!H1959,"????0"),"  ","")," ",""))   &amp;","&amp; IF(lookups!$J$2-3 &gt;= 0, REPT(" ",lookups!$J$2-3-5), "")&amp;
      SOURCE!I1959&amp;
" | "&amp; IF(lookups!$K$2-LEN(SOURCE!I1959) &gt;= 0, REPT(" ",lookups!$K$2-LEN(SOURCE!I1959)), "")&amp;
      SOURCE!J1959&amp;      IF(lookups!$L$2-LEN(SOURCE!J1959) &gt;= 0, REPT(" ",lookups!$L$2-LEN(SOURCE!J1959)), "")&amp;
" | "&amp; IF(lookups!$K$2-LEN(SOURCE!I1959) &gt;= 0, REPT(" ",lookups!$K$2-LEN(SOURCE!I1959)), "")&amp;
      SOURCE!K1959&amp;      IF(lookups!$L$2-LEN(SOURCE!K1959) &gt;= 0, REPT(" ",lookups!$M$2-LEN(SOURCE!K1959)), "")&amp;
" | "&amp; SOURCE!L1959&amp;      IF(lookups!$O$2-LEN(SOURCE!L1959) &gt;= 0, REPT(" ",lookups!$O$2-LEN(SOURCE!L1959)), "")&amp;
" | "&amp; SOURCE!M1959&amp;      IF(lookups!$P$2-LEN(SOURCE!M1959) &gt;= 0, REPT(" ",lookups!$P$2-LEN(SOURCE!M1959)), "")&amp;
      "},"&amp;IF(SOURCE!O1959&lt;&gt;"",""&amp;SOURCE!O1959,"")
 )
)
)</f>
        <v>/* 1915 */  { fnKeysManagement,             USER_43S,                    "WP43",                                        "WP43",                                        (0 &lt;&lt; TAM_MAX_BITS) |     0, CAT_NONE | SLS_UNCHANGED | US_UNCHANGED | EIM_DISABLED | PTP_DISABLED     },//J=V43</v>
      </c>
    </row>
    <row r="1960" spans="1:1">
      <c r="A1960" s="80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IF(lookups!$E$2-LEN(SOURCE!C1960) &gt;= 0, REPT(" ",lookups!$E$2-LEN(SOURCE!C1960)), "")&amp;
      SOURCE!D1960&amp;", "&amp; IF(lookups!$F$2-LEN(SOURCE!D1960) &gt;= 0, REPT(" ",lookups!$F$2-LEN(SOURCE!D1960)), "")&amp;
      SOURCE!E1960&amp;", "&amp; IF(lookups!$G$2-LEN(SOURCE!E1960) &gt;=0, REPT(" ",lookups!$G$2-LEN(SOURCE!E1960)), "")&amp;
      SOURCE!F1960&amp;", "&amp; IF(lookups!$H$2-LEN(SOURCE!F1960) &gt;= 0, REPT(" ",lookups!$H$2-LEN(SOURCE!F1960)+2), "")&amp;"("&amp;
      SUBSTITUTE(TEXT(SOURCE!G1960,"??0"),"  ","")&amp;" &lt;&lt; TAM_MAX_BITS) |"&amp; IF(lookups!$I$2-3 &gt;= 0, REPT(" ",MAX(1,lookups!$I$2-5+4+1-1-LEN(  IF(ISTEXT(SOURCE!H1960),SOURCE!H1960,  SUBSTITUTE(SUBSTITUTE(TEXT(SOURCE!H1960,"????0"),"  ","")," ",""))   ))), "")&amp;
       IF(ISTEXT(SOURCE!H1960),SOURCE!H1960, SUBSTITUTE(SUBSTITUTE(TEXT(SOURCE!H1960,"????0"),"  ","")," ",""))   &amp;","&amp; IF(lookups!$J$2-3 &gt;= 0, REPT(" ",lookups!$J$2-3-5), "")&amp;
      SOURCE!I1960&amp;
" | "&amp; IF(lookups!$K$2-LEN(SOURCE!I1960) &gt;= 0, REPT(" ",lookups!$K$2-LEN(SOURCE!I1960)), "")&amp;
      SOURCE!J1960&amp;      IF(lookups!$L$2-LEN(SOURCE!J1960) &gt;= 0, REPT(" ",lookups!$L$2-LEN(SOURCE!J1960)), "")&amp;
" | "&amp; IF(lookups!$K$2-LEN(SOURCE!I1960) &gt;= 0, REPT(" ",lookups!$K$2-LEN(SOURCE!I1960)), "")&amp;
      SOURCE!K1960&amp;      IF(lookups!$L$2-LEN(SOURCE!K1960) &gt;= 0, REPT(" ",lookups!$M$2-LEN(SOURCE!K1960)), "")&amp;
" | "&amp; SOURCE!L1960&amp;      IF(lookups!$O$2-LEN(SOURCE!L1960) &gt;= 0, REPT(" ",lookups!$O$2-LEN(SOURCE!L1960)), "")&amp;
" | "&amp; SOURCE!M1960&amp;      IF(lookups!$P$2-LEN(SOURCE!M1960) &gt;= 0, REPT(" ",lookups!$P$2-LEN(SOURCE!M1960)), "")&amp;
      "},"&amp;IF(SOURCE!O1960&lt;&gt;"",""&amp;SOURCE!O1960,"")
 )
)
)</f>
        <v>/* 1916 */  { fnKeysManagement,             USER_DM42,                   "DM42",                                        "DM42",                                        (0 &lt;&lt; TAM_MAX_BITS) |     0, CAT_NONE | SLS_UNCHANGED | US_UNCHANGED | EIM_DISABLED | PTP_DISABLED     },//J=V43</v>
      </c>
    </row>
    <row r="1961" spans="1:1">
      <c r="A1961" s="80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IF(lookups!$E$2-LEN(SOURCE!C1961) &gt;= 0, REPT(" ",lookups!$E$2-LEN(SOURCE!C1961)), "")&amp;
      SOURCE!D1961&amp;", "&amp; IF(lookups!$F$2-LEN(SOURCE!D1961) &gt;= 0, REPT(" ",lookups!$F$2-LEN(SOURCE!D1961)), "")&amp;
      SOURCE!E1961&amp;", "&amp; IF(lookups!$G$2-LEN(SOURCE!E1961) &gt;=0, REPT(" ",lookups!$G$2-LEN(SOURCE!E1961)), "")&amp;
      SOURCE!F1961&amp;", "&amp; IF(lookups!$H$2-LEN(SOURCE!F1961) &gt;= 0, REPT(" ",lookups!$H$2-LEN(SOURCE!F1961)+2), "")&amp;"("&amp;
      SUBSTITUTE(TEXT(SOURCE!G1961,"??0"),"  ","")&amp;" &lt;&lt; TAM_MAX_BITS) |"&amp; IF(lookups!$I$2-3 &gt;= 0, REPT(" ",MAX(1,lookups!$I$2-5+4+1-1-LEN(  IF(ISTEXT(SOURCE!H1961),SOURCE!H1961,  SUBSTITUTE(SUBSTITUTE(TEXT(SOURCE!H1961,"????0"),"  ","")," ",""))   ))), "")&amp;
       IF(ISTEXT(SOURCE!H1961),SOURCE!H1961, SUBSTITUTE(SUBSTITUTE(TEXT(SOURCE!H1961,"????0"),"  ","")," ",""))   &amp;","&amp; IF(lookups!$J$2-3 &gt;= 0, REPT(" ",lookups!$J$2-3-5), "")&amp;
      SOURCE!I1961&amp;
" | "&amp; IF(lookups!$K$2-LEN(SOURCE!I1961) &gt;= 0, REPT(" ",lookups!$K$2-LEN(SOURCE!I1961)), "")&amp;
      SOURCE!J1961&amp;      IF(lookups!$L$2-LEN(SOURCE!J1961) &gt;= 0, REPT(" ",lookups!$L$2-LEN(SOURCE!J1961)), "")&amp;
" | "&amp; IF(lookups!$K$2-LEN(SOURCE!I1961) &gt;= 0, REPT(" ",lookups!$K$2-LEN(SOURCE!I1961)), "")&amp;
      SOURCE!K1961&amp;      IF(lookups!$L$2-LEN(SOURCE!K1961) &gt;= 0, REPT(" ",lookups!$M$2-LEN(SOURCE!K1961)), "")&amp;
" | "&amp; SOURCE!L1961&amp;      IF(lookups!$O$2-LEN(SOURCE!L1961) &gt;= 0, REPT(" ",lookups!$O$2-LEN(SOURCE!L1961)), "")&amp;
" | "&amp; SOURCE!M1961&amp;      IF(lookups!$P$2-LEN(SOURCE!M1961) &gt;= 0, REPT(" ",lookups!$P$2-LEN(SOURCE!M1961)), "")&amp;
      "},"&amp;IF(SOURCE!O1961&lt;&gt;"",""&amp;SOURCE!O1961,"")
 )
)
)</f>
        <v>/* 1917 */  { SetSetting,                   PR_HPRP,                     "RP" STD_SUB_H STD_SUB_P,                      "RP" STD_SUB_H STD_SUB_P,                      (0 &lt;&lt; TAM_MAX_BITS) |     0, CAT_FNCT | SLS_UNCHANGED | US_UNCHANGED | EIM_DISABLED | PTP_DISABLED     },</v>
      </c>
    </row>
    <row r="1962" spans="1:1">
      <c r="A1962" s="80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IF(lookups!$E$2-LEN(SOURCE!C1962) &gt;= 0, REPT(" ",lookups!$E$2-LEN(SOURCE!C1962)), "")&amp;
      SOURCE!D1962&amp;", "&amp; IF(lookups!$F$2-LEN(SOURCE!D1962) &gt;= 0, REPT(" ",lookups!$F$2-LEN(SOURCE!D1962)), "")&amp;
      SOURCE!E1962&amp;", "&amp; IF(lookups!$G$2-LEN(SOURCE!E1962) &gt;=0, REPT(" ",lookups!$G$2-LEN(SOURCE!E1962)), "")&amp;
      SOURCE!F1962&amp;", "&amp; IF(lookups!$H$2-LEN(SOURCE!F1962) &gt;= 0, REPT(" ",lookups!$H$2-LEN(SOURCE!F1962)+2), "")&amp;"("&amp;
      SUBSTITUTE(TEXT(SOURCE!G1962,"??0"),"  ","")&amp;" &lt;&lt; TAM_MAX_BITS) |"&amp; IF(lookups!$I$2-3 &gt;= 0, REPT(" ",MAX(1,lookups!$I$2-5+4+1-1-LEN(  IF(ISTEXT(SOURCE!H1962),SOURCE!H1962,  SUBSTITUTE(SUBSTITUTE(TEXT(SOURCE!H1962,"????0"),"  ","")," ",""))   ))), "")&amp;
       IF(ISTEXT(SOURCE!H1962),SOURCE!H1962, SUBSTITUTE(SUBSTITUTE(TEXT(SOURCE!H1962,"????0"),"  ","")," ",""))   &amp;","&amp; IF(lookups!$J$2-3 &gt;= 0, REPT(" ",lookups!$J$2-3-5), "")&amp;
      SOURCE!I1962&amp;
" | "&amp; IF(lookups!$K$2-LEN(SOURCE!I1962) &gt;= 0, REPT(" ",lookups!$K$2-LEN(SOURCE!I1962)), "")&amp;
      SOURCE!J1962&amp;      IF(lookups!$L$2-LEN(SOURCE!J1962) &gt;= 0, REPT(" ",lookups!$L$2-LEN(SOURCE!J1962)), "")&amp;
" | "&amp; IF(lookups!$K$2-LEN(SOURCE!I1962) &gt;= 0, REPT(" ",lookups!$K$2-LEN(SOURCE!I1962)), "")&amp;
      SOURCE!K1962&amp;      IF(lookups!$L$2-LEN(SOURCE!K1962) &gt;= 0, REPT(" ",lookups!$M$2-LEN(SOURCE!K1962)), "")&amp;
" | "&amp; SOURCE!L1962&amp;      IF(lookups!$O$2-LEN(SOURCE!L1962) &gt;= 0, REPT(" ",lookups!$O$2-LEN(SOURCE!L1962)), "")&amp;
" | "&amp; SOURCE!M1962&amp;      IF(lookups!$P$2-LEN(SOURCE!M1962) &gt;= 0, REPT(" ",lookups!$P$2-LEN(SOURCE!M1962)), "")&amp;
      "},"&amp;IF(SOURCE!O1962&lt;&gt;"",""&amp;SOURCE!O1962,"")
 )
)
)</f>
        <v>/* 1918 */  { fnJM_GetXToNORMmode,          NOPARAM,                     "X to" STD_SIGMA "+",                          "X to" STD_SIGMA "+",                          (0 &lt;&lt; TAM_MAX_BITS) |     0, CAT_NONE | SLS_ENABLED   | US_UNCHANGED | EIM_DISABLED | PTP_DISABLED     },//JM USER NORMAL</v>
      </c>
    </row>
    <row r="1963" spans="1:1">
      <c r="A1963" s="80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IF(lookups!$E$2-LEN(SOURCE!C1963) &gt;= 0, REPT(" ",lookups!$E$2-LEN(SOURCE!C1963)), "")&amp;
      SOURCE!D1963&amp;", "&amp; IF(lookups!$F$2-LEN(SOURCE!D1963) &gt;= 0, REPT(" ",lookups!$F$2-LEN(SOURCE!D1963)), "")&amp;
      SOURCE!E1963&amp;", "&amp; IF(lookups!$G$2-LEN(SOURCE!E1963) &gt;=0, REPT(" ",lookups!$G$2-LEN(SOURCE!E1963)), "")&amp;
      SOURCE!F1963&amp;", "&amp; IF(lookups!$H$2-LEN(SOURCE!F1963) &gt;= 0, REPT(" ",lookups!$H$2-LEN(SOURCE!F1963)+2), "")&amp;"("&amp;
      SUBSTITUTE(TEXT(SOURCE!G1963,"??0"),"  ","")&amp;" &lt;&lt; TAM_MAX_BITS) |"&amp; IF(lookups!$I$2-3 &gt;= 0, REPT(" ",MAX(1,lookups!$I$2-5+4+1-1-LEN(  IF(ISTEXT(SOURCE!H1963),SOURCE!H1963,  SUBSTITUTE(SUBSTITUTE(TEXT(SOURCE!H1963,"????0"),"  ","")," ",""))   ))), "")&amp;
       IF(ISTEXT(SOURCE!H1963),SOURCE!H1963, SUBSTITUTE(SUBSTITUTE(TEXT(SOURCE!H1963,"????0"),"  ","")," ",""))   &amp;","&amp; IF(lookups!$J$2-3 &gt;= 0, REPT(" ",lookups!$J$2-3-5), "")&amp;
      SOURCE!I1963&amp;
" | "&amp; IF(lookups!$K$2-LEN(SOURCE!I1963) &gt;= 0, REPT(" ",lookups!$K$2-LEN(SOURCE!I1963)), "")&amp;
      SOURCE!J1963&amp;      IF(lookups!$L$2-LEN(SOURCE!J1963) &gt;= 0, REPT(" ",lookups!$L$2-LEN(SOURCE!J1963)), "")&amp;
" | "&amp; IF(lookups!$K$2-LEN(SOURCE!I1963) &gt;= 0, REPT(" ",lookups!$K$2-LEN(SOURCE!I1963)), "")&amp;
      SOURCE!K1963&amp;      IF(lookups!$L$2-LEN(SOURCE!K1963) &gt;= 0, REPT(" ",lookups!$M$2-LEN(SOURCE!K1963)), "")&amp;
" | "&amp; SOURCE!L1963&amp;      IF(lookups!$O$2-LEN(SOURCE!L1963) &gt;= 0, REPT(" ",lookups!$O$2-LEN(SOURCE!L1963)), "")&amp;
" | "&amp; SOURCE!M1963&amp;      IF(lookups!$P$2-LEN(SOURCE!M1963) &gt;= 0, REPT(" ",lookups!$P$2-LEN(SOURCE!M1963)), "")&amp;
      "},"&amp;IF(SOURCE!O1963&lt;&gt;"",""&amp;SOURCE!O1963,"")
 )
)
)</f>
        <v>/* 1919 */  { itemToBeCoded,                NOPARAM,                     "",                                            "reserve",                                     (0 &lt;&lt; TAM_MAX_BITS) |     0, CAT_NONE | SLS_UNCHANGED | US_UNCHANGED | EIM_DISABLED | PTP_DISABLED     },//placeholder</v>
      </c>
    </row>
    <row r="1964" spans="1:1">
      <c r="A1964" s="80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IF(lookups!$E$2-LEN(SOURCE!C1964) &gt;= 0, REPT(" ",lookups!$E$2-LEN(SOURCE!C1964)), "")&amp;
      SOURCE!D1964&amp;", "&amp; IF(lookups!$F$2-LEN(SOURCE!D1964) &gt;= 0, REPT(" ",lookups!$F$2-LEN(SOURCE!D1964)), "")&amp;
      SOURCE!E1964&amp;", "&amp; IF(lookups!$G$2-LEN(SOURCE!E1964) &gt;=0, REPT(" ",lookups!$G$2-LEN(SOURCE!E1964)), "")&amp;
      SOURCE!F1964&amp;", "&amp; IF(lookups!$H$2-LEN(SOURCE!F1964) &gt;= 0, REPT(" ",lookups!$H$2-LEN(SOURCE!F1964)+2), "")&amp;"("&amp;
      SUBSTITUTE(TEXT(SOURCE!G1964,"??0"),"  ","")&amp;" &lt;&lt; TAM_MAX_BITS) |"&amp; IF(lookups!$I$2-3 &gt;= 0, REPT(" ",MAX(1,lookups!$I$2-5+4+1-1-LEN(  IF(ISTEXT(SOURCE!H1964),SOURCE!H1964,  SUBSTITUTE(SUBSTITUTE(TEXT(SOURCE!H1964,"????0"),"  ","")," ",""))   ))), "")&amp;
       IF(ISTEXT(SOURCE!H1964),SOURCE!H1964, SUBSTITUTE(SUBSTITUTE(TEXT(SOURCE!H1964,"????0"),"  ","")," ",""))   &amp;","&amp; IF(lookups!$J$2-3 &gt;= 0, REPT(" ",lookups!$J$2-3-5), "")&amp;
      SOURCE!I1964&amp;
" | "&amp; IF(lookups!$K$2-LEN(SOURCE!I1964) &gt;= 0, REPT(" ",lookups!$K$2-LEN(SOURCE!I1964)), "")&amp;
      SOURCE!J1964&amp;      IF(lookups!$L$2-LEN(SOURCE!J1964) &gt;= 0, REPT(" ",lookups!$L$2-LEN(SOURCE!J1964)), "")&amp;
" | "&amp; IF(lookups!$K$2-LEN(SOURCE!I1964) &gt;= 0, REPT(" ",lookups!$K$2-LEN(SOURCE!I1964)), "")&amp;
      SOURCE!K1964&amp;      IF(lookups!$L$2-LEN(SOURCE!K1964) &gt;= 0, REPT(" ",lookups!$M$2-LEN(SOURCE!K1964)), "")&amp;
" | "&amp; SOURCE!L1964&amp;      IF(lookups!$O$2-LEN(SOURCE!L1964) &gt;= 0, REPT(" ",lookups!$O$2-LEN(SOURCE!L1964)), "")&amp;
" | "&amp; SOURCE!M1964&amp;      IF(lookups!$P$2-LEN(SOURCE!M1964) &gt;= 0, REPT(" ",lookups!$P$2-LEN(SOURCE!M1964)), "")&amp;
      "},"&amp;IF(SOURCE!O1964&lt;&gt;"",""&amp;SOURCE!O1964,"")
 )
)
)</f>
        <v>/* 1920 */  { itemToBeCoded,                NOPARAM,                     STD_SIGMA "+NRM",                              STD_SIGMA "+NRM",                              (0 &lt;&lt; TAM_MAX_BITS) |     0, CAT_MENU | SLS_UNCHANGED | US_UNCHANGED | EIM_DISABLED | PTP_DISABLED     },</v>
      </c>
    </row>
    <row r="1965" spans="1:1">
      <c r="A1965" s="80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IF(lookups!$E$2-LEN(SOURCE!C1965) &gt;= 0, REPT(" ",lookups!$E$2-LEN(SOURCE!C1965)), "")&amp;
      SOURCE!D1965&amp;", "&amp; IF(lookups!$F$2-LEN(SOURCE!D1965) &gt;= 0, REPT(" ",lookups!$F$2-LEN(SOURCE!D1965)), "")&amp;
      SOURCE!E1965&amp;", "&amp; IF(lookups!$G$2-LEN(SOURCE!E1965) &gt;=0, REPT(" ",lookups!$G$2-LEN(SOURCE!E1965)), "")&amp;
      SOURCE!F1965&amp;", "&amp; IF(lookups!$H$2-LEN(SOURCE!F1965) &gt;= 0, REPT(" ",lookups!$H$2-LEN(SOURCE!F1965)+2), "")&amp;"("&amp;
      SUBSTITUTE(TEXT(SOURCE!G1965,"??0"),"  ","")&amp;" &lt;&lt; TAM_MAX_BITS) |"&amp; IF(lookups!$I$2-3 &gt;= 0, REPT(" ",MAX(1,lookups!$I$2-5+4+1-1-LEN(  IF(ISTEXT(SOURCE!H1965),SOURCE!H1965,  SUBSTITUTE(SUBSTITUTE(TEXT(SOURCE!H1965,"????0"),"  ","")," ",""))   ))), "")&amp;
       IF(ISTEXT(SOURCE!H1965),SOURCE!H1965, SUBSTITUTE(SUBSTITUTE(TEXT(SOURCE!H1965,"????0"),"  ","")," ",""))   &amp;","&amp; IF(lookups!$J$2-3 &gt;= 0, REPT(" ",lookups!$J$2-3-5), "")&amp;
      SOURCE!I1965&amp;
" | "&amp; IF(lookups!$K$2-LEN(SOURCE!I1965) &gt;= 0, REPT(" ",lookups!$K$2-LEN(SOURCE!I1965)), "")&amp;
      SOURCE!J1965&amp;      IF(lookups!$L$2-LEN(SOURCE!J1965) &gt;= 0, REPT(" ",lookups!$L$2-LEN(SOURCE!J1965)), "")&amp;
" | "&amp; IF(lookups!$K$2-LEN(SOURCE!I1965) &gt;= 0, REPT(" ",lookups!$K$2-LEN(SOURCE!I1965)), "")&amp;
      SOURCE!K1965&amp;      IF(lookups!$L$2-LEN(SOURCE!K1965) &gt;= 0, REPT(" ",lookups!$M$2-LEN(SOURCE!K1965)), "")&amp;
" | "&amp; SOURCE!L1965&amp;      IF(lookups!$O$2-LEN(SOURCE!L1965) &gt;= 0, REPT(" ",lookups!$O$2-LEN(SOURCE!L1965)), "")&amp;
" | "&amp; SOURCE!M1965&amp;      IF(lookups!$P$2-LEN(SOURCE!M1965) &gt;= 0, REPT(" ",lookups!$P$2-LEN(SOURCE!M1965)), "")&amp;
      "},"&amp;IF(SOURCE!O1965&lt;&gt;"",""&amp;SOURCE!O1965,"")
 )
)
)</f>
        <v>/* 1921 */  { itemToBeCoded,                NOPARAM,                     "HOME",                                        "HOME",                                        (0 &lt;&lt; TAM_MAX_BITS) |     0, CAT_MENU | SLS_UNCHANGED | US_UNCHANGED | EIM_DISABLED | PTP_DISABLED     },//JM HOME</v>
      </c>
    </row>
    <row r="1966" spans="1:1">
      <c r="A1966" s="80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IF(lookups!$E$2-LEN(SOURCE!C1966) &gt;= 0, REPT(" ",lookups!$E$2-LEN(SOURCE!C1966)), "")&amp;
      SOURCE!D1966&amp;", "&amp; IF(lookups!$F$2-LEN(SOURCE!D1966) &gt;= 0, REPT(" ",lookups!$F$2-LEN(SOURCE!D1966)), "")&amp;
      SOURCE!E1966&amp;", "&amp; IF(lookups!$G$2-LEN(SOURCE!E1966) &gt;=0, REPT(" ",lookups!$G$2-LEN(SOURCE!E1966)), "")&amp;
      SOURCE!F1966&amp;", "&amp; IF(lookups!$H$2-LEN(SOURCE!F1966) &gt;= 0, REPT(" ",lookups!$H$2-LEN(SOURCE!F1966)+2), "")&amp;"("&amp;
      SUBSTITUTE(TEXT(SOURCE!G1966,"??0"),"  ","")&amp;" &lt;&lt; TAM_MAX_BITS) |"&amp; IF(lookups!$I$2-3 &gt;= 0, REPT(" ",MAX(1,lookups!$I$2-5+4+1-1-LEN(  IF(ISTEXT(SOURCE!H1966),SOURCE!H1966,  SUBSTITUTE(SUBSTITUTE(TEXT(SOURCE!H1966,"????0"),"  ","")," ",""))   ))), "")&amp;
       IF(ISTEXT(SOURCE!H1966),SOURCE!H1966, SUBSTITUTE(SUBSTITUTE(TEXT(SOURCE!H1966,"????0"),"  ","")," ",""))   &amp;","&amp; IF(lookups!$J$2-3 &gt;= 0, REPT(" ",lookups!$J$2-3-5), "")&amp;
      SOURCE!I1966&amp;
" | "&amp; IF(lookups!$K$2-LEN(SOURCE!I1966) &gt;= 0, REPT(" ",lookups!$K$2-LEN(SOURCE!I1966)), "")&amp;
      SOURCE!J1966&amp;      IF(lookups!$L$2-LEN(SOURCE!J1966) &gt;= 0, REPT(" ",lookups!$L$2-LEN(SOURCE!J1966)), "")&amp;
" | "&amp; IF(lookups!$K$2-LEN(SOURCE!I1966) &gt;= 0, REPT(" ",lookups!$K$2-LEN(SOURCE!I1966)), "")&amp;
      SOURCE!K1966&amp;      IF(lookups!$L$2-LEN(SOURCE!K1966) &gt;= 0, REPT(" ",lookups!$M$2-LEN(SOURCE!K1966)), "")&amp;
" | "&amp; SOURCE!L1966&amp;      IF(lookups!$O$2-LEN(SOURCE!L1966) &gt;= 0, REPT(" ",lookups!$O$2-LEN(SOURCE!L1966)), "")&amp;
" | "&amp; SOURCE!M1966&amp;      IF(lookups!$P$2-LEN(SOURCE!M1966) &gt;= 0, REPT(" ",lookups!$P$2-LEN(SOURCE!M1966)), "")&amp;
      "},"&amp;IF(SOURCE!O1966&lt;&gt;"",""&amp;SOURCE!O1966,"")
 )
)
)</f>
        <v>/* 1922 */  { itemToBeCoded,                NOPARAM,                     "ALPHA",                                       "ALPHA",                                       (0 &lt;&lt; TAM_MAX_BITS) |     0, CAT_MENU | SLS_UNCHANGED | US_UNCHANGED | EIM_DISABLED | PTP_DISABLED     },//JM ALPHA</v>
      </c>
    </row>
    <row r="1967" spans="1:1">
      <c r="A1967" s="80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IF(lookups!$E$2-LEN(SOURCE!C1967) &gt;= 0, REPT(" ",lookups!$E$2-LEN(SOURCE!C1967)), "")&amp;
      SOURCE!D1967&amp;", "&amp; IF(lookups!$F$2-LEN(SOURCE!D1967) &gt;= 0, REPT(" ",lookups!$F$2-LEN(SOURCE!D1967)), "")&amp;
      SOURCE!E1967&amp;", "&amp; IF(lookups!$G$2-LEN(SOURCE!E1967) &gt;=0, REPT(" ",lookups!$G$2-LEN(SOURCE!E1967)), "")&amp;
      SOURCE!F1967&amp;", "&amp; IF(lookups!$H$2-LEN(SOURCE!F1967) &gt;= 0, REPT(" ",lookups!$H$2-LEN(SOURCE!F1967)+2), "")&amp;"("&amp;
      SUBSTITUTE(TEXT(SOURCE!G1967,"??0"),"  ","")&amp;" &lt;&lt; TAM_MAX_BITS) |"&amp; IF(lookups!$I$2-3 &gt;= 0, REPT(" ",MAX(1,lookups!$I$2-5+4+1-1-LEN(  IF(ISTEXT(SOURCE!H1967),SOURCE!H1967,  SUBSTITUTE(SUBSTITUTE(TEXT(SOURCE!H1967,"????0"),"  ","")," ",""))   ))), "")&amp;
       IF(ISTEXT(SOURCE!H1967),SOURCE!H1967, SUBSTITUTE(SUBSTITUTE(TEXT(SOURCE!H1967,"????0"),"  ","")," ",""))   &amp;","&amp; IF(lookups!$J$2-3 &gt;= 0, REPT(" ",lookups!$J$2-3-5), "")&amp;
      SOURCE!I1967&amp;
" | "&amp; IF(lookups!$K$2-LEN(SOURCE!I1967) &gt;= 0, REPT(" ",lookups!$K$2-LEN(SOURCE!I1967)), "")&amp;
      SOURCE!J1967&amp;      IF(lookups!$L$2-LEN(SOURCE!J1967) &gt;= 0, REPT(" ",lookups!$L$2-LEN(SOURCE!J1967)), "")&amp;
" | "&amp; IF(lookups!$K$2-LEN(SOURCE!I1967) &gt;= 0, REPT(" ",lookups!$K$2-LEN(SOURCE!I1967)), "")&amp;
      SOURCE!K1967&amp;      IF(lookups!$L$2-LEN(SOURCE!K1967) &gt;= 0, REPT(" ",lookups!$M$2-LEN(SOURCE!K1967)), "")&amp;
" | "&amp; SOURCE!L1967&amp;      IF(lookups!$O$2-LEN(SOURCE!L1967) &gt;= 0, REPT(" ",lookups!$O$2-LEN(SOURCE!L1967)), "")&amp;
" | "&amp; SOURCE!M1967&amp;      IF(lookups!$P$2-LEN(SOURCE!M1967) &gt;= 0, REPT(" ",lookups!$P$2-LEN(SOURCE!M1967)), "")&amp;
      "},"&amp;IF(SOURCE!O1967&lt;&gt;"",""&amp;SOURCE!O1967,"")
 )
)
)</f>
        <v>/* 1923 */  { itemToBeCoded,                NOPARAM,                     "BASE",                                        "BASE",                                        (0 &lt;&lt; TAM_MAX_BITS) |     0, CAT_MENU | SLS_UNCHANGED | US_UNCHANGED | EIM_DISABLED | PTP_DISABLED     },//JM BASE</v>
      </c>
    </row>
    <row r="1968" spans="1:1">
      <c r="A1968" s="80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IF(lookups!$E$2-LEN(SOURCE!C1968) &gt;= 0, REPT(" ",lookups!$E$2-LEN(SOURCE!C1968)), "")&amp;
      SOURCE!D1968&amp;", "&amp; IF(lookups!$F$2-LEN(SOURCE!D1968) &gt;= 0, REPT(" ",lookups!$F$2-LEN(SOURCE!D1968)), "")&amp;
      SOURCE!E1968&amp;", "&amp; IF(lookups!$G$2-LEN(SOURCE!E1968) &gt;=0, REPT(" ",lookups!$G$2-LEN(SOURCE!E1968)), "")&amp;
      SOURCE!F1968&amp;", "&amp; IF(lookups!$H$2-LEN(SOURCE!F1968) &gt;= 0, REPT(" ",lookups!$H$2-LEN(SOURCE!F1968)+2), "")&amp;"("&amp;
      SUBSTITUTE(TEXT(SOURCE!G1968,"??0"),"  ","")&amp;" &lt;&lt; TAM_MAX_BITS) |"&amp; IF(lookups!$I$2-3 &gt;= 0, REPT(" ",MAX(1,lookups!$I$2-5+4+1-1-LEN(  IF(ISTEXT(SOURCE!H1968),SOURCE!H1968,  SUBSTITUTE(SUBSTITUTE(TEXT(SOURCE!H1968,"????0"),"  ","")," ",""))   ))), "")&amp;
       IF(ISTEXT(SOURCE!H1968),SOURCE!H1968, SUBSTITUTE(SUBSTITUTE(TEXT(SOURCE!H1968,"????0"),"  ","")," ",""))   &amp;","&amp; IF(lookups!$J$2-3 &gt;= 0, REPT(" ",lookups!$J$2-3-5), "")&amp;
      SOURCE!I1968&amp;
" | "&amp; IF(lookups!$K$2-LEN(SOURCE!I1968) &gt;= 0, REPT(" ",lookups!$K$2-LEN(SOURCE!I1968)), "")&amp;
      SOURCE!J1968&amp;      IF(lookups!$L$2-LEN(SOURCE!J1968) &gt;= 0, REPT(" ",lookups!$L$2-LEN(SOURCE!J1968)), "")&amp;
" | "&amp; IF(lookups!$K$2-LEN(SOURCE!I1968) &gt;= 0, REPT(" ",lookups!$K$2-LEN(SOURCE!I1968)), "")&amp;
      SOURCE!K1968&amp;      IF(lookups!$L$2-LEN(SOURCE!K1968) &gt;= 0, REPT(" ",lookups!$M$2-LEN(SOURCE!K1968)), "")&amp;
" | "&amp; SOURCE!L1968&amp;      IF(lookups!$O$2-LEN(SOURCE!L1968) &gt;= 0, REPT(" ",lookups!$O$2-LEN(SOURCE!L1968)), "")&amp;
" | "&amp; SOURCE!M1968&amp;      IF(lookups!$P$2-LEN(SOURCE!M1968) &gt;= 0, REPT(" ",lookups!$P$2-LEN(SOURCE!M1968)), "")&amp;
      "},"&amp;IF(SOURCE!O1968&lt;&gt;"",""&amp;SOURCE!O1968,"")
 )
)
)</f>
        <v>/* 1924 */  { itemToBeCoded,                NOPARAM,                     "XEQM",                                        "XEQM",                                        (0 &lt;&lt; TAM_MAX_BITS) |     0, CAT_MENU | SLS_UNCHANGED | US_UNCHANGED | EIM_DISABLED | PTP_DISABLED     },</v>
      </c>
    </row>
    <row r="1969" spans="1:1">
      <c r="A1969" s="80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IF(lookups!$E$2-LEN(SOURCE!C1969) &gt;= 0, REPT(" ",lookups!$E$2-LEN(SOURCE!C1969)), "")&amp;
      SOURCE!D1969&amp;", "&amp; IF(lookups!$F$2-LEN(SOURCE!D1969) &gt;= 0, REPT(" ",lookups!$F$2-LEN(SOURCE!D1969)), "")&amp;
      SOURCE!E1969&amp;", "&amp; IF(lookups!$G$2-LEN(SOURCE!E1969) &gt;=0, REPT(" ",lookups!$G$2-LEN(SOURCE!E1969)), "")&amp;
      SOURCE!F1969&amp;", "&amp; IF(lookups!$H$2-LEN(SOURCE!F1969) &gt;= 0, REPT(" ",lookups!$H$2-LEN(SOURCE!F1969)+2), "")&amp;"("&amp;
      SUBSTITUTE(TEXT(SOURCE!G1969,"??0"),"  ","")&amp;" &lt;&lt; TAM_MAX_BITS) |"&amp; IF(lookups!$I$2-3 &gt;= 0, REPT(" ",MAX(1,lookups!$I$2-5+4+1-1-LEN(  IF(ISTEXT(SOURCE!H1969),SOURCE!H1969,  SUBSTITUTE(SUBSTITUTE(TEXT(SOURCE!H1969,"????0"),"  ","")," ",""))   ))), "")&amp;
       IF(ISTEXT(SOURCE!H1969),SOURCE!H1969, SUBSTITUTE(SUBSTITUTE(TEXT(SOURCE!H1969,"????0"),"  ","")," ",""))   &amp;","&amp; IF(lookups!$J$2-3 &gt;= 0, REPT(" ",lookups!$J$2-3-5), "")&amp;
      SOURCE!I1969&amp;
" | "&amp; IF(lookups!$K$2-LEN(SOURCE!I1969) &gt;= 0, REPT(" ",lookups!$K$2-LEN(SOURCE!I1969)), "")&amp;
      SOURCE!J1969&amp;      IF(lookups!$L$2-LEN(SOURCE!J1969) &gt;= 0, REPT(" ",lookups!$L$2-LEN(SOURCE!J1969)), "")&amp;
" | "&amp; IF(lookups!$K$2-LEN(SOURCE!I1969) &gt;= 0, REPT(" ",lookups!$K$2-LEN(SOURCE!I1969)), "")&amp;
      SOURCE!K1969&amp;      IF(lookups!$L$2-LEN(SOURCE!K1969) &gt;= 0, REPT(" ",lookups!$M$2-LEN(SOURCE!K1969)), "")&amp;
" | "&amp; SOURCE!L1969&amp;      IF(lookups!$O$2-LEN(SOURCE!L1969) &gt;= 0, REPT(" ",lookups!$O$2-LEN(SOURCE!L1969)), "")&amp;
" | "&amp; SOURCE!M1969&amp;      IF(lookups!$P$2-LEN(SOURCE!M1969) &gt;= 0, REPT(" ",lookups!$P$2-LEN(SOURCE!M1969)), "")&amp;
      "},"&amp;IF(SOURCE!O1969&lt;&gt;"",""&amp;SOURCE!O1969,"")
 )
)
)</f>
        <v>/* 1925 */  { itemToBeCoded,                NOPARAM,                     "ELEC",                                        "ELEC",                                        (0 &lt;&lt; TAM_MAX_BITS) |     0, CAT_MENU | SLS_UNCHANGED | US_ENABLED   | EIM_DISABLED | PTP_DISABLED     },//JM EE</v>
      </c>
    </row>
    <row r="1970" spans="1:1">
      <c r="A1970" s="80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IF(lookups!$E$2-LEN(SOURCE!C1970) &gt;= 0, REPT(" ",lookups!$E$2-LEN(SOURCE!C1970)), "")&amp;
      SOURCE!D1970&amp;", "&amp; IF(lookups!$F$2-LEN(SOURCE!D1970) &gt;= 0, REPT(" ",lookups!$F$2-LEN(SOURCE!D1970)), "")&amp;
      SOURCE!E1970&amp;", "&amp; IF(lookups!$G$2-LEN(SOURCE!E1970) &gt;=0, REPT(" ",lookups!$G$2-LEN(SOURCE!E1970)), "")&amp;
      SOURCE!F1970&amp;", "&amp; IF(lookups!$H$2-LEN(SOURCE!F1970) &gt;= 0, REPT(" ",lookups!$H$2-LEN(SOURCE!F1970)+2), "")&amp;"("&amp;
      SUBSTITUTE(TEXT(SOURCE!G1970,"??0"),"  ","")&amp;" &lt;&lt; TAM_MAX_BITS) |"&amp; IF(lookups!$I$2-3 &gt;= 0, REPT(" ",MAX(1,lookups!$I$2-5+4+1-1-LEN(  IF(ISTEXT(SOURCE!H1970),SOURCE!H1970,  SUBSTITUTE(SUBSTITUTE(TEXT(SOURCE!H1970,"????0"),"  ","")," ",""))   ))), "")&amp;
       IF(ISTEXT(SOURCE!H1970),SOURCE!H1970, SUBSTITUTE(SUBSTITUTE(TEXT(SOURCE!H1970,"????0"),"  ","")," ",""))   &amp;","&amp; IF(lookups!$J$2-3 &gt;= 0, REPT(" ",lookups!$J$2-3-5), "")&amp;
      SOURCE!I1970&amp;
" | "&amp; IF(lookups!$K$2-LEN(SOURCE!I1970) &gt;= 0, REPT(" ",lookups!$K$2-LEN(SOURCE!I1970)), "")&amp;
      SOURCE!J1970&amp;      IF(lookups!$L$2-LEN(SOURCE!J1970) &gt;= 0, REPT(" ",lookups!$L$2-LEN(SOURCE!J1970)), "")&amp;
" | "&amp; IF(lookups!$K$2-LEN(SOURCE!I1970) &gt;= 0, REPT(" ",lookups!$K$2-LEN(SOURCE!I1970)), "")&amp;
      SOURCE!K1970&amp;      IF(lookups!$L$2-LEN(SOURCE!K1970) &gt;= 0, REPT(" ",lookups!$M$2-LEN(SOURCE!K1970)), "")&amp;
" | "&amp; SOURCE!L1970&amp;      IF(lookups!$O$2-LEN(SOURCE!L1970) &gt;= 0, REPT(" ",lookups!$O$2-LEN(SOURCE!L1970)), "")&amp;
" | "&amp; SOURCE!M1970&amp;      IF(lookups!$P$2-LEN(SOURCE!M1970) &gt;= 0, REPT(" ",lookups!$P$2-LEN(SOURCE!M1970)), "")&amp;
      "},"&amp;IF(SOURCE!O1970&lt;&gt;"",""&amp;SOURCE!O1970,"")
 )
)
)</f>
        <v>/* 1926 */  { fnT_ARROW,                    ITM_T_UP_ARROW,              "",                                            STD_UP_ARROW,                                  (0 &lt;&lt; TAM_MAX_BITS) |     0, CAT_NONE | SLS_UNCHANGED | US_UNCHANGED | EIM_DISABLED | PTP_DISABLED     },</v>
      </c>
    </row>
    <row r="1971" spans="1:1">
      <c r="A1971" s="80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IF(lookups!$E$2-LEN(SOURCE!C1971) &gt;= 0, REPT(" ",lookups!$E$2-LEN(SOURCE!C1971)), "")&amp;
      SOURCE!D1971&amp;", "&amp; IF(lookups!$F$2-LEN(SOURCE!D1971) &gt;= 0, REPT(" ",lookups!$F$2-LEN(SOURCE!D1971)), "")&amp;
      SOURCE!E1971&amp;", "&amp; IF(lookups!$G$2-LEN(SOURCE!E1971) &gt;=0, REPT(" ",lookups!$G$2-LEN(SOURCE!E1971)), "")&amp;
      SOURCE!F1971&amp;", "&amp; IF(lookups!$H$2-LEN(SOURCE!F1971) &gt;= 0, REPT(" ",lookups!$H$2-LEN(SOURCE!F1971)+2), "")&amp;"("&amp;
      SUBSTITUTE(TEXT(SOURCE!G1971,"??0"),"  ","")&amp;" &lt;&lt; TAM_MAX_BITS) |"&amp; IF(lookups!$I$2-3 &gt;= 0, REPT(" ",MAX(1,lookups!$I$2-5+4+1-1-LEN(  IF(ISTEXT(SOURCE!H1971),SOURCE!H1971,  SUBSTITUTE(SUBSTITUTE(TEXT(SOURCE!H1971,"????0"),"  ","")," ",""))   ))), "")&amp;
       IF(ISTEXT(SOURCE!H1971),SOURCE!H1971, SUBSTITUTE(SUBSTITUTE(TEXT(SOURCE!H1971,"????0"),"  ","")," ",""))   &amp;","&amp; IF(lookups!$J$2-3 &gt;= 0, REPT(" ",lookups!$J$2-3-5), "")&amp;
      SOURCE!I1971&amp;
" | "&amp; IF(lookups!$K$2-LEN(SOURCE!I1971) &gt;= 0, REPT(" ",lookups!$K$2-LEN(SOURCE!I1971)), "")&amp;
      SOURCE!J1971&amp;      IF(lookups!$L$2-LEN(SOURCE!J1971) &gt;= 0, REPT(" ",lookups!$L$2-LEN(SOURCE!J1971)), "")&amp;
" | "&amp; IF(lookups!$K$2-LEN(SOURCE!I1971) &gt;= 0, REPT(" ",lookups!$K$2-LEN(SOURCE!I1971)), "")&amp;
      SOURCE!K1971&amp;      IF(lookups!$L$2-LEN(SOURCE!K1971) &gt;= 0, REPT(" ",lookups!$M$2-LEN(SOURCE!K1971)), "")&amp;
" | "&amp; SOURCE!L1971&amp;      IF(lookups!$O$2-LEN(SOURCE!L1971) &gt;= 0, REPT(" ",lookups!$O$2-LEN(SOURCE!L1971)), "")&amp;
" | "&amp; SOURCE!M1971&amp;      IF(lookups!$P$2-LEN(SOURCE!M1971) &gt;= 0, REPT(" ",lookups!$P$2-LEN(SOURCE!M1971)), "")&amp;
      "},"&amp;IF(SOURCE!O1971&lt;&gt;"",""&amp;SOURCE!O1971,"")
 )
)
)</f>
        <v>/* 1927 */  { itemToBeCoded,                NOPARAM,                     "KEYS",                                        "KEYS",                                        (0 &lt;&lt; TAM_MAX_BITS) |     0, CAT_MENU | SLS_UNCHANGED | US_UNCHANGED | EIM_DISABLED | PTP_DISABLED     },</v>
      </c>
    </row>
    <row r="1972" spans="1:1">
      <c r="A1972" s="80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IF(lookups!$E$2-LEN(SOURCE!C1972) &gt;= 0, REPT(" ",lookups!$E$2-LEN(SOURCE!C1972)), "")&amp;
      SOURCE!D1972&amp;", "&amp; IF(lookups!$F$2-LEN(SOURCE!D1972) &gt;= 0, REPT(" ",lookups!$F$2-LEN(SOURCE!D1972)), "")&amp;
      SOURCE!E1972&amp;", "&amp; IF(lookups!$G$2-LEN(SOURCE!E1972) &gt;=0, REPT(" ",lookups!$G$2-LEN(SOURCE!E1972)), "")&amp;
      SOURCE!F1972&amp;", "&amp; IF(lookups!$H$2-LEN(SOURCE!F1972) &gt;= 0, REPT(" ",lookups!$H$2-LEN(SOURCE!F1972)+2), "")&amp;"("&amp;
      SUBSTITUTE(TEXT(SOURCE!G1972,"??0"),"  ","")&amp;" &lt;&lt; TAM_MAX_BITS) |"&amp; IF(lookups!$I$2-3 &gt;= 0, REPT(" ",MAX(1,lookups!$I$2-5+4+1-1-LEN(  IF(ISTEXT(SOURCE!H1972),SOURCE!H1972,  SUBSTITUTE(SUBSTITUTE(TEXT(SOURCE!H1972,"????0"),"  ","")," ",""))   ))), "")&amp;
       IF(ISTEXT(SOURCE!H1972),SOURCE!H1972, SUBSTITUTE(SUBSTITUTE(TEXT(SOURCE!H1972,"????0"),"  ","")," ",""))   &amp;","&amp; IF(lookups!$J$2-3 &gt;= 0, REPT(" ",lookups!$J$2-3-5), "")&amp;
      SOURCE!I1972&amp;
" | "&amp; IF(lookups!$K$2-LEN(SOURCE!I1972) &gt;= 0, REPT(" ",lookups!$K$2-LEN(SOURCE!I1972)), "")&amp;
      SOURCE!J1972&amp;      IF(lookups!$L$2-LEN(SOURCE!J1972) &gt;= 0, REPT(" ",lookups!$L$2-LEN(SOURCE!J1972)), "")&amp;
" | "&amp; IF(lookups!$K$2-LEN(SOURCE!I1972) &gt;= 0, REPT(" ",lookups!$K$2-LEN(SOURCE!I1972)), "")&amp;
      SOURCE!K1972&amp;      IF(lookups!$L$2-LEN(SOURCE!K1972) &gt;= 0, REPT(" ",lookups!$M$2-LEN(SOURCE!K1972)), "")&amp;
" | "&amp; SOURCE!L1972&amp;      IF(lookups!$O$2-LEN(SOURCE!L1972) &gt;= 0, REPT(" ",lookups!$O$2-LEN(SOURCE!L1972)), "")&amp;
" | "&amp; SOURCE!M1972&amp;      IF(lookups!$P$2-LEN(SOURCE!M1972) &gt;= 0, REPT(" ",lookups!$P$2-LEN(SOURCE!M1972)), "")&amp;
      "},"&amp;IF(SOURCE!O1972&lt;&gt;"",""&amp;SOURCE!O1972,"")
 )
)
)</f>
        <v>/* 1928 */  { fnT_ARROW,                    ITM_T_DOWN_ARROW,            "",                                            STD_DOWN_ARROW,                                (0 &lt;&lt; TAM_MAX_BITS) |     0, CAT_NONE | SLS_UNCHANGED | US_UNCHANGED | EIM_DISABLED | PTP_DISABLED     },</v>
      </c>
    </row>
    <row r="1973" spans="1:1">
      <c r="A1973" s="80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IF(lookups!$E$2-LEN(SOURCE!C1973) &gt;= 0, REPT(" ",lookups!$E$2-LEN(SOURCE!C1973)), "")&amp;
      SOURCE!D1973&amp;", "&amp; IF(lookups!$F$2-LEN(SOURCE!D1973) &gt;= 0, REPT(" ",lookups!$F$2-LEN(SOURCE!D1973)), "")&amp;
      SOURCE!E1973&amp;", "&amp; IF(lookups!$G$2-LEN(SOURCE!E1973) &gt;=0, REPT(" ",lookups!$G$2-LEN(SOURCE!E1973)), "")&amp;
      SOURCE!F1973&amp;", "&amp; IF(lookups!$H$2-LEN(SOURCE!F1973) &gt;= 0, REPT(" ",lookups!$H$2-LEN(SOURCE!F1973)+2), "")&amp;"("&amp;
      SUBSTITUTE(TEXT(SOURCE!G1973,"??0"),"  ","")&amp;" &lt;&lt; TAM_MAX_BITS) |"&amp; IF(lookups!$I$2-3 &gt;= 0, REPT(" ",MAX(1,lookups!$I$2-5+4+1-1-LEN(  IF(ISTEXT(SOURCE!H1973),SOURCE!H1973,  SUBSTITUTE(SUBSTITUTE(TEXT(SOURCE!H1973,"????0"),"  ","")," ",""))   ))), "")&amp;
       IF(ISTEXT(SOURCE!H1973),SOURCE!H1973, SUBSTITUTE(SUBSTITUTE(TEXT(SOURCE!H1973,"????0"),"  ","")," ",""))   &amp;","&amp; IF(lookups!$J$2-3 &gt;= 0, REPT(" ",lookups!$J$2-3-5), "")&amp;
      SOURCE!I1973&amp;
" | "&amp; IF(lookups!$K$2-LEN(SOURCE!I1973) &gt;= 0, REPT(" ",lookups!$K$2-LEN(SOURCE!I1973)), "")&amp;
      SOURCE!J1973&amp;      IF(lookups!$L$2-LEN(SOURCE!J1973) &gt;= 0, REPT(" ",lookups!$L$2-LEN(SOURCE!J1973)), "")&amp;
" | "&amp; IF(lookups!$K$2-LEN(SOURCE!I1973) &gt;= 0, REPT(" ",lookups!$K$2-LEN(SOURCE!I1973)), "")&amp;
      SOURCE!K1973&amp;      IF(lookups!$L$2-LEN(SOURCE!K1973) &gt;= 0, REPT(" ",lookups!$M$2-LEN(SOURCE!K1973)), "")&amp;
" | "&amp; SOURCE!L1973&amp;      IF(lookups!$O$2-LEN(SOURCE!L1973) &gt;= 0, REPT(" ",lookups!$O$2-LEN(SOURCE!L1973)), "")&amp;
" | "&amp; SOURCE!M1973&amp;      IF(lookups!$P$2-LEN(SOURCE!M1973) &gt;= 0, REPT(" ",lookups!$P$2-LEN(SOURCE!M1973)), "")&amp;
      "},"&amp;IF(SOURCE!O1973&lt;&gt;"",""&amp;SOURCE!O1973,"")
 )
)
)</f>
        <v>/* 1929 */  { fnT_ARROW,                    ITM_T_HOME,                  "",                                            "HOME",                                        (0 &lt;&lt; TAM_MAX_BITS) |     0, CAT_NONE | SLS_UNCHANGED | US_UNCHANGED | EIM_DISABLED | PTP_DISABLED     },</v>
      </c>
    </row>
    <row r="1974" spans="1:1">
      <c r="A1974" s="80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IF(lookups!$E$2-LEN(SOURCE!C1974) &gt;= 0, REPT(" ",lookups!$E$2-LEN(SOURCE!C1974)), "")&amp;
      SOURCE!D1974&amp;", "&amp; IF(lookups!$F$2-LEN(SOURCE!D1974) &gt;= 0, REPT(" ",lookups!$F$2-LEN(SOURCE!D1974)), "")&amp;
      SOURCE!E1974&amp;", "&amp; IF(lookups!$G$2-LEN(SOURCE!E1974) &gt;=0, REPT(" ",lookups!$G$2-LEN(SOURCE!E1974)), "")&amp;
      SOURCE!F1974&amp;", "&amp; IF(lookups!$H$2-LEN(SOURCE!F1974) &gt;= 0, REPT(" ",lookups!$H$2-LEN(SOURCE!F1974)+2), "")&amp;"("&amp;
      SUBSTITUTE(TEXT(SOURCE!G1974,"??0"),"  ","")&amp;" &lt;&lt; TAM_MAX_BITS) |"&amp; IF(lookups!$I$2-3 &gt;= 0, REPT(" ",MAX(1,lookups!$I$2-5+4+1-1-LEN(  IF(ISTEXT(SOURCE!H1974),SOURCE!H1974,  SUBSTITUTE(SUBSTITUTE(TEXT(SOURCE!H1974,"????0"),"  ","")," ",""))   ))), "")&amp;
       IF(ISTEXT(SOURCE!H1974),SOURCE!H1974, SUBSTITUTE(SUBSTITUTE(TEXT(SOURCE!H1974,"????0"),"  ","")," ",""))   &amp;","&amp; IF(lookups!$J$2-3 &gt;= 0, REPT(" ",lookups!$J$2-3-5), "")&amp;
      SOURCE!I1974&amp;
" | "&amp; IF(lookups!$K$2-LEN(SOURCE!I1974) &gt;= 0, REPT(" ",lookups!$K$2-LEN(SOURCE!I1974)), "")&amp;
      SOURCE!J1974&amp;      IF(lookups!$L$2-LEN(SOURCE!J1974) &gt;= 0, REPT(" ",lookups!$L$2-LEN(SOURCE!J1974)), "")&amp;
" | "&amp; IF(lookups!$K$2-LEN(SOURCE!I1974) &gt;= 0, REPT(" ",lookups!$K$2-LEN(SOURCE!I1974)), "")&amp;
      SOURCE!K1974&amp;      IF(lookups!$L$2-LEN(SOURCE!K1974) &gt;= 0, REPT(" ",lookups!$M$2-LEN(SOURCE!K1974)), "")&amp;
" | "&amp; SOURCE!L1974&amp;      IF(lookups!$O$2-LEN(SOURCE!L1974) &gt;= 0, REPT(" ",lookups!$O$2-LEN(SOURCE!L1974)), "")&amp;
" | "&amp; SOURCE!M1974&amp;      IF(lookups!$P$2-LEN(SOURCE!M1974) &gt;= 0, REPT(" ",lookups!$P$2-LEN(SOURCE!M1974)), "")&amp;
      "},"&amp;IF(SOURCE!O1974&lt;&gt;"",""&amp;SOURCE!O1974,"")
 )
)
)</f>
        <v>/* 1930 */  { fnT_ARROW,                    ITM_T_END,                   "",                                            "END",                                         (0 &lt;&lt; TAM_MAX_BITS) |     0, CAT_NONE | SLS_UNCHANGED | US_UNCHANGED | EIM_DISABLED | PTP_DISABLED     },</v>
      </c>
    </row>
    <row r="1975" spans="1:1">
      <c r="A1975" s="80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IF(lookups!$E$2-LEN(SOURCE!C1975) &gt;= 0, REPT(" ",lookups!$E$2-LEN(SOURCE!C1975)), "")&amp;
      SOURCE!D1975&amp;", "&amp; IF(lookups!$F$2-LEN(SOURCE!D1975) &gt;= 0, REPT(" ",lookups!$F$2-LEN(SOURCE!D1975)), "")&amp;
      SOURCE!E1975&amp;", "&amp; IF(lookups!$G$2-LEN(SOURCE!E1975) &gt;=0, REPT(" ",lookups!$G$2-LEN(SOURCE!E1975)), "")&amp;
      SOURCE!F1975&amp;", "&amp; IF(lookups!$H$2-LEN(SOURCE!F1975) &gt;= 0, REPT(" ",lookups!$H$2-LEN(SOURCE!F1975)+2), "")&amp;"("&amp;
      SUBSTITUTE(TEXT(SOURCE!G1975,"??0"),"  ","")&amp;" &lt;&lt; TAM_MAX_BITS) |"&amp; IF(lookups!$I$2-3 &gt;= 0, REPT(" ",MAX(1,lookups!$I$2-5+4+1-1-LEN(  IF(ISTEXT(SOURCE!H1975),SOURCE!H1975,  SUBSTITUTE(SUBSTITUTE(TEXT(SOURCE!H1975,"????0"),"  ","")," ",""))   ))), "")&amp;
       IF(ISTEXT(SOURCE!H1975),SOURCE!H1975, SUBSTITUTE(SUBSTITUTE(TEXT(SOURCE!H1975,"????0"),"  ","")," ",""))   &amp;","&amp; IF(lookups!$J$2-3 &gt;= 0, REPT(" ",lookups!$J$2-3-5), "")&amp;
      SOURCE!I1975&amp;
" | "&amp; IF(lookups!$K$2-LEN(SOURCE!I1975) &gt;= 0, REPT(" ",lookups!$K$2-LEN(SOURCE!I1975)), "")&amp;
      SOURCE!J1975&amp;      IF(lookups!$L$2-LEN(SOURCE!J1975) &gt;= 0, REPT(" ",lookups!$L$2-LEN(SOURCE!J1975)), "")&amp;
" | "&amp; IF(lookups!$K$2-LEN(SOURCE!I1975) &gt;= 0, REPT(" ",lookups!$K$2-LEN(SOURCE!I1975)), "")&amp;
      SOURCE!K1975&amp;      IF(lookups!$L$2-LEN(SOURCE!K1975) &gt;= 0, REPT(" ",lookups!$M$2-LEN(SOURCE!K1975)), "")&amp;
" | "&amp; SOURCE!L1975&amp;      IF(lookups!$O$2-LEN(SOURCE!L1975) &gt;= 0, REPT(" ",lookups!$O$2-LEN(SOURCE!L1975)), "")&amp;
" | "&amp; SOURCE!M1975&amp;      IF(lookups!$P$2-LEN(SOURCE!M1975) &gt;= 0, REPT(" ",lookups!$P$2-LEN(SOURCE!M1975)), "")&amp;
      "},"&amp;IF(SOURCE!O1975&lt;&gt;"",""&amp;SOURCE!O1975,"")
 )
)
)</f>
        <v>/* 1931 */  { fnJM,                         46,                          "zyx" STD_RIGHT_ARROW "M",                     "zyx" STD_RIGHT_ARROW "M",                     (0 &lt;&lt; TAM_MAX_BITS) |     0, CAT_FNCT | SLS_UNCHANGED | US_UNCHANGED | EIM_DISABLED | PTP_NONE         },</v>
      </c>
    </row>
    <row r="1976" spans="1:1">
      <c r="A1976" s="80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IF(lookups!$E$2-LEN(SOURCE!C1976) &gt;= 0, REPT(" ",lookups!$E$2-LEN(SOURCE!C1976)), "")&amp;
      SOURCE!D1976&amp;", "&amp; IF(lookups!$F$2-LEN(SOURCE!D1976) &gt;= 0, REPT(" ",lookups!$F$2-LEN(SOURCE!D1976)), "")&amp;
      SOURCE!E1976&amp;", "&amp; IF(lookups!$G$2-LEN(SOURCE!E1976) &gt;=0, REPT(" ",lookups!$G$2-LEN(SOURCE!E1976)), "")&amp;
      SOURCE!F1976&amp;", "&amp; IF(lookups!$H$2-LEN(SOURCE!F1976) &gt;= 0, REPT(" ",lookups!$H$2-LEN(SOURCE!F1976)+2), "")&amp;"("&amp;
      SUBSTITUTE(TEXT(SOURCE!G1976,"??0"),"  ","")&amp;" &lt;&lt; TAM_MAX_BITS) |"&amp; IF(lookups!$I$2-3 &gt;= 0, REPT(" ",MAX(1,lookups!$I$2-5+4+1-1-LEN(  IF(ISTEXT(SOURCE!H1976),SOURCE!H1976,  SUBSTITUTE(SUBSTITUTE(TEXT(SOURCE!H1976,"????0"),"  ","")," ",""))   ))), "")&amp;
       IF(ISTEXT(SOURCE!H1976),SOURCE!H1976, SUBSTITUTE(SUBSTITUTE(TEXT(SOURCE!H1976,"????0"),"  ","")," ",""))   &amp;","&amp; IF(lookups!$J$2-3 &gt;= 0, REPT(" ",lookups!$J$2-3-5), "")&amp;
      SOURCE!I1976&amp;
" | "&amp; IF(lookups!$K$2-LEN(SOURCE!I1976) &gt;= 0, REPT(" ",lookups!$K$2-LEN(SOURCE!I1976)), "")&amp;
      SOURCE!J1976&amp;      IF(lookups!$L$2-LEN(SOURCE!J1976) &gt;= 0, REPT(" ",lookups!$L$2-LEN(SOURCE!J1976)), "")&amp;
" | "&amp; IF(lookups!$K$2-LEN(SOURCE!I1976) &gt;= 0, REPT(" ",lookups!$K$2-LEN(SOURCE!I1976)), "")&amp;
      SOURCE!K1976&amp;      IF(lookups!$L$2-LEN(SOURCE!K1976) &gt;= 0, REPT(" ",lookups!$M$2-LEN(SOURCE!K1976)), "")&amp;
" | "&amp; SOURCE!L1976&amp;      IF(lookups!$O$2-LEN(SOURCE!L1976) &gt;= 0, REPT(" ",lookups!$O$2-LEN(SOURCE!L1976)), "")&amp;
" | "&amp; SOURCE!M1976&amp;      IF(lookups!$P$2-LEN(SOURCE!M1976) &gt;= 0, REPT(" ",lookups!$P$2-LEN(SOURCE!M1976)), "")&amp;
      "},"&amp;IF(SOURCE!O1976&lt;&gt;"",""&amp;SOURCE!O1976,"")
 )
)
)</f>
        <v>/* 1932 */  { itemToBeCoded,                NOPARAM,                     STD_alpha ".PARSE",                            STD_alpha ".PARSE",                            (0 &lt;&lt; TAM_MAX_BITS) |     0, CAT_FNCT | SLS_ENABLED   | US_UNCHANGED | EIM_DISABLED | PTP_DISABLED     },</v>
      </c>
    </row>
    <row r="1977" spans="1:1">
      <c r="A1977" s="80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IF(lookups!$E$2-LEN(SOURCE!C1977) &gt;= 0, REPT(" ",lookups!$E$2-LEN(SOURCE!C1977)), "")&amp;
      SOURCE!D1977&amp;", "&amp; IF(lookups!$F$2-LEN(SOURCE!D1977) &gt;= 0, REPT(" ",lookups!$F$2-LEN(SOURCE!D1977)), "")&amp;
      SOURCE!E1977&amp;", "&amp; IF(lookups!$G$2-LEN(SOURCE!E1977) &gt;=0, REPT(" ",lookups!$G$2-LEN(SOURCE!E1977)), "")&amp;
      SOURCE!F1977&amp;", "&amp; IF(lookups!$H$2-LEN(SOURCE!F1977) &gt;= 0, REPT(" ",lookups!$H$2-LEN(SOURCE!F1977)+2), "")&amp;"("&amp;
      SUBSTITUTE(TEXT(SOURCE!G1977,"??0"),"  ","")&amp;" &lt;&lt; TAM_MAX_BITS) |"&amp; IF(lookups!$I$2-3 &gt;= 0, REPT(" ",MAX(1,lookups!$I$2-5+4+1-1-LEN(  IF(ISTEXT(SOURCE!H1977),SOURCE!H1977,  SUBSTITUTE(SUBSTITUTE(TEXT(SOURCE!H1977,"????0"),"  ","")," ",""))   ))), "")&amp;
       IF(ISTEXT(SOURCE!H1977),SOURCE!H1977, SUBSTITUTE(SUBSTITUTE(TEXT(SOURCE!H1977,"????0"),"  ","")," ",""))   &amp;","&amp; IF(lookups!$J$2-3 &gt;= 0, REPT(" ",lookups!$J$2-3-5), "")&amp;
      SOURCE!I1977&amp;
" | "&amp; IF(lookups!$K$2-LEN(SOURCE!I1977) &gt;= 0, REPT(" ",lookups!$K$2-LEN(SOURCE!I1977)), "")&amp;
      SOURCE!J1977&amp;      IF(lookups!$L$2-LEN(SOURCE!J1977) &gt;= 0, REPT(" ",lookups!$L$2-LEN(SOURCE!J1977)), "")&amp;
" | "&amp; IF(lookups!$K$2-LEN(SOURCE!I1977) &gt;= 0, REPT(" ",lookups!$K$2-LEN(SOURCE!I1977)), "")&amp;
      SOURCE!K1977&amp;      IF(lookups!$L$2-LEN(SOURCE!K1977) &gt;= 0, REPT(" ",lookups!$M$2-LEN(SOURCE!K1977)), "")&amp;
" | "&amp; SOURCE!L1977&amp;      IF(lookups!$O$2-LEN(SOURCE!L1977) &gt;= 0, REPT(" ",lookups!$O$2-LEN(SOURCE!L1977)), "")&amp;
" | "&amp; SOURCE!M1977&amp;      IF(lookups!$P$2-LEN(SOURCE!M1977) &gt;= 0, REPT(" ",lookups!$P$2-LEN(SOURCE!M1977)), "")&amp;
      "},"&amp;IF(SOURCE!O1977&lt;&gt;"",""&amp;SOURCE!O1977,"")
 )
)
)</f>
        <v>/* 1933 */  { itemToBeCoded,                NOPARAM,                     "XXEQ",                                        "XXEQ",                                        (0 &lt;&lt; TAM_MAX_BITS) |     0, CAT_MENU | SLS_ENABLED   | US_UNCHANGED | EIM_DISABLED | PTP_DISABLED     },</v>
      </c>
    </row>
    <row r="1978" spans="1:1">
      <c r="A1978" s="80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IF(lookups!$E$2-LEN(SOURCE!C1978) &gt;= 0, REPT(" ",lookups!$E$2-LEN(SOURCE!C1978)), "")&amp;
      SOURCE!D1978&amp;", "&amp; IF(lookups!$F$2-LEN(SOURCE!D1978) &gt;= 0, REPT(" ",lookups!$F$2-LEN(SOURCE!D1978)), "")&amp;
      SOURCE!E1978&amp;", "&amp; IF(lookups!$G$2-LEN(SOURCE!E1978) &gt;=0, REPT(" ",lookups!$G$2-LEN(SOURCE!E1978)), "")&amp;
      SOURCE!F1978&amp;", "&amp; IF(lookups!$H$2-LEN(SOURCE!F1978) &gt;= 0, REPT(" ",lookups!$H$2-LEN(SOURCE!F1978)+2), "")&amp;"("&amp;
      SUBSTITUTE(TEXT(SOURCE!G1978,"??0"),"  ","")&amp;" &lt;&lt; TAM_MAX_BITS) |"&amp; IF(lookups!$I$2-3 &gt;= 0, REPT(" ",MAX(1,lookups!$I$2-5+4+1-1-LEN(  IF(ISTEXT(SOURCE!H1978),SOURCE!H1978,  SUBSTITUTE(SUBSTITUTE(TEXT(SOURCE!H1978,"????0"),"  ","")," ",""))   ))), "")&amp;
       IF(ISTEXT(SOURCE!H1978),SOURCE!H1978, SUBSTITUTE(SUBSTITUTE(TEXT(SOURCE!H1978,"????0"),"  ","")," ",""))   &amp;","&amp; IF(lookups!$J$2-3 &gt;= 0, REPT(" ",lookups!$J$2-3-5), "")&amp;
      SOURCE!I1978&amp;
" | "&amp; IF(lookups!$K$2-LEN(SOURCE!I1978) &gt;= 0, REPT(" ",lookups!$K$2-LEN(SOURCE!I1978)), "")&amp;
      SOURCE!J1978&amp;      IF(lookups!$L$2-LEN(SOURCE!J1978) &gt;= 0, REPT(" ",lookups!$L$2-LEN(SOURCE!J1978)), "")&amp;
" | "&amp; IF(lookups!$K$2-LEN(SOURCE!I1978) &gt;= 0, REPT(" ",lookups!$K$2-LEN(SOURCE!I1978)), "")&amp;
      SOURCE!K1978&amp;      IF(lookups!$L$2-LEN(SOURCE!K1978) &gt;= 0, REPT(" ",lookups!$M$2-LEN(SOURCE!K1978)), "")&amp;
" | "&amp; SOURCE!L1978&amp;      IF(lookups!$O$2-LEN(SOURCE!L1978) &gt;= 0, REPT(" ",lookups!$O$2-LEN(SOURCE!L1978)), "")&amp;
" | "&amp; SOURCE!M1978&amp;      IF(lookups!$P$2-LEN(SOURCE!M1978) &gt;= 0, REPT(" ",lookups!$P$2-LEN(SOURCE!M1978)), "")&amp;
      "},"&amp;IF(SOURCE!O1978&lt;&gt;"",""&amp;SOURCE!O1978,"")
 )
)
)</f>
        <v>/* 1934 */  { fnRange,                      TM_VALUE,                    "RNG",                                         "RNG",                                         (0 &lt;&lt; TAM_MAX_BITS) |  6145, CAT_FNCT | SLS_ENABLED   | US_ENABLED   | EIM_DISABLED | PTP_NUMBER_16    },</v>
      </c>
    </row>
    <row r="1979" spans="1:1">
      <c r="A1979" s="80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IF(lookups!$E$2-LEN(SOURCE!C1979) &gt;= 0, REPT(" ",lookups!$E$2-LEN(SOURCE!C1979)), "")&amp;
      SOURCE!D1979&amp;", "&amp; IF(lookups!$F$2-LEN(SOURCE!D1979) &gt;= 0, REPT(" ",lookups!$F$2-LEN(SOURCE!D1979)), "")&amp;
      SOURCE!E1979&amp;", "&amp; IF(lookups!$G$2-LEN(SOURCE!E1979) &gt;=0, REPT(" ",lookups!$G$2-LEN(SOURCE!E1979)), "")&amp;
      SOURCE!F1979&amp;", "&amp; IF(lookups!$H$2-LEN(SOURCE!F1979) &gt;= 0, REPT(" ",lookups!$H$2-LEN(SOURCE!F1979)+2), "")&amp;"("&amp;
      SUBSTITUTE(TEXT(SOURCE!G1979,"??0"),"  ","")&amp;" &lt;&lt; TAM_MAX_BITS) |"&amp; IF(lookups!$I$2-3 &gt;= 0, REPT(" ",MAX(1,lookups!$I$2-5+4+1-1-LEN(  IF(ISTEXT(SOURCE!H1979),SOURCE!H1979,  SUBSTITUTE(SUBSTITUTE(TEXT(SOURCE!H1979,"????0"),"  ","")," ",""))   ))), "")&amp;
       IF(ISTEXT(SOURCE!H1979),SOURCE!H1979, SUBSTITUTE(SUBSTITUTE(TEXT(SOURCE!H1979,"????0"),"  ","")," ",""))   &amp;","&amp; IF(lookups!$J$2-3 &gt;= 0, REPT(" ",lookups!$J$2-3-5), "")&amp;
      SOURCE!I1979&amp;
" | "&amp; IF(lookups!$K$2-LEN(SOURCE!I1979) &gt;= 0, REPT(" ",lookups!$K$2-LEN(SOURCE!I1979)), "")&amp;
      SOURCE!J1979&amp;      IF(lookups!$L$2-LEN(SOURCE!J1979) &gt;= 0, REPT(" ",lookups!$L$2-LEN(SOURCE!J1979)), "")&amp;
" | "&amp; IF(lookups!$K$2-LEN(SOURCE!I1979) &gt;= 0, REPT(" ",lookups!$K$2-LEN(SOURCE!I1979)), "")&amp;
      SOURCE!K1979&amp;      IF(lookups!$L$2-LEN(SOURCE!K1979) &gt;= 0, REPT(" ",lookups!$M$2-LEN(SOURCE!K1979)), "")&amp;
" | "&amp; SOURCE!L1979&amp;      IF(lookups!$O$2-LEN(SOURCE!L1979) &gt;= 0, REPT(" ",lookups!$O$2-LEN(SOURCE!L1979)), "")&amp;
" | "&amp; SOURCE!M1979&amp;      IF(lookups!$P$2-LEN(SOURCE!M1979) &gt;= 0, REPT(" ",lookups!$P$2-LEN(SOURCE!M1979)), "")&amp;
      "},"&amp;IF(SOURCE!O1979&lt;&gt;"",""&amp;SOURCE!O1979,"")
 )
)
)</f>
        <v>/* 1935 */  { flagBrowser,                  0,                           "FLGS",                                        "FLGS",                                        (0 &lt;&lt; TAM_MAX_BITS) |     0, CAT_FNCT | SLS_ENABLED   | US_UNCHANGED | EIM_DISABLED | PTP_NONE         },//JM Changed STATUS</v>
      </c>
    </row>
    <row r="1980" spans="1:1">
      <c r="A1980" s="80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IF(lookups!$E$2-LEN(SOURCE!C1980) &gt;= 0, REPT(" ",lookups!$E$2-LEN(SOURCE!C1980)), "")&amp;
      SOURCE!D1980&amp;", "&amp; IF(lookups!$F$2-LEN(SOURCE!D1980) &gt;= 0, REPT(" ",lookups!$F$2-LEN(SOURCE!D1980)), "")&amp;
      SOURCE!E1980&amp;", "&amp; IF(lookups!$G$2-LEN(SOURCE!E1980) &gt;=0, REPT(" ",lookups!$G$2-LEN(SOURCE!E1980)), "")&amp;
      SOURCE!F1980&amp;", "&amp; IF(lookups!$H$2-LEN(SOURCE!F1980) &gt;= 0, REPT(" ",lookups!$H$2-LEN(SOURCE!F1980)+2), "")&amp;"("&amp;
      SUBSTITUTE(TEXT(SOURCE!G1980,"??0"),"  ","")&amp;" &lt;&lt; TAM_MAX_BITS) |"&amp; IF(lookups!$I$2-3 &gt;= 0, REPT(" ",MAX(1,lookups!$I$2-5+4+1-1-LEN(  IF(ISTEXT(SOURCE!H1980),SOURCE!H1980,  SUBSTITUTE(SUBSTITUTE(TEXT(SOURCE!H1980,"????0"),"  ","")," ",""))   ))), "")&amp;
       IF(ISTEXT(SOURCE!H1980),SOURCE!H1980, SUBSTITUTE(SUBSTITUTE(TEXT(SOURCE!H1980,"????0"),"  ","")," ",""))   &amp;","&amp; IF(lookups!$J$2-3 &gt;= 0, REPT(" ",lookups!$J$2-3-5), "")&amp;
      SOURCE!I1980&amp;
" | "&amp; IF(lookups!$K$2-LEN(SOURCE!I1980) &gt;= 0, REPT(" ",lookups!$K$2-LEN(SOURCE!I1980)), "")&amp;
      SOURCE!J1980&amp;      IF(lookups!$L$2-LEN(SOURCE!J1980) &gt;= 0, REPT(" ",lookups!$L$2-LEN(SOURCE!J1980)), "")&amp;
" | "&amp; IF(lookups!$K$2-LEN(SOURCE!I1980) &gt;= 0, REPT(" ",lookups!$K$2-LEN(SOURCE!I1980)), "")&amp;
      SOURCE!K1980&amp;      IF(lookups!$L$2-LEN(SOURCE!K1980) &gt;= 0, REPT(" ",lookups!$M$2-LEN(SOURCE!K1980)), "")&amp;
" | "&amp; SOURCE!L1980&amp;      IF(lookups!$O$2-LEN(SOURCE!L1980) &gt;= 0, REPT(" ",lookups!$O$2-LEN(SOURCE!L1980)), "")&amp;
" | "&amp; SOURCE!M1980&amp;      IF(lookups!$P$2-LEN(SOURCE!M1980) &gt;= 0, REPT(" ",lookups!$P$2-LEN(SOURCE!M1980)), "")&amp;
      "},"&amp;IF(SOURCE!O1980&lt;&gt;"",""&amp;SOURCE!O1980,"")
 )
)
)</f>
        <v>/* 1936 */  { SetSetting,                   CU_I,                        "CPX" STD_op_i,                                "CPX" STD_op_i,                                (0 &lt;&lt; TAM_MAX_BITS) |     0, CAT_FNCT | SLS_UNCHANGED | US_UNCHANGED | EIM_DISABLED | PTP_NONE         },</v>
      </c>
    </row>
    <row r="1981" spans="1:1">
      <c r="A1981" s="80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IF(lookups!$E$2-LEN(SOURCE!C1981) &gt;= 0, REPT(" ",lookups!$E$2-LEN(SOURCE!C1981)), "")&amp;
      SOURCE!D1981&amp;", "&amp; IF(lookups!$F$2-LEN(SOURCE!D1981) &gt;= 0, REPT(" ",lookups!$F$2-LEN(SOURCE!D1981)), "")&amp;
      SOURCE!E1981&amp;", "&amp; IF(lookups!$G$2-LEN(SOURCE!E1981) &gt;=0, REPT(" ",lookups!$G$2-LEN(SOURCE!E1981)), "")&amp;
      SOURCE!F1981&amp;", "&amp; IF(lookups!$H$2-LEN(SOURCE!F1981) &gt;= 0, REPT(" ",lookups!$H$2-LEN(SOURCE!F1981)+2), "")&amp;"("&amp;
      SUBSTITUTE(TEXT(SOURCE!G1981,"??0"),"  ","")&amp;" &lt;&lt; TAM_MAX_BITS) |"&amp; IF(lookups!$I$2-3 &gt;= 0, REPT(" ",MAX(1,lookups!$I$2-5+4+1-1-LEN(  IF(ISTEXT(SOURCE!H1981),SOURCE!H1981,  SUBSTITUTE(SUBSTITUTE(TEXT(SOURCE!H1981,"????0"),"  ","")," ",""))   ))), "")&amp;
       IF(ISTEXT(SOURCE!H1981),SOURCE!H1981, SUBSTITUTE(SUBSTITUTE(TEXT(SOURCE!H1981,"????0"),"  ","")," ",""))   &amp;","&amp; IF(lookups!$J$2-3 &gt;= 0, REPT(" ",lookups!$J$2-3-5), "")&amp;
      SOURCE!I1981&amp;
" | "&amp; IF(lookups!$K$2-LEN(SOURCE!I1981) &gt;= 0, REPT(" ",lookups!$K$2-LEN(SOURCE!I1981)), "")&amp;
      SOURCE!J1981&amp;      IF(lookups!$L$2-LEN(SOURCE!J1981) &gt;= 0, REPT(" ",lookups!$L$2-LEN(SOURCE!J1981)), "")&amp;
" | "&amp; IF(lookups!$K$2-LEN(SOURCE!I1981) &gt;= 0, REPT(" ",lookups!$K$2-LEN(SOURCE!I1981)), "")&amp;
      SOURCE!K1981&amp;      IF(lookups!$L$2-LEN(SOURCE!K1981) &gt;= 0, REPT(" ",lookups!$M$2-LEN(SOURCE!K1981)), "")&amp;
" | "&amp; SOURCE!L1981&amp;      IF(lookups!$O$2-LEN(SOURCE!L1981) &gt;= 0, REPT(" ",lookups!$O$2-LEN(SOURCE!L1981)), "")&amp;
" | "&amp; SOURCE!M1981&amp;      IF(lookups!$P$2-LEN(SOURCE!M1981) &gt;= 0, REPT(" ",lookups!$P$2-LEN(SOURCE!M1981)), "")&amp;
      "},"&amp;IF(SOURCE!O1981&lt;&gt;"",""&amp;SOURCE!O1981,"")
 )
)
)</f>
        <v>/* 1937 */  { SetSetting,                   CU_J,                        "CPX" STD_op_j,                                "CPX" STD_op_j,                                (0 &lt;&lt; TAM_MAX_BITS) |     0, CAT_FNCT | SLS_UNCHANGED | US_UNCHANGED | EIM_DISABLED | PTP_NONE         },</v>
      </c>
    </row>
    <row r="1982" spans="1:1">
      <c r="A1982" s="80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IF(lookups!$E$2-LEN(SOURCE!C1982) &gt;= 0, REPT(" ",lookups!$E$2-LEN(SOURCE!C1982)), "")&amp;
      SOURCE!D1982&amp;", "&amp; IF(lookups!$F$2-LEN(SOURCE!D1982) &gt;= 0, REPT(" ",lookups!$F$2-LEN(SOURCE!D1982)), "")&amp;
      SOURCE!E1982&amp;", "&amp; IF(lookups!$G$2-LEN(SOURCE!E1982) &gt;=0, REPT(" ",lookups!$G$2-LEN(SOURCE!E1982)), "")&amp;
      SOURCE!F1982&amp;", "&amp; IF(lookups!$H$2-LEN(SOURCE!F1982) &gt;= 0, REPT(" ",lookups!$H$2-LEN(SOURCE!F1982)+2), "")&amp;"("&amp;
      SUBSTITUTE(TEXT(SOURCE!G1982,"??0"),"  ","")&amp;" &lt;&lt; TAM_MAX_BITS) |"&amp; IF(lookups!$I$2-3 &gt;= 0, REPT(" ",MAX(1,lookups!$I$2-5+4+1-1-LEN(  IF(ISTEXT(SOURCE!H1982),SOURCE!H1982,  SUBSTITUTE(SUBSTITUTE(TEXT(SOURCE!H1982,"????0"),"  ","")," ",""))   ))), "")&amp;
       IF(ISTEXT(SOURCE!H1982),SOURCE!H1982, SUBSTITUTE(SUBSTITUTE(TEXT(SOURCE!H1982,"????0"),"  ","")," ",""))   &amp;","&amp; IF(lookups!$J$2-3 &gt;= 0, REPT(" ",lookups!$J$2-3-5), "")&amp;
      SOURCE!I1982&amp;
" | "&amp; IF(lookups!$K$2-LEN(SOURCE!I1982) &gt;= 0, REPT(" ",lookups!$K$2-LEN(SOURCE!I1982)), "")&amp;
      SOURCE!J1982&amp;      IF(lookups!$L$2-LEN(SOURCE!J1982) &gt;= 0, REPT(" ",lookups!$L$2-LEN(SOURCE!J1982)), "")&amp;
" | "&amp; IF(lookups!$K$2-LEN(SOURCE!I1982) &gt;= 0, REPT(" ",lookups!$K$2-LEN(SOURCE!I1982)), "")&amp;
      SOURCE!K1982&amp;      IF(lookups!$L$2-LEN(SOURCE!K1982) &gt;= 0, REPT(" ",lookups!$M$2-LEN(SOURCE!K1982)), "")&amp;
" | "&amp; SOURCE!L1982&amp;      IF(lookups!$O$2-LEN(SOURCE!L1982) &gt;= 0, REPT(" ",lookups!$O$2-LEN(SOURCE!L1982)), "")&amp;
" | "&amp; SOURCE!M1982&amp;      IF(lookups!$P$2-LEN(SOURCE!M1982) &gt;= 0, REPT(" ",lookups!$P$2-LEN(SOURCE!M1982)), "")&amp;
      "},"&amp;IF(SOURCE!O1982&lt;&gt;"",""&amp;SOURCE!O1982,"")
 )
)
)</f>
        <v>/* 1938 */  { SetSetting,                   SS_4,                        "SSIZE4",                                      "SSIZE4",                                      (0 &lt;&lt; TAM_MAX_BITS) |     0, CAT_FNCT | SLS_UNCHANGED | US_UNCHANGED | EIM_DISABLED | PTP_NONE         },</v>
      </c>
    </row>
    <row r="1983" spans="1:1">
      <c r="A1983" s="80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IF(lookups!$E$2-LEN(SOURCE!C1983) &gt;= 0, REPT(" ",lookups!$E$2-LEN(SOURCE!C1983)), "")&amp;
      SOURCE!D1983&amp;", "&amp; IF(lookups!$F$2-LEN(SOURCE!D1983) &gt;= 0, REPT(" ",lookups!$F$2-LEN(SOURCE!D1983)), "")&amp;
      SOURCE!E1983&amp;", "&amp; IF(lookups!$G$2-LEN(SOURCE!E1983) &gt;=0, REPT(" ",lookups!$G$2-LEN(SOURCE!E1983)), "")&amp;
      SOURCE!F1983&amp;", "&amp; IF(lookups!$H$2-LEN(SOURCE!F1983) &gt;= 0, REPT(" ",lookups!$H$2-LEN(SOURCE!F1983)+2), "")&amp;"("&amp;
      SUBSTITUTE(TEXT(SOURCE!G1983,"??0"),"  ","")&amp;" &lt;&lt; TAM_MAX_BITS) |"&amp; IF(lookups!$I$2-3 &gt;= 0, REPT(" ",MAX(1,lookups!$I$2-5+4+1-1-LEN(  IF(ISTEXT(SOURCE!H1983),SOURCE!H1983,  SUBSTITUTE(SUBSTITUTE(TEXT(SOURCE!H1983,"????0"),"  ","")," ",""))   ))), "")&amp;
       IF(ISTEXT(SOURCE!H1983),SOURCE!H1983, SUBSTITUTE(SUBSTITUTE(TEXT(SOURCE!H1983,"????0"),"  ","")," ",""))   &amp;","&amp; IF(lookups!$J$2-3 &gt;= 0, REPT(" ",lookups!$J$2-3-5), "")&amp;
      SOURCE!I1983&amp;
" | "&amp; IF(lookups!$K$2-LEN(SOURCE!I1983) &gt;= 0, REPT(" ",lookups!$K$2-LEN(SOURCE!I1983)), "")&amp;
      SOURCE!J1983&amp;      IF(lookups!$L$2-LEN(SOURCE!J1983) &gt;= 0, REPT(" ",lookups!$L$2-LEN(SOURCE!J1983)), "")&amp;
" | "&amp; IF(lookups!$K$2-LEN(SOURCE!I1983) &gt;= 0, REPT(" ",lookups!$K$2-LEN(SOURCE!I1983)), "")&amp;
      SOURCE!K1983&amp;      IF(lookups!$L$2-LEN(SOURCE!K1983) &gt;= 0, REPT(" ",lookups!$M$2-LEN(SOURCE!K1983)), "")&amp;
" | "&amp; SOURCE!L1983&amp;      IF(lookups!$O$2-LEN(SOURCE!L1983) &gt;= 0, REPT(" ",lookups!$O$2-LEN(SOURCE!L1983)), "")&amp;
" | "&amp; SOURCE!M1983&amp;      IF(lookups!$P$2-LEN(SOURCE!M1983) &gt;= 0, REPT(" ",lookups!$P$2-LEN(SOURCE!M1983)), "")&amp;
      "},"&amp;IF(SOURCE!O1983&lt;&gt;"",""&amp;SOURCE!O1983,"")
 )
)
)</f>
        <v>/* 1939 */  { SetSetting,                   SS_8,                        "SSIZE8",                                      "SSIZE8",                                      (0 &lt;&lt; TAM_MAX_BITS) |     0, CAT_FNCT | SLS_UNCHANGED | US_UNCHANGED | EIM_DISABLED | PTP_NONE         },</v>
      </c>
    </row>
    <row r="1984" spans="1:1">
      <c r="A1984" s="80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IF(lookups!$E$2-LEN(SOURCE!C1984) &gt;= 0, REPT(" ",lookups!$E$2-LEN(SOURCE!C1984)), "")&amp;
      SOURCE!D1984&amp;", "&amp; IF(lookups!$F$2-LEN(SOURCE!D1984) &gt;= 0, REPT(" ",lookups!$F$2-LEN(SOURCE!D1984)), "")&amp;
      SOURCE!E1984&amp;", "&amp; IF(lookups!$G$2-LEN(SOURCE!E1984) &gt;=0, REPT(" ",lookups!$G$2-LEN(SOURCE!E1984)), "")&amp;
      SOURCE!F1984&amp;", "&amp; IF(lookups!$H$2-LEN(SOURCE!F1984) &gt;= 0, REPT(" ",lookups!$H$2-LEN(SOURCE!F1984)+2), "")&amp;"("&amp;
      SUBSTITUTE(TEXT(SOURCE!G1984,"??0"),"  ","")&amp;" &lt;&lt; TAM_MAX_BITS) |"&amp; IF(lookups!$I$2-3 &gt;= 0, REPT(" ",MAX(1,lookups!$I$2-5+4+1-1-LEN(  IF(ISTEXT(SOURCE!H1984),SOURCE!H1984,  SUBSTITUTE(SUBSTITUTE(TEXT(SOURCE!H1984,"????0"),"  ","")," ",""))   ))), "")&amp;
       IF(ISTEXT(SOURCE!H1984),SOURCE!H1984, SUBSTITUTE(SUBSTITUTE(TEXT(SOURCE!H1984,"????0"),"  ","")," ",""))   &amp;","&amp; IF(lookups!$J$2-3 &gt;= 0, REPT(" ",lookups!$J$2-3-5), "")&amp;
      SOURCE!I1984&amp;
" | "&amp; IF(lookups!$K$2-LEN(SOURCE!I1984) &gt;= 0, REPT(" ",lookups!$K$2-LEN(SOURCE!I1984)), "")&amp;
      SOURCE!J1984&amp;      IF(lookups!$L$2-LEN(SOURCE!J1984) &gt;= 0, REPT(" ",lookups!$L$2-LEN(SOURCE!J1984)), "")&amp;
" | "&amp; IF(lookups!$K$2-LEN(SOURCE!I1984) &gt;= 0, REPT(" ",lookups!$K$2-LEN(SOURCE!I1984)), "")&amp;
      SOURCE!K1984&amp;      IF(lookups!$L$2-LEN(SOURCE!K1984) &gt;= 0, REPT(" ",lookups!$M$2-LEN(SOURCE!K1984)), "")&amp;
" | "&amp; SOURCE!L1984&amp;      IF(lookups!$O$2-LEN(SOURCE!L1984) &gt;= 0, REPT(" ",lookups!$O$2-LEN(SOURCE!L1984)), "")&amp;
" | "&amp; SOURCE!M1984&amp;      IF(lookups!$P$2-LEN(SOURCE!M1984) &gt;= 0, REPT(" ",lookups!$P$2-LEN(SOURCE!M1984)), "")&amp;
      "},"&amp;IF(SOURCE!O1984&lt;&gt;"",""&amp;SOURCE!O1984,"")
 )
)
)</f>
        <v>/* 1940 */  { SetSetting,                   JC_BSR,                      "SPCRES",                                      "SPCRES",                                      (0 &lt;&lt; TAM_MAX_BITS) |     0, CAT_FNCT | SLS_UNCHANGED | US_UNCHANGED | EIM_DISABLED | PTP_DISABLED     },</v>
      </c>
    </row>
    <row r="1985" spans="1:1">
      <c r="A1985" s="80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IF(lookups!$E$2-LEN(SOURCE!C1985) &gt;= 0, REPT(" ",lookups!$E$2-LEN(SOURCE!C1985)), "")&amp;
      SOURCE!D1985&amp;", "&amp; IF(lookups!$F$2-LEN(SOURCE!D1985) &gt;= 0, REPT(" ",lookups!$F$2-LEN(SOURCE!D1985)), "")&amp;
      SOURCE!E1985&amp;", "&amp; IF(lookups!$G$2-LEN(SOURCE!E1985) &gt;=0, REPT(" ",lookups!$G$2-LEN(SOURCE!E1985)), "")&amp;
      SOURCE!F1985&amp;", "&amp; IF(lookups!$H$2-LEN(SOURCE!F1985) &gt;= 0, REPT(" ",lookups!$H$2-LEN(SOURCE!F1985)+2), "")&amp;"("&amp;
      SUBSTITUTE(TEXT(SOURCE!G1985,"??0"),"  ","")&amp;" &lt;&lt; TAM_MAX_BITS) |"&amp; IF(lookups!$I$2-3 &gt;= 0, REPT(" ",MAX(1,lookups!$I$2-5+4+1-1-LEN(  IF(ISTEXT(SOURCE!H1985),SOURCE!H1985,  SUBSTITUTE(SUBSTITUTE(TEXT(SOURCE!H1985,"????0"),"  ","")," ",""))   ))), "")&amp;
       IF(ISTEXT(SOURCE!H1985),SOURCE!H1985, SUBSTITUTE(SUBSTITUTE(TEXT(SOURCE!H1985,"????0"),"  ","")," ",""))   &amp;","&amp; IF(lookups!$J$2-3 &gt;= 0, REPT(" ",lookups!$J$2-3-5), "")&amp;
      SOURCE!I1985&amp;
" | "&amp; IF(lookups!$K$2-LEN(SOURCE!I1985) &gt;= 0, REPT(" ",lookups!$K$2-LEN(SOURCE!I1985)), "")&amp;
      SOURCE!J1985&amp;      IF(lookups!$L$2-LEN(SOURCE!J1985) &gt;= 0, REPT(" ",lookups!$L$2-LEN(SOURCE!J1985)), "")&amp;
" | "&amp; IF(lookups!$K$2-LEN(SOURCE!I1985) &gt;= 0, REPT(" ",lookups!$K$2-LEN(SOURCE!I1985)), "")&amp;
      SOURCE!K1985&amp;      IF(lookups!$L$2-LEN(SOURCE!K1985) &gt;= 0, REPT(" ",lookups!$M$2-LEN(SOURCE!K1985)), "")&amp;
" | "&amp; SOURCE!L1985&amp;      IF(lookups!$O$2-LEN(SOURCE!L1985) &gt;= 0, REPT(" ",lookups!$O$2-LEN(SOURCE!L1985)), "")&amp;
" | "&amp; SOURCE!M1985&amp;      IF(lookups!$P$2-LEN(SOURCE!M1985) &gt;= 0, REPT(" ",lookups!$P$2-LEN(SOURCE!M1985)), "")&amp;
      "},"&amp;IF(SOURCE!O1985&lt;&gt;"",""&amp;SOURCE!O1985,"")
 )
)
)</f>
        <v>/* 1941 */  { fnCFGsettings,                NOPARAM,                     "CFG",                                         "CFG",                                         (0 &lt;&lt; TAM_MAX_BITS) |     0, CAT_NONE | SLS_UNCHANGED | US_UNCHANGED | EIM_DISABLED | PTP_DISABLED     },//JM Replacements</v>
      </c>
    </row>
    <row r="1986" spans="1:1">
      <c r="A1986" s="80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IF(lookups!$E$2-LEN(SOURCE!C1986) &gt;= 0, REPT(" ",lookups!$E$2-LEN(SOURCE!C1986)), "")&amp;
      SOURCE!D1986&amp;", "&amp; IF(lookups!$F$2-LEN(SOURCE!D1986) &gt;= 0, REPT(" ",lookups!$F$2-LEN(SOURCE!D1986)), "")&amp;
      SOURCE!E1986&amp;", "&amp; IF(lookups!$G$2-LEN(SOURCE!E1986) &gt;=0, REPT(" ",lookups!$G$2-LEN(SOURCE!E1986)), "")&amp;
      SOURCE!F1986&amp;", "&amp; IF(lookups!$H$2-LEN(SOURCE!F1986) &gt;= 0, REPT(" ",lookups!$H$2-LEN(SOURCE!F1986)+2), "")&amp;"("&amp;
      SUBSTITUTE(TEXT(SOURCE!G1986,"??0"),"  ","")&amp;" &lt;&lt; TAM_MAX_BITS) |"&amp; IF(lookups!$I$2-3 &gt;= 0, REPT(" ",MAX(1,lookups!$I$2-5+4+1-1-LEN(  IF(ISTEXT(SOURCE!H1986),SOURCE!H1986,  SUBSTITUTE(SUBSTITUTE(TEXT(SOURCE!H1986,"????0"),"  ","")," ",""))   ))), "")&amp;
       IF(ISTEXT(SOURCE!H1986),SOURCE!H1986, SUBSTITUTE(SUBSTITUTE(TEXT(SOURCE!H1986,"????0"),"  ","")," ",""))   &amp;","&amp; IF(lookups!$J$2-3 &gt;= 0, REPT(" ",lookups!$J$2-3-5), "")&amp;
      SOURCE!I1986&amp;
" | "&amp; IF(lookups!$K$2-LEN(SOURCE!I1986) &gt;= 0, REPT(" ",lookups!$K$2-LEN(SOURCE!I1986)), "")&amp;
      SOURCE!J1986&amp;      IF(lookups!$L$2-LEN(SOURCE!J1986) &gt;= 0, REPT(" ",lookups!$L$2-LEN(SOURCE!J1986)), "")&amp;
" | "&amp; IF(lookups!$K$2-LEN(SOURCE!I1986) &gt;= 0, REPT(" ",lookups!$K$2-LEN(SOURCE!I1986)), "")&amp;
      SOURCE!K1986&amp;      IF(lookups!$L$2-LEN(SOURCE!K1986) &gt;= 0, REPT(" ",lookups!$M$2-LEN(SOURCE!K1986)), "")&amp;
" | "&amp; SOURCE!L1986&amp;      IF(lookups!$O$2-LEN(SOURCE!L1986) &gt;= 0, REPT(" ",lookups!$O$2-LEN(SOURCE!L1986)), "")&amp;
" | "&amp; SOURCE!M1986&amp;      IF(lookups!$P$2-LEN(SOURCE!M1986) &gt;= 0, REPT(" ",lookups!$P$2-LEN(SOURCE!M1986)), "")&amp;
      "},"&amp;IF(SOURCE!O1986&lt;&gt;"",""&amp;SOURCE!O1986,"")
 )
)
)</f>
        <v>/* 1942 */  { SetSetting,                   TF_H12,                      "CLK12",                                       "CLK12",                                       (0 &lt;&lt; TAM_MAX_BITS) |     0, CAT_FNCT | SLS_UNCHANGED | US_UNCHANGED | EIM_DISABLED | PTP_NONE         },//JM Replacements</v>
      </c>
    </row>
    <row r="1987" spans="1:1">
      <c r="A1987" s="80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IF(lookups!$E$2-LEN(SOURCE!C1987) &gt;= 0, REPT(" ",lookups!$E$2-LEN(SOURCE!C1987)), "")&amp;
      SOURCE!D1987&amp;", "&amp; IF(lookups!$F$2-LEN(SOURCE!D1987) &gt;= 0, REPT(" ",lookups!$F$2-LEN(SOURCE!D1987)), "")&amp;
      SOURCE!E1987&amp;", "&amp; IF(lookups!$G$2-LEN(SOURCE!E1987) &gt;=0, REPT(" ",lookups!$G$2-LEN(SOURCE!E1987)), "")&amp;
      SOURCE!F1987&amp;", "&amp; IF(lookups!$H$2-LEN(SOURCE!F1987) &gt;= 0, REPT(" ",lookups!$H$2-LEN(SOURCE!F1987)+2), "")&amp;"("&amp;
      SUBSTITUTE(TEXT(SOURCE!G1987,"??0"),"  ","")&amp;" &lt;&lt; TAM_MAX_BITS) |"&amp; IF(lookups!$I$2-3 &gt;= 0, REPT(" ",MAX(1,lookups!$I$2-5+4+1-1-LEN(  IF(ISTEXT(SOURCE!H1987),SOURCE!H1987,  SUBSTITUTE(SUBSTITUTE(TEXT(SOURCE!H1987,"????0"),"  ","")," ",""))   ))), "")&amp;
       IF(ISTEXT(SOURCE!H1987),SOURCE!H1987, SUBSTITUTE(SUBSTITUTE(TEXT(SOURCE!H1987,"????0"),"  ","")," ",""))   &amp;","&amp; IF(lookups!$J$2-3 &gt;= 0, REPT(" ",lookups!$J$2-3-5), "")&amp;
      SOURCE!I1987&amp;
" | "&amp; IF(lookups!$K$2-LEN(SOURCE!I1987) &gt;= 0, REPT(" ",lookups!$K$2-LEN(SOURCE!I1987)), "")&amp;
      SOURCE!J1987&amp;      IF(lookups!$L$2-LEN(SOURCE!J1987) &gt;= 0, REPT(" ",lookups!$L$2-LEN(SOURCE!J1987)), "")&amp;
" | "&amp; IF(lookups!$K$2-LEN(SOURCE!I1987) &gt;= 0, REPT(" ",lookups!$K$2-LEN(SOURCE!I1987)), "")&amp;
      SOURCE!K1987&amp;      IF(lookups!$L$2-LEN(SOURCE!K1987) &gt;= 0, REPT(" ",lookups!$M$2-LEN(SOURCE!K1987)), "")&amp;
" | "&amp; SOURCE!L1987&amp;      IF(lookups!$O$2-LEN(SOURCE!L1987) &gt;= 0, REPT(" ",lookups!$O$2-LEN(SOURCE!L1987)), "")&amp;
" | "&amp; SOURCE!M1987&amp;      IF(lookups!$P$2-LEN(SOURCE!M1987) &gt;= 0, REPT(" ",lookups!$P$2-LEN(SOURCE!M1987)), "")&amp;
      "},"&amp;IF(SOURCE!O1987&lt;&gt;"",""&amp;SOURCE!O1987,"")
 )
)
)</f>
        <v>/* 1943 */  { SetSetting,                   TF_H24,                      "CLK24",                                       "CLK24",                                       (0 &lt;&lt; TAM_MAX_BITS) |     0, CAT_FNCT | SLS_UNCHANGED | US_UNCHANGED | EIM_DISABLED | PTP_NONE         },//JM Replacements</v>
      </c>
    </row>
    <row r="1988" spans="1:1">
      <c r="A1988" s="80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IF(lookups!$E$2-LEN(SOURCE!C1988) &gt;= 0, REPT(" ",lookups!$E$2-LEN(SOURCE!C1988)), "")&amp;
      SOURCE!D1988&amp;", "&amp; IF(lookups!$F$2-LEN(SOURCE!D1988) &gt;= 0, REPT(" ",lookups!$F$2-LEN(SOURCE!D1988)), "")&amp;
      SOURCE!E1988&amp;", "&amp; IF(lookups!$G$2-LEN(SOURCE!E1988) &gt;=0, REPT(" ",lookups!$G$2-LEN(SOURCE!E1988)), "")&amp;
      SOURCE!F1988&amp;", "&amp; IF(lookups!$H$2-LEN(SOURCE!F1988) &gt;= 0, REPT(" ",lookups!$H$2-LEN(SOURCE!F1988)+2), "")&amp;"("&amp;
      SUBSTITUTE(TEXT(SOURCE!G1988,"??0"),"  ","")&amp;" &lt;&lt; TAM_MAX_BITS) |"&amp; IF(lookups!$I$2-3 &gt;= 0, REPT(" ",MAX(1,lookups!$I$2-5+4+1-1-LEN(  IF(ISTEXT(SOURCE!H1988),SOURCE!H1988,  SUBSTITUTE(SUBSTITUTE(TEXT(SOURCE!H1988,"????0"),"  ","")," ",""))   ))), "")&amp;
       IF(ISTEXT(SOURCE!H1988),SOURCE!H1988, SUBSTITUTE(SUBSTITUTE(TEXT(SOURCE!H1988,"????0"),"  ","")," ",""))   &amp;","&amp; IF(lookups!$J$2-3 &gt;= 0, REPT(" ",lookups!$J$2-3-5), "")&amp;
      SOURCE!I1988&amp;
" | "&amp; IF(lookups!$K$2-LEN(SOURCE!I1988) &gt;= 0, REPT(" ",lookups!$K$2-LEN(SOURCE!I1988)), "")&amp;
      SOURCE!J1988&amp;      IF(lookups!$L$2-LEN(SOURCE!J1988) &gt;= 0, REPT(" ",lookups!$L$2-LEN(SOURCE!J1988)), "")&amp;
" | "&amp; IF(lookups!$K$2-LEN(SOURCE!I1988) &gt;= 0, REPT(" ",lookups!$K$2-LEN(SOURCE!I1988)), "")&amp;
      SOURCE!K1988&amp;      IF(lookups!$L$2-LEN(SOURCE!K1988) &gt;= 0, REPT(" ",lookups!$M$2-LEN(SOURCE!K1988)), "")&amp;
" | "&amp; SOURCE!L1988&amp;      IF(lookups!$O$2-LEN(SOURCE!L1988) &gt;= 0, REPT(" ",lookups!$O$2-LEN(SOURCE!L1988)), "")&amp;
" | "&amp; SOURCE!M1988&amp;      IF(lookups!$P$2-LEN(SOURCE!M1988) &gt;= 0, REPT(" ",lookups!$P$2-LEN(SOURCE!M1988)), "")&amp;
      "},"&amp;IF(SOURCE!O1988&lt;&gt;"",""&amp;SOURCE!O1988,"")
 )
)
)</f>
        <v>/* 1944 */  { SetSetting,                   PS_CROSS,                    "MULT" STD_CROSS,                              "MULT" STD_CROSS,                              (0 &lt;&lt; TAM_MAX_BITS) |     0, CAT_FNCT | SLS_UNCHANGED | US_UNCHANGED | EIM_DISABLED | PTP_NONE         },</v>
      </c>
    </row>
    <row r="1989" spans="1:1">
      <c r="A1989" s="80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IF(lookups!$E$2-LEN(SOURCE!C1989) &gt;= 0, REPT(" ",lookups!$E$2-LEN(SOURCE!C1989)), "")&amp;
      SOURCE!D1989&amp;", "&amp; IF(lookups!$F$2-LEN(SOURCE!D1989) &gt;= 0, REPT(" ",lookups!$F$2-LEN(SOURCE!D1989)), "")&amp;
      SOURCE!E1989&amp;", "&amp; IF(lookups!$G$2-LEN(SOURCE!E1989) &gt;=0, REPT(" ",lookups!$G$2-LEN(SOURCE!E1989)), "")&amp;
      SOURCE!F1989&amp;", "&amp; IF(lookups!$H$2-LEN(SOURCE!F1989) &gt;= 0, REPT(" ",lookups!$H$2-LEN(SOURCE!F1989)+2), "")&amp;"("&amp;
      SUBSTITUTE(TEXT(SOURCE!G1989,"??0"),"  ","")&amp;" &lt;&lt; TAM_MAX_BITS) |"&amp; IF(lookups!$I$2-3 &gt;= 0, REPT(" ",MAX(1,lookups!$I$2-5+4+1-1-LEN(  IF(ISTEXT(SOURCE!H1989),SOURCE!H1989,  SUBSTITUTE(SUBSTITUTE(TEXT(SOURCE!H1989,"????0"),"  ","")," ",""))   ))), "")&amp;
       IF(ISTEXT(SOURCE!H1989),SOURCE!H1989, SUBSTITUTE(SUBSTITUTE(TEXT(SOURCE!H1989,"????0"),"  ","")," ",""))   &amp;","&amp; IF(lookups!$J$2-3 &gt;= 0, REPT(" ",lookups!$J$2-3-5), "")&amp;
      SOURCE!I1989&amp;
" | "&amp; IF(lookups!$K$2-LEN(SOURCE!I1989) &gt;= 0, REPT(" ",lookups!$K$2-LEN(SOURCE!I1989)), "")&amp;
      SOURCE!J1989&amp;      IF(lookups!$L$2-LEN(SOURCE!J1989) &gt;= 0, REPT(" ",lookups!$L$2-LEN(SOURCE!J1989)), "")&amp;
" | "&amp; IF(lookups!$K$2-LEN(SOURCE!I1989) &gt;= 0, REPT(" ",lookups!$K$2-LEN(SOURCE!I1989)), "")&amp;
      SOURCE!K1989&amp;      IF(lookups!$L$2-LEN(SOURCE!K1989) &gt;= 0, REPT(" ",lookups!$M$2-LEN(SOURCE!K1989)), "")&amp;
" | "&amp; SOURCE!L1989&amp;      IF(lookups!$O$2-LEN(SOURCE!L1989) &gt;= 0, REPT(" ",lookups!$O$2-LEN(SOURCE!L1989)), "")&amp;
" | "&amp; SOURCE!M1989&amp;      IF(lookups!$P$2-LEN(SOURCE!M1989) &gt;= 0, REPT(" ",lookups!$P$2-LEN(SOURCE!M1989)), "")&amp;
      "},"&amp;IF(SOURCE!O1989&lt;&gt;"",""&amp;SOURCE!O1989,"")
 )
)
)</f>
        <v>/* 1945 */  { SetSetting,                   PS_DOT,                      "MULT" STD_DOT,                                "MULT" STD_DOT,                                (0 &lt;&lt; TAM_MAX_BITS) |     0, CAT_FNCT | SLS_UNCHANGED | US_UNCHANGED | EIM_DISABLED | PTP_NONE         },</v>
      </c>
    </row>
    <row r="1990" spans="1:1">
      <c r="A1990" s="80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IF(lookups!$E$2-LEN(SOURCE!C1990) &gt;= 0, REPT(" ",lookups!$E$2-LEN(SOURCE!C1990)), "")&amp;
      SOURCE!D1990&amp;", "&amp; IF(lookups!$F$2-LEN(SOURCE!D1990) &gt;= 0, REPT(" ",lookups!$F$2-LEN(SOURCE!D1990)), "")&amp;
      SOURCE!E1990&amp;", "&amp; IF(lookups!$G$2-LEN(SOURCE!E1990) &gt;=0, REPT(" ",lookups!$G$2-LEN(SOURCE!E1990)), "")&amp;
      SOURCE!F1990&amp;", "&amp; IF(lookups!$H$2-LEN(SOURCE!F1990) &gt;= 0, REPT(" ",lookups!$H$2-LEN(SOURCE!F1990)+2), "")&amp;"("&amp;
      SUBSTITUTE(TEXT(SOURCE!G1990,"??0"),"  ","")&amp;" &lt;&lt; TAM_MAX_BITS) |"&amp; IF(lookups!$I$2-3 &gt;= 0, REPT(" ",MAX(1,lookups!$I$2-5+4+1-1-LEN(  IF(ISTEXT(SOURCE!H1990),SOURCE!H1990,  SUBSTITUTE(SUBSTITUTE(TEXT(SOURCE!H1990,"????0"),"  ","")," ",""))   ))), "")&amp;
       IF(ISTEXT(SOURCE!H1990),SOURCE!H1990, SUBSTITUTE(SUBSTITUTE(TEXT(SOURCE!H1990,"????0"),"  ","")," ",""))   &amp;","&amp; IF(lookups!$J$2-3 &gt;= 0, REPT(" ",lookups!$J$2-3-5), "")&amp;
      SOURCE!I1990&amp;
" | "&amp; IF(lookups!$K$2-LEN(SOURCE!I1990) &gt;= 0, REPT(" ",lookups!$K$2-LEN(SOURCE!I1990)), "")&amp;
      SOURCE!J1990&amp;      IF(lookups!$L$2-LEN(SOURCE!J1990) &gt;= 0, REPT(" ",lookups!$L$2-LEN(SOURCE!J1990)), "")&amp;
" | "&amp; IF(lookups!$K$2-LEN(SOURCE!I1990) &gt;= 0, REPT(" ",lookups!$K$2-LEN(SOURCE!I1990)), "")&amp;
      SOURCE!K1990&amp;      IF(lookups!$L$2-LEN(SOURCE!K1990) &gt;= 0, REPT(" ",lookups!$M$2-LEN(SOURCE!K1990)), "")&amp;
" | "&amp; SOURCE!L1990&amp;      IF(lookups!$O$2-LEN(SOURCE!L1990) &gt;= 0, REPT(" ",lookups!$O$2-LEN(SOURCE!L1990)), "")&amp;
" | "&amp; SOURCE!M1990&amp;      IF(lookups!$P$2-LEN(SOURCE!M1990) &gt;= 0, REPT(" ",lookups!$P$2-LEN(SOURCE!M1990)), "")&amp;
      "},"&amp;IF(SOURCE!O1990&lt;&gt;"",""&amp;SOURCE!O1990,"")
 )
)
)</f>
        <v>/* 1946 */  { SetSetting,                   CM_POLAR,                    "POLAR",                                       "POLAR",                                       (0 &lt;&lt; TAM_MAX_BITS) |     0, CAT_FNCT | SLS_ENABLED   | US_UNCHANGED | EIM_DISABLED | PTP_NONE         },//JM Replacements</v>
      </c>
    </row>
    <row r="1991" spans="1:1">
      <c r="A1991" s="80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IF(lookups!$E$2-LEN(SOURCE!C1991) &gt;= 0, REPT(" ",lookups!$E$2-LEN(SOURCE!C1991)), "")&amp;
      SOURCE!D1991&amp;", "&amp; IF(lookups!$F$2-LEN(SOURCE!D1991) &gt;= 0, REPT(" ",lookups!$F$2-LEN(SOURCE!D1991)), "")&amp;
      SOURCE!E1991&amp;", "&amp; IF(lookups!$G$2-LEN(SOURCE!E1991) &gt;=0, REPT(" ",lookups!$G$2-LEN(SOURCE!E1991)), "")&amp;
      SOURCE!F1991&amp;", "&amp; IF(lookups!$H$2-LEN(SOURCE!F1991) &gt;= 0, REPT(" ",lookups!$H$2-LEN(SOURCE!F1991)+2), "")&amp;"("&amp;
      SUBSTITUTE(TEXT(SOURCE!G1991,"??0"),"  ","")&amp;" &lt;&lt; TAM_MAX_BITS) |"&amp; IF(lookups!$I$2-3 &gt;= 0, REPT(" ",MAX(1,lookups!$I$2-5+4+1-1-LEN(  IF(ISTEXT(SOURCE!H1991),SOURCE!H1991,  SUBSTITUTE(SUBSTITUTE(TEXT(SOURCE!H1991,"????0"),"  ","")," ",""))   ))), "")&amp;
       IF(ISTEXT(SOURCE!H1991),SOURCE!H1991, SUBSTITUTE(SUBSTITUTE(TEXT(SOURCE!H1991,"????0"),"  ","")," ",""))   &amp;","&amp; IF(lookups!$J$2-3 &gt;= 0, REPT(" ",lookups!$J$2-3-5), "")&amp;
      SOURCE!I1991&amp;
" | "&amp; IF(lookups!$K$2-LEN(SOURCE!I1991) &gt;= 0, REPT(" ",lookups!$K$2-LEN(SOURCE!I1991)), "")&amp;
      SOURCE!J1991&amp;      IF(lookups!$L$2-LEN(SOURCE!J1991) &gt;= 0, REPT(" ",lookups!$L$2-LEN(SOURCE!J1991)), "")&amp;
" | "&amp; IF(lookups!$K$2-LEN(SOURCE!I1991) &gt;= 0, REPT(" ",lookups!$K$2-LEN(SOURCE!I1991)), "")&amp;
      SOURCE!K1991&amp;      IF(lookups!$L$2-LEN(SOURCE!K1991) &gt;= 0, REPT(" ",lookups!$M$2-LEN(SOURCE!K1991)), "")&amp;
" | "&amp; SOURCE!L1991&amp;      IF(lookups!$O$2-LEN(SOURCE!L1991) &gt;= 0, REPT(" ",lookups!$O$2-LEN(SOURCE!L1991)), "")&amp;
" | "&amp; SOURCE!M1991&amp;      IF(lookups!$P$2-LEN(SOURCE!M1991) &gt;= 0, REPT(" ",lookups!$P$2-LEN(SOURCE!M1991)), "")&amp;
      "},"&amp;IF(SOURCE!O1991&lt;&gt;"",""&amp;SOURCE!O1991,"")
 )
)
)</f>
        <v>/* 1947 */  { fnJM,                         48,                          "",                                            "",                                            (0 &lt;&lt; TAM_MAX_BITS) |     0, CAT_NONE | SLS_UNCHANGED | US_UNCHANGED | EIM_DISABLED | PTP_DISABLED     },//placeholder for ITM_TST</v>
      </c>
    </row>
    <row r="1992" spans="1:1">
      <c r="A1992" s="80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IF(lookups!$E$2-LEN(SOURCE!C1992) &gt;= 0, REPT(" ",lookups!$E$2-LEN(SOURCE!C1992)), "")&amp;
      SOURCE!D1992&amp;", "&amp; IF(lookups!$F$2-LEN(SOURCE!D1992) &gt;= 0, REPT(" ",lookups!$F$2-LEN(SOURCE!D1992)), "")&amp;
      SOURCE!E1992&amp;", "&amp; IF(lookups!$G$2-LEN(SOURCE!E1992) &gt;=0, REPT(" ",lookups!$G$2-LEN(SOURCE!E1992)), "")&amp;
      SOURCE!F1992&amp;", "&amp; IF(lookups!$H$2-LEN(SOURCE!F1992) &gt;= 0, REPT(" ",lookups!$H$2-LEN(SOURCE!F1992)+2), "")&amp;"("&amp;
      SUBSTITUTE(TEXT(SOURCE!G1992,"??0"),"  ","")&amp;" &lt;&lt; TAM_MAX_BITS) |"&amp; IF(lookups!$I$2-3 &gt;= 0, REPT(" ",MAX(1,lookups!$I$2-5+4+1-1-LEN(  IF(ISTEXT(SOURCE!H1992),SOURCE!H1992,  SUBSTITUTE(SUBSTITUTE(TEXT(SOURCE!H1992,"????0"),"  ","")," ",""))   ))), "")&amp;
       IF(ISTEXT(SOURCE!H1992),SOURCE!H1992, SUBSTITUTE(SUBSTITUTE(TEXT(SOURCE!H1992,"????0"),"  ","")," ",""))   &amp;","&amp; IF(lookups!$J$2-3 &gt;= 0, REPT(" ",lookups!$J$2-3-5), "")&amp;
      SOURCE!I1992&amp;
" | "&amp; IF(lookups!$K$2-LEN(SOURCE!I1992) &gt;= 0, REPT(" ",lookups!$K$2-LEN(SOURCE!I1992)), "")&amp;
      SOURCE!J1992&amp;      IF(lookups!$L$2-LEN(SOURCE!J1992) &gt;= 0, REPT(" ",lookups!$L$2-LEN(SOURCE!J1992)), "")&amp;
" | "&amp; IF(lookups!$K$2-LEN(SOURCE!I1992) &gt;= 0, REPT(" ",lookups!$K$2-LEN(SOURCE!I1992)), "")&amp;
      SOURCE!K1992&amp;      IF(lookups!$L$2-LEN(SOURCE!K1992) &gt;= 0, REPT(" ",lookups!$M$2-LEN(SOURCE!K1992)), "")&amp;
" | "&amp; SOURCE!L1992&amp;      IF(lookups!$O$2-LEN(SOURCE!L1992) &gt;= 0, REPT(" ",lookups!$O$2-LEN(SOURCE!L1992)), "")&amp;
" | "&amp; SOURCE!M1992&amp;      IF(lookups!$P$2-LEN(SOURCE!M1992) &gt;= 0, REPT(" ",lookups!$P$2-LEN(SOURCE!M1992)), "")&amp;
      "},"&amp;IF(SOURCE!O1992&lt;&gt;"",""&amp;SOURCE!O1992,"")
 )
)
)</f>
        <v>/* 1948 */  { SetSetting,                   PRTACT,                      "PRNTR",                                       "PRNTR",                                       (0 &lt;&lt; TAM_MAX_BITS) |     0, CAT_FNCT | SLS_UNCHANGED | US_UNCHANGED | EIM_DISABLED | PTP_DISABLED     },//JM Replacements</v>
      </c>
    </row>
    <row r="1993" spans="1:1">
      <c r="A1993" s="80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IF(lookups!$E$2-LEN(SOURCE!C1993) &gt;= 0, REPT(" ",lookups!$E$2-LEN(SOURCE!C1993)), "")&amp;
      SOURCE!D1993&amp;", "&amp; IF(lookups!$F$2-LEN(SOURCE!D1993) &gt;= 0, REPT(" ",lookups!$F$2-LEN(SOURCE!D1993)), "")&amp;
      SOURCE!E1993&amp;", "&amp; IF(lookups!$G$2-LEN(SOURCE!E1993) &gt;=0, REPT(" ",lookups!$G$2-LEN(SOURCE!E1993)), "")&amp;
      SOURCE!F1993&amp;", "&amp; IF(lookups!$H$2-LEN(SOURCE!F1993) &gt;= 0, REPT(" ",lookups!$H$2-LEN(SOURCE!F1993)+2), "")&amp;"("&amp;
      SUBSTITUTE(TEXT(SOURCE!G1993,"??0"),"  ","")&amp;" &lt;&lt; TAM_MAX_BITS) |"&amp; IF(lookups!$I$2-3 &gt;= 0, REPT(" ",MAX(1,lookups!$I$2-5+4+1-1-LEN(  IF(ISTEXT(SOURCE!H1993),SOURCE!H1993,  SUBSTITUTE(SUBSTITUTE(TEXT(SOURCE!H1993,"????0"),"  ","")," ",""))   ))), "")&amp;
       IF(ISTEXT(SOURCE!H1993),SOURCE!H1993, SUBSTITUTE(SUBSTITUTE(TEXT(SOURCE!H1993,"????0"),"  ","")," ",""))   &amp;","&amp; IF(lookups!$J$2-3 &gt;= 0, REPT(" ",lookups!$J$2-3-5), "")&amp;
      SOURCE!I1993&amp;
" | "&amp; IF(lookups!$K$2-LEN(SOURCE!I1993) &gt;= 0, REPT(" ",lookups!$K$2-LEN(SOURCE!I1993)), "")&amp;
      SOURCE!J1993&amp;      IF(lookups!$L$2-LEN(SOURCE!J1993) &gt;= 0, REPT(" ",lookups!$L$2-LEN(SOURCE!J1993)), "")&amp;
" | "&amp; IF(lookups!$K$2-LEN(SOURCE!I1993) &gt;= 0, REPT(" ",lookups!$K$2-LEN(SOURCE!I1993)), "")&amp;
      SOURCE!K1993&amp;      IF(lookups!$L$2-LEN(SOURCE!K1993) &gt;= 0, REPT(" ",lookups!$M$2-LEN(SOURCE!K1993)), "")&amp;
" | "&amp; SOURCE!L1993&amp;      IF(lookups!$O$2-LEN(SOURCE!L1993) &gt;= 0, REPT(" ",lookups!$O$2-LEN(SOURCE!L1993)), "")&amp;
" | "&amp; SOURCE!M1993&amp;      IF(lookups!$P$2-LEN(SOURCE!M1993) &gt;= 0, REPT(" ",lookups!$P$2-LEN(SOURCE!M1993)), "")&amp;
      "},"&amp;IF(SOURCE!O1993&lt;&gt;"",""&amp;SOURCE!O1993,"")
 )
)
)</f>
        <v>/* 1949 */  { SetSetting,                   CM_RECTANGULAR,              "RECT",                                        "RECT",                                        (0 &lt;&lt; TAM_MAX_BITS) |     0, CAT_FNCT | SLS_ENABLED   | US_UNCHANGED | EIM_DISABLED | PTP_NONE         },//JM Replacements</v>
      </c>
    </row>
    <row r="1994" spans="1:1">
      <c r="A1994" s="80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IF(lookups!$E$2-LEN(SOURCE!C1994) &gt;= 0, REPT(" ",lookups!$E$2-LEN(SOURCE!C1994)), "")&amp;
      SOURCE!D1994&amp;", "&amp; IF(lookups!$F$2-LEN(SOURCE!D1994) &gt;= 0, REPT(" ",lookups!$F$2-LEN(SOURCE!D1994)), "")&amp;
      SOURCE!E1994&amp;", "&amp; IF(lookups!$G$2-LEN(SOURCE!E1994) &gt;=0, REPT(" ",lookups!$G$2-LEN(SOURCE!E1994)), "")&amp;
      SOURCE!F1994&amp;", "&amp; IF(lookups!$H$2-LEN(SOURCE!F1994) &gt;= 0, REPT(" ",lookups!$H$2-LEN(SOURCE!F1994)+2), "")&amp;"("&amp;
      SUBSTITUTE(TEXT(SOURCE!G1994,"??0"),"  ","")&amp;" &lt;&lt; TAM_MAX_BITS) |"&amp; IF(lookups!$I$2-3 &gt;= 0, REPT(" ",MAX(1,lookups!$I$2-5+4+1-1-LEN(  IF(ISTEXT(SOURCE!H1994),SOURCE!H1994,  SUBSTITUTE(SUBSTITUTE(TEXT(SOURCE!H1994,"????0"),"  ","")," ",""))   ))), "")&amp;
       IF(ISTEXT(SOURCE!H1994),SOURCE!H1994, SUBSTITUTE(SUBSTITUTE(TEXT(SOURCE!H1994,"????0"),"  ","")," ",""))   &amp;","&amp; IF(lookups!$J$2-3 &gt;= 0, REPT(" ",lookups!$J$2-3-5), "")&amp;
      SOURCE!I1994&amp;
" | "&amp; IF(lookups!$K$2-LEN(SOURCE!I1994) &gt;= 0, REPT(" ",lookups!$K$2-LEN(SOURCE!I1994)), "")&amp;
      SOURCE!J1994&amp;      IF(lookups!$L$2-LEN(SOURCE!J1994) &gt;= 0, REPT(" ",lookups!$L$2-LEN(SOURCE!J1994)), "")&amp;
" | "&amp; IF(lookups!$K$2-LEN(SOURCE!I1994) &gt;= 0, REPT(" ",lookups!$K$2-LEN(SOURCE!I1994)), "")&amp;
      SOURCE!K1994&amp;      IF(lookups!$L$2-LEN(SOURCE!K1994) &gt;= 0, REPT(" ",lookups!$M$2-LEN(SOURCE!K1994)), "")&amp;
" | "&amp; SOURCE!L1994&amp;      IF(lookups!$O$2-LEN(SOURCE!L1994) &gt;= 0, REPT(" ",lookups!$O$2-LEN(SOURCE!L1994)), "")&amp;
" | "&amp; SOURCE!M1994&amp;      IF(lookups!$P$2-LEN(SOURCE!M1994) &gt;= 0, REPT(" ",lookups!$P$2-LEN(SOURCE!M1994)), "")&amp;
      "},"&amp;IF(SOURCE!O1994&lt;&gt;"",""&amp;SOURCE!O1994,"")
 )
)
)</f>
        <v>/* 1950 */  { SetSetting,                   DO_SCI,                      "SCIOVR",                                      "SCIOVR",                                      (0 &lt;&lt; TAM_MAX_BITS) |     0, CAT_FNCT | SLS_UNCHANGED | US_UNCHANGED | EIM_DISABLED | PTP_NONE         },//JM Replacements</v>
      </c>
    </row>
    <row r="1995" spans="1:1">
      <c r="A1995" s="80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IF(lookups!$E$2-LEN(SOURCE!C1995) &gt;= 0, REPT(" ",lookups!$E$2-LEN(SOURCE!C1995)), "")&amp;
      SOURCE!D1995&amp;", "&amp; IF(lookups!$F$2-LEN(SOURCE!D1995) &gt;= 0, REPT(" ",lookups!$F$2-LEN(SOURCE!D1995)), "")&amp;
      SOURCE!E1995&amp;", "&amp; IF(lookups!$G$2-LEN(SOURCE!E1995) &gt;=0, REPT(" ",lookups!$G$2-LEN(SOURCE!E1995)), "")&amp;
      SOURCE!F1995&amp;", "&amp; IF(lookups!$H$2-LEN(SOURCE!F1995) &gt;= 0, REPT(" ",lookups!$H$2-LEN(SOURCE!F1995)+2), "")&amp;"("&amp;
      SUBSTITUTE(TEXT(SOURCE!G1995,"??0"),"  ","")&amp;" &lt;&lt; TAM_MAX_BITS) |"&amp; IF(lookups!$I$2-3 &gt;= 0, REPT(" ",MAX(1,lookups!$I$2-5+4+1-1-LEN(  IF(ISTEXT(SOURCE!H1995),SOURCE!H1995,  SUBSTITUTE(SUBSTITUTE(TEXT(SOURCE!H1995,"????0"),"  ","")," ",""))   ))), "")&amp;
       IF(ISTEXT(SOURCE!H1995),SOURCE!H1995, SUBSTITUTE(SUBSTITUTE(TEXT(SOURCE!H1995,"????0"),"  ","")," ",""))   &amp;","&amp; IF(lookups!$J$2-3 &gt;= 0, REPT(" ",lookups!$J$2-3-5), "")&amp;
      SOURCE!I1995&amp;
" | "&amp; IF(lookups!$K$2-LEN(SOURCE!I1995) &gt;= 0, REPT(" ",lookups!$K$2-LEN(SOURCE!I1995)), "")&amp;
      SOURCE!J1995&amp;      IF(lookups!$L$2-LEN(SOURCE!J1995) &gt;= 0, REPT(" ",lookups!$L$2-LEN(SOURCE!J1995)), "")&amp;
" | "&amp; IF(lookups!$K$2-LEN(SOURCE!I1995) &gt;= 0, REPT(" ",lookups!$K$2-LEN(SOURCE!I1995)), "")&amp;
      SOURCE!K1995&amp;      IF(lookups!$L$2-LEN(SOURCE!K1995) &gt;= 0, REPT(" ",lookups!$M$2-LEN(SOURCE!K1995)), "")&amp;
" | "&amp; SOURCE!L1995&amp;      IF(lookups!$O$2-LEN(SOURCE!L1995) &gt;= 0, REPT(" ",lookups!$O$2-LEN(SOURCE!L1995)), "")&amp;
" | "&amp; SOURCE!M1995&amp;      IF(lookups!$P$2-LEN(SOURCE!M1995) &gt;= 0, REPT(" ",lookups!$P$2-LEN(SOURCE!M1995)), "")&amp;
      "},"&amp;IF(SOURCE!O1995&lt;&gt;"",""&amp;SOURCE!O1995,"")
 )
)
)</f>
        <v>/* 1951 */  { SetSetting,                   DO_ENG,                      "ENGOVR",                                      "ENGOVR",                                      (0 &lt;&lt; TAM_MAX_BITS) |     0, CAT_FNCT | SLS_UNCHANGED | US_UNCHANGED | EIM_DISABLED | PTP_NONE         },//JM Replacements</v>
      </c>
    </row>
    <row r="1996" spans="1:1">
      <c r="A1996" s="80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IF(lookups!$E$2-LEN(SOURCE!C1996) &gt;= 0, REPT(" ",lookups!$E$2-LEN(SOURCE!C1996)), "")&amp;
      SOURCE!D1996&amp;", "&amp; IF(lookups!$F$2-LEN(SOURCE!D1996) &gt;= 0, REPT(" ",lookups!$F$2-LEN(SOURCE!D1996)), "")&amp;
      SOURCE!E1996&amp;", "&amp; IF(lookups!$G$2-LEN(SOURCE!E1996) &gt;=0, REPT(" ",lookups!$G$2-LEN(SOURCE!E1996)), "")&amp;
      SOURCE!F1996&amp;", "&amp; IF(lookups!$H$2-LEN(SOURCE!F1996) &gt;= 0, REPT(" ",lookups!$H$2-LEN(SOURCE!F1996)+2), "")&amp;"("&amp;
      SUBSTITUTE(TEXT(SOURCE!G1996,"??0"),"  ","")&amp;" &lt;&lt; TAM_MAX_BITS) |"&amp; IF(lookups!$I$2-3 &gt;= 0, REPT(" ",MAX(1,lookups!$I$2-5+4+1-1-LEN(  IF(ISTEXT(SOURCE!H1996),SOURCE!H1996,  SUBSTITUTE(SUBSTITUTE(TEXT(SOURCE!H1996,"????0"),"  ","")," ",""))   ))), "")&amp;
       IF(ISTEXT(SOURCE!H1996),SOURCE!H1996, SUBSTITUTE(SUBSTITUTE(TEXT(SOURCE!H1996,"????0"),"  ","")," ",""))   &amp;","&amp; IF(lookups!$J$2-3 &gt;= 0, REPT(" ",lookups!$J$2-3-5), "")&amp;
      SOURCE!I1996&amp;
" | "&amp; IF(lookups!$K$2-LEN(SOURCE!I1996) &gt;= 0, REPT(" ",lookups!$K$2-LEN(SOURCE!I1996)), "")&amp;
      SOURCE!J1996&amp;      IF(lookups!$L$2-LEN(SOURCE!J1996) &gt;= 0, REPT(" ",lookups!$L$2-LEN(SOURCE!J1996)), "")&amp;
" | "&amp; IF(lookups!$K$2-LEN(SOURCE!I1996) &gt;= 0, REPT(" ",lookups!$K$2-LEN(SOURCE!I1996)), "")&amp;
      SOURCE!K1996&amp;      IF(lookups!$L$2-LEN(SOURCE!K1996) &gt;= 0, REPT(" ",lookups!$M$2-LEN(SOURCE!K1996)), "")&amp;
" | "&amp; SOURCE!L1996&amp;      IF(lookups!$O$2-LEN(SOURCE!L1996) &gt;= 0, REPT(" ",lookups!$O$2-LEN(SOURCE!L1996)), "")&amp;
" | "&amp; SOURCE!M1996&amp;      IF(lookups!$P$2-LEN(SOURCE!M1996) &gt;= 0, REPT(" ",lookups!$P$2-LEN(SOURCE!M1996)), "")&amp;
      "},"&amp;IF(SOURCE!O1996&lt;&gt;"",""&amp;SOURCE!O1996,"")
 )
)
)</f>
        <v>/* 1952 */  { fnT_ARROW,                    ITM_T_LEFT_ARROW,            "",                                            STD_LEFT_ARROW,                                (0 &lt;&lt; TAM_MAX_BITS) |     0, CAT_NONE | SLS_UNCHANGED | US_UNCHANGED | EIM_DISABLED | PTP_DISABLED     },</v>
      </c>
    </row>
    <row r="1997" spans="1:1">
      <c r="A1997" s="80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IF(lookups!$E$2-LEN(SOURCE!C1997) &gt;= 0, REPT(" ",lookups!$E$2-LEN(SOURCE!C1997)), "")&amp;
      SOURCE!D1997&amp;", "&amp; IF(lookups!$F$2-LEN(SOURCE!D1997) &gt;= 0, REPT(" ",lookups!$F$2-LEN(SOURCE!D1997)), "")&amp;
      SOURCE!E1997&amp;", "&amp; IF(lookups!$G$2-LEN(SOURCE!E1997) &gt;=0, REPT(" ",lookups!$G$2-LEN(SOURCE!E1997)), "")&amp;
      SOURCE!F1997&amp;", "&amp; IF(lookups!$H$2-LEN(SOURCE!F1997) &gt;= 0, REPT(" ",lookups!$H$2-LEN(SOURCE!F1997)+2), "")&amp;"("&amp;
      SUBSTITUTE(TEXT(SOURCE!G1997,"??0"),"  ","")&amp;" &lt;&lt; TAM_MAX_BITS) |"&amp; IF(lookups!$I$2-3 &gt;= 0, REPT(" ",MAX(1,lookups!$I$2-5+4+1-1-LEN(  IF(ISTEXT(SOURCE!H1997),SOURCE!H1997,  SUBSTITUTE(SUBSTITUTE(TEXT(SOURCE!H1997,"????0"),"  ","")," ",""))   ))), "")&amp;
       IF(ISTEXT(SOURCE!H1997),SOURCE!H1997, SUBSTITUTE(SUBSTITUTE(TEXT(SOURCE!H1997,"????0"),"  ","")," ",""))   &amp;","&amp; IF(lookups!$J$2-3 &gt;= 0, REPT(" ",lookups!$J$2-3-5), "")&amp;
      SOURCE!I1997&amp;
" | "&amp; IF(lookups!$K$2-LEN(SOURCE!I1997) &gt;= 0, REPT(" ",lookups!$K$2-LEN(SOURCE!I1997)), "")&amp;
      SOURCE!J1997&amp;      IF(lookups!$L$2-LEN(SOURCE!J1997) &gt;= 0, REPT(" ",lookups!$L$2-LEN(SOURCE!J1997)), "")&amp;
" | "&amp; IF(lookups!$K$2-LEN(SOURCE!I1997) &gt;= 0, REPT(" ",lookups!$K$2-LEN(SOURCE!I1997)), "")&amp;
      SOURCE!K1997&amp;      IF(lookups!$L$2-LEN(SOURCE!K1997) &gt;= 0, REPT(" ",lookups!$M$2-LEN(SOURCE!K1997)), "")&amp;
" | "&amp; SOURCE!L1997&amp;      IF(lookups!$O$2-LEN(SOURCE!L1997) &gt;= 0, REPT(" ",lookups!$O$2-LEN(SOURCE!L1997)), "")&amp;
" | "&amp; SOURCE!M1997&amp;      IF(lookups!$P$2-LEN(SOURCE!M1997) &gt;= 0, REPT(" ",lookups!$P$2-LEN(SOURCE!M1997)), "")&amp;
      "},"&amp;IF(SOURCE!O1997&lt;&gt;"",""&amp;SOURCE!O1997,"")
 )
)
)</f>
        <v>/* 1953 */  { fnT_ARROW,                    ITM_T_RIGHT_ARROW,           "",                                            STD_RIGHT_ARROW,                               (0 &lt;&lt; TAM_MAX_BITS) |     0, CAT_NONE | SLS_UNCHANGED | US_UNCHANGED | EIM_DISABLED | PTP_DISABLED     },</v>
      </c>
    </row>
    <row r="1998" spans="1:1">
      <c r="A1998" s="80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IF(lookups!$E$2-LEN(SOURCE!C1998) &gt;= 0, REPT(" ",lookups!$E$2-LEN(SOURCE!C1998)), "")&amp;
      SOURCE!D1998&amp;", "&amp; IF(lookups!$F$2-LEN(SOURCE!D1998) &gt;= 0, REPT(" ",lookups!$F$2-LEN(SOURCE!D1998)), "")&amp;
      SOURCE!E1998&amp;", "&amp; IF(lookups!$G$2-LEN(SOURCE!E1998) &gt;=0, REPT(" ",lookups!$G$2-LEN(SOURCE!E1998)), "")&amp;
      SOURCE!F1998&amp;", "&amp; IF(lookups!$H$2-LEN(SOURCE!F1998) &gt;= 0, REPT(" ",lookups!$H$2-LEN(SOURCE!F1998)+2), "")&amp;"("&amp;
      SUBSTITUTE(TEXT(SOURCE!G1998,"??0"),"  ","")&amp;" &lt;&lt; TAM_MAX_BITS) |"&amp; IF(lookups!$I$2-3 &gt;= 0, REPT(" ",MAX(1,lookups!$I$2-5+4+1-1-LEN(  IF(ISTEXT(SOURCE!H1998),SOURCE!H1998,  SUBSTITUTE(SUBSTITUTE(TEXT(SOURCE!H1998,"????0"),"  ","")," ",""))   ))), "")&amp;
       IF(ISTEXT(SOURCE!H1998),SOURCE!H1998, SUBSTITUTE(SUBSTITUTE(TEXT(SOURCE!H1998,"????0"),"  ","")," ",""))   &amp;","&amp; IF(lookups!$J$2-3 &gt;= 0, REPT(" ",lookups!$J$2-3-5), "")&amp;
      SOURCE!I1998&amp;
" | "&amp; IF(lookups!$K$2-LEN(SOURCE!I1998) &gt;= 0, REPT(" ",lookups!$K$2-LEN(SOURCE!I1998)), "")&amp;
      SOURCE!J1998&amp;      IF(lookups!$L$2-LEN(SOURCE!J1998) &gt;= 0, REPT(" ",lookups!$L$2-LEN(SOURCE!J1998)), "")&amp;
" | "&amp; IF(lookups!$K$2-LEN(SOURCE!I1998) &gt;= 0, REPT(" ",lookups!$K$2-LEN(SOURCE!I1998)), "")&amp;
      SOURCE!K1998&amp;      IF(lookups!$L$2-LEN(SOURCE!K1998) &gt;= 0, REPT(" ",lookups!$M$2-LEN(SOURCE!K1998)), "")&amp;
" | "&amp; SOURCE!L1998&amp;      IF(lookups!$O$2-LEN(SOURCE!L1998) &gt;= 0, REPT(" ",lookups!$O$2-LEN(SOURCE!L1998)), "")&amp;
" | "&amp; SOURCE!M1998&amp;      IF(lookups!$P$2-LEN(SOURCE!M1998) &gt;= 0, REPT(" ",lookups!$P$2-LEN(SOURCE!M1998)), "")&amp;
      "},"&amp;IF(SOURCE!O1998&lt;&gt;"",""&amp;SOURCE!O1998,"")
 )
)
)</f>
        <v>/* 1954 */  { fnT_ARROW,                    ITM_T_LLEFT_ARROW,           "",                                            STD_LEFT_DASHARROW,                            (0 &lt;&lt; TAM_MAX_BITS) |     0, CAT_NONE | SLS_UNCHANGED | US_UNCHANGED | EIM_DISABLED | PTP_DISABLED     },</v>
      </c>
    </row>
    <row r="1999" spans="1:1">
      <c r="A1999" s="80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IF(lookups!$E$2-LEN(SOURCE!C1999) &gt;= 0, REPT(" ",lookups!$E$2-LEN(SOURCE!C1999)), "")&amp;
      SOURCE!D1999&amp;", "&amp; IF(lookups!$F$2-LEN(SOURCE!D1999) &gt;= 0, REPT(" ",lookups!$F$2-LEN(SOURCE!D1999)), "")&amp;
      SOURCE!E1999&amp;", "&amp; IF(lookups!$G$2-LEN(SOURCE!E1999) &gt;=0, REPT(" ",lookups!$G$2-LEN(SOURCE!E1999)), "")&amp;
      SOURCE!F1999&amp;", "&amp; IF(lookups!$H$2-LEN(SOURCE!F1999) &gt;= 0, REPT(" ",lookups!$H$2-LEN(SOURCE!F1999)+2), "")&amp;"("&amp;
      SUBSTITUTE(TEXT(SOURCE!G1999,"??0"),"  ","")&amp;" &lt;&lt; TAM_MAX_BITS) |"&amp; IF(lookups!$I$2-3 &gt;= 0, REPT(" ",MAX(1,lookups!$I$2-5+4+1-1-LEN(  IF(ISTEXT(SOURCE!H1999),SOURCE!H1999,  SUBSTITUTE(SUBSTITUTE(TEXT(SOURCE!H1999,"????0"),"  ","")," ",""))   ))), "")&amp;
       IF(ISTEXT(SOURCE!H1999),SOURCE!H1999, SUBSTITUTE(SUBSTITUTE(TEXT(SOURCE!H1999,"????0"),"  ","")," ",""))   &amp;","&amp; IF(lookups!$J$2-3 &gt;= 0, REPT(" ",lookups!$J$2-3-5), "")&amp;
      SOURCE!I1999&amp;
" | "&amp; IF(lookups!$K$2-LEN(SOURCE!I1999) &gt;= 0, REPT(" ",lookups!$K$2-LEN(SOURCE!I1999)), "")&amp;
      SOURCE!J1999&amp;      IF(lookups!$L$2-LEN(SOURCE!J1999) &gt;= 0, REPT(" ",lookups!$L$2-LEN(SOURCE!J1999)), "")&amp;
" | "&amp; IF(lookups!$K$2-LEN(SOURCE!I1999) &gt;= 0, REPT(" ",lookups!$K$2-LEN(SOURCE!I1999)), "")&amp;
      SOURCE!K1999&amp;      IF(lookups!$L$2-LEN(SOURCE!K1999) &gt;= 0, REPT(" ",lookups!$M$2-LEN(SOURCE!K1999)), "")&amp;
" | "&amp; SOURCE!L1999&amp;      IF(lookups!$O$2-LEN(SOURCE!L1999) &gt;= 0, REPT(" ",lookups!$O$2-LEN(SOURCE!L1999)), "")&amp;
" | "&amp; SOURCE!M1999&amp;      IF(lookups!$P$2-LEN(SOURCE!M1999) &gt;= 0, REPT(" ",lookups!$P$2-LEN(SOURCE!M1999)), "")&amp;
      "},"&amp;IF(SOURCE!O1999&lt;&gt;"",""&amp;SOURCE!O1999,"")
 )
)
)</f>
        <v>/* 1955 */  { fnT_ARROW,                    ITM_T_RRIGHT_ARROW,          "",                                            STD_RIGHT_DASHARROW,                           (0 &lt;&lt; TAM_MAX_BITS) |     0, CAT_NONE | SLS_UNCHANGED | US_UNCHANGED | EIM_DISABLED | PTP_DISABLED     },</v>
      </c>
    </row>
    <row r="2000" spans="1:1">
      <c r="A2000" s="80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IF(lookups!$E$2-LEN(SOURCE!C2000) &gt;= 0, REPT(" ",lookups!$E$2-LEN(SOURCE!C2000)), "")&amp;
      SOURCE!D2000&amp;", "&amp; IF(lookups!$F$2-LEN(SOURCE!D2000) &gt;= 0, REPT(" ",lookups!$F$2-LEN(SOURCE!D2000)), "")&amp;
      SOURCE!E2000&amp;", "&amp; IF(lookups!$G$2-LEN(SOURCE!E2000) &gt;=0, REPT(" ",lookups!$G$2-LEN(SOURCE!E2000)), "")&amp;
      SOURCE!F2000&amp;", "&amp; IF(lookups!$H$2-LEN(SOURCE!F2000) &gt;= 0, REPT(" ",lookups!$H$2-LEN(SOURCE!F2000)+2), "")&amp;"("&amp;
      SUBSTITUTE(TEXT(SOURCE!G2000,"??0"),"  ","")&amp;" &lt;&lt; TAM_MAX_BITS) |"&amp; IF(lookups!$I$2-3 &gt;= 0, REPT(" ",MAX(1,lookups!$I$2-5+4+1-1-LEN(  IF(ISTEXT(SOURCE!H2000),SOURCE!H2000,  SUBSTITUTE(SUBSTITUTE(TEXT(SOURCE!H2000,"????0"),"  ","")," ",""))   ))), "")&amp;
       IF(ISTEXT(SOURCE!H2000),SOURCE!H2000, SUBSTITUTE(SUBSTITUTE(TEXT(SOURCE!H2000,"????0"),"  ","")," ",""))   &amp;","&amp; IF(lookups!$J$2-3 &gt;= 0, REPT(" ",lookups!$J$2-3-5), "")&amp;
      SOURCE!I2000&amp;
" | "&amp; IF(lookups!$K$2-LEN(SOURCE!I2000) &gt;= 0, REPT(" ",lookups!$K$2-LEN(SOURCE!I2000)), "")&amp;
      SOURCE!J2000&amp;      IF(lookups!$L$2-LEN(SOURCE!J2000) &gt;= 0, REPT(" ",lookups!$L$2-LEN(SOURCE!J2000)), "")&amp;
" | "&amp; IF(lookups!$K$2-LEN(SOURCE!I2000) &gt;= 0, REPT(" ",lookups!$K$2-LEN(SOURCE!I2000)), "")&amp;
      SOURCE!K2000&amp;      IF(lookups!$L$2-LEN(SOURCE!K2000) &gt;= 0, REPT(" ",lookups!$M$2-LEN(SOURCE!K2000)), "")&amp;
" | "&amp; SOURCE!L2000&amp;      IF(lookups!$O$2-LEN(SOURCE!L2000) &gt;= 0, REPT(" ",lookups!$O$2-LEN(SOURCE!L2000)), "")&amp;
" | "&amp; SOURCE!M2000&amp;      IF(lookups!$P$2-LEN(SOURCE!M2000) &gt;= 0, REPT(" ",lookups!$P$2-LEN(SOURCE!M2000)), "")&amp;
      "},"&amp;IF(SOURCE!O2000&lt;&gt;"",""&amp;SOURCE!O2000,"")
 )
)
)</f>
        <v>/* 1956 */  { fnXEQNEW,                     NOPARAM,                     "X.NEW",                                       "X.NEW",                                       (0 &lt;&lt; TAM_MAX_BITS) |     0, CAT_NONE | SLS_ENABLED   | US_UNCHANGED | EIM_DISABLED | PTP_DISABLED     },</v>
      </c>
    </row>
    <row r="2001" spans="1:1">
      <c r="A2001" s="80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IF(lookups!$E$2-LEN(SOURCE!C2001) &gt;= 0, REPT(" ",lookups!$E$2-LEN(SOURCE!C2001)), "")&amp;
      SOURCE!D2001&amp;", "&amp; IF(lookups!$F$2-LEN(SOURCE!D2001) &gt;= 0, REPT(" ",lookups!$F$2-LEN(SOURCE!D2001)), "")&amp;
      SOURCE!E2001&amp;", "&amp; IF(lookups!$G$2-LEN(SOURCE!E2001) &gt;=0, REPT(" ",lookups!$G$2-LEN(SOURCE!E2001)), "")&amp;
      SOURCE!F2001&amp;", "&amp; IF(lookups!$H$2-LEN(SOURCE!F2001) &gt;= 0, REPT(" ",lookups!$H$2-LEN(SOURCE!F2001)+2), "")&amp;"("&amp;
      SUBSTITUTE(TEXT(SOURCE!G2001,"??0"),"  ","")&amp;" &lt;&lt; TAM_MAX_BITS) |"&amp; IF(lookups!$I$2-3 &gt;= 0, REPT(" ",MAX(1,lookups!$I$2-5+4+1-1-LEN(  IF(ISTEXT(SOURCE!H2001),SOURCE!H2001,  SUBSTITUTE(SUBSTITUTE(TEXT(SOURCE!H2001,"????0"),"  ","")," ",""))   ))), "")&amp;
       IF(ISTEXT(SOURCE!H2001),SOURCE!H2001, SUBSTITUTE(SUBSTITUTE(TEXT(SOURCE!H2001,"????0"),"  ","")," ",""))   &amp;","&amp; IF(lookups!$J$2-3 &gt;= 0, REPT(" ",lookups!$J$2-3-5), "")&amp;
      SOURCE!I2001&amp;
" | "&amp; IF(lookups!$K$2-LEN(SOURCE!I2001) &gt;= 0, REPT(" ",lookups!$K$2-LEN(SOURCE!I2001)), "")&amp;
      SOURCE!J2001&amp;      IF(lookups!$L$2-LEN(SOURCE!J2001) &gt;= 0, REPT(" ",lookups!$L$2-LEN(SOURCE!J2001)), "")&amp;
" | "&amp; IF(lookups!$K$2-LEN(SOURCE!I2001) &gt;= 0, REPT(" ",lookups!$K$2-LEN(SOURCE!I2001)), "")&amp;
      SOURCE!K2001&amp;      IF(lookups!$L$2-LEN(SOURCE!K2001) &gt;= 0, REPT(" ",lookups!$M$2-LEN(SOURCE!K2001)), "")&amp;
" | "&amp; SOURCE!L2001&amp;      IF(lookups!$O$2-LEN(SOURCE!L2001) &gt;= 0, REPT(" ",lookups!$O$2-LEN(SOURCE!L2001)), "")&amp;
" | "&amp; SOURCE!M2001&amp;      IF(lookups!$P$2-LEN(SOURCE!M2001) &gt;= 0, REPT(" ",lookups!$P$2-LEN(SOURCE!M2001)), "")&amp;
      "},"&amp;IF(SOURCE!O2001&lt;&gt;"",""&amp;SOURCE!O2001,"")
 )
)
)</f>
        <v>/* 1957 */  { fnXSWAP,                      NOPARAM,                     "X.SWAP",                                      "X.SWAP",                                      (0 &lt;&lt; TAM_MAX_BITS) |     0, CAT_FNCT | SLS_ENABLED   | US_UNCHANGED | EIM_DISABLED | PTP_DISABLED     },</v>
      </c>
    </row>
    <row r="2002" spans="1:1">
      <c r="A2002" s="80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IF(lookups!$E$2-LEN(SOURCE!C2002) &gt;= 0, REPT(" ",lookups!$E$2-LEN(SOURCE!C2002)), "")&amp;
      SOURCE!D2002&amp;", "&amp; IF(lookups!$F$2-LEN(SOURCE!D2002) &gt;= 0, REPT(" ",lookups!$F$2-LEN(SOURCE!D2002)), "")&amp;
      SOURCE!E2002&amp;", "&amp; IF(lookups!$G$2-LEN(SOURCE!E2002) &gt;=0, REPT(" ",lookups!$G$2-LEN(SOURCE!E2002)), "")&amp;
      SOURCE!F2002&amp;", "&amp; IF(lookups!$H$2-LEN(SOURCE!F2002) &gt;= 0, REPT(" ",lookups!$H$2-LEN(SOURCE!F2002)+2), "")&amp;"("&amp;
      SUBSTITUTE(TEXT(SOURCE!G2002,"??0"),"  ","")&amp;" &lt;&lt; TAM_MAX_BITS) |"&amp; IF(lookups!$I$2-3 &gt;= 0, REPT(" ",MAX(1,lookups!$I$2-5+4+1-1-LEN(  IF(ISTEXT(SOURCE!H2002),SOURCE!H2002,  SUBSTITUTE(SUBSTITUTE(TEXT(SOURCE!H2002,"????0"),"  ","")," ",""))   ))), "")&amp;
       IF(ISTEXT(SOURCE!H2002),SOURCE!H2002, SUBSTITUTE(SUBSTITUTE(TEXT(SOURCE!H2002,"????0"),"  ","")," ",""))   &amp;","&amp; IF(lookups!$J$2-3 &gt;= 0, REPT(" ",lookups!$J$2-3-5), "")&amp;
      SOURCE!I2002&amp;
" | "&amp; IF(lookups!$K$2-LEN(SOURCE!I2002) &gt;= 0, REPT(" ",lookups!$K$2-LEN(SOURCE!I2002)), "")&amp;
      SOURCE!J2002&amp;      IF(lookups!$L$2-LEN(SOURCE!J2002) &gt;= 0, REPT(" ",lookups!$L$2-LEN(SOURCE!J2002)), "")&amp;
" | "&amp; IF(lookups!$K$2-LEN(SOURCE!I2002) &gt;= 0, REPT(" ",lookups!$K$2-LEN(SOURCE!I2002)), "")&amp;
      SOURCE!K2002&amp;      IF(lookups!$L$2-LEN(SOURCE!K2002) &gt;= 0, REPT(" ",lookups!$M$2-LEN(SOURCE!K2002)), "")&amp;
" | "&amp; SOURCE!L2002&amp;      IF(lookups!$O$2-LEN(SOURCE!L2002) &gt;= 0, REPT(" ",lookups!$O$2-LEN(SOURCE!L2002)), "")&amp;
" | "&amp; SOURCE!M2002&amp;      IF(lookups!$P$2-LEN(SOURCE!M2002) &gt;= 0, REPT(" ",lookups!$P$2-LEN(SOURCE!M2002)), "")&amp;
      "},"&amp;IF(SOURCE!O2002&lt;&gt;"",""&amp;SOURCE!O2002,"")
 )
)
)</f>
        <v>/* 1958 */  { addItemToBuffer,              NOPARAM,                     "OCT",                                         "O",                                           (0 &lt;&lt; TAM_MAX_BITS) |     0, CAT_NONE | SLS_UNCHANGED | US_UNCHANGED | EIM_DISABLED | PTP_DISABLED     },</v>
      </c>
    </row>
    <row r="2003" spans="1:1">
      <c r="A2003" s="80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IF(lookups!$E$2-LEN(SOURCE!C2003) &gt;= 0, REPT(" ",lookups!$E$2-LEN(SOURCE!C2003)), "")&amp;
      SOURCE!D2003&amp;", "&amp; IF(lookups!$F$2-LEN(SOURCE!D2003) &gt;= 0, REPT(" ",lookups!$F$2-LEN(SOURCE!D2003)), "")&amp;
      SOURCE!E2003&amp;", "&amp; IF(lookups!$G$2-LEN(SOURCE!E2003) &gt;=0, REPT(" ",lookups!$G$2-LEN(SOURCE!E2003)), "")&amp;
      SOURCE!F2003&amp;", "&amp; IF(lookups!$H$2-LEN(SOURCE!F2003) &gt;= 0, REPT(" ",lookups!$H$2-LEN(SOURCE!F2003)+2), "")&amp;"("&amp;
      SUBSTITUTE(TEXT(SOURCE!G2003,"??0"),"  ","")&amp;" &lt;&lt; TAM_MAX_BITS) |"&amp; IF(lookups!$I$2-3 &gt;= 0, REPT(" ",MAX(1,lookups!$I$2-5+4+1-1-LEN(  IF(ISTEXT(SOURCE!H2003),SOURCE!H2003,  SUBSTITUTE(SUBSTITUTE(TEXT(SOURCE!H2003,"????0"),"  ","")," ",""))   ))), "")&amp;
       IF(ISTEXT(SOURCE!H2003),SOURCE!H2003, SUBSTITUTE(SUBSTITUTE(TEXT(SOURCE!H2003,"????0"),"  ","")," ",""))   &amp;","&amp; IF(lookups!$J$2-3 &gt;= 0, REPT(" ",lookups!$J$2-3-5), "")&amp;
      SOURCE!I2003&amp;
" | "&amp; IF(lookups!$K$2-LEN(SOURCE!I2003) &gt;= 0, REPT(" ",lookups!$K$2-LEN(SOURCE!I2003)), "")&amp;
      SOURCE!J2003&amp;      IF(lookups!$L$2-LEN(SOURCE!J2003) &gt;= 0, REPT(" ",lookups!$L$2-LEN(SOURCE!J2003)), "")&amp;
" | "&amp; IF(lookups!$K$2-LEN(SOURCE!I2003) &gt;= 0, REPT(" ",lookups!$K$2-LEN(SOURCE!I2003)), "")&amp;
      SOURCE!K2003&amp;      IF(lookups!$L$2-LEN(SOURCE!K2003) &gt;= 0, REPT(" ",lookups!$M$2-LEN(SOURCE!K2003)), "")&amp;
" | "&amp; SOURCE!L2003&amp;      IF(lookups!$O$2-LEN(SOURCE!L2003) &gt;= 0, REPT(" ",lookups!$O$2-LEN(SOURCE!L2003)), "")&amp;
" | "&amp; SOURCE!M2003&amp;      IF(lookups!$P$2-LEN(SOURCE!M2003) &gt;= 0, REPT(" ",lookups!$P$2-LEN(SOURCE!M2003)), "")&amp;
      "},"&amp;IF(SOURCE!O2003&lt;&gt;"",""&amp;SOURCE!O2003,"")
 )
)
)</f>
        <v>/* 1959 */  { fnKeysManagement,             USER_C47,                    "C47",                                         "C47",                                         (0 &lt;&lt; TAM_MAX_BITS) |     0, CAT_NONE | SLS_UNCHANGED | US_UNCHANGED | EIM_DISABLED | PTP_DISABLED     },</v>
      </c>
    </row>
    <row r="2004" spans="1:1">
      <c r="A2004" s="80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IF(lookups!$E$2-LEN(SOURCE!C2004) &gt;= 0, REPT(" ",lookups!$E$2-LEN(SOURCE!C2004)), "")&amp;
      SOURCE!D2004&amp;", "&amp; IF(lookups!$F$2-LEN(SOURCE!D2004) &gt;= 0, REPT(" ",lookups!$F$2-LEN(SOURCE!D2004)), "")&amp;
      SOURCE!E2004&amp;", "&amp; IF(lookups!$G$2-LEN(SOURCE!E2004) &gt;=0, REPT(" ",lookups!$G$2-LEN(SOURCE!E2004)), "")&amp;
      SOURCE!F2004&amp;", "&amp; IF(lookups!$H$2-LEN(SOURCE!F2004) &gt;= 0, REPT(" ",lookups!$H$2-LEN(SOURCE!F2004)+2), "")&amp;"("&amp;
      SUBSTITUTE(TEXT(SOURCE!G2004,"??0"),"  ","")&amp;" &lt;&lt; TAM_MAX_BITS) |"&amp; IF(lookups!$I$2-3 &gt;= 0, REPT(" ",MAX(1,lookups!$I$2-5+4+1-1-LEN(  IF(ISTEXT(SOURCE!H2004),SOURCE!H2004,  SUBSTITUTE(SUBSTITUTE(TEXT(SOURCE!H2004,"????0"),"  ","")," ",""))   ))), "")&amp;
       IF(ISTEXT(SOURCE!H2004),SOURCE!H2004, SUBSTITUTE(SUBSTITUTE(TEXT(SOURCE!H2004,"????0"),"  ","")," ",""))   &amp;","&amp; IF(lookups!$J$2-3 &gt;= 0, REPT(" ",lookups!$J$2-3-5), "")&amp;
      SOURCE!I2004&amp;
" | "&amp; IF(lookups!$K$2-LEN(SOURCE!I2004) &gt;= 0, REPT(" ",lookups!$K$2-LEN(SOURCE!I2004)), "")&amp;
      SOURCE!J2004&amp;      IF(lookups!$L$2-LEN(SOURCE!J2004) &gt;= 0, REPT(" ",lookups!$L$2-LEN(SOURCE!J2004)), "")&amp;
" | "&amp; IF(lookups!$K$2-LEN(SOURCE!I2004) &gt;= 0, REPT(" ",lookups!$K$2-LEN(SOURCE!I2004)), "")&amp;
      SOURCE!K2004&amp;      IF(lookups!$L$2-LEN(SOURCE!K2004) &gt;= 0, REPT(" ",lookups!$M$2-LEN(SOURCE!K2004)), "")&amp;
" | "&amp; SOURCE!L2004&amp;      IF(lookups!$O$2-LEN(SOURCE!L2004) &gt;= 0, REPT(" ",lookups!$O$2-LEN(SOURCE!L2004)), "")&amp;
" | "&amp; SOURCE!M2004&amp;      IF(lookups!$P$2-LEN(SOURCE!M2004) &gt;= 0, REPT(" ",lookups!$P$2-LEN(SOURCE!M2004)), "")&amp;
      "},"&amp;IF(SOURCE!O2004&lt;&gt;"",""&amp;SOURCE!O2004,"")
 )
)
)</f>
        <v>/* 1960 */  { fnKeysManagement,             USER_V47,                    "V47",                                         "V47",                                         (0 &lt;&lt; TAM_MAX_BITS) |     0, CAT_NONE | SLS_UNCHANGED | US_UNCHANGED | EIM_DISABLED | PTP_DISABLED     },</v>
      </c>
    </row>
    <row r="2005" spans="1:1">
      <c r="A2005" s="80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IF(lookups!$E$2-LEN(SOURCE!C2005) &gt;= 0, REPT(" ",lookups!$E$2-LEN(SOURCE!C2005)), "")&amp;
      SOURCE!D2005&amp;", "&amp; IF(lookups!$F$2-LEN(SOURCE!D2005) &gt;= 0, REPT(" ",lookups!$F$2-LEN(SOURCE!D2005)), "")&amp;
      SOURCE!E2005&amp;", "&amp; IF(lookups!$G$2-LEN(SOURCE!E2005) &gt;=0, REPT(" ",lookups!$G$2-LEN(SOURCE!E2005)), "")&amp;
      SOURCE!F2005&amp;", "&amp; IF(lookups!$H$2-LEN(SOURCE!F2005) &gt;= 0, REPT(" ",lookups!$H$2-LEN(SOURCE!F2005)+2), "")&amp;"("&amp;
      SUBSTITUTE(TEXT(SOURCE!G2005,"??0"),"  ","")&amp;" &lt;&lt; TAM_MAX_BITS) |"&amp; IF(lookups!$I$2-3 &gt;= 0, REPT(" ",MAX(1,lookups!$I$2-5+4+1-1-LEN(  IF(ISTEXT(SOURCE!H2005),SOURCE!H2005,  SUBSTITUTE(SUBSTITUTE(TEXT(SOURCE!H2005,"????0"),"  ","")," ",""))   ))), "")&amp;
       IF(ISTEXT(SOURCE!H2005),SOURCE!H2005, SUBSTITUTE(SUBSTITUTE(TEXT(SOURCE!H2005,"????0"),"  ","")," ",""))   &amp;","&amp; IF(lookups!$J$2-3 &gt;= 0, REPT(" ",lookups!$J$2-3-5), "")&amp;
      SOURCE!I2005&amp;
" | "&amp; IF(lookups!$K$2-LEN(SOURCE!I2005) &gt;= 0, REPT(" ",lookups!$K$2-LEN(SOURCE!I2005)), "")&amp;
      SOURCE!J2005&amp;      IF(lookups!$L$2-LEN(SOURCE!J2005) &gt;= 0, REPT(" ",lookups!$L$2-LEN(SOURCE!J2005)), "")&amp;
" | "&amp; IF(lookups!$K$2-LEN(SOURCE!I2005) &gt;= 0, REPT(" ",lookups!$K$2-LEN(SOURCE!I2005)), "")&amp;
      SOURCE!K2005&amp;      IF(lookups!$L$2-LEN(SOURCE!K2005) &gt;= 0, REPT(" ",lookups!$M$2-LEN(SOURCE!K2005)), "")&amp;
" | "&amp; SOURCE!L2005&amp;      IF(lookups!$O$2-LEN(SOURCE!L2005) &gt;= 0, REPT(" ",lookups!$O$2-LEN(SOURCE!L2005)), "")&amp;
" | "&amp; SOURCE!M2005&amp;      IF(lookups!$P$2-LEN(SOURCE!M2005) &gt;= 0, REPT(" ",lookups!$P$2-LEN(SOURCE!M2005)), "")&amp;
      "},"&amp;IF(SOURCE!O2005&lt;&gt;"",""&amp;SOURCE!O2005,"")
 )
)
)</f>
        <v>/* 1961 */  { fnKeysManagement,             USER_D47,                    "D47",                                         "D47",                                         (0 &lt;&lt; TAM_MAX_BITS) |     0, CAT_NONE | SLS_UNCHANGED | US_UNCHANGED | EIM_DISABLED | PTP_DISABLED     },</v>
      </c>
    </row>
    <row r="2006" spans="1:1">
      <c r="A2006" s="80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IF(lookups!$E$2-LEN(SOURCE!C2006) &gt;= 0, REPT(" ",lookups!$E$2-LEN(SOURCE!C2006)), "")&amp;
      SOURCE!D2006&amp;", "&amp; IF(lookups!$F$2-LEN(SOURCE!D2006) &gt;= 0, REPT(" ",lookups!$F$2-LEN(SOURCE!D2006)), "")&amp;
      SOURCE!E2006&amp;", "&amp; IF(lookups!$G$2-LEN(SOURCE!E2006) &gt;=0, REPT(" ",lookups!$G$2-LEN(SOURCE!E2006)), "")&amp;
      SOURCE!F2006&amp;", "&amp; IF(lookups!$H$2-LEN(SOURCE!F2006) &gt;= 0, REPT(" ",lookups!$H$2-LEN(SOURCE!F2006)+2), "")&amp;"("&amp;
      SUBSTITUTE(TEXT(SOURCE!G2006,"??0"),"  ","")&amp;" &lt;&lt; TAM_MAX_BITS) |"&amp; IF(lookups!$I$2-3 &gt;= 0, REPT(" ",MAX(1,lookups!$I$2-5+4+1-1-LEN(  IF(ISTEXT(SOURCE!H2006),SOURCE!H2006,  SUBSTITUTE(SUBSTITUTE(TEXT(SOURCE!H2006,"????0"),"  ","")," ",""))   ))), "")&amp;
       IF(ISTEXT(SOURCE!H2006),SOURCE!H2006, SUBSTITUTE(SUBSTITUTE(TEXT(SOURCE!H2006,"????0"),"  ","")," ",""))   &amp;","&amp; IF(lookups!$J$2-3 &gt;= 0, REPT(" ",lookups!$J$2-3-5), "")&amp;
      SOURCE!I2006&amp;
" | "&amp; IF(lookups!$K$2-LEN(SOURCE!I2006) &gt;= 0, REPT(" ",lookups!$K$2-LEN(SOURCE!I2006)), "")&amp;
      SOURCE!J2006&amp;      IF(lookups!$L$2-LEN(SOURCE!J2006) &gt;= 0, REPT(" ",lookups!$L$2-LEN(SOURCE!J2006)), "")&amp;
" | "&amp; IF(lookups!$K$2-LEN(SOURCE!I2006) &gt;= 0, REPT(" ",lookups!$K$2-LEN(SOURCE!I2006)), "")&amp;
      SOURCE!K2006&amp;      IF(lookups!$L$2-LEN(SOURCE!K2006) &gt;= 0, REPT(" ",lookups!$M$2-LEN(SOURCE!K2006)), "")&amp;
" | "&amp; SOURCE!L2006&amp;      IF(lookups!$O$2-LEN(SOURCE!L2006) &gt;= 0, REPT(" ",lookups!$O$2-LEN(SOURCE!L2006)), "")&amp;
" | "&amp; SOURCE!M2006&amp;      IF(lookups!$P$2-LEN(SOURCE!M2006) &gt;= 0, REPT(" ",lookups!$P$2-LEN(SOURCE!M2006)), "")&amp;
      "},"&amp;IF(SOURCE!O2006&lt;&gt;"",""&amp;SOURCE!O2006,"")
 )
)
)</f>
        <v>/* 1962 */  { fnKeysManagement,             USER_N47,                    "N47",                                         "N47",                                         (0 &lt;&lt; TAM_MAX_BITS) |     0, CAT_NONE | SLS_UNCHANGED | US_UNCHANGED | EIM_DISABLED | PTP_DISABLED     },</v>
      </c>
    </row>
    <row r="2007" spans="1:1">
      <c r="A2007" s="80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IF(lookups!$E$2-LEN(SOURCE!C2007) &gt;= 0, REPT(" ",lookups!$E$2-LEN(SOURCE!C2007)), "")&amp;
      SOURCE!D2007&amp;", "&amp; IF(lookups!$F$2-LEN(SOURCE!D2007) &gt;= 0, REPT(" ",lookups!$F$2-LEN(SOURCE!D2007)), "")&amp;
      SOURCE!E2007&amp;", "&amp; IF(lookups!$G$2-LEN(SOURCE!E2007) &gt;=0, REPT(" ",lookups!$G$2-LEN(SOURCE!E2007)), "")&amp;
      SOURCE!F2007&amp;", "&amp; IF(lookups!$H$2-LEN(SOURCE!F2007) &gt;= 0, REPT(" ",lookups!$H$2-LEN(SOURCE!F2007)+2), "")&amp;"("&amp;
      SUBSTITUTE(TEXT(SOURCE!G2007,"??0"),"  ","")&amp;" &lt;&lt; TAM_MAX_BITS) |"&amp; IF(lookups!$I$2-3 &gt;= 0, REPT(" ",MAX(1,lookups!$I$2-5+4+1-1-LEN(  IF(ISTEXT(SOURCE!H2007),SOURCE!H2007,  SUBSTITUTE(SUBSTITUTE(TEXT(SOURCE!H2007,"????0"),"  ","")," ",""))   ))), "")&amp;
       IF(ISTEXT(SOURCE!H2007),SOURCE!H2007, SUBSTITUTE(SUBSTITUTE(TEXT(SOURCE!H2007,"????0"),"  ","")," ",""))   &amp;","&amp; IF(lookups!$J$2-3 &gt;= 0, REPT(" ",lookups!$J$2-3-5), "")&amp;
      SOURCE!I2007&amp;
" | "&amp; IF(lookups!$K$2-LEN(SOURCE!I2007) &gt;= 0, REPT(" ",lookups!$K$2-LEN(SOURCE!I2007)), "")&amp;
      SOURCE!J2007&amp;      IF(lookups!$L$2-LEN(SOURCE!J2007) &gt;= 0, REPT(" ",lookups!$L$2-LEN(SOURCE!J2007)), "")&amp;
" | "&amp; IF(lookups!$K$2-LEN(SOURCE!I2007) &gt;= 0, REPT(" ",lookups!$K$2-LEN(SOURCE!I2007)), "")&amp;
      SOURCE!K2007&amp;      IF(lookups!$L$2-LEN(SOURCE!K2007) &gt;= 0, REPT(" ",lookups!$M$2-LEN(SOURCE!K2007)), "")&amp;
" | "&amp; SOURCE!L2007&amp;      IF(lookups!$O$2-LEN(SOURCE!L2007) &gt;= 0, REPT(" ",lookups!$O$2-LEN(SOURCE!L2007)), "")&amp;
" | "&amp; SOURCE!M2007&amp;      IF(lookups!$P$2-LEN(SOURCE!M2007) &gt;= 0, REPT(" ",lookups!$P$2-LEN(SOURCE!M2007)), "")&amp;
      "},"&amp;IF(SOURCE!O2007&lt;&gt;"",""&amp;SOURCE!O2007,"")
 )
)
)</f>
        <v>/* 1963 */  { fnKeysManagement,             USER_E47,                    "E47",                                         "E47",                                         (0 &lt;&lt; TAM_MAX_BITS) |     0, CAT_NONE | SLS_UNCHANGED | US_UNCHANGED | EIM_DISABLED | PTP_DISABLED     },</v>
      </c>
    </row>
    <row r="2008" spans="1:1">
      <c r="A2008" s="80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IF(lookups!$E$2-LEN(SOURCE!C2008) &gt;= 0, REPT(" ",lookups!$E$2-LEN(SOURCE!C2008)), "")&amp;
      SOURCE!D2008&amp;", "&amp; IF(lookups!$F$2-LEN(SOURCE!D2008) &gt;= 0, REPT(" ",lookups!$F$2-LEN(SOURCE!D2008)), "")&amp;
      SOURCE!E2008&amp;", "&amp; IF(lookups!$G$2-LEN(SOURCE!E2008) &gt;=0, REPT(" ",lookups!$G$2-LEN(SOURCE!E2008)), "")&amp;
      SOURCE!F2008&amp;", "&amp; IF(lookups!$H$2-LEN(SOURCE!F2008) &gt;= 0, REPT(" ",lookups!$H$2-LEN(SOURCE!F2008)+2), "")&amp;"("&amp;
      SUBSTITUTE(TEXT(SOURCE!G2008,"??0"),"  ","")&amp;" &lt;&lt; TAM_MAX_BITS) |"&amp; IF(lookups!$I$2-3 &gt;= 0, REPT(" ",MAX(1,lookups!$I$2-5+4+1-1-LEN(  IF(ISTEXT(SOURCE!H2008),SOURCE!H2008,  SUBSTITUTE(SUBSTITUTE(TEXT(SOURCE!H2008,"????0"),"  ","")," ",""))   ))), "")&amp;
       IF(ISTEXT(SOURCE!H2008),SOURCE!H2008, SUBSTITUTE(SUBSTITUTE(TEXT(SOURCE!H2008,"????0"),"  ","")," ",""))   &amp;","&amp; IF(lookups!$J$2-3 &gt;= 0, REPT(" ",lookups!$J$2-3-5), "")&amp;
      SOURCE!I2008&amp;
" | "&amp; IF(lookups!$K$2-LEN(SOURCE!I2008) &gt;= 0, REPT(" ",lookups!$K$2-LEN(SOURCE!I2008)), "")&amp;
      SOURCE!J2008&amp;      IF(lookups!$L$2-LEN(SOURCE!J2008) &gt;= 0, REPT(" ",lookups!$L$2-LEN(SOURCE!J2008)), "")&amp;
" | "&amp; IF(lookups!$K$2-LEN(SOURCE!I2008) &gt;= 0, REPT(" ",lookups!$K$2-LEN(SOURCE!I2008)), "")&amp;
      SOURCE!K2008&amp;      IF(lookups!$L$2-LEN(SOURCE!K2008) &gt;= 0, REPT(" ",lookups!$M$2-LEN(SOURCE!K2008)), "")&amp;
" | "&amp; SOURCE!L2008&amp;      IF(lookups!$O$2-LEN(SOURCE!L2008) &gt;= 0, REPT(" ",lookups!$O$2-LEN(SOURCE!L2008)), "")&amp;
" | "&amp; SOURCE!M2008&amp;      IF(lookups!$P$2-LEN(SOURCE!M2008) &gt;= 0, REPT(" ",lookups!$P$2-LEN(SOURCE!M2008)), "")&amp;
      "},"&amp;IF(SOURCE!O2008&lt;&gt;"",""&amp;SOURCE!O2008,"")
 )
)
)</f>
        <v>/* 1964 */  { itemToBeCoded,                NOPARAM,                     "1964",                                        "1964",                                        (0 &lt;&lt; TAM_MAX_BITS) |     0, CAT_FREE | SLS_ENABLED   | US_UNCHANGED | EIM_DISABLED | PTP_DISABLED     },</v>
      </c>
    </row>
    <row r="2009" spans="1:1">
      <c r="A2009" s="80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IF(lookups!$E$2-LEN(SOURCE!C2009) &gt;= 0, REPT(" ",lookups!$E$2-LEN(SOURCE!C2009)), "")&amp;
      SOURCE!D2009&amp;", "&amp; IF(lookups!$F$2-LEN(SOURCE!D2009) &gt;= 0, REPT(" ",lookups!$F$2-LEN(SOURCE!D2009)), "")&amp;
      SOURCE!E2009&amp;", "&amp; IF(lookups!$G$2-LEN(SOURCE!E2009) &gt;=0, REPT(" ",lookups!$G$2-LEN(SOURCE!E2009)), "")&amp;
      SOURCE!F2009&amp;", "&amp; IF(lookups!$H$2-LEN(SOURCE!F2009) &gt;= 0, REPT(" ",lookups!$H$2-LEN(SOURCE!F2009)+2), "")&amp;"("&amp;
      SUBSTITUTE(TEXT(SOURCE!G2009,"??0"),"  ","")&amp;" &lt;&lt; TAM_MAX_BITS) |"&amp; IF(lookups!$I$2-3 &gt;= 0, REPT(" ",MAX(1,lookups!$I$2-5+4+1-1-LEN(  IF(ISTEXT(SOURCE!H2009),SOURCE!H2009,  SUBSTITUTE(SUBSTITUTE(TEXT(SOURCE!H2009,"????0"),"  ","")," ",""))   ))), "")&amp;
       IF(ISTEXT(SOURCE!H2009),SOURCE!H2009, SUBSTITUTE(SUBSTITUTE(TEXT(SOURCE!H2009,"????0"),"  ","")," ",""))   &amp;","&amp; IF(lookups!$J$2-3 &gt;= 0, REPT(" ",lookups!$J$2-3-5), "")&amp;
      SOURCE!I2009&amp;
" | "&amp; IF(lookups!$K$2-LEN(SOURCE!I2009) &gt;= 0, REPT(" ",lookups!$K$2-LEN(SOURCE!I2009)), "")&amp;
      SOURCE!J2009&amp;      IF(lookups!$L$2-LEN(SOURCE!J2009) &gt;= 0, REPT(" ",lookups!$L$2-LEN(SOURCE!J2009)), "")&amp;
" | "&amp; IF(lookups!$K$2-LEN(SOURCE!I2009) &gt;= 0, REPT(" ",lookups!$K$2-LEN(SOURCE!I2009)), "")&amp;
      SOURCE!K2009&amp;      IF(lookups!$L$2-LEN(SOURCE!K2009) &gt;= 0, REPT(" ",lookups!$M$2-LEN(SOURCE!K2009)), "")&amp;
" | "&amp; SOURCE!L2009&amp;      IF(lookups!$O$2-LEN(SOURCE!L2009) &gt;= 0, REPT(" ",lookups!$O$2-LEN(SOURCE!L2009)), "")&amp;
" | "&amp; SOURCE!M2009&amp;      IF(lookups!$P$2-LEN(SOURCE!M2009) &gt;= 0, REPT(" ",lookups!$P$2-LEN(SOURCE!M2009)), "")&amp;
      "},"&amp;IF(SOURCE!O2009&lt;&gt;"",""&amp;SOURCE!O2009,"")
 )
)
)</f>
        <v>/* 1965 */  { fnXEQMENU,                    1,                           "XEQM01",                                      "XEQM01",                                      (0 &lt;&lt; TAM_MAX_BITS) |     0, CAT_FNCT | SLS_ENABLED   | US_ENABLED   | EIM_DISABLED | PTP_NONE         },//JM EXEC</v>
      </c>
    </row>
    <row r="2010" spans="1:1">
      <c r="A2010" s="80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IF(lookups!$E$2-LEN(SOURCE!C2010) &gt;= 0, REPT(" ",lookups!$E$2-LEN(SOURCE!C2010)), "")&amp;
      SOURCE!D2010&amp;", "&amp; IF(lookups!$F$2-LEN(SOURCE!D2010) &gt;= 0, REPT(" ",lookups!$F$2-LEN(SOURCE!D2010)), "")&amp;
      SOURCE!E2010&amp;", "&amp; IF(lookups!$G$2-LEN(SOURCE!E2010) &gt;=0, REPT(" ",lookups!$G$2-LEN(SOURCE!E2010)), "")&amp;
      SOURCE!F2010&amp;", "&amp; IF(lookups!$H$2-LEN(SOURCE!F2010) &gt;= 0, REPT(" ",lookups!$H$2-LEN(SOURCE!F2010)+2), "")&amp;"("&amp;
      SUBSTITUTE(TEXT(SOURCE!G2010,"??0"),"  ","")&amp;" &lt;&lt; TAM_MAX_BITS) |"&amp; IF(lookups!$I$2-3 &gt;= 0, REPT(" ",MAX(1,lookups!$I$2-5+4+1-1-LEN(  IF(ISTEXT(SOURCE!H2010),SOURCE!H2010,  SUBSTITUTE(SUBSTITUTE(TEXT(SOURCE!H2010,"????0"),"  ","")," ",""))   ))), "")&amp;
       IF(ISTEXT(SOURCE!H2010),SOURCE!H2010, SUBSTITUTE(SUBSTITUTE(TEXT(SOURCE!H2010,"????0"),"  ","")," ",""))   &amp;","&amp; IF(lookups!$J$2-3 &gt;= 0, REPT(" ",lookups!$J$2-3-5), "")&amp;
      SOURCE!I2010&amp;
" | "&amp; IF(lookups!$K$2-LEN(SOURCE!I2010) &gt;= 0, REPT(" ",lookups!$K$2-LEN(SOURCE!I2010)), "")&amp;
      SOURCE!J2010&amp;      IF(lookups!$L$2-LEN(SOURCE!J2010) &gt;= 0, REPT(" ",lookups!$L$2-LEN(SOURCE!J2010)), "")&amp;
" | "&amp; IF(lookups!$K$2-LEN(SOURCE!I2010) &gt;= 0, REPT(" ",lookups!$K$2-LEN(SOURCE!I2010)), "")&amp;
      SOURCE!K2010&amp;      IF(lookups!$L$2-LEN(SOURCE!K2010) &gt;= 0, REPT(" ",lookups!$M$2-LEN(SOURCE!K2010)), "")&amp;
" | "&amp; SOURCE!L2010&amp;      IF(lookups!$O$2-LEN(SOURCE!L2010) &gt;= 0, REPT(" ",lookups!$O$2-LEN(SOURCE!L2010)), "")&amp;
" | "&amp; SOURCE!M2010&amp;      IF(lookups!$P$2-LEN(SOURCE!M2010) &gt;= 0, REPT(" ",lookups!$P$2-LEN(SOURCE!M2010)), "")&amp;
      "},"&amp;IF(SOURCE!O2010&lt;&gt;"",""&amp;SOURCE!O2010,"")
 )
)
)</f>
        <v>/* 1966 */  { fnXEQMENU,                    2,                           "XEQM02",                                      "XEQM02",                                      (0 &lt;&lt; TAM_MAX_BITS) |     0, CAT_FNCT | SLS_ENABLED   | US_ENABLED   | EIM_DISABLED | PTP_NONE         },//JM EXEC</v>
      </c>
    </row>
    <row r="2011" spans="1:1">
      <c r="A2011" s="80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IF(lookups!$E$2-LEN(SOURCE!C2011) &gt;= 0, REPT(" ",lookups!$E$2-LEN(SOURCE!C2011)), "")&amp;
      SOURCE!D2011&amp;", "&amp; IF(lookups!$F$2-LEN(SOURCE!D2011) &gt;= 0, REPT(" ",lookups!$F$2-LEN(SOURCE!D2011)), "")&amp;
      SOURCE!E2011&amp;", "&amp; IF(lookups!$G$2-LEN(SOURCE!E2011) &gt;=0, REPT(" ",lookups!$G$2-LEN(SOURCE!E2011)), "")&amp;
      SOURCE!F2011&amp;", "&amp; IF(lookups!$H$2-LEN(SOURCE!F2011) &gt;= 0, REPT(" ",lookups!$H$2-LEN(SOURCE!F2011)+2), "")&amp;"("&amp;
      SUBSTITUTE(TEXT(SOURCE!G2011,"??0"),"  ","")&amp;" &lt;&lt; TAM_MAX_BITS) |"&amp; IF(lookups!$I$2-3 &gt;= 0, REPT(" ",MAX(1,lookups!$I$2-5+4+1-1-LEN(  IF(ISTEXT(SOURCE!H2011),SOURCE!H2011,  SUBSTITUTE(SUBSTITUTE(TEXT(SOURCE!H2011,"????0"),"  ","")," ",""))   ))), "")&amp;
       IF(ISTEXT(SOURCE!H2011),SOURCE!H2011, SUBSTITUTE(SUBSTITUTE(TEXT(SOURCE!H2011,"????0"),"  ","")," ",""))   &amp;","&amp; IF(lookups!$J$2-3 &gt;= 0, REPT(" ",lookups!$J$2-3-5), "")&amp;
      SOURCE!I2011&amp;
" | "&amp; IF(lookups!$K$2-LEN(SOURCE!I2011) &gt;= 0, REPT(" ",lookups!$K$2-LEN(SOURCE!I2011)), "")&amp;
      SOURCE!J2011&amp;      IF(lookups!$L$2-LEN(SOURCE!J2011) &gt;= 0, REPT(" ",lookups!$L$2-LEN(SOURCE!J2011)), "")&amp;
" | "&amp; IF(lookups!$K$2-LEN(SOURCE!I2011) &gt;= 0, REPT(" ",lookups!$K$2-LEN(SOURCE!I2011)), "")&amp;
      SOURCE!K2011&amp;      IF(lookups!$L$2-LEN(SOURCE!K2011) &gt;= 0, REPT(" ",lookups!$M$2-LEN(SOURCE!K2011)), "")&amp;
" | "&amp; SOURCE!L2011&amp;      IF(lookups!$O$2-LEN(SOURCE!L2011) &gt;= 0, REPT(" ",lookups!$O$2-LEN(SOURCE!L2011)), "")&amp;
" | "&amp; SOURCE!M2011&amp;      IF(lookups!$P$2-LEN(SOURCE!M2011) &gt;= 0, REPT(" ",lookups!$P$2-LEN(SOURCE!M2011)), "")&amp;
      "},"&amp;IF(SOURCE!O2011&lt;&gt;"",""&amp;SOURCE!O2011,"")
 )
)
)</f>
        <v>/* 1967 */  { fnXEQMENU,                    3,                           "XEQM03",                                      "XEQM03",                                      (0 &lt;&lt; TAM_MAX_BITS) |     0, CAT_FNCT | SLS_ENABLED   | US_ENABLED   | EIM_DISABLED | PTP_NONE         },//JM EXEC</v>
      </c>
    </row>
    <row r="2012" spans="1:1">
      <c r="A2012" s="80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IF(lookups!$E$2-LEN(SOURCE!C2012) &gt;= 0, REPT(" ",lookups!$E$2-LEN(SOURCE!C2012)), "")&amp;
      SOURCE!D2012&amp;", "&amp; IF(lookups!$F$2-LEN(SOURCE!D2012) &gt;= 0, REPT(" ",lookups!$F$2-LEN(SOURCE!D2012)), "")&amp;
      SOURCE!E2012&amp;", "&amp; IF(lookups!$G$2-LEN(SOURCE!E2012) &gt;=0, REPT(" ",lookups!$G$2-LEN(SOURCE!E2012)), "")&amp;
      SOURCE!F2012&amp;", "&amp; IF(lookups!$H$2-LEN(SOURCE!F2012) &gt;= 0, REPT(" ",lookups!$H$2-LEN(SOURCE!F2012)+2), "")&amp;"("&amp;
      SUBSTITUTE(TEXT(SOURCE!G2012,"??0"),"  ","")&amp;" &lt;&lt; TAM_MAX_BITS) |"&amp; IF(lookups!$I$2-3 &gt;= 0, REPT(" ",MAX(1,lookups!$I$2-5+4+1-1-LEN(  IF(ISTEXT(SOURCE!H2012),SOURCE!H2012,  SUBSTITUTE(SUBSTITUTE(TEXT(SOURCE!H2012,"????0"),"  ","")," ",""))   ))), "")&amp;
       IF(ISTEXT(SOURCE!H2012),SOURCE!H2012, SUBSTITUTE(SUBSTITUTE(TEXT(SOURCE!H2012,"????0"),"  ","")," ",""))   &amp;","&amp; IF(lookups!$J$2-3 &gt;= 0, REPT(" ",lookups!$J$2-3-5), "")&amp;
      SOURCE!I2012&amp;
" | "&amp; IF(lookups!$K$2-LEN(SOURCE!I2012) &gt;= 0, REPT(" ",lookups!$K$2-LEN(SOURCE!I2012)), "")&amp;
      SOURCE!J2012&amp;      IF(lookups!$L$2-LEN(SOURCE!J2012) &gt;= 0, REPT(" ",lookups!$L$2-LEN(SOURCE!J2012)), "")&amp;
" | "&amp; IF(lookups!$K$2-LEN(SOURCE!I2012) &gt;= 0, REPT(" ",lookups!$K$2-LEN(SOURCE!I2012)), "")&amp;
      SOURCE!K2012&amp;      IF(lookups!$L$2-LEN(SOURCE!K2012) &gt;= 0, REPT(" ",lookups!$M$2-LEN(SOURCE!K2012)), "")&amp;
" | "&amp; SOURCE!L2012&amp;      IF(lookups!$O$2-LEN(SOURCE!L2012) &gt;= 0, REPT(" ",lookups!$O$2-LEN(SOURCE!L2012)), "")&amp;
" | "&amp; SOURCE!M2012&amp;      IF(lookups!$P$2-LEN(SOURCE!M2012) &gt;= 0, REPT(" ",lookups!$P$2-LEN(SOURCE!M2012)), "")&amp;
      "},"&amp;IF(SOURCE!O2012&lt;&gt;"",""&amp;SOURCE!O2012,"")
 )
)
)</f>
        <v>/* 1968 */  { fnXEQMENU,                    4,                           "XEQM04",                                      "XEQM04",                                      (0 &lt;&lt; TAM_MAX_BITS) |     0, CAT_FNCT | SLS_ENABLED   | US_ENABLED   | EIM_DISABLED | PTP_NONE         },//JM EXEC</v>
      </c>
    </row>
    <row r="2013" spans="1:1">
      <c r="A2013" s="80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IF(lookups!$E$2-LEN(SOURCE!C2013) &gt;= 0, REPT(" ",lookups!$E$2-LEN(SOURCE!C2013)), "")&amp;
      SOURCE!D2013&amp;", "&amp; IF(lookups!$F$2-LEN(SOURCE!D2013) &gt;= 0, REPT(" ",lookups!$F$2-LEN(SOURCE!D2013)), "")&amp;
      SOURCE!E2013&amp;", "&amp; IF(lookups!$G$2-LEN(SOURCE!E2013) &gt;=0, REPT(" ",lookups!$G$2-LEN(SOURCE!E2013)), "")&amp;
      SOURCE!F2013&amp;", "&amp; IF(lookups!$H$2-LEN(SOURCE!F2013) &gt;= 0, REPT(" ",lookups!$H$2-LEN(SOURCE!F2013)+2), "")&amp;"("&amp;
      SUBSTITUTE(TEXT(SOURCE!G2013,"??0"),"  ","")&amp;" &lt;&lt; TAM_MAX_BITS) |"&amp; IF(lookups!$I$2-3 &gt;= 0, REPT(" ",MAX(1,lookups!$I$2-5+4+1-1-LEN(  IF(ISTEXT(SOURCE!H2013),SOURCE!H2013,  SUBSTITUTE(SUBSTITUTE(TEXT(SOURCE!H2013,"????0"),"  ","")," ",""))   ))), "")&amp;
       IF(ISTEXT(SOURCE!H2013),SOURCE!H2013, SUBSTITUTE(SUBSTITUTE(TEXT(SOURCE!H2013,"????0"),"  ","")," ",""))   &amp;","&amp; IF(lookups!$J$2-3 &gt;= 0, REPT(" ",lookups!$J$2-3-5), "")&amp;
      SOURCE!I2013&amp;
" | "&amp; IF(lookups!$K$2-LEN(SOURCE!I2013) &gt;= 0, REPT(" ",lookups!$K$2-LEN(SOURCE!I2013)), "")&amp;
      SOURCE!J2013&amp;      IF(lookups!$L$2-LEN(SOURCE!J2013) &gt;= 0, REPT(" ",lookups!$L$2-LEN(SOURCE!J2013)), "")&amp;
" | "&amp; IF(lookups!$K$2-LEN(SOURCE!I2013) &gt;= 0, REPT(" ",lookups!$K$2-LEN(SOURCE!I2013)), "")&amp;
      SOURCE!K2013&amp;      IF(lookups!$L$2-LEN(SOURCE!K2013) &gt;= 0, REPT(" ",lookups!$M$2-LEN(SOURCE!K2013)), "")&amp;
" | "&amp; SOURCE!L2013&amp;      IF(lookups!$O$2-LEN(SOURCE!L2013) &gt;= 0, REPT(" ",lookups!$O$2-LEN(SOURCE!L2013)), "")&amp;
" | "&amp; SOURCE!M2013&amp;      IF(lookups!$P$2-LEN(SOURCE!M2013) &gt;= 0, REPT(" ",lookups!$P$2-LEN(SOURCE!M2013)), "")&amp;
      "},"&amp;IF(SOURCE!O2013&lt;&gt;"",""&amp;SOURCE!O2013,"")
 )
)
)</f>
        <v>/* 1969 */  { fnXEQMENU,                    5,                           "XEQM05",                                      "XEQM05",                                      (0 &lt;&lt; TAM_MAX_BITS) |     0, CAT_FNCT | SLS_ENABLED   | US_ENABLED   | EIM_DISABLED | PTP_NONE         },//JM EXEC</v>
      </c>
    </row>
    <row r="2014" spans="1:1">
      <c r="A2014" s="80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IF(lookups!$E$2-LEN(SOURCE!C2014) &gt;= 0, REPT(" ",lookups!$E$2-LEN(SOURCE!C2014)), "")&amp;
      SOURCE!D2014&amp;", "&amp; IF(lookups!$F$2-LEN(SOURCE!D2014) &gt;= 0, REPT(" ",lookups!$F$2-LEN(SOURCE!D2014)), "")&amp;
      SOURCE!E2014&amp;", "&amp; IF(lookups!$G$2-LEN(SOURCE!E2014) &gt;=0, REPT(" ",lookups!$G$2-LEN(SOURCE!E2014)), "")&amp;
      SOURCE!F2014&amp;", "&amp; IF(lookups!$H$2-LEN(SOURCE!F2014) &gt;= 0, REPT(" ",lookups!$H$2-LEN(SOURCE!F2014)+2), "")&amp;"("&amp;
      SUBSTITUTE(TEXT(SOURCE!G2014,"??0"),"  ","")&amp;" &lt;&lt; TAM_MAX_BITS) |"&amp; IF(lookups!$I$2-3 &gt;= 0, REPT(" ",MAX(1,lookups!$I$2-5+4+1-1-LEN(  IF(ISTEXT(SOURCE!H2014),SOURCE!H2014,  SUBSTITUTE(SUBSTITUTE(TEXT(SOURCE!H2014,"????0"),"  ","")," ",""))   ))), "")&amp;
       IF(ISTEXT(SOURCE!H2014),SOURCE!H2014, SUBSTITUTE(SUBSTITUTE(TEXT(SOURCE!H2014,"????0"),"  ","")," ",""))   &amp;","&amp; IF(lookups!$J$2-3 &gt;= 0, REPT(" ",lookups!$J$2-3-5), "")&amp;
      SOURCE!I2014&amp;
" | "&amp; IF(lookups!$K$2-LEN(SOURCE!I2014) &gt;= 0, REPT(" ",lookups!$K$2-LEN(SOURCE!I2014)), "")&amp;
      SOURCE!J2014&amp;      IF(lookups!$L$2-LEN(SOURCE!J2014) &gt;= 0, REPT(" ",lookups!$L$2-LEN(SOURCE!J2014)), "")&amp;
" | "&amp; IF(lookups!$K$2-LEN(SOURCE!I2014) &gt;= 0, REPT(" ",lookups!$K$2-LEN(SOURCE!I2014)), "")&amp;
      SOURCE!K2014&amp;      IF(lookups!$L$2-LEN(SOURCE!K2014) &gt;= 0, REPT(" ",lookups!$M$2-LEN(SOURCE!K2014)), "")&amp;
" | "&amp; SOURCE!L2014&amp;      IF(lookups!$O$2-LEN(SOURCE!L2014) &gt;= 0, REPT(" ",lookups!$O$2-LEN(SOURCE!L2014)), "")&amp;
" | "&amp; SOURCE!M2014&amp;      IF(lookups!$P$2-LEN(SOURCE!M2014) &gt;= 0, REPT(" ",lookups!$P$2-LEN(SOURCE!M2014)), "")&amp;
      "},"&amp;IF(SOURCE!O2014&lt;&gt;"",""&amp;SOURCE!O2014,"")
 )
)
)</f>
        <v>/* 1970 */  { fnXEQMENU,                    6,                           "XEQM06",                                      "XEQM06",                                      (0 &lt;&lt; TAM_MAX_BITS) |     0, CAT_FNCT | SLS_ENABLED   | US_ENABLED   | EIM_DISABLED | PTP_NONE         },//JM EXEC</v>
      </c>
    </row>
    <row r="2015" spans="1:1">
      <c r="A2015" s="80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IF(lookups!$E$2-LEN(SOURCE!C2015) &gt;= 0, REPT(" ",lookups!$E$2-LEN(SOURCE!C2015)), "")&amp;
      SOURCE!D2015&amp;", "&amp; IF(lookups!$F$2-LEN(SOURCE!D2015) &gt;= 0, REPT(" ",lookups!$F$2-LEN(SOURCE!D2015)), "")&amp;
      SOURCE!E2015&amp;", "&amp; IF(lookups!$G$2-LEN(SOURCE!E2015) &gt;=0, REPT(" ",lookups!$G$2-LEN(SOURCE!E2015)), "")&amp;
      SOURCE!F2015&amp;", "&amp; IF(lookups!$H$2-LEN(SOURCE!F2015) &gt;= 0, REPT(" ",lookups!$H$2-LEN(SOURCE!F2015)+2), "")&amp;"("&amp;
      SUBSTITUTE(TEXT(SOURCE!G2015,"??0"),"  ","")&amp;" &lt;&lt; TAM_MAX_BITS) |"&amp; IF(lookups!$I$2-3 &gt;= 0, REPT(" ",MAX(1,lookups!$I$2-5+4+1-1-LEN(  IF(ISTEXT(SOURCE!H2015),SOURCE!H2015,  SUBSTITUTE(SUBSTITUTE(TEXT(SOURCE!H2015,"????0"),"  ","")," ",""))   ))), "")&amp;
       IF(ISTEXT(SOURCE!H2015),SOURCE!H2015, SUBSTITUTE(SUBSTITUTE(TEXT(SOURCE!H2015,"????0"),"  ","")," ",""))   &amp;","&amp; IF(lookups!$J$2-3 &gt;= 0, REPT(" ",lookups!$J$2-3-5), "")&amp;
      SOURCE!I2015&amp;
" | "&amp; IF(lookups!$K$2-LEN(SOURCE!I2015) &gt;= 0, REPT(" ",lookups!$K$2-LEN(SOURCE!I2015)), "")&amp;
      SOURCE!J2015&amp;      IF(lookups!$L$2-LEN(SOURCE!J2015) &gt;= 0, REPT(" ",lookups!$L$2-LEN(SOURCE!J2015)), "")&amp;
" | "&amp; IF(lookups!$K$2-LEN(SOURCE!I2015) &gt;= 0, REPT(" ",lookups!$K$2-LEN(SOURCE!I2015)), "")&amp;
      SOURCE!K2015&amp;      IF(lookups!$L$2-LEN(SOURCE!K2015) &gt;= 0, REPT(" ",lookups!$M$2-LEN(SOURCE!K2015)), "")&amp;
" | "&amp; SOURCE!L2015&amp;      IF(lookups!$O$2-LEN(SOURCE!L2015) &gt;= 0, REPT(" ",lookups!$O$2-LEN(SOURCE!L2015)), "")&amp;
" | "&amp; SOURCE!M2015&amp;      IF(lookups!$P$2-LEN(SOURCE!M2015) &gt;= 0, REPT(" ",lookups!$P$2-LEN(SOURCE!M2015)), "")&amp;
      "},"&amp;IF(SOURCE!O2015&lt;&gt;"",""&amp;SOURCE!O2015,"")
 )
)
)</f>
        <v>/* 1971 */  { fnXEQMENU,                    7,                           "XEQM07",                                      "XEQM07",                                      (0 &lt;&lt; TAM_MAX_BITS) |     0, CAT_FNCT | SLS_ENABLED   | US_ENABLED   | EIM_DISABLED | PTP_NONE         },//JM EXEC</v>
      </c>
    </row>
    <row r="2016" spans="1:1">
      <c r="A2016" s="80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IF(lookups!$E$2-LEN(SOURCE!C2016) &gt;= 0, REPT(" ",lookups!$E$2-LEN(SOURCE!C2016)), "")&amp;
      SOURCE!D2016&amp;", "&amp; IF(lookups!$F$2-LEN(SOURCE!D2016) &gt;= 0, REPT(" ",lookups!$F$2-LEN(SOURCE!D2016)), "")&amp;
      SOURCE!E2016&amp;", "&amp; IF(lookups!$G$2-LEN(SOURCE!E2016) &gt;=0, REPT(" ",lookups!$G$2-LEN(SOURCE!E2016)), "")&amp;
      SOURCE!F2016&amp;", "&amp; IF(lookups!$H$2-LEN(SOURCE!F2016) &gt;= 0, REPT(" ",lookups!$H$2-LEN(SOURCE!F2016)+2), "")&amp;"("&amp;
      SUBSTITUTE(TEXT(SOURCE!G2016,"??0"),"  ","")&amp;" &lt;&lt; TAM_MAX_BITS) |"&amp; IF(lookups!$I$2-3 &gt;= 0, REPT(" ",MAX(1,lookups!$I$2-5+4+1-1-LEN(  IF(ISTEXT(SOURCE!H2016),SOURCE!H2016,  SUBSTITUTE(SUBSTITUTE(TEXT(SOURCE!H2016,"????0"),"  ","")," ",""))   ))), "")&amp;
       IF(ISTEXT(SOURCE!H2016),SOURCE!H2016, SUBSTITUTE(SUBSTITUTE(TEXT(SOURCE!H2016,"????0"),"  ","")," ",""))   &amp;","&amp; IF(lookups!$J$2-3 &gt;= 0, REPT(" ",lookups!$J$2-3-5), "")&amp;
      SOURCE!I2016&amp;
" | "&amp; IF(lookups!$K$2-LEN(SOURCE!I2016) &gt;= 0, REPT(" ",lookups!$K$2-LEN(SOURCE!I2016)), "")&amp;
      SOURCE!J2016&amp;      IF(lookups!$L$2-LEN(SOURCE!J2016) &gt;= 0, REPT(" ",lookups!$L$2-LEN(SOURCE!J2016)), "")&amp;
" | "&amp; IF(lookups!$K$2-LEN(SOURCE!I2016) &gt;= 0, REPT(" ",lookups!$K$2-LEN(SOURCE!I2016)), "")&amp;
      SOURCE!K2016&amp;      IF(lookups!$L$2-LEN(SOURCE!K2016) &gt;= 0, REPT(" ",lookups!$M$2-LEN(SOURCE!K2016)), "")&amp;
" | "&amp; SOURCE!L2016&amp;      IF(lookups!$O$2-LEN(SOURCE!L2016) &gt;= 0, REPT(" ",lookups!$O$2-LEN(SOURCE!L2016)), "")&amp;
" | "&amp; SOURCE!M2016&amp;      IF(lookups!$P$2-LEN(SOURCE!M2016) &gt;= 0, REPT(" ",lookups!$P$2-LEN(SOURCE!M2016)), "")&amp;
      "},"&amp;IF(SOURCE!O2016&lt;&gt;"",""&amp;SOURCE!O2016,"")
 )
)
)</f>
        <v>/* 1972 */  { fnXEQMENU,                    8,                           "XEQM08",                                      "XEQM08",                                      (0 &lt;&lt; TAM_MAX_BITS) |     0, CAT_FNCT | SLS_ENABLED   | US_ENABLED   | EIM_DISABLED | PTP_NONE         },//JM EXEC</v>
      </c>
    </row>
    <row r="2017" spans="1:1">
      <c r="A2017" s="80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IF(lookups!$E$2-LEN(SOURCE!C2017) &gt;= 0, REPT(" ",lookups!$E$2-LEN(SOURCE!C2017)), "")&amp;
      SOURCE!D2017&amp;", "&amp; IF(lookups!$F$2-LEN(SOURCE!D2017) &gt;= 0, REPT(" ",lookups!$F$2-LEN(SOURCE!D2017)), "")&amp;
      SOURCE!E2017&amp;", "&amp; IF(lookups!$G$2-LEN(SOURCE!E2017) &gt;=0, REPT(" ",lookups!$G$2-LEN(SOURCE!E2017)), "")&amp;
      SOURCE!F2017&amp;", "&amp; IF(lookups!$H$2-LEN(SOURCE!F2017) &gt;= 0, REPT(" ",lookups!$H$2-LEN(SOURCE!F2017)+2), "")&amp;"("&amp;
      SUBSTITUTE(TEXT(SOURCE!G2017,"??0"),"  ","")&amp;" &lt;&lt; TAM_MAX_BITS) |"&amp; IF(lookups!$I$2-3 &gt;= 0, REPT(" ",MAX(1,lookups!$I$2-5+4+1-1-LEN(  IF(ISTEXT(SOURCE!H2017),SOURCE!H2017,  SUBSTITUTE(SUBSTITUTE(TEXT(SOURCE!H2017,"????0"),"  ","")," ",""))   ))), "")&amp;
       IF(ISTEXT(SOURCE!H2017),SOURCE!H2017, SUBSTITUTE(SUBSTITUTE(TEXT(SOURCE!H2017,"????0"),"  ","")," ",""))   &amp;","&amp; IF(lookups!$J$2-3 &gt;= 0, REPT(" ",lookups!$J$2-3-5), "")&amp;
      SOURCE!I2017&amp;
" | "&amp; IF(lookups!$K$2-LEN(SOURCE!I2017) &gt;= 0, REPT(" ",lookups!$K$2-LEN(SOURCE!I2017)), "")&amp;
      SOURCE!J2017&amp;      IF(lookups!$L$2-LEN(SOURCE!J2017) &gt;= 0, REPT(" ",lookups!$L$2-LEN(SOURCE!J2017)), "")&amp;
" | "&amp; IF(lookups!$K$2-LEN(SOURCE!I2017) &gt;= 0, REPT(" ",lookups!$K$2-LEN(SOURCE!I2017)), "")&amp;
      SOURCE!K2017&amp;      IF(lookups!$L$2-LEN(SOURCE!K2017) &gt;= 0, REPT(" ",lookups!$M$2-LEN(SOURCE!K2017)), "")&amp;
" | "&amp; SOURCE!L2017&amp;      IF(lookups!$O$2-LEN(SOURCE!L2017) &gt;= 0, REPT(" ",lookups!$O$2-LEN(SOURCE!L2017)), "")&amp;
" | "&amp; SOURCE!M2017&amp;      IF(lookups!$P$2-LEN(SOURCE!M2017) &gt;= 0, REPT(" ",lookups!$P$2-LEN(SOURCE!M2017)), "")&amp;
      "},"&amp;IF(SOURCE!O2017&lt;&gt;"",""&amp;SOURCE!O2017,"")
 )
)
)</f>
        <v>/* 1973 */  { fnXEQMENU,                    9,                           "XEQM09",                                      "XEQM09",                                      (0 &lt;&lt; TAM_MAX_BITS) |     0, CAT_FNCT | SLS_ENABLED   | US_ENABLED   | EIM_DISABLED | PTP_NONE         },//JM EXEC</v>
      </c>
    </row>
    <row r="2018" spans="1:1">
      <c r="A2018" s="80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IF(lookups!$E$2-LEN(SOURCE!C2018) &gt;= 0, REPT(" ",lookups!$E$2-LEN(SOURCE!C2018)), "")&amp;
      SOURCE!D2018&amp;", "&amp; IF(lookups!$F$2-LEN(SOURCE!D2018) &gt;= 0, REPT(" ",lookups!$F$2-LEN(SOURCE!D2018)), "")&amp;
      SOURCE!E2018&amp;", "&amp; IF(lookups!$G$2-LEN(SOURCE!E2018) &gt;=0, REPT(" ",lookups!$G$2-LEN(SOURCE!E2018)), "")&amp;
      SOURCE!F2018&amp;", "&amp; IF(lookups!$H$2-LEN(SOURCE!F2018) &gt;= 0, REPT(" ",lookups!$H$2-LEN(SOURCE!F2018)+2), "")&amp;"("&amp;
      SUBSTITUTE(TEXT(SOURCE!G2018,"??0"),"  ","")&amp;" &lt;&lt; TAM_MAX_BITS) |"&amp; IF(lookups!$I$2-3 &gt;= 0, REPT(" ",MAX(1,lookups!$I$2-5+4+1-1-LEN(  IF(ISTEXT(SOURCE!H2018),SOURCE!H2018,  SUBSTITUTE(SUBSTITUTE(TEXT(SOURCE!H2018,"????0"),"  ","")," ",""))   ))), "")&amp;
       IF(ISTEXT(SOURCE!H2018),SOURCE!H2018, SUBSTITUTE(SUBSTITUTE(TEXT(SOURCE!H2018,"????0"),"  ","")," ",""))   &amp;","&amp; IF(lookups!$J$2-3 &gt;= 0, REPT(" ",lookups!$J$2-3-5), "")&amp;
      SOURCE!I2018&amp;
" | "&amp; IF(lookups!$K$2-LEN(SOURCE!I2018) &gt;= 0, REPT(" ",lookups!$K$2-LEN(SOURCE!I2018)), "")&amp;
      SOURCE!J2018&amp;      IF(lookups!$L$2-LEN(SOURCE!J2018) &gt;= 0, REPT(" ",lookups!$L$2-LEN(SOURCE!J2018)), "")&amp;
" | "&amp; IF(lookups!$K$2-LEN(SOURCE!I2018) &gt;= 0, REPT(" ",lookups!$K$2-LEN(SOURCE!I2018)), "")&amp;
      SOURCE!K2018&amp;      IF(lookups!$L$2-LEN(SOURCE!K2018) &gt;= 0, REPT(" ",lookups!$M$2-LEN(SOURCE!K2018)), "")&amp;
" | "&amp; SOURCE!L2018&amp;      IF(lookups!$O$2-LEN(SOURCE!L2018) &gt;= 0, REPT(" ",lookups!$O$2-LEN(SOURCE!L2018)), "")&amp;
" | "&amp; SOURCE!M2018&amp;      IF(lookups!$P$2-LEN(SOURCE!M2018) &gt;= 0, REPT(" ",lookups!$P$2-LEN(SOURCE!M2018)), "")&amp;
      "},"&amp;IF(SOURCE!O2018&lt;&gt;"",""&amp;SOURCE!O2018,"")
 )
)
)</f>
        <v>/* 1974 */  { fnXEQMENU,                    10,                          "XEQM10",                                      "XEQM10",                                      (0 &lt;&lt; TAM_MAX_BITS) |     0, CAT_FNCT | SLS_ENABLED   | US_ENABLED   | EIM_DISABLED | PTP_NONE         },//JM EXEC</v>
      </c>
    </row>
    <row r="2019" spans="1:1">
      <c r="A2019" s="80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IF(lookups!$E$2-LEN(SOURCE!C2019) &gt;= 0, REPT(" ",lookups!$E$2-LEN(SOURCE!C2019)), "")&amp;
      SOURCE!D2019&amp;", "&amp; IF(lookups!$F$2-LEN(SOURCE!D2019) &gt;= 0, REPT(" ",lookups!$F$2-LEN(SOURCE!D2019)), "")&amp;
      SOURCE!E2019&amp;", "&amp; IF(lookups!$G$2-LEN(SOURCE!E2019) &gt;=0, REPT(" ",lookups!$G$2-LEN(SOURCE!E2019)), "")&amp;
      SOURCE!F2019&amp;", "&amp; IF(lookups!$H$2-LEN(SOURCE!F2019) &gt;= 0, REPT(" ",lookups!$H$2-LEN(SOURCE!F2019)+2), "")&amp;"("&amp;
      SUBSTITUTE(TEXT(SOURCE!G2019,"??0"),"  ","")&amp;" &lt;&lt; TAM_MAX_BITS) |"&amp; IF(lookups!$I$2-3 &gt;= 0, REPT(" ",MAX(1,lookups!$I$2-5+4+1-1-LEN(  IF(ISTEXT(SOURCE!H2019),SOURCE!H2019,  SUBSTITUTE(SUBSTITUTE(TEXT(SOURCE!H2019,"????0"),"  ","")," ",""))   ))), "")&amp;
       IF(ISTEXT(SOURCE!H2019),SOURCE!H2019, SUBSTITUTE(SUBSTITUTE(TEXT(SOURCE!H2019,"????0"),"  ","")," ",""))   &amp;","&amp; IF(lookups!$J$2-3 &gt;= 0, REPT(" ",lookups!$J$2-3-5), "")&amp;
      SOURCE!I2019&amp;
" | "&amp; IF(lookups!$K$2-LEN(SOURCE!I2019) &gt;= 0, REPT(" ",lookups!$K$2-LEN(SOURCE!I2019)), "")&amp;
      SOURCE!J2019&amp;      IF(lookups!$L$2-LEN(SOURCE!J2019) &gt;= 0, REPT(" ",lookups!$L$2-LEN(SOURCE!J2019)), "")&amp;
" | "&amp; IF(lookups!$K$2-LEN(SOURCE!I2019) &gt;= 0, REPT(" ",lookups!$K$2-LEN(SOURCE!I2019)), "")&amp;
      SOURCE!K2019&amp;      IF(lookups!$L$2-LEN(SOURCE!K2019) &gt;= 0, REPT(" ",lookups!$M$2-LEN(SOURCE!K2019)), "")&amp;
" | "&amp; SOURCE!L2019&amp;      IF(lookups!$O$2-LEN(SOURCE!L2019) &gt;= 0, REPT(" ",lookups!$O$2-LEN(SOURCE!L2019)), "")&amp;
" | "&amp; SOURCE!M2019&amp;      IF(lookups!$P$2-LEN(SOURCE!M2019) &gt;= 0, REPT(" ",lookups!$P$2-LEN(SOURCE!M2019)), "")&amp;
      "},"&amp;IF(SOURCE!O2019&lt;&gt;"",""&amp;SOURCE!O2019,"")
 )
)
)</f>
        <v>/* 1975 */  { fnXEQMENU,                    11,                          "XEQM11",                                      "XEQM11",                                      (0 &lt;&lt; TAM_MAX_BITS) |     0, CAT_FNCT | SLS_ENABLED   | US_ENABLED   | EIM_DISABLED | PTP_NONE         },//JM EXEC</v>
      </c>
    </row>
    <row r="2020" spans="1:1">
      <c r="A2020" s="80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IF(lookups!$E$2-LEN(SOURCE!C2020) &gt;= 0, REPT(" ",lookups!$E$2-LEN(SOURCE!C2020)), "")&amp;
      SOURCE!D2020&amp;", "&amp; IF(lookups!$F$2-LEN(SOURCE!D2020) &gt;= 0, REPT(" ",lookups!$F$2-LEN(SOURCE!D2020)), "")&amp;
      SOURCE!E2020&amp;", "&amp; IF(lookups!$G$2-LEN(SOURCE!E2020) &gt;=0, REPT(" ",lookups!$G$2-LEN(SOURCE!E2020)), "")&amp;
      SOURCE!F2020&amp;", "&amp; IF(lookups!$H$2-LEN(SOURCE!F2020) &gt;= 0, REPT(" ",lookups!$H$2-LEN(SOURCE!F2020)+2), "")&amp;"("&amp;
      SUBSTITUTE(TEXT(SOURCE!G2020,"??0"),"  ","")&amp;" &lt;&lt; TAM_MAX_BITS) |"&amp; IF(lookups!$I$2-3 &gt;= 0, REPT(" ",MAX(1,lookups!$I$2-5+4+1-1-LEN(  IF(ISTEXT(SOURCE!H2020),SOURCE!H2020,  SUBSTITUTE(SUBSTITUTE(TEXT(SOURCE!H2020,"????0"),"  ","")," ",""))   ))), "")&amp;
       IF(ISTEXT(SOURCE!H2020),SOURCE!H2020, SUBSTITUTE(SUBSTITUTE(TEXT(SOURCE!H2020,"????0"),"  ","")," ",""))   &amp;","&amp; IF(lookups!$J$2-3 &gt;= 0, REPT(" ",lookups!$J$2-3-5), "")&amp;
      SOURCE!I2020&amp;
" | "&amp; IF(lookups!$K$2-LEN(SOURCE!I2020) &gt;= 0, REPT(" ",lookups!$K$2-LEN(SOURCE!I2020)), "")&amp;
      SOURCE!J2020&amp;      IF(lookups!$L$2-LEN(SOURCE!J2020) &gt;= 0, REPT(" ",lookups!$L$2-LEN(SOURCE!J2020)), "")&amp;
" | "&amp; IF(lookups!$K$2-LEN(SOURCE!I2020) &gt;= 0, REPT(" ",lookups!$K$2-LEN(SOURCE!I2020)), "")&amp;
      SOURCE!K2020&amp;      IF(lookups!$L$2-LEN(SOURCE!K2020) &gt;= 0, REPT(" ",lookups!$M$2-LEN(SOURCE!K2020)), "")&amp;
" | "&amp; SOURCE!L2020&amp;      IF(lookups!$O$2-LEN(SOURCE!L2020) &gt;= 0, REPT(" ",lookups!$O$2-LEN(SOURCE!L2020)), "")&amp;
" | "&amp; SOURCE!M2020&amp;      IF(lookups!$P$2-LEN(SOURCE!M2020) &gt;= 0, REPT(" ",lookups!$P$2-LEN(SOURCE!M2020)), "")&amp;
      "},"&amp;IF(SOURCE!O2020&lt;&gt;"",""&amp;SOURCE!O2020,"")
 )
)
)</f>
        <v>/* 1976 */  { fnXEQMENU,                    12,                          "XEQM12",                                      "XEQM12",                                      (0 &lt;&lt; TAM_MAX_BITS) |     0, CAT_FNCT | SLS_ENABLED   | US_ENABLED   | EIM_DISABLED | PTP_NONE         },//JM EXEC</v>
      </c>
    </row>
    <row r="2021" spans="1:1">
      <c r="A2021" s="80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IF(lookups!$E$2-LEN(SOURCE!C2021) &gt;= 0, REPT(" ",lookups!$E$2-LEN(SOURCE!C2021)), "")&amp;
      SOURCE!D2021&amp;", "&amp; IF(lookups!$F$2-LEN(SOURCE!D2021) &gt;= 0, REPT(" ",lookups!$F$2-LEN(SOURCE!D2021)), "")&amp;
      SOURCE!E2021&amp;", "&amp; IF(lookups!$G$2-LEN(SOURCE!E2021) &gt;=0, REPT(" ",lookups!$G$2-LEN(SOURCE!E2021)), "")&amp;
      SOURCE!F2021&amp;", "&amp; IF(lookups!$H$2-LEN(SOURCE!F2021) &gt;= 0, REPT(" ",lookups!$H$2-LEN(SOURCE!F2021)+2), "")&amp;"("&amp;
      SUBSTITUTE(TEXT(SOURCE!G2021,"??0"),"  ","")&amp;" &lt;&lt; TAM_MAX_BITS) |"&amp; IF(lookups!$I$2-3 &gt;= 0, REPT(" ",MAX(1,lookups!$I$2-5+4+1-1-LEN(  IF(ISTEXT(SOURCE!H2021),SOURCE!H2021,  SUBSTITUTE(SUBSTITUTE(TEXT(SOURCE!H2021,"????0"),"  ","")," ",""))   ))), "")&amp;
       IF(ISTEXT(SOURCE!H2021),SOURCE!H2021, SUBSTITUTE(SUBSTITUTE(TEXT(SOURCE!H2021,"????0"),"  ","")," ",""))   &amp;","&amp; IF(lookups!$J$2-3 &gt;= 0, REPT(" ",lookups!$J$2-3-5), "")&amp;
      SOURCE!I2021&amp;
" | "&amp; IF(lookups!$K$2-LEN(SOURCE!I2021) &gt;= 0, REPT(" ",lookups!$K$2-LEN(SOURCE!I2021)), "")&amp;
      SOURCE!J2021&amp;      IF(lookups!$L$2-LEN(SOURCE!J2021) &gt;= 0, REPT(" ",lookups!$L$2-LEN(SOURCE!J2021)), "")&amp;
" | "&amp; IF(lookups!$K$2-LEN(SOURCE!I2021) &gt;= 0, REPT(" ",lookups!$K$2-LEN(SOURCE!I2021)), "")&amp;
      SOURCE!K2021&amp;      IF(lookups!$L$2-LEN(SOURCE!K2021) &gt;= 0, REPT(" ",lookups!$M$2-LEN(SOURCE!K2021)), "")&amp;
" | "&amp; SOURCE!L2021&amp;      IF(lookups!$O$2-LEN(SOURCE!L2021) &gt;= 0, REPT(" ",lookups!$O$2-LEN(SOURCE!L2021)), "")&amp;
" | "&amp; SOURCE!M2021&amp;      IF(lookups!$P$2-LEN(SOURCE!M2021) &gt;= 0, REPT(" ",lookups!$P$2-LEN(SOURCE!M2021)), "")&amp;
      "},"&amp;IF(SOURCE!O2021&lt;&gt;"",""&amp;SOURCE!O2021,"")
 )
)
)</f>
        <v>/* 1977 */  { fnXEQMENU,                    13,                          "XEQM13",                                      "XEQM13",                                      (0 &lt;&lt; TAM_MAX_BITS) |     0, CAT_FNCT | SLS_ENABLED   | US_ENABLED   | EIM_DISABLED | PTP_NONE         },//JM EXEC</v>
      </c>
    </row>
    <row r="2022" spans="1:1">
      <c r="A2022" s="80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IF(lookups!$E$2-LEN(SOURCE!C2022) &gt;= 0, REPT(" ",lookups!$E$2-LEN(SOURCE!C2022)), "")&amp;
      SOURCE!D2022&amp;", "&amp; IF(lookups!$F$2-LEN(SOURCE!D2022) &gt;= 0, REPT(" ",lookups!$F$2-LEN(SOURCE!D2022)), "")&amp;
      SOURCE!E2022&amp;", "&amp; IF(lookups!$G$2-LEN(SOURCE!E2022) &gt;=0, REPT(" ",lookups!$G$2-LEN(SOURCE!E2022)), "")&amp;
      SOURCE!F2022&amp;", "&amp; IF(lookups!$H$2-LEN(SOURCE!F2022) &gt;= 0, REPT(" ",lookups!$H$2-LEN(SOURCE!F2022)+2), "")&amp;"("&amp;
      SUBSTITUTE(TEXT(SOURCE!G2022,"??0"),"  ","")&amp;" &lt;&lt; TAM_MAX_BITS) |"&amp; IF(lookups!$I$2-3 &gt;= 0, REPT(" ",MAX(1,lookups!$I$2-5+4+1-1-LEN(  IF(ISTEXT(SOURCE!H2022),SOURCE!H2022,  SUBSTITUTE(SUBSTITUTE(TEXT(SOURCE!H2022,"????0"),"  ","")," ",""))   ))), "")&amp;
       IF(ISTEXT(SOURCE!H2022),SOURCE!H2022, SUBSTITUTE(SUBSTITUTE(TEXT(SOURCE!H2022,"????0"),"  ","")," ",""))   &amp;","&amp; IF(lookups!$J$2-3 &gt;= 0, REPT(" ",lookups!$J$2-3-5), "")&amp;
      SOURCE!I2022&amp;
" | "&amp; IF(lookups!$K$2-LEN(SOURCE!I2022) &gt;= 0, REPT(" ",lookups!$K$2-LEN(SOURCE!I2022)), "")&amp;
      SOURCE!J2022&amp;      IF(lookups!$L$2-LEN(SOURCE!J2022) &gt;= 0, REPT(" ",lookups!$L$2-LEN(SOURCE!J2022)), "")&amp;
" | "&amp; IF(lookups!$K$2-LEN(SOURCE!I2022) &gt;= 0, REPT(" ",lookups!$K$2-LEN(SOURCE!I2022)), "")&amp;
      SOURCE!K2022&amp;      IF(lookups!$L$2-LEN(SOURCE!K2022) &gt;= 0, REPT(" ",lookups!$M$2-LEN(SOURCE!K2022)), "")&amp;
" | "&amp; SOURCE!L2022&amp;      IF(lookups!$O$2-LEN(SOURCE!L2022) &gt;= 0, REPT(" ",lookups!$O$2-LEN(SOURCE!L2022)), "")&amp;
" | "&amp; SOURCE!M2022&amp;      IF(lookups!$P$2-LEN(SOURCE!M2022) &gt;= 0, REPT(" ",lookups!$P$2-LEN(SOURCE!M2022)), "")&amp;
      "},"&amp;IF(SOURCE!O2022&lt;&gt;"",""&amp;SOURCE!O2022,"")
 )
)
)</f>
        <v>/* 1978 */  { fnXEQMENU,                    14,                          "XEQM14",                                      "XEQM14",                                      (0 &lt;&lt; TAM_MAX_BITS) |     0, CAT_FNCT | SLS_ENABLED   | US_ENABLED   | EIM_DISABLED | PTP_NONE         },//JM EXEC</v>
      </c>
    </row>
    <row r="2023" spans="1:1">
      <c r="A2023" s="80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IF(lookups!$E$2-LEN(SOURCE!C2023) &gt;= 0, REPT(" ",lookups!$E$2-LEN(SOURCE!C2023)), "")&amp;
      SOURCE!D2023&amp;", "&amp; IF(lookups!$F$2-LEN(SOURCE!D2023) &gt;= 0, REPT(" ",lookups!$F$2-LEN(SOURCE!D2023)), "")&amp;
      SOURCE!E2023&amp;", "&amp; IF(lookups!$G$2-LEN(SOURCE!E2023) &gt;=0, REPT(" ",lookups!$G$2-LEN(SOURCE!E2023)), "")&amp;
      SOURCE!F2023&amp;", "&amp; IF(lookups!$H$2-LEN(SOURCE!F2023) &gt;= 0, REPT(" ",lookups!$H$2-LEN(SOURCE!F2023)+2), "")&amp;"("&amp;
      SUBSTITUTE(TEXT(SOURCE!G2023,"??0"),"  ","")&amp;" &lt;&lt; TAM_MAX_BITS) |"&amp; IF(lookups!$I$2-3 &gt;= 0, REPT(" ",MAX(1,lookups!$I$2-5+4+1-1-LEN(  IF(ISTEXT(SOURCE!H2023),SOURCE!H2023,  SUBSTITUTE(SUBSTITUTE(TEXT(SOURCE!H2023,"????0"),"  ","")," ",""))   ))), "")&amp;
       IF(ISTEXT(SOURCE!H2023),SOURCE!H2023, SUBSTITUTE(SUBSTITUTE(TEXT(SOURCE!H2023,"????0"),"  ","")," ",""))   &amp;","&amp; IF(lookups!$J$2-3 &gt;= 0, REPT(" ",lookups!$J$2-3-5), "")&amp;
      SOURCE!I2023&amp;
" | "&amp; IF(lookups!$K$2-LEN(SOURCE!I2023) &gt;= 0, REPT(" ",lookups!$K$2-LEN(SOURCE!I2023)), "")&amp;
      SOURCE!J2023&amp;      IF(lookups!$L$2-LEN(SOURCE!J2023) &gt;= 0, REPT(" ",lookups!$L$2-LEN(SOURCE!J2023)), "")&amp;
" | "&amp; IF(lookups!$K$2-LEN(SOURCE!I2023) &gt;= 0, REPT(" ",lookups!$K$2-LEN(SOURCE!I2023)), "")&amp;
      SOURCE!K2023&amp;      IF(lookups!$L$2-LEN(SOURCE!K2023) &gt;= 0, REPT(" ",lookups!$M$2-LEN(SOURCE!K2023)), "")&amp;
" | "&amp; SOURCE!L2023&amp;      IF(lookups!$O$2-LEN(SOURCE!L2023) &gt;= 0, REPT(" ",lookups!$O$2-LEN(SOURCE!L2023)), "")&amp;
" | "&amp; SOURCE!M2023&amp;      IF(lookups!$P$2-LEN(SOURCE!M2023) &gt;= 0, REPT(" ",lookups!$P$2-LEN(SOURCE!M2023)), "")&amp;
      "},"&amp;IF(SOURCE!O2023&lt;&gt;"",""&amp;SOURCE!O2023,"")
 )
)
)</f>
        <v>/* 1979 */  { fnXEQMENU,                    15,                          "XEQM15",                                      "XEQM15",                                      (0 &lt;&lt; TAM_MAX_BITS) |     0, CAT_FNCT | SLS_ENABLED   | US_ENABLED   | EIM_DISABLED | PTP_NONE         },//JM EXEC</v>
      </c>
    </row>
    <row r="2024" spans="1:1">
      <c r="A2024" s="80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IF(lookups!$E$2-LEN(SOURCE!C2024) &gt;= 0, REPT(" ",lookups!$E$2-LEN(SOURCE!C2024)), "")&amp;
      SOURCE!D2024&amp;", "&amp; IF(lookups!$F$2-LEN(SOURCE!D2024) &gt;= 0, REPT(" ",lookups!$F$2-LEN(SOURCE!D2024)), "")&amp;
      SOURCE!E2024&amp;", "&amp; IF(lookups!$G$2-LEN(SOURCE!E2024) &gt;=0, REPT(" ",lookups!$G$2-LEN(SOURCE!E2024)), "")&amp;
      SOURCE!F2024&amp;", "&amp; IF(lookups!$H$2-LEN(SOURCE!F2024) &gt;= 0, REPT(" ",lookups!$H$2-LEN(SOURCE!F2024)+2), "")&amp;"("&amp;
      SUBSTITUTE(TEXT(SOURCE!G2024,"??0"),"  ","")&amp;" &lt;&lt; TAM_MAX_BITS) |"&amp; IF(lookups!$I$2-3 &gt;= 0, REPT(" ",MAX(1,lookups!$I$2-5+4+1-1-LEN(  IF(ISTEXT(SOURCE!H2024),SOURCE!H2024,  SUBSTITUTE(SUBSTITUTE(TEXT(SOURCE!H2024,"????0"),"  ","")," ",""))   ))), "")&amp;
       IF(ISTEXT(SOURCE!H2024),SOURCE!H2024, SUBSTITUTE(SUBSTITUTE(TEXT(SOURCE!H2024,"????0"),"  ","")," ",""))   &amp;","&amp; IF(lookups!$J$2-3 &gt;= 0, REPT(" ",lookups!$J$2-3-5), "")&amp;
      SOURCE!I2024&amp;
" | "&amp; IF(lookups!$K$2-LEN(SOURCE!I2024) &gt;= 0, REPT(" ",lookups!$K$2-LEN(SOURCE!I2024)), "")&amp;
      SOURCE!J2024&amp;      IF(lookups!$L$2-LEN(SOURCE!J2024) &gt;= 0, REPT(" ",lookups!$L$2-LEN(SOURCE!J2024)), "")&amp;
" | "&amp; IF(lookups!$K$2-LEN(SOURCE!I2024) &gt;= 0, REPT(" ",lookups!$K$2-LEN(SOURCE!I2024)), "")&amp;
      SOURCE!K2024&amp;      IF(lookups!$L$2-LEN(SOURCE!K2024) &gt;= 0, REPT(" ",lookups!$M$2-LEN(SOURCE!K2024)), "")&amp;
" | "&amp; SOURCE!L2024&amp;      IF(lookups!$O$2-LEN(SOURCE!L2024) &gt;= 0, REPT(" ",lookups!$O$2-LEN(SOURCE!L2024)), "")&amp;
" | "&amp; SOURCE!M2024&amp;      IF(lookups!$P$2-LEN(SOURCE!M2024) &gt;= 0, REPT(" ",lookups!$P$2-LEN(SOURCE!M2024)), "")&amp;
      "},"&amp;IF(SOURCE!O2024&lt;&gt;"",""&amp;SOURCE!O2024,"")
 )
)
)</f>
        <v>/* 1980 */  { fnXEQMENU,                    16,                          "XEQM16",                                      "XEQM16",                                      (0 &lt;&lt; TAM_MAX_BITS) |     0, CAT_FNCT | SLS_ENABLED   | US_ENABLED   | EIM_DISABLED | PTP_NONE         },//JM EXEC</v>
      </c>
    </row>
    <row r="2025" spans="1:1">
      <c r="A2025" s="80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IF(lookups!$E$2-LEN(SOURCE!C2025) &gt;= 0, REPT(" ",lookups!$E$2-LEN(SOURCE!C2025)), "")&amp;
      SOURCE!D2025&amp;", "&amp; IF(lookups!$F$2-LEN(SOURCE!D2025) &gt;= 0, REPT(" ",lookups!$F$2-LEN(SOURCE!D2025)), "")&amp;
      SOURCE!E2025&amp;", "&amp; IF(lookups!$G$2-LEN(SOURCE!E2025) &gt;=0, REPT(" ",lookups!$G$2-LEN(SOURCE!E2025)), "")&amp;
      SOURCE!F2025&amp;", "&amp; IF(lookups!$H$2-LEN(SOURCE!F2025) &gt;= 0, REPT(" ",lookups!$H$2-LEN(SOURCE!F2025)+2), "")&amp;"("&amp;
      SUBSTITUTE(TEXT(SOURCE!G2025,"??0"),"  ","")&amp;" &lt;&lt; TAM_MAX_BITS) |"&amp; IF(lookups!$I$2-3 &gt;= 0, REPT(" ",MAX(1,lookups!$I$2-5+4+1-1-LEN(  IF(ISTEXT(SOURCE!H2025),SOURCE!H2025,  SUBSTITUTE(SUBSTITUTE(TEXT(SOURCE!H2025,"????0"),"  ","")," ",""))   ))), "")&amp;
       IF(ISTEXT(SOURCE!H2025),SOURCE!H2025, SUBSTITUTE(SUBSTITUTE(TEXT(SOURCE!H2025,"????0"),"  ","")," ",""))   &amp;","&amp; IF(lookups!$J$2-3 &gt;= 0, REPT(" ",lookups!$J$2-3-5), "")&amp;
      SOURCE!I2025&amp;
" | "&amp; IF(lookups!$K$2-LEN(SOURCE!I2025) &gt;= 0, REPT(" ",lookups!$K$2-LEN(SOURCE!I2025)), "")&amp;
      SOURCE!J2025&amp;      IF(lookups!$L$2-LEN(SOURCE!J2025) &gt;= 0, REPT(" ",lookups!$L$2-LEN(SOURCE!J2025)), "")&amp;
" | "&amp; IF(lookups!$K$2-LEN(SOURCE!I2025) &gt;= 0, REPT(" ",lookups!$K$2-LEN(SOURCE!I2025)), "")&amp;
      SOURCE!K2025&amp;      IF(lookups!$L$2-LEN(SOURCE!K2025) &gt;= 0, REPT(" ",lookups!$M$2-LEN(SOURCE!K2025)), "")&amp;
" | "&amp; SOURCE!L2025&amp;      IF(lookups!$O$2-LEN(SOURCE!L2025) &gt;= 0, REPT(" ",lookups!$O$2-LEN(SOURCE!L2025)), "")&amp;
" | "&amp; SOURCE!M2025&amp;      IF(lookups!$P$2-LEN(SOURCE!M2025) &gt;= 0, REPT(" ",lookups!$P$2-LEN(SOURCE!M2025)), "")&amp;
      "},"&amp;IF(SOURCE!O2025&lt;&gt;"",""&amp;SOURCE!O2025,"")
 )
)
)</f>
        <v>/* 1981 */  { fnXEQMENU,                    17,                          "XEQM17",                                      "XEQM17",                                      (0 &lt;&lt; TAM_MAX_BITS) |     0, CAT_FNCT | SLS_ENABLED   | US_ENABLED   | EIM_DISABLED | PTP_NONE         },//JM EXEC</v>
      </c>
    </row>
    <row r="2026" spans="1:1">
      <c r="A2026" s="80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IF(lookups!$E$2-LEN(SOURCE!C2026) &gt;= 0, REPT(" ",lookups!$E$2-LEN(SOURCE!C2026)), "")&amp;
      SOURCE!D2026&amp;", "&amp; IF(lookups!$F$2-LEN(SOURCE!D2026) &gt;= 0, REPT(" ",lookups!$F$2-LEN(SOURCE!D2026)), "")&amp;
      SOURCE!E2026&amp;", "&amp; IF(lookups!$G$2-LEN(SOURCE!E2026) &gt;=0, REPT(" ",lookups!$G$2-LEN(SOURCE!E2026)), "")&amp;
      SOURCE!F2026&amp;", "&amp; IF(lookups!$H$2-LEN(SOURCE!F2026) &gt;= 0, REPT(" ",lookups!$H$2-LEN(SOURCE!F2026)+2), "")&amp;"("&amp;
      SUBSTITUTE(TEXT(SOURCE!G2026,"??0"),"  ","")&amp;" &lt;&lt; TAM_MAX_BITS) |"&amp; IF(lookups!$I$2-3 &gt;= 0, REPT(" ",MAX(1,lookups!$I$2-5+4+1-1-LEN(  IF(ISTEXT(SOURCE!H2026),SOURCE!H2026,  SUBSTITUTE(SUBSTITUTE(TEXT(SOURCE!H2026,"????0"),"  ","")," ",""))   ))), "")&amp;
       IF(ISTEXT(SOURCE!H2026),SOURCE!H2026, SUBSTITUTE(SUBSTITUTE(TEXT(SOURCE!H2026,"????0"),"  ","")," ",""))   &amp;","&amp; IF(lookups!$J$2-3 &gt;= 0, REPT(" ",lookups!$J$2-3-5), "")&amp;
      SOURCE!I2026&amp;
" | "&amp; IF(lookups!$K$2-LEN(SOURCE!I2026) &gt;= 0, REPT(" ",lookups!$K$2-LEN(SOURCE!I2026)), "")&amp;
      SOURCE!J2026&amp;      IF(lookups!$L$2-LEN(SOURCE!J2026) &gt;= 0, REPT(" ",lookups!$L$2-LEN(SOURCE!J2026)), "")&amp;
" | "&amp; IF(lookups!$K$2-LEN(SOURCE!I2026) &gt;= 0, REPT(" ",lookups!$K$2-LEN(SOURCE!I2026)), "")&amp;
      SOURCE!K2026&amp;      IF(lookups!$L$2-LEN(SOURCE!K2026) &gt;= 0, REPT(" ",lookups!$M$2-LEN(SOURCE!K2026)), "")&amp;
" | "&amp; SOURCE!L2026&amp;      IF(lookups!$O$2-LEN(SOURCE!L2026) &gt;= 0, REPT(" ",lookups!$O$2-LEN(SOURCE!L2026)), "")&amp;
" | "&amp; SOURCE!M2026&amp;      IF(lookups!$P$2-LEN(SOURCE!M2026) &gt;= 0, REPT(" ",lookups!$P$2-LEN(SOURCE!M2026)), "")&amp;
      "},"&amp;IF(SOURCE!O2026&lt;&gt;"",""&amp;SOURCE!O2026,"")
 )
)
)</f>
        <v>/* 1982 */  { fnXEQMENU,                    18,                          "XEQM18",                                      "XEQM18",                                      (0 &lt;&lt; TAM_MAX_BITS) |     0, CAT_FNCT | SLS_ENABLED   | US_ENABLED   | EIM_DISABLED | PTP_NONE         },//JM EXEC</v>
      </c>
    </row>
    <row r="2027" spans="1:1">
      <c r="A2027" s="80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IF(lookups!$E$2-LEN(SOURCE!C2027) &gt;= 0, REPT(" ",lookups!$E$2-LEN(SOURCE!C2027)), "")&amp;
      SOURCE!D2027&amp;", "&amp; IF(lookups!$F$2-LEN(SOURCE!D2027) &gt;= 0, REPT(" ",lookups!$F$2-LEN(SOURCE!D2027)), "")&amp;
      SOURCE!E2027&amp;", "&amp; IF(lookups!$G$2-LEN(SOURCE!E2027) &gt;=0, REPT(" ",lookups!$G$2-LEN(SOURCE!E2027)), "")&amp;
      SOURCE!F2027&amp;", "&amp; IF(lookups!$H$2-LEN(SOURCE!F2027) &gt;= 0, REPT(" ",lookups!$H$2-LEN(SOURCE!F2027)+2), "")&amp;"("&amp;
      SUBSTITUTE(TEXT(SOURCE!G2027,"??0"),"  ","")&amp;" &lt;&lt; TAM_MAX_BITS) |"&amp; IF(lookups!$I$2-3 &gt;= 0, REPT(" ",MAX(1,lookups!$I$2-5+4+1-1-LEN(  IF(ISTEXT(SOURCE!H2027),SOURCE!H2027,  SUBSTITUTE(SUBSTITUTE(TEXT(SOURCE!H2027,"????0"),"  ","")," ",""))   ))), "")&amp;
       IF(ISTEXT(SOURCE!H2027),SOURCE!H2027, SUBSTITUTE(SUBSTITUTE(TEXT(SOURCE!H2027,"????0"),"  ","")," ",""))   &amp;","&amp; IF(lookups!$J$2-3 &gt;= 0, REPT(" ",lookups!$J$2-3-5), "")&amp;
      SOURCE!I2027&amp;
" | "&amp; IF(lookups!$K$2-LEN(SOURCE!I2027) &gt;= 0, REPT(" ",lookups!$K$2-LEN(SOURCE!I2027)), "")&amp;
      SOURCE!J2027&amp;      IF(lookups!$L$2-LEN(SOURCE!J2027) &gt;= 0, REPT(" ",lookups!$L$2-LEN(SOURCE!J2027)), "")&amp;
" | "&amp; IF(lookups!$K$2-LEN(SOURCE!I2027) &gt;= 0, REPT(" ",lookups!$K$2-LEN(SOURCE!I2027)), "")&amp;
      SOURCE!K2027&amp;      IF(lookups!$L$2-LEN(SOURCE!K2027) &gt;= 0, REPT(" ",lookups!$M$2-LEN(SOURCE!K2027)), "")&amp;
" | "&amp; SOURCE!L2027&amp;      IF(lookups!$O$2-LEN(SOURCE!L2027) &gt;= 0, REPT(" ",lookups!$O$2-LEN(SOURCE!L2027)), "")&amp;
" | "&amp; SOURCE!M2027&amp;      IF(lookups!$P$2-LEN(SOURCE!M2027) &gt;= 0, REPT(" ",lookups!$P$2-LEN(SOURCE!M2027)), "")&amp;
      "},"&amp;IF(SOURCE!O2027&lt;&gt;"",""&amp;SOURCE!O2027,"")
 )
)
)</f>
        <v>/* 1983 */  { fnXEQMSAVE,                   TM_VALUE,                    "X.SAVE",                                      "X.SAVE",                                      (1 &lt;&lt; TAM_MAX_BITS) |    18, CAT_NONE | SLS_ENABLED   | US_UNCHANGED | EIM_DISABLED | PTP_DISABLED     },</v>
      </c>
    </row>
    <row r="2028" spans="1:1">
      <c r="A2028" s="80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IF(lookups!$E$2-LEN(SOURCE!C2028) &gt;= 0, REPT(" ",lookups!$E$2-LEN(SOURCE!C2028)), "")&amp;
      SOURCE!D2028&amp;", "&amp; IF(lookups!$F$2-LEN(SOURCE!D2028) &gt;= 0, REPT(" ",lookups!$F$2-LEN(SOURCE!D2028)), "")&amp;
      SOURCE!E2028&amp;", "&amp; IF(lookups!$G$2-LEN(SOURCE!E2028) &gt;=0, REPT(" ",lookups!$G$2-LEN(SOURCE!E2028)), "")&amp;
      SOURCE!F2028&amp;", "&amp; IF(lookups!$H$2-LEN(SOURCE!F2028) &gt;= 0, REPT(" ",lookups!$H$2-LEN(SOURCE!F2028)+2), "")&amp;"("&amp;
      SUBSTITUTE(TEXT(SOURCE!G2028,"??0"),"  ","")&amp;" &lt;&lt; TAM_MAX_BITS) |"&amp; IF(lookups!$I$2-3 &gt;= 0, REPT(" ",MAX(1,lookups!$I$2-5+4+1-1-LEN(  IF(ISTEXT(SOURCE!H2028),SOURCE!H2028,  SUBSTITUTE(SUBSTITUTE(TEXT(SOURCE!H2028,"????0"),"  ","")," ",""))   ))), "")&amp;
       IF(ISTEXT(SOURCE!H2028),SOURCE!H2028, SUBSTITUTE(SUBSTITUTE(TEXT(SOURCE!H2028,"????0"),"  ","")," ",""))   &amp;","&amp; IF(lookups!$J$2-3 &gt;= 0, REPT(" ",lookups!$J$2-3-5), "")&amp;
      SOURCE!I2028&amp;
" | "&amp; IF(lookups!$K$2-LEN(SOURCE!I2028) &gt;= 0, REPT(" ",lookups!$K$2-LEN(SOURCE!I2028)), "")&amp;
      SOURCE!J2028&amp;      IF(lookups!$L$2-LEN(SOURCE!J2028) &gt;= 0, REPT(" ",lookups!$L$2-LEN(SOURCE!J2028)), "")&amp;
" | "&amp; IF(lookups!$K$2-LEN(SOURCE!I2028) &gt;= 0, REPT(" ",lookups!$K$2-LEN(SOURCE!I2028)), "")&amp;
      SOURCE!K2028&amp;      IF(lookups!$L$2-LEN(SOURCE!K2028) &gt;= 0, REPT(" ",lookups!$M$2-LEN(SOURCE!K2028)), "")&amp;
" | "&amp; SOURCE!L2028&amp;      IF(lookups!$O$2-LEN(SOURCE!L2028) &gt;= 0, REPT(" ",lookups!$O$2-LEN(SOURCE!L2028)), "")&amp;
" | "&amp; SOURCE!M2028&amp;      IF(lookups!$P$2-LEN(SOURCE!M2028) &gt;= 0, REPT(" ",lookups!$P$2-LEN(SOURCE!M2028)), "")&amp;
      "},"&amp;IF(SOURCE!O2028&lt;&gt;"",""&amp;SOURCE!O2028,"")
 )
)
)</f>
        <v>/* 1984 */  { fnXEQMLOAD,                   TM_VALUE,                    "X.LOAD",                                      "X.LOAD",                                      (1 &lt;&lt; TAM_MAX_BITS) |    18, CAT_NONE | SLS_ENABLED   | US_ENABLED   | EIM_DISABLED | PTP_DISABLED     },</v>
      </c>
    </row>
    <row r="2029" spans="1:1">
      <c r="A2029" s="80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IF(lookups!$E$2-LEN(SOURCE!C2029) &gt;= 0, REPT(" ",lookups!$E$2-LEN(SOURCE!C2029)), "")&amp;
      SOURCE!D2029&amp;", "&amp; IF(lookups!$F$2-LEN(SOURCE!D2029) &gt;= 0, REPT(" ",lookups!$F$2-LEN(SOURCE!D2029)), "")&amp;
      SOURCE!E2029&amp;", "&amp; IF(lookups!$G$2-LEN(SOURCE!E2029) &gt;=0, REPT(" ",lookups!$G$2-LEN(SOURCE!E2029)), "")&amp;
      SOURCE!F2029&amp;", "&amp; IF(lookups!$H$2-LEN(SOURCE!F2029) &gt;= 0, REPT(" ",lookups!$H$2-LEN(SOURCE!F2029)+2), "")&amp;"("&amp;
      SUBSTITUTE(TEXT(SOURCE!G2029,"??0"),"  ","")&amp;" &lt;&lt; TAM_MAX_BITS) |"&amp; IF(lookups!$I$2-3 &gt;= 0, REPT(" ",MAX(1,lookups!$I$2-5+4+1-1-LEN(  IF(ISTEXT(SOURCE!H2029),SOURCE!H2029,  SUBSTITUTE(SUBSTITUTE(TEXT(SOURCE!H2029,"????0"),"  ","")," ",""))   ))), "")&amp;
       IF(ISTEXT(SOURCE!H2029),SOURCE!H2029, SUBSTITUTE(SUBSTITUTE(TEXT(SOURCE!H2029,"????0"),"  ","")," ",""))   &amp;","&amp; IF(lookups!$J$2-3 &gt;= 0, REPT(" ",lookups!$J$2-3-5), "")&amp;
      SOURCE!I2029&amp;
" | "&amp; IF(lookups!$K$2-LEN(SOURCE!I2029) &gt;= 0, REPT(" ",lookups!$K$2-LEN(SOURCE!I2029)), "")&amp;
      SOURCE!J2029&amp;      IF(lookups!$L$2-LEN(SOURCE!J2029) &gt;= 0, REPT(" ",lookups!$L$2-LEN(SOURCE!J2029)), "")&amp;
" | "&amp; IF(lookups!$K$2-LEN(SOURCE!I2029) &gt;= 0, REPT(" ",lookups!$K$2-LEN(SOURCE!I2029)), "")&amp;
      SOURCE!K2029&amp;      IF(lookups!$L$2-LEN(SOURCE!K2029) &gt;= 0, REPT(" ",lookups!$M$2-LEN(SOURCE!K2029)), "")&amp;
" | "&amp; SOURCE!L2029&amp;      IF(lookups!$O$2-LEN(SOURCE!L2029) &gt;= 0, REPT(" ",lookups!$O$2-LEN(SOURCE!L2029)), "")&amp;
" | "&amp; SOURCE!M2029&amp;      IF(lookups!$P$2-LEN(SOURCE!M2029) &gt;= 0, REPT(" ",lookups!$P$2-LEN(SOURCE!M2029)), "")&amp;
      "},"&amp;IF(SOURCE!O2029&lt;&gt;"",""&amp;SOURCE!O2029,"")
 )
)
)</f>
        <v>/* 1985 */  { fnSetBCD,                     JC_BCD,                      "BCD",                                         "BCD",                                         (0 &lt;&lt; TAM_MAX_BITS) |     0, CAT_FNCT | SLS_UNCHANGED | US_UNCHANGED | EIM_DISABLED | PTP_DISABLED     },</v>
      </c>
    </row>
    <row r="2030" spans="1:1">
      <c r="A2030" s="80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IF(lookups!$E$2-LEN(SOURCE!C2030) &gt;= 0, REPT(" ",lookups!$E$2-LEN(SOURCE!C2030)), "")&amp;
      SOURCE!D2030&amp;", "&amp; IF(lookups!$F$2-LEN(SOURCE!D2030) &gt;= 0, REPT(" ",lookups!$F$2-LEN(SOURCE!D2030)), "")&amp;
      SOURCE!E2030&amp;", "&amp; IF(lookups!$G$2-LEN(SOURCE!E2030) &gt;=0, REPT(" ",lookups!$G$2-LEN(SOURCE!E2030)), "")&amp;
      SOURCE!F2030&amp;", "&amp; IF(lookups!$H$2-LEN(SOURCE!F2030) &gt;= 0, REPT(" ",lookups!$H$2-LEN(SOURCE!F2030)+2), "")&amp;"("&amp;
      SUBSTITUTE(TEXT(SOURCE!G2030,"??0"),"  ","")&amp;" &lt;&lt; TAM_MAX_BITS) |"&amp; IF(lookups!$I$2-3 &gt;= 0, REPT(" ",MAX(1,lookups!$I$2-5+4+1-1-LEN(  IF(ISTEXT(SOURCE!H2030),SOURCE!H2030,  SUBSTITUTE(SUBSTITUTE(TEXT(SOURCE!H2030,"????0"),"  ","")," ",""))   ))), "")&amp;
       IF(ISTEXT(SOURCE!H2030),SOURCE!H2030, SUBSTITUTE(SUBSTITUTE(TEXT(SOURCE!H2030,"????0"),"  ","")," ",""))   &amp;","&amp; IF(lookups!$J$2-3 &gt;= 0, REPT(" ",lookups!$J$2-3-5), "")&amp;
      SOURCE!I2030&amp;
" | "&amp; IF(lookups!$K$2-LEN(SOURCE!I2030) &gt;= 0, REPT(" ",lookups!$K$2-LEN(SOURCE!I2030)), "")&amp;
      SOURCE!J2030&amp;      IF(lookups!$L$2-LEN(SOURCE!J2030) &gt;= 0, REPT(" ",lookups!$L$2-LEN(SOURCE!J2030)), "")&amp;
" | "&amp; IF(lookups!$K$2-LEN(SOURCE!I2030) &gt;= 0, REPT(" ",lookups!$K$2-LEN(SOURCE!I2030)), "")&amp;
      SOURCE!K2030&amp;      IF(lookups!$L$2-LEN(SOURCE!K2030) &gt;= 0, REPT(" ",lookups!$M$2-LEN(SOURCE!K2030)), "")&amp;
" | "&amp; SOURCE!L2030&amp;      IF(lookups!$O$2-LEN(SOURCE!L2030) &gt;= 0, REPT(" ",lookups!$O$2-LEN(SOURCE!L2030)), "")&amp;
" | "&amp; SOURCE!M2030&amp;      IF(lookups!$P$2-LEN(SOURCE!M2030) &gt;= 0, REPT(" ",lookups!$P$2-LEN(SOURCE!M2030)), "")&amp;
      "},"&amp;IF(SOURCE!O2030&lt;&gt;"",""&amp;SOURCE!O2030,"")
 )
)
)</f>
        <v>/* 1986 */  { fnSetBCD,                     BCD9c ,                      "9CMPL",                                       "9CMPL",                                       (0 &lt;&lt; TAM_MAX_BITS) |     0, CAT_NONE | SLS_UNCHANGED | US_UNCHANGED | EIM_DISABLED | PTP_NONE         },</v>
      </c>
    </row>
    <row r="2031" spans="1:1">
      <c r="A2031" s="80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IF(lookups!$E$2-LEN(SOURCE!C2031) &gt;= 0, REPT(" ",lookups!$E$2-LEN(SOURCE!C2031)), "")&amp;
      SOURCE!D2031&amp;", "&amp; IF(lookups!$F$2-LEN(SOURCE!D2031) &gt;= 0, REPT(" ",lookups!$F$2-LEN(SOURCE!D2031)), "")&amp;
      SOURCE!E2031&amp;", "&amp; IF(lookups!$G$2-LEN(SOURCE!E2031) &gt;=0, REPT(" ",lookups!$G$2-LEN(SOURCE!E2031)), "")&amp;
      SOURCE!F2031&amp;", "&amp; IF(lookups!$H$2-LEN(SOURCE!F2031) &gt;= 0, REPT(" ",lookups!$H$2-LEN(SOURCE!F2031)+2), "")&amp;"("&amp;
      SUBSTITUTE(TEXT(SOURCE!G2031,"??0"),"  ","")&amp;" &lt;&lt; TAM_MAX_BITS) |"&amp; IF(lookups!$I$2-3 &gt;= 0, REPT(" ",MAX(1,lookups!$I$2-5+4+1-1-LEN(  IF(ISTEXT(SOURCE!H2031),SOURCE!H2031,  SUBSTITUTE(SUBSTITUTE(TEXT(SOURCE!H2031,"????0"),"  ","")," ",""))   ))), "")&amp;
       IF(ISTEXT(SOURCE!H2031),SOURCE!H2031, SUBSTITUTE(SUBSTITUTE(TEXT(SOURCE!H2031,"????0"),"  ","")," ",""))   &amp;","&amp; IF(lookups!$J$2-3 &gt;= 0, REPT(" ",lookups!$J$2-3-5), "")&amp;
      SOURCE!I2031&amp;
" | "&amp; IF(lookups!$K$2-LEN(SOURCE!I2031) &gt;= 0, REPT(" ",lookups!$K$2-LEN(SOURCE!I2031)), "")&amp;
      SOURCE!J2031&amp;      IF(lookups!$L$2-LEN(SOURCE!J2031) &gt;= 0, REPT(" ",lookups!$L$2-LEN(SOURCE!J2031)), "")&amp;
" | "&amp; IF(lookups!$K$2-LEN(SOURCE!I2031) &gt;= 0, REPT(" ",lookups!$K$2-LEN(SOURCE!I2031)), "")&amp;
      SOURCE!K2031&amp;      IF(lookups!$L$2-LEN(SOURCE!K2031) &gt;= 0, REPT(" ",lookups!$M$2-LEN(SOURCE!K2031)), "")&amp;
" | "&amp; SOURCE!L2031&amp;      IF(lookups!$O$2-LEN(SOURCE!L2031) &gt;= 0, REPT(" ",lookups!$O$2-LEN(SOURCE!L2031)), "")&amp;
" | "&amp; SOURCE!M2031&amp;      IF(lookups!$P$2-LEN(SOURCE!M2031) &gt;= 0, REPT(" ",lookups!$P$2-LEN(SOURCE!M2031)), "")&amp;
      "},"&amp;IF(SOURCE!O2031&lt;&gt;"",""&amp;SOURCE!O2031,"")
 )
)
)</f>
        <v>/* 1987 */  { fnSetBCD,                     BCD10c,                      "10CMPL",                                      "10CMPL",                                      (0 &lt;&lt; TAM_MAX_BITS) |     0, CAT_NONE | SLS_UNCHANGED | US_UNCHANGED | EIM_DISABLED | PTP_NONE         },</v>
      </c>
    </row>
    <row r="2032" spans="1:1">
      <c r="A2032" s="80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IF(lookups!$E$2-LEN(SOURCE!C2032) &gt;= 0, REPT(" ",lookups!$E$2-LEN(SOURCE!C2032)), "")&amp;
      SOURCE!D2032&amp;", "&amp; IF(lookups!$F$2-LEN(SOURCE!D2032) &gt;= 0, REPT(" ",lookups!$F$2-LEN(SOURCE!D2032)), "")&amp;
      SOURCE!E2032&amp;", "&amp; IF(lookups!$G$2-LEN(SOURCE!E2032) &gt;=0, REPT(" ",lookups!$G$2-LEN(SOURCE!E2032)), "")&amp;
      SOURCE!F2032&amp;", "&amp; IF(lookups!$H$2-LEN(SOURCE!F2032) &gt;= 0, REPT(" ",lookups!$H$2-LEN(SOURCE!F2032)+2), "")&amp;"("&amp;
      SUBSTITUTE(TEXT(SOURCE!G2032,"??0"),"  ","")&amp;" &lt;&lt; TAM_MAX_BITS) |"&amp; IF(lookups!$I$2-3 &gt;= 0, REPT(" ",MAX(1,lookups!$I$2-5+4+1-1-LEN(  IF(ISTEXT(SOURCE!H2032),SOURCE!H2032,  SUBSTITUTE(SUBSTITUTE(TEXT(SOURCE!H2032,"????0"),"  ","")," ",""))   ))), "")&amp;
       IF(ISTEXT(SOURCE!H2032),SOURCE!H2032, SUBSTITUTE(SUBSTITUTE(TEXT(SOURCE!H2032,"????0"),"  ","")," ",""))   &amp;","&amp; IF(lookups!$J$2-3 &gt;= 0, REPT(" ",lookups!$J$2-3-5), "")&amp;
      SOURCE!I2032&amp;
" | "&amp; IF(lookups!$K$2-LEN(SOURCE!I2032) &gt;= 0, REPT(" ",lookups!$K$2-LEN(SOURCE!I2032)), "")&amp;
      SOURCE!J2032&amp;      IF(lookups!$L$2-LEN(SOURCE!J2032) &gt;= 0, REPT(" ",lookups!$L$2-LEN(SOURCE!J2032)), "")&amp;
" | "&amp; IF(lookups!$K$2-LEN(SOURCE!I2032) &gt;= 0, REPT(" ",lookups!$K$2-LEN(SOURCE!I2032)), "")&amp;
      SOURCE!K2032&amp;      IF(lookups!$L$2-LEN(SOURCE!K2032) &gt;= 0, REPT(" ",lookups!$M$2-LEN(SOURCE!K2032)), "")&amp;
" | "&amp; SOURCE!L2032&amp;      IF(lookups!$O$2-LEN(SOURCE!L2032) &gt;= 0, REPT(" ",lookups!$O$2-LEN(SOURCE!L2032)), "")&amp;
" | "&amp; SOURCE!M2032&amp;      IF(lookups!$P$2-LEN(SOURCE!M2032) &gt;= 0, REPT(" ",lookups!$P$2-LEN(SOURCE!M2032)), "")&amp;
      "},"&amp;IF(SOURCE!O2032&lt;&gt;"",""&amp;SOURCE!O2032,"")
 )
)
)</f>
        <v>/* 1988 */  { fnSetBCD,                     BCDu,                        "BCDUNS",                                      "BCDUNS",                                      (0 &lt;&lt; TAM_MAX_BITS) |     0, CAT_NONE | SLS_UNCHANGED | US_UNCHANGED | EIM_DISABLED | PTP_NONE         },</v>
      </c>
    </row>
    <row r="2033" spans="1:1">
      <c r="A2033" s="80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IF(lookups!$E$2-LEN(SOURCE!C2033) &gt;= 0, REPT(" ",lookups!$E$2-LEN(SOURCE!C2033)), "")&amp;
      SOURCE!D2033&amp;", "&amp; IF(lookups!$F$2-LEN(SOURCE!D2033) &gt;= 0, REPT(" ",lookups!$F$2-LEN(SOURCE!D2033)), "")&amp;
      SOURCE!E2033&amp;", "&amp; IF(lookups!$G$2-LEN(SOURCE!E2033) &gt;=0, REPT(" ",lookups!$G$2-LEN(SOURCE!E2033)), "")&amp;
      SOURCE!F2033&amp;", "&amp; IF(lookups!$H$2-LEN(SOURCE!F2033) &gt;= 0, REPT(" ",lookups!$H$2-LEN(SOURCE!F2033)+2), "")&amp;"("&amp;
      SUBSTITUTE(TEXT(SOURCE!G2033,"??0"),"  ","")&amp;" &lt;&lt; TAM_MAX_BITS) |"&amp; IF(lookups!$I$2-3 &gt;= 0, REPT(" ",MAX(1,lookups!$I$2-5+4+1-1-LEN(  IF(ISTEXT(SOURCE!H2033),SOURCE!H2033,  SUBSTITUTE(SUBSTITUTE(TEXT(SOURCE!H2033,"????0"),"  ","")," ",""))   ))), "")&amp;
       IF(ISTEXT(SOURCE!H2033),SOURCE!H2033, SUBSTITUTE(SUBSTITUTE(TEXT(SOURCE!H2033,"????0"),"  ","")," ",""))   &amp;","&amp; IF(lookups!$J$2-3 &gt;= 0, REPT(" ",lookups!$J$2-3-5), "")&amp;
      SOURCE!I2033&amp;
" | "&amp; IF(lookups!$K$2-LEN(SOURCE!I2033) &gt;= 0, REPT(" ",lookups!$K$2-LEN(SOURCE!I2033)), "")&amp;
      SOURCE!J2033&amp;      IF(lookups!$L$2-LEN(SOURCE!J2033) &gt;= 0, REPT(" ",lookups!$L$2-LEN(SOURCE!J2033)), "")&amp;
" | "&amp; IF(lookups!$K$2-LEN(SOURCE!I2033) &gt;= 0, REPT(" ",lookups!$K$2-LEN(SOURCE!I2033)), "")&amp;
      SOURCE!K2033&amp;      IF(lookups!$L$2-LEN(SOURCE!K2033) &gt;= 0, REPT(" ",lookups!$M$2-LEN(SOURCE!K2033)), "")&amp;
" | "&amp; SOURCE!L2033&amp;      IF(lookups!$O$2-LEN(SOURCE!L2033) &gt;= 0, REPT(" ",lookups!$O$2-LEN(SOURCE!L2033)), "")&amp;
" | "&amp; SOURCE!M2033&amp;      IF(lookups!$P$2-LEN(SOURCE!M2033) &gt;= 0, REPT(" ",lookups!$P$2-LEN(SOURCE!M2033)), "")&amp;
      "},"&amp;IF(SOURCE!O2033&lt;&gt;"",""&amp;SOURCE!O2033,"")
 )
)
)</f>
        <v>/* 1989 */  { fnByteShortcutsS,             6,                           "S06",                                         "S06",                                         (0 &lt;&lt; TAM_MAX_BITS) |     0, CAT_NONE | SLS_ENABLED   | US_ENABLED   | EIM_DISABLED | PTP_NONE         },//JM SHOI</v>
      </c>
    </row>
    <row r="2034" spans="1:1">
      <c r="A2034" s="80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IF(lookups!$E$2-LEN(SOURCE!C2034) &gt;= 0, REPT(" ",lookups!$E$2-LEN(SOURCE!C2034)), "")&amp;
      SOURCE!D2034&amp;", "&amp; IF(lookups!$F$2-LEN(SOURCE!D2034) &gt;= 0, REPT(" ",lookups!$F$2-LEN(SOURCE!D2034)), "")&amp;
      SOURCE!E2034&amp;", "&amp; IF(lookups!$G$2-LEN(SOURCE!E2034) &gt;=0, REPT(" ",lookups!$G$2-LEN(SOURCE!E2034)), "")&amp;
      SOURCE!F2034&amp;", "&amp; IF(lookups!$H$2-LEN(SOURCE!F2034) &gt;= 0, REPT(" ",lookups!$H$2-LEN(SOURCE!F2034)+2), "")&amp;"("&amp;
      SUBSTITUTE(TEXT(SOURCE!G2034,"??0"),"  ","")&amp;" &lt;&lt; TAM_MAX_BITS) |"&amp; IF(lookups!$I$2-3 &gt;= 0, REPT(" ",MAX(1,lookups!$I$2-5+4+1-1-LEN(  IF(ISTEXT(SOURCE!H2034),SOURCE!H2034,  SUBSTITUTE(SUBSTITUTE(TEXT(SOURCE!H2034,"????0"),"  ","")," ",""))   ))), "")&amp;
       IF(ISTEXT(SOURCE!H2034),SOURCE!H2034, SUBSTITUTE(SUBSTITUTE(TEXT(SOURCE!H2034,"????0"),"  ","")," ",""))   &amp;","&amp; IF(lookups!$J$2-3 &gt;= 0, REPT(" ",lookups!$J$2-3-5), "")&amp;
      SOURCE!I2034&amp;
" | "&amp; IF(lookups!$K$2-LEN(SOURCE!I2034) &gt;= 0, REPT(" ",lookups!$K$2-LEN(SOURCE!I2034)), "")&amp;
      SOURCE!J2034&amp;      IF(lookups!$L$2-LEN(SOURCE!J2034) &gt;= 0, REPT(" ",lookups!$L$2-LEN(SOURCE!J2034)), "")&amp;
" | "&amp; IF(lookups!$K$2-LEN(SOURCE!I2034) &gt;= 0, REPT(" ",lookups!$K$2-LEN(SOURCE!I2034)), "")&amp;
      SOURCE!K2034&amp;      IF(lookups!$L$2-LEN(SOURCE!K2034) &gt;= 0, REPT(" ",lookups!$M$2-LEN(SOURCE!K2034)), "")&amp;
" | "&amp; SOURCE!L2034&amp;      IF(lookups!$O$2-LEN(SOURCE!L2034) &gt;= 0, REPT(" ",lookups!$O$2-LEN(SOURCE!L2034)), "")&amp;
" | "&amp; SOURCE!M2034&amp;      IF(lookups!$P$2-LEN(SOURCE!M2034) &gt;= 0, REPT(" ",lookups!$P$2-LEN(SOURCE!M2034)), "")&amp;
      "},"&amp;IF(SOURCE!O2034&lt;&gt;"",""&amp;SOURCE!O2034,"")
 )
)
)</f>
        <v>/* 1990 */  { fnByteShortcutsS,             8,                           "S08",                                         "S08",                                         (0 &lt;&lt; TAM_MAX_BITS) |     0, CAT_NONE | SLS_ENABLED   | US_ENABLED   | EIM_DISABLED | PTP_NONE         },//JM SHOI</v>
      </c>
    </row>
    <row r="2035" spans="1:1">
      <c r="A2035" s="80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IF(lookups!$E$2-LEN(SOURCE!C2035) &gt;= 0, REPT(" ",lookups!$E$2-LEN(SOURCE!C2035)), "")&amp;
      SOURCE!D2035&amp;", "&amp; IF(lookups!$F$2-LEN(SOURCE!D2035) &gt;= 0, REPT(" ",lookups!$F$2-LEN(SOURCE!D2035)), "")&amp;
      SOURCE!E2035&amp;", "&amp; IF(lookups!$G$2-LEN(SOURCE!E2035) &gt;=0, REPT(" ",lookups!$G$2-LEN(SOURCE!E2035)), "")&amp;
      SOURCE!F2035&amp;", "&amp; IF(lookups!$H$2-LEN(SOURCE!F2035) &gt;= 0, REPT(" ",lookups!$H$2-LEN(SOURCE!F2035)+2), "")&amp;"("&amp;
      SUBSTITUTE(TEXT(SOURCE!G2035,"??0"),"  ","")&amp;" &lt;&lt; TAM_MAX_BITS) |"&amp; IF(lookups!$I$2-3 &gt;= 0, REPT(" ",MAX(1,lookups!$I$2-5+4+1-1-LEN(  IF(ISTEXT(SOURCE!H2035),SOURCE!H2035,  SUBSTITUTE(SUBSTITUTE(TEXT(SOURCE!H2035,"????0"),"  ","")," ",""))   ))), "")&amp;
       IF(ISTEXT(SOURCE!H2035),SOURCE!H2035, SUBSTITUTE(SUBSTITUTE(TEXT(SOURCE!H2035,"????0"),"  ","")," ",""))   &amp;","&amp; IF(lookups!$J$2-3 &gt;= 0, REPT(" ",lookups!$J$2-3-5), "")&amp;
      SOURCE!I2035&amp;
" | "&amp; IF(lookups!$K$2-LEN(SOURCE!I2035) &gt;= 0, REPT(" ",lookups!$K$2-LEN(SOURCE!I2035)), "")&amp;
      SOURCE!J2035&amp;      IF(lookups!$L$2-LEN(SOURCE!J2035) &gt;= 0, REPT(" ",lookups!$L$2-LEN(SOURCE!J2035)), "")&amp;
" | "&amp; IF(lookups!$K$2-LEN(SOURCE!I2035) &gt;= 0, REPT(" ",lookups!$K$2-LEN(SOURCE!I2035)), "")&amp;
      SOURCE!K2035&amp;      IF(lookups!$L$2-LEN(SOURCE!K2035) &gt;= 0, REPT(" ",lookups!$M$2-LEN(SOURCE!K2035)), "")&amp;
" | "&amp; SOURCE!L2035&amp;      IF(lookups!$O$2-LEN(SOURCE!L2035) &gt;= 0, REPT(" ",lookups!$O$2-LEN(SOURCE!L2035)), "")&amp;
" | "&amp; SOURCE!M2035&amp;      IF(lookups!$P$2-LEN(SOURCE!M2035) &gt;= 0, REPT(" ",lookups!$P$2-LEN(SOURCE!M2035)), "")&amp;
      "},"&amp;IF(SOURCE!O2035&lt;&gt;"",""&amp;SOURCE!O2035,"")
 )
)
)</f>
        <v>/* 1991 */  { fnByteShortcutsS,             16,                          "S16",                                         "S16",                                         (0 &lt;&lt; TAM_MAX_BITS) |     0, CAT_NONE | SLS_ENABLED   | US_ENABLED   | EIM_DISABLED | PTP_NONE         },//JM SHOI</v>
      </c>
    </row>
    <row r="2036" spans="1:1">
      <c r="A2036" s="80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IF(lookups!$E$2-LEN(SOURCE!C2036) &gt;= 0, REPT(" ",lookups!$E$2-LEN(SOURCE!C2036)), "")&amp;
      SOURCE!D2036&amp;", "&amp; IF(lookups!$F$2-LEN(SOURCE!D2036) &gt;= 0, REPT(" ",lookups!$F$2-LEN(SOURCE!D2036)), "")&amp;
      SOURCE!E2036&amp;", "&amp; IF(lookups!$G$2-LEN(SOURCE!E2036) &gt;=0, REPT(" ",lookups!$G$2-LEN(SOURCE!E2036)), "")&amp;
      SOURCE!F2036&amp;", "&amp; IF(lookups!$H$2-LEN(SOURCE!F2036) &gt;= 0, REPT(" ",lookups!$H$2-LEN(SOURCE!F2036)+2), "")&amp;"("&amp;
      SUBSTITUTE(TEXT(SOURCE!G2036,"??0"),"  ","")&amp;" &lt;&lt; TAM_MAX_BITS) |"&amp; IF(lookups!$I$2-3 &gt;= 0, REPT(" ",MAX(1,lookups!$I$2-5+4+1-1-LEN(  IF(ISTEXT(SOURCE!H2036),SOURCE!H2036,  SUBSTITUTE(SUBSTITUTE(TEXT(SOURCE!H2036,"????0"),"  ","")," ",""))   ))), "")&amp;
       IF(ISTEXT(SOURCE!H2036),SOURCE!H2036, SUBSTITUTE(SUBSTITUTE(TEXT(SOURCE!H2036,"????0"),"  ","")," ",""))   &amp;","&amp; IF(lookups!$J$2-3 &gt;= 0, REPT(" ",lookups!$J$2-3-5), "")&amp;
      SOURCE!I2036&amp;
" | "&amp; IF(lookups!$K$2-LEN(SOURCE!I2036) &gt;= 0, REPT(" ",lookups!$K$2-LEN(SOURCE!I2036)), "")&amp;
      SOURCE!J2036&amp;      IF(lookups!$L$2-LEN(SOURCE!J2036) &gt;= 0, REPT(" ",lookups!$L$2-LEN(SOURCE!J2036)), "")&amp;
" | "&amp; IF(lookups!$K$2-LEN(SOURCE!I2036) &gt;= 0, REPT(" ",lookups!$K$2-LEN(SOURCE!I2036)), "")&amp;
      SOURCE!K2036&amp;      IF(lookups!$L$2-LEN(SOURCE!K2036) &gt;= 0, REPT(" ",lookups!$M$2-LEN(SOURCE!K2036)), "")&amp;
" | "&amp; SOURCE!L2036&amp;      IF(lookups!$O$2-LEN(SOURCE!L2036) &gt;= 0, REPT(" ",lookups!$O$2-LEN(SOURCE!L2036)), "")&amp;
" | "&amp; SOURCE!M2036&amp;      IF(lookups!$P$2-LEN(SOURCE!M2036) &gt;= 0, REPT(" ",lookups!$P$2-LEN(SOURCE!M2036)), "")&amp;
      "},"&amp;IF(SOURCE!O2036&lt;&gt;"",""&amp;SOURCE!O2036,"")
 )
)
)</f>
        <v>/* 1992 */  { fnByteShortcutsS,             32,                          "S32",                                         "S32",                                         (0 &lt;&lt; TAM_MAX_BITS) |     0, CAT_NONE | SLS_ENABLED   | US_ENABLED   | EIM_DISABLED | PTP_NONE         },//JM SHOI</v>
      </c>
    </row>
    <row r="2037" spans="1:1">
      <c r="A2037" s="80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IF(lookups!$E$2-LEN(SOURCE!C2037) &gt;= 0, REPT(" ",lookups!$E$2-LEN(SOURCE!C2037)), "")&amp;
      SOURCE!D2037&amp;", "&amp; IF(lookups!$F$2-LEN(SOURCE!D2037) &gt;= 0, REPT(" ",lookups!$F$2-LEN(SOURCE!D2037)), "")&amp;
      SOURCE!E2037&amp;", "&amp; IF(lookups!$G$2-LEN(SOURCE!E2037) &gt;=0, REPT(" ",lookups!$G$2-LEN(SOURCE!E2037)), "")&amp;
      SOURCE!F2037&amp;", "&amp; IF(lookups!$H$2-LEN(SOURCE!F2037) &gt;= 0, REPT(" ",lookups!$H$2-LEN(SOURCE!F2037)+2), "")&amp;"("&amp;
      SUBSTITUTE(TEXT(SOURCE!G2037,"??0"),"  ","")&amp;" &lt;&lt; TAM_MAX_BITS) |"&amp; IF(lookups!$I$2-3 &gt;= 0, REPT(" ",MAX(1,lookups!$I$2-5+4+1-1-LEN(  IF(ISTEXT(SOURCE!H2037),SOURCE!H2037,  SUBSTITUTE(SUBSTITUTE(TEXT(SOURCE!H2037,"????0"),"  ","")," ",""))   ))), "")&amp;
       IF(ISTEXT(SOURCE!H2037),SOURCE!H2037, SUBSTITUTE(SUBSTITUTE(TEXT(SOURCE!H2037,"????0"),"  ","")," ",""))   &amp;","&amp; IF(lookups!$J$2-3 &gt;= 0, REPT(" ",lookups!$J$2-3-5), "")&amp;
      SOURCE!I2037&amp;
" | "&amp; IF(lookups!$K$2-LEN(SOURCE!I2037) &gt;= 0, REPT(" ",lookups!$K$2-LEN(SOURCE!I2037)), "")&amp;
      SOURCE!J2037&amp;      IF(lookups!$L$2-LEN(SOURCE!J2037) &gt;= 0, REPT(" ",lookups!$L$2-LEN(SOURCE!J2037)), "")&amp;
" | "&amp; IF(lookups!$K$2-LEN(SOURCE!I2037) &gt;= 0, REPT(" ",lookups!$K$2-LEN(SOURCE!I2037)), "")&amp;
      SOURCE!K2037&amp;      IF(lookups!$L$2-LEN(SOURCE!K2037) &gt;= 0, REPT(" ",lookups!$M$2-LEN(SOURCE!K2037)), "")&amp;
" | "&amp; SOURCE!L2037&amp;      IF(lookups!$O$2-LEN(SOURCE!L2037) &gt;= 0, REPT(" ",lookups!$O$2-LEN(SOURCE!L2037)), "")&amp;
" | "&amp; SOURCE!M2037&amp;      IF(lookups!$P$2-LEN(SOURCE!M2037) &gt;= 0, REPT(" ",lookups!$P$2-LEN(SOURCE!M2037)), "")&amp;
      "},"&amp;IF(SOURCE!O2037&lt;&gt;"",""&amp;SOURCE!O2037,"")
 )
)
)</f>
        <v>/* 1993 */  { fnByteShortcutsS,             64,                          "S64",                                         "S64",                                         (0 &lt;&lt; TAM_MAX_BITS) |     0, CAT_NONE | SLS_ENABLED   | US_ENABLED   | EIM_DISABLED | PTP_NONE         },//JM SHOI</v>
      </c>
    </row>
    <row r="2038" spans="1:1">
      <c r="A2038" s="80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IF(lookups!$E$2-LEN(SOURCE!C2038) &gt;= 0, REPT(" ",lookups!$E$2-LEN(SOURCE!C2038)), "")&amp;
      SOURCE!D2038&amp;", "&amp; IF(lookups!$F$2-LEN(SOURCE!D2038) &gt;= 0, REPT(" ",lookups!$F$2-LEN(SOURCE!D2038)), "")&amp;
      SOURCE!E2038&amp;", "&amp; IF(lookups!$G$2-LEN(SOURCE!E2038) &gt;=0, REPT(" ",lookups!$G$2-LEN(SOURCE!E2038)), "")&amp;
      SOURCE!F2038&amp;", "&amp; IF(lookups!$H$2-LEN(SOURCE!F2038) &gt;= 0, REPT(" ",lookups!$H$2-LEN(SOURCE!F2038)+2), "")&amp;"("&amp;
      SUBSTITUTE(TEXT(SOURCE!G2038,"??0"),"  ","")&amp;" &lt;&lt; TAM_MAX_BITS) |"&amp; IF(lookups!$I$2-3 &gt;= 0, REPT(" ",MAX(1,lookups!$I$2-5+4+1-1-LEN(  IF(ISTEXT(SOURCE!H2038),SOURCE!H2038,  SUBSTITUTE(SUBSTITUTE(TEXT(SOURCE!H2038,"????0"),"  ","")," ",""))   ))), "")&amp;
       IF(ISTEXT(SOURCE!H2038),SOURCE!H2038, SUBSTITUTE(SUBSTITUTE(TEXT(SOURCE!H2038,"????0"),"  ","")," ",""))   &amp;","&amp; IF(lookups!$J$2-3 &gt;= 0, REPT(" ",lookups!$J$2-3-5), "")&amp;
      SOURCE!I2038&amp;
" | "&amp; IF(lookups!$K$2-LEN(SOURCE!I2038) &gt;= 0, REPT(" ",lookups!$K$2-LEN(SOURCE!I2038)), "")&amp;
      SOURCE!J2038&amp;      IF(lookups!$L$2-LEN(SOURCE!J2038) &gt;= 0, REPT(" ",lookups!$L$2-LEN(SOURCE!J2038)), "")&amp;
" | "&amp; IF(lookups!$K$2-LEN(SOURCE!I2038) &gt;= 0, REPT(" ",lookups!$K$2-LEN(SOURCE!I2038)), "")&amp;
      SOURCE!K2038&amp;      IF(lookups!$L$2-LEN(SOURCE!K2038) &gt;= 0, REPT(" ",lookups!$M$2-LEN(SOURCE!K2038)), "")&amp;
" | "&amp; SOURCE!L2038&amp;      IF(lookups!$O$2-LEN(SOURCE!L2038) &gt;= 0, REPT(" ",lookups!$O$2-LEN(SOURCE!L2038)), "")&amp;
" | "&amp; SOURCE!M2038&amp;      IF(lookups!$P$2-LEN(SOURCE!M2038) &gt;= 0, REPT(" ",lookups!$P$2-LEN(SOURCE!M2038)), "")&amp;
      "},"&amp;IF(SOURCE!O2038&lt;&gt;"",""&amp;SOURCE!O2038,"")
 )
)
)</f>
        <v>/* 1994 */  { fnByteShortcutsU,             6,                           "U06",                                         "U06",                                         (0 &lt;&lt; TAM_MAX_BITS) |     0, CAT_NONE | SLS_ENABLED   | US_ENABLED   | EIM_DISABLED | PTP_NONE         },//JM SHOI</v>
      </c>
    </row>
    <row r="2039" spans="1:1">
      <c r="A2039" s="80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IF(lookups!$E$2-LEN(SOURCE!C2039) &gt;= 0, REPT(" ",lookups!$E$2-LEN(SOURCE!C2039)), "")&amp;
      SOURCE!D2039&amp;", "&amp; IF(lookups!$F$2-LEN(SOURCE!D2039) &gt;= 0, REPT(" ",lookups!$F$2-LEN(SOURCE!D2039)), "")&amp;
      SOURCE!E2039&amp;", "&amp; IF(lookups!$G$2-LEN(SOURCE!E2039) &gt;=0, REPT(" ",lookups!$G$2-LEN(SOURCE!E2039)), "")&amp;
      SOURCE!F2039&amp;", "&amp; IF(lookups!$H$2-LEN(SOURCE!F2039) &gt;= 0, REPT(" ",lookups!$H$2-LEN(SOURCE!F2039)+2), "")&amp;"("&amp;
      SUBSTITUTE(TEXT(SOURCE!G2039,"??0"),"  ","")&amp;" &lt;&lt; TAM_MAX_BITS) |"&amp; IF(lookups!$I$2-3 &gt;= 0, REPT(" ",MAX(1,lookups!$I$2-5+4+1-1-LEN(  IF(ISTEXT(SOURCE!H2039),SOURCE!H2039,  SUBSTITUTE(SUBSTITUTE(TEXT(SOURCE!H2039,"????0"),"  ","")," ",""))   ))), "")&amp;
       IF(ISTEXT(SOURCE!H2039),SOURCE!H2039, SUBSTITUTE(SUBSTITUTE(TEXT(SOURCE!H2039,"????0"),"  ","")," ",""))   &amp;","&amp; IF(lookups!$J$2-3 &gt;= 0, REPT(" ",lookups!$J$2-3-5), "")&amp;
      SOURCE!I2039&amp;
" | "&amp; IF(lookups!$K$2-LEN(SOURCE!I2039) &gt;= 0, REPT(" ",lookups!$K$2-LEN(SOURCE!I2039)), "")&amp;
      SOURCE!J2039&amp;      IF(lookups!$L$2-LEN(SOURCE!J2039) &gt;= 0, REPT(" ",lookups!$L$2-LEN(SOURCE!J2039)), "")&amp;
" | "&amp; IF(lookups!$K$2-LEN(SOURCE!I2039) &gt;= 0, REPT(" ",lookups!$K$2-LEN(SOURCE!I2039)), "")&amp;
      SOURCE!K2039&amp;      IF(lookups!$L$2-LEN(SOURCE!K2039) &gt;= 0, REPT(" ",lookups!$M$2-LEN(SOURCE!K2039)), "")&amp;
" | "&amp; SOURCE!L2039&amp;      IF(lookups!$O$2-LEN(SOURCE!L2039) &gt;= 0, REPT(" ",lookups!$O$2-LEN(SOURCE!L2039)), "")&amp;
" | "&amp; SOURCE!M2039&amp;      IF(lookups!$P$2-LEN(SOURCE!M2039) &gt;= 0, REPT(" ",lookups!$P$2-LEN(SOURCE!M2039)), "")&amp;
      "},"&amp;IF(SOURCE!O2039&lt;&gt;"",""&amp;SOURCE!O2039,"")
 )
)
)</f>
        <v>/* 1995 */  { fnByteShortcutsU,             8,                           "U08",                                         "U08",                                         (0 &lt;&lt; TAM_MAX_BITS) |     0, CAT_NONE | SLS_ENABLED   | US_ENABLED   | EIM_DISABLED | PTP_NONE         },//JM SHOI</v>
      </c>
    </row>
    <row r="2040" spans="1:1">
      <c r="A2040" s="80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IF(lookups!$E$2-LEN(SOURCE!C2040) &gt;= 0, REPT(" ",lookups!$E$2-LEN(SOURCE!C2040)), "")&amp;
      SOURCE!D2040&amp;", "&amp; IF(lookups!$F$2-LEN(SOURCE!D2040) &gt;= 0, REPT(" ",lookups!$F$2-LEN(SOURCE!D2040)), "")&amp;
      SOURCE!E2040&amp;", "&amp; IF(lookups!$G$2-LEN(SOURCE!E2040) &gt;=0, REPT(" ",lookups!$G$2-LEN(SOURCE!E2040)), "")&amp;
      SOURCE!F2040&amp;", "&amp; IF(lookups!$H$2-LEN(SOURCE!F2040) &gt;= 0, REPT(" ",lookups!$H$2-LEN(SOURCE!F2040)+2), "")&amp;"("&amp;
      SUBSTITUTE(TEXT(SOURCE!G2040,"??0"),"  ","")&amp;" &lt;&lt; TAM_MAX_BITS) |"&amp; IF(lookups!$I$2-3 &gt;= 0, REPT(" ",MAX(1,lookups!$I$2-5+4+1-1-LEN(  IF(ISTEXT(SOURCE!H2040),SOURCE!H2040,  SUBSTITUTE(SUBSTITUTE(TEXT(SOURCE!H2040,"????0"),"  ","")," ",""))   ))), "")&amp;
       IF(ISTEXT(SOURCE!H2040),SOURCE!H2040, SUBSTITUTE(SUBSTITUTE(TEXT(SOURCE!H2040,"????0"),"  ","")," ",""))   &amp;","&amp; IF(lookups!$J$2-3 &gt;= 0, REPT(" ",lookups!$J$2-3-5), "")&amp;
      SOURCE!I2040&amp;
" | "&amp; IF(lookups!$K$2-LEN(SOURCE!I2040) &gt;= 0, REPT(" ",lookups!$K$2-LEN(SOURCE!I2040)), "")&amp;
      SOURCE!J2040&amp;      IF(lookups!$L$2-LEN(SOURCE!J2040) &gt;= 0, REPT(" ",lookups!$L$2-LEN(SOURCE!J2040)), "")&amp;
" | "&amp; IF(lookups!$K$2-LEN(SOURCE!I2040) &gt;= 0, REPT(" ",lookups!$K$2-LEN(SOURCE!I2040)), "")&amp;
      SOURCE!K2040&amp;      IF(lookups!$L$2-LEN(SOURCE!K2040) &gt;= 0, REPT(" ",lookups!$M$2-LEN(SOURCE!K2040)), "")&amp;
" | "&amp; SOURCE!L2040&amp;      IF(lookups!$O$2-LEN(SOURCE!L2040) &gt;= 0, REPT(" ",lookups!$O$2-LEN(SOURCE!L2040)), "")&amp;
" | "&amp; SOURCE!M2040&amp;      IF(lookups!$P$2-LEN(SOURCE!M2040) &gt;= 0, REPT(" ",lookups!$P$2-LEN(SOURCE!M2040)), "")&amp;
      "},"&amp;IF(SOURCE!O2040&lt;&gt;"",""&amp;SOURCE!O2040,"")
 )
)
)</f>
        <v>/* 1996 */  { fnByteShortcutsU,             16,                          "U16",                                         "U16",                                         (0 &lt;&lt; TAM_MAX_BITS) |     0, CAT_NONE | SLS_ENABLED   | US_ENABLED   | EIM_DISABLED | PTP_NONE         },//JM SHOI</v>
      </c>
    </row>
    <row r="2041" spans="1:1">
      <c r="A2041" s="80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IF(lookups!$E$2-LEN(SOURCE!C2041) &gt;= 0, REPT(" ",lookups!$E$2-LEN(SOURCE!C2041)), "")&amp;
      SOURCE!D2041&amp;", "&amp; IF(lookups!$F$2-LEN(SOURCE!D2041) &gt;= 0, REPT(" ",lookups!$F$2-LEN(SOURCE!D2041)), "")&amp;
      SOURCE!E2041&amp;", "&amp; IF(lookups!$G$2-LEN(SOURCE!E2041) &gt;=0, REPT(" ",lookups!$G$2-LEN(SOURCE!E2041)), "")&amp;
      SOURCE!F2041&amp;", "&amp; IF(lookups!$H$2-LEN(SOURCE!F2041) &gt;= 0, REPT(" ",lookups!$H$2-LEN(SOURCE!F2041)+2), "")&amp;"("&amp;
      SUBSTITUTE(TEXT(SOURCE!G2041,"??0"),"  ","")&amp;" &lt;&lt; TAM_MAX_BITS) |"&amp; IF(lookups!$I$2-3 &gt;= 0, REPT(" ",MAX(1,lookups!$I$2-5+4+1-1-LEN(  IF(ISTEXT(SOURCE!H2041),SOURCE!H2041,  SUBSTITUTE(SUBSTITUTE(TEXT(SOURCE!H2041,"????0"),"  ","")," ",""))   ))), "")&amp;
       IF(ISTEXT(SOURCE!H2041),SOURCE!H2041, SUBSTITUTE(SUBSTITUTE(TEXT(SOURCE!H2041,"????0"),"  ","")," ",""))   &amp;","&amp; IF(lookups!$J$2-3 &gt;= 0, REPT(" ",lookups!$J$2-3-5), "")&amp;
      SOURCE!I2041&amp;
" | "&amp; IF(lookups!$K$2-LEN(SOURCE!I2041) &gt;= 0, REPT(" ",lookups!$K$2-LEN(SOURCE!I2041)), "")&amp;
      SOURCE!J2041&amp;      IF(lookups!$L$2-LEN(SOURCE!J2041) &gt;= 0, REPT(" ",lookups!$L$2-LEN(SOURCE!J2041)), "")&amp;
" | "&amp; IF(lookups!$K$2-LEN(SOURCE!I2041) &gt;= 0, REPT(" ",lookups!$K$2-LEN(SOURCE!I2041)), "")&amp;
      SOURCE!K2041&amp;      IF(lookups!$L$2-LEN(SOURCE!K2041) &gt;= 0, REPT(" ",lookups!$M$2-LEN(SOURCE!K2041)), "")&amp;
" | "&amp; SOURCE!L2041&amp;      IF(lookups!$O$2-LEN(SOURCE!L2041) &gt;= 0, REPT(" ",lookups!$O$2-LEN(SOURCE!L2041)), "")&amp;
" | "&amp; SOURCE!M2041&amp;      IF(lookups!$P$2-LEN(SOURCE!M2041) &gt;= 0, REPT(" ",lookups!$P$2-LEN(SOURCE!M2041)), "")&amp;
      "},"&amp;IF(SOURCE!O2041&lt;&gt;"",""&amp;SOURCE!O2041,"")
 )
)
)</f>
        <v>/* 1997 */  { fnByteShortcutsU,             32,                          "U32",                                         "U32",                                         (0 &lt;&lt; TAM_MAX_BITS) |     0, CAT_NONE | SLS_ENABLED   | US_ENABLED   | EIM_DISABLED | PTP_NONE         },//JM SHOI</v>
      </c>
    </row>
    <row r="2042" spans="1:1">
      <c r="A2042" s="80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IF(lookups!$E$2-LEN(SOURCE!C2042) &gt;= 0, REPT(" ",lookups!$E$2-LEN(SOURCE!C2042)), "")&amp;
      SOURCE!D2042&amp;", "&amp; IF(lookups!$F$2-LEN(SOURCE!D2042) &gt;= 0, REPT(" ",lookups!$F$2-LEN(SOURCE!D2042)), "")&amp;
      SOURCE!E2042&amp;", "&amp; IF(lookups!$G$2-LEN(SOURCE!E2042) &gt;=0, REPT(" ",lookups!$G$2-LEN(SOURCE!E2042)), "")&amp;
      SOURCE!F2042&amp;", "&amp; IF(lookups!$H$2-LEN(SOURCE!F2042) &gt;= 0, REPT(" ",lookups!$H$2-LEN(SOURCE!F2042)+2), "")&amp;"("&amp;
      SUBSTITUTE(TEXT(SOURCE!G2042,"??0"),"  ","")&amp;" &lt;&lt; TAM_MAX_BITS) |"&amp; IF(lookups!$I$2-3 &gt;= 0, REPT(" ",MAX(1,lookups!$I$2-5+4+1-1-LEN(  IF(ISTEXT(SOURCE!H2042),SOURCE!H2042,  SUBSTITUTE(SUBSTITUTE(TEXT(SOURCE!H2042,"????0"),"  ","")," ",""))   ))), "")&amp;
       IF(ISTEXT(SOURCE!H2042),SOURCE!H2042, SUBSTITUTE(SUBSTITUTE(TEXT(SOURCE!H2042,"????0"),"  ","")," ",""))   &amp;","&amp; IF(lookups!$J$2-3 &gt;= 0, REPT(" ",lookups!$J$2-3-5), "")&amp;
      SOURCE!I2042&amp;
" | "&amp; IF(lookups!$K$2-LEN(SOURCE!I2042) &gt;= 0, REPT(" ",lookups!$K$2-LEN(SOURCE!I2042)), "")&amp;
      SOURCE!J2042&amp;      IF(lookups!$L$2-LEN(SOURCE!J2042) &gt;= 0, REPT(" ",lookups!$L$2-LEN(SOURCE!J2042)), "")&amp;
" | "&amp; IF(lookups!$K$2-LEN(SOURCE!I2042) &gt;= 0, REPT(" ",lookups!$K$2-LEN(SOURCE!I2042)), "")&amp;
      SOURCE!K2042&amp;      IF(lookups!$L$2-LEN(SOURCE!K2042) &gt;= 0, REPT(" ",lookups!$M$2-LEN(SOURCE!K2042)), "")&amp;
" | "&amp; SOURCE!L2042&amp;      IF(lookups!$O$2-LEN(SOURCE!L2042) &gt;= 0, REPT(" ",lookups!$O$2-LEN(SOURCE!L2042)), "")&amp;
" | "&amp; SOURCE!M2042&amp;      IF(lookups!$P$2-LEN(SOURCE!M2042) &gt;= 0, REPT(" ",lookups!$P$2-LEN(SOURCE!M2042)), "")&amp;
      "},"&amp;IF(SOURCE!O2042&lt;&gt;"",""&amp;SOURCE!O2042,"")
 )
)
)</f>
        <v>/* 1998 */  { fnByteShortcutsU,             64,                          "U64",                                         "U64",                                         (0 &lt;&lt; TAM_MAX_BITS) |     0, CAT_NONE | SLS_ENABLED   | US_ENABLED   | EIM_DISABLED | PTP_NONE         },//JM SHOI</v>
      </c>
    </row>
    <row r="2043" spans="1:1">
      <c r="A2043" s="80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IF(lookups!$E$2-LEN(SOURCE!C2043) &gt;= 0, REPT(" ",lookups!$E$2-LEN(SOURCE!C2043)), "")&amp;
      SOURCE!D2043&amp;", "&amp; IF(lookups!$F$2-LEN(SOURCE!D2043) &gt;= 0, REPT(" ",lookups!$F$2-LEN(SOURCE!D2043)), "")&amp;
      SOURCE!E2043&amp;", "&amp; IF(lookups!$G$2-LEN(SOURCE!E2043) &gt;=0, REPT(" ",lookups!$G$2-LEN(SOURCE!E2043)), "")&amp;
      SOURCE!F2043&amp;", "&amp; IF(lookups!$H$2-LEN(SOURCE!F2043) &gt;= 0, REPT(" ",lookups!$H$2-LEN(SOURCE!F2043)+2), "")&amp;"("&amp;
      SUBSTITUTE(TEXT(SOURCE!G2043,"??0"),"  ","")&amp;" &lt;&lt; TAM_MAX_BITS) |"&amp; IF(lookups!$I$2-3 &gt;= 0, REPT(" ",MAX(1,lookups!$I$2-5+4+1-1-LEN(  IF(ISTEXT(SOURCE!H2043),SOURCE!H2043,  SUBSTITUTE(SUBSTITUTE(TEXT(SOURCE!H2043,"????0"),"  ","")," ",""))   ))), "")&amp;
       IF(ISTEXT(SOURCE!H2043),SOURCE!H2043, SUBSTITUTE(SUBSTITUTE(TEXT(SOURCE!H2043,"????0"),"  ","")," ",""))   &amp;","&amp; IF(lookups!$J$2-3 &gt;= 0, REPT(" ",lookups!$J$2-3-5), "")&amp;
      SOURCE!I2043&amp;
" | "&amp; IF(lookups!$K$2-LEN(SOURCE!I2043) &gt;= 0, REPT(" ",lookups!$K$2-LEN(SOURCE!I2043)), "")&amp;
      SOURCE!J2043&amp;      IF(lookups!$L$2-LEN(SOURCE!J2043) &gt;= 0, REPT(" ",lookups!$L$2-LEN(SOURCE!J2043)), "")&amp;
" | "&amp; IF(lookups!$K$2-LEN(SOURCE!I2043) &gt;= 0, REPT(" ",lookups!$K$2-LEN(SOURCE!I2043)), "")&amp;
      SOURCE!K2043&amp;      IF(lookups!$L$2-LEN(SOURCE!K2043) &gt;= 0, REPT(" ",lookups!$M$2-LEN(SOURCE!K2043)), "")&amp;
" | "&amp; SOURCE!L2043&amp;      IF(lookups!$O$2-LEN(SOURCE!L2043) &gt;= 0, REPT(" ",lookups!$O$2-LEN(SOURCE!L2043)), "")&amp;
" | "&amp; SOURCE!M2043&amp;      IF(lookups!$P$2-LEN(SOURCE!M2043) &gt;= 0, REPT(" ",lookups!$P$2-LEN(SOURCE!M2043)), "")&amp;
      "},"&amp;IF(SOURCE!O2043&lt;&gt;"",""&amp;SOURCE!O2043,"")
 )
)
)</f>
        <v>/* 1999 */  { fnByte,                       1,                           "SL1",                                         "SL1",                                         (0 &lt;&lt; TAM_MAX_BITS) |     0, CAT_FNCT | SLS_ENABLED   | US_ENABLED   | EIM_DISABLED | PTP_NONE         },//JM SHOI</v>
      </c>
    </row>
    <row r="2044" spans="1:1">
      <c r="A2044" s="80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IF(lookups!$E$2-LEN(SOURCE!C2044) &gt;= 0, REPT(" ",lookups!$E$2-LEN(SOURCE!C2044)), "")&amp;
      SOURCE!D2044&amp;", "&amp; IF(lookups!$F$2-LEN(SOURCE!D2044) &gt;= 0, REPT(" ",lookups!$F$2-LEN(SOURCE!D2044)), "")&amp;
      SOURCE!E2044&amp;", "&amp; IF(lookups!$G$2-LEN(SOURCE!E2044) &gt;=0, REPT(" ",lookups!$G$2-LEN(SOURCE!E2044)), "")&amp;
      SOURCE!F2044&amp;", "&amp; IF(lookups!$H$2-LEN(SOURCE!F2044) &gt;= 0, REPT(" ",lookups!$H$2-LEN(SOURCE!F2044)+2), "")&amp;"("&amp;
      SUBSTITUTE(TEXT(SOURCE!G2044,"??0"),"  ","")&amp;" &lt;&lt; TAM_MAX_BITS) |"&amp; IF(lookups!$I$2-3 &gt;= 0, REPT(" ",MAX(1,lookups!$I$2-5+4+1-1-LEN(  IF(ISTEXT(SOURCE!H2044),SOURCE!H2044,  SUBSTITUTE(SUBSTITUTE(TEXT(SOURCE!H2044,"????0"),"  ","")," ",""))   ))), "")&amp;
       IF(ISTEXT(SOURCE!H2044),SOURCE!H2044, SUBSTITUTE(SUBSTITUTE(TEXT(SOURCE!H2044,"????0"),"  ","")," ",""))   &amp;","&amp; IF(lookups!$J$2-3 &gt;= 0, REPT(" ",lookups!$J$2-3-5), "")&amp;
      SOURCE!I2044&amp;
" | "&amp; IF(lookups!$K$2-LEN(SOURCE!I2044) &gt;= 0, REPT(" ",lookups!$K$2-LEN(SOURCE!I2044)), "")&amp;
      SOURCE!J2044&amp;      IF(lookups!$L$2-LEN(SOURCE!J2044) &gt;= 0, REPT(" ",lookups!$L$2-LEN(SOURCE!J2044)), "")&amp;
" | "&amp; IF(lookups!$K$2-LEN(SOURCE!I2044) &gt;= 0, REPT(" ",lookups!$K$2-LEN(SOURCE!I2044)), "")&amp;
      SOURCE!K2044&amp;      IF(lookups!$L$2-LEN(SOURCE!K2044) &gt;= 0, REPT(" ",lookups!$M$2-LEN(SOURCE!K2044)), "")&amp;
" | "&amp; SOURCE!L2044&amp;      IF(lookups!$O$2-LEN(SOURCE!L2044) &gt;= 0, REPT(" ",lookups!$O$2-LEN(SOURCE!L2044)), "")&amp;
" | "&amp; SOURCE!M2044&amp;      IF(lookups!$P$2-LEN(SOURCE!M2044) &gt;= 0, REPT(" ",lookups!$P$2-LEN(SOURCE!M2044)), "")&amp;
      "},"&amp;IF(SOURCE!O2044&lt;&gt;"",""&amp;SOURCE!O2044,"")
 )
)
)</f>
        <v>/* 2000 */  { fnByte,                       2,                           "SR1",                                         "SR1",                                         (0 &lt;&lt; TAM_MAX_BITS) |     0, CAT_FNCT | SLS_ENABLED   | US_ENABLED   | EIM_DISABLED | PTP_NONE         },//JM SHOI</v>
      </c>
    </row>
    <row r="2045" spans="1:1">
      <c r="A2045" s="80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IF(lookups!$E$2-LEN(SOURCE!C2045) &gt;= 0, REPT(" ",lookups!$E$2-LEN(SOURCE!C2045)), "")&amp;
      SOURCE!D2045&amp;", "&amp; IF(lookups!$F$2-LEN(SOURCE!D2045) &gt;= 0, REPT(" ",lookups!$F$2-LEN(SOURCE!D2045)), "")&amp;
      SOURCE!E2045&amp;", "&amp; IF(lookups!$G$2-LEN(SOURCE!E2045) &gt;=0, REPT(" ",lookups!$G$2-LEN(SOURCE!E2045)), "")&amp;
      SOURCE!F2045&amp;", "&amp; IF(lookups!$H$2-LEN(SOURCE!F2045) &gt;= 0, REPT(" ",lookups!$H$2-LEN(SOURCE!F2045)+2), "")&amp;"("&amp;
      SUBSTITUTE(TEXT(SOURCE!G2045,"??0"),"  ","")&amp;" &lt;&lt; TAM_MAX_BITS) |"&amp; IF(lookups!$I$2-3 &gt;= 0, REPT(" ",MAX(1,lookups!$I$2-5+4+1-1-LEN(  IF(ISTEXT(SOURCE!H2045),SOURCE!H2045,  SUBSTITUTE(SUBSTITUTE(TEXT(SOURCE!H2045,"????0"),"  ","")," ",""))   ))), "")&amp;
       IF(ISTEXT(SOURCE!H2045),SOURCE!H2045, SUBSTITUTE(SUBSTITUTE(TEXT(SOURCE!H2045,"????0"),"  ","")," ",""))   &amp;","&amp; IF(lookups!$J$2-3 &gt;= 0, REPT(" ",lookups!$J$2-3-5), "")&amp;
      SOURCE!I2045&amp;
" | "&amp; IF(lookups!$K$2-LEN(SOURCE!I2045) &gt;= 0, REPT(" ",lookups!$K$2-LEN(SOURCE!I2045)), "")&amp;
      SOURCE!J2045&amp;      IF(lookups!$L$2-LEN(SOURCE!J2045) &gt;= 0, REPT(" ",lookups!$L$2-LEN(SOURCE!J2045)), "")&amp;
" | "&amp; IF(lookups!$K$2-LEN(SOURCE!I2045) &gt;= 0, REPT(" ",lookups!$K$2-LEN(SOURCE!I2045)), "")&amp;
      SOURCE!K2045&amp;      IF(lookups!$L$2-LEN(SOURCE!K2045) &gt;= 0, REPT(" ",lookups!$M$2-LEN(SOURCE!K2045)), "")&amp;
" | "&amp; SOURCE!L2045&amp;      IF(lookups!$O$2-LEN(SOURCE!L2045) &gt;= 0, REPT(" ",lookups!$O$2-LEN(SOURCE!L2045)), "")&amp;
" | "&amp; SOURCE!M2045&amp;      IF(lookups!$P$2-LEN(SOURCE!M2045) &gt;= 0, REPT(" ",lookups!$P$2-LEN(SOURCE!M2045)), "")&amp;
      "},"&amp;IF(SOURCE!O2045&lt;&gt;"",""&amp;SOURCE!O2045,"")
 )
)
)</f>
        <v>/* 2001 */  { fnByte,                       3,                           "RL1",                                         "RL1",                                         (0 &lt;&lt; TAM_MAX_BITS) |     0, CAT_FNCT | SLS_ENABLED   | US_ENABLED   | EIM_DISABLED | PTP_NONE         },//JM SHOI</v>
      </c>
    </row>
    <row r="2046" spans="1:1">
      <c r="A2046" s="80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IF(lookups!$E$2-LEN(SOURCE!C2046) &gt;= 0, REPT(" ",lookups!$E$2-LEN(SOURCE!C2046)), "")&amp;
      SOURCE!D2046&amp;", "&amp; IF(lookups!$F$2-LEN(SOURCE!D2046) &gt;= 0, REPT(" ",lookups!$F$2-LEN(SOURCE!D2046)), "")&amp;
      SOURCE!E2046&amp;", "&amp; IF(lookups!$G$2-LEN(SOURCE!E2046) &gt;=0, REPT(" ",lookups!$G$2-LEN(SOURCE!E2046)), "")&amp;
      SOURCE!F2046&amp;", "&amp; IF(lookups!$H$2-LEN(SOURCE!F2046) &gt;= 0, REPT(" ",lookups!$H$2-LEN(SOURCE!F2046)+2), "")&amp;"("&amp;
      SUBSTITUTE(TEXT(SOURCE!G2046,"??0"),"  ","")&amp;" &lt;&lt; TAM_MAX_BITS) |"&amp; IF(lookups!$I$2-3 &gt;= 0, REPT(" ",MAX(1,lookups!$I$2-5+4+1-1-LEN(  IF(ISTEXT(SOURCE!H2046),SOURCE!H2046,  SUBSTITUTE(SUBSTITUTE(TEXT(SOURCE!H2046,"????0"),"  ","")," ",""))   ))), "")&amp;
       IF(ISTEXT(SOURCE!H2046),SOURCE!H2046, SUBSTITUTE(SUBSTITUTE(TEXT(SOURCE!H2046,"????0"),"  ","")," ",""))   &amp;","&amp; IF(lookups!$J$2-3 &gt;= 0, REPT(" ",lookups!$J$2-3-5), "")&amp;
      SOURCE!I2046&amp;
" | "&amp; IF(lookups!$K$2-LEN(SOURCE!I2046) &gt;= 0, REPT(" ",lookups!$K$2-LEN(SOURCE!I2046)), "")&amp;
      SOURCE!J2046&amp;      IF(lookups!$L$2-LEN(SOURCE!J2046) &gt;= 0, REPT(" ",lookups!$L$2-LEN(SOURCE!J2046)), "")&amp;
" | "&amp; IF(lookups!$K$2-LEN(SOURCE!I2046) &gt;= 0, REPT(" ",lookups!$K$2-LEN(SOURCE!I2046)), "")&amp;
      SOURCE!K2046&amp;      IF(lookups!$L$2-LEN(SOURCE!K2046) &gt;= 0, REPT(" ",lookups!$M$2-LEN(SOURCE!K2046)), "")&amp;
" | "&amp; SOURCE!L2046&amp;      IF(lookups!$O$2-LEN(SOURCE!L2046) &gt;= 0, REPT(" ",lookups!$O$2-LEN(SOURCE!L2046)), "")&amp;
" | "&amp; SOURCE!M2046&amp;      IF(lookups!$P$2-LEN(SOURCE!M2046) &gt;= 0, REPT(" ",lookups!$P$2-LEN(SOURCE!M2046)), "")&amp;
      "},"&amp;IF(SOURCE!O2046&lt;&gt;"",""&amp;SOURCE!O2046,"")
 )
)
)</f>
        <v>/* 2002 */  { fnByte,                       4,                           "RR1",                                         "RR1",                                         (0 &lt;&lt; TAM_MAX_BITS) |     0, CAT_FNCT | SLS_ENABLED   | US_ENABLED   | EIM_DISABLED | PTP_NONE         },//JM SHOI</v>
      </c>
    </row>
    <row r="2047" spans="1:1">
      <c r="A2047" s="80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IF(lookups!$E$2-LEN(SOURCE!C2047) &gt;= 0, REPT(" ",lookups!$E$2-LEN(SOURCE!C2047)), "")&amp;
      SOURCE!D2047&amp;", "&amp; IF(lookups!$F$2-LEN(SOURCE!D2047) &gt;= 0, REPT(" ",lookups!$F$2-LEN(SOURCE!D2047)), "")&amp;
      SOURCE!E2047&amp;", "&amp; IF(lookups!$G$2-LEN(SOURCE!E2047) &gt;=0, REPT(" ",lookups!$G$2-LEN(SOURCE!E2047)), "")&amp;
      SOURCE!F2047&amp;", "&amp; IF(lookups!$H$2-LEN(SOURCE!F2047) &gt;= 0, REPT(" ",lookups!$H$2-LEN(SOURCE!F2047)+2), "")&amp;"("&amp;
      SUBSTITUTE(TEXT(SOURCE!G2047,"??0"),"  ","")&amp;" &lt;&lt; TAM_MAX_BITS) |"&amp; IF(lookups!$I$2-3 &gt;= 0, REPT(" ",MAX(1,lookups!$I$2-5+4+1-1-LEN(  IF(ISTEXT(SOURCE!H2047),SOURCE!H2047,  SUBSTITUTE(SUBSTITUTE(TEXT(SOURCE!H2047,"????0"),"  ","")," ",""))   ))), "")&amp;
       IF(ISTEXT(SOURCE!H2047),SOURCE!H2047, SUBSTITUTE(SUBSTITUTE(TEXT(SOURCE!H2047,"????0"),"  ","")," ",""))   &amp;","&amp; IF(lookups!$J$2-3 &gt;= 0, REPT(" ",lookups!$J$2-3-5), "")&amp;
      SOURCE!I2047&amp;
" | "&amp; IF(lookups!$K$2-LEN(SOURCE!I2047) &gt;= 0, REPT(" ",lookups!$K$2-LEN(SOURCE!I2047)), "")&amp;
      SOURCE!J2047&amp;      IF(lookups!$L$2-LEN(SOURCE!J2047) &gt;= 0, REPT(" ",lookups!$L$2-LEN(SOURCE!J2047)), "")&amp;
" | "&amp; IF(lookups!$K$2-LEN(SOURCE!I2047) &gt;= 0, REPT(" ",lookups!$K$2-LEN(SOURCE!I2047)), "")&amp;
      SOURCE!K2047&amp;      IF(lookups!$L$2-LEN(SOURCE!K2047) &gt;= 0, REPT(" ",lookups!$M$2-LEN(SOURCE!K2047)), "")&amp;
" | "&amp; SOURCE!L2047&amp;      IF(lookups!$O$2-LEN(SOURCE!L2047) &gt;= 0, REPT(" ",lookups!$O$2-LEN(SOURCE!L2047)), "")&amp;
" | "&amp; SOURCE!M2047&amp;      IF(lookups!$P$2-LEN(SOURCE!M2047) &gt;= 0, REPT(" ",lookups!$P$2-LEN(SOURCE!M2047)), "")&amp;
      "},"&amp;IF(SOURCE!O2047&lt;&gt;"",""&amp;SOURCE!O2047,"")
 )
)
)</f>
        <v>/* 2003 */  { fnByte,                       5,                           "W.SWP",                                       "W.SWP",                                       (0 &lt;&lt; TAM_MAX_BITS) |     0, CAT_FNCT | SLS_UNCHANGED | US_ENABLED   | EIM_DISABLED | PTP_NONE         },//JM SHOI</v>
      </c>
    </row>
    <row r="2048" spans="1:1">
      <c r="A2048" s="80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IF(lookups!$E$2-LEN(SOURCE!C2048) &gt;= 0, REPT(" ",lookups!$E$2-LEN(SOURCE!C2048)), "")&amp;
      SOURCE!D2048&amp;", "&amp; IF(lookups!$F$2-LEN(SOURCE!D2048) &gt;= 0, REPT(" ",lookups!$F$2-LEN(SOURCE!D2048)), "")&amp;
      SOURCE!E2048&amp;", "&amp; IF(lookups!$G$2-LEN(SOURCE!E2048) &gt;=0, REPT(" ",lookups!$G$2-LEN(SOURCE!E2048)), "")&amp;
      SOURCE!F2048&amp;", "&amp; IF(lookups!$H$2-LEN(SOURCE!F2048) &gt;= 0, REPT(" ",lookups!$H$2-LEN(SOURCE!F2048)+2), "")&amp;"("&amp;
      SUBSTITUTE(TEXT(SOURCE!G2048,"??0"),"  ","")&amp;" &lt;&lt; TAM_MAX_BITS) |"&amp; IF(lookups!$I$2-3 &gt;= 0, REPT(" ",MAX(1,lookups!$I$2-5+4+1-1-LEN(  IF(ISTEXT(SOURCE!H2048),SOURCE!H2048,  SUBSTITUTE(SUBSTITUTE(TEXT(SOURCE!H2048,"????0"),"  ","")," ",""))   ))), "")&amp;
       IF(ISTEXT(SOURCE!H2048),SOURCE!H2048, SUBSTITUTE(SUBSTITUTE(TEXT(SOURCE!H2048,"????0"),"  ","")," ",""))   &amp;","&amp; IF(lookups!$J$2-3 &gt;= 0, REPT(" ",lookups!$J$2-3-5), "")&amp;
      SOURCE!I2048&amp;
" | "&amp; IF(lookups!$K$2-LEN(SOURCE!I2048) &gt;= 0, REPT(" ",lookups!$K$2-LEN(SOURCE!I2048)), "")&amp;
      SOURCE!J2048&amp;      IF(lookups!$L$2-LEN(SOURCE!J2048) &gt;= 0, REPT(" ",lookups!$L$2-LEN(SOURCE!J2048)), "")&amp;
" | "&amp; IF(lookups!$K$2-LEN(SOURCE!I2048) &gt;= 0, REPT(" ",lookups!$K$2-LEN(SOURCE!I2048)), "")&amp;
      SOURCE!K2048&amp;      IF(lookups!$L$2-LEN(SOURCE!K2048) &gt;= 0, REPT(" ",lookups!$M$2-LEN(SOURCE!K2048)), "")&amp;
" | "&amp; SOURCE!L2048&amp;      IF(lookups!$O$2-LEN(SOURCE!L2048) &gt;= 0, REPT(" ",lookups!$O$2-LEN(SOURCE!L2048)), "")&amp;
" | "&amp; SOURCE!M2048&amp;      IF(lookups!$P$2-LEN(SOURCE!M2048) &gt;= 0, REPT(" ",lookups!$P$2-LEN(SOURCE!M2048)), "")&amp;
      "},"&amp;IF(SOURCE!O2048&lt;&gt;"",""&amp;SOURCE!O2048,"")
 )
)
)</f>
        <v>/* 2004 */  { fnByte,                       6,                           "B.SWP",                                       "B.SWP",                                       (0 &lt;&lt; TAM_MAX_BITS) |     0, CAT_FNCT | SLS_UNCHANGED | US_ENABLED   | EIM_DISABLED | PTP_NONE         },//JM SHOI</v>
      </c>
    </row>
    <row r="2049" spans="1:1">
      <c r="A2049" s="80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IF(lookups!$E$2-LEN(SOURCE!C2049) &gt;= 0, REPT(" ",lookups!$E$2-LEN(SOURCE!C2049)), "")&amp;
      SOURCE!D2049&amp;", "&amp; IF(lookups!$F$2-LEN(SOURCE!D2049) &gt;= 0, REPT(" ",lookups!$F$2-LEN(SOURCE!D2049)), "")&amp;
      SOURCE!E2049&amp;", "&amp; IF(lookups!$G$2-LEN(SOURCE!E2049) &gt;=0, REPT(" ",lookups!$G$2-LEN(SOURCE!E2049)), "")&amp;
      SOURCE!F2049&amp;", "&amp; IF(lookups!$H$2-LEN(SOURCE!F2049) &gt;= 0, REPT(" ",lookups!$H$2-LEN(SOURCE!F2049)+2), "")&amp;"("&amp;
      SUBSTITUTE(TEXT(SOURCE!G2049,"??0"),"  ","")&amp;" &lt;&lt; TAM_MAX_BITS) |"&amp; IF(lookups!$I$2-3 &gt;= 0, REPT(" ",MAX(1,lookups!$I$2-5+4+1-1-LEN(  IF(ISTEXT(SOURCE!H2049),SOURCE!H2049,  SUBSTITUTE(SUBSTITUTE(TEXT(SOURCE!H2049,"????0"),"  ","")," ",""))   ))), "")&amp;
       IF(ISTEXT(SOURCE!H2049),SOURCE!H2049, SUBSTITUTE(SUBSTITUTE(TEXT(SOURCE!H2049,"????0"),"  ","")," ",""))   &amp;","&amp; IF(lookups!$J$2-3 &gt;= 0, REPT(" ",lookups!$J$2-3-5), "")&amp;
      SOURCE!I2049&amp;
" | "&amp; IF(lookups!$K$2-LEN(SOURCE!I2049) &gt;= 0, REPT(" ",lookups!$K$2-LEN(SOURCE!I2049)), "")&amp;
      SOURCE!J2049&amp;      IF(lookups!$L$2-LEN(SOURCE!J2049) &gt;= 0, REPT(" ",lookups!$L$2-LEN(SOURCE!J2049)), "")&amp;
" | "&amp; IF(lookups!$K$2-LEN(SOURCE!I2049) &gt;= 0, REPT(" ",lookups!$K$2-LEN(SOURCE!I2049)), "")&amp;
      SOURCE!K2049&amp;      IF(lookups!$L$2-LEN(SOURCE!K2049) &gt;= 0, REPT(" ",lookups!$M$2-LEN(SOURCE!K2049)), "")&amp;
" | "&amp; SOURCE!L2049&amp;      IF(lookups!$O$2-LEN(SOURCE!L2049) &gt;= 0, REPT(" ",lookups!$O$2-LEN(SOURCE!L2049)), "")&amp;
" | "&amp; SOURCE!M2049&amp;      IF(lookups!$P$2-LEN(SOURCE!M2049) &gt;= 0, REPT(" ",lookups!$P$2-LEN(SOURCE!M2049)), "")&amp;
      "},"&amp;IF(SOURCE!O2049&lt;&gt;"",""&amp;SOURCE!O2049,"")
 )
)
)</f>
        <v>/* 2005 */  { fnClrMod,                     NOPARAM,                     "CLRMOD",                                      "CLRMOD",                                      (0 &lt;&lt; TAM_MAX_BITS) |     0, CAT_FNCT | SLS_UNCHANGED | US_ENABLED   | EIM_DISABLED | PTP_NONE         },//clear HEX mode</v>
      </c>
    </row>
    <row r="2050" spans="1:1">
      <c r="A2050" s="80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IF(lookups!$E$2-LEN(SOURCE!C2050) &gt;= 0, REPT(" ",lookups!$E$2-LEN(SOURCE!C2050)), "")&amp;
      SOURCE!D2050&amp;", "&amp; IF(lookups!$F$2-LEN(SOURCE!D2050) &gt;= 0, REPT(" ",lookups!$F$2-LEN(SOURCE!D2050)), "")&amp;
      SOURCE!E2050&amp;", "&amp; IF(lookups!$G$2-LEN(SOURCE!E2050) &gt;=0, REPT(" ",lookups!$G$2-LEN(SOURCE!E2050)), "")&amp;
      SOURCE!F2050&amp;", "&amp; IF(lookups!$H$2-LEN(SOURCE!F2050) &gt;= 0, REPT(" ",lookups!$H$2-LEN(SOURCE!F2050)+2), "")&amp;"("&amp;
      SUBSTITUTE(TEXT(SOURCE!G2050,"??0"),"  ","")&amp;" &lt;&lt; TAM_MAX_BITS) |"&amp; IF(lookups!$I$2-3 &gt;= 0, REPT(" ",MAX(1,lookups!$I$2-5+4+1-1-LEN(  IF(ISTEXT(SOURCE!H2050),SOURCE!H2050,  SUBSTITUTE(SUBSTITUTE(TEXT(SOURCE!H2050,"????0"),"  ","")," ",""))   ))), "")&amp;
       IF(ISTEXT(SOURCE!H2050),SOURCE!H2050, SUBSTITUTE(SUBSTITUTE(TEXT(SOURCE!H2050,"????0"),"  ","")," ",""))   &amp;","&amp; IF(lookups!$J$2-3 &gt;= 0, REPT(" ",lookups!$J$2-3-5), "")&amp;
      SOURCE!I2050&amp;
" | "&amp; IF(lookups!$K$2-LEN(SOURCE!I2050) &gt;= 0, REPT(" ",lookups!$K$2-LEN(SOURCE!I2050)), "")&amp;
      SOURCE!J2050&amp;      IF(lookups!$L$2-LEN(SOURCE!J2050) &gt;= 0, REPT(" ",lookups!$L$2-LEN(SOURCE!J2050)), "")&amp;
" | "&amp; IF(lookups!$K$2-LEN(SOURCE!I2050) &gt;= 0, REPT(" ",lookups!$K$2-LEN(SOURCE!I2050)), "")&amp;
      SOURCE!K2050&amp;      IF(lookups!$L$2-LEN(SOURCE!K2050) &gt;= 0, REPT(" ",lookups!$M$2-LEN(SOURCE!K2050)), "")&amp;
" | "&amp; SOURCE!L2050&amp;      IF(lookups!$O$2-LEN(SOURCE!L2050) &gt;= 0, REPT(" ",lookups!$O$2-LEN(SOURCE!L2050)), "")&amp;
" | "&amp; SOURCE!M2050&amp;      IF(lookups!$P$2-LEN(SOURCE!M2050) &gt;= 0, REPT(" ",lookups!$P$2-LEN(SOURCE!M2050)), "")&amp;
      "},"&amp;IF(SOURCE!O2050&lt;&gt;"",""&amp;SOURCE!O2050,"")
 )
)
)</f>
        <v>/* 2006 */  { fnShoiXRepeats,               TM_VALUE,                    "DISP_SI",                                     "DISP_SI",                                     (0 &lt;&lt; TAM_MAX_BITS) |     3, CAT_NONE | SLS_UNCHANGED | US_UNCHANGED | EIM_DISABLED | PTP_DISABLED     },//JM SHOI</v>
      </c>
    </row>
    <row r="2051" spans="1:1">
      <c r="A2051" s="80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IF(lookups!$E$2-LEN(SOURCE!C2051) &gt;= 0, REPT(" ",lookups!$E$2-LEN(SOURCE!C2051)), "")&amp;
      SOURCE!D2051&amp;", "&amp; IF(lookups!$F$2-LEN(SOURCE!D2051) &gt;= 0, REPT(" ",lookups!$F$2-LEN(SOURCE!D2051)), "")&amp;
      SOURCE!E2051&amp;", "&amp; IF(lookups!$G$2-LEN(SOURCE!E2051) &gt;=0, REPT(" ",lookups!$G$2-LEN(SOURCE!E2051)), "")&amp;
      SOURCE!F2051&amp;", "&amp; IF(lookups!$H$2-LEN(SOURCE!F2051) &gt;= 0, REPT(" ",lookups!$H$2-LEN(SOURCE!F2051)+2), "")&amp;"("&amp;
      SUBSTITUTE(TEXT(SOURCE!G2051,"??0"),"  ","")&amp;" &lt;&lt; TAM_MAX_BITS) |"&amp; IF(lookups!$I$2-3 &gt;= 0, REPT(" ",MAX(1,lookups!$I$2-5+4+1-1-LEN(  IF(ISTEXT(SOURCE!H2051),SOURCE!H2051,  SUBSTITUTE(SUBSTITUTE(TEXT(SOURCE!H2051,"????0"),"  ","")," ",""))   ))), "")&amp;
       IF(ISTEXT(SOURCE!H2051),SOURCE!H2051, SUBSTITUTE(SUBSTITUTE(TEXT(SOURCE!H2051,"????0"),"  ","")," ",""))   &amp;","&amp; IF(lookups!$J$2-3 &gt;= 0, REPT(" ",lookups!$J$2-3-5), "")&amp;
      SOURCE!I2051&amp;
" | "&amp; IF(lookups!$K$2-LEN(SOURCE!I2051) &gt;= 0, REPT(" ",lookups!$K$2-LEN(SOURCE!I2051)), "")&amp;
      SOURCE!J2051&amp;      IF(lookups!$L$2-LEN(SOURCE!J2051) &gt;= 0, REPT(" ",lookups!$L$2-LEN(SOURCE!J2051)), "")&amp;
" | "&amp; IF(lookups!$K$2-LEN(SOURCE!I2051) &gt;= 0, REPT(" ",lookups!$K$2-LEN(SOURCE!I2051)), "")&amp;
      SOURCE!K2051&amp;      IF(lookups!$L$2-LEN(SOURCE!K2051) &gt;= 0, REPT(" ",lookups!$M$2-LEN(SOURCE!K2051)), "")&amp;
" | "&amp; SOURCE!L2051&amp;      IF(lookups!$O$2-LEN(SOURCE!L2051) &gt;= 0, REPT(" ",lookups!$O$2-LEN(SOURCE!L2051)), "")&amp;
" | "&amp; SOURCE!M2051&amp;      IF(lookups!$P$2-LEN(SOURCE!M2051) &gt;= 0, REPT(" ",lookups!$P$2-LEN(SOURCE!M2051)), "")&amp;
      "},"&amp;IF(SOURCE!O2051&lt;&gt;"",""&amp;SOURCE!O2051,"")
 )
)
)</f>
        <v>/* 2007 */  { fnScale,                      NOPARAM,                     "X:Y=1",                                       "X:Y=1",                                       (0 &lt;&lt; TAM_MAX_BITS) |     0, CAT_NONE | SLS_UNCHANGED | US_UNCHANGED | EIM_DISABLED | PTP_NONE         },//JM GRAPHING</v>
      </c>
    </row>
    <row r="2052" spans="1:1">
      <c r="A2052" s="80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IF(lookups!$E$2-LEN(SOURCE!C2052) &gt;= 0, REPT(" ",lookups!$E$2-LEN(SOURCE!C2052)), "")&amp;
      SOURCE!D2052&amp;", "&amp; IF(lookups!$F$2-LEN(SOURCE!D2052) &gt;= 0, REPT(" ",lookups!$F$2-LEN(SOURCE!D2052)), "")&amp;
      SOURCE!E2052&amp;", "&amp; IF(lookups!$G$2-LEN(SOURCE!E2052) &gt;=0, REPT(" ",lookups!$G$2-LEN(SOURCE!E2052)), "")&amp;
      SOURCE!F2052&amp;", "&amp; IF(lookups!$H$2-LEN(SOURCE!F2052) &gt;= 0, REPT(" ",lookups!$H$2-LEN(SOURCE!F2052)+2), "")&amp;"("&amp;
      SUBSTITUTE(TEXT(SOURCE!G2052,"??0"),"  ","")&amp;" &lt;&lt; TAM_MAX_BITS) |"&amp; IF(lookups!$I$2-3 &gt;= 0, REPT(" ",MAX(1,lookups!$I$2-5+4+1-1-LEN(  IF(ISTEXT(SOURCE!H2052),SOURCE!H2052,  SUBSTITUTE(SUBSTITUTE(TEXT(SOURCE!H2052,"????0"),"  ","")," ",""))   ))), "")&amp;
       IF(ISTEXT(SOURCE!H2052),SOURCE!H2052, SUBSTITUTE(SUBSTITUTE(TEXT(SOURCE!H2052,"????0"),"  ","")," ",""))   &amp;","&amp; IF(lookups!$J$2-3 &gt;= 0, REPT(" ",lookups!$J$2-3-5), "")&amp;
      SOURCE!I2052&amp;
" | "&amp; IF(lookups!$K$2-LEN(SOURCE!I2052) &gt;= 0, REPT(" ",lookups!$K$2-LEN(SOURCE!I2052)), "")&amp;
      SOURCE!J2052&amp;      IF(lookups!$L$2-LEN(SOURCE!J2052) &gt;= 0, REPT(" ",lookups!$L$2-LEN(SOURCE!J2052)), "")&amp;
" | "&amp; IF(lookups!$K$2-LEN(SOURCE!I2052) &gt;= 0, REPT(" ",lookups!$K$2-LEN(SOURCE!I2052)), "")&amp;
      SOURCE!K2052&amp;      IF(lookups!$L$2-LEN(SOURCE!K2052) &gt;= 0, REPT(" ",lookups!$M$2-LEN(SOURCE!K2052)), "")&amp;
" | "&amp; SOURCE!L2052&amp;      IF(lookups!$O$2-LEN(SOURCE!L2052) &gt;= 0, REPT(" ",lookups!$O$2-LEN(SOURCE!L2052)), "")&amp;
" | "&amp; SOURCE!M2052&amp;      IF(lookups!$P$2-LEN(SOURCE!M2052) &gt;= 0, REPT(" ",lookups!$P$2-LEN(SOURCE!M2052)), "")&amp;
      "},"&amp;IF(SOURCE!O2052&lt;&gt;"",""&amp;SOURCE!O2052,"")
 )
)
)</f>
        <v>/* 2008 */  { fnSetBCD,                     JC_TOPHEX,                   "KEY" STD_SUB_A STD_SUB_MINUS STD_SUB_F,       "KEY" STD_SUB_A STD_SUB_MINUS STD_SUB_F,       (0 &lt;&lt; TAM_MAX_BITS) |     0, CAT_FNCT | SLS_UNCHANGED | US_UNCHANGED | EIM_DISABLED | PTP_DISABLED     },</v>
      </c>
    </row>
    <row r="2053" spans="1:1">
      <c r="A2053" s="80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IF(lookups!$E$2-LEN(SOURCE!C2053) &gt;= 0, REPT(" ",lookups!$E$2-LEN(SOURCE!C2053)), "")&amp;
      SOURCE!D2053&amp;", "&amp; IF(lookups!$F$2-LEN(SOURCE!D2053) &gt;= 0, REPT(" ",lookups!$F$2-LEN(SOURCE!D2053)), "")&amp;
      SOURCE!E2053&amp;", "&amp; IF(lookups!$G$2-LEN(SOURCE!E2053) &gt;=0, REPT(" ",lookups!$G$2-LEN(SOURCE!E2053)), "")&amp;
      SOURCE!F2053&amp;", "&amp; IF(lookups!$H$2-LEN(SOURCE!F2053) &gt;= 0, REPT(" ",lookups!$H$2-LEN(SOURCE!F2053)+2), "")&amp;"("&amp;
      SUBSTITUTE(TEXT(SOURCE!G2053,"??0"),"  ","")&amp;" &lt;&lt; TAM_MAX_BITS) |"&amp; IF(lookups!$I$2-3 &gt;= 0, REPT(" ",MAX(1,lookups!$I$2-5+4+1-1-LEN(  IF(ISTEXT(SOURCE!H2053),SOURCE!H2053,  SUBSTITUTE(SUBSTITUTE(TEXT(SOURCE!H2053,"????0"),"  ","")," ",""))   ))), "")&amp;
       IF(ISTEXT(SOURCE!H2053),SOURCE!H2053, SUBSTITUTE(SUBSTITUTE(TEXT(SOURCE!H2053,"????0"),"  ","")," ",""))   &amp;","&amp; IF(lookups!$J$2-3 &gt;= 0, REPT(" ",lookups!$J$2-3-5), "")&amp;
      SOURCE!I2053&amp;
" | "&amp; IF(lookups!$K$2-LEN(SOURCE!I2053) &gt;= 0, REPT(" ",lookups!$K$2-LEN(SOURCE!I2053)), "")&amp;
      SOURCE!J2053&amp;      IF(lookups!$L$2-LEN(SOURCE!J2053) &gt;= 0, REPT(" ",lookups!$L$2-LEN(SOURCE!J2053)), "")&amp;
" | "&amp; IF(lookups!$K$2-LEN(SOURCE!I2053) &gt;= 0, REPT(" ",lookups!$K$2-LEN(SOURCE!I2053)), "")&amp;
      SOURCE!K2053&amp;      IF(lookups!$L$2-LEN(SOURCE!K2053) &gt;= 0, REPT(" ",lookups!$M$2-LEN(SOURCE!K2053)), "")&amp;
" | "&amp; SOURCE!L2053&amp;      IF(lookups!$O$2-LEN(SOURCE!L2053) &gt;= 0, REPT(" ",lookups!$O$2-LEN(SOURCE!L2053)), "")&amp;
" | "&amp; SOURCE!M2053&amp;      IF(lookups!$P$2-LEN(SOURCE!M2053) &gt;= 0, REPT(" ",lookups!$P$2-LEN(SOURCE!M2053)), "")&amp;
      "},"&amp;IF(SOURCE!O2053&lt;&gt;"",""&amp;SOURCE!O2053,"")
 )
)
)</f>
        <v>/* 2009 */  { fnPline,                      NOPARAM,                     "LINE",                                        "LINE",                                        (0 &lt;&lt; TAM_MAX_BITS) |     0, CAT_NONE | SLS_UNCHANGED | US_UNCHANGED | EIM_DISABLED | PTP_DISABLED     },//GRAPH</v>
      </c>
    </row>
    <row r="2054" spans="1:1">
      <c r="A2054" s="80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IF(lookups!$E$2-LEN(SOURCE!C2054) &gt;= 0, REPT(" ",lookups!$E$2-LEN(SOURCE!C2054)), "")&amp;
      SOURCE!D2054&amp;", "&amp; IF(lookups!$F$2-LEN(SOURCE!D2054) &gt;= 0, REPT(" ",lookups!$F$2-LEN(SOURCE!D2054)), "")&amp;
      SOURCE!E2054&amp;", "&amp; IF(lookups!$G$2-LEN(SOURCE!E2054) &gt;=0, REPT(" ",lookups!$G$2-LEN(SOURCE!E2054)), "")&amp;
      SOURCE!F2054&amp;", "&amp; IF(lookups!$H$2-LEN(SOURCE!F2054) &gt;= 0, REPT(" ",lookups!$H$2-LEN(SOURCE!F2054)+2), "")&amp;"("&amp;
      SUBSTITUTE(TEXT(SOURCE!G2054,"??0"),"  ","")&amp;" &lt;&lt; TAM_MAX_BITS) |"&amp; IF(lookups!$I$2-3 &gt;= 0, REPT(" ",MAX(1,lookups!$I$2-5+4+1-1-LEN(  IF(ISTEXT(SOURCE!H2054),SOURCE!H2054,  SUBSTITUTE(SUBSTITUTE(TEXT(SOURCE!H2054,"????0"),"  ","")," ",""))   ))), "")&amp;
       IF(ISTEXT(SOURCE!H2054),SOURCE!H2054, SUBSTITUTE(SUBSTITUTE(TEXT(SOURCE!H2054,"????0"),"  ","")," ",""))   &amp;","&amp; IF(lookups!$J$2-3 &gt;= 0, REPT(" ",lookups!$J$2-3-5), "")&amp;
      SOURCE!I2054&amp;
" | "&amp; IF(lookups!$K$2-LEN(SOURCE!I2054) &gt;= 0, REPT(" ",lookups!$K$2-LEN(SOURCE!I2054)), "")&amp;
      SOURCE!J2054&amp;      IF(lookups!$L$2-LEN(SOURCE!J2054) &gt;= 0, REPT(" ",lookups!$L$2-LEN(SOURCE!J2054)), "")&amp;
" | "&amp; IF(lookups!$K$2-LEN(SOURCE!I2054) &gt;= 0, REPT(" ",lookups!$K$2-LEN(SOURCE!I2054)), "")&amp;
      SOURCE!K2054&amp;      IF(lookups!$L$2-LEN(SOURCE!K2054) &gt;= 0, REPT(" ",lookups!$M$2-LEN(SOURCE!K2054)), "")&amp;
" | "&amp; SOURCE!L2054&amp;      IF(lookups!$O$2-LEN(SOURCE!L2054) &gt;= 0, REPT(" ",lookups!$O$2-LEN(SOURCE!L2054)), "")&amp;
" | "&amp; SOURCE!M2054&amp;      IF(lookups!$P$2-LEN(SOURCE!M2054) &gt;= 0, REPT(" ",lookups!$P$2-LEN(SOURCE!M2054)), "")&amp;
      "},"&amp;IF(SOURCE!O2054&lt;&gt;"",""&amp;SOURCE!O2054,"")
 )
)
)</f>
        <v>/* 2010 */  { fnPcros,                      NOPARAM,                     "CROSS",                                       "CROSS",                                       (0 &lt;&lt; TAM_MAX_BITS) |     0, CAT_NONE | SLS_UNCHANGED | US_UNCHANGED | EIM_DISABLED | PTP_NONE         },//GRAPH</v>
      </c>
    </row>
    <row r="2055" spans="1:1">
      <c r="A2055" s="80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IF(lookups!$E$2-LEN(SOURCE!C2055) &gt;= 0, REPT(" ",lookups!$E$2-LEN(SOURCE!C2055)), "")&amp;
      SOURCE!D2055&amp;", "&amp; IF(lookups!$F$2-LEN(SOURCE!D2055) &gt;= 0, REPT(" ",lookups!$F$2-LEN(SOURCE!D2055)), "")&amp;
      SOURCE!E2055&amp;", "&amp; IF(lookups!$G$2-LEN(SOURCE!E2055) &gt;=0, REPT(" ",lookups!$G$2-LEN(SOURCE!E2055)), "")&amp;
      SOURCE!F2055&amp;", "&amp; IF(lookups!$H$2-LEN(SOURCE!F2055) &gt;= 0, REPT(" ",lookups!$H$2-LEN(SOURCE!F2055)+2), "")&amp;"("&amp;
      SUBSTITUTE(TEXT(SOURCE!G2055,"??0"),"  ","")&amp;" &lt;&lt; TAM_MAX_BITS) |"&amp; IF(lookups!$I$2-3 &gt;= 0, REPT(" ",MAX(1,lookups!$I$2-5+4+1-1-LEN(  IF(ISTEXT(SOURCE!H2055),SOURCE!H2055,  SUBSTITUTE(SUBSTITUTE(TEXT(SOURCE!H2055,"????0"),"  ","")," ",""))   ))), "")&amp;
       IF(ISTEXT(SOURCE!H2055),SOURCE!H2055, SUBSTITUTE(SUBSTITUTE(TEXT(SOURCE!H2055,"????0"),"  ","")," ",""))   &amp;","&amp; IF(lookups!$J$2-3 &gt;= 0, REPT(" ",lookups!$J$2-3-5), "")&amp;
      SOURCE!I2055&amp;
" | "&amp; IF(lookups!$K$2-LEN(SOURCE!I2055) &gt;= 0, REPT(" ",lookups!$K$2-LEN(SOURCE!I2055)), "")&amp;
      SOURCE!J2055&amp;      IF(lookups!$L$2-LEN(SOURCE!J2055) &gt;= 0, REPT(" ",lookups!$L$2-LEN(SOURCE!J2055)), "")&amp;
" | "&amp; IF(lookups!$K$2-LEN(SOURCE!I2055) &gt;= 0, REPT(" ",lookups!$K$2-LEN(SOURCE!I2055)), "")&amp;
      SOURCE!K2055&amp;      IF(lookups!$L$2-LEN(SOURCE!K2055) &gt;= 0, REPT(" ",lookups!$M$2-LEN(SOURCE!K2055)), "")&amp;
" | "&amp; SOURCE!L2055&amp;      IF(lookups!$O$2-LEN(SOURCE!L2055) &gt;= 0, REPT(" ",lookups!$O$2-LEN(SOURCE!L2055)), "")&amp;
" | "&amp; SOURCE!M2055&amp;      IF(lookups!$P$2-LEN(SOURCE!M2055) &gt;= 0, REPT(" ",lookups!$P$2-LEN(SOURCE!M2055)), "")&amp;
      "},"&amp;IF(SOURCE!O2055&lt;&gt;"",""&amp;SOURCE!O2055,"")
 )
)
)</f>
        <v>/* 2011 */  { fnPbox,                       NOPARAM,                     "BOX",                                         "BOX",                                         (0 &lt;&lt; TAM_MAX_BITS) |     0, CAT_NONE | SLS_UNCHANGED | US_UNCHANGED | EIM_DISABLED | PTP_NONE         },//GRAPH</v>
      </c>
    </row>
    <row r="2056" spans="1:1">
      <c r="A2056" s="80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IF(lookups!$E$2-LEN(SOURCE!C2056) &gt;= 0, REPT(" ",lookups!$E$2-LEN(SOURCE!C2056)), "")&amp;
      SOURCE!D2056&amp;", "&amp; IF(lookups!$F$2-LEN(SOURCE!D2056) &gt;= 0, REPT(" ",lookups!$F$2-LEN(SOURCE!D2056)), "")&amp;
      SOURCE!E2056&amp;", "&amp; IF(lookups!$G$2-LEN(SOURCE!E2056) &gt;=0, REPT(" ",lookups!$G$2-LEN(SOURCE!E2056)), "")&amp;
      SOURCE!F2056&amp;", "&amp; IF(lookups!$H$2-LEN(SOURCE!F2056) &gt;= 0, REPT(" ",lookups!$H$2-LEN(SOURCE!F2056)+2), "")&amp;"("&amp;
      SUBSTITUTE(TEXT(SOURCE!G2056,"??0"),"  ","")&amp;" &lt;&lt; TAM_MAX_BITS) |"&amp; IF(lookups!$I$2-3 &gt;= 0, REPT(" ",MAX(1,lookups!$I$2-5+4+1-1-LEN(  IF(ISTEXT(SOURCE!H2056),SOURCE!H2056,  SUBSTITUTE(SUBSTITUTE(TEXT(SOURCE!H2056,"????0"),"  ","")," ",""))   ))), "")&amp;
       IF(ISTEXT(SOURCE!H2056),SOURCE!H2056, SUBSTITUTE(SUBSTITUTE(TEXT(SOURCE!H2056,"????0"),"  ","")," ",""))   &amp;","&amp; IF(lookups!$J$2-3 &gt;= 0, REPT(" ",lookups!$J$2-3-5), "")&amp;
      SOURCE!I2056&amp;
" | "&amp; IF(lookups!$K$2-LEN(SOURCE!I2056) &gt;= 0, REPT(" ",lookups!$K$2-LEN(SOURCE!I2056)), "")&amp;
      SOURCE!J2056&amp;      IF(lookups!$L$2-LEN(SOURCE!J2056) &gt;= 0, REPT(" ",lookups!$L$2-LEN(SOURCE!J2056)), "")&amp;
" | "&amp; IF(lookups!$K$2-LEN(SOURCE!I2056) &gt;= 0, REPT(" ",lookups!$K$2-LEN(SOURCE!I2056)), "")&amp;
      SOURCE!K2056&amp;      IF(lookups!$L$2-LEN(SOURCE!K2056) &gt;= 0, REPT(" ",lookups!$M$2-LEN(SOURCE!K2056)), "")&amp;
" | "&amp; SOURCE!L2056&amp;      IF(lookups!$O$2-LEN(SOURCE!L2056) &gt;= 0, REPT(" ",lookups!$O$2-LEN(SOURCE!L2056)), "")&amp;
" | "&amp; SOURCE!M2056&amp;      IF(lookups!$P$2-LEN(SOURCE!M2056) &gt;= 0, REPT(" ",lookups!$P$2-LEN(SOURCE!M2056)), "")&amp;
      "},"&amp;IF(SOURCE!O2056&lt;&gt;"",""&amp;SOURCE!O2056,"")
 )
)
)</f>
        <v>/* 2012 */  { fnPvect,                      NOPARAM,                     "VECT",                                        "VECT",                                        (0 &lt;&lt; TAM_MAX_BITS) |     0, CAT_NONE | SLS_UNCHANGED | US_UNCHANGED | EIM_DISABLED | PTP_NONE         },//JM VECTOR MODE</v>
      </c>
    </row>
    <row r="2057" spans="1:1">
      <c r="A2057" s="80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IF(lookups!$E$2-LEN(SOURCE!C2057) &gt;= 0, REPT(" ",lookups!$E$2-LEN(SOURCE!C2057)), "")&amp;
      SOURCE!D2057&amp;", "&amp; IF(lookups!$F$2-LEN(SOURCE!D2057) &gt;= 0, REPT(" ",lookups!$F$2-LEN(SOURCE!D2057)), "")&amp;
      SOURCE!E2057&amp;", "&amp; IF(lookups!$G$2-LEN(SOURCE!E2057) &gt;=0, REPT(" ",lookups!$G$2-LEN(SOURCE!E2057)), "")&amp;
      SOURCE!F2057&amp;", "&amp; IF(lookups!$H$2-LEN(SOURCE!F2057) &gt;= 0, REPT(" ",lookups!$H$2-LEN(SOURCE!F2057)+2), "")&amp;"("&amp;
      SUBSTITUTE(TEXT(SOURCE!G2057,"??0"),"  ","")&amp;" &lt;&lt; TAM_MAX_BITS) |"&amp; IF(lookups!$I$2-3 &gt;= 0, REPT(" ",MAX(1,lookups!$I$2-5+4+1-1-LEN(  IF(ISTEXT(SOURCE!H2057),SOURCE!H2057,  SUBSTITUTE(SUBSTITUTE(TEXT(SOURCE!H2057,"????0"),"  ","")," ",""))   ))), "")&amp;
       IF(ISTEXT(SOURCE!H2057),SOURCE!H2057, SUBSTITUTE(SUBSTITUTE(TEXT(SOURCE!H2057,"????0"),"  ","")," ",""))   &amp;","&amp; IF(lookups!$J$2-3 &gt;= 0, REPT(" ",lookups!$J$2-3-5), "")&amp;
      SOURCE!I2057&amp;
" | "&amp; IF(lookups!$K$2-LEN(SOURCE!I2057) &gt;= 0, REPT(" ",lookups!$K$2-LEN(SOURCE!I2057)), "")&amp;
      SOURCE!J2057&amp;      IF(lookups!$L$2-LEN(SOURCE!J2057) &gt;= 0, REPT(" ",lookups!$L$2-LEN(SOURCE!J2057)), "")&amp;
" | "&amp; IF(lookups!$K$2-LEN(SOURCE!I2057) &gt;= 0, REPT(" ",lookups!$K$2-LEN(SOURCE!I2057)), "")&amp;
      SOURCE!K2057&amp;      IF(lookups!$L$2-LEN(SOURCE!K2057) &gt;= 0, REPT(" ",lookups!$M$2-LEN(SOURCE!K2057)), "")&amp;
" | "&amp; SOURCE!L2057&amp;      IF(lookups!$O$2-LEN(SOURCE!L2057) &gt;= 0, REPT(" ",lookups!$O$2-LEN(SOURCE!L2057)), "")&amp;
" | "&amp; SOURCE!M2057&amp;      IF(lookups!$P$2-LEN(SOURCE!M2057) &gt;= 0, REPT(" ",lookups!$P$2-LEN(SOURCE!M2057)), "")&amp;
      "},"&amp;IF(SOURCE!O2057&lt;&gt;"",""&amp;SOURCE!O2057,"")
 )
)
)</f>
        <v>/* 2013 */  { fnPNvect,                     NOPARAM,                     "N.VECT",                                      "N.VECT",                                      (0 &lt;&lt; TAM_MAX_BITS) |     0, CAT_NONE | SLS_UNCHANGED | US_UNCHANGED | EIM_DISABLED | PTP_NONE         },//JM VECTOR MODE</v>
      </c>
    </row>
    <row r="2058" spans="1:1">
      <c r="A2058" s="80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IF(lookups!$E$2-LEN(SOURCE!C2058) &gt;= 0, REPT(" ",lookups!$E$2-LEN(SOURCE!C2058)), "")&amp;
      SOURCE!D2058&amp;", "&amp; IF(lookups!$F$2-LEN(SOURCE!D2058) &gt;= 0, REPT(" ",lookups!$F$2-LEN(SOURCE!D2058)), "")&amp;
      SOURCE!E2058&amp;", "&amp; IF(lookups!$G$2-LEN(SOURCE!E2058) &gt;=0, REPT(" ",lookups!$G$2-LEN(SOURCE!E2058)), "")&amp;
      SOURCE!F2058&amp;", "&amp; IF(lookups!$H$2-LEN(SOURCE!F2058) &gt;= 0, REPT(" ",lookups!$H$2-LEN(SOURCE!F2058)+2), "")&amp;"("&amp;
      SUBSTITUTE(TEXT(SOURCE!G2058,"??0"),"  ","")&amp;" &lt;&lt; TAM_MAX_BITS) |"&amp; IF(lookups!$I$2-3 &gt;= 0, REPT(" ",MAX(1,lookups!$I$2-5+4+1-1-LEN(  IF(ISTEXT(SOURCE!H2058),SOURCE!H2058,  SUBSTITUTE(SUBSTITUTE(TEXT(SOURCE!H2058,"????0"),"  ","")," ",""))   ))), "")&amp;
       IF(ISTEXT(SOURCE!H2058),SOURCE!H2058, SUBSTITUTE(SUBSTITUTE(TEXT(SOURCE!H2058,"????0"),"  ","")," ",""))   &amp;","&amp; IF(lookups!$J$2-3 &gt;= 0, REPT(" ",lookups!$J$2-3-5), "")&amp;
      SOURCE!I2058&amp;
" | "&amp; IF(lookups!$K$2-LEN(SOURCE!I2058) &gt;= 0, REPT(" ",lookups!$K$2-LEN(SOURCE!I2058)), "")&amp;
      SOURCE!J2058&amp;      IF(lookups!$L$2-LEN(SOURCE!J2058) &gt;= 0, REPT(" ",lookups!$L$2-LEN(SOURCE!J2058)), "")&amp;
" | "&amp; IF(lookups!$K$2-LEN(SOURCE!I2058) &gt;= 0, REPT(" ",lookups!$K$2-LEN(SOURCE!I2058)), "")&amp;
      SOURCE!K2058&amp;      IF(lookups!$L$2-LEN(SOURCE!K2058) &gt;= 0, REPT(" ",lookups!$M$2-LEN(SOURCE!K2058)), "")&amp;
" | "&amp; SOURCE!L2058&amp;      IF(lookups!$O$2-LEN(SOURCE!L2058) &gt;= 0, REPT(" ",lookups!$O$2-LEN(SOURCE!L2058)), "")&amp;
" | "&amp; SOURCE!M2058&amp;      IF(lookups!$P$2-LEN(SOURCE!M2058) &gt;= 0, REPT(" ",lookups!$P$2-LEN(SOURCE!M2058)), "")&amp;
      "},"&amp;IF(SOURCE!O2058&lt;&gt;"",""&amp;SOURCE!O2058,"")
 )
)
)</f>
        <v>/* 2014 */  { fnPx,                         NOPARAM,                     "Y.AXIS",                                      "Y.AXIS",                                      (0 &lt;&lt; TAM_MAX_BITS) |     0, CAT_NONE | SLS_UNCHANGED | US_UNCHANGED | EIM_DISABLED | PTP_NONE         },</v>
      </c>
    </row>
    <row r="2059" spans="1:1">
      <c r="A2059" s="80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IF(lookups!$E$2-LEN(SOURCE!C2059) &gt;= 0, REPT(" ",lookups!$E$2-LEN(SOURCE!C2059)), "")&amp;
      SOURCE!D2059&amp;", "&amp; IF(lookups!$F$2-LEN(SOURCE!D2059) &gt;= 0, REPT(" ",lookups!$F$2-LEN(SOURCE!D2059)), "")&amp;
      SOURCE!E2059&amp;", "&amp; IF(lookups!$G$2-LEN(SOURCE!E2059) &gt;=0, REPT(" ",lookups!$G$2-LEN(SOURCE!E2059)), "")&amp;
      SOURCE!F2059&amp;", "&amp; IF(lookups!$H$2-LEN(SOURCE!F2059) &gt;= 0, REPT(" ",lookups!$H$2-LEN(SOURCE!F2059)+2), "")&amp;"("&amp;
      SUBSTITUTE(TEXT(SOURCE!G2059,"??0"),"  ","")&amp;" &lt;&lt; TAM_MAX_BITS) |"&amp; IF(lookups!$I$2-3 &gt;= 0, REPT(" ",MAX(1,lookups!$I$2-5+4+1-1-LEN(  IF(ISTEXT(SOURCE!H2059),SOURCE!H2059,  SUBSTITUTE(SUBSTITUTE(TEXT(SOURCE!H2059,"????0"),"  ","")," ",""))   ))), "")&amp;
       IF(ISTEXT(SOURCE!H2059),SOURCE!H2059, SUBSTITUTE(SUBSTITUTE(TEXT(SOURCE!H2059,"????0"),"  ","")," ",""))   &amp;","&amp; IF(lookups!$J$2-3 &gt;= 0, REPT(" ",lookups!$J$2-3-5), "")&amp;
      SOURCE!I2059&amp;
" | "&amp; IF(lookups!$K$2-LEN(SOURCE!I2059) &gt;= 0, REPT(" ",lookups!$K$2-LEN(SOURCE!I2059)), "")&amp;
      SOURCE!J2059&amp;      IF(lookups!$L$2-LEN(SOURCE!J2059) &gt;= 0, REPT(" ",lookups!$L$2-LEN(SOURCE!J2059)), "")&amp;
" | "&amp; IF(lookups!$K$2-LEN(SOURCE!I2059) &gt;= 0, REPT(" ",lookups!$K$2-LEN(SOURCE!I2059)), "")&amp;
      SOURCE!K2059&amp;      IF(lookups!$L$2-LEN(SOURCE!K2059) &gt;= 0, REPT(" ",lookups!$M$2-LEN(SOURCE!K2059)), "")&amp;
" | "&amp; SOURCE!L2059&amp;      IF(lookups!$O$2-LEN(SOURCE!L2059) &gt;= 0, REPT(" ",lookups!$O$2-LEN(SOURCE!L2059)), "")&amp;
" | "&amp; SOURCE!M2059&amp;      IF(lookups!$P$2-LEN(SOURCE!M2059) &gt;= 0, REPT(" ",lookups!$P$2-LEN(SOURCE!M2059)), "")&amp;
      "},"&amp;IF(SOURCE!O2059&lt;&gt;"",""&amp;SOURCE!O2059,"")
 )
)
)</f>
        <v>/* 2015 */  { fnPy,                         NOPARAM,                     "X.AXIS",                                      "X.AXIS",                                      (0 &lt;&lt; TAM_MAX_BITS) |     0, CAT_NONE | SLS_UNCHANGED | US_UNCHANGED | EIM_DISABLED | PTP_NONE         },</v>
      </c>
    </row>
    <row r="2060" spans="1:1">
      <c r="A2060" s="80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IF(lookups!$E$2-LEN(SOURCE!C2060) &gt;= 0, REPT(" ",lookups!$E$2-LEN(SOURCE!C2060)), "")&amp;
      SOURCE!D2060&amp;", "&amp; IF(lookups!$F$2-LEN(SOURCE!D2060) &gt;= 0, REPT(" ",lookups!$F$2-LEN(SOURCE!D2060)), "")&amp;
      SOURCE!E2060&amp;", "&amp; IF(lookups!$G$2-LEN(SOURCE!E2060) &gt;=0, REPT(" ",lookups!$G$2-LEN(SOURCE!E2060)), "")&amp;
      SOURCE!F2060&amp;", "&amp; IF(lookups!$H$2-LEN(SOURCE!F2060) &gt;= 0, REPT(" ",lookups!$H$2-LEN(SOURCE!F2060)+2), "")&amp;"("&amp;
      SUBSTITUTE(TEXT(SOURCE!G2060,"??0"),"  ","")&amp;" &lt;&lt; TAM_MAX_BITS) |"&amp; IF(lookups!$I$2-3 &gt;= 0, REPT(" ",MAX(1,lookups!$I$2-5+4+1-1-LEN(  IF(ISTEXT(SOURCE!H2060),SOURCE!H2060,  SUBSTITUTE(SUBSTITUTE(TEXT(SOURCE!H2060,"????0"),"  ","")," ",""))   ))), "")&amp;
       IF(ISTEXT(SOURCE!H2060),SOURCE!H2060, SUBSTITUTE(SUBSTITUTE(TEXT(SOURCE!H2060,"????0"),"  ","")," ",""))   &amp;","&amp; IF(lookups!$J$2-3 &gt;= 0, REPT(" ",lookups!$J$2-3-5), "")&amp;
      SOURCE!I2060&amp;
" | "&amp; IF(lookups!$K$2-LEN(SOURCE!I2060) &gt;= 0, REPT(" ",lookups!$K$2-LEN(SOURCE!I2060)), "")&amp;
      SOURCE!J2060&amp;      IF(lookups!$L$2-LEN(SOURCE!J2060) &gt;= 0, REPT(" ",lookups!$L$2-LEN(SOURCE!J2060)), "")&amp;
" | "&amp; IF(lookups!$K$2-LEN(SOURCE!I2060) &gt;= 0, REPT(" ",lookups!$K$2-LEN(SOURCE!I2060)), "")&amp;
      SOURCE!K2060&amp;      IF(lookups!$L$2-LEN(SOURCE!K2060) &gt;= 0, REPT(" ",lookups!$M$2-LEN(SOURCE!K2060)), "")&amp;
" | "&amp; SOURCE!L2060&amp;      IF(lookups!$O$2-LEN(SOURCE!L2060) &gt;= 0, REPT(" ",lookups!$O$2-LEN(SOURCE!L2060)), "")&amp;
" | "&amp; SOURCE!M2060&amp;      IF(lookups!$P$2-LEN(SOURCE!M2060) &gt;= 0, REPT(" ",lookups!$P$2-LEN(SOURCE!M2060)), "")&amp;
      "},"&amp;IF(SOURCE!O2060&lt;&gt;"",""&amp;SOURCE!O2060,"")
 )
)
)</f>
        <v>/* 2016 */  { fnOldItemError,               NOPARAM,                     "&gt;DMX&lt;",                                       "&gt;DMX&lt;",                                       (0 &lt;&lt; TAM_MAX_BITS) |     0, CAT_NONE | SLS_ENABLED   | US_UNCHANGED | EIM_DISABLED | PTP_NONE         },//Old item</v>
      </c>
    </row>
    <row r="2061" spans="1:1">
      <c r="A2061" s="80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IF(lookups!$E$2-LEN(SOURCE!C2061) &gt;= 0, REPT(" ",lookups!$E$2-LEN(SOURCE!C2061)), "")&amp;
      SOURCE!D2061&amp;", "&amp; IF(lookups!$F$2-LEN(SOURCE!D2061) &gt;= 0, REPT(" ",lookups!$F$2-LEN(SOURCE!D2061)), "")&amp;
      SOURCE!E2061&amp;", "&amp; IF(lookups!$G$2-LEN(SOURCE!E2061) &gt;=0, REPT(" ",lookups!$G$2-LEN(SOURCE!E2061)), "")&amp;
      SOURCE!F2061&amp;", "&amp; IF(lookups!$H$2-LEN(SOURCE!F2061) &gt;= 0, REPT(" ",lookups!$H$2-LEN(SOURCE!F2061)+2), "")&amp;"("&amp;
      SUBSTITUTE(TEXT(SOURCE!G2061,"??0"),"  ","")&amp;" &lt;&lt; TAM_MAX_BITS) |"&amp; IF(lookups!$I$2-3 &gt;= 0, REPT(" ",MAX(1,lookups!$I$2-5+4+1-1-LEN(  IF(ISTEXT(SOURCE!H2061),SOURCE!H2061,  SUBSTITUTE(SUBSTITUTE(TEXT(SOURCE!H2061,"????0"),"  ","")," ",""))   ))), "")&amp;
       IF(ISTEXT(SOURCE!H2061),SOURCE!H2061, SUBSTITUTE(SUBSTITUTE(TEXT(SOURCE!H2061,"????0"),"  ","")," ",""))   &amp;","&amp; IF(lookups!$J$2-3 &gt;= 0, REPT(" ",lookups!$J$2-3-5), "")&amp;
      SOURCE!I2061&amp;
" | "&amp; IF(lookups!$K$2-LEN(SOURCE!I2061) &gt;= 0, REPT(" ",lookups!$K$2-LEN(SOURCE!I2061)), "")&amp;
      SOURCE!J2061&amp;      IF(lookups!$L$2-LEN(SOURCE!J2061) &gt;= 0, REPT(" ",lookups!$L$2-LEN(SOURCE!J2061)), "")&amp;
" | "&amp; IF(lookups!$K$2-LEN(SOURCE!I2061) &gt;= 0, REPT(" ",lookups!$K$2-LEN(SOURCE!I2061)), "")&amp;
      SOURCE!K2061&amp;      IF(lookups!$L$2-LEN(SOURCE!K2061) &gt;= 0, REPT(" ",lookups!$M$2-LEN(SOURCE!K2061)), "")&amp;
" | "&amp; SOURCE!L2061&amp;      IF(lookups!$O$2-LEN(SOURCE!L2061) &gt;= 0, REPT(" ",lookups!$O$2-LEN(SOURCE!L2061)), "")&amp;
" | "&amp; SOURCE!M2061&amp;      IF(lookups!$P$2-LEN(SOURCE!M2061) &gt;= 0, REPT(" ",lookups!$P$2-LEN(SOURCE!M2061)), "")&amp;
      "},"&amp;IF(SOURCE!O2061&lt;&gt;"",""&amp;SOURCE!O2061,"")
 )
)
)</f>
        <v>/* 2017 */  { fnOldItemError,               NOPARAM,                     "&gt;SDIGS&lt;",                                     "&gt;SDIGS&lt;",                                     (0 &lt;&lt; TAM_MAX_BITS) |     0, CAT_NONE | SLS_ENABLED   | US_UNCHANGED | EIM_DISABLED | PTP_NONE         },//Old item</v>
      </c>
    </row>
    <row r="2062" spans="1:1">
      <c r="A2062" s="80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IF(lookups!$E$2-LEN(SOURCE!C2062) &gt;= 0, REPT(" ",lookups!$E$2-LEN(SOURCE!C2062)), "")&amp;
      SOURCE!D2062&amp;", "&amp; IF(lookups!$F$2-LEN(SOURCE!D2062) &gt;= 0, REPT(" ",lookups!$F$2-LEN(SOURCE!D2062)), "")&amp;
      SOURCE!E2062&amp;", "&amp; IF(lookups!$G$2-LEN(SOURCE!E2062) &gt;=0, REPT(" ",lookups!$G$2-LEN(SOURCE!E2062)), "")&amp;
      SOURCE!F2062&amp;", "&amp; IF(lookups!$H$2-LEN(SOURCE!F2062) &gt;= 0, REPT(" ",lookups!$H$2-LEN(SOURCE!F2062)+2), "")&amp;"("&amp;
      SUBSTITUTE(TEXT(SOURCE!G2062,"??0"),"  ","")&amp;" &lt;&lt; TAM_MAX_BITS) |"&amp; IF(lookups!$I$2-3 &gt;= 0, REPT(" ",MAX(1,lookups!$I$2-5+4+1-1-LEN(  IF(ISTEXT(SOURCE!H2062),SOURCE!H2062,  SUBSTITUTE(SUBSTITUTE(TEXT(SOURCE!H2062,"????0"),"  ","")," ",""))   ))), "")&amp;
       IF(ISTEXT(SOURCE!H2062),SOURCE!H2062, SUBSTITUTE(SUBSTITUTE(TEXT(SOURCE!H2062,"????0"),"  ","")," ",""))   &amp;","&amp; IF(lookups!$J$2-3 &gt;= 0, REPT(" ",lookups!$J$2-3-5), "")&amp;
      SOURCE!I2062&amp;
" | "&amp; IF(lookups!$K$2-LEN(SOURCE!I2062) &gt;= 0, REPT(" ",lookups!$K$2-LEN(SOURCE!I2062)), "")&amp;
      SOURCE!J2062&amp;      IF(lookups!$L$2-LEN(SOURCE!J2062) &gt;= 0, REPT(" ",lookups!$L$2-LEN(SOURCE!J2062)), "")&amp;
" | "&amp; IF(lookups!$K$2-LEN(SOURCE!I2062) &gt;= 0, REPT(" ",lookups!$K$2-LEN(SOURCE!I2062)), "")&amp;
      SOURCE!K2062&amp;      IF(lookups!$L$2-LEN(SOURCE!K2062) &gt;= 0, REPT(" ",lookups!$M$2-LEN(SOURCE!K2062)), "")&amp;
" | "&amp; SOURCE!L2062&amp;      IF(lookups!$O$2-LEN(SOURCE!L2062) &gt;= 0, REPT(" ",lookups!$O$2-LEN(SOURCE!L2062)), "")&amp;
" | "&amp; SOURCE!M2062&amp;      IF(lookups!$P$2-LEN(SOURCE!M2062) &gt;= 0, REPT(" ",lookups!$P$2-LEN(SOURCE!M2062)), "")&amp;
      "},"&amp;IF(SOURCE!O2062&lt;&gt;"",""&amp;SOURCE!O2062,"")
 )
)
)</f>
        <v>/* 2018 */  { itemToBeCoded,                NOPARAM,                     "2018",                                        "2018",                                        (0 &lt;&lt; TAM_MAX_BITS) |     0, CAT_FREE | SLS_UNCHANGED | US_UNCHANGED | EIM_DISABLED | PTP_DISABLED     },</v>
      </c>
    </row>
    <row r="2063" spans="1:1">
      <c r="A2063" s="80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IF(lookups!$E$2-LEN(SOURCE!C2063) &gt;= 0, REPT(" ",lookups!$E$2-LEN(SOURCE!C2063)), "")&amp;
      SOURCE!D2063&amp;", "&amp; IF(lookups!$F$2-LEN(SOURCE!D2063) &gt;= 0, REPT(" ",lookups!$F$2-LEN(SOURCE!D2063)), "")&amp;
      SOURCE!E2063&amp;", "&amp; IF(lookups!$G$2-LEN(SOURCE!E2063) &gt;=0, REPT(" ",lookups!$G$2-LEN(SOURCE!E2063)), "")&amp;
      SOURCE!F2063&amp;", "&amp; IF(lookups!$H$2-LEN(SOURCE!F2063) &gt;= 0, REPT(" ",lookups!$H$2-LEN(SOURCE!F2063)+2), "")&amp;"("&amp;
      SUBSTITUTE(TEXT(SOURCE!G2063,"??0"),"  ","")&amp;" &lt;&lt; TAM_MAX_BITS) |"&amp; IF(lookups!$I$2-3 &gt;= 0, REPT(" ",MAX(1,lookups!$I$2-5+4+1-1-LEN(  IF(ISTEXT(SOURCE!H2063),SOURCE!H2063,  SUBSTITUTE(SUBSTITUTE(TEXT(SOURCE!H2063,"????0"),"  ","")," ",""))   ))), "")&amp;
       IF(ISTEXT(SOURCE!H2063),SOURCE!H2063, SUBSTITUTE(SUBSTITUTE(TEXT(SOURCE!H2063,"????0"),"  ","")," ",""))   &amp;","&amp; IF(lookups!$J$2-3 &gt;= 0, REPT(" ",lookups!$J$2-3-5), "")&amp;
      SOURCE!I2063&amp;
" | "&amp; IF(lookups!$K$2-LEN(SOURCE!I2063) &gt;= 0, REPT(" ",lookups!$K$2-LEN(SOURCE!I2063)), "")&amp;
      SOURCE!J2063&amp;      IF(lookups!$L$2-LEN(SOURCE!J2063) &gt;= 0, REPT(" ",lookups!$L$2-LEN(SOURCE!J2063)), "")&amp;
" | "&amp; IF(lookups!$K$2-LEN(SOURCE!I2063) &gt;= 0, REPT(" ",lookups!$K$2-LEN(SOURCE!I2063)), "")&amp;
      SOURCE!K2063&amp;      IF(lookups!$L$2-LEN(SOURCE!K2063) &gt;= 0, REPT(" ",lookups!$M$2-LEN(SOURCE!K2063)), "")&amp;
" | "&amp; SOURCE!L2063&amp;      IF(lookups!$O$2-LEN(SOURCE!L2063) &gt;= 0, REPT(" ",lookups!$O$2-LEN(SOURCE!L2063)), "")&amp;
" | "&amp; SOURCE!M2063&amp;      IF(lookups!$P$2-LEN(SOURCE!M2063) &gt;= 0, REPT(" ",lookups!$P$2-LEN(SOURCE!M2063)), "")&amp;
      "},"&amp;IF(SOURCE!O2063&lt;&gt;"",""&amp;SOURCE!O2063,"")
 )
)
)</f>
        <v>/* 2019 */  { fnGetRoundingMode,            NOPARAM,                     "RMODE?",                                      "RMODE?",                                      (0 &lt;&lt; TAM_MAX_BITS) |     0, CAT_FNCT | SLS_ENABLED   | US_ENABLED   | EIM_DISABLED | PTP_NONE         },</v>
      </c>
    </row>
    <row r="2064" spans="1:1">
      <c r="A2064" s="80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IF(lookups!$E$2-LEN(SOURCE!C2064) &gt;= 0, REPT(" ",lookups!$E$2-LEN(SOURCE!C2064)), "")&amp;
      SOURCE!D2064&amp;", "&amp; IF(lookups!$F$2-LEN(SOURCE!D2064) &gt;= 0, REPT(" ",lookups!$F$2-LEN(SOURCE!D2064)), "")&amp;
      SOURCE!E2064&amp;", "&amp; IF(lookups!$G$2-LEN(SOURCE!E2064) &gt;=0, REPT(" ",lookups!$G$2-LEN(SOURCE!E2064)), "")&amp;
      SOURCE!F2064&amp;", "&amp; IF(lookups!$H$2-LEN(SOURCE!F2064) &gt;= 0, REPT(" ",lookups!$H$2-LEN(SOURCE!F2064)+2), "")&amp;"("&amp;
      SUBSTITUTE(TEXT(SOURCE!G2064,"??0"),"  ","")&amp;" &lt;&lt; TAM_MAX_BITS) |"&amp; IF(lookups!$I$2-3 &gt;= 0, REPT(" ",MAX(1,lookups!$I$2-5+4+1-1-LEN(  IF(ISTEXT(SOURCE!H2064),SOURCE!H2064,  SUBSTITUTE(SUBSTITUTE(TEXT(SOURCE!H2064,"????0"),"  ","")," ",""))   ))), "")&amp;
       IF(ISTEXT(SOURCE!H2064),SOURCE!H2064, SUBSTITUTE(SUBSTITUTE(TEXT(SOURCE!H2064,"????0"),"  ","")," ",""))   &amp;","&amp; IF(lookups!$J$2-3 &gt;= 0, REPT(" ",lookups!$J$2-3-5), "")&amp;
      SOURCE!I2064&amp;
" | "&amp; IF(lookups!$K$2-LEN(SOURCE!I2064) &gt;= 0, REPT(" ",lookups!$K$2-LEN(SOURCE!I2064)), "")&amp;
      SOURCE!J2064&amp;      IF(lookups!$L$2-LEN(SOURCE!J2064) &gt;= 0, REPT(" ",lookups!$L$2-LEN(SOURCE!J2064)), "")&amp;
" | "&amp; IF(lookups!$K$2-LEN(SOURCE!I2064) &gt;= 0, REPT(" ",lookups!$K$2-LEN(SOURCE!I2064)), "")&amp;
      SOURCE!K2064&amp;      IF(lookups!$L$2-LEN(SOURCE!K2064) &gt;= 0, REPT(" ",lookups!$M$2-LEN(SOURCE!K2064)), "")&amp;
" | "&amp; SOURCE!L2064&amp;      IF(lookups!$O$2-LEN(SOURCE!L2064) &gt;= 0, REPT(" ",lookups!$O$2-LEN(SOURCE!L2064)), "")&amp;
" | "&amp; SOURCE!M2064&amp;      IF(lookups!$P$2-LEN(SOURCE!M2064) &gt;= 0, REPT(" ",lookups!$P$2-LEN(SOURCE!M2064)), "")&amp;
      "},"&amp;IF(SOURCE!O2064&lt;&gt;"",""&amp;SOURCE!O2064,"")
 )
)
)</f>
        <v>/* 2020 */  { fnSetSI_All,                  JC_SI_All,                   "PFX.All",                                     "PFX.All",                                     (0 &lt;&lt; TAM_MAX_BITS) |     0, CAT_FNCT | SLS_UNCHANGED | US_UNCHANGED | EIM_DISABLED | PTP_DISABLED     },</v>
      </c>
    </row>
    <row r="2065" spans="1:1">
      <c r="A2065" s="80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IF(lookups!$E$2-LEN(SOURCE!C2065) &gt;= 0, REPT(" ",lookups!$E$2-LEN(SOURCE!C2065)), "")&amp;
      SOURCE!D2065&amp;", "&amp; IF(lookups!$F$2-LEN(SOURCE!D2065) &gt;= 0, REPT(" ",lookups!$F$2-LEN(SOURCE!D2065)), "")&amp;
      SOURCE!E2065&amp;", "&amp; IF(lookups!$G$2-LEN(SOURCE!E2065) &gt;=0, REPT(" ",lookups!$G$2-LEN(SOURCE!E2065)), "")&amp;
      SOURCE!F2065&amp;", "&amp; IF(lookups!$H$2-LEN(SOURCE!F2065) &gt;= 0, REPT(" ",lookups!$H$2-LEN(SOURCE!F2065)+2), "")&amp;"("&amp;
      SUBSTITUTE(TEXT(SOURCE!G2065,"??0"),"  ","")&amp;" &lt;&lt; TAM_MAX_BITS) |"&amp; IF(lookups!$I$2-3 &gt;= 0, REPT(" ",MAX(1,lookups!$I$2-5+4+1-1-LEN(  IF(ISTEXT(SOURCE!H2065),SOURCE!H2065,  SUBSTITUTE(SUBSTITUTE(TEXT(SOURCE!H2065,"????0"),"  ","")," ",""))   ))), "")&amp;
       IF(ISTEXT(SOURCE!H2065),SOURCE!H2065, SUBSTITUTE(SUBSTITUTE(TEXT(SOURCE!H2065,"????0"),"  ","")," ",""))   &amp;","&amp; IF(lookups!$J$2-3 &gt;= 0, REPT(" ",lookups!$J$2-3-5), "")&amp;
      SOURCE!I2065&amp;
" | "&amp; IF(lookups!$K$2-LEN(SOURCE!I2065) &gt;= 0, REPT(" ",lookups!$K$2-LEN(SOURCE!I2065)), "")&amp;
      SOURCE!J2065&amp;      IF(lookups!$L$2-LEN(SOURCE!J2065) &gt;= 0, REPT(" ",lookups!$L$2-LEN(SOURCE!J2065)), "")&amp;
" | "&amp; IF(lookups!$K$2-LEN(SOURCE!I2065) &gt;= 0, REPT(" ",lookups!$K$2-LEN(SOURCE!I2065)), "")&amp;
      SOURCE!K2065&amp;      IF(lookups!$L$2-LEN(SOURCE!K2065) &gt;= 0, REPT(" ",lookups!$M$2-LEN(SOURCE!K2065)), "")&amp;
" | "&amp; SOURCE!L2065&amp;      IF(lookups!$O$2-LEN(SOURCE!L2065) &gt;= 0, REPT(" ",lookups!$O$2-LEN(SOURCE!L2065)), "")&amp;
" | "&amp; SOURCE!M2065&amp;      IF(lookups!$P$2-LEN(SOURCE!M2065) &gt;= 0, REPT(" ",lookups!$P$2-LEN(SOURCE!M2065)), "")&amp;
      "},"&amp;IF(SOURCE!O2065&lt;&gt;"",""&amp;SOURCE!O2065,"")
 )
)
)</f>
        <v>/* 2021 */  { fnKeysManagement,             USER_ARESET,                 "A.RESET",                                     "A.RESET",                                     (0 &lt;&lt; TAM_MAX_BITS) |     0, CAT_NONE | SLS_UNCHANGED | US_UNCHANGED | EIM_DISABLED | PTP_DISABLED     },</v>
      </c>
    </row>
    <row r="2066" spans="1:1">
      <c r="A2066" s="80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IF(lookups!$E$2-LEN(SOURCE!C2066) &gt;= 0, REPT(" ",lookups!$E$2-LEN(SOURCE!C2066)), "")&amp;
      SOURCE!D2066&amp;", "&amp; IF(lookups!$F$2-LEN(SOURCE!D2066) &gt;= 0, REPT(" ",lookups!$F$2-LEN(SOURCE!D2066)), "")&amp;
      SOURCE!E2066&amp;", "&amp; IF(lookups!$G$2-LEN(SOURCE!E2066) &gt;=0, REPT(" ",lookups!$G$2-LEN(SOURCE!E2066)), "")&amp;
      SOURCE!F2066&amp;", "&amp; IF(lookups!$H$2-LEN(SOURCE!F2066) &gt;= 0, REPT(" ",lookups!$H$2-LEN(SOURCE!F2066)+2), "")&amp;"("&amp;
      SUBSTITUTE(TEXT(SOURCE!G2066,"??0"),"  ","")&amp;" &lt;&lt; TAM_MAX_BITS) |"&amp; IF(lookups!$I$2-3 &gt;= 0, REPT(" ",MAX(1,lookups!$I$2-5+4+1-1-LEN(  IF(ISTEXT(SOURCE!H2066),SOURCE!H2066,  SUBSTITUTE(SUBSTITUTE(TEXT(SOURCE!H2066,"????0"),"  ","")," ",""))   ))), "")&amp;
       IF(ISTEXT(SOURCE!H2066),SOURCE!H2066, SUBSTITUTE(SUBSTITUTE(TEXT(SOURCE!H2066,"????0"),"  ","")," ",""))   &amp;","&amp; IF(lookups!$J$2-3 &gt;= 0, REPT(" ",lookups!$J$2-3-5), "")&amp;
      SOURCE!I2066&amp;
" | "&amp; IF(lookups!$K$2-LEN(SOURCE!I2066) &gt;= 0, REPT(" ",lookups!$K$2-LEN(SOURCE!I2066)), "")&amp;
      SOURCE!J2066&amp;      IF(lookups!$L$2-LEN(SOURCE!J2066) &gt;= 0, REPT(" ",lookups!$L$2-LEN(SOURCE!J2066)), "")&amp;
" | "&amp; IF(lookups!$K$2-LEN(SOURCE!I2066) &gt;= 0, REPT(" ",lookups!$K$2-LEN(SOURCE!I2066)), "")&amp;
      SOURCE!K2066&amp;      IF(lookups!$L$2-LEN(SOURCE!K2066) &gt;= 0, REPT(" ",lookups!$M$2-LEN(SOURCE!K2066)), "")&amp;
" | "&amp; SOURCE!L2066&amp;      IF(lookups!$O$2-LEN(SOURCE!L2066) &gt;= 0, REPT(" ",lookups!$O$2-LEN(SOURCE!L2066)), "")&amp;
" | "&amp; SOURCE!M2066&amp;      IF(lookups!$P$2-LEN(SOURCE!M2066) &gt;= 0, REPT(" ",lookups!$P$2-LEN(SOURCE!M2066)), "")&amp;
      "},"&amp;IF(SOURCE!O2066&lt;&gt;"",""&amp;SOURCE!O2066,"")
 )
)
)</f>
        <v>/* 2022 */  { fnKeysManagement,             USER_MRESET,                 "M.RESET",                                     "M.RESET",                                     (0 &lt;&lt; TAM_MAX_BITS) |     0, CAT_NONE | SLS_UNCHANGED | US_UNCHANGED | EIM_DISABLED | PTP_DISABLED     },</v>
      </c>
    </row>
    <row r="2067" spans="1:1">
      <c r="A2067" s="80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IF(lookups!$E$2-LEN(SOURCE!C2067) &gt;= 0, REPT(" ",lookups!$E$2-LEN(SOURCE!C2067)), "")&amp;
      SOURCE!D2067&amp;", "&amp; IF(lookups!$F$2-LEN(SOURCE!D2067) &gt;= 0, REPT(" ",lookups!$F$2-LEN(SOURCE!D2067)), "")&amp;
      SOURCE!E2067&amp;", "&amp; IF(lookups!$G$2-LEN(SOURCE!E2067) &gt;=0, REPT(" ",lookups!$G$2-LEN(SOURCE!E2067)), "")&amp;
      SOURCE!F2067&amp;", "&amp; IF(lookups!$H$2-LEN(SOURCE!F2067) &gt;= 0, REPT(" ",lookups!$H$2-LEN(SOURCE!F2067)+2), "")&amp;"("&amp;
      SUBSTITUTE(TEXT(SOURCE!G2067,"??0"),"  ","")&amp;" &lt;&lt; TAM_MAX_BITS) |"&amp; IF(lookups!$I$2-3 &gt;= 0, REPT(" ",MAX(1,lookups!$I$2-5+4+1-1-LEN(  IF(ISTEXT(SOURCE!H2067),SOURCE!H2067,  SUBSTITUTE(SUBSTITUTE(TEXT(SOURCE!H2067,"????0"),"  ","")," ",""))   ))), "")&amp;
       IF(ISTEXT(SOURCE!H2067),SOURCE!H2067, SUBSTITUTE(SUBSTITUTE(TEXT(SOURCE!H2067,"????0"),"  ","")," ",""))   &amp;","&amp; IF(lookups!$J$2-3 &gt;= 0, REPT(" ",lookups!$J$2-3-5), "")&amp;
      SOURCE!I2067&amp;
" | "&amp; IF(lookups!$K$2-LEN(SOURCE!I2067) &gt;= 0, REPT(" ",lookups!$K$2-LEN(SOURCE!I2067)), "")&amp;
      SOURCE!J2067&amp;      IF(lookups!$L$2-LEN(SOURCE!J2067) &gt;= 0, REPT(" ",lookups!$L$2-LEN(SOURCE!J2067)), "")&amp;
" | "&amp; IF(lookups!$K$2-LEN(SOURCE!I2067) &gt;= 0, REPT(" ",lookups!$K$2-LEN(SOURCE!I2067)), "")&amp;
      SOURCE!K2067&amp;      IF(lookups!$L$2-LEN(SOURCE!K2067) &gt;= 0, REPT(" ",lookups!$M$2-LEN(SOURCE!K2067)), "")&amp;
" | "&amp; SOURCE!L2067&amp;      IF(lookups!$O$2-LEN(SOURCE!L2067) &gt;= 0, REPT(" ",lookups!$O$2-LEN(SOURCE!L2067)), "")&amp;
" | "&amp; SOURCE!M2067&amp;      IF(lookups!$P$2-LEN(SOURCE!M2067) &gt;= 0, REPT(" ",lookups!$P$2-LEN(SOURCE!M2067)), "")&amp;
      "},"&amp;IF(SOURCE!O2067&lt;&gt;"",""&amp;SOURCE!O2067,"")
 )
)
)</f>
        <v>/* 2023 */  { fnKeysManagement,             USER_KRESET,                 "K.RESET",                                     "K.RESET",                                     (0 &lt;&lt; TAM_MAX_BITS) |     0, CAT_NONE | SLS_UNCHANGED | US_UNCHANGED | EIM_DISABLED | PTP_DISABLED     },</v>
      </c>
    </row>
    <row r="2068" spans="1:1">
      <c r="A2068" s="80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IF(lookups!$E$2-LEN(SOURCE!C2068) &gt;= 0, REPT(" ",lookups!$E$2-LEN(SOURCE!C2068)), "")&amp;
      SOURCE!D2068&amp;", "&amp; IF(lookups!$F$2-LEN(SOURCE!D2068) &gt;= 0, REPT(" ",lookups!$F$2-LEN(SOURCE!D2068)), "")&amp;
      SOURCE!E2068&amp;", "&amp; IF(lookups!$G$2-LEN(SOURCE!E2068) &gt;=0, REPT(" ",lookups!$G$2-LEN(SOURCE!E2068)), "")&amp;
      SOURCE!F2068&amp;", "&amp; IF(lookups!$H$2-LEN(SOURCE!F2068) &gt;= 0, REPT(" ",lookups!$H$2-LEN(SOURCE!F2068)+2), "")&amp;"("&amp;
      SUBSTITUTE(TEXT(SOURCE!G2068,"??0"),"  ","")&amp;" &lt;&lt; TAM_MAX_BITS) |"&amp; IF(lookups!$I$2-3 &gt;= 0, REPT(" ",MAX(1,lookups!$I$2-5+4+1-1-LEN(  IF(ISTEXT(SOURCE!H2068),SOURCE!H2068,  SUBSTITUTE(SUBSTITUTE(TEXT(SOURCE!H2068,"????0"),"  ","")," ",""))   ))), "")&amp;
       IF(ISTEXT(SOURCE!H2068),SOURCE!H2068, SUBSTITUTE(SUBSTITUTE(TEXT(SOURCE!H2068,"????0"),"  ","")," ",""))   &amp;","&amp; IF(lookups!$J$2-3 &gt;= 0, REPT(" ",lookups!$J$2-3-5), "")&amp;
      SOURCE!I2068&amp;
" | "&amp; IF(lookups!$K$2-LEN(SOURCE!I2068) &gt;= 0, REPT(" ",lookups!$K$2-LEN(SOURCE!I2068)), "")&amp;
      SOURCE!J2068&amp;      IF(lookups!$L$2-LEN(SOURCE!J2068) &gt;= 0, REPT(" ",lookups!$L$2-LEN(SOURCE!J2068)), "")&amp;
" | "&amp; IF(lookups!$K$2-LEN(SOURCE!I2068) &gt;= 0, REPT(" ",lookups!$K$2-LEN(SOURCE!I2068)), "")&amp;
      SOURCE!K2068&amp;      IF(lookups!$L$2-LEN(SOURCE!K2068) &gt;= 0, REPT(" ",lookups!$M$2-LEN(SOURCE!K2068)), "")&amp;
" | "&amp; SOURCE!L2068&amp;      IF(lookups!$O$2-LEN(SOURCE!L2068) &gt;= 0, REPT(" ",lookups!$O$2-LEN(SOURCE!L2068)), "")&amp;
" | "&amp; SOURCE!M2068&amp;      IF(lookups!$P$2-LEN(SOURCE!M2068) &gt;= 0, REPT(" ",lookups!$P$2-LEN(SOURCE!M2068)), "")&amp;
      "},"&amp;IF(SOURCE!O2068&lt;&gt;"",""&amp;SOURCE!O2068,"")
 )
)
)</f>
        <v>/* 2024 */  { fnPintg,                      NOPARAM,                     STD_SIGMA STD_y_BAR STD_DELTA "x",             STD_SIGMA STD_y_BAR STD_DELTA "x",             (0 &lt;&lt; TAM_MAX_BITS) |     0, CAT_NONE | SLS_UNCHANGED | US_UNCHANGED | EIM_DISABLED | PTP_DISABLED     },//GRAPH</v>
      </c>
    </row>
    <row r="2069" spans="1:1">
      <c r="A2069" s="80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IF(lookups!$E$2-LEN(SOURCE!C2069) &gt;= 0, REPT(" ",lookups!$E$2-LEN(SOURCE!C2069)), "")&amp;
      SOURCE!D2069&amp;", "&amp; IF(lookups!$F$2-LEN(SOURCE!D2069) &gt;= 0, REPT(" ",lookups!$F$2-LEN(SOURCE!D2069)), "")&amp;
      SOURCE!E2069&amp;", "&amp; IF(lookups!$G$2-LEN(SOURCE!E2069) &gt;=0, REPT(" ",lookups!$G$2-LEN(SOURCE!E2069)), "")&amp;
      SOURCE!F2069&amp;", "&amp; IF(lookups!$H$2-LEN(SOURCE!F2069) &gt;= 0, REPT(" ",lookups!$H$2-LEN(SOURCE!F2069)+2), "")&amp;"("&amp;
      SUBSTITUTE(TEXT(SOURCE!G2069,"??0"),"  ","")&amp;" &lt;&lt; TAM_MAX_BITS) |"&amp; IF(lookups!$I$2-3 &gt;= 0, REPT(" ",MAX(1,lookups!$I$2-5+4+1-1-LEN(  IF(ISTEXT(SOURCE!H2069),SOURCE!H2069,  SUBSTITUTE(SUBSTITUTE(TEXT(SOURCE!H2069,"????0"),"  ","")," ",""))   ))), "")&amp;
       IF(ISTEXT(SOURCE!H2069),SOURCE!H2069, SUBSTITUTE(SUBSTITUTE(TEXT(SOURCE!H2069,"????0"),"  ","")," ",""))   &amp;","&amp; IF(lookups!$J$2-3 &gt;= 0, REPT(" ",lookups!$J$2-3-5), "")&amp;
      SOURCE!I2069&amp;
" | "&amp; IF(lookups!$K$2-LEN(SOURCE!I2069) &gt;= 0, REPT(" ",lookups!$K$2-LEN(SOURCE!I2069)), "")&amp;
      SOURCE!J2069&amp;      IF(lookups!$L$2-LEN(SOURCE!J2069) &gt;= 0, REPT(" ",lookups!$L$2-LEN(SOURCE!J2069)), "")&amp;
" | "&amp; IF(lookups!$K$2-LEN(SOURCE!I2069) &gt;= 0, REPT(" ",lookups!$K$2-LEN(SOURCE!I2069)), "")&amp;
      SOURCE!K2069&amp;      IF(lookups!$L$2-LEN(SOURCE!K2069) &gt;= 0, REPT(" ",lookups!$M$2-LEN(SOURCE!K2069)), "")&amp;
" | "&amp; SOURCE!L2069&amp;      IF(lookups!$O$2-LEN(SOURCE!L2069) &gt;= 0, REPT(" ",lookups!$O$2-LEN(SOURCE!L2069)), "")&amp;
" | "&amp; SOURCE!M2069&amp;      IF(lookups!$P$2-LEN(SOURCE!M2069) &gt;= 0, REPT(" ",lookups!$P$2-LEN(SOURCE!M2069)), "")&amp;
      "},"&amp;IF(SOURCE!O2069&lt;&gt;"",""&amp;SOURCE!O2069,"")
 )
)
)</f>
        <v>/* 2025 */  { fnPdiff,                      NOPARAM,                     STD_DELTA "y/" STD_DELTA "x",                  STD_DELTA "y/" STD_DELTA "x",                  (0 &lt;&lt; TAM_MAX_BITS) |     0, CAT_NONE | SLS_UNCHANGED | US_UNCHANGED | EIM_DISABLED | PTP_DISABLED     },//GRAPH</v>
      </c>
    </row>
    <row r="2070" spans="1:1">
      <c r="A2070" s="80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IF(lookups!$E$2-LEN(SOURCE!C2070) &gt;= 0, REPT(" ",lookups!$E$2-LEN(SOURCE!C2070)), "")&amp;
      SOURCE!D2070&amp;", "&amp; IF(lookups!$F$2-LEN(SOURCE!D2070) &gt;= 0, REPT(" ",lookups!$F$2-LEN(SOURCE!D2070)), "")&amp;
      SOURCE!E2070&amp;", "&amp; IF(lookups!$G$2-LEN(SOURCE!E2070) &gt;=0, REPT(" ",lookups!$G$2-LEN(SOURCE!E2070)), "")&amp;
      SOURCE!F2070&amp;", "&amp; IF(lookups!$H$2-LEN(SOURCE!F2070) &gt;= 0, REPT(" ",lookups!$H$2-LEN(SOURCE!F2070)+2), "")&amp;"("&amp;
      SUBSTITUTE(TEXT(SOURCE!G2070,"??0"),"  ","")&amp;" &lt;&lt; TAM_MAX_BITS) |"&amp; IF(lookups!$I$2-3 &gt;= 0, REPT(" ",MAX(1,lookups!$I$2-5+4+1-1-LEN(  IF(ISTEXT(SOURCE!H2070),SOURCE!H2070,  SUBSTITUTE(SUBSTITUTE(TEXT(SOURCE!H2070,"????0"),"  ","")," ",""))   ))), "")&amp;
       IF(ISTEXT(SOURCE!H2070),SOURCE!H2070, SUBSTITUTE(SUBSTITUTE(TEXT(SOURCE!H2070,"????0"),"  ","")," ",""))   &amp;","&amp; IF(lookups!$J$2-3 &gt;= 0, REPT(" ",lookups!$J$2-3-5), "")&amp;
      SOURCE!I2070&amp;
" | "&amp; IF(lookups!$K$2-LEN(SOURCE!I2070) &gt;= 0, REPT(" ",lookups!$K$2-LEN(SOURCE!I2070)), "")&amp;
      SOURCE!J2070&amp;      IF(lookups!$L$2-LEN(SOURCE!J2070) &gt;= 0, REPT(" ",lookups!$L$2-LEN(SOURCE!J2070)), "")&amp;
" | "&amp; IF(lookups!$K$2-LEN(SOURCE!I2070) &gt;= 0, REPT(" ",lookups!$K$2-LEN(SOURCE!I2070)), "")&amp;
      SOURCE!K2070&amp;      IF(lookups!$L$2-LEN(SOURCE!K2070) &gt;= 0, REPT(" ",lookups!$M$2-LEN(SOURCE!K2070)), "")&amp;
" | "&amp; SOURCE!L2070&amp;      IF(lookups!$O$2-LEN(SOURCE!L2070) &gt;= 0, REPT(" ",lookups!$O$2-LEN(SOURCE!L2070)), "")&amp;
" | "&amp; SOURCE!M2070&amp;      IF(lookups!$P$2-LEN(SOURCE!M2070) &gt;= 0, REPT(" ",lookups!$P$2-LEN(SOURCE!M2070)), "")&amp;
      "},"&amp;IF(SOURCE!O2070&lt;&gt;"",""&amp;SOURCE!O2070,"")
 )
)
)</f>
        <v>/* 2026 */  { fnPrms,                       NOPARAM,                     "RMS",                                         "RMS",                                         (0 &lt;&lt; TAM_MAX_BITS) |     0, CAT_NONE | SLS_UNCHANGED | US_UNCHANGED | EIM_DISABLED | PTP_DISABLED     },//GRAPH</v>
      </c>
    </row>
    <row r="2071" spans="1:1">
      <c r="A2071" s="80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IF(lookups!$E$2-LEN(SOURCE!C2071) &gt;= 0, REPT(" ",lookups!$E$2-LEN(SOURCE!C2071)), "")&amp;
      SOURCE!D2071&amp;", "&amp; IF(lookups!$F$2-LEN(SOURCE!D2071) &gt;= 0, REPT(" ",lookups!$F$2-LEN(SOURCE!D2071)), "")&amp;
      SOURCE!E2071&amp;", "&amp; IF(lookups!$G$2-LEN(SOURCE!E2071) &gt;=0, REPT(" ",lookups!$G$2-LEN(SOURCE!E2071)), "")&amp;
      SOURCE!F2071&amp;", "&amp; IF(lookups!$H$2-LEN(SOURCE!F2071) &gt;= 0, REPT(" ",lookups!$H$2-LEN(SOURCE!F2071)+2), "")&amp;"("&amp;
      SUBSTITUTE(TEXT(SOURCE!G2071,"??0"),"  ","")&amp;" &lt;&lt; TAM_MAX_BITS) |"&amp; IF(lookups!$I$2-3 &gt;= 0, REPT(" ",MAX(1,lookups!$I$2-5+4+1-1-LEN(  IF(ISTEXT(SOURCE!H2071),SOURCE!H2071,  SUBSTITUTE(SUBSTITUTE(TEXT(SOURCE!H2071,"????0"),"  ","")," ",""))   ))), "")&amp;
       IF(ISTEXT(SOURCE!H2071),SOURCE!H2071, SUBSTITUTE(SUBSTITUTE(TEXT(SOURCE!H2071,"????0"),"  ","")," ",""))   &amp;","&amp; IF(lookups!$J$2-3 &gt;= 0, REPT(" ",lookups!$J$2-3-5), "")&amp;
      SOURCE!I2071&amp;
" | "&amp; IF(lookups!$K$2-LEN(SOURCE!I2071) &gt;= 0, REPT(" ",lookups!$K$2-LEN(SOURCE!I2071)), "")&amp;
      SOURCE!J2071&amp;      IF(lookups!$L$2-LEN(SOURCE!J2071) &gt;= 0, REPT(" ",lookups!$L$2-LEN(SOURCE!J2071)), "")&amp;
" | "&amp; IF(lookups!$K$2-LEN(SOURCE!I2071) &gt;= 0, REPT(" ",lookups!$K$2-LEN(SOURCE!I2071)), "")&amp;
      SOURCE!K2071&amp;      IF(lookups!$L$2-LEN(SOURCE!K2071) &gt;= 0, REPT(" ",lookups!$M$2-LEN(SOURCE!K2071)), "")&amp;
" | "&amp; SOURCE!L2071&amp;      IF(lookups!$O$2-LEN(SOURCE!L2071) &gt;= 0, REPT(" ",lookups!$O$2-LEN(SOURCE!L2071)), "")&amp;
" | "&amp; SOURCE!M2071&amp;      IF(lookups!$P$2-LEN(SOURCE!M2071) &gt;= 0, REPT(" ",lookups!$P$2-LEN(SOURCE!M2071)), "")&amp;
      "},"&amp;IF(SOURCE!O2071&lt;&gt;"",""&amp;SOURCE!O2071,"")
 )
)
)</f>
        <v>/* 2027 */  { fnPshade,                     NOPARAM,                     STD_INTEGRAL "AREA",                           STD_INTEGRAL "AREA",                           (0 &lt;&lt; TAM_MAX_BITS) |     0, CAT_NONE | SLS_UNCHANGED | US_UNCHANGED | EIM_DISABLED | PTP_DISABLED     },//GRAPH</v>
      </c>
    </row>
    <row r="2072" spans="1:1">
      <c r="A2072" s="80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IF(lookups!$E$2-LEN(SOURCE!C2072) &gt;= 0, REPT(" ",lookups!$E$2-LEN(SOURCE!C2072)), "")&amp;
      SOURCE!D2072&amp;", "&amp; IF(lookups!$F$2-LEN(SOURCE!D2072) &gt;= 0, REPT(" ",lookups!$F$2-LEN(SOURCE!D2072)), "")&amp;
      SOURCE!E2072&amp;", "&amp; IF(lookups!$G$2-LEN(SOURCE!E2072) &gt;=0, REPT(" ",lookups!$G$2-LEN(SOURCE!E2072)), "")&amp;
      SOURCE!F2072&amp;", "&amp; IF(lookups!$H$2-LEN(SOURCE!F2072) &gt;= 0, REPT(" ",lookups!$H$2-LEN(SOURCE!F2072)+2), "")&amp;"("&amp;
      SUBSTITUTE(TEXT(SOURCE!G2072,"??0"),"  ","")&amp;" &lt;&lt; TAM_MAX_BITS) |"&amp; IF(lookups!$I$2-3 &gt;= 0, REPT(" ",MAX(1,lookups!$I$2-5+4+1-1-LEN(  IF(ISTEXT(SOURCE!H2072),SOURCE!H2072,  SUBSTITUTE(SUBSTITUTE(TEXT(SOURCE!H2072,"????0"),"  ","")," ",""))   ))), "")&amp;
       IF(ISTEXT(SOURCE!H2072),SOURCE!H2072, SUBSTITUTE(SUBSTITUTE(TEXT(SOURCE!H2072,"????0"),"  ","")," ",""))   &amp;","&amp; IF(lookups!$J$2-3 &gt;= 0, REPT(" ",lookups!$J$2-3-5), "")&amp;
      SOURCE!I2072&amp;
" | "&amp; IF(lookups!$K$2-LEN(SOURCE!I2072) &gt;= 0, REPT(" ",lookups!$K$2-LEN(SOURCE!I2072)), "")&amp;
      SOURCE!J2072&amp;      IF(lookups!$L$2-LEN(SOURCE!J2072) &gt;= 0, REPT(" ",lookups!$L$2-LEN(SOURCE!J2072)), "")&amp;
" | "&amp; IF(lookups!$K$2-LEN(SOURCE!I2072) &gt;= 0, REPT(" ",lookups!$K$2-LEN(SOURCE!I2072)), "")&amp;
      SOURCE!K2072&amp;      IF(lookups!$L$2-LEN(SOURCE!K2072) &gt;= 0, REPT(" ",lookups!$M$2-LEN(SOURCE!K2072)), "")&amp;
" | "&amp; SOURCE!L2072&amp;      IF(lookups!$O$2-LEN(SOURCE!L2072) &gt;= 0, REPT(" ",lookups!$O$2-LEN(SOURCE!L2072)), "")&amp;
" | "&amp; SOURCE!M2072&amp;      IF(lookups!$P$2-LEN(SOURCE!M2072) &gt;= 0, REPT(" ",lookups!$P$2-LEN(SOURCE!M2072)), "")&amp;
      "},"&amp;IF(SOURCE!O2072&lt;&gt;"",""&amp;SOURCE!O2072,"")
 )
)
)</f>
        <v>/* 2028 */  { itemToBeCoded,                NOPARAM,                     "PLOTMNU",                                     "PLOTMNU",                                     (0 &lt;&lt; TAM_MAX_BITS) |     0, CAT_MENU | SLS_UNCHANGED | US_UNCHANGED | EIM_DISABLED | PTP_DISABLED     },</v>
      </c>
    </row>
    <row r="2073" spans="1:1">
      <c r="A2073" s="80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IF(lookups!$E$2-LEN(SOURCE!C2073) &gt;= 0, REPT(" ",lookups!$E$2-LEN(SOURCE!C2073)), "")&amp;
      SOURCE!D2073&amp;", "&amp; IF(lookups!$F$2-LEN(SOURCE!D2073) &gt;= 0, REPT(" ",lookups!$F$2-LEN(SOURCE!D2073)), "")&amp;
      SOURCE!E2073&amp;", "&amp; IF(lookups!$G$2-LEN(SOURCE!E2073) &gt;=0, REPT(" ",lookups!$G$2-LEN(SOURCE!E2073)), "")&amp;
      SOURCE!F2073&amp;", "&amp; IF(lookups!$H$2-LEN(SOURCE!F2073) &gt;= 0, REPT(" ",lookups!$H$2-LEN(SOURCE!F2073)+2), "")&amp;"("&amp;
      SUBSTITUTE(TEXT(SOURCE!G2073,"??0"),"  ","")&amp;" &lt;&lt; TAM_MAX_BITS) |"&amp; IF(lookups!$I$2-3 &gt;= 0, REPT(" ",MAX(1,lookups!$I$2-5+4+1-1-LEN(  IF(ISTEXT(SOURCE!H2073),SOURCE!H2073,  SUBSTITUTE(SUBSTITUTE(TEXT(SOURCE!H2073,"????0"),"  ","")," ",""))   ))), "")&amp;
       IF(ISTEXT(SOURCE!H2073),SOURCE!H2073, SUBSTITUTE(SUBSTITUTE(TEXT(SOURCE!H2073,"????0"),"  ","")," ",""))   &amp;","&amp; IF(lookups!$J$2-3 &gt;= 0, REPT(" ",lookups!$J$2-3-5), "")&amp;
      SOURCE!I2073&amp;
" | "&amp; IF(lookups!$K$2-LEN(SOURCE!I2073) &gt;= 0, REPT(" ",lookups!$K$2-LEN(SOURCE!I2073)), "")&amp;
      SOURCE!J2073&amp;      IF(lookups!$L$2-LEN(SOURCE!J2073) &gt;= 0, REPT(" ",lookups!$L$2-LEN(SOURCE!J2073)), "")&amp;
" | "&amp; IF(lookups!$K$2-LEN(SOURCE!I2073) &gt;= 0, REPT(" ",lookups!$K$2-LEN(SOURCE!I2073)), "")&amp;
      SOURCE!K2073&amp;      IF(lookups!$L$2-LEN(SOURCE!K2073) &gt;= 0, REPT(" ",lookups!$M$2-LEN(SOURCE!K2073)), "")&amp;
" | "&amp; SOURCE!L2073&amp;      IF(lookups!$O$2-LEN(SOURCE!L2073) &gt;= 0, REPT(" ",lookups!$O$2-LEN(SOURCE!L2073)), "")&amp;
" | "&amp; SOURCE!M2073&amp;      IF(lookups!$P$2-LEN(SOURCE!M2073) &gt;= 0, REPT(" ",lookups!$P$2-LEN(SOURCE!M2073)), "")&amp;
      "},"&amp;IF(SOURCE!O2073&lt;&gt;"",""&amp;SOURCE!O2073,"")
 )
)
)</f>
        <v>/* 2029 */  { SetSetting,                   JC_NL,                       "NUM",                                         "NUM",                                         (0 &lt;&lt; TAM_MAX_BITS) |     0, CAT_NONE | SLS_UNCHANGED | US_UNCHANGED | EIM_DISABLED | PTP_DISABLED     },</v>
      </c>
    </row>
    <row r="2074" spans="1:1">
      <c r="A2074" s="80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IF(lookups!$E$2-LEN(SOURCE!C2074) &gt;= 0, REPT(" ",lookups!$E$2-LEN(SOURCE!C2074)), "")&amp;
      SOURCE!D2074&amp;", "&amp; IF(lookups!$F$2-LEN(SOURCE!D2074) &gt;= 0, REPT(" ",lookups!$F$2-LEN(SOURCE!D2074)), "")&amp;
      SOURCE!E2074&amp;", "&amp; IF(lookups!$G$2-LEN(SOURCE!E2074) &gt;=0, REPT(" ",lookups!$G$2-LEN(SOURCE!E2074)), "")&amp;
      SOURCE!F2074&amp;", "&amp; IF(lookups!$H$2-LEN(SOURCE!F2074) &gt;= 0, REPT(" ",lookups!$H$2-LEN(SOURCE!F2074)+2), "")&amp;"("&amp;
      SUBSTITUTE(TEXT(SOURCE!G2074,"??0"),"  ","")&amp;" &lt;&lt; TAM_MAX_BITS) |"&amp; IF(lookups!$I$2-3 &gt;= 0, REPT(" ",MAX(1,lookups!$I$2-5+4+1-1-LEN(  IF(ISTEXT(SOURCE!H2074),SOURCE!H2074,  SUBSTITUTE(SUBSTITUTE(TEXT(SOURCE!H2074,"????0"),"  ","")," ",""))   ))), "")&amp;
       IF(ISTEXT(SOURCE!H2074),SOURCE!H2074, SUBSTITUTE(SUBSTITUTE(TEXT(SOURCE!H2074,"????0"),"  ","")," ",""))   &amp;","&amp; IF(lookups!$J$2-3 &gt;= 0, REPT(" ",lookups!$J$2-3-5), "")&amp;
      SOURCE!I2074&amp;
" | "&amp; IF(lookups!$K$2-LEN(SOURCE!I2074) &gt;= 0, REPT(" ",lookups!$K$2-LEN(SOURCE!I2074)), "")&amp;
      SOURCE!J2074&amp;      IF(lookups!$L$2-LEN(SOURCE!J2074) &gt;= 0, REPT(" ",lookups!$L$2-LEN(SOURCE!J2074)), "")&amp;
" | "&amp; IF(lookups!$K$2-LEN(SOURCE!I2074) &gt;= 0, REPT(" ",lookups!$K$2-LEN(SOURCE!I2074)), "")&amp;
      SOURCE!K2074&amp;      IF(lookups!$L$2-LEN(SOURCE!K2074) &gt;= 0, REPT(" ",lookups!$M$2-LEN(SOURCE!K2074)), "")&amp;
" | "&amp; SOURCE!L2074&amp;      IF(lookups!$O$2-LEN(SOURCE!L2074) &gt;= 0, REPT(" ",lookups!$O$2-LEN(SOURCE!L2074)), "")&amp;
" | "&amp; SOURCE!M2074&amp;      IF(lookups!$P$2-LEN(SOURCE!M2074) &gt;= 0, REPT(" ",lookups!$P$2-LEN(SOURCE!M2074)), "")&amp;
      "},"&amp;IF(SOURCE!O2074&lt;&gt;"",""&amp;SOURCE!O2074,"")
 )
)
)</f>
        <v>/* 2030 */  { itemToBeCoded,                NOPARAM,                     "",                                            "NLock",                                       (0 &lt;&lt; TAM_MAX_BITS) |     0, CAT_NONE | SLS_UNCHANGED | US_UNCHANGED | EIM_DISABLED | PTP_NONE         },</v>
      </c>
    </row>
    <row r="2075" spans="1:1">
      <c r="A2075" s="80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IF(lookups!$E$2-LEN(SOURCE!C2075) &gt;= 0, REPT(" ",lookups!$E$2-LEN(SOURCE!C2075)), "")&amp;
      SOURCE!D2075&amp;", "&amp; IF(lookups!$F$2-LEN(SOURCE!D2075) &gt;= 0, REPT(" ",lookups!$F$2-LEN(SOURCE!D2075)), "")&amp;
      SOURCE!E2075&amp;", "&amp; IF(lookups!$G$2-LEN(SOURCE!E2075) &gt;=0, REPT(" ",lookups!$G$2-LEN(SOURCE!E2075)), "")&amp;
      SOURCE!F2075&amp;", "&amp; IF(lookups!$H$2-LEN(SOURCE!F2075) &gt;= 0, REPT(" ",lookups!$H$2-LEN(SOURCE!F2075)+2), "")&amp;"("&amp;
      SUBSTITUTE(TEXT(SOURCE!G2075,"??0"),"  ","")&amp;" &lt;&lt; TAM_MAX_BITS) |"&amp; IF(lookups!$I$2-3 &gt;= 0, REPT(" ",MAX(1,lookups!$I$2-5+4+1-1-LEN(  IF(ISTEXT(SOURCE!H2075),SOURCE!H2075,  SUBSTITUTE(SUBSTITUTE(TEXT(SOURCE!H2075,"????0"),"  ","")," ",""))   ))), "")&amp;
       IF(ISTEXT(SOURCE!H2075),SOURCE!H2075, SUBSTITUTE(SUBSTITUTE(TEXT(SOURCE!H2075,"????0"),"  ","")," ",""))   &amp;","&amp; IF(lookups!$J$2-3 &gt;= 0, REPT(" ",lookups!$J$2-3-5), "")&amp;
      SOURCE!I2075&amp;
" | "&amp; IF(lookups!$K$2-LEN(SOURCE!I2075) &gt;= 0, REPT(" ",lookups!$K$2-LEN(SOURCE!I2075)), "")&amp;
      SOURCE!J2075&amp;      IF(lookups!$L$2-LEN(SOURCE!J2075) &gt;= 0, REPT(" ",lookups!$L$2-LEN(SOURCE!J2075)), "")&amp;
" | "&amp; IF(lookups!$K$2-LEN(SOURCE!I2075) &gt;= 0, REPT(" ",lookups!$K$2-LEN(SOURCE!I2075)), "")&amp;
      SOURCE!K2075&amp;      IF(lookups!$L$2-LEN(SOURCE!K2075) &gt;= 0, REPT(" ",lookups!$M$2-LEN(SOURCE!K2075)), "")&amp;
" | "&amp; SOURCE!L2075&amp;      IF(lookups!$O$2-LEN(SOURCE!L2075) &gt;= 0, REPT(" ",lookups!$O$2-LEN(SOURCE!L2075)), "")&amp;
" | "&amp; SOURCE!M2075&amp;      IF(lookups!$P$2-LEN(SOURCE!M2075) &gt;= 0, REPT(" ",lookups!$P$2-LEN(SOURCE!M2075)), "")&amp;
      "},"&amp;IF(SOURCE!O2075&lt;&gt;"",""&amp;SOURCE!O2075,"")
 )
)
)</f>
        <v>/* 2031 */  { itemToBeCoded,                NOPARAM,                     "",                                            "Nulock",                                      (0 &lt;&lt; TAM_MAX_BITS) |     0, CAT_NONE | SLS_UNCHANGED | US_UNCHANGED | EIM_DISABLED | PTP_NONE         },</v>
      </c>
    </row>
    <row r="2076" spans="1:1">
      <c r="A2076" s="80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IF(lookups!$E$2-LEN(SOURCE!C2076) &gt;= 0, REPT(" ",lookups!$E$2-LEN(SOURCE!C2076)), "")&amp;
      SOURCE!D2076&amp;", "&amp; IF(lookups!$F$2-LEN(SOURCE!D2076) &gt;= 0, REPT(" ",lookups!$F$2-LEN(SOURCE!D2076)), "")&amp;
      SOURCE!E2076&amp;", "&amp; IF(lookups!$G$2-LEN(SOURCE!E2076) &gt;=0, REPT(" ",lookups!$G$2-LEN(SOURCE!E2076)), "")&amp;
      SOURCE!F2076&amp;", "&amp; IF(lookups!$H$2-LEN(SOURCE!F2076) &gt;= 0, REPT(" ",lookups!$H$2-LEN(SOURCE!F2076)+2), "")&amp;"("&amp;
      SUBSTITUTE(TEXT(SOURCE!G2076,"??0"),"  ","")&amp;" &lt;&lt; TAM_MAX_BITS) |"&amp; IF(lookups!$I$2-3 &gt;= 0, REPT(" ",MAX(1,lookups!$I$2-5+4+1-1-LEN(  IF(ISTEXT(SOURCE!H2076),SOURCE!H2076,  SUBSTITUTE(SUBSTITUTE(TEXT(SOURCE!H2076,"????0"),"  ","")," ",""))   ))), "")&amp;
       IF(ISTEXT(SOURCE!H2076),SOURCE!H2076, SUBSTITUTE(SUBSTITUTE(TEXT(SOURCE!H2076,"????0"),"  ","")," ",""))   &amp;","&amp; IF(lookups!$J$2-3 &gt;= 0, REPT(" ",lookups!$J$2-3-5), "")&amp;
      SOURCE!I2076&amp;
" | "&amp; IF(lookups!$K$2-LEN(SOURCE!I2076) &gt;= 0, REPT(" ",lookups!$K$2-LEN(SOURCE!I2076)), "")&amp;
      SOURCE!J2076&amp;      IF(lookups!$L$2-LEN(SOURCE!J2076) &gt;= 0, REPT(" ",lookups!$L$2-LEN(SOURCE!J2076)), "")&amp;
" | "&amp; IF(lookups!$K$2-LEN(SOURCE!I2076) &gt;= 0, REPT(" ",lookups!$K$2-LEN(SOURCE!I2076)), "")&amp;
      SOURCE!K2076&amp;      IF(lookups!$L$2-LEN(SOURCE!K2076) &gt;= 0, REPT(" ",lookups!$M$2-LEN(SOURCE!K2076)), "")&amp;
" | "&amp; SOURCE!L2076&amp;      IF(lookups!$O$2-LEN(SOURCE!L2076) &gt;= 0, REPT(" ",lookups!$O$2-LEN(SOURCE!L2076)), "")&amp;
" | "&amp; SOURCE!M2076&amp;      IF(lookups!$P$2-LEN(SOURCE!M2076) &gt;= 0, REPT(" ",lookups!$P$2-LEN(SOURCE!M2076)), "")&amp;
      "},"&amp;IF(SOURCE!O2076&lt;&gt;"",""&amp;SOURCE!O2076,"")
 )
)
)</f>
        <v>/* 2032 */  { addItemToBuffer,              ITM_EEXCHR,                  "",                                            STD_SUB_E_OUTLINE,                             (0 &lt;&lt; TAM_MAX_BITS) |     0, CAT_NONE | SLS_UNCHANGED | US_UNCHANGED | EIM_DISABLED | PTP_DISABLED     },</v>
      </c>
    </row>
    <row r="2077" spans="1:1">
      <c r="A2077" s="80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IF(lookups!$E$2-LEN(SOURCE!C2077) &gt;= 0, REPT(" ",lookups!$E$2-LEN(SOURCE!C2077)), "")&amp;
      SOURCE!D2077&amp;", "&amp; IF(lookups!$F$2-LEN(SOURCE!D2077) &gt;= 0, REPT(" ",lookups!$F$2-LEN(SOURCE!D2077)), "")&amp;
      SOURCE!E2077&amp;", "&amp; IF(lookups!$G$2-LEN(SOURCE!E2077) &gt;=0, REPT(" ",lookups!$G$2-LEN(SOURCE!E2077)), "")&amp;
      SOURCE!F2077&amp;", "&amp; IF(lookups!$H$2-LEN(SOURCE!F2077) &gt;= 0, REPT(" ",lookups!$H$2-LEN(SOURCE!F2077)+2), "")&amp;"("&amp;
      SUBSTITUTE(TEXT(SOURCE!G2077,"??0"),"  ","")&amp;" &lt;&lt; TAM_MAX_BITS) |"&amp; IF(lookups!$I$2-3 &gt;= 0, REPT(" ",MAX(1,lookups!$I$2-5+4+1-1-LEN(  IF(ISTEXT(SOURCE!H2077),SOURCE!H2077,  SUBSTITUTE(SUBSTITUTE(TEXT(SOURCE!H2077,"????0"),"  ","")," ",""))   ))), "")&amp;
       IF(ISTEXT(SOURCE!H2077),SOURCE!H2077, SUBSTITUTE(SUBSTITUTE(TEXT(SOURCE!H2077,"????0"),"  ","")," ",""))   &amp;","&amp; IF(lookups!$J$2-3 &gt;= 0, REPT(" ",lookups!$J$2-3-5), "")&amp;
      SOURCE!I2077&amp;
" | "&amp; IF(lookups!$K$2-LEN(SOURCE!I2077) &gt;= 0, REPT(" ",lookups!$K$2-LEN(SOURCE!I2077)), "")&amp;
      SOURCE!J2077&amp;      IF(lookups!$L$2-LEN(SOURCE!J2077) &gt;= 0, REPT(" ",lookups!$L$2-LEN(SOURCE!J2077)), "")&amp;
" | "&amp; IF(lookups!$K$2-LEN(SOURCE!I2077) &gt;= 0, REPT(" ",lookups!$K$2-LEN(SOURCE!I2077)), "")&amp;
      SOURCE!K2077&amp;      IF(lookups!$L$2-LEN(SOURCE!K2077) &gt;= 0, REPT(" ",lookups!$M$2-LEN(SOURCE!K2077)), "")&amp;
" | "&amp; SOURCE!L2077&amp;      IF(lookups!$O$2-LEN(SOURCE!L2077) &gt;= 0, REPT(" ",lookups!$O$2-LEN(SOURCE!L2077)), "")&amp;
" | "&amp; SOURCE!M2077&amp;      IF(lookups!$P$2-LEN(SOURCE!M2077) &gt;= 0, REPT(" ",lookups!$P$2-LEN(SOURCE!M2077)), "")&amp;
      "},"&amp;IF(SOURCE!O2077&lt;&gt;"",""&amp;SOURCE!O2077,"")
 )
)
)</f>
        <v>/* 2033 */  { fnClGrf,                      NOPARAM,                     "CLGRF",                                       "CLGRF",                                       (0 &lt;&lt; TAM_MAX_BITS) |     0, CAT_FNCT | SLS_UNCHANGED | US_ENABLED   | EIM_DISABLED | PTP_DISABLED     },</v>
      </c>
    </row>
    <row r="2078" spans="1:1">
      <c r="A2078" s="80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IF(lookups!$E$2-LEN(SOURCE!C2078) &gt;= 0, REPT(" ",lookups!$E$2-LEN(SOURCE!C2078)), "")&amp;
      SOURCE!D2078&amp;", "&amp; IF(lookups!$F$2-LEN(SOURCE!D2078) &gt;= 0, REPT(" ",lookups!$F$2-LEN(SOURCE!D2078)), "")&amp;
      SOURCE!E2078&amp;", "&amp; IF(lookups!$G$2-LEN(SOURCE!E2078) &gt;=0, REPT(" ",lookups!$G$2-LEN(SOURCE!E2078)), "")&amp;
      SOURCE!F2078&amp;", "&amp; IF(lookups!$H$2-LEN(SOURCE!F2078) &gt;= 0, REPT(" ",lookups!$H$2-LEN(SOURCE!F2078)+2), "")&amp;"("&amp;
      SUBSTITUTE(TEXT(SOURCE!G2078,"??0"),"  ","")&amp;" &lt;&lt; TAM_MAX_BITS) |"&amp; IF(lookups!$I$2-3 &gt;= 0, REPT(" ",MAX(1,lookups!$I$2-5+4+1-1-LEN(  IF(ISTEXT(SOURCE!H2078),SOURCE!H2078,  SUBSTITUTE(SUBSTITUTE(TEXT(SOURCE!H2078,"????0"),"  ","")," ",""))   ))), "")&amp;
       IF(ISTEXT(SOURCE!H2078),SOURCE!H2078, SUBSTITUTE(SUBSTITUTE(TEXT(SOURCE!H2078,"????0"),"  ","")," ",""))   &amp;","&amp; IF(lookups!$J$2-3 &gt;= 0, REPT(" ",lookups!$J$2-3-5), "")&amp;
      SOURCE!I2078&amp;
" | "&amp; IF(lookups!$K$2-LEN(SOURCE!I2078) &gt;= 0, REPT(" ",lookups!$K$2-LEN(SOURCE!I2078)), "")&amp;
      SOURCE!J2078&amp;      IF(lookups!$L$2-LEN(SOURCE!J2078) &gt;= 0, REPT(" ",lookups!$L$2-LEN(SOURCE!J2078)), "")&amp;
" | "&amp; IF(lookups!$K$2-LEN(SOURCE!I2078) &gt;= 0, REPT(" ",lookups!$K$2-LEN(SOURCE!I2078)), "")&amp;
      SOURCE!K2078&amp;      IF(lookups!$L$2-LEN(SOURCE!K2078) &gt;= 0, REPT(" ",lookups!$M$2-LEN(SOURCE!K2078)), "")&amp;
" | "&amp; SOURCE!L2078&amp;      IF(lookups!$O$2-LEN(SOURCE!L2078) &gt;= 0, REPT(" ",lookups!$O$2-LEN(SOURCE!L2078)), "")&amp;
" | "&amp; SOURCE!M2078&amp;      IF(lookups!$P$2-LEN(SOURCE!M2078) &gt;= 0, REPT(" ",lookups!$P$2-LEN(SOURCE!M2078)), "")&amp;
      "},"&amp;IF(SOURCE!O2078&lt;&gt;"",""&amp;SOURCE!O2078,"")
 )
)
)</f>
        <v>/* 2034 */  { fnPzoom,                      1,                           "ZOOMx",                                       "ZOOMx",                                       (0 &lt;&lt; TAM_MAX_BITS) |     0, CAT_NONE | SLS_UNCHANGED | US_UNCHANGED | EIM_DISABLED | PTP_DISABLED     },//GRAPH</v>
      </c>
    </row>
    <row r="2079" spans="1:1">
      <c r="A2079" s="80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IF(lookups!$E$2-LEN(SOURCE!C2079) &gt;= 0, REPT(" ",lookups!$E$2-LEN(SOURCE!C2079)), "")&amp;
      SOURCE!D2079&amp;", "&amp; IF(lookups!$F$2-LEN(SOURCE!D2079) &gt;= 0, REPT(" ",lookups!$F$2-LEN(SOURCE!D2079)), "")&amp;
      SOURCE!E2079&amp;", "&amp; IF(lookups!$G$2-LEN(SOURCE!E2079) &gt;=0, REPT(" ",lookups!$G$2-LEN(SOURCE!E2079)), "")&amp;
      SOURCE!F2079&amp;", "&amp; IF(lookups!$H$2-LEN(SOURCE!F2079) &gt;= 0, REPT(" ",lookups!$H$2-LEN(SOURCE!F2079)+2), "")&amp;"("&amp;
      SUBSTITUTE(TEXT(SOURCE!G2079,"??0"),"  ","")&amp;" &lt;&lt; TAM_MAX_BITS) |"&amp; IF(lookups!$I$2-3 &gt;= 0, REPT(" ",MAX(1,lookups!$I$2-5+4+1-1-LEN(  IF(ISTEXT(SOURCE!H2079),SOURCE!H2079,  SUBSTITUTE(SUBSTITUTE(TEXT(SOURCE!H2079,"????0"),"  ","")," ",""))   ))), "")&amp;
       IF(ISTEXT(SOURCE!H2079),SOURCE!H2079, SUBSTITUTE(SUBSTITUTE(TEXT(SOURCE!H2079,"????0"),"  ","")," ",""))   &amp;","&amp; IF(lookups!$J$2-3 &gt;= 0, REPT(" ",lookups!$J$2-3-5), "")&amp;
      SOURCE!I2079&amp;
" | "&amp; IF(lookups!$K$2-LEN(SOURCE!I2079) &gt;= 0, REPT(" ",lookups!$K$2-LEN(SOURCE!I2079)), "")&amp;
      SOURCE!J2079&amp;      IF(lookups!$L$2-LEN(SOURCE!J2079) &gt;= 0, REPT(" ",lookups!$L$2-LEN(SOURCE!J2079)), "")&amp;
" | "&amp; IF(lookups!$K$2-LEN(SOURCE!I2079) &gt;= 0, REPT(" ",lookups!$K$2-LEN(SOURCE!I2079)), "")&amp;
      SOURCE!K2079&amp;      IF(lookups!$L$2-LEN(SOURCE!K2079) &gt;= 0, REPT(" ",lookups!$M$2-LEN(SOURCE!K2079)), "")&amp;
" | "&amp; SOURCE!L2079&amp;      IF(lookups!$O$2-LEN(SOURCE!L2079) &gt;= 0, REPT(" ",lookups!$O$2-LEN(SOURCE!L2079)), "")&amp;
" | "&amp; SOURCE!M2079&amp;      IF(lookups!$P$2-LEN(SOURCE!M2079) &gt;= 0, REPT(" ",lookups!$P$2-LEN(SOURCE!M2079)), "")&amp;
      "},"&amp;IF(SOURCE!O2079&lt;&gt;"",""&amp;SOURCE!O2079,"")
 )
)
)</f>
        <v>/* 2035 */  { fnPzoom,                      2,                           "ZOOMy",                                       "ZOOMy",                                       (0 &lt;&lt; TAM_MAX_BITS) |     0, CAT_NONE | SLS_UNCHANGED | US_UNCHANGED | EIM_DISABLED | PTP_DISABLED     },//GRAPH</v>
      </c>
    </row>
    <row r="2080" spans="1:1">
      <c r="A2080" s="80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IF(lookups!$E$2-LEN(SOURCE!C2080) &gt;= 0, REPT(" ",lookups!$E$2-LEN(SOURCE!C2080)), "")&amp;
      SOURCE!D2080&amp;", "&amp; IF(lookups!$F$2-LEN(SOURCE!D2080) &gt;= 0, REPT(" ",lookups!$F$2-LEN(SOURCE!D2080)), "")&amp;
      SOURCE!E2080&amp;", "&amp; IF(lookups!$G$2-LEN(SOURCE!E2080) &gt;=0, REPT(" ",lookups!$G$2-LEN(SOURCE!E2080)), "")&amp;
      SOURCE!F2080&amp;", "&amp; IF(lookups!$H$2-LEN(SOURCE!F2080) &gt;= 0, REPT(" ",lookups!$H$2-LEN(SOURCE!F2080)+2), "")&amp;"("&amp;
      SUBSTITUTE(TEXT(SOURCE!G2080,"??0"),"  ","")&amp;" &lt;&lt; TAM_MAX_BITS) |"&amp; IF(lookups!$I$2-3 &gt;= 0, REPT(" ",MAX(1,lookups!$I$2-5+4+1-1-LEN(  IF(ISTEXT(SOURCE!H2080),SOURCE!H2080,  SUBSTITUTE(SUBSTITUTE(TEXT(SOURCE!H2080,"????0"),"  ","")," ",""))   ))), "")&amp;
       IF(ISTEXT(SOURCE!H2080),SOURCE!H2080, SUBSTITUTE(SUBSTITUTE(TEXT(SOURCE!H2080,"????0"),"  ","")," ",""))   &amp;","&amp; IF(lookups!$J$2-3 &gt;= 0, REPT(" ",lookups!$J$2-3-5), "")&amp;
      SOURCE!I2080&amp;
" | "&amp; IF(lookups!$K$2-LEN(SOURCE!I2080) &gt;= 0, REPT(" ",lookups!$K$2-LEN(SOURCE!I2080)), "")&amp;
      SOURCE!J2080&amp;      IF(lookups!$L$2-LEN(SOURCE!J2080) &gt;= 0, REPT(" ",lookups!$L$2-LEN(SOURCE!J2080)), "")&amp;
" | "&amp; IF(lookups!$K$2-LEN(SOURCE!I2080) &gt;= 0, REPT(" ",lookups!$K$2-LEN(SOURCE!I2080)), "")&amp;
      SOURCE!K2080&amp;      IF(lookups!$L$2-LEN(SOURCE!K2080) &gt;= 0, REPT(" ",lookups!$M$2-LEN(SOURCE!K2080)), "")&amp;
" | "&amp; SOURCE!L2080&amp;      IF(lookups!$O$2-LEN(SOURCE!L2080) &gt;= 0, REPT(" ",lookups!$O$2-LEN(SOURCE!L2080)), "")&amp;
" | "&amp; SOURCE!M2080&amp;      IF(lookups!$P$2-LEN(SOURCE!M2080) &gt;= 0, REPT(" ",lookups!$P$2-LEN(SOURCE!M2080)), "")&amp;
      "},"&amp;IF(SOURCE!O2080&lt;&gt;"",""&amp;SOURCE!O2080,"")
 )
)
)</f>
        <v>/* 2036 */  { itemToBeCoded,                NOPARAM,                     "TRG",                                         "TRG",                                         (0 &lt;&lt; TAM_MAX_BITS) |     0, CAT_MENU | SLS_UNCHANGED | US_UNCHANGED | EIM_DISABLED | PTP_DISABLED     },</v>
      </c>
    </row>
    <row r="2081" spans="1:1">
      <c r="A2081" s="80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IF(lookups!$E$2-LEN(SOURCE!C2081) &gt;= 0, REPT(" ",lookups!$E$2-LEN(SOURCE!C2081)), "")&amp;
      SOURCE!D2081&amp;", "&amp; IF(lookups!$F$2-LEN(SOURCE!D2081) &gt;= 0, REPT(" ",lookups!$F$2-LEN(SOURCE!D2081)), "")&amp;
      SOURCE!E2081&amp;", "&amp; IF(lookups!$G$2-LEN(SOURCE!E2081) &gt;=0, REPT(" ",lookups!$G$2-LEN(SOURCE!E2081)), "")&amp;
      SOURCE!F2081&amp;", "&amp; IF(lookups!$H$2-LEN(SOURCE!F2081) &gt;= 0, REPT(" ",lookups!$H$2-LEN(SOURCE!F2081)+2), "")&amp;"("&amp;
      SUBSTITUTE(TEXT(SOURCE!G2081,"??0"),"  ","")&amp;" &lt;&lt; TAM_MAX_BITS) |"&amp; IF(lookups!$I$2-3 &gt;= 0, REPT(" ",MAX(1,lookups!$I$2-5+4+1-1-LEN(  IF(ISTEXT(SOURCE!H2081),SOURCE!H2081,  SUBSTITUTE(SUBSTITUTE(TEXT(SOURCE!H2081,"????0"),"  ","")," ",""))   ))), "")&amp;
       IF(ISTEXT(SOURCE!H2081),SOURCE!H2081, SUBSTITUTE(SUBSTITUTE(TEXT(SOURCE!H2081,"????0"),"  ","")," ",""))   &amp;","&amp; IF(lookups!$J$2-3 &gt;= 0, REPT(" ",lookups!$J$2-3-5), "")&amp;
      SOURCE!I2081&amp;
" | "&amp; IF(lookups!$K$2-LEN(SOURCE!I2081) &gt;= 0, REPT(" ",lookups!$K$2-LEN(SOURCE!I2081)), "")&amp;
      SOURCE!J2081&amp;      IF(lookups!$L$2-LEN(SOURCE!J2081) &gt;= 0, REPT(" ",lookups!$L$2-LEN(SOURCE!J2081)), "")&amp;
" | "&amp; IF(lookups!$K$2-LEN(SOURCE!I2081) &gt;= 0, REPT(" ",lookups!$K$2-LEN(SOURCE!I2081)), "")&amp;
      SOURCE!K2081&amp;      IF(lookups!$L$2-LEN(SOURCE!K2081) &gt;= 0, REPT(" ",lookups!$M$2-LEN(SOURCE!K2081)), "")&amp;
" | "&amp; SOURCE!L2081&amp;      IF(lookups!$O$2-LEN(SOURCE!L2081) &gt;= 0, REPT(" ",lookups!$O$2-LEN(SOURCE!L2081)), "")&amp;
" | "&amp; SOURCE!M2081&amp;      IF(lookups!$P$2-LEN(SOURCE!M2081) &gt;= 0, REPT(" ",lookups!$P$2-LEN(SOURCE!M2081)), "")&amp;
      "},"&amp;IF(SOURCE!O2081&lt;&gt;"",""&amp;SOURCE!O2081,"")
 )
)
)</f>
        <v>/* 2037 */  { itemToBeCoded,                NOPARAM,                     "SETUP",                                       "SETUP",                                       (0 &lt;&lt; TAM_MAX_BITS) |     0, CAT_MENU | SLS_UNCHANGED | US_UNCHANGED | EIM_DISABLED | PTP_DISABLED     },</v>
      </c>
    </row>
    <row r="2082" spans="1:1">
      <c r="A2082" s="80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IF(lookups!$E$2-LEN(SOURCE!C2082) &gt;= 0, REPT(" ",lookups!$E$2-LEN(SOURCE!C2082)), "")&amp;
      SOURCE!D2082&amp;", "&amp; IF(lookups!$F$2-LEN(SOURCE!D2082) &gt;= 0, REPT(" ",lookups!$F$2-LEN(SOURCE!D2082)), "")&amp;
      SOURCE!E2082&amp;", "&amp; IF(lookups!$G$2-LEN(SOURCE!E2082) &gt;=0, REPT(" ",lookups!$G$2-LEN(SOURCE!E2082)), "")&amp;
      SOURCE!F2082&amp;", "&amp; IF(lookups!$H$2-LEN(SOURCE!F2082) &gt;= 0, REPT(" ",lookups!$H$2-LEN(SOURCE!F2082)+2), "")&amp;"("&amp;
      SUBSTITUTE(TEXT(SOURCE!G2082,"??0"),"  ","")&amp;" &lt;&lt; TAM_MAX_BITS) |"&amp; IF(lookups!$I$2-3 &gt;= 0, REPT(" ",MAX(1,lookups!$I$2-5+4+1-1-LEN(  IF(ISTEXT(SOURCE!H2082),SOURCE!H2082,  SUBSTITUTE(SUBSTITUTE(TEXT(SOURCE!H2082,"????0"),"  ","")," ",""))   ))), "")&amp;
       IF(ISTEXT(SOURCE!H2082),SOURCE!H2082, SUBSTITUTE(SUBSTITUTE(TEXT(SOURCE!H2082,"????0"),"  ","")," ",""))   &amp;","&amp; IF(lookups!$J$2-3 &gt;= 0, REPT(" ",lookups!$J$2-3-5), "")&amp;
      SOURCE!I2082&amp;
" | "&amp; IF(lookups!$K$2-LEN(SOURCE!I2082) &gt;= 0, REPT(" ",lookups!$K$2-LEN(SOURCE!I2082)), "")&amp;
      SOURCE!J2082&amp;      IF(lookups!$L$2-LEN(SOURCE!J2082) &gt;= 0, REPT(" ",lookups!$L$2-LEN(SOURCE!J2082)), "")&amp;
" | "&amp; IF(lookups!$K$2-LEN(SOURCE!I2082) &gt;= 0, REPT(" ",lookups!$K$2-LEN(SOURCE!I2082)), "")&amp;
      SOURCE!K2082&amp;      IF(lookups!$L$2-LEN(SOURCE!K2082) &gt;= 0, REPT(" ",lookups!$M$2-LEN(SOURCE!K2082)), "")&amp;
" | "&amp; SOURCE!L2082&amp;      IF(lookups!$O$2-LEN(SOURCE!L2082) &gt;= 0, REPT(" ",lookups!$O$2-LEN(SOURCE!L2082)), "")&amp;
" | "&amp; SOURCE!M2082&amp;      IF(lookups!$P$2-LEN(SOURCE!M2082) &gt;= 0, REPT(" ",lookups!$P$2-LEN(SOURCE!M2082)), "")&amp;
      "},"&amp;IF(SOURCE!O2082&lt;&gt;"",""&amp;SOURCE!O2082,"")
 )
)
)</f>
        <v>/* 2038 */  { fnSafeReset,                  NOPARAM,                     "S.RESET",                                     "S.RESET",                                     (0 &lt;&lt; TAM_MAX_BITS) |     0, CAT_FNCT | SLS_ENABLED   | US_ENABLED   | EIM_DISABLED | PTP_DISABLED     },</v>
      </c>
    </row>
    <row r="2083" spans="1:1">
      <c r="A2083" s="80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IF(lookups!$E$2-LEN(SOURCE!C2083) &gt;= 0, REPT(" ",lookups!$E$2-LEN(SOURCE!C2083)), "")&amp;
      SOURCE!D2083&amp;", "&amp; IF(lookups!$F$2-LEN(SOURCE!D2083) &gt;= 0, REPT(" ",lookups!$F$2-LEN(SOURCE!D2083)), "")&amp;
      SOURCE!E2083&amp;", "&amp; IF(lookups!$G$2-LEN(SOURCE!E2083) &gt;=0, REPT(" ",lookups!$G$2-LEN(SOURCE!E2083)), "")&amp;
      SOURCE!F2083&amp;", "&amp; IF(lookups!$H$2-LEN(SOURCE!F2083) &gt;= 0, REPT(" ",lookups!$H$2-LEN(SOURCE!F2083)+2), "")&amp;"("&amp;
      SUBSTITUTE(TEXT(SOURCE!G2083,"??0"),"  ","")&amp;" &lt;&lt; TAM_MAX_BITS) |"&amp; IF(lookups!$I$2-3 &gt;= 0, REPT(" ",MAX(1,lookups!$I$2-5+4+1-1-LEN(  IF(ISTEXT(SOURCE!H2083),SOURCE!H2083,  SUBSTITUTE(SUBSTITUTE(TEXT(SOURCE!H2083,"????0"),"  ","")," ",""))   ))), "")&amp;
       IF(ISTEXT(SOURCE!H2083),SOURCE!H2083, SUBSTITUTE(SUBSTITUTE(TEXT(SOURCE!H2083,"????0"),"  ","")," ",""))   &amp;","&amp; IF(lookups!$J$2-3 &gt;= 0, REPT(" ",lookups!$J$2-3-5), "")&amp;
      SOURCE!I2083&amp;
" | "&amp; IF(lookups!$K$2-LEN(SOURCE!I2083) &gt;= 0, REPT(" ",lookups!$K$2-LEN(SOURCE!I2083)), "")&amp;
      SOURCE!J2083&amp;      IF(lookups!$L$2-LEN(SOURCE!J2083) &gt;= 0, REPT(" ",lookups!$L$2-LEN(SOURCE!J2083)), "")&amp;
" | "&amp; IF(lookups!$K$2-LEN(SOURCE!I2083) &gt;= 0, REPT(" ",lookups!$K$2-LEN(SOURCE!I2083)), "")&amp;
      SOURCE!K2083&amp;      IF(lookups!$L$2-LEN(SOURCE!K2083) &gt;= 0, REPT(" ",lookups!$M$2-LEN(SOURCE!K2083)), "")&amp;
" | "&amp; SOURCE!L2083&amp;      IF(lookups!$O$2-LEN(SOURCE!L2083) &gt;= 0, REPT(" ",lookups!$O$2-LEN(SOURCE!L2083)), "")&amp;
" | "&amp; SOURCE!M2083&amp;      IF(lookups!$P$2-LEN(SOURCE!M2083) &gt;= 0, REPT(" ",lookups!$P$2-LEN(SOURCE!M2083)), "")&amp;
      "},"&amp;IF(SOURCE!O2083&lt;&gt;"",""&amp;SOURCE!O2083,"")
 )
)
)</f>
        <v>/* 2039 */  { fnP_All_Regs,                 1,                           "PRN",                                         "PRN",                                         (0 &lt;&lt; TAM_MAX_BITS) |     0, CAT_FNCT | SLS_UNCHANGED | US_UNCHANGED | EIM_DISABLED | PTP_NONE         },</v>
      </c>
    </row>
    <row r="2084" spans="1:1">
      <c r="A2084" s="80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IF(lookups!$E$2-LEN(SOURCE!C2084) &gt;= 0, REPT(" ",lookups!$E$2-LEN(SOURCE!C2084)), "")&amp;
      SOURCE!D2084&amp;", "&amp; IF(lookups!$F$2-LEN(SOURCE!D2084) &gt;= 0, REPT(" ",lookups!$F$2-LEN(SOURCE!D2084)), "")&amp;
      SOURCE!E2084&amp;", "&amp; IF(lookups!$G$2-LEN(SOURCE!E2084) &gt;=0, REPT(" ",lookups!$G$2-LEN(SOURCE!E2084)), "")&amp;
      SOURCE!F2084&amp;", "&amp; IF(lookups!$H$2-LEN(SOURCE!F2084) &gt;= 0, REPT(" ",lookups!$H$2-LEN(SOURCE!F2084)+2), "")&amp;"("&amp;
      SUBSTITUTE(TEXT(SOURCE!G2084,"??0"),"  ","")&amp;" &lt;&lt; TAM_MAX_BITS) |"&amp; IF(lookups!$I$2-3 &gt;= 0, REPT(" ",MAX(1,lookups!$I$2-5+4+1-1-LEN(  IF(ISTEXT(SOURCE!H2084),SOURCE!H2084,  SUBSTITUTE(SUBSTITUTE(TEXT(SOURCE!H2084,"????0"),"  ","")," ",""))   ))), "")&amp;
       IF(ISTEXT(SOURCE!H2084),SOURCE!H2084, SUBSTITUTE(SUBSTITUTE(TEXT(SOURCE!H2084,"????0"),"  ","")," ",""))   &amp;","&amp; IF(lookups!$J$2-3 &gt;= 0, REPT(" ",lookups!$J$2-3-5), "")&amp;
      SOURCE!I2084&amp;
" | "&amp; IF(lookups!$K$2-LEN(SOURCE!I2084) &gt;= 0, REPT(" ",lookups!$K$2-LEN(SOURCE!I2084)), "")&amp;
      SOURCE!J2084&amp;      IF(lookups!$L$2-LEN(SOURCE!J2084) &gt;= 0, REPT(" ",lookups!$L$2-LEN(SOURCE!J2084)), "")&amp;
" | "&amp; IF(lookups!$K$2-LEN(SOURCE!I2084) &gt;= 0, REPT(" ",lookups!$K$2-LEN(SOURCE!I2084)), "")&amp;
      SOURCE!K2084&amp;      IF(lookups!$L$2-LEN(SOURCE!K2084) &gt;= 0, REPT(" ",lookups!$M$2-LEN(SOURCE!K2084)), "")&amp;
" | "&amp; SOURCE!L2084&amp;      IF(lookups!$O$2-LEN(SOURCE!L2084) &gt;= 0, REPT(" ",lookups!$O$2-LEN(SOURCE!L2084)), "")&amp;
" | "&amp; SOURCE!M2084&amp;      IF(lookups!$P$2-LEN(SOURCE!M2084) &gt;= 0, REPT(" ",lookups!$P$2-LEN(SOURCE!M2084)), "")&amp;
      "},"&amp;IF(SOURCE!O2084&lt;&gt;"",""&amp;SOURCE!O2084,"")
 )
)
)</f>
        <v>/* 2040 */  { graph_stat,                   NOPARAM,                     "PLSTAT",                                      "PLSTAT",                                      (0 &lt;&lt; TAM_MAX_BITS) |     0, CAT_FNCT | SLS_ENABLED   | US_ENABLED   | EIM_DISABLED | PTP_NONE         },</v>
      </c>
    </row>
    <row r="2085" spans="1:1">
      <c r="A2085" s="80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IF(lookups!$E$2-LEN(SOURCE!C2085) &gt;= 0, REPT(" ",lookups!$E$2-LEN(SOURCE!C2085)), "")&amp;
      SOURCE!D2085&amp;", "&amp; IF(lookups!$F$2-LEN(SOURCE!D2085) &gt;= 0, REPT(" ",lookups!$F$2-LEN(SOURCE!D2085)), "")&amp;
      SOURCE!E2085&amp;", "&amp; IF(lookups!$G$2-LEN(SOURCE!E2085) &gt;=0, REPT(" ",lookups!$G$2-LEN(SOURCE!E2085)), "")&amp;
      SOURCE!F2085&amp;", "&amp; IF(lookups!$H$2-LEN(SOURCE!F2085) &gt;= 0, REPT(" ",lookups!$H$2-LEN(SOURCE!F2085)+2), "")&amp;"("&amp;
      SUBSTITUTE(TEXT(SOURCE!G2085,"??0"),"  ","")&amp;" &lt;&lt; TAM_MAX_BITS) |"&amp; IF(lookups!$I$2-3 &gt;= 0, REPT(" ",MAX(1,lookups!$I$2-5+4+1-1-LEN(  IF(ISTEXT(SOURCE!H2085),SOURCE!H2085,  SUBSTITUTE(SUBSTITUTE(TEXT(SOURCE!H2085,"????0"),"  ","")," ",""))   ))), "")&amp;
       IF(ISTEXT(SOURCE!H2085),SOURCE!H2085, SUBSTITUTE(SUBSTITUTE(TEXT(SOURCE!H2085,"????0"),"  ","")," ",""))   &amp;","&amp; IF(lookups!$J$2-3 &gt;= 0, REPT(" ",lookups!$J$2-3-5), "")&amp;
      SOURCE!I2085&amp;
" | "&amp; IF(lookups!$K$2-LEN(SOURCE!I2085) &gt;= 0, REPT(" ",lookups!$K$2-LEN(SOURCE!I2085)), "")&amp;
      SOURCE!J2085&amp;      IF(lookups!$L$2-LEN(SOURCE!J2085) &gt;= 0, REPT(" ",lookups!$L$2-LEN(SOURCE!J2085)), "")&amp;
" | "&amp; IF(lookups!$K$2-LEN(SOURCE!I2085) &gt;= 0, REPT(" ",lookups!$K$2-LEN(SOURCE!I2085)), "")&amp;
      SOURCE!K2085&amp;      IF(lookups!$L$2-LEN(SOURCE!K2085) &gt;= 0, REPT(" ",lookups!$M$2-LEN(SOURCE!K2085)), "")&amp;
" | "&amp; SOURCE!L2085&amp;      IF(lookups!$O$2-LEN(SOURCE!L2085) &gt;= 0, REPT(" ",lookups!$O$2-LEN(SOURCE!L2085)), "")&amp;
" | "&amp; SOURCE!M2085&amp;      IF(lookups!$P$2-LEN(SOURCE!M2085) &gt;= 0, REPT(" ",lookups!$P$2-LEN(SOURCE!M2085)), "")&amp;
      "},"&amp;IF(SOURCE!O2085&lt;&gt;"",""&amp;SOURCE!O2085,"")
 )
)
)</f>
        <v>/* 2041 */  { fnJM,                         47,                          "M" STD_RIGHT_ARROW "zyx",                     "M" STD_RIGHT_ARROW "zyx",                     (0 &lt;&lt; TAM_MAX_BITS) |     0, CAT_FNCT | SLS_UNCHANGED | US_UNCHANGED | EIM_DISABLED | PTP_NONE         },</v>
      </c>
    </row>
    <row r="2086" spans="1:1">
      <c r="A2086" s="80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IF(lookups!$E$2-LEN(SOURCE!C2086) &gt;= 0, REPT(" ",lookups!$E$2-LEN(SOURCE!C2086)), "")&amp;
      SOURCE!D2086&amp;", "&amp; IF(lookups!$F$2-LEN(SOURCE!D2086) &gt;= 0, REPT(" ",lookups!$F$2-LEN(SOURCE!D2086)), "")&amp;
      SOURCE!E2086&amp;", "&amp; IF(lookups!$G$2-LEN(SOURCE!E2086) &gt;=0, REPT(" ",lookups!$G$2-LEN(SOURCE!E2086)), "")&amp;
      SOURCE!F2086&amp;", "&amp; IF(lookups!$H$2-LEN(SOURCE!F2086) &gt;= 0, REPT(" ",lookups!$H$2-LEN(SOURCE!F2086)+2), "")&amp;"("&amp;
      SUBSTITUTE(TEXT(SOURCE!G2086,"??0"),"  ","")&amp;" &lt;&lt; TAM_MAX_BITS) |"&amp; IF(lookups!$I$2-3 &gt;= 0, REPT(" ",MAX(1,lookups!$I$2-5+4+1-1-LEN(  IF(ISTEXT(SOURCE!H2086),SOURCE!H2086,  SUBSTITUTE(SUBSTITUTE(TEXT(SOURCE!H2086,"????0"),"  ","")," ",""))   ))), "")&amp;
       IF(ISTEXT(SOURCE!H2086),SOURCE!H2086, SUBSTITUTE(SUBSTITUTE(TEXT(SOURCE!H2086,"????0"),"  ","")," ",""))   &amp;","&amp; IF(lookups!$J$2-3 &gt;= 0, REPT(" ",lookups!$J$2-3-5), "")&amp;
      SOURCE!I2086&amp;
" | "&amp; IF(lookups!$K$2-LEN(SOURCE!I2086) &gt;= 0, REPT(" ",lookups!$K$2-LEN(SOURCE!I2086)), "")&amp;
      SOURCE!J2086&amp;      IF(lookups!$L$2-LEN(SOURCE!J2086) &gt;= 0, REPT(" ",lookups!$L$2-LEN(SOURCE!J2086)), "")&amp;
" | "&amp; IF(lookups!$K$2-LEN(SOURCE!I2086) &gt;= 0, REPT(" ",lookups!$K$2-LEN(SOURCE!I2086)), "")&amp;
      SOURCE!K2086&amp;      IF(lookups!$L$2-LEN(SOURCE!K2086) &gt;= 0, REPT(" ",lookups!$M$2-LEN(SOURCE!K2086)), "")&amp;
" | "&amp; SOURCE!L2086&amp;      IF(lookups!$O$2-LEN(SOURCE!L2086) &gt;= 0, REPT(" ",lookups!$O$2-LEN(SOURCE!L2086)), "")&amp;
" | "&amp; SOURCE!M2086&amp;      IF(lookups!$P$2-LEN(SOURCE!M2086) &gt;= 0, REPT(" ",lookups!$P$2-LEN(SOURCE!M2086)), "")&amp;
      "},"&amp;IF(SOURCE!O2086&lt;&gt;"",""&amp;SOURCE!O2086,"")
 )
)
)</f>
        <v>/* 2042 */  { fnPlotReset,                  NOPARAM,                     "PLTRST",                                      "PLTRST",                                      (0 &lt;&lt; TAM_MAX_BITS) |     0, CAT_FNCT | SLS_ENABLED   | US_ENABLED   | EIM_DISABLED | PTP_NONE         },</v>
      </c>
    </row>
    <row r="2087" spans="1:1">
      <c r="A2087" s="80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IF(lookups!$E$2-LEN(SOURCE!C2087) &gt;= 0, REPT(" ",lookups!$E$2-LEN(SOURCE!C2087)), "")&amp;
      SOURCE!D2087&amp;", "&amp; IF(lookups!$F$2-LEN(SOURCE!D2087) &gt;= 0, REPT(" ",lookups!$F$2-LEN(SOURCE!D2087)), "")&amp;
      SOURCE!E2087&amp;", "&amp; IF(lookups!$G$2-LEN(SOURCE!E2087) &gt;=0, REPT(" ",lookups!$G$2-LEN(SOURCE!E2087)), "")&amp;
      SOURCE!F2087&amp;", "&amp; IF(lookups!$H$2-LEN(SOURCE!F2087) &gt;= 0, REPT(" ",lookups!$H$2-LEN(SOURCE!F2087)+2), "")&amp;"("&amp;
      SUBSTITUTE(TEXT(SOURCE!G2087,"??0"),"  ","")&amp;" &lt;&lt; TAM_MAX_BITS) |"&amp; IF(lookups!$I$2-3 &gt;= 0, REPT(" ",MAX(1,lookups!$I$2-5+4+1-1-LEN(  IF(ISTEXT(SOURCE!H2087),SOURCE!H2087,  SUBSTITUTE(SUBSTITUTE(TEXT(SOURCE!H2087,"????0"),"  ","")," ",""))   ))), "")&amp;
       IF(ISTEXT(SOURCE!H2087),SOURCE!H2087, SUBSTITUTE(SUBSTITUTE(TEXT(SOURCE!H2087,"????0"),"  ","")," ",""))   &amp;","&amp; IF(lookups!$J$2-3 &gt;= 0, REPT(" ",lookups!$J$2-3-5), "")&amp;
      SOURCE!I2087&amp;
" | "&amp; IF(lookups!$K$2-LEN(SOURCE!I2087) &gt;= 0, REPT(" ",lookups!$K$2-LEN(SOURCE!I2087)), "")&amp;
      SOURCE!J2087&amp;      IF(lookups!$L$2-LEN(SOURCE!J2087) &gt;= 0, REPT(" ",lookups!$L$2-LEN(SOURCE!J2087)), "")&amp;
" | "&amp; IF(lookups!$K$2-LEN(SOURCE!I2087) &gt;= 0, REPT(" ",lookups!$K$2-LEN(SOURCE!I2087)), "")&amp;
      SOURCE!K2087&amp;      IF(lookups!$L$2-LEN(SOURCE!K2087) &gt;= 0, REPT(" ",lookups!$M$2-LEN(SOURCE!K2087)), "")&amp;
" | "&amp; SOURCE!L2087&amp;      IF(lookups!$O$2-LEN(SOURCE!L2087) &gt;= 0, REPT(" ",lookups!$O$2-LEN(SOURCE!L2087)), "")&amp;
" | "&amp; SOURCE!M2087&amp;      IF(lookups!$P$2-LEN(SOURCE!M2087) &gt;= 0, REPT(" ",lookups!$P$2-LEN(SOURCE!M2087)), "")&amp;
      "},"&amp;IF(SOURCE!O2087&lt;&gt;"",""&amp;SOURCE!O2087,"")
 )
)
)</f>
        <v>/* 2043 */  { runDMCPmenu,                  CONFIRMED,                   "DMCP",                                        "DMCP",                                        (0 &lt;&lt; TAM_MAX_BITS) |     0, CAT_FNCT | SLS_UNCHANGED | US_UNCHANGED | EIM_DISABLED | PTP_DISABLED     },</v>
      </c>
    </row>
    <row r="2088" spans="1:1">
      <c r="A2088" s="80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IF(lookups!$E$2-LEN(SOURCE!C2088) &gt;= 0, REPT(" ",lookups!$E$2-LEN(SOURCE!C2088)), "")&amp;
      SOURCE!D2088&amp;", "&amp; IF(lookups!$F$2-LEN(SOURCE!D2088) &gt;= 0, REPT(" ",lookups!$F$2-LEN(SOURCE!D2088)), "")&amp;
      SOURCE!E2088&amp;", "&amp; IF(lookups!$G$2-LEN(SOURCE!E2088) &gt;=0, REPT(" ",lookups!$G$2-LEN(SOURCE!E2088)), "")&amp;
      SOURCE!F2088&amp;", "&amp; IF(lookups!$H$2-LEN(SOURCE!F2088) &gt;= 0, REPT(" ",lookups!$H$2-LEN(SOURCE!F2088)+2), "")&amp;"("&amp;
      SUBSTITUTE(TEXT(SOURCE!G2088,"??0"),"  ","")&amp;" &lt;&lt; TAM_MAX_BITS) |"&amp; IF(lookups!$I$2-3 &gt;= 0, REPT(" ",MAX(1,lookups!$I$2-5+4+1-1-LEN(  IF(ISTEXT(SOURCE!H2088),SOURCE!H2088,  SUBSTITUTE(SUBSTITUTE(TEXT(SOURCE!H2088,"????0"),"  ","")," ",""))   ))), "")&amp;
       IF(ISTEXT(SOURCE!H2088),SOURCE!H2088, SUBSTITUTE(SUBSTITUTE(TEXT(SOURCE!H2088,"????0"),"  ","")," ",""))   &amp;","&amp; IF(lookups!$J$2-3 &gt;= 0, REPT(" ",lookups!$J$2-3-5), "")&amp;
      SOURCE!I2088&amp;
" | "&amp; IF(lookups!$K$2-LEN(SOURCE!I2088) &gt;= 0, REPT(" ",lookups!$K$2-LEN(SOURCE!I2088)), "")&amp;
      SOURCE!J2088&amp;      IF(lookups!$L$2-LEN(SOURCE!J2088) &gt;= 0, REPT(" ",lookups!$L$2-LEN(SOURCE!J2088)), "")&amp;
" | "&amp; IF(lookups!$K$2-LEN(SOURCE!I2088) &gt;= 0, REPT(" ",lookups!$K$2-LEN(SOURCE!I2088)), "")&amp;
      SOURCE!K2088&amp;      IF(lookups!$L$2-LEN(SOURCE!K2088) &gt;= 0, REPT(" ",lookups!$M$2-LEN(SOURCE!K2088)), "")&amp;
" | "&amp; SOURCE!L2088&amp;      IF(lookups!$O$2-LEN(SOURCE!L2088) &gt;= 0, REPT(" ",lookups!$O$2-LEN(SOURCE!L2088)), "")&amp;
" | "&amp; SOURCE!M2088&amp;      IF(lookups!$P$2-LEN(SOURCE!M2088) &gt;= 0, REPT(" ",lookups!$P$2-LEN(SOURCE!M2088)), "")&amp;
      "},"&amp;IF(SOURCE!O2088&lt;&gt;"",""&amp;SOURCE!O2088,"")
 )
)
)</f>
        <v>/* 2044 */  { activateUSBdisk,              CONFIRMED,                   "ActUSB",                                      "ActUSB",                                      (0 &lt;&lt; TAM_MAX_BITS) |     0, CAT_FNCT | SLS_UNCHANGED | US_UNCHANGED | EIM_DISABLED | PTP_DISABLED     },</v>
      </c>
    </row>
    <row r="2089" spans="1:1">
      <c r="A2089" s="80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IF(lookups!$E$2-LEN(SOURCE!C2089) &gt;= 0, REPT(" ",lookups!$E$2-LEN(SOURCE!C2089)), "")&amp;
      SOURCE!D2089&amp;", "&amp; IF(lookups!$F$2-LEN(SOURCE!D2089) &gt;= 0, REPT(" ",lookups!$F$2-LEN(SOURCE!D2089)), "")&amp;
      SOURCE!E2089&amp;", "&amp; IF(lookups!$G$2-LEN(SOURCE!E2089) &gt;=0, REPT(" ",lookups!$G$2-LEN(SOURCE!E2089)), "")&amp;
      SOURCE!F2089&amp;", "&amp; IF(lookups!$H$2-LEN(SOURCE!F2089) &gt;= 0, REPT(" ",lookups!$H$2-LEN(SOURCE!F2089)+2), "")&amp;"("&amp;
      SUBSTITUTE(TEXT(SOURCE!G2089,"??0"),"  ","")&amp;" &lt;&lt; TAM_MAX_BITS) |"&amp; IF(lookups!$I$2-3 &gt;= 0, REPT(" ",MAX(1,lookups!$I$2-5+4+1-1-LEN(  IF(ISTEXT(SOURCE!H2089),SOURCE!H2089,  SUBSTITUTE(SUBSTITUTE(TEXT(SOURCE!H2089,"????0"),"  ","")," ",""))   ))), "")&amp;
       IF(ISTEXT(SOURCE!H2089),SOURCE!H2089, SUBSTITUTE(SUBSTITUTE(TEXT(SOURCE!H2089,"????0"),"  ","")," ",""))   &amp;","&amp; IF(lookups!$J$2-3 &gt;= 0, REPT(" ",lookups!$J$2-3-5), "")&amp;
      SOURCE!I2089&amp;
" | "&amp; IF(lookups!$K$2-LEN(SOURCE!I2089) &gt;= 0, REPT(" ",lookups!$K$2-LEN(SOURCE!I2089)), "")&amp;
      SOURCE!J2089&amp;      IF(lookups!$L$2-LEN(SOURCE!J2089) &gt;= 0, REPT(" ",lookups!$L$2-LEN(SOURCE!J2089)), "")&amp;
" | "&amp; IF(lookups!$K$2-LEN(SOURCE!I2089) &gt;= 0, REPT(" ",lookups!$K$2-LEN(SOURCE!I2089)), "")&amp;
      SOURCE!K2089&amp;      IF(lookups!$L$2-LEN(SOURCE!K2089) &gt;= 0, REPT(" ",lookups!$M$2-LEN(SOURCE!K2089)), "")&amp;
" | "&amp; SOURCE!L2089&amp;      IF(lookups!$O$2-LEN(SOURCE!L2089) &gt;= 0, REPT(" ",lookups!$O$2-LEN(SOURCE!L2089)), "")&amp;
" | "&amp; SOURCE!M2089&amp;      IF(lookups!$P$2-LEN(SOURCE!M2089) &gt;= 0, REPT(" ",lookups!$P$2-LEN(SOURCE!M2089)), "")&amp;
      "},"&amp;IF(SOURCE!O2089&lt;&gt;"",""&amp;SOURCE!O2089,"")
 )
)
)</f>
        <v>/* 2045 */  { itemToBeCoded,                NOPARAM,                     "Speed:",                                      "Speed:",                                      (0 &lt;&lt; TAM_MAX_BITS) |     0, CAT_MENU | SLS_UNCHANGED | US_UNCHANGED | EIM_DISABLED | PTP_DISABLED     },</v>
      </c>
    </row>
    <row r="2090" spans="1:1">
      <c r="A2090" s="80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IF(lookups!$E$2-LEN(SOURCE!C2090) &gt;= 0, REPT(" ",lookups!$E$2-LEN(SOURCE!C2090)), "")&amp;
      SOURCE!D2090&amp;", "&amp; IF(lookups!$F$2-LEN(SOURCE!D2090) &gt;= 0, REPT(" ",lookups!$F$2-LEN(SOURCE!D2090)), "")&amp;
      SOURCE!E2090&amp;", "&amp; IF(lookups!$G$2-LEN(SOURCE!E2090) &gt;=0, REPT(" ",lookups!$G$2-LEN(SOURCE!E2090)), "")&amp;
      SOURCE!F2090&amp;", "&amp; IF(lookups!$H$2-LEN(SOURCE!F2090) &gt;= 0, REPT(" ",lookups!$H$2-LEN(SOURCE!F2090)+2), "")&amp;"("&amp;
      SUBSTITUTE(TEXT(SOURCE!G2090,"??0"),"  ","")&amp;" &lt;&lt; TAM_MAX_BITS) |"&amp; IF(lookups!$I$2-3 &gt;= 0, REPT(" ",MAX(1,lookups!$I$2-5+4+1-1-LEN(  IF(ISTEXT(SOURCE!H2090),SOURCE!H2090,  SUBSTITUTE(SUBSTITUTE(TEXT(SOURCE!H2090,"????0"),"  ","")," ",""))   ))), "")&amp;
       IF(ISTEXT(SOURCE!H2090),SOURCE!H2090, SUBSTITUTE(SUBSTITUTE(TEXT(SOURCE!H2090,"????0"),"  ","")," ",""))   &amp;","&amp; IF(lookups!$J$2-3 &gt;= 0, REPT(" ",lookups!$J$2-3-5), "")&amp;
      SOURCE!I2090&amp;
" | "&amp; IF(lookups!$K$2-LEN(SOURCE!I2090) &gt;= 0, REPT(" ",lookups!$K$2-LEN(SOURCE!I2090)), "")&amp;
      SOURCE!J2090&amp;      IF(lookups!$L$2-LEN(SOURCE!J2090) &gt;= 0, REPT(" ",lookups!$L$2-LEN(SOURCE!J2090)), "")&amp;
" | "&amp; IF(lookups!$K$2-LEN(SOURCE!I2090) &gt;= 0, REPT(" ",lookups!$K$2-LEN(SOURCE!I2090)), "")&amp;
      SOURCE!K2090&amp;      IF(lookups!$L$2-LEN(SOURCE!K2090) &gt;= 0, REPT(" ",lookups!$M$2-LEN(SOURCE!K2090)), "")&amp;
" | "&amp; SOURCE!L2090&amp;      IF(lookups!$O$2-LEN(SOURCE!L2090) &gt;= 0, REPT(" ",lookups!$O$2-LEN(SOURCE!L2090)), "")&amp;
" | "&amp; SOURCE!M2090&amp;      IF(lookups!$P$2-LEN(SOURCE!M2090) &gt;= 0, REPT(" ",lookups!$P$2-LEN(SOURCE!M2090)), "")&amp;
      "},"&amp;IF(SOURCE!O2090&lt;&gt;"",""&amp;SOURCE!O2090,"")
 )
)
)</f>
        <v>/* 2046 */  { itemToBeCoded,                NOPARAM,                     "Angle:",                                      "Angle:",                                      (0 &lt;&lt; TAM_MAX_BITS) |     0, CAT_MENU | SLS_UNCHANGED | US_UNCHANGED | EIM_DISABLED | PTP_DISABLED     },</v>
      </c>
    </row>
    <row r="2091" spans="1:1">
      <c r="A2091" s="80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IF(lookups!$E$2-LEN(SOURCE!C2091) &gt;= 0, REPT(" ",lookups!$E$2-LEN(SOURCE!C2091)), "")&amp;
      SOURCE!D2091&amp;", "&amp; IF(lookups!$F$2-LEN(SOURCE!D2091) &gt;= 0, REPT(" ",lookups!$F$2-LEN(SOURCE!D2091)), "")&amp;
      SOURCE!E2091&amp;", "&amp; IF(lookups!$G$2-LEN(SOURCE!E2091) &gt;=0, REPT(" ",lookups!$G$2-LEN(SOURCE!E2091)), "")&amp;
      SOURCE!F2091&amp;", "&amp; IF(lookups!$H$2-LEN(SOURCE!F2091) &gt;= 0, REPT(" ",lookups!$H$2-LEN(SOURCE!F2091)+2), "")&amp;"("&amp;
      SUBSTITUTE(TEXT(SOURCE!G2091,"??0"),"  ","")&amp;" &lt;&lt; TAM_MAX_BITS) |"&amp; IF(lookups!$I$2-3 &gt;= 0, REPT(" ",MAX(1,lookups!$I$2-5+4+1-1-LEN(  IF(ISTEXT(SOURCE!H2091),SOURCE!H2091,  SUBSTITUTE(SUBSTITUTE(TEXT(SOURCE!H2091,"????0"),"  ","")," ",""))   ))), "")&amp;
       IF(ISTEXT(SOURCE!H2091),SOURCE!H2091, SUBSTITUTE(SUBSTITUTE(TEXT(SOURCE!H2091,"????0"),"  ","")," ",""))   &amp;","&amp; IF(lookups!$J$2-3 &gt;= 0, REPT(" ",lookups!$J$2-3-5), "")&amp;
      SOURCE!I2091&amp;
" | "&amp; IF(lookups!$K$2-LEN(SOURCE!I2091) &gt;= 0, REPT(" ",lookups!$K$2-LEN(SOURCE!I2091)), "")&amp;
      SOURCE!J2091&amp;      IF(lookups!$L$2-LEN(SOURCE!J2091) &gt;= 0, REPT(" ",lookups!$L$2-LEN(SOURCE!J2091)), "")&amp;
" | "&amp; IF(lookups!$K$2-LEN(SOURCE!I2091) &gt;= 0, REPT(" ",lookups!$K$2-LEN(SOURCE!I2091)), "")&amp;
      SOURCE!K2091&amp;      IF(lookups!$L$2-LEN(SOURCE!K2091) &gt;= 0, REPT(" ",lookups!$M$2-LEN(SOURCE!K2091)), "")&amp;
" | "&amp; SOURCE!L2091&amp;      IF(lookups!$O$2-LEN(SOURCE!L2091) &gt;= 0, REPT(" ",lookups!$O$2-LEN(SOURCE!L2091)), "")&amp;
" | "&amp; SOURCE!M2091&amp;      IF(lookups!$P$2-LEN(SOURCE!M2091) &gt;= 0, REPT(" ",lookups!$P$2-LEN(SOURCE!M2091)), "")&amp;
      "},"&amp;IF(SOURCE!O2091&lt;&gt;"",""&amp;SOURCE!O2091,"")
 )
)
)</f>
        <v>/* 2047 */  { SetSetting,                   ITM_CPXRES1,                 "CPXRES1",                                     "CPXRES1",                                     (0 &lt;&lt; TAM_MAX_BITS) |     0, CAT_FNCT | SLS_UNCHANGED | US_UNCHANGED | EIM_DISABLED | PTP_NONE         },</v>
      </c>
    </row>
    <row r="2092" spans="1:1">
      <c r="A2092" s="80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IF(lookups!$E$2-LEN(SOURCE!C2092) &gt;= 0, REPT(" ",lookups!$E$2-LEN(SOURCE!C2092)), "")&amp;
      SOURCE!D2092&amp;", "&amp; IF(lookups!$F$2-LEN(SOURCE!D2092) &gt;= 0, REPT(" ",lookups!$F$2-LEN(SOURCE!D2092)), "")&amp;
      SOURCE!E2092&amp;", "&amp; IF(lookups!$G$2-LEN(SOURCE!E2092) &gt;=0, REPT(" ",lookups!$G$2-LEN(SOURCE!E2092)), "")&amp;
      SOURCE!F2092&amp;", "&amp; IF(lookups!$H$2-LEN(SOURCE!F2092) &gt;= 0, REPT(" ",lookups!$H$2-LEN(SOURCE!F2092)+2), "")&amp;"("&amp;
      SUBSTITUTE(TEXT(SOURCE!G2092,"??0"),"  ","")&amp;" &lt;&lt; TAM_MAX_BITS) |"&amp; IF(lookups!$I$2-3 &gt;= 0, REPT(" ",MAX(1,lookups!$I$2-5+4+1-1-LEN(  IF(ISTEXT(SOURCE!H2092),SOURCE!H2092,  SUBSTITUTE(SUBSTITUTE(TEXT(SOURCE!H2092,"????0"),"  ","")," ",""))   ))), "")&amp;
       IF(ISTEXT(SOURCE!H2092),SOURCE!H2092, SUBSTITUTE(SUBSTITUTE(TEXT(SOURCE!H2092,"????0"),"  ","")," ",""))   &amp;","&amp; IF(lookups!$J$2-3 &gt;= 0, REPT(" ",lookups!$J$2-3-5), "")&amp;
      SOURCE!I2092&amp;
" | "&amp; IF(lookups!$K$2-LEN(SOURCE!I2092) &gt;= 0, REPT(" ",lookups!$K$2-LEN(SOURCE!I2092)), "")&amp;
      SOURCE!J2092&amp;      IF(lookups!$L$2-LEN(SOURCE!J2092) &gt;= 0, REPT(" ",lookups!$L$2-LEN(SOURCE!J2092)), "")&amp;
" | "&amp; IF(lookups!$K$2-LEN(SOURCE!I2092) &gt;= 0, REPT(" ",lookups!$K$2-LEN(SOURCE!I2092)), "")&amp;
      SOURCE!K2092&amp;      IF(lookups!$L$2-LEN(SOURCE!K2092) &gt;= 0, REPT(" ",lookups!$M$2-LEN(SOURCE!K2092)), "")&amp;
" | "&amp; SOURCE!L2092&amp;      IF(lookups!$O$2-LEN(SOURCE!L2092) &gt;= 0, REPT(" ",lookups!$O$2-LEN(SOURCE!L2092)), "")&amp;
" | "&amp; SOURCE!M2092&amp;      IF(lookups!$P$2-LEN(SOURCE!M2092) &gt;= 0, REPT(" ",lookups!$P$2-LEN(SOURCE!M2092)), "")&amp;
      "},"&amp;IF(SOURCE!O2092&lt;&gt;"",""&amp;SOURCE!O2092,"")
 )
)
)</f>
        <v>/* 2048 */  { SetSetting,                   ITM_SPCRES1,                 "SPCRES1",                                     "SPCRES1",                                     (0 &lt;&lt; TAM_MAX_BITS) |     0, CAT_FNCT | SLS_UNCHANGED | US_UNCHANGED | EIM_DISABLED | PTP_NONE         },</v>
      </c>
    </row>
    <row r="2093" spans="1:1">
      <c r="A2093" s="80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IF(lookups!$E$2-LEN(SOURCE!C2093) &gt;= 0, REPT(" ",lookups!$E$2-LEN(SOURCE!C2093)), "")&amp;
      SOURCE!D2093&amp;", "&amp; IF(lookups!$F$2-LEN(SOURCE!D2093) &gt;= 0, REPT(" ",lookups!$F$2-LEN(SOURCE!D2093)), "")&amp;
      SOURCE!E2093&amp;", "&amp; IF(lookups!$G$2-LEN(SOURCE!E2093) &gt;=0, REPT(" ",lookups!$G$2-LEN(SOURCE!E2093)), "")&amp;
      SOURCE!F2093&amp;", "&amp; IF(lookups!$H$2-LEN(SOURCE!F2093) &gt;= 0, REPT(" ",lookups!$H$2-LEN(SOURCE!F2093)+2), "")&amp;"("&amp;
      SUBSTITUTE(TEXT(SOURCE!G2093,"??0"),"  ","")&amp;" &lt;&lt; TAM_MAX_BITS) |"&amp; IF(lookups!$I$2-3 &gt;= 0, REPT(" ",MAX(1,lookups!$I$2-5+4+1-1-LEN(  IF(ISTEXT(SOURCE!H2093),SOURCE!H2093,  SUBSTITUTE(SUBSTITUTE(TEXT(SOURCE!H2093,"????0"),"  ","")," ",""))   ))), "")&amp;
       IF(ISTEXT(SOURCE!H2093),SOURCE!H2093, SUBSTITUTE(SUBSTITUTE(TEXT(SOURCE!H2093,"????0"),"  ","")," ",""))   &amp;","&amp; IF(lookups!$J$2-3 &gt;= 0, REPT(" ",lookups!$J$2-3-5), "")&amp;
      SOURCE!I2093&amp;
" | "&amp; IF(lookups!$K$2-LEN(SOURCE!I2093) &gt;= 0, REPT(" ",lookups!$K$2-LEN(SOURCE!I2093)), "")&amp;
      SOURCE!J2093&amp;      IF(lookups!$L$2-LEN(SOURCE!J2093) &gt;= 0, REPT(" ",lookups!$L$2-LEN(SOURCE!J2093)), "")&amp;
" | "&amp; IF(lookups!$K$2-LEN(SOURCE!I2093) &gt;= 0, REPT(" ",lookups!$K$2-LEN(SOURCE!I2093)), "")&amp;
      SOURCE!K2093&amp;      IF(lookups!$L$2-LEN(SOURCE!K2093) &gt;= 0, REPT(" ",lookups!$M$2-LEN(SOURCE!K2093)), "")&amp;
" | "&amp; SOURCE!L2093&amp;      IF(lookups!$O$2-LEN(SOURCE!L2093) &gt;= 0, REPT(" ",lookups!$O$2-LEN(SOURCE!L2093)), "")&amp;
" | "&amp; SOURCE!M2093&amp;      IF(lookups!$P$2-LEN(SOURCE!M2093) &gt;= 0, REPT(" ",lookups!$P$2-LEN(SOURCE!M2093)), "")&amp;
      "},"&amp;IF(SOURCE!O2093&lt;&gt;"",""&amp;SOURCE!O2093,"")
 )
)
)</f>
        <v>/* 2049 */  { SetSetting,                   ITM_CPXRES0,                 "CPXRES0",                                     "CPXRES0",                                     (0 &lt;&lt; TAM_MAX_BITS) |     0, CAT_FNCT | SLS_UNCHANGED | US_UNCHANGED | EIM_DISABLED | PTP_NONE         },</v>
      </c>
    </row>
    <row r="2094" spans="1:1">
      <c r="A2094" s="80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IF(lookups!$E$2-LEN(SOURCE!C2094) &gt;= 0, REPT(" ",lookups!$E$2-LEN(SOURCE!C2094)), "")&amp;
      SOURCE!D2094&amp;", "&amp; IF(lookups!$F$2-LEN(SOURCE!D2094) &gt;= 0, REPT(" ",lookups!$F$2-LEN(SOURCE!D2094)), "")&amp;
      SOURCE!E2094&amp;", "&amp; IF(lookups!$G$2-LEN(SOURCE!E2094) &gt;=0, REPT(" ",lookups!$G$2-LEN(SOURCE!E2094)), "")&amp;
      SOURCE!F2094&amp;", "&amp; IF(lookups!$H$2-LEN(SOURCE!F2094) &gt;= 0, REPT(" ",lookups!$H$2-LEN(SOURCE!F2094)+2), "")&amp;"("&amp;
      SUBSTITUTE(TEXT(SOURCE!G2094,"??0"),"  ","")&amp;" &lt;&lt; TAM_MAX_BITS) |"&amp; IF(lookups!$I$2-3 &gt;= 0, REPT(" ",MAX(1,lookups!$I$2-5+4+1-1-LEN(  IF(ISTEXT(SOURCE!H2094),SOURCE!H2094,  SUBSTITUTE(SUBSTITUTE(TEXT(SOURCE!H2094,"????0"),"  ","")," ",""))   ))), "")&amp;
       IF(ISTEXT(SOURCE!H2094),SOURCE!H2094, SUBSTITUTE(SUBSTITUTE(TEXT(SOURCE!H2094,"????0"),"  ","")," ",""))   &amp;","&amp; IF(lookups!$J$2-3 &gt;= 0, REPT(" ",lookups!$J$2-3-5), "")&amp;
      SOURCE!I2094&amp;
" | "&amp; IF(lookups!$K$2-LEN(SOURCE!I2094) &gt;= 0, REPT(" ",lookups!$K$2-LEN(SOURCE!I2094)), "")&amp;
      SOURCE!J2094&amp;      IF(lookups!$L$2-LEN(SOURCE!J2094) &gt;= 0, REPT(" ",lookups!$L$2-LEN(SOURCE!J2094)), "")&amp;
" | "&amp; IF(lookups!$K$2-LEN(SOURCE!I2094) &gt;= 0, REPT(" ",lookups!$K$2-LEN(SOURCE!I2094)), "")&amp;
      SOURCE!K2094&amp;      IF(lookups!$L$2-LEN(SOURCE!K2094) &gt;= 0, REPT(" ",lookups!$M$2-LEN(SOURCE!K2094)), "")&amp;
" | "&amp; SOURCE!L2094&amp;      IF(lookups!$O$2-LEN(SOURCE!L2094) &gt;= 0, REPT(" ",lookups!$O$2-LEN(SOURCE!L2094)), "")&amp;
" | "&amp; SOURCE!M2094&amp;      IF(lookups!$P$2-LEN(SOURCE!M2094) &gt;= 0, REPT(" ",lookups!$P$2-LEN(SOURCE!M2094)), "")&amp;
      "},"&amp;IF(SOURCE!O2094&lt;&gt;"",""&amp;SOURCE!O2094,"")
 )
)
)</f>
        <v>/* 2050 */  { SetSetting,                   ITM_SPCRES0,                 "SPCRES0",                                     "SPCRES0",                                     (0 &lt;&lt; TAM_MAX_BITS) |     0, CAT_FNCT | SLS_UNCHANGED | US_UNCHANGED | EIM_DISABLED | PTP_NONE         },</v>
      </c>
    </row>
    <row r="2095" spans="1:1">
      <c r="A2095" s="80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IF(lookups!$E$2-LEN(SOURCE!C2095) &gt;= 0, REPT(" ",lookups!$E$2-LEN(SOURCE!C2095)), "")&amp;
      SOURCE!D2095&amp;", "&amp; IF(lookups!$F$2-LEN(SOURCE!D2095) &gt;= 0, REPT(" ",lookups!$F$2-LEN(SOURCE!D2095)), "")&amp;
      SOURCE!E2095&amp;", "&amp; IF(lookups!$G$2-LEN(SOURCE!E2095) &gt;=0, REPT(" ",lookups!$G$2-LEN(SOURCE!E2095)), "")&amp;
      SOURCE!F2095&amp;", "&amp; IF(lookups!$H$2-LEN(SOURCE!F2095) &gt;= 0, REPT(" ",lookups!$H$2-LEN(SOURCE!F2095)+2), "")&amp;"("&amp;
      SUBSTITUTE(TEXT(SOURCE!G2095,"??0"),"  ","")&amp;" &lt;&lt; TAM_MAX_BITS) |"&amp; IF(lookups!$I$2-3 &gt;= 0, REPT(" ",MAX(1,lookups!$I$2-5+4+1-1-LEN(  IF(ISTEXT(SOURCE!H2095),SOURCE!H2095,  SUBSTITUTE(SUBSTITUTE(TEXT(SOURCE!H2095,"????0"),"  ","")," ",""))   ))), "")&amp;
       IF(ISTEXT(SOURCE!H2095),SOURCE!H2095, SUBSTITUTE(SUBSTITUTE(TEXT(SOURCE!H2095,"????0"),"  ","")," ",""))   &amp;","&amp; IF(lookups!$J$2-3 &gt;= 0, REPT(" ",lookups!$J$2-3-5), "")&amp;
      SOURCE!I2095&amp;
" | "&amp; IF(lookups!$K$2-LEN(SOURCE!I2095) &gt;= 0, REPT(" ",lookups!$K$2-LEN(SOURCE!I2095)), "")&amp;
      SOURCE!J2095&amp;      IF(lookups!$L$2-LEN(SOURCE!J2095) &gt;= 0, REPT(" ",lookups!$L$2-LEN(SOURCE!J2095)), "")&amp;
" | "&amp; IF(lookups!$K$2-LEN(SOURCE!I2095) &gt;= 0, REPT(" ",lookups!$K$2-LEN(SOURCE!I2095)), "")&amp;
      SOURCE!K2095&amp;      IF(lookups!$L$2-LEN(SOURCE!K2095) &gt;= 0, REPT(" ",lookups!$M$2-LEN(SOURCE!K2095)), "")&amp;
" | "&amp; SOURCE!L2095&amp;      IF(lookups!$O$2-LEN(SOURCE!L2095) &gt;= 0, REPT(" ",lookups!$O$2-LEN(SOURCE!L2095)), "")&amp;
" | "&amp; SOURCE!M2095&amp;      IF(lookups!$P$2-LEN(SOURCE!M2095) &gt;= 0, REPT(" ",lookups!$P$2-LEN(SOURCE!M2095)), "")&amp;
      "},"&amp;IF(SOURCE!O2095&lt;&gt;"",""&amp;SOURCE!O2095,"")
 )
)
)</f>
        <v>/* 2051 */  { SetSetting,                   ITM_PRTACT1,                 "PRON",                                        "PRON",                                        (0 &lt;&lt; TAM_MAX_BITS) |     0, CAT_FNCT | SLS_UNCHANGED | US_UNCHANGED | EIM_DISABLED | PTP_NONE         },</v>
      </c>
    </row>
    <row r="2096" spans="1:1">
      <c r="A2096" s="80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IF(lookups!$E$2-LEN(SOURCE!C2096) &gt;= 0, REPT(" ",lookups!$E$2-LEN(SOURCE!C2096)), "")&amp;
      SOURCE!D2096&amp;", "&amp; IF(lookups!$F$2-LEN(SOURCE!D2096) &gt;= 0, REPT(" ",lookups!$F$2-LEN(SOURCE!D2096)), "")&amp;
      SOURCE!E2096&amp;", "&amp; IF(lookups!$G$2-LEN(SOURCE!E2096) &gt;=0, REPT(" ",lookups!$G$2-LEN(SOURCE!E2096)), "")&amp;
      SOURCE!F2096&amp;", "&amp; IF(lookups!$H$2-LEN(SOURCE!F2096) &gt;= 0, REPT(" ",lookups!$H$2-LEN(SOURCE!F2096)+2), "")&amp;"("&amp;
      SUBSTITUTE(TEXT(SOURCE!G2096,"??0"),"  ","")&amp;" &lt;&lt; TAM_MAX_BITS) |"&amp; IF(lookups!$I$2-3 &gt;= 0, REPT(" ",MAX(1,lookups!$I$2-5+4+1-1-LEN(  IF(ISTEXT(SOURCE!H2096),SOURCE!H2096,  SUBSTITUTE(SUBSTITUTE(TEXT(SOURCE!H2096,"????0"),"  ","")," ",""))   ))), "")&amp;
       IF(ISTEXT(SOURCE!H2096),SOURCE!H2096, SUBSTITUTE(SUBSTITUTE(TEXT(SOURCE!H2096,"????0"),"  ","")," ",""))   &amp;","&amp; IF(lookups!$J$2-3 &gt;= 0, REPT(" ",lookups!$J$2-3-5), "")&amp;
      SOURCE!I2096&amp;
" | "&amp; IF(lookups!$K$2-LEN(SOURCE!I2096) &gt;= 0, REPT(" ",lookups!$K$2-LEN(SOURCE!I2096)), "")&amp;
      SOURCE!J2096&amp;      IF(lookups!$L$2-LEN(SOURCE!J2096) &gt;= 0, REPT(" ",lookups!$L$2-LEN(SOURCE!J2096)), "")&amp;
" | "&amp; IF(lookups!$K$2-LEN(SOURCE!I2096) &gt;= 0, REPT(" ",lookups!$K$2-LEN(SOURCE!I2096)), "")&amp;
      SOURCE!K2096&amp;      IF(lookups!$L$2-LEN(SOURCE!K2096) &gt;= 0, REPT(" ",lookups!$M$2-LEN(SOURCE!K2096)), "")&amp;
" | "&amp; SOURCE!L2096&amp;      IF(lookups!$O$2-LEN(SOURCE!L2096) &gt;= 0, REPT(" ",lookups!$O$2-LEN(SOURCE!L2096)), "")&amp;
" | "&amp; SOURCE!M2096&amp;      IF(lookups!$P$2-LEN(SOURCE!M2096) &gt;= 0, REPT(" ",lookups!$P$2-LEN(SOURCE!M2096)), "")&amp;
      "},"&amp;IF(SOURCE!O2096&lt;&gt;"",""&amp;SOURCE!O2096,"")
 )
)
)</f>
        <v>/* 2052 */  { SetSetting,                   ITM_PRTACT0,                 "PROFF",                                       "PROFF",                                       (0 &lt;&lt; TAM_MAX_BITS) |     0, CAT_FNCT | SLS_UNCHANGED | US_UNCHANGED | EIM_DISABLED | PTP_NONE         },</v>
      </c>
    </row>
    <row r="2097" spans="1:1">
      <c r="A2097" s="80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IF(lookups!$E$2-LEN(SOURCE!C2097) &gt;= 0, REPT(" ",lookups!$E$2-LEN(SOURCE!C2097)), "")&amp;
      SOURCE!D2097&amp;", "&amp; IF(lookups!$F$2-LEN(SOURCE!D2097) &gt;= 0, REPT(" ",lookups!$F$2-LEN(SOURCE!D2097)), "")&amp;
      SOURCE!E2097&amp;", "&amp; IF(lookups!$G$2-LEN(SOURCE!E2097) &gt;=0, REPT(" ",lookups!$G$2-LEN(SOURCE!E2097)), "")&amp;
      SOURCE!F2097&amp;", "&amp; IF(lookups!$H$2-LEN(SOURCE!F2097) &gt;= 0, REPT(" ",lookups!$H$2-LEN(SOURCE!F2097)+2), "")&amp;"("&amp;
      SUBSTITUTE(TEXT(SOURCE!G2097,"??0"),"  ","")&amp;" &lt;&lt; TAM_MAX_BITS) |"&amp; IF(lookups!$I$2-3 &gt;= 0, REPT(" ",MAX(1,lookups!$I$2-5+4+1-1-LEN(  IF(ISTEXT(SOURCE!H2097),SOURCE!H2097,  SUBSTITUTE(SUBSTITUTE(TEXT(SOURCE!H2097,"????0"),"  ","")," ",""))   ))), "")&amp;
       IF(ISTEXT(SOURCE!H2097),SOURCE!H2097, SUBSTITUTE(SUBSTITUTE(TEXT(SOURCE!H2097,"????0"),"  ","")," ",""))   &amp;","&amp; IF(lookups!$J$2-3 &gt;= 0, REPT(" ",lookups!$J$2-3-5), "")&amp;
      SOURCE!I2097&amp;
" | "&amp; IF(lookups!$K$2-LEN(SOURCE!I2097) &gt;= 0, REPT(" ",lookups!$K$2-LEN(SOURCE!I2097)), "")&amp;
      SOURCE!J2097&amp;      IF(lookups!$L$2-LEN(SOURCE!J2097) &gt;= 0, REPT(" ",lookups!$L$2-LEN(SOURCE!J2097)), "")&amp;
" | "&amp; IF(lookups!$K$2-LEN(SOURCE!I2097) &gt;= 0, REPT(" ",lookups!$K$2-LEN(SOURCE!I2097)), "")&amp;
      SOURCE!K2097&amp;      IF(lookups!$L$2-LEN(SOURCE!K2097) &gt;= 0, REPT(" ",lookups!$M$2-LEN(SOURCE!K2097)), "")&amp;
" | "&amp; SOURCE!L2097&amp;      IF(lookups!$O$2-LEN(SOURCE!L2097) &gt;= 0, REPT(" ",lookups!$O$2-LEN(SOURCE!L2097)), "")&amp;
" | "&amp; SOURCE!M2097&amp;      IF(lookups!$P$2-LEN(SOURCE!M2097) &gt;= 0, REPT(" ",lookups!$P$2-LEN(SOURCE!M2097)), "")&amp;
      "},"&amp;IF(SOURCE!O2097&lt;&gt;"",""&amp;SOURCE!O2097,"")
 )
)
)</f>
        <v>/* 2053 */  { itemToBeCoded,                NOPARAM,                     "2053",                                        "2053",                                        (0 &lt;&lt; TAM_MAX_BITS) |     0, CAT_FREE | SLS_ENABLED   | US_UNCHANGED | EIM_DISABLED | PTP_DISABLED     },</v>
      </c>
    </row>
    <row r="2098" spans="1:1">
      <c r="A2098" s="80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IF(lookups!$E$2-LEN(SOURCE!C2098) &gt;= 0, REPT(" ",lookups!$E$2-LEN(SOURCE!C2098)), "")&amp;
      SOURCE!D2098&amp;", "&amp; IF(lookups!$F$2-LEN(SOURCE!D2098) &gt;= 0, REPT(" ",lookups!$F$2-LEN(SOURCE!D2098)), "")&amp;
      SOURCE!E2098&amp;", "&amp; IF(lookups!$G$2-LEN(SOURCE!E2098) &gt;=0, REPT(" ",lookups!$G$2-LEN(SOURCE!E2098)), "")&amp;
      SOURCE!F2098&amp;", "&amp; IF(lookups!$H$2-LEN(SOURCE!F2098) &gt;= 0, REPT(" ",lookups!$H$2-LEN(SOURCE!F2098)+2), "")&amp;"("&amp;
      SUBSTITUTE(TEXT(SOURCE!G2098,"??0"),"  ","")&amp;" &lt;&lt; TAM_MAX_BITS) |"&amp; IF(lookups!$I$2-3 &gt;= 0, REPT(" ",MAX(1,lookups!$I$2-5+4+1-1-LEN(  IF(ISTEXT(SOURCE!H2098),SOURCE!H2098,  SUBSTITUTE(SUBSTITUTE(TEXT(SOURCE!H2098,"????0"),"  ","")," ",""))   ))), "")&amp;
       IF(ISTEXT(SOURCE!H2098),SOURCE!H2098, SUBSTITUTE(SUBSTITUTE(TEXT(SOURCE!H2098,"????0"),"  ","")," ",""))   &amp;","&amp; IF(lookups!$J$2-3 &gt;= 0, REPT(" ",lookups!$J$2-3-5), "")&amp;
      SOURCE!I2098&amp;
" | "&amp; IF(lookups!$K$2-LEN(SOURCE!I2098) &gt;= 0, REPT(" ",lookups!$K$2-LEN(SOURCE!I2098)), "")&amp;
      SOURCE!J2098&amp;      IF(lookups!$L$2-LEN(SOURCE!J2098) &gt;= 0, REPT(" ",lookups!$L$2-LEN(SOURCE!J2098)), "")&amp;
" | "&amp; IF(lookups!$K$2-LEN(SOURCE!I2098) &gt;= 0, REPT(" ",lookups!$K$2-LEN(SOURCE!I2098)), "")&amp;
      SOURCE!K2098&amp;      IF(lookups!$L$2-LEN(SOURCE!K2098) &gt;= 0, REPT(" ",lookups!$M$2-LEN(SOURCE!K2098)), "")&amp;
" | "&amp; SOURCE!L2098&amp;      IF(lookups!$O$2-LEN(SOURCE!L2098) &gt;= 0, REPT(" ",lookups!$O$2-LEN(SOURCE!L2098)), "")&amp;
" | "&amp; SOURCE!M2098&amp;      IF(lookups!$P$2-LEN(SOURCE!M2098) &gt;= 0, REPT(" ",lookups!$P$2-LEN(SOURCE!M2098)), "")&amp;
      "},"&amp;IF(SOURCE!O2098&lt;&gt;"",""&amp;SOURCE!O2098,"")
 )
)
)</f>
        <v>/* 2054 */  { itemToBeCoded,                NOPARAM,                     "2054",                                        "2054",                                        (0 &lt;&lt; TAM_MAX_BITS) |     0, CAT_FREE | SLS_ENABLED   | US_UNCHANGED | EIM_DISABLED | PTP_DISABLED     },</v>
      </c>
    </row>
    <row r="2099" spans="1:1">
      <c r="A2099" s="80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IF(lookups!$E$2-LEN(SOURCE!C2099) &gt;= 0, REPT(" ",lookups!$E$2-LEN(SOURCE!C2099)), "")&amp;
      SOURCE!D2099&amp;", "&amp; IF(lookups!$F$2-LEN(SOURCE!D2099) &gt;= 0, REPT(" ",lookups!$F$2-LEN(SOURCE!D2099)), "")&amp;
      SOURCE!E2099&amp;", "&amp; IF(lookups!$G$2-LEN(SOURCE!E2099) &gt;=0, REPT(" ",lookups!$G$2-LEN(SOURCE!E2099)), "")&amp;
      SOURCE!F2099&amp;", "&amp; IF(lookups!$H$2-LEN(SOURCE!F2099) &gt;= 0, REPT(" ",lookups!$H$2-LEN(SOURCE!F2099)+2), "")&amp;"("&amp;
      SUBSTITUTE(TEXT(SOURCE!G2099,"??0"),"  ","")&amp;" &lt;&lt; TAM_MAX_BITS) |"&amp; IF(lookups!$I$2-3 &gt;= 0, REPT(" ",MAX(1,lookups!$I$2-5+4+1-1-LEN(  IF(ISTEXT(SOURCE!H2099),SOURCE!H2099,  SUBSTITUTE(SUBSTITUTE(TEXT(SOURCE!H2099,"????0"),"  ","")," ",""))   ))), "")&amp;
       IF(ISTEXT(SOURCE!H2099),SOURCE!H2099, SUBSTITUTE(SUBSTITUTE(TEXT(SOURCE!H2099,"????0"),"  ","")," ",""))   &amp;","&amp; IF(lookups!$J$2-3 &gt;= 0, REPT(" ",lookups!$J$2-3-5), "")&amp;
      SOURCE!I2099&amp;
" | "&amp; IF(lookups!$K$2-LEN(SOURCE!I2099) &gt;= 0, REPT(" ",lookups!$K$2-LEN(SOURCE!I2099)), "")&amp;
      SOURCE!J2099&amp;      IF(lookups!$L$2-LEN(SOURCE!J2099) &gt;= 0, REPT(" ",lookups!$L$2-LEN(SOURCE!J2099)), "")&amp;
" | "&amp; IF(lookups!$K$2-LEN(SOURCE!I2099) &gt;= 0, REPT(" ",lookups!$K$2-LEN(SOURCE!I2099)), "")&amp;
      SOURCE!K2099&amp;      IF(lookups!$L$2-LEN(SOURCE!K2099) &gt;= 0, REPT(" ",lookups!$M$2-LEN(SOURCE!K2099)), "")&amp;
" | "&amp; SOURCE!L2099&amp;      IF(lookups!$O$2-LEN(SOURCE!L2099) &gt;= 0, REPT(" ",lookups!$O$2-LEN(SOURCE!L2099)), "")&amp;
" | "&amp; SOURCE!M2099&amp;      IF(lookups!$P$2-LEN(SOURCE!M2099) &gt;= 0, REPT(" ",lookups!$P$2-LEN(SOURCE!M2099)), "")&amp;
      "},"&amp;IF(SOURCE!O2099&lt;&gt;"",""&amp;SOURCE!O2099,"")
 )
)
)</f>
        <v>/* 2055 */  { itemToBeCoded,                NOPARAM,                     "2055",                                        "2055",                                        (0 &lt;&lt; TAM_MAX_BITS) |     0, CAT_FREE | SLS_ENABLED   | US_UNCHANGED | EIM_DISABLED | PTP_DISABLED     },</v>
      </c>
    </row>
    <row r="2100" spans="1:1">
      <c r="A2100" s="80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IF(lookups!$E$2-LEN(SOURCE!C2100) &gt;= 0, REPT(" ",lookups!$E$2-LEN(SOURCE!C2100)), "")&amp;
      SOURCE!D2100&amp;", "&amp; IF(lookups!$F$2-LEN(SOURCE!D2100) &gt;= 0, REPT(" ",lookups!$F$2-LEN(SOURCE!D2100)), "")&amp;
      SOURCE!E2100&amp;", "&amp; IF(lookups!$G$2-LEN(SOURCE!E2100) &gt;=0, REPT(" ",lookups!$G$2-LEN(SOURCE!E2100)), "")&amp;
      SOURCE!F2100&amp;", "&amp; IF(lookups!$H$2-LEN(SOURCE!F2100) &gt;= 0, REPT(" ",lookups!$H$2-LEN(SOURCE!F2100)+2), "")&amp;"("&amp;
      SUBSTITUTE(TEXT(SOURCE!G2100,"??0"),"  ","")&amp;" &lt;&lt; TAM_MAX_BITS) |"&amp; IF(lookups!$I$2-3 &gt;= 0, REPT(" ",MAX(1,lookups!$I$2-5+4+1-1-LEN(  IF(ISTEXT(SOURCE!H2100),SOURCE!H2100,  SUBSTITUTE(SUBSTITUTE(TEXT(SOURCE!H2100,"????0"),"  ","")," ",""))   ))), "")&amp;
       IF(ISTEXT(SOURCE!H2100),SOURCE!H2100, SUBSTITUTE(SUBSTITUTE(TEXT(SOURCE!H2100,"????0"),"  ","")," ",""))   &amp;","&amp; IF(lookups!$J$2-3 &gt;= 0, REPT(" ",lookups!$J$2-3-5), "")&amp;
      SOURCE!I2100&amp;
" | "&amp; IF(lookups!$K$2-LEN(SOURCE!I2100) &gt;= 0, REPT(" ",lookups!$K$2-LEN(SOURCE!I2100)), "")&amp;
      SOURCE!J2100&amp;      IF(lookups!$L$2-LEN(SOURCE!J2100) &gt;= 0, REPT(" ",lookups!$L$2-LEN(SOURCE!J2100)), "")&amp;
" | "&amp; IF(lookups!$K$2-LEN(SOURCE!I2100) &gt;= 0, REPT(" ",lookups!$K$2-LEN(SOURCE!I2100)), "")&amp;
      SOURCE!K2100&amp;      IF(lookups!$L$2-LEN(SOURCE!K2100) &gt;= 0, REPT(" ",lookups!$M$2-LEN(SOURCE!K2100)), "")&amp;
" | "&amp; SOURCE!L2100&amp;      IF(lookups!$O$2-LEN(SOURCE!L2100) &gt;= 0, REPT(" ",lookups!$O$2-LEN(SOURCE!L2100)), "")&amp;
" | "&amp; SOURCE!M2100&amp;      IF(lookups!$P$2-LEN(SOURCE!M2100) &gt;= 0, REPT(" ",lookups!$P$2-LEN(SOURCE!M2100)), "")&amp;
      "},"&amp;IF(SOURCE!O2100&lt;&gt;"",""&amp;SOURCE!O2100,"")
 )
)
)</f>
        <v>/* 2056 */  { SetSetting,                   JC_IRFRAC,                   "IRFRAC",                                      "IRFRAC",                                      (0 &lt;&lt; TAM_MAX_BITS) |     0, CAT_FNCT | SLS_UNCHANGED | US_UNCHANGED | EIM_DISABLED | PTP_DISABLED     },</v>
      </c>
    </row>
    <row r="2101" spans="1:1">
      <c r="A2101" s="80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IF(lookups!$E$2-LEN(SOURCE!C2101) &gt;= 0, REPT(" ",lookups!$E$2-LEN(SOURCE!C2101)), "")&amp;
      SOURCE!D2101&amp;", "&amp; IF(lookups!$F$2-LEN(SOURCE!D2101) &gt;= 0, REPT(" ",lookups!$F$2-LEN(SOURCE!D2101)), "")&amp;
      SOURCE!E2101&amp;", "&amp; IF(lookups!$G$2-LEN(SOURCE!E2101) &gt;=0, REPT(" ",lookups!$G$2-LEN(SOURCE!E2101)), "")&amp;
      SOURCE!F2101&amp;", "&amp; IF(lookups!$H$2-LEN(SOURCE!F2101) &gt;= 0, REPT(" ",lookups!$H$2-LEN(SOURCE!F2101)+2), "")&amp;"("&amp;
      SUBSTITUTE(TEXT(SOURCE!G2101,"??0"),"  ","")&amp;" &lt;&lt; TAM_MAX_BITS) |"&amp; IF(lookups!$I$2-3 &gt;= 0, REPT(" ",MAX(1,lookups!$I$2-5+4+1-1-LEN(  IF(ISTEXT(SOURCE!H2101),SOURCE!H2101,  SUBSTITUTE(SUBSTITUTE(TEXT(SOURCE!H2101,"????0"),"  ","")," ",""))   ))), "")&amp;
       IF(ISTEXT(SOURCE!H2101),SOURCE!H2101, SUBSTITUTE(SUBSTITUTE(TEXT(SOURCE!H2101,"????0"),"  ","")," ",""))   &amp;","&amp; IF(lookups!$J$2-3 &gt;= 0, REPT(" ",lookups!$J$2-3-5), "")&amp;
      SOURCE!I2101&amp;
" | "&amp; IF(lookups!$K$2-LEN(SOURCE!I2101) &gt;= 0, REPT(" ",lookups!$K$2-LEN(SOURCE!I2101)), "")&amp;
      SOURCE!J2101&amp;      IF(lookups!$L$2-LEN(SOURCE!J2101) &gt;= 0, REPT(" ",lookups!$L$2-LEN(SOURCE!J2101)), "")&amp;
" | "&amp; IF(lookups!$K$2-LEN(SOURCE!I2101) &gt;= 0, REPT(" ",lookups!$K$2-LEN(SOURCE!I2101)), "")&amp;
      SOURCE!K2101&amp;      IF(lookups!$L$2-LEN(SOURCE!K2101) &gt;= 0, REPT(" ",lookups!$M$2-LEN(SOURCE!K2101)), "")&amp;
" | "&amp; SOURCE!L2101&amp;      IF(lookups!$O$2-LEN(SOURCE!L2101) &gt;= 0, REPT(" ",lookups!$O$2-LEN(SOURCE!L2101)), "")&amp;
" | "&amp; SOURCE!M2101&amp;      IF(lookups!$P$2-LEN(SOURCE!M2101) &gt;= 0, REPT(" ",lookups!$P$2-LEN(SOURCE!M2101)), "")&amp;
      "},"&amp;IF(SOURCE!O2101&lt;&gt;"",""&amp;SOURCE!O2101,"")
 )
)
)</f>
        <v>/* 2057 */  { setFGLSettings,               RB_FGLNOFF,                  "fg.OFF",                                      "fg.OFF",                                      (0 &lt;&lt; TAM_MAX_BITS) |     0, CAT_FNCT | SLS_UNCHANGED | US_UNCHANGED | EIM_DISABLED | PTP_NONE         },</v>
      </c>
    </row>
    <row r="2102" spans="1:1">
      <c r="A2102" s="80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IF(lookups!$E$2-LEN(SOURCE!C2102) &gt;= 0, REPT(" ",lookups!$E$2-LEN(SOURCE!C2102)), "")&amp;
      SOURCE!D2102&amp;", "&amp; IF(lookups!$F$2-LEN(SOURCE!D2102) &gt;= 0, REPT(" ",lookups!$F$2-LEN(SOURCE!D2102)), "")&amp;
      SOURCE!E2102&amp;", "&amp; IF(lookups!$G$2-LEN(SOURCE!E2102) &gt;=0, REPT(" ",lookups!$G$2-LEN(SOURCE!E2102)), "")&amp;
      SOURCE!F2102&amp;", "&amp; IF(lookups!$H$2-LEN(SOURCE!F2102) &gt;= 0, REPT(" ",lookups!$H$2-LEN(SOURCE!F2102)+2), "")&amp;"("&amp;
      SUBSTITUTE(TEXT(SOURCE!G2102,"??0"),"  ","")&amp;" &lt;&lt; TAM_MAX_BITS) |"&amp; IF(lookups!$I$2-3 &gt;= 0, REPT(" ",MAX(1,lookups!$I$2-5+4+1-1-LEN(  IF(ISTEXT(SOURCE!H2102),SOURCE!H2102,  SUBSTITUTE(SUBSTITUTE(TEXT(SOURCE!H2102,"????0"),"  ","")," ",""))   ))), "")&amp;
       IF(ISTEXT(SOURCE!H2102),SOURCE!H2102, SUBSTITUTE(SUBSTITUTE(TEXT(SOURCE!H2102,"????0"),"  ","")," ",""))   &amp;","&amp; IF(lookups!$J$2-3 &gt;= 0, REPT(" ",lookups!$J$2-3-5), "")&amp;
      SOURCE!I2102&amp;
" | "&amp; IF(lookups!$K$2-LEN(SOURCE!I2102) &gt;= 0, REPT(" ",lookups!$K$2-LEN(SOURCE!I2102)), "")&amp;
      SOURCE!J2102&amp;      IF(lookups!$L$2-LEN(SOURCE!J2102) &gt;= 0, REPT(" ",lookups!$L$2-LEN(SOURCE!J2102)), "")&amp;
" | "&amp; IF(lookups!$K$2-LEN(SOURCE!I2102) &gt;= 0, REPT(" ",lookups!$K$2-LEN(SOURCE!I2102)), "")&amp;
      SOURCE!K2102&amp;      IF(lookups!$L$2-LEN(SOURCE!K2102) &gt;= 0, REPT(" ",lookups!$M$2-LEN(SOURCE!K2102)), "")&amp;
" | "&amp; SOURCE!L2102&amp;      IF(lookups!$O$2-LEN(SOURCE!L2102) &gt;= 0, REPT(" ",lookups!$O$2-LEN(SOURCE!L2102)), "")&amp;
" | "&amp; SOURCE!M2102&amp;      IF(lookups!$P$2-LEN(SOURCE!M2102) &gt;= 0, REPT(" ",lookups!$P$2-LEN(SOURCE!M2102)), "")&amp;
      "},"&amp;IF(SOURCE!O2102&lt;&gt;"",""&amp;SOURCE!O2102,"")
 )
)
)</f>
        <v>/* 2058 */  { setFGLSettings,               RB_FGLNLIM,                  "fg.LIM",                                      "fg.LIM",                                      (0 &lt;&lt; TAM_MAX_BITS) |     0, CAT_FNCT | SLS_UNCHANGED | US_UNCHANGED | EIM_DISABLED | PTP_NONE         },</v>
      </c>
    </row>
    <row r="2103" spans="1:1">
      <c r="A2103" s="80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IF(lookups!$E$2-LEN(SOURCE!C2103) &gt;= 0, REPT(" ",lookups!$E$2-LEN(SOURCE!C2103)), "")&amp;
      SOURCE!D2103&amp;", "&amp; IF(lookups!$F$2-LEN(SOURCE!D2103) &gt;= 0, REPT(" ",lookups!$F$2-LEN(SOURCE!D2103)), "")&amp;
      SOURCE!E2103&amp;", "&amp; IF(lookups!$G$2-LEN(SOURCE!E2103) &gt;=0, REPT(" ",lookups!$G$2-LEN(SOURCE!E2103)), "")&amp;
      SOURCE!F2103&amp;", "&amp; IF(lookups!$H$2-LEN(SOURCE!F2103) &gt;= 0, REPT(" ",lookups!$H$2-LEN(SOURCE!F2103)+2), "")&amp;"("&amp;
      SUBSTITUTE(TEXT(SOURCE!G2103,"??0"),"  ","")&amp;" &lt;&lt; TAM_MAX_BITS) |"&amp; IF(lookups!$I$2-3 &gt;= 0, REPT(" ",MAX(1,lookups!$I$2-5+4+1-1-LEN(  IF(ISTEXT(SOURCE!H2103),SOURCE!H2103,  SUBSTITUTE(SUBSTITUTE(TEXT(SOURCE!H2103,"????0"),"  ","")," ",""))   ))), "")&amp;
       IF(ISTEXT(SOURCE!H2103),SOURCE!H2103, SUBSTITUTE(SUBSTITUTE(TEXT(SOURCE!H2103,"????0"),"  ","")," ",""))   &amp;","&amp; IF(lookups!$J$2-3 &gt;= 0, REPT(" ",lookups!$J$2-3-5), "")&amp;
      SOURCE!I2103&amp;
" | "&amp; IF(lookups!$K$2-LEN(SOURCE!I2103) &gt;= 0, REPT(" ",lookups!$K$2-LEN(SOURCE!I2103)), "")&amp;
      SOURCE!J2103&amp;      IF(lookups!$L$2-LEN(SOURCE!J2103) &gt;= 0, REPT(" ",lookups!$L$2-LEN(SOURCE!J2103)), "")&amp;
" | "&amp; IF(lookups!$K$2-LEN(SOURCE!I2103) &gt;= 0, REPT(" ",lookups!$K$2-LEN(SOURCE!I2103)), "")&amp;
      SOURCE!K2103&amp;      IF(lookups!$L$2-LEN(SOURCE!K2103) &gt;= 0, REPT(" ",lookups!$M$2-LEN(SOURCE!K2103)), "")&amp;
" | "&amp; SOURCE!L2103&amp;      IF(lookups!$O$2-LEN(SOURCE!L2103) &gt;= 0, REPT(" ",lookups!$O$2-LEN(SOURCE!L2103)), "")&amp;
" | "&amp; SOURCE!M2103&amp;      IF(lookups!$P$2-LEN(SOURCE!M2103) &gt;= 0, REPT(" ",lookups!$P$2-LEN(SOURCE!M2103)), "")&amp;
      "},"&amp;IF(SOURCE!O2103&lt;&gt;"",""&amp;SOURCE!O2103,"")
 )
)
)</f>
        <v>/* 2059 */  { setFGLSettings,               RB_FGLNFUL,                  "fg.FUL",                                      "fg.FUL",                                      (0 &lt;&lt; TAM_MAX_BITS) |     0, CAT_FNCT | SLS_UNCHANGED | US_UNCHANGED | EIM_DISABLED | PTP_NONE         },</v>
      </c>
    </row>
    <row r="2104" spans="1:1">
      <c r="A2104" s="80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IF(lookups!$E$2-LEN(SOURCE!C2104) &gt;= 0, REPT(" ",lookups!$E$2-LEN(SOURCE!C2104)), "")&amp;
      SOURCE!D2104&amp;", "&amp; IF(lookups!$F$2-LEN(SOURCE!D2104) &gt;= 0, REPT(" ",lookups!$F$2-LEN(SOURCE!D2104)), "")&amp;
      SOURCE!E2104&amp;", "&amp; IF(lookups!$G$2-LEN(SOURCE!E2104) &gt;=0, REPT(" ",lookups!$G$2-LEN(SOURCE!E2104)), "")&amp;
      SOURCE!F2104&amp;", "&amp; IF(lookups!$H$2-LEN(SOURCE!F2104) &gt;= 0, REPT(" ",lookups!$H$2-LEN(SOURCE!F2104)+2), "")&amp;"("&amp;
      SUBSTITUTE(TEXT(SOURCE!G2104,"??0"),"  ","")&amp;" &lt;&lt; TAM_MAX_BITS) |"&amp; IF(lookups!$I$2-3 &gt;= 0, REPT(" ",MAX(1,lookups!$I$2-5+4+1-1-LEN(  IF(ISTEXT(SOURCE!H2104),SOURCE!H2104,  SUBSTITUTE(SUBSTITUTE(TEXT(SOURCE!H2104,"????0"),"  ","")," ",""))   ))), "")&amp;
       IF(ISTEXT(SOURCE!H2104),SOURCE!H2104, SUBSTITUTE(SUBSTITUTE(TEXT(SOURCE!H2104,"????0"),"  ","")," ",""))   &amp;","&amp; IF(lookups!$J$2-3 &gt;= 0, REPT(" ",lookups!$J$2-3-5), "")&amp;
      SOURCE!I2104&amp;
" | "&amp; IF(lookups!$K$2-LEN(SOURCE!I2104) &gt;= 0, REPT(" ",lookups!$K$2-LEN(SOURCE!I2104)), "")&amp;
      SOURCE!J2104&amp;      IF(lookups!$L$2-LEN(SOURCE!J2104) &gt;= 0, REPT(" ",lookups!$L$2-LEN(SOURCE!J2104)), "")&amp;
" | "&amp; IF(lookups!$K$2-LEN(SOURCE!I2104) &gt;= 0, REPT(" ",lookups!$K$2-LEN(SOURCE!I2104)), "")&amp;
      SOURCE!K2104&amp;      IF(lookups!$L$2-LEN(SOURCE!K2104) &gt;= 0, REPT(" ",lookups!$M$2-LEN(SOURCE!K2104)), "")&amp;
" | "&amp; SOURCE!L2104&amp;      IF(lookups!$O$2-LEN(SOURCE!L2104) &gt;= 0, REPT(" ",lookups!$O$2-LEN(SOURCE!L2104)), "")&amp;
" | "&amp; SOURCE!M2104&amp;      IF(lookups!$P$2-LEN(SOURCE!M2104) &gt;= 0, REPT(" ",lookups!$P$2-LEN(SOURCE!M2104)), "")&amp;
      "},"&amp;IF(SOURCE!O2104&lt;&gt;"",""&amp;SOURCE!O2104,"")
 )
)
)</f>
        <v>/* 2060 */  { fnLongPressSwitches,          RB_M124,                     "M.124",                                       "M.124",                                       (0 &lt;&lt; TAM_MAX_BITS) |     0, CAT_NONE | SLS_ENABLED   | US_ENABLED   | EIM_DISABLED | PTP_NONE         },</v>
      </c>
    </row>
    <row r="2105" spans="1:1">
      <c r="A2105" s="80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IF(lookups!$E$2-LEN(SOURCE!C2105) &gt;= 0, REPT(" ",lookups!$E$2-LEN(SOURCE!C2105)), "")&amp;
      SOURCE!D2105&amp;", "&amp; IF(lookups!$F$2-LEN(SOURCE!D2105) &gt;= 0, REPT(" ",lookups!$F$2-LEN(SOURCE!D2105)), "")&amp;
      SOURCE!E2105&amp;", "&amp; IF(lookups!$G$2-LEN(SOURCE!E2105) &gt;=0, REPT(" ",lookups!$G$2-LEN(SOURCE!E2105)), "")&amp;
      SOURCE!F2105&amp;", "&amp; IF(lookups!$H$2-LEN(SOURCE!F2105) &gt;= 0, REPT(" ",lookups!$H$2-LEN(SOURCE!F2105)+2), "")&amp;"("&amp;
      SUBSTITUTE(TEXT(SOURCE!G2105,"??0"),"  ","")&amp;" &lt;&lt; TAM_MAX_BITS) |"&amp; IF(lookups!$I$2-3 &gt;= 0, REPT(" ",MAX(1,lookups!$I$2-5+4+1-1-LEN(  IF(ISTEXT(SOURCE!H2105),SOURCE!H2105,  SUBSTITUTE(SUBSTITUTE(TEXT(SOURCE!H2105,"????0"),"  ","")," ",""))   ))), "")&amp;
       IF(ISTEXT(SOURCE!H2105),SOURCE!H2105, SUBSTITUTE(SUBSTITUTE(TEXT(SOURCE!H2105,"????0"),"  ","")," ",""))   &amp;","&amp; IF(lookups!$J$2-3 &gt;= 0, REPT(" ",lookups!$J$2-3-5), "")&amp;
      SOURCE!I2105&amp;
" | "&amp; IF(lookups!$K$2-LEN(SOURCE!I2105) &gt;= 0, REPT(" ",lookups!$K$2-LEN(SOURCE!I2105)), "")&amp;
      SOURCE!J2105&amp;      IF(lookups!$L$2-LEN(SOURCE!J2105) &gt;= 0, REPT(" ",lookups!$L$2-LEN(SOURCE!J2105)), "")&amp;
" | "&amp; IF(lookups!$K$2-LEN(SOURCE!I2105) &gt;= 0, REPT(" ",lookups!$K$2-LEN(SOURCE!I2105)), "")&amp;
      SOURCE!K2105&amp;      IF(lookups!$L$2-LEN(SOURCE!K2105) &gt;= 0, REPT(" ",lookups!$M$2-LEN(SOURCE!K2105)), "")&amp;
" | "&amp; SOURCE!L2105&amp;      IF(lookups!$O$2-LEN(SOURCE!L2105) &gt;= 0, REPT(" ",lookups!$O$2-LEN(SOURCE!L2105)), "")&amp;
" | "&amp; SOURCE!M2105&amp;      IF(lookups!$P$2-LEN(SOURCE!M2105) &gt;= 0, REPT(" ",lookups!$P$2-LEN(SOURCE!M2105)), "")&amp;
      "},"&amp;IF(SOURCE!O2105&lt;&gt;"",""&amp;SOURCE!O2105,"")
 )
)
)</f>
        <v>/* 2061 */  { fnLongPressSwitches,          RB_F1234,                    "F.1234",                                      "F.1234",                                      (0 &lt;&lt; TAM_MAX_BITS) |     0, CAT_NONE | SLS_ENABLED   | US_ENABLED   | EIM_DISABLED | PTP_NONE         },</v>
      </c>
    </row>
    <row r="2106" spans="1:1">
      <c r="A2106" s="80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IF(lookups!$E$2-LEN(SOURCE!C2106) &gt;= 0, REPT(" ",lookups!$E$2-LEN(SOURCE!C2106)), "")&amp;
      SOURCE!D2106&amp;", "&amp; IF(lookups!$F$2-LEN(SOURCE!D2106) &gt;= 0, REPT(" ",lookups!$F$2-LEN(SOURCE!D2106)), "")&amp;
      SOURCE!E2106&amp;", "&amp; IF(lookups!$G$2-LEN(SOURCE!E2106) &gt;=0, REPT(" ",lookups!$G$2-LEN(SOURCE!E2106)), "")&amp;
      SOURCE!F2106&amp;", "&amp; IF(lookups!$H$2-LEN(SOURCE!F2106) &gt;= 0, REPT(" ",lookups!$H$2-LEN(SOURCE!F2106)+2), "")&amp;"("&amp;
      SUBSTITUTE(TEXT(SOURCE!G2106,"??0"),"  ","")&amp;" &lt;&lt; TAM_MAX_BITS) |"&amp; IF(lookups!$I$2-3 &gt;= 0, REPT(" ",MAX(1,lookups!$I$2-5+4+1-1-LEN(  IF(ISTEXT(SOURCE!H2106),SOURCE!H2106,  SUBSTITUTE(SUBSTITUTE(TEXT(SOURCE!H2106,"????0"),"  ","")," ",""))   ))), "")&amp;
       IF(ISTEXT(SOURCE!H2106),SOURCE!H2106, SUBSTITUTE(SUBSTITUTE(TEXT(SOURCE!H2106,"????0"),"  ","")," ",""))   &amp;","&amp; IF(lookups!$J$2-3 &gt;= 0, REPT(" ",lookups!$J$2-3-5), "")&amp;
      SOURCE!I2106&amp;
" | "&amp; IF(lookups!$K$2-LEN(SOURCE!I2106) &gt;= 0, REPT(" ",lookups!$K$2-LEN(SOURCE!I2106)), "")&amp;
      SOURCE!J2106&amp;      IF(lookups!$L$2-LEN(SOURCE!J2106) &gt;= 0, REPT(" ",lookups!$L$2-LEN(SOURCE!J2106)), "")&amp;
" | "&amp; IF(lookups!$K$2-LEN(SOURCE!I2106) &gt;= 0, REPT(" ",lookups!$K$2-LEN(SOURCE!I2106)), "")&amp;
      SOURCE!K2106&amp;      IF(lookups!$L$2-LEN(SOURCE!K2106) &gt;= 0, REPT(" ",lookups!$M$2-LEN(SOURCE!K2106)), "")&amp;
" | "&amp; SOURCE!L2106&amp;      IF(lookups!$O$2-LEN(SOURCE!L2106) &gt;= 0, REPT(" ",lookups!$O$2-LEN(SOURCE!L2106)), "")&amp;
" | "&amp; SOURCE!M2106&amp;      IF(lookups!$P$2-LEN(SOURCE!M2106) &gt;= 0, REPT(" ",lookups!$P$2-LEN(SOURCE!M2106)), "")&amp;
      "},"&amp;IF(SOURCE!O2106&lt;&gt;"",""&amp;SOURCE!O2106,"")
 )
)
)</f>
        <v>/* 2062 */  { fnLongPressSwitches,          RB_M1234,                    "M.1234",                                      "M.1234",                                      (0 &lt;&lt; TAM_MAX_BITS) |     0, CAT_NONE | SLS_ENABLED   | US_ENABLED   | EIM_DISABLED | PTP_NONE         },</v>
      </c>
    </row>
    <row r="2107" spans="1:1">
      <c r="A2107" s="80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IF(lookups!$E$2-LEN(SOURCE!C2107) &gt;= 0, REPT(" ",lookups!$E$2-LEN(SOURCE!C2107)), "")&amp;
      SOURCE!D2107&amp;", "&amp; IF(lookups!$F$2-LEN(SOURCE!D2107) &gt;= 0, REPT(" ",lookups!$F$2-LEN(SOURCE!D2107)), "")&amp;
      SOURCE!E2107&amp;", "&amp; IF(lookups!$G$2-LEN(SOURCE!E2107) &gt;=0, REPT(" ",lookups!$G$2-LEN(SOURCE!E2107)), "")&amp;
      SOURCE!F2107&amp;", "&amp; IF(lookups!$H$2-LEN(SOURCE!F2107) &gt;= 0, REPT(" ",lookups!$H$2-LEN(SOURCE!F2107)+2), "")&amp;"("&amp;
      SUBSTITUTE(TEXT(SOURCE!G2107,"??0"),"  ","")&amp;" &lt;&lt; TAM_MAX_BITS) |"&amp; IF(lookups!$I$2-3 &gt;= 0, REPT(" ",MAX(1,lookups!$I$2-5+4+1-1-LEN(  IF(ISTEXT(SOURCE!H2107),SOURCE!H2107,  SUBSTITUTE(SUBSTITUTE(TEXT(SOURCE!H2107,"????0"),"  ","")," ",""))   ))), "")&amp;
       IF(ISTEXT(SOURCE!H2107),SOURCE!H2107, SUBSTITUTE(SUBSTITUTE(TEXT(SOURCE!H2107,"????0"),"  ","")," ",""))   &amp;","&amp; IF(lookups!$J$2-3 &gt;= 0, REPT(" ",lookups!$J$2-3-5), "")&amp;
      SOURCE!I2107&amp;
" | "&amp; IF(lookups!$K$2-LEN(SOURCE!I2107) &gt;= 0, REPT(" ",lookups!$K$2-LEN(SOURCE!I2107)), "")&amp;
      SOURCE!J2107&amp;      IF(lookups!$L$2-LEN(SOURCE!J2107) &gt;= 0, REPT(" ",lookups!$L$2-LEN(SOURCE!J2107)), "")&amp;
" | "&amp; IF(lookups!$K$2-LEN(SOURCE!I2107) &gt;= 0, REPT(" ",lookups!$K$2-LEN(SOURCE!I2107)), "")&amp;
      SOURCE!K2107&amp;      IF(lookups!$L$2-LEN(SOURCE!K2107) &gt;= 0, REPT(" ",lookups!$M$2-LEN(SOURCE!K2107)), "")&amp;
" | "&amp; SOURCE!L2107&amp;      IF(lookups!$O$2-LEN(SOURCE!L2107) &gt;= 0, REPT(" ",lookups!$O$2-LEN(SOURCE!L2107)), "")&amp;
" | "&amp; SOURCE!M2107&amp;      IF(lookups!$P$2-LEN(SOURCE!M2107) &gt;= 0, REPT(" ",lookups!$P$2-LEN(SOURCE!M2107)), "")&amp;
      "},"&amp;IF(SOURCE!O2107&lt;&gt;"",""&amp;SOURCE!O2107,"")
 )
)
)</f>
        <v>/* 2063 */  { fnLongPressSwitches,          RB_F14,                      "F.14",                                        "F.14",                                        (0 &lt;&lt; TAM_MAX_BITS) |     0, CAT_NONE | SLS_ENABLED   | US_ENABLED   | EIM_DISABLED | PTP_NONE         },</v>
      </c>
    </row>
    <row r="2108" spans="1:1">
      <c r="A2108" s="80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IF(lookups!$E$2-LEN(SOURCE!C2108) &gt;= 0, REPT(" ",lookups!$E$2-LEN(SOURCE!C2108)), "")&amp;
      SOURCE!D2108&amp;", "&amp; IF(lookups!$F$2-LEN(SOURCE!D2108) &gt;= 0, REPT(" ",lookups!$F$2-LEN(SOURCE!D2108)), "")&amp;
      SOURCE!E2108&amp;", "&amp; IF(lookups!$G$2-LEN(SOURCE!E2108) &gt;=0, REPT(" ",lookups!$G$2-LEN(SOURCE!E2108)), "")&amp;
      SOURCE!F2108&amp;", "&amp; IF(lookups!$H$2-LEN(SOURCE!F2108) &gt;= 0, REPT(" ",lookups!$H$2-LEN(SOURCE!F2108)+2), "")&amp;"("&amp;
      SUBSTITUTE(TEXT(SOURCE!G2108,"??0"),"  ","")&amp;" &lt;&lt; TAM_MAX_BITS) |"&amp; IF(lookups!$I$2-3 &gt;= 0, REPT(" ",MAX(1,lookups!$I$2-5+4+1-1-LEN(  IF(ISTEXT(SOURCE!H2108),SOURCE!H2108,  SUBSTITUTE(SUBSTITUTE(TEXT(SOURCE!H2108,"????0"),"  ","")," ",""))   ))), "")&amp;
       IF(ISTEXT(SOURCE!H2108),SOURCE!H2108, SUBSTITUTE(SUBSTITUTE(TEXT(SOURCE!H2108,"????0"),"  ","")," ",""))   &amp;","&amp; IF(lookups!$J$2-3 &gt;= 0, REPT(" ",lookups!$J$2-3-5), "")&amp;
      SOURCE!I2108&amp;
" | "&amp; IF(lookups!$K$2-LEN(SOURCE!I2108) &gt;= 0, REPT(" ",lookups!$K$2-LEN(SOURCE!I2108)), "")&amp;
      SOURCE!J2108&amp;      IF(lookups!$L$2-LEN(SOURCE!J2108) &gt;= 0, REPT(" ",lookups!$L$2-LEN(SOURCE!J2108)), "")&amp;
" | "&amp; IF(lookups!$K$2-LEN(SOURCE!I2108) &gt;= 0, REPT(" ",lookups!$K$2-LEN(SOURCE!I2108)), "")&amp;
      SOURCE!K2108&amp;      IF(lookups!$L$2-LEN(SOURCE!K2108) &gt;= 0, REPT(" ",lookups!$M$2-LEN(SOURCE!K2108)), "")&amp;
" | "&amp; SOURCE!L2108&amp;      IF(lookups!$O$2-LEN(SOURCE!L2108) &gt;= 0, REPT(" ",lookups!$O$2-LEN(SOURCE!L2108)), "")&amp;
" | "&amp; SOURCE!M2108&amp;      IF(lookups!$P$2-LEN(SOURCE!M2108) &gt;= 0, REPT(" ",lookups!$P$2-LEN(SOURCE!M2108)), "")&amp;
      "},"&amp;IF(SOURCE!O2108&lt;&gt;"",""&amp;SOURCE!O2108,"")
 )
)
)</f>
        <v>/* 2064 */  { fnLongPressSwitches,          RB_M14,                      "M.14",                                        "M.14",                                        (0 &lt;&lt; TAM_MAX_BITS) |     0, CAT_NONE | SLS_ENABLED   | US_ENABLED   | EIM_DISABLED | PTP_NONE         },</v>
      </c>
    </row>
    <row r="2109" spans="1:1">
      <c r="A2109" s="80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IF(lookups!$E$2-LEN(SOURCE!C2109) &gt;= 0, REPT(" ",lookups!$E$2-LEN(SOURCE!C2109)), "")&amp;
      SOURCE!D2109&amp;", "&amp; IF(lookups!$F$2-LEN(SOURCE!D2109) &gt;= 0, REPT(" ",lookups!$F$2-LEN(SOURCE!D2109)), "")&amp;
      SOURCE!E2109&amp;", "&amp; IF(lookups!$G$2-LEN(SOURCE!E2109) &gt;=0, REPT(" ",lookups!$G$2-LEN(SOURCE!E2109)), "")&amp;
      SOURCE!F2109&amp;", "&amp; IF(lookups!$H$2-LEN(SOURCE!F2109) &gt;= 0, REPT(" ",lookups!$H$2-LEN(SOURCE!F2109)+2), "")&amp;"("&amp;
      SUBSTITUTE(TEXT(SOURCE!G2109,"??0"),"  ","")&amp;" &lt;&lt; TAM_MAX_BITS) |"&amp; IF(lookups!$I$2-3 &gt;= 0, REPT(" ",MAX(1,lookups!$I$2-5+4+1-1-LEN(  IF(ISTEXT(SOURCE!H2109),SOURCE!H2109,  SUBSTITUTE(SUBSTITUTE(TEXT(SOURCE!H2109,"????0"),"  ","")," ",""))   ))), "")&amp;
       IF(ISTEXT(SOURCE!H2109),SOURCE!H2109, SUBSTITUTE(SUBSTITUTE(TEXT(SOURCE!H2109,"????0"),"  ","")," ",""))   &amp;","&amp; IF(lookups!$J$2-3 &gt;= 0, REPT(" ",lookups!$J$2-3-5), "")&amp;
      SOURCE!I2109&amp;
" | "&amp; IF(lookups!$K$2-LEN(SOURCE!I2109) &gt;= 0, REPT(" ",lookups!$K$2-LEN(SOURCE!I2109)), "")&amp;
      SOURCE!J2109&amp;      IF(lookups!$L$2-LEN(SOURCE!J2109) &gt;= 0, REPT(" ",lookups!$L$2-LEN(SOURCE!J2109)), "")&amp;
" | "&amp; IF(lookups!$K$2-LEN(SOURCE!I2109) &gt;= 0, REPT(" ",lookups!$K$2-LEN(SOURCE!I2109)), "")&amp;
      SOURCE!K2109&amp;      IF(lookups!$L$2-LEN(SOURCE!K2109) &gt;= 0, REPT(" ",lookups!$M$2-LEN(SOURCE!K2109)), "")&amp;
" | "&amp; SOURCE!L2109&amp;      IF(lookups!$O$2-LEN(SOURCE!L2109) &gt;= 0, REPT(" ",lookups!$O$2-LEN(SOURCE!L2109)), "")&amp;
" | "&amp; SOURCE!M2109&amp;      IF(lookups!$P$2-LEN(SOURCE!M2109) &gt;= 0, REPT(" ",lookups!$P$2-LEN(SOURCE!M2109)), "")&amp;
      "},"&amp;IF(SOURCE!O2109&lt;&gt;"",""&amp;SOURCE!O2109,"")
 )
)
)</f>
        <v>/* 2065 */  { fnLongPressSwitches,          RB_F124,                     "F.124",                                       "F.124",                                       (0 &lt;&lt; TAM_MAX_BITS) |     0, CAT_NONE | SLS_ENABLED   | US_ENABLED   | EIM_DISABLED | PTP_NONE         },</v>
      </c>
    </row>
    <row r="2110" spans="1:1">
      <c r="A2110" s="80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IF(lookups!$E$2-LEN(SOURCE!C2110) &gt;= 0, REPT(" ",lookups!$E$2-LEN(SOURCE!C2110)), "")&amp;
      SOURCE!D2110&amp;", "&amp; IF(lookups!$F$2-LEN(SOURCE!D2110) &gt;= 0, REPT(" ",lookups!$F$2-LEN(SOURCE!D2110)), "")&amp;
      SOURCE!E2110&amp;", "&amp; IF(lookups!$G$2-LEN(SOURCE!E2110) &gt;=0, REPT(" ",lookups!$G$2-LEN(SOURCE!E2110)), "")&amp;
      SOURCE!F2110&amp;", "&amp; IF(lookups!$H$2-LEN(SOURCE!F2110) &gt;= 0, REPT(" ",lookups!$H$2-LEN(SOURCE!F2110)+2), "")&amp;"("&amp;
      SUBSTITUTE(TEXT(SOURCE!G2110,"??0"),"  ","")&amp;" &lt;&lt; TAM_MAX_BITS) |"&amp; IF(lookups!$I$2-3 &gt;= 0, REPT(" ",MAX(1,lookups!$I$2-5+4+1-1-LEN(  IF(ISTEXT(SOURCE!H2110),SOURCE!H2110,  SUBSTITUTE(SUBSTITUTE(TEXT(SOURCE!H2110,"????0"),"  ","")," ",""))   ))), "")&amp;
       IF(ISTEXT(SOURCE!H2110),SOURCE!H2110, SUBSTITUTE(SUBSTITUTE(TEXT(SOURCE!H2110,"????0"),"  ","")," ",""))   &amp;","&amp; IF(lookups!$J$2-3 &gt;= 0, REPT(" ",lookups!$J$2-3-5), "")&amp;
      SOURCE!I2110&amp;
" | "&amp; IF(lookups!$K$2-LEN(SOURCE!I2110) &gt;= 0, REPT(" ",lookups!$K$2-LEN(SOURCE!I2110)), "")&amp;
      SOURCE!J2110&amp;      IF(lookups!$L$2-LEN(SOURCE!J2110) &gt;= 0, REPT(" ",lookups!$L$2-LEN(SOURCE!J2110)), "")&amp;
" | "&amp; IF(lookups!$K$2-LEN(SOURCE!I2110) &gt;= 0, REPT(" ",lookups!$K$2-LEN(SOURCE!I2110)), "")&amp;
      SOURCE!K2110&amp;      IF(lookups!$L$2-LEN(SOURCE!K2110) &gt;= 0, REPT(" ",lookups!$M$2-LEN(SOURCE!K2110)), "")&amp;
" | "&amp; SOURCE!L2110&amp;      IF(lookups!$O$2-LEN(SOURCE!L2110) &gt;= 0, REPT(" ",lookups!$O$2-LEN(SOURCE!L2110)), "")&amp;
" | "&amp; SOURCE!M2110&amp;      IF(lookups!$P$2-LEN(SOURCE!M2110) &gt;= 0, REPT(" ",lookups!$P$2-LEN(SOURCE!M2110)), "")&amp;
      "},"&amp;IF(SOURCE!O2110&lt;&gt;"",""&amp;SOURCE!O2110,"")
 )
)
)</f>
        <v>/* 2066 */  { itemToBeCoded,                NOPARAM,                     "",                                            "TamLTxt",                                     (0 &lt;&lt; TAM_MAX_BITS) |     0, CAT_NONE | SLS_UNCHANGED | US_UNCHANGED | EIM_DISABLED | PTP_DISABLED     },</v>
      </c>
    </row>
    <row r="2111" spans="1:1">
      <c r="A2111" s="80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IF(lookups!$E$2-LEN(SOURCE!C2111) &gt;= 0, REPT(" ",lookups!$E$2-LEN(SOURCE!C2111)), "")&amp;
      SOURCE!D2111&amp;", "&amp; IF(lookups!$F$2-LEN(SOURCE!D2111) &gt;= 0, REPT(" ",lookups!$F$2-LEN(SOURCE!D2111)), "")&amp;
      SOURCE!E2111&amp;", "&amp; IF(lookups!$G$2-LEN(SOURCE!E2111) &gt;=0, REPT(" ",lookups!$G$2-LEN(SOURCE!E2111)), "")&amp;
      SOURCE!F2111&amp;", "&amp; IF(lookups!$H$2-LEN(SOURCE!F2111) &gt;= 0, REPT(" ",lookups!$H$2-LEN(SOURCE!F2111)+2), "")&amp;"("&amp;
      SUBSTITUTE(TEXT(SOURCE!G2111,"??0"),"  ","")&amp;" &lt;&lt; TAM_MAX_BITS) |"&amp; IF(lookups!$I$2-3 &gt;= 0, REPT(" ",MAX(1,lookups!$I$2-5+4+1-1-LEN(  IF(ISTEXT(SOURCE!H2111),SOURCE!H2111,  SUBSTITUTE(SUBSTITUTE(TEXT(SOURCE!H2111,"????0"),"  ","")," ",""))   ))), "")&amp;
       IF(ISTEXT(SOURCE!H2111),SOURCE!H2111, SUBSTITUTE(SUBSTITUTE(TEXT(SOURCE!H2111,"????0"),"  ","")," ",""))   &amp;","&amp; IF(lookups!$J$2-3 &gt;= 0, REPT(" ",lookups!$J$2-3-5), "")&amp;
      SOURCE!I2111&amp;
" | "&amp; IF(lookups!$K$2-LEN(SOURCE!I2111) &gt;= 0, REPT(" ",lookups!$K$2-LEN(SOURCE!I2111)), "")&amp;
      SOURCE!J2111&amp;      IF(lookups!$L$2-LEN(SOURCE!J2111) &gt;= 0, REPT(" ",lookups!$L$2-LEN(SOURCE!J2111)), "")&amp;
" | "&amp; IF(lookups!$K$2-LEN(SOURCE!I2111) &gt;= 0, REPT(" ",lookups!$K$2-LEN(SOURCE!I2111)), "")&amp;
      SOURCE!K2111&amp;      IF(lookups!$L$2-LEN(SOURCE!K2111) &gt;= 0, REPT(" ",lookups!$M$2-LEN(SOURCE!K2111)), "")&amp;
" | "&amp; SOURCE!L2111&amp;      IF(lookups!$O$2-LEN(SOURCE!L2111) &gt;= 0, REPT(" ",lookups!$O$2-LEN(SOURCE!L2111)), "")&amp;
" | "&amp; SOURCE!M2111&amp;      IF(lookups!$P$2-LEN(SOURCE!M2111) &gt;= 0, REPT(" ",lookups!$P$2-LEN(SOURCE!M2111)), "")&amp;
      "},"&amp;IF(SOURCE!O2111&lt;&gt;"",""&amp;SOURCE!O2111,"")
 )
)
)</f>
        <v>/* 2067 */  { itemToBeCoded,                NOPARAM,                     "",                                            "TamVTxt",                                     (0 &lt;&lt; TAM_MAX_BITS) |     0, CAT_NONE | SLS_UNCHANGED | US_UNCHANGED | EIM_DISABLED | PTP_DISABLED     },</v>
      </c>
    </row>
    <row r="2112" spans="1:1">
      <c r="A2112" s="80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IF(lookups!$E$2-LEN(SOURCE!C2112) &gt;= 0, REPT(" ",lookups!$E$2-LEN(SOURCE!C2112)), "")&amp;
      SOURCE!D2112&amp;", "&amp; IF(lookups!$F$2-LEN(SOURCE!D2112) &gt;= 0, REPT(" ",lookups!$F$2-LEN(SOURCE!D2112)), "")&amp;
      SOURCE!E2112&amp;", "&amp; IF(lookups!$G$2-LEN(SOURCE!E2112) &gt;=0, REPT(" ",lookups!$G$2-LEN(SOURCE!E2112)), "")&amp;
      SOURCE!F2112&amp;", "&amp; IF(lookups!$H$2-LEN(SOURCE!F2112) &gt;= 0, REPT(" ",lookups!$H$2-LEN(SOURCE!F2112)+2), "")&amp;"("&amp;
      SUBSTITUTE(TEXT(SOURCE!G2112,"??0"),"  ","")&amp;" &lt;&lt; TAM_MAX_BITS) |"&amp; IF(lookups!$I$2-3 &gt;= 0, REPT(" ",MAX(1,lookups!$I$2-5+4+1-1-LEN(  IF(ISTEXT(SOURCE!H2112),SOURCE!H2112,  SUBSTITUTE(SUBSTITUTE(TEXT(SOURCE!H2112,"????0"),"  ","")," ",""))   ))), "")&amp;
       IF(ISTEXT(SOURCE!H2112),SOURCE!H2112, SUBSTITUTE(SUBSTITUTE(TEXT(SOURCE!H2112,"????0"),"  ","")," ",""))   &amp;","&amp; IF(lookups!$J$2-3 &gt;= 0, REPT(" ",lookups!$J$2-3-5), "")&amp;
      SOURCE!I2112&amp;
" | "&amp; IF(lookups!$K$2-LEN(SOURCE!I2112) &gt;= 0, REPT(" ",lookups!$K$2-LEN(SOURCE!I2112)), "")&amp;
      SOURCE!J2112&amp;      IF(lookups!$L$2-LEN(SOURCE!J2112) &gt;= 0, REPT(" ",lookups!$L$2-LEN(SOURCE!J2112)), "")&amp;
" | "&amp; IF(lookups!$K$2-LEN(SOURCE!I2112) &gt;= 0, REPT(" ",lookups!$K$2-LEN(SOURCE!I2112)), "")&amp;
      SOURCE!K2112&amp;      IF(lookups!$L$2-LEN(SOURCE!K2112) &gt;= 0, REPT(" ",lookups!$M$2-LEN(SOURCE!K2112)), "")&amp;
" | "&amp; SOURCE!L2112&amp;      IF(lookups!$O$2-LEN(SOURCE!L2112) &gt;= 0, REPT(" ",lookups!$O$2-LEN(SOURCE!L2112)), "")&amp;
" | "&amp; SOURCE!M2112&amp;      IF(lookups!$P$2-LEN(SOURCE!M2112) &gt;= 0, REPT(" ",lookups!$P$2-LEN(SOURCE!M2112)), "")&amp;
      "},"&amp;IF(SOURCE!O2112&lt;&gt;"",""&amp;SOURCE!O2112,"")
 )
)
)</f>
        <v>/* 2068 */  { itemToBeCoded,                NOPARAM,                     "",                                            "TamNoReg",                                    (0 &lt;&lt; TAM_MAX_BITS) |     0, CAT_NONE | SLS_UNCHANGED | US_UNCHANGED | EIM_DISABLED | PTP_DISABLED     },</v>
      </c>
    </row>
    <row r="2113" spans="1:1">
      <c r="A2113" s="80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IF(lookups!$E$2-LEN(SOURCE!C2113) &gt;= 0, REPT(" ",lookups!$E$2-LEN(SOURCE!C2113)), "")&amp;
      SOURCE!D2113&amp;", "&amp; IF(lookups!$F$2-LEN(SOURCE!D2113) &gt;= 0, REPT(" ",lookups!$F$2-LEN(SOURCE!D2113)), "")&amp;
      SOURCE!E2113&amp;", "&amp; IF(lookups!$G$2-LEN(SOURCE!E2113) &gt;=0, REPT(" ",lookups!$G$2-LEN(SOURCE!E2113)), "")&amp;
      SOURCE!F2113&amp;", "&amp; IF(lookups!$H$2-LEN(SOURCE!F2113) &gt;= 0, REPT(" ",lookups!$H$2-LEN(SOURCE!F2113)+2), "")&amp;"("&amp;
      SUBSTITUTE(TEXT(SOURCE!G2113,"??0"),"  ","")&amp;" &lt;&lt; TAM_MAX_BITS) |"&amp; IF(lookups!$I$2-3 &gt;= 0, REPT(" ",MAX(1,lookups!$I$2-5+4+1-1-LEN(  IF(ISTEXT(SOURCE!H2113),SOURCE!H2113,  SUBSTITUTE(SUBSTITUTE(TEXT(SOURCE!H2113,"????0"),"  ","")," ",""))   ))), "")&amp;
       IF(ISTEXT(SOURCE!H2113),SOURCE!H2113, SUBSTITUTE(SUBSTITUTE(TEXT(SOURCE!H2113,"????0"),"  ","")," ",""))   &amp;","&amp; IF(lookups!$J$2-3 &gt;= 0, REPT(" ",lookups!$J$2-3-5), "")&amp;
      SOURCE!I2113&amp;
" | "&amp; IF(lookups!$K$2-LEN(SOURCE!I2113) &gt;= 0, REPT(" ",lookups!$K$2-LEN(SOURCE!I2113)), "")&amp;
      SOURCE!J2113&amp;      IF(lookups!$L$2-LEN(SOURCE!J2113) &gt;= 0, REPT(" ",lookups!$L$2-LEN(SOURCE!J2113)), "")&amp;
" | "&amp; IF(lookups!$K$2-LEN(SOURCE!I2113) &gt;= 0, REPT(" ",lookups!$K$2-LEN(SOURCE!I2113)), "")&amp;
      SOURCE!K2113&amp;      IF(lookups!$L$2-LEN(SOURCE!K2113) &gt;= 0, REPT(" ",lookups!$M$2-LEN(SOURCE!K2113)), "")&amp;
" | "&amp; SOURCE!L2113&amp;      IF(lookups!$O$2-LEN(SOURCE!L2113) &gt;= 0, REPT(" ",lookups!$O$2-LEN(SOURCE!L2113)), "")&amp;
" | "&amp; SOURCE!M2113&amp;      IF(lookups!$P$2-LEN(SOURCE!M2113) &gt;= 0, REPT(" ",lookups!$P$2-LEN(SOURCE!M2113)), "")&amp;
      "},"&amp;IF(SOURCE!O2113&lt;&gt;"",""&amp;SOURCE!O2113,"")
 )
)
)</f>
        <v>/* 2069 */  { addItemToBuffer,              ITM_LG_SIGN,                 "LOG",                                         "LOG",                                         (0 &lt;&lt; TAM_MAX_BITS) |     0, CAT_NONE | SLS_UNCHANGED | US_UNCHANGED | EIM_DISABLED | PTP_DISABLED     },</v>
      </c>
    </row>
    <row r="2114" spans="1:1">
      <c r="A2114" s="80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IF(lookups!$E$2-LEN(SOURCE!C2114) &gt;= 0, REPT(" ",lookups!$E$2-LEN(SOURCE!C2114)), "")&amp;
      SOURCE!D2114&amp;", "&amp; IF(lookups!$F$2-LEN(SOURCE!D2114) &gt;= 0, REPT(" ",lookups!$F$2-LEN(SOURCE!D2114)), "")&amp;
      SOURCE!E2114&amp;", "&amp; IF(lookups!$G$2-LEN(SOURCE!E2114) &gt;=0, REPT(" ",lookups!$G$2-LEN(SOURCE!E2114)), "")&amp;
      SOURCE!F2114&amp;", "&amp; IF(lookups!$H$2-LEN(SOURCE!F2114) &gt;= 0, REPT(" ",lookups!$H$2-LEN(SOURCE!F2114)+2), "")&amp;"("&amp;
      SUBSTITUTE(TEXT(SOURCE!G2114,"??0"),"  ","")&amp;" &lt;&lt; TAM_MAX_BITS) |"&amp; IF(lookups!$I$2-3 &gt;= 0, REPT(" ",MAX(1,lookups!$I$2-5+4+1-1-LEN(  IF(ISTEXT(SOURCE!H2114),SOURCE!H2114,  SUBSTITUTE(SUBSTITUTE(TEXT(SOURCE!H2114,"????0"),"  ","")," ",""))   ))), "")&amp;
       IF(ISTEXT(SOURCE!H2114),SOURCE!H2114, SUBSTITUTE(SUBSTITUTE(TEXT(SOURCE!H2114,"????0"),"  ","")," ",""))   &amp;","&amp; IF(lookups!$J$2-3 &gt;= 0, REPT(" ",lookups!$J$2-3-5), "")&amp;
      SOURCE!I2114&amp;
" | "&amp; IF(lookups!$K$2-LEN(SOURCE!I2114) &gt;= 0, REPT(" ",lookups!$K$2-LEN(SOURCE!I2114)), "")&amp;
      SOURCE!J2114&amp;      IF(lookups!$L$2-LEN(SOURCE!J2114) &gt;= 0, REPT(" ",lookups!$L$2-LEN(SOURCE!J2114)), "")&amp;
" | "&amp; IF(lookups!$K$2-LEN(SOURCE!I2114) &gt;= 0, REPT(" ",lookups!$K$2-LEN(SOURCE!I2114)), "")&amp;
      SOURCE!K2114&amp;      IF(lookups!$L$2-LEN(SOURCE!K2114) &gt;= 0, REPT(" ",lookups!$M$2-LEN(SOURCE!K2114)), "")&amp;
" | "&amp; SOURCE!L2114&amp;      IF(lookups!$O$2-LEN(SOURCE!L2114) &gt;= 0, REPT(" ",lookups!$O$2-LEN(SOURCE!L2114)), "")&amp;
" | "&amp; SOURCE!M2114&amp;      IF(lookups!$P$2-LEN(SOURCE!M2114) &gt;= 0, REPT(" ",lookups!$P$2-LEN(SOURCE!M2114)), "")&amp;
      "},"&amp;IF(SOURCE!O2114&lt;&gt;"",""&amp;SOURCE!O2114,"")
 )
)
)</f>
        <v>/* 2070 */  { addItemToBuffer,              ITM_LN_SIGN,                 "LN",                                          "LN",                                          (0 &lt;&lt; TAM_MAX_BITS) |     0, CAT_NONE | SLS_UNCHANGED | US_UNCHANGED | EIM_DISABLED | PTP_DISABLED     },</v>
      </c>
    </row>
    <row r="2115" spans="1:1">
      <c r="A2115" s="80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IF(lookups!$E$2-LEN(SOURCE!C2115) &gt;= 0, REPT(" ",lookups!$E$2-LEN(SOURCE!C2115)), "")&amp;
      SOURCE!D2115&amp;", "&amp; IF(lookups!$F$2-LEN(SOURCE!D2115) &gt;= 0, REPT(" ",lookups!$F$2-LEN(SOURCE!D2115)), "")&amp;
      SOURCE!E2115&amp;", "&amp; IF(lookups!$G$2-LEN(SOURCE!E2115) &gt;=0, REPT(" ",lookups!$G$2-LEN(SOURCE!E2115)), "")&amp;
      SOURCE!F2115&amp;", "&amp; IF(lookups!$H$2-LEN(SOURCE!F2115) &gt;= 0, REPT(" ",lookups!$H$2-LEN(SOURCE!F2115)+2), "")&amp;"("&amp;
      SUBSTITUTE(TEXT(SOURCE!G2115,"??0"),"  ","")&amp;" &lt;&lt; TAM_MAX_BITS) |"&amp; IF(lookups!$I$2-3 &gt;= 0, REPT(" ",MAX(1,lookups!$I$2-5+4+1-1-LEN(  IF(ISTEXT(SOURCE!H2115),SOURCE!H2115,  SUBSTITUTE(SUBSTITUTE(TEXT(SOURCE!H2115,"????0"),"  ","")," ",""))   ))), "")&amp;
       IF(ISTEXT(SOURCE!H2115),SOURCE!H2115, SUBSTITUTE(SUBSTITUTE(TEXT(SOURCE!H2115,"????0"),"  ","")," ",""))   &amp;","&amp; IF(lookups!$J$2-3 &gt;= 0, REPT(" ",lookups!$J$2-3-5), "")&amp;
      SOURCE!I2115&amp;
" | "&amp; IF(lookups!$K$2-LEN(SOURCE!I2115) &gt;= 0, REPT(" ",lookups!$K$2-LEN(SOURCE!I2115)), "")&amp;
      SOURCE!J2115&amp;      IF(lookups!$L$2-LEN(SOURCE!J2115) &gt;= 0, REPT(" ",lookups!$L$2-LEN(SOURCE!J2115)), "")&amp;
" | "&amp; IF(lookups!$K$2-LEN(SOURCE!I2115) &gt;= 0, REPT(" ",lookups!$K$2-LEN(SOURCE!I2115)), "")&amp;
      SOURCE!K2115&amp;      IF(lookups!$L$2-LEN(SOURCE!K2115) &gt;= 0, REPT(" ",lookups!$M$2-LEN(SOURCE!K2115)), "")&amp;
" | "&amp; SOURCE!L2115&amp;      IF(lookups!$O$2-LEN(SOURCE!L2115) &gt;= 0, REPT(" ",lookups!$O$2-LEN(SOURCE!L2115)), "")&amp;
" | "&amp; SOURCE!M2115&amp;      IF(lookups!$P$2-LEN(SOURCE!M2115) &gt;= 0, REPT(" ",lookups!$P$2-LEN(SOURCE!M2115)), "")&amp;
      "},"&amp;IF(SOURCE!O2115&lt;&gt;"",""&amp;SOURCE!O2115,"")
 )
)
)</f>
        <v>/* 2071 */  { addItemToBuffer,              ITM_SIN_SIGN,                "SIN",                                         "SIN",                                         (0 &lt;&lt; TAM_MAX_BITS) |     0, CAT_NONE | SLS_UNCHANGED | US_UNCHANGED | EIM_DISABLED | PTP_DISABLED     },</v>
      </c>
    </row>
    <row r="2116" spans="1:1">
      <c r="A2116" s="80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IF(lookups!$E$2-LEN(SOURCE!C2116) &gt;= 0, REPT(" ",lookups!$E$2-LEN(SOURCE!C2116)), "")&amp;
      SOURCE!D2116&amp;", "&amp; IF(lookups!$F$2-LEN(SOURCE!D2116) &gt;= 0, REPT(" ",lookups!$F$2-LEN(SOURCE!D2116)), "")&amp;
      SOURCE!E2116&amp;", "&amp; IF(lookups!$G$2-LEN(SOURCE!E2116) &gt;=0, REPT(" ",lookups!$G$2-LEN(SOURCE!E2116)), "")&amp;
      SOURCE!F2116&amp;", "&amp; IF(lookups!$H$2-LEN(SOURCE!F2116) &gt;= 0, REPT(" ",lookups!$H$2-LEN(SOURCE!F2116)+2), "")&amp;"("&amp;
      SUBSTITUTE(TEXT(SOURCE!G2116,"??0"),"  ","")&amp;" &lt;&lt; TAM_MAX_BITS) |"&amp; IF(lookups!$I$2-3 &gt;= 0, REPT(" ",MAX(1,lookups!$I$2-5+4+1-1-LEN(  IF(ISTEXT(SOURCE!H2116),SOURCE!H2116,  SUBSTITUTE(SUBSTITUTE(TEXT(SOURCE!H2116,"????0"),"  ","")," ",""))   ))), "")&amp;
       IF(ISTEXT(SOURCE!H2116),SOURCE!H2116, SUBSTITUTE(SUBSTITUTE(TEXT(SOURCE!H2116,"????0"),"  ","")," ",""))   &amp;","&amp; IF(lookups!$J$2-3 &gt;= 0, REPT(" ",lookups!$J$2-3-5), "")&amp;
      SOURCE!I2116&amp;
" | "&amp; IF(lookups!$K$2-LEN(SOURCE!I2116) &gt;= 0, REPT(" ",lookups!$K$2-LEN(SOURCE!I2116)), "")&amp;
      SOURCE!J2116&amp;      IF(lookups!$L$2-LEN(SOURCE!J2116) &gt;= 0, REPT(" ",lookups!$L$2-LEN(SOURCE!J2116)), "")&amp;
" | "&amp; IF(lookups!$K$2-LEN(SOURCE!I2116) &gt;= 0, REPT(" ",lookups!$K$2-LEN(SOURCE!I2116)), "")&amp;
      SOURCE!K2116&amp;      IF(lookups!$L$2-LEN(SOURCE!K2116) &gt;= 0, REPT(" ",lookups!$M$2-LEN(SOURCE!K2116)), "")&amp;
" | "&amp; SOURCE!L2116&amp;      IF(lookups!$O$2-LEN(SOURCE!L2116) &gt;= 0, REPT(" ",lookups!$O$2-LEN(SOURCE!L2116)), "")&amp;
" | "&amp; SOURCE!M2116&amp;      IF(lookups!$P$2-LEN(SOURCE!M2116) &gt;= 0, REPT(" ",lookups!$P$2-LEN(SOURCE!M2116)), "")&amp;
      "},"&amp;IF(SOURCE!O2116&lt;&gt;"",""&amp;SOURCE!O2116,"")
 )
)
)</f>
        <v>/* 2072 */  { addItemToBuffer,              ITM_COS_SIGN,                "COS",                                         "COS",                                         (0 &lt;&lt; TAM_MAX_BITS) |     0, CAT_NONE | SLS_UNCHANGED | US_UNCHANGED | EIM_DISABLED | PTP_DISABLED     },</v>
      </c>
    </row>
    <row r="2117" spans="1:1">
      <c r="A2117" s="80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IF(lookups!$E$2-LEN(SOURCE!C2117) &gt;= 0, REPT(" ",lookups!$E$2-LEN(SOURCE!C2117)), "")&amp;
      SOURCE!D2117&amp;", "&amp; IF(lookups!$F$2-LEN(SOURCE!D2117) &gt;= 0, REPT(" ",lookups!$F$2-LEN(SOURCE!D2117)), "")&amp;
      SOURCE!E2117&amp;", "&amp; IF(lookups!$G$2-LEN(SOURCE!E2117) &gt;=0, REPT(" ",lookups!$G$2-LEN(SOURCE!E2117)), "")&amp;
      SOURCE!F2117&amp;", "&amp; IF(lookups!$H$2-LEN(SOURCE!F2117) &gt;= 0, REPT(" ",lookups!$H$2-LEN(SOURCE!F2117)+2), "")&amp;"("&amp;
      SUBSTITUTE(TEXT(SOURCE!G2117,"??0"),"  ","")&amp;" &lt;&lt; TAM_MAX_BITS) |"&amp; IF(lookups!$I$2-3 &gt;= 0, REPT(" ",MAX(1,lookups!$I$2-5+4+1-1-LEN(  IF(ISTEXT(SOURCE!H2117),SOURCE!H2117,  SUBSTITUTE(SUBSTITUTE(TEXT(SOURCE!H2117,"????0"),"  ","")," ",""))   ))), "")&amp;
       IF(ISTEXT(SOURCE!H2117),SOURCE!H2117, SUBSTITUTE(SUBSTITUTE(TEXT(SOURCE!H2117,"????0"),"  ","")," ",""))   &amp;","&amp; IF(lookups!$J$2-3 &gt;= 0, REPT(" ",lookups!$J$2-3-5), "")&amp;
      SOURCE!I2117&amp;
" | "&amp; IF(lookups!$K$2-LEN(SOURCE!I2117) &gt;= 0, REPT(" ",lookups!$K$2-LEN(SOURCE!I2117)), "")&amp;
      SOURCE!J2117&amp;      IF(lookups!$L$2-LEN(SOURCE!J2117) &gt;= 0, REPT(" ",lookups!$L$2-LEN(SOURCE!J2117)), "")&amp;
" | "&amp; IF(lookups!$K$2-LEN(SOURCE!I2117) &gt;= 0, REPT(" ",lookups!$K$2-LEN(SOURCE!I2117)), "")&amp;
      SOURCE!K2117&amp;      IF(lookups!$L$2-LEN(SOURCE!K2117) &gt;= 0, REPT(" ",lookups!$M$2-LEN(SOURCE!K2117)), "")&amp;
" | "&amp; SOURCE!L2117&amp;      IF(lookups!$O$2-LEN(SOURCE!L2117) &gt;= 0, REPT(" ",lookups!$O$2-LEN(SOURCE!L2117)), "")&amp;
" | "&amp; SOURCE!M2117&amp;      IF(lookups!$P$2-LEN(SOURCE!M2117) &gt;= 0, REPT(" ",lookups!$P$2-LEN(SOURCE!M2117)), "")&amp;
      "},"&amp;IF(SOURCE!O2117&lt;&gt;"",""&amp;SOURCE!O2117,"")
 )
)
)</f>
        <v>/* 2073 */  { addItemToBuffer,              ITM_TAN_SIGN,                "TAN",                                         "TAN",                                         (0 &lt;&lt; TAM_MAX_BITS) |     0, CAT_NONE | SLS_UNCHANGED | US_UNCHANGED | EIM_DISABLED | PTP_DISABLED     },</v>
      </c>
    </row>
    <row r="2118" spans="1:1">
      <c r="A2118" s="80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IF(lookups!$E$2-LEN(SOURCE!C2118) &gt;= 0, REPT(" ",lookups!$E$2-LEN(SOURCE!C2118)), "")&amp;
      SOURCE!D2118&amp;", "&amp; IF(lookups!$F$2-LEN(SOURCE!D2118) &gt;= 0, REPT(" ",lookups!$F$2-LEN(SOURCE!D2118)), "")&amp;
      SOURCE!E2118&amp;", "&amp; IF(lookups!$G$2-LEN(SOURCE!E2118) &gt;=0, REPT(" ",lookups!$G$2-LEN(SOURCE!E2118)), "")&amp;
      SOURCE!F2118&amp;", "&amp; IF(lookups!$H$2-LEN(SOURCE!F2118) &gt;= 0, REPT(" ",lookups!$H$2-LEN(SOURCE!F2118)+2), "")&amp;"("&amp;
      SUBSTITUTE(TEXT(SOURCE!G2118,"??0"),"  ","")&amp;" &lt;&lt; TAM_MAX_BITS) |"&amp; IF(lookups!$I$2-3 &gt;= 0, REPT(" ",MAX(1,lookups!$I$2-5+4+1-1-LEN(  IF(ISTEXT(SOURCE!H2118),SOURCE!H2118,  SUBSTITUTE(SUBSTITUTE(TEXT(SOURCE!H2118,"????0"),"  ","")," ",""))   ))), "")&amp;
       IF(ISTEXT(SOURCE!H2118),SOURCE!H2118, SUBSTITUTE(SUBSTITUTE(TEXT(SOURCE!H2118,"????0"),"  ","")," ",""))   &amp;","&amp; IF(lookups!$J$2-3 &gt;= 0, REPT(" ",lookups!$J$2-3-5), "")&amp;
      SOURCE!I2118&amp;
" | "&amp; IF(lookups!$K$2-LEN(SOURCE!I2118) &gt;= 0, REPT(" ",lookups!$K$2-LEN(SOURCE!I2118)), "")&amp;
      SOURCE!J2118&amp;      IF(lookups!$L$2-LEN(SOURCE!J2118) &gt;= 0, REPT(" ",lookups!$L$2-LEN(SOURCE!J2118)), "")&amp;
" | "&amp; IF(lookups!$K$2-LEN(SOURCE!I2118) &gt;= 0, REPT(" ",lookups!$K$2-LEN(SOURCE!I2118)), "")&amp;
      SOURCE!K2118&amp;      IF(lookups!$L$2-LEN(SOURCE!K2118) &gt;= 0, REPT(" ",lookups!$M$2-LEN(SOURCE!K2118)), "")&amp;
" | "&amp; SOURCE!L2118&amp;      IF(lookups!$O$2-LEN(SOURCE!L2118) &gt;= 0, REPT(" ",lookups!$O$2-LEN(SOURCE!L2118)), "")&amp;
" | "&amp; SOURCE!M2118&amp;      IF(lookups!$P$2-LEN(SOURCE!M2118) &gt;= 0, REPT(" ",lookups!$P$2-LEN(SOURCE!M2118)), "")&amp;
      "},"&amp;IF(SOURCE!O2118&lt;&gt;"",""&amp;SOURCE!O2118,"")
 )
)
)</f>
        <v>/* 2074 */  { fnMedianXY,                   NOPARAM,                     "x" STD_SUB_M STD_SUB_E STD_SUB_D STD_SUB_N,   "x" STD_SUB_M STD_SUB_E STD_SUB_D STD_SUB_N,   (0 &lt;&lt; TAM_MAX_BITS) |     0, CAT_FNCT | SLS_ENABLED   | US_ENABLED   | EIM_DISABLED | PTP_NONE         },</v>
      </c>
    </row>
    <row r="2119" spans="1:1">
      <c r="A2119" s="80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IF(lookups!$E$2-LEN(SOURCE!C2119) &gt;= 0, REPT(" ",lookups!$E$2-LEN(SOURCE!C2119)), "")&amp;
      SOURCE!D2119&amp;", "&amp; IF(lookups!$F$2-LEN(SOURCE!D2119) &gt;= 0, REPT(" ",lookups!$F$2-LEN(SOURCE!D2119)), "")&amp;
      SOURCE!E2119&amp;", "&amp; IF(lookups!$G$2-LEN(SOURCE!E2119) &gt;=0, REPT(" ",lookups!$G$2-LEN(SOURCE!E2119)), "")&amp;
      SOURCE!F2119&amp;", "&amp; IF(lookups!$H$2-LEN(SOURCE!F2119) &gt;= 0, REPT(" ",lookups!$H$2-LEN(SOURCE!F2119)+2), "")&amp;"("&amp;
      SUBSTITUTE(TEXT(SOURCE!G2119,"??0"),"  ","")&amp;" &lt;&lt; TAM_MAX_BITS) |"&amp; IF(lookups!$I$2-3 &gt;= 0, REPT(" ",MAX(1,lookups!$I$2-5+4+1-1-LEN(  IF(ISTEXT(SOURCE!H2119),SOURCE!H2119,  SUBSTITUTE(SUBSTITUTE(TEXT(SOURCE!H2119,"????0"),"  ","")," ",""))   ))), "")&amp;
       IF(ISTEXT(SOURCE!H2119),SOURCE!H2119, SUBSTITUTE(SUBSTITUTE(TEXT(SOURCE!H2119,"????0"),"  ","")," ",""))   &amp;","&amp; IF(lookups!$J$2-3 &gt;= 0, REPT(" ",lookups!$J$2-3-5), "")&amp;
      SOURCE!I2119&amp;
" | "&amp; IF(lookups!$K$2-LEN(SOURCE!I2119) &gt;= 0, REPT(" ",lookups!$K$2-LEN(SOURCE!I2119)), "")&amp;
      SOURCE!J2119&amp;      IF(lookups!$L$2-LEN(SOURCE!J2119) &gt;= 0, REPT(" ",lookups!$L$2-LEN(SOURCE!J2119)), "")&amp;
" | "&amp; IF(lookups!$K$2-LEN(SOURCE!I2119) &gt;= 0, REPT(" ",lookups!$K$2-LEN(SOURCE!I2119)), "")&amp;
      SOURCE!K2119&amp;      IF(lookups!$L$2-LEN(SOURCE!K2119) &gt;= 0, REPT(" ",lookups!$M$2-LEN(SOURCE!K2119)), "")&amp;
" | "&amp; SOURCE!L2119&amp;      IF(lookups!$O$2-LEN(SOURCE!L2119) &gt;= 0, REPT(" ",lookups!$O$2-LEN(SOURCE!L2119)), "")&amp;
" | "&amp; SOURCE!M2119&amp;      IF(lookups!$P$2-LEN(SOURCE!M2119) &gt;= 0, REPT(" ",lookups!$P$2-LEN(SOURCE!M2119)), "")&amp;
      "},"&amp;IF(SOURCE!O2119&lt;&gt;"",""&amp;SOURCE!O2119,"")
 )
)
)</f>
        <v>/* 2075 */  { fnLowerQuartileXY,            NOPARAM,                     "x" STD_SUB_Q STD_SUB_1,                       "x" STD_SUB_Q STD_SUB_1,                       (0 &lt;&lt; TAM_MAX_BITS) |     0, CAT_FNCT | SLS_ENABLED   | US_ENABLED   | EIM_DISABLED | PTP_NONE         },</v>
      </c>
    </row>
    <row r="2120" spans="1:1">
      <c r="A2120" s="80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IF(lookups!$E$2-LEN(SOURCE!C2120) &gt;= 0, REPT(" ",lookups!$E$2-LEN(SOURCE!C2120)), "")&amp;
      SOURCE!D2120&amp;", "&amp; IF(lookups!$F$2-LEN(SOURCE!D2120) &gt;= 0, REPT(" ",lookups!$F$2-LEN(SOURCE!D2120)), "")&amp;
      SOURCE!E2120&amp;", "&amp; IF(lookups!$G$2-LEN(SOURCE!E2120) &gt;=0, REPT(" ",lookups!$G$2-LEN(SOURCE!E2120)), "")&amp;
      SOURCE!F2120&amp;", "&amp; IF(lookups!$H$2-LEN(SOURCE!F2120) &gt;= 0, REPT(" ",lookups!$H$2-LEN(SOURCE!F2120)+2), "")&amp;"("&amp;
      SUBSTITUTE(TEXT(SOURCE!G2120,"??0"),"  ","")&amp;" &lt;&lt; TAM_MAX_BITS) |"&amp; IF(lookups!$I$2-3 &gt;= 0, REPT(" ",MAX(1,lookups!$I$2-5+4+1-1-LEN(  IF(ISTEXT(SOURCE!H2120),SOURCE!H2120,  SUBSTITUTE(SUBSTITUTE(TEXT(SOURCE!H2120,"????0"),"  ","")," ",""))   ))), "")&amp;
       IF(ISTEXT(SOURCE!H2120),SOURCE!H2120, SUBSTITUTE(SUBSTITUTE(TEXT(SOURCE!H2120,"????0"),"  ","")," ",""))   &amp;","&amp; IF(lookups!$J$2-3 &gt;= 0, REPT(" ",lookups!$J$2-3-5), "")&amp;
      SOURCE!I2120&amp;
" | "&amp; IF(lookups!$K$2-LEN(SOURCE!I2120) &gt;= 0, REPT(" ",lookups!$K$2-LEN(SOURCE!I2120)), "")&amp;
      SOURCE!J2120&amp;      IF(lookups!$L$2-LEN(SOURCE!J2120) &gt;= 0, REPT(" ",lookups!$L$2-LEN(SOURCE!J2120)), "")&amp;
" | "&amp; IF(lookups!$K$2-LEN(SOURCE!I2120) &gt;= 0, REPT(" ",lookups!$K$2-LEN(SOURCE!I2120)), "")&amp;
      SOURCE!K2120&amp;      IF(lookups!$L$2-LEN(SOURCE!K2120) &gt;= 0, REPT(" ",lookups!$M$2-LEN(SOURCE!K2120)), "")&amp;
" | "&amp; SOURCE!L2120&amp;      IF(lookups!$O$2-LEN(SOURCE!L2120) &gt;= 0, REPT(" ",lookups!$O$2-LEN(SOURCE!L2120)), "")&amp;
" | "&amp; SOURCE!M2120&amp;      IF(lookups!$P$2-LEN(SOURCE!M2120) &gt;= 0, REPT(" ",lookups!$P$2-LEN(SOURCE!M2120)), "")&amp;
      "},"&amp;IF(SOURCE!O2120&lt;&gt;"",""&amp;SOURCE!O2120,"")
 )
)
)</f>
        <v>/* 2076 */  { fnUpperQuartileXY,            NOPARAM,                     "x" STD_SUB_Q STD_SUB_3,                       "x" STD_SUB_Q STD_SUB_3,                       (0 &lt;&lt; TAM_MAX_BITS) |     0, CAT_FNCT | SLS_ENABLED   | US_ENABLED   | EIM_DISABLED | PTP_NONE         },</v>
      </c>
    </row>
    <row r="2121" spans="1:1">
      <c r="A2121" s="80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IF(lookups!$E$2-LEN(SOURCE!C2121) &gt;= 0, REPT(" ",lookups!$E$2-LEN(SOURCE!C2121)), "")&amp;
      SOURCE!D2121&amp;", "&amp; IF(lookups!$F$2-LEN(SOURCE!D2121) &gt;= 0, REPT(" ",lookups!$F$2-LEN(SOURCE!D2121)), "")&amp;
      SOURCE!E2121&amp;", "&amp; IF(lookups!$G$2-LEN(SOURCE!E2121) &gt;=0, REPT(" ",lookups!$G$2-LEN(SOURCE!E2121)), "")&amp;
      SOURCE!F2121&amp;", "&amp; IF(lookups!$H$2-LEN(SOURCE!F2121) &gt;= 0, REPT(" ",lookups!$H$2-LEN(SOURCE!F2121)+2), "")&amp;"("&amp;
      SUBSTITUTE(TEXT(SOURCE!G2121,"??0"),"  ","")&amp;" &lt;&lt; TAM_MAX_BITS) |"&amp; IF(lookups!$I$2-3 &gt;= 0, REPT(" ",MAX(1,lookups!$I$2-5+4+1-1-LEN(  IF(ISTEXT(SOURCE!H2121),SOURCE!H2121,  SUBSTITUTE(SUBSTITUTE(TEXT(SOURCE!H2121,"????0"),"  ","")," ",""))   ))), "")&amp;
       IF(ISTEXT(SOURCE!H2121),SOURCE!H2121, SUBSTITUTE(SUBSTITUTE(TEXT(SOURCE!H2121,"????0"),"  ","")," ",""))   &amp;","&amp; IF(lookups!$J$2-3 &gt;= 0, REPT(" ",lookups!$J$2-3-5), "")&amp;
      SOURCE!I2121&amp;
" | "&amp; IF(lookups!$K$2-LEN(SOURCE!I2121) &gt;= 0, REPT(" ",lookups!$K$2-LEN(SOURCE!I2121)), "")&amp;
      SOURCE!J2121&amp;      IF(lookups!$L$2-LEN(SOURCE!J2121) &gt;= 0, REPT(" ",lookups!$L$2-LEN(SOURCE!J2121)), "")&amp;
" | "&amp; IF(lookups!$K$2-LEN(SOURCE!I2121) &gt;= 0, REPT(" ",lookups!$K$2-LEN(SOURCE!I2121)), "")&amp;
      SOURCE!K2121&amp;      IF(lookups!$L$2-LEN(SOURCE!K2121) &gt;= 0, REPT(" ",lookups!$M$2-LEN(SOURCE!K2121)), "")&amp;
" | "&amp; SOURCE!L2121&amp;      IF(lookups!$O$2-LEN(SOURCE!L2121) &gt;= 0, REPT(" ",lookups!$O$2-LEN(SOURCE!L2121)), "")&amp;
" | "&amp; SOURCE!M2121&amp;      IF(lookups!$P$2-LEN(SOURCE!M2121) &gt;= 0, REPT(" ",lookups!$P$2-LEN(SOURCE!M2121)), "")&amp;
      "},"&amp;IF(SOURCE!O2121&lt;&gt;"",""&amp;SOURCE!O2121,"")
 )
)
)</f>
        <v>/* 2077 */  { fnMADXY,                      NOPARAM,                     "x" STD_SUB_M STD_SUB_A STD_SUB_D,             "x" STD_SUB_M STD_SUB_A STD_SUB_D,             (0 &lt;&lt; TAM_MAX_BITS) |     0, CAT_FNCT | SLS_ENABLED   | US_ENABLED   | EIM_DISABLED | PTP_NONE         },</v>
      </c>
    </row>
    <row r="2122" spans="1:1">
      <c r="A2122" s="80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IF(lookups!$E$2-LEN(SOURCE!C2122) &gt;= 0, REPT(" ",lookups!$E$2-LEN(SOURCE!C2122)), "")&amp;
      SOURCE!D2122&amp;", "&amp; IF(lookups!$F$2-LEN(SOURCE!D2122) &gt;= 0, REPT(" ",lookups!$F$2-LEN(SOURCE!D2122)), "")&amp;
      SOURCE!E2122&amp;", "&amp; IF(lookups!$G$2-LEN(SOURCE!E2122) &gt;=0, REPT(" ",lookups!$G$2-LEN(SOURCE!E2122)), "")&amp;
      SOURCE!F2122&amp;", "&amp; IF(lookups!$H$2-LEN(SOURCE!F2122) &gt;= 0, REPT(" ",lookups!$H$2-LEN(SOURCE!F2122)+2), "")&amp;"("&amp;
      SUBSTITUTE(TEXT(SOURCE!G2122,"??0"),"  ","")&amp;" &lt;&lt; TAM_MAX_BITS) |"&amp; IF(lookups!$I$2-3 &gt;= 0, REPT(" ",MAX(1,lookups!$I$2-5+4+1-1-LEN(  IF(ISTEXT(SOURCE!H2122),SOURCE!H2122,  SUBSTITUTE(SUBSTITUTE(TEXT(SOURCE!H2122,"????0"),"  ","")," ",""))   ))), "")&amp;
       IF(ISTEXT(SOURCE!H2122),SOURCE!H2122, SUBSTITUTE(SUBSTITUTE(TEXT(SOURCE!H2122,"????0"),"  ","")," ",""))   &amp;","&amp; IF(lookups!$J$2-3 &gt;= 0, REPT(" ",lookups!$J$2-3-5), "")&amp;
      SOURCE!I2122&amp;
" | "&amp; IF(lookups!$K$2-LEN(SOURCE!I2122) &gt;= 0, REPT(" ",lookups!$K$2-LEN(SOURCE!I2122)), "")&amp;
      SOURCE!J2122&amp;      IF(lookups!$L$2-LEN(SOURCE!J2122) &gt;= 0, REPT(" ",lookups!$L$2-LEN(SOURCE!J2122)), "")&amp;
" | "&amp; IF(lookups!$K$2-LEN(SOURCE!I2122) &gt;= 0, REPT(" ",lookups!$K$2-LEN(SOURCE!I2122)), "")&amp;
      SOURCE!K2122&amp;      IF(lookups!$L$2-LEN(SOURCE!K2122) &gt;= 0, REPT(" ",lookups!$M$2-LEN(SOURCE!K2122)), "")&amp;
" | "&amp; SOURCE!L2122&amp;      IF(lookups!$O$2-LEN(SOURCE!L2122) &gt;= 0, REPT(" ",lookups!$O$2-LEN(SOURCE!L2122)), "")&amp;
" | "&amp; SOURCE!M2122&amp;      IF(lookups!$P$2-LEN(SOURCE!M2122) &gt;= 0, REPT(" ",lookups!$P$2-LEN(SOURCE!M2122)), "")&amp;
      "},"&amp;IF(SOURCE!O2122&lt;&gt;"",""&amp;SOURCE!O2122,"")
 )
)
)</f>
        <v>/* 2078 */  { fnIQRXY,                      NOPARAM,                     "x" STD_SUB_I STD_SUB_Q STD_SUB_R,             "x" STD_SUB_I STD_SUB_Q STD_SUB_R,             (0 &lt;&lt; TAM_MAX_BITS) |     0, CAT_FNCT | SLS_ENABLED   | US_ENABLED   | EIM_DISABLED | PTP_NONE         },</v>
      </c>
    </row>
    <row r="2123" spans="1:1">
      <c r="A2123" s="80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IF(lookups!$E$2-LEN(SOURCE!C2123) &gt;= 0, REPT(" ",lookups!$E$2-LEN(SOURCE!C2123)), "")&amp;
      SOURCE!D2123&amp;", "&amp; IF(lookups!$F$2-LEN(SOURCE!D2123) &gt;= 0, REPT(" ",lookups!$F$2-LEN(SOURCE!D2123)), "")&amp;
      SOURCE!E2123&amp;", "&amp; IF(lookups!$G$2-LEN(SOURCE!E2123) &gt;=0, REPT(" ",lookups!$G$2-LEN(SOURCE!E2123)), "")&amp;
      SOURCE!F2123&amp;", "&amp; IF(lookups!$H$2-LEN(SOURCE!F2123) &gt;= 0, REPT(" ",lookups!$H$2-LEN(SOURCE!F2123)+2), "")&amp;"("&amp;
      SUBSTITUTE(TEXT(SOURCE!G2123,"??0"),"  ","")&amp;" &lt;&lt; TAM_MAX_BITS) |"&amp; IF(lookups!$I$2-3 &gt;= 0, REPT(" ",MAX(1,lookups!$I$2-5+4+1-1-LEN(  IF(ISTEXT(SOURCE!H2123),SOURCE!H2123,  SUBSTITUTE(SUBSTITUTE(TEXT(SOURCE!H2123,"????0"),"  ","")," ",""))   ))), "")&amp;
       IF(ISTEXT(SOURCE!H2123),SOURCE!H2123, SUBSTITUTE(SUBSTITUTE(TEXT(SOURCE!H2123,"????0"),"  ","")," ",""))   &amp;","&amp; IF(lookups!$J$2-3 &gt;= 0, REPT(" ",lookups!$J$2-3-5), "")&amp;
      SOURCE!I2123&amp;
" | "&amp; IF(lookups!$K$2-LEN(SOURCE!I2123) &gt;= 0, REPT(" ",lookups!$K$2-LEN(SOURCE!I2123)), "")&amp;
      SOURCE!J2123&amp;      IF(lookups!$L$2-LEN(SOURCE!J2123) &gt;= 0, REPT(" ",lookups!$L$2-LEN(SOURCE!J2123)), "")&amp;
" | "&amp; IF(lookups!$K$2-LEN(SOURCE!I2123) &gt;= 0, REPT(" ",lookups!$K$2-LEN(SOURCE!I2123)), "")&amp;
      SOURCE!K2123&amp;      IF(lookups!$L$2-LEN(SOURCE!K2123) &gt;= 0, REPT(" ",lookups!$M$2-LEN(SOURCE!K2123)), "")&amp;
" | "&amp; SOURCE!L2123&amp;      IF(lookups!$O$2-LEN(SOURCE!L2123) &gt;= 0, REPT(" ",lookups!$O$2-LEN(SOURCE!L2123)), "")&amp;
" | "&amp; SOURCE!M2123&amp;      IF(lookups!$P$2-LEN(SOURCE!M2123) &gt;= 0, REPT(" ",lookups!$P$2-LEN(SOURCE!M2123)), "")&amp;
      "},"&amp;IF(SOURCE!O2123&lt;&gt;"",""&amp;SOURCE!O2123,"")
 )
)
)</f>
        <v>/* 2079 */  { fnRangeXY,                    NOPARAM,                     "x" RANGE_,                                    "x" RANGE_,                                    (0 &lt;&lt; TAM_MAX_BITS) |     0, CAT_FNCT | SLS_ENABLED   | US_ENABLED   | EIM_DISABLED | PTP_NONE         },</v>
      </c>
    </row>
    <row r="2124" spans="1:1">
      <c r="A2124" s="80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IF(lookups!$E$2-LEN(SOURCE!C2124) &gt;= 0, REPT(" ",lookups!$E$2-LEN(SOURCE!C2124)), "")&amp;
      SOURCE!D2124&amp;", "&amp; IF(lookups!$F$2-LEN(SOURCE!D2124) &gt;= 0, REPT(" ",lookups!$F$2-LEN(SOURCE!D2124)), "")&amp;
      SOURCE!E2124&amp;", "&amp; IF(lookups!$G$2-LEN(SOURCE!E2124) &gt;=0, REPT(" ",lookups!$G$2-LEN(SOURCE!E2124)), "")&amp;
      SOURCE!F2124&amp;", "&amp; IF(lookups!$H$2-LEN(SOURCE!F2124) &gt;= 0, REPT(" ",lookups!$H$2-LEN(SOURCE!F2124)+2), "")&amp;"("&amp;
      SUBSTITUTE(TEXT(SOURCE!G2124,"??0"),"  ","")&amp;" &lt;&lt; TAM_MAX_BITS) |"&amp; IF(lookups!$I$2-3 &gt;= 0, REPT(" ",MAX(1,lookups!$I$2-5+4+1-1-LEN(  IF(ISTEXT(SOURCE!H2124),SOURCE!H2124,  SUBSTITUTE(SUBSTITUTE(TEXT(SOURCE!H2124,"????0"),"  ","")," ",""))   ))), "")&amp;
       IF(ISTEXT(SOURCE!H2124),SOURCE!H2124, SUBSTITUTE(SUBSTITUTE(TEXT(SOURCE!H2124,"????0"),"  ","")," ",""))   &amp;","&amp; IF(lookups!$J$2-3 &gt;= 0, REPT(" ",lookups!$J$2-3-5), "")&amp;
      SOURCE!I2124&amp;
" | "&amp; IF(lookups!$K$2-LEN(SOURCE!I2124) &gt;= 0, REPT(" ",lookups!$K$2-LEN(SOURCE!I2124)), "")&amp;
      SOURCE!J2124&amp;      IF(lookups!$L$2-LEN(SOURCE!J2124) &gt;= 0, REPT(" ",lookups!$L$2-LEN(SOURCE!J2124)), "")&amp;
" | "&amp; IF(lookups!$K$2-LEN(SOURCE!I2124) &gt;= 0, REPT(" ",lookups!$K$2-LEN(SOURCE!I2124)), "")&amp;
      SOURCE!K2124&amp;      IF(lookups!$L$2-LEN(SOURCE!K2124) &gt;= 0, REPT(" ",lookups!$M$2-LEN(SOURCE!K2124)), "")&amp;
" | "&amp; SOURCE!L2124&amp;      IF(lookups!$O$2-LEN(SOURCE!L2124) &gt;= 0, REPT(" ",lookups!$O$2-LEN(SOURCE!L2124)), "")&amp;
" | "&amp; SOURCE!M2124&amp;      IF(lookups!$P$2-LEN(SOURCE!M2124) &gt;= 0, REPT(" ",lookups!$P$2-LEN(SOURCE!M2124)), "")&amp;
      "},"&amp;IF(SOURCE!O2124&lt;&gt;"",""&amp;SOURCE!O2124,"")
 )
)
)</f>
        <v>/* 2080 */  { itemToBeCoded,                NOPARAM,                     "REGR",                                        "REGR",                                        (0 &lt;&lt; TAM_MAX_BITS) |     0, CAT_MENU | SLS_UNCHANGED | US_UNCHANGED | EIM_DISABLED | PTP_DISABLED     },</v>
      </c>
    </row>
    <row r="2125" spans="1:1">
      <c r="A2125" s="80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IF(lookups!$E$2-LEN(SOURCE!C2125) &gt;= 0, REPT(" ",lookups!$E$2-LEN(SOURCE!C2125)), "")&amp;
      SOURCE!D2125&amp;", "&amp; IF(lookups!$F$2-LEN(SOURCE!D2125) &gt;= 0, REPT(" ",lookups!$F$2-LEN(SOURCE!D2125)), "")&amp;
      SOURCE!E2125&amp;", "&amp; IF(lookups!$G$2-LEN(SOURCE!E2125) &gt;=0, REPT(" ",lookups!$G$2-LEN(SOURCE!E2125)), "")&amp;
      SOURCE!F2125&amp;", "&amp; IF(lookups!$H$2-LEN(SOURCE!F2125) &gt;= 0, REPT(" ",lookups!$H$2-LEN(SOURCE!F2125)+2), "")&amp;"("&amp;
      SUBSTITUTE(TEXT(SOURCE!G2125,"??0"),"  ","")&amp;" &lt;&lt; TAM_MAX_BITS) |"&amp; IF(lookups!$I$2-3 &gt;= 0, REPT(" ",MAX(1,lookups!$I$2-5+4+1-1-LEN(  IF(ISTEXT(SOURCE!H2125),SOURCE!H2125,  SUBSTITUTE(SUBSTITUTE(TEXT(SOURCE!H2125,"????0"),"  ","")," ",""))   ))), "")&amp;
       IF(ISTEXT(SOURCE!H2125),SOURCE!H2125, SUBSTITUTE(SUBSTITUTE(TEXT(SOURCE!H2125,"????0"),"  ","")," ",""))   &amp;","&amp; IF(lookups!$J$2-3 &gt;= 0, REPT(" ",lookups!$J$2-3-5), "")&amp;
      SOURCE!I2125&amp;
" | "&amp; IF(lookups!$K$2-LEN(SOURCE!I2125) &gt;= 0, REPT(" ",lookups!$K$2-LEN(SOURCE!I2125)), "")&amp;
      SOURCE!J2125&amp;      IF(lookups!$L$2-LEN(SOURCE!J2125) &gt;= 0, REPT(" ",lookups!$L$2-LEN(SOURCE!J2125)), "")&amp;
" | "&amp; IF(lookups!$K$2-LEN(SOURCE!I2125) &gt;= 0, REPT(" ",lookups!$K$2-LEN(SOURCE!I2125)), "")&amp;
      SOURCE!K2125&amp;      IF(lookups!$L$2-LEN(SOURCE!K2125) &gt;= 0, REPT(" ",lookups!$M$2-LEN(SOURCE!K2125)), "")&amp;
" | "&amp; SOURCE!L2125&amp;      IF(lookups!$O$2-LEN(SOURCE!L2125) &gt;= 0, REPT(" ",lookups!$O$2-LEN(SOURCE!L2125)), "")&amp;
" | "&amp; SOURCE!M2125&amp;      IF(lookups!$P$2-LEN(SOURCE!M2125) &gt;= 0, REPT(" ",lookups!$P$2-LEN(SOURCE!M2125)), "")&amp;
      "},"&amp;IF(SOURCE!O2125&lt;&gt;"",""&amp;SOURCE!O2125,"")
 )
)
)</f>
        <v>/* 2081 */  { itemToBeCoded,                NOPARAM,                     "MODEL",                                       "MODEL",                                       (0 &lt;&lt; TAM_MAX_BITS) |     0, CAT_MENU | SLS_UNCHANGED | US_UNCHANGED | EIM_DISABLED | PTP_DISABLED     },</v>
      </c>
    </row>
    <row r="2126" spans="1:1">
      <c r="A2126" s="80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IF(lookups!$E$2-LEN(SOURCE!C2126) &gt;= 0, REPT(" ",lookups!$E$2-LEN(SOURCE!C2126)), "")&amp;
      SOURCE!D2126&amp;", "&amp; IF(lookups!$F$2-LEN(SOURCE!D2126) &gt;= 0, REPT(" ",lookups!$F$2-LEN(SOURCE!D2126)), "")&amp;
      SOURCE!E2126&amp;", "&amp; IF(lookups!$G$2-LEN(SOURCE!E2126) &gt;=0, REPT(" ",lookups!$G$2-LEN(SOURCE!E2126)), "")&amp;
      SOURCE!F2126&amp;", "&amp; IF(lookups!$H$2-LEN(SOURCE!F2126) &gt;= 0, REPT(" ",lookups!$H$2-LEN(SOURCE!F2126)+2), "")&amp;"("&amp;
      SUBSTITUTE(TEXT(SOURCE!G2126,"??0"),"  ","")&amp;" &lt;&lt; TAM_MAX_BITS) |"&amp; IF(lookups!$I$2-3 &gt;= 0, REPT(" ",MAX(1,lookups!$I$2-5+4+1-1-LEN(  IF(ISTEXT(SOURCE!H2126),SOURCE!H2126,  SUBSTITUTE(SUBSTITUTE(TEXT(SOURCE!H2126,"????0"),"  ","")," ",""))   ))), "")&amp;
       IF(ISTEXT(SOURCE!H2126),SOURCE!H2126, SUBSTITUTE(SUBSTITUTE(TEXT(SOURCE!H2126,"????0"),"  ","")," ",""))   &amp;","&amp; IF(lookups!$J$2-3 &gt;= 0, REPT(" ",lookups!$J$2-3-5), "")&amp;
      SOURCE!I2126&amp;
" | "&amp; IF(lookups!$K$2-LEN(SOURCE!I2126) &gt;= 0, REPT(" ",lookups!$K$2-LEN(SOURCE!I2126)), "")&amp;
      SOURCE!J2126&amp;      IF(lookups!$L$2-LEN(SOURCE!J2126) &gt;= 0, REPT(" ",lookups!$L$2-LEN(SOURCE!J2126)), "")&amp;
" | "&amp; IF(lookups!$K$2-LEN(SOURCE!I2126) &gt;= 0, REPT(" ",lookups!$K$2-LEN(SOURCE!I2126)), "")&amp;
      SOURCE!K2126&amp;      IF(lookups!$L$2-LEN(SOURCE!K2126) &gt;= 0, REPT(" ",lookups!$M$2-LEN(SOURCE!K2126)), "")&amp;
" | "&amp; SOURCE!L2126&amp;      IF(lookups!$O$2-LEN(SOURCE!L2126) &gt;= 0, REPT(" ",lookups!$O$2-LEN(SOURCE!L2126)), "")&amp;
" | "&amp; SOURCE!M2126&amp;      IF(lookups!$P$2-LEN(SOURCE!M2126) &gt;= 0, REPT(" ",lookups!$P$2-LEN(SOURCE!M2126)), "")&amp;
      "},"&amp;IF(SOURCE!O2126&lt;&gt;"",""&amp;SOURCE!O2126,"")
 )
)
)</f>
        <v>/* 2082 */  { fnPercentileXY,               NOPARAM,                     "x%" STD_SUB_I STD_SUB_L STD_SUB_E,            "x%" STD_SUB_I STD_SUB_L STD_SUB_E,            (0 &lt;&lt; TAM_MAX_BITS) |     0, CAT_FNCT | SLS_ENABLED   | US_ENABLED   | EIM_DISABLED | PTP_NONE         },</v>
      </c>
    </row>
    <row r="2127" spans="1:1">
      <c r="A2127" s="80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IF(lookups!$E$2-LEN(SOURCE!C2127) &gt;= 0, REPT(" ",lookups!$E$2-LEN(SOURCE!C2127)), "")&amp;
      SOURCE!D2127&amp;", "&amp; IF(lookups!$F$2-LEN(SOURCE!D2127) &gt;= 0, REPT(" ",lookups!$F$2-LEN(SOURCE!D2127)), "")&amp;
      SOURCE!E2127&amp;", "&amp; IF(lookups!$G$2-LEN(SOURCE!E2127) &gt;=0, REPT(" ",lookups!$G$2-LEN(SOURCE!E2127)), "")&amp;
      SOURCE!F2127&amp;", "&amp; IF(lookups!$H$2-LEN(SOURCE!F2127) &gt;= 0, REPT(" ",lookups!$H$2-LEN(SOURCE!F2127)+2), "")&amp;"("&amp;
      SUBSTITUTE(TEXT(SOURCE!G2127,"??0"),"  ","")&amp;" &lt;&lt; TAM_MAX_BITS) |"&amp; IF(lookups!$I$2-3 &gt;= 0, REPT(" ",MAX(1,lookups!$I$2-5+4+1-1-LEN(  IF(ISTEXT(SOURCE!H2127),SOURCE!H2127,  SUBSTITUTE(SUBSTITUTE(TEXT(SOURCE!H2127,"????0"),"  ","")," ",""))   ))), "")&amp;
       IF(ISTEXT(SOURCE!H2127),SOURCE!H2127, SUBSTITUTE(SUBSTITUTE(TEXT(SOURCE!H2127,"????0"),"  ","")," ",""))   &amp;","&amp; IF(lookups!$J$2-3 &gt;= 0, REPT(" ",lookups!$J$2-3-5), "")&amp;
      SOURCE!I2127&amp;
" | "&amp; IF(lookups!$K$2-LEN(SOURCE!I2127) &gt;= 0, REPT(" ",lookups!$K$2-LEN(SOURCE!I2127)), "")&amp;
      SOURCE!J2127&amp;      IF(lookups!$L$2-LEN(SOURCE!J2127) &gt;= 0, REPT(" ",lookups!$L$2-LEN(SOURCE!J2127)), "")&amp;
" | "&amp; IF(lookups!$K$2-LEN(SOURCE!I2127) &gt;= 0, REPT(" ",lookups!$K$2-LEN(SOURCE!I2127)), "")&amp;
      SOURCE!K2127&amp;      IF(lookups!$L$2-LEN(SOURCE!K2127) &gt;= 0, REPT(" ",lookups!$M$2-LEN(SOURCE!K2127)), "")&amp;
" | "&amp; SOURCE!L2127&amp;      IF(lookups!$O$2-LEN(SOURCE!L2127) &gt;= 0, REPT(" ",lookups!$O$2-LEN(SOURCE!L2127)), "")&amp;
" | "&amp; SOURCE!M2127&amp;      IF(lookups!$P$2-LEN(SOURCE!M2127) &gt;= 0, REPT(" ",lookups!$P$2-LEN(SOURCE!M2127)), "")&amp;
      "},"&amp;IF(SOURCE!O2127&lt;&gt;"",""&amp;SOURCE!O2127,"")
 )
)
)</f>
        <v>/* 2083 */  { fnLINPOL,                     NOPARAM,                     "LINPOL",                                      "LINPOL",                                      (0 &lt;&lt; TAM_MAX_BITS) |     0, CAT_FNCT | SLS_ENABLED   | US_ENABLED   | EIM_DISABLED | PTP_NONE         },</v>
      </c>
    </row>
    <row r="2128" spans="1:1">
      <c r="A2128" s="80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IF(lookups!$E$2-LEN(SOURCE!C2128) &gt;= 0, REPT(" ",lookups!$E$2-LEN(SOURCE!C2128)), "")&amp;
      SOURCE!D2128&amp;", "&amp; IF(lookups!$F$2-LEN(SOURCE!D2128) &gt;= 0, REPT(" ",lookups!$F$2-LEN(SOURCE!D2128)), "")&amp;
      SOURCE!E2128&amp;", "&amp; IF(lookups!$G$2-LEN(SOURCE!E2128) &gt;=0, REPT(" ",lookups!$G$2-LEN(SOURCE!E2128)), "")&amp;
      SOURCE!F2128&amp;", "&amp; IF(lookups!$H$2-LEN(SOURCE!F2128) &gt;= 0, REPT(" ",lookups!$H$2-LEN(SOURCE!F2128)+2), "")&amp;"("&amp;
      SUBSTITUTE(TEXT(SOURCE!G2128,"??0"),"  ","")&amp;" &lt;&lt; TAM_MAX_BITS) |"&amp; IF(lookups!$I$2-3 &gt;= 0, REPT(" ",MAX(1,lookups!$I$2-5+4+1-1-LEN(  IF(ISTEXT(SOURCE!H2128),SOURCE!H2128,  SUBSTITUTE(SUBSTITUTE(TEXT(SOURCE!H2128,"????0"),"  ","")," ",""))   ))), "")&amp;
       IF(ISTEXT(SOURCE!H2128),SOURCE!H2128, SUBSTITUTE(SUBSTITUTE(TEXT(SOURCE!H2128,"????0"),"  ","")," ",""))   &amp;","&amp; IF(lookups!$J$2-3 &gt;= 0, REPT(" ",lookups!$J$2-3-5), "")&amp;
      SOURCE!I2128&amp;
" | "&amp; IF(lookups!$K$2-LEN(SOURCE!I2128) &gt;= 0, REPT(" ",lookups!$K$2-LEN(SOURCE!I2128)), "")&amp;
      SOURCE!J2128&amp;      IF(lookups!$L$2-LEN(SOURCE!J2128) &gt;= 0, REPT(" ",lookups!$L$2-LEN(SOURCE!J2128)), "")&amp;
" | "&amp; IF(lookups!$K$2-LEN(SOURCE!I2128) &gt;= 0, REPT(" ",lookups!$K$2-LEN(SOURCE!I2128)), "")&amp;
      SOURCE!K2128&amp;      IF(lookups!$L$2-LEN(SOURCE!K2128) &gt;= 0, REPT(" ",lookups!$M$2-LEN(SOURCE!K2128)), "")&amp;
" | "&amp; SOURCE!L2128&amp;      IF(lookups!$O$2-LEN(SOURCE!L2128) &gt;= 0, REPT(" ",lookups!$O$2-LEN(SOURCE!L2128)), "")&amp;
" | "&amp; SOURCE!M2128&amp;      IF(lookups!$P$2-LEN(SOURCE!M2128) &gt;= 0, REPT(" ",lookups!$P$2-LEN(SOURCE!M2128)), "")&amp;
      "},"&amp;IF(SOURCE!O2128&lt;&gt;"",""&amp;SOURCE!O2128,"")
 )
)
)</f>
        <v>/* 2084 */  { fnCvtNmiKm,                   multiply,                    "knot" STD_RIGHT_ARROW "km/h",                 "knot" STD_RIGHT_ARROW "km/h",                 (0 &lt;&lt; TAM_MAX_BITS) |     0, CAT_NONE | SLS_ENABLED   | US_ENABLED   | EIM_DISABLED | PTP_NONE         },</v>
      </c>
    </row>
    <row r="2129" spans="1:1">
      <c r="A2129" s="80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IF(lookups!$E$2-LEN(SOURCE!C2129) &gt;= 0, REPT(" ",lookups!$E$2-LEN(SOURCE!C2129)), "")&amp;
      SOURCE!D2129&amp;", "&amp; IF(lookups!$F$2-LEN(SOURCE!D2129) &gt;= 0, REPT(" ",lookups!$F$2-LEN(SOURCE!D2129)), "")&amp;
      SOURCE!E2129&amp;", "&amp; IF(lookups!$G$2-LEN(SOURCE!E2129) &gt;=0, REPT(" ",lookups!$G$2-LEN(SOURCE!E2129)), "")&amp;
      SOURCE!F2129&amp;", "&amp; IF(lookups!$H$2-LEN(SOURCE!F2129) &gt;= 0, REPT(" ",lookups!$H$2-LEN(SOURCE!F2129)+2), "")&amp;"("&amp;
      SUBSTITUTE(TEXT(SOURCE!G2129,"??0"),"  ","")&amp;" &lt;&lt; TAM_MAX_BITS) |"&amp; IF(lookups!$I$2-3 &gt;= 0, REPT(" ",MAX(1,lookups!$I$2-5+4+1-1-LEN(  IF(ISTEXT(SOURCE!H2129),SOURCE!H2129,  SUBSTITUTE(SUBSTITUTE(TEXT(SOURCE!H2129,"????0"),"  ","")," ",""))   ))), "")&amp;
       IF(ISTEXT(SOURCE!H2129),SOURCE!H2129, SUBSTITUTE(SUBSTITUTE(TEXT(SOURCE!H2129,"????0"),"  ","")," ",""))   &amp;","&amp; IF(lookups!$J$2-3 &gt;= 0, REPT(" ",lookups!$J$2-3-5), "")&amp;
      SOURCE!I2129&amp;
" | "&amp; IF(lookups!$K$2-LEN(SOURCE!I2129) &gt;= 0, REPT(" ",lookups!$K$2-LEN(SOURCE!I2129)), "")&amp;
      SOURCE!J2129&amp;      IF(lookups!$L$2-LEN(SOURCE!J2129) &gt;= 0, REPT(" ",lookups!$L$2-LEN(SOURCE!J2129)), "")&amp;
" | "&amp; IF(lookups!$K$2-LEN(SOURCE!I2129) &gt;= 0, REPT(" ",lookups!$K$2-LEN(SOURCE!I2129)), "")&amp;
      SOURCE!K2129&amp;      IF(lookups!$L$2-LEN(SOURCE!K2129) &gt;= 0, REPT(" ",lookups!$M$2-LEN(SOURCE!K2129)), "")&amp;
" | "&amp; SOURCE!L2129&amp;      IF(lookups!$O$2-LEN(SOURCE!L2129) &gt;= 0, REPT(" ",lookups!$O$2-LEN(SOURCE!L2129)), "")&amp;
" | "&amp; SOURCE!M2129&amp;      IF(lookups!$P$2-LEN(SOURCE!M2129) &gt;= 0, REPT(" ",lookups!$P$2-LEN(SOURCE!M2129)), "")&amp;
      "},"&amp;IF(SOURCE!O2129&lt;&gt;"",""&amp;SOURCE!O2129,"")
 )
)
)</f>
        <v>/* 2085 */  { fnCvtNmiKm,                   divide,                      "km/h" STD_RIGHT_ARROW "knot",                 "km/h" STD_RIGHT_ARROW "knot",                 (0 &lt;&lt; TAM_MAX_BITS) |     0, CAT_NONE | SLS_ENABLED   | US_ENABLED   | EIM_DISABLED | PTP_NONE         },</v>
      </c>
    </row>
    <row r="2130" spans="1:1">
      <c r="A2130" s="80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IF(lookups!$E$2-LEN(SOURCE!C2130) &gt;= 0, REPT(" ",lookups!$E$2-LEN(SOURCE!C2130)), "")&amp;
      SOURCE!D2130&amp;", "&amp; IF(lookups!$F$2-LEN(SOURCE!D2130) &gt;= 0, REPT(" ",lookups!$F$2-LEN(SOURCE!D2130)), "")&amp;
      SOURCE!E2130&amp;", "&amp; IF(lookups!$G$2-LEN(SOURCE!E2130) &gt;=0, REPT(" ",lookups!$G$2-LEN(SOURCE!E2130)), "")&amp;
      SOURCE!F2130&amp;", "&amp; IF(lookups!$H$2-LEN(SOURCE!F2130) &gt;= 0, REPT(" ",lookups!$H$2-LEN(SOURCE!F2130)+2), "")&amp;"("&amp;
      SUBSTITUTE(TEXT(SOURCE!G2130,"??0"),"  ","")&amp;" &lt;&lt; TAM_MAX_BITS) |"&amp; IF(lookups!$I$2-3 &gt;= 0, REPT(" ",MAX(1,lookups!$I$2-5+4+1-1-LEN(  IF(ISTEXT(SOURCE!H2130),SOURCE!H2130,  SUBSTITUTE(SUBSTITUTE(TEXT(SOURCE!H2130,"????0"),"  ","")," ",""))   ))), "")&amp;
       IF(ISTEXT(SOURCE!H2130),SOURCE!H2130, SUBSTITUTE(SUBSTITUTE(TEXT(SOURCE!H2130,"????0"),"  ","")," ",""))   &amp;","&amp; IF(lookups!$J$2-3 &gt;= 0, REPT(" ",lookups!$J$2-3-5), "")&amp;
      SOURCE!I2130&amp;
" | "&amp; IF(lookups!$K$2-LEN(SOURCE!I2130) &gt;= 0, REPT(" ",lookups!$K$2-LEN(SOURCE!I2130)), "")&amp;
      SOURCE!J2130&amp;      IF(lookups!$L$2-LEN(SOURCE!J2130) &gt;= 0, REPT(" ",lookups!$L$2-LEN(SOURCE!J2130)), "")&amp;
" | "&amp; IF(lookups!$K$2-LEN(SOURCE!I2130) &gt;= 0, REPT(" ",lookups!$K$2-LEN(SOURCE!I2130)), "")&amp;
      SOURCE!K2130&amp;      IF(lookups!$L$2-LEN(SOURCE!K2130) &gt;= 0, REPT(" ",lookups!$M$2-LEN(SOURCE!K2130)), "")&amp;
" | "&amp; SOURCE!L2130&amp;      IF(lookups!$O$2-LEN(SOURCE!L2130) &gt;= 0, REPT(" ",lookups!$O$2-LEN(SOURCE!L2130)), "")&amp;
" | "&amp; SOURCE!M2130&amp;      IF(lookups!$P$2-LEN(SOURCE!M2130) &gt;= 0, REPT(" ",lookups!$P$2-LEN(SOURCE!M2130)), "")&amp;
      "},"&amp;IF(SOURCE!O2130&lt;&gt;"",""&amp;SOURCE!O2130,"")
 )
)
)</f>
        <v>/* 2086 */  { fnCvtKmphmps,                 multiply,                    "km/h" STD_RIGHT_ARROW "m/s",                  "km/h" STD_RIGHT_ARROW "m/s",                  (0 &lt;&lt; TAM_MAX_BITS) |     0, CAT_NONE | SLS_ENABLED   | US_ENABLED   | EIM_DISABLED | PTP_NONE         },</v>
      </c>
    </row>
    <row r="2131" spans="1:1">
      <c r="A2131" s="80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IF(lookups!$E$2-LEN(SOURCE!C2131) &gt;= 0, REPT(" ",lookups!$E$2-LEN(SOURCE!C2131)), "")&amp;
      SOURCE!D2131&amp;", "&amp; IF(lookups!$F$2-LEN(SOURCE!D2131) &gt;= 0, REPT(" ",lookups!$F$2-LEN(SOURCE!D2131)), "")&amp;
      SOURCE!E2131&amp;", "&amp; IF(lookups!$G$2-LEN(SOURCE!E2131) &gt;=0, REPT(" ",lookups!$G$2-LEN(SOURCE!E2131)), "")&amp;
      SOURCE!F2131&amp;", "&amp; IF(lookups!$H$2-LEN(SOURCE!F2131) &gt;= 0, REPT(" ",lookups!$H$2-LEN(SOURCE!F2131)+2), "")&amp;"("&amp;
      SUBSTITUTE(TEXT(SOURCE!G2131,"??0"),"  ","")&amp;" &lt;&lt; TAM_MAX_BITS) |"&amp; IF(lookups!$I$2-3 &gt;= 0, REPT(" ",MAX(1,lookups!$I$2-5+4+1-1-LEN(  IF(ISTEXT(SOURCE!H2131),SOURCE!H2131,  SUBSTITUTE(SUBSTITUTE(TEXT(SOURCE!H2131,"????0"),"  ","")," ",""))   ))), "")&amp;
       IF(ISTEXT(SOURCE!H2131),SOURCE!H2131, SUBSTITUTE(SUBSTITUTE(TEXT(SOURCE!H2131,"????0"),"  ","")," ",""))   &amp;","&amp; IF(lookups!$J$2-3 &gt;= 0, REPT(" ",lookups!$J$2-3-5), "")&amp;
      SOURCE!I2131&amp;
" | "&amp; IF(lookups!$K$2-LEN(SOURCE!I2131) &gt;= 0, REPT(" ",lookups!$K$2-LEN(SOURCE!I2131)), "")&amp;
      SOURCE!J2131&amp;      IF(lookups!$L$2-LEN(SOURCE!J2131) &gt;= 0, REPT(" ",lookups!$L$2-LEN(SOURCE!J2131)), "")&amp;
" | "&amp; IF(lookups!$K$2-LEN(SOURCE!I2131) &gt;= 0, REPT(" ",lookups!$K$2-LEN(SOURCE!I2131)), "")&amp;
      SOURCE!K2131&amp;      IF(lookups!$L$2-LEN(SOURCE!K2131) &gt;= 0, REPT(" ",lookups!$M$2-LEN(SOURCE!K2131)), "")&amp;
" | "&amp; SOURCE!L2131&amp;      IF(lookups!$O$2-LEN(SOURCE!L2131) &gt;= 0, REPT(" ",lookups!$O$2-LEN(SOURCE!L2131)), "")&amp;
" | "&amp; SOURCE!M2131&amp;      IF(lookups!$P$2-LEN(SOURCE!M2131) &gt;= 0, REPT(" ",lookups!$P$2-LEN(SOURCE!M2131)), "")&amp;
      "},"&amp;IF(SOURCE!O2131&lt;&gt;"",""&amp;SOURCE!O2131,"")
 )
)
)</f>
        <v>/* 2087 */  { fnCvtKmphmps,                 divide,                      "m/s" STD_RIGHT_ARROW "km/h",                  "m/s" STD_RIGHT_ARROW "km/h",                  (0 &lt;&lt; TAM_MAX_BITS) |     0, CAT_NONE | SLS_ENABLED   | US_ENABLED   | EIM_DISABLED | PTP_NONE         },</v>
      </c>
    </row>
    <row r="2132" spans="1:1">
      <c r="A2132" s="80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IF(lookups!$E$2-LEN(SOURCE!C2132) &gt;= 0, REPT(" ",lookups!$E$2-LEN(SOURCE!C2132)), "")&amp;
      SOURCE!D2132&amp;", "&amp; IF(lookups!$F$2-LEN(SOURCE!D2132) &gt;= 0, REPT(" ",lookups!$F$2-LEN(SOURCE!D2132)), "")&amp;
      SOURCE!E2132&amp;", "&amp; IF(lookups!$G$2-LEN(SOURCE!E2132) &gt;=0, REPT(" ",lookups!$G$2-LEN(SOURCE!E2132)), "")&amp;
      SOURCE!F2132&amp;", "&amp; IF(lookups!$H$2-LEN(SOURCE!F2132) &gt;= 0, REPT(" ",lookups!$H$2-LEN(SOURCE!F2132)+2), "")&amp;"("&amp;
      SUBSTITUTE(TEXT(SOURCE!G2132,"??0"),"  ","")&amp;" &lt;&lt; TAM_MAX_BITS) |"&amp; IF(lookups!$I$2-3 &gt;= 0, REPT(" ",MAX(1,lookups!$I$2-5+4+1-1-LEN(  IF(ISTEXT(SOURCE!H2132),SOURCE!H2132,  SUBSTITUTE(SUBSTITUTE(TEXT(SOURCE!H2132,"????0"),"  ","")," ",""))   ))), "")&amp;
       IF(ISTEXT(SOURCE!H2132),SOURCE!H2132, SUBSTITUTE(SUBSTITUTE(TEXT(SOURCE!H2132,"????0"),"  ","")," ",""))   &amp;","&amp; IF(lookups!$J$2-3 &gt;= 0, REPT(" ",lookups!$J$2-3-5), "")&amp;
      SOURCE!I2132&amp;
" | "&amp; IF(lookups!$K$2-LEN(SOURCE!I2132) &gt;= 0, REPT(" ",lookups!$K$2-LEN(SOURCE!I2132)), "")&amp;
      SOURCE!J2132&amp;      IF(lookups!$L$2-LEN(SOURCE!J2132) &gt;= 0, REPT(" ",lookups!$L$2-LEN(SOURCE!J2132)), "")&amp;
" | "&amp; IF(lookups!$K$2-LEN(SOURCE!I2132) &gt;= 0, REPT(" ",lookups!$K$2-LEN(SOURCE!I2132)), "")&amp;
      SOURCE!K2132&amp;      IF(lookups!$L$2-LEN(SOURCE!K2132) &gt;= 0, REPT(" ",lookups!$M$2-LEN(SOURCE!K2132)), "")&amp;
" | "&amp; SOURCE!L2132&amp;      IF(lookups!$O$2-LEN(SOURCE!L2132) &gt;= 0, REPT(" ",lookups!$O$2-LEN(SOURCE!L2132)), "")&amp;
" | "&amp; SOURCE!M2132&amp;      IF(lookups!$P$2-LEN(SOURCE!M2132) &gt;= 0, REPT(" ",lookups!$P$2-LEN(SOURCE!M2132)), "")&amp;
      "},"&amp;IF(SOURCE!O2132&lt;&gt;"",""&amp;SOURCE!O2132,"")
 )
)
)</f>
        <v>/* 2088 */  { fnCvtRpmDegps,                multiply,                    "RPM" STD_RIGHT_ARROW "deg/s",                 "RPM" STD_RIGHT_ARROW "deg/s",                 (0 &lt;&lt; TAM_MAX_BITS) |     0, CAT_NONE | SLS_ENABLED   | US_ENABLED   | EIM_DISABLED | PTP_NONE         },</v>
      </c>
    </row>
    <row r="2133" spans="1:1">
      <c r="A2133" s="80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IF(lookups!$E$2-LEN(SOURCE!C2133) &gt;= 0, REPT(" ",lookups!$E$2-LEN(SOURCE!C2133)), "")&amp;
      SOURCE!D2133&amp;", "&amp; IF(lookups!$F$2-LEN(SOURCE!D2133) &gt;= 0, REPT(" ",lookups!$F$2-LEN(SOURCE!D2133)), "")&amp;
      SOURCE!E2133&amp;", "&amp; IF(lookups!$G$2-LEN(SOURCE!E2133) &gt;=0, REPT(" ",lookups!$G$2-LEN(SOURCE!E2133)), "")&amp;
      SOURCE!F2133&amp;", "&amp; IF(lookups!$H$2-LEN(SOURCE!F2133) &gt;= 0, REPT(" ",lookups!$H$2-LEN(SOURCE!F2133)+2), "")&amp;"("&amp;
      SUBSTITUTE(TEXT(SOURCE!G2133,"??0"),"  ","")&amp;" &lt;&lt; TAM_MAX_BITS) |"&amp; IF(lookups!$I$2-3 &gt;= 0, REPT(" ",MAX(1,lookups!$I$2-5+4+1-1-LEN(  IF(ISTEXT(SOURCE!H2133),SOURCE!H2133,  SUBSTITUTE(SUBSTITUTE(TEXT(SOURCE!H2133,"????0"),"  ","")," ",""))   ))), "")&amp;
       IF(ISTEXT(SOURCE!H2133),SOURCE!H2133, SUBSTITUTE(SUBSTITUTE(TEXT(SOURCE!H2133,"????0"),"  ","")," ",""))   &amp;","&amp; IF(lookups!$J$2-3 &gt;= 0, REPT(" ",lookups!$J$2-3-5), "")&amp;
      SOURCE!I2133&amp;
" | "&amp; IF(lookups!$K$2-LEN(SOURCE!I2133) &gt;= 0, REPT(" ",lookups!$K$2-LEN(SOURCE!I2133)), "")&amp;
      SOURCE!J2133&amp;      IF(lookups!$L$2-LEN(SOURCE!J2133) &gt;= 0, REPT(" ",lookups!$L$2-LEN(SOURCE!J2133)), "")&amp;
" | "&amp; IF(lookups!$K$2-LEN(SOURCE!I2133) &gt;= 0, REPT(" ",lookups!$K$2-LEN(SOURCE!I2133)), "")&amp;
      SOURCE!K2133&amp;      IF(lookups!$L$2-LEN(SOURCE!K2133) &gt;= 0, REPT(" ",lookups!$M$2-LEN(SOURCE!K2133)), "")&amp;
" | "&amp; SOURCE!L2133&amp;      IF(lookups!$O$2-LEN(SOURCE!L2133) &gt;= 0, REPT(" ",lookups!$O$2-LEN(SOURCE!L2133)), "")&amp;
" | "&amp; SOURCE!M2133&amp;      IF(lookups!$P$2-LEN(SOURCE!M2133) &gt;= 0, REPT(" ",lookups!$P$2-LEN(SOURCE!M2133)), "")&amp;
      "},"&amp;IF(SOURCE!O2133&lt;&gt;"",""&amp;SOURCE!O2133,"")
 )
)
)</f>
        <v>/* 2089 */  { fnCvtRpmDegps,                divide,                      "deg/s" STD_RIGHT_ARROW "RPM",                 "deg/s" STD_RIGHT_ARROW "RPM",                 (0 &lt;&lt; TAM_MAX_BITS) |     0, CAT_NONE | SLS_ENABLED   | US_ENABLED   | EIM_DISABLED | PTP_NONE         },</v>
      </c>
    </row>
    <row r="2134" spans="1:1">
      <c r="A2134" s="80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IF(lookups!$E$2-LEN(SOURCE!C2134) &gt;= 0, REPT(" ",lookups!$E$2-LEN(SOURCE!C2134)), "")&amp;
      SOURCE!D2134&amp;", "&amp; IF(lookups!$F$2-LEN(SOURCE!D2134) &gt;= 0, REPT(" ",lookups!$F$2-LEN(SOURCE!D2134)), "")&amp;
      SOURCE!E2134&amp;", "&amp; IF(lookups!$G$2-LEN(SOURCE!E2134) &gt;=0, REPT(" ",lookups!$G$2-LEN(SOURCE!E2134)), "")&amp;
      SOURCE!F2134&amp;", "&amp; IF(lookups!$H$2-LEN(SOURCE!F2134) &gt;= 0, REPT(" ",lookups!$H$2-LEN(SOURCE!F2134)+2), "")&amp;"("&amp;
      SUBSTITUTE(TEXT(SOURCE!G2134,"??0"),"  ","")&amp;" &lt;&lt; TAM_MAX_BITS) |"&amp; IF(lookups!$I$2-3 &gt;= 0, REPT(" ",MAX(1,lookups!$I$2-5+4+1-1-LEN(  IF(ISTEXT(SOURCE!H2134),SOURCE!H2134,  SUBSTITUTE(SUBSTITUTE(TEXT(SOURCE!H2134,"????0"),"  ","")," ",""))   ))), "")&amp;
       IF(ISTEXT(SOURCE!H2134),SOURCE!H2134, SUBSTITUTE(SUBSTITUTE(TEXT(SOURCE!H2134,"????0"),"  ","")," ",""))   &amp;","&amp; IF(lookups!$J$2-3 &gt;= 0, REPT(" ",lookups!$J$2-3-5), "")&amp;
      SOURCE!I2134&amp;
" | "&amp; IF(lookups!$K$2-LEN(SOURCE!I2134) &gt;= 0, REPT(" ",lookups!$K$2-LEN(SOURCE!I2134)), "")&amp;
      SOURCE!J2134&amp;      IF(lookups!$L$2-LEN(SOURCE!J2134) &gt;= 0, REPT(" ",lookups!$L$2-LEN(SOURCE!J2134)), "")&amp;
" | "&amp; IF(lookups!$K$2-LEN(SOURCE!I2134) &gt;= 0, REPT(" ",lookups!$K$2-LEN(SOURCE!I2134)), "")&amp;
      SOURCE!K2134&amp;      IF(lookups!$L$2-LEN(SOURCE!K2134) &gt;= 0, REPT(" ",lookups!$M$2-LEN(SOURCE!K2134)), "")&amp;
" | "&amp; SOURCE!L2134&amp;      IF(lookups!$O$2-LEN(SOURCE!L2134) &gt;= 0, REPT(" ",lookups!$O$2-LEN(SOURCE!L2134)), "")&amp;
" | "&amp; SOURCE!M2134&amp;      IF(lookups!$P$2-LEN(SOURCE!M2134) &gt;= 0, REPT(" ",lookups!$P$2-LEN(SOURCE!M2134)), "")&amp;
      "},"&amp;IF(SOURCE!O2134&lt;&gt;"",""&amp;SOURCE!O2134,"")
 )
)
)</f>
        <v>/* 2090 */  { fnCvtMiKm,                    multiply,                    "mph" STD_RIGHT_ARROW "km/h",                  "mph" STD_RIGHT_ARROW "km/h",                  (0 &lt;&lt; TAM_MAX_BITS) |     0, CAT_NONE | SLS_ENABLED   | US_ENABLED   | EIM_DISABLED | PTP_NONE         },</v>
      </c>
    </row>
    <row r="2135" spans="1:1">
      <c r="A2135" s="80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IF(lookups!$E$2-LEN(SOURCE!C2135) &gt;= 0, REPT(" ",lookups!$E$2-LEN(SOURCE!C2135)), "")&amp;
      SOURCE!D2135&amp;", "&amp; IF(lookups!$F$2-LEN(SOURCE!D2135) &gt;= 0, REPT(" ",lookups!$F$2-LEN(SOURCE!D2135)), "")&amp;
      SOURCE!E2135&amp;", "&amp; IF(lookups!$G$2-LEN(SOURCE!E2135) &gt;=0, REPT(" ",lookups!$G$2-LEN(SOURCE!E2135)), "")&amp;
      SOURCE!F2135&amp;", "&amp; IF(lookups!$H$2-LEN(SOURCE!F2135) &gt;= 0, REPT(" ",lookups!$H$2-LEN(SOURCE!F2135)+2), "")&amp;"("&amp;
      SUBSTITUTE(TEXT(SOURCE!G2135,"??0"),"  ","")&amp;" &lt;&lt; TAM_MAX_BITS) |"&amp; IF(lookups!$I$2-3 &gt;= 0, REPT(" ",MAX(1,lookups!$I$2-5+4+1-1-LEN(  IF(ISTEXT(SOURCE!H2135),SOURCE!H2135,  SUBSTITUTE(SUBSTITUTE(TEXT(SOURCE!H2135,"????0"),"  ","")," ",""))   ))), "")&amp;
       IF(ISTEXT(SOURCE!H2135),SOURCE!H2135, SUBSTITUTE(SUBSTITUTE(TEXT(SOURCE!H2135,"????0"),"  ","")," ",""))   &amp;","&amp; IF(lookups!$J$2-3 &gt;= 0, REPT(" ",lookups!$J$2-3-5), "")&amp;
      SOURCE!I2135&amp;
" | "&amp; IF(lookups!$K$2-LEN(SOURCE!I2135) &gt;= 0, REPT(" ",lookups!$K$2-LEN(SOURCE!I2135)), "")&amp;
      SOURCE!J2135&amp;      IF(lookups!$L$2-LEN(SOURCE!J2135) &gt;= 0, REPT(" ",lookups!$L$2-LEN(SOURCE!J2135)), "")&amp;
" | "&amp; IF(lookups!$K$2-LEN(SOURCE!I2135) &gt;= 0, REPT(" ",lookups!$K$2-LEN(SOURCE!I2135)), "")&amp;
      SOURCE!K2135&amp;      IF(lookups!$L$2-LEN(SOURCE!K2135) &gt;= 0, REPT(" ",lookups!$M$2-LEN(SOURCE!K2135)), "")&amp;
" | "&amp; SOURCE!L2135&amp;      IF(lookups!$O$2-LEN(SOURCE!L2135) &gt;= 0, REPT(" ",lookups!$O$2-LEN(SOURCE!L2135)), "")&amp;
" | "&amp; SOURCE!M2135&amp;      IF(lookups!$P$2-LEN(SOURCE!M2135) &gt;= 0, REPT(" ",lookups!$P$2-LEN(SOURCE!M2135)), "")&amp;
      "},"&amp;IF(SOURCE!O2135&lt;&gt;"",""&amp;SOURCE!O2135,"")
 )
)
)</f>
        <v>/* 2091 */  { fnCvtMiKm,                    divide,                      "km/h" STD_RIGHT_ARROW "mph",                  "km/h" STD_RIGHT_ARROW "mph",                  (0 &lt;&lt; TAM_MAX_BITS) |     0, CAT_NONE | SLS_ENABLED   | US_ENABLED   | EIM_DISABLED | PTP_NONE         },</v>
      </c>
    </row>
    <row r="2136" spans="1:1">
      <c r="A2136" s="80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IF(lookups!$E$2-LEN(SOURCE!C2136) &gt;= 0, REPT(" ",lookups!$E$2-LEN(SOURCE!C2136)), "")&amp;
      SOURCE!D2136&amp;", "&amp; IF(lookups!$F$2-LEN(SOURCE!D2136) &gt;= 0, REPT(" ",lookups!$F$2-LEN(SOURCE!D2136)), "")&amp;
      SOURCE!E2136&amp;", "&amp; IF(lookups!$G$2-LEN(SOURCE!E2136) &gt;=0, REPT(" ",lookups!$G$2-LEN(SOURCE!E2136)), "")&amp;
      SOURCE!F2136&amp;", "&amp; IF(lookups!$H$2-LEN(SOURCE!F2136) &gt;= 0, REPT(" ",lookups!$H$2-LEN(SOURCE!F2136)+2), "")&amp;"("&amp;
      SUBSTITUTE(TEXT(SOURCE!G2136,"??0"),"  ","")&amp;" &lt;&lt; TAM_MAX_BITS) |"&amp; IF(lookups!$I$2-3 &gt;= 0, REPT(" ",MAX(1,lookups!$I$2-5+4+1-1-LEN(  IF(ISTEXT(SOURCE!H2136),SOURCE!H2136,  SUBSTITUTE(SUBSTITUTE(TEXT(SOURCE!H2136,"????0"),"  ","")," ",""))   ))), "")&amp;
       IF(ISTEXT(SOURCE!H2136),SOURCE!H2136, SUBSTITUTE(SUBSTITUTE(TEXT(SOURCE!H2136,"????0"),"  ","")," ",""))   &amp;","&amp; IF(lookups!$J$2-3 &gt;= 0, REPT(" ",lookups!$J$2-3-5), "")&amp;
      SOURCE!I2136&amp;
" | "&amp; IF(lookups!$K$2-LEN(SOURCE!I2136) &gt;= 0, REPT(" ",lookups!$K$2-LEN(SOURCE!I2136)), "")&amp;
      SOURCE!J2136&amp;      IF(lookups!$L$2-LEN(SOURCE!J2136) &gt;= 0, REPT(" ",lookups!$L$2-LEN(SOURCE!J2136)), "")&amp;
" | "&amp; IF(lookups!$K$2-LEN(SOURCE!I2136) &gt;= 0, REPT(" ",lookups!$K$2-LEN(SOURCE!I2136)), "")&amp;
      SOURCE!K2136&amp;      IF(lookups!$L$2-LEN(SOURCE!K2136) &gt;= 0, REPT(" ",lookups!$M$2-LEN(SOURCE!K2136)), "")&amp;
" | "&amp; SOURCE!L2136&amp;      IF(lookups!$O$2-LEN(SOURCE!L2136) &gt;= 0, REPT(" ",lookups!$O$2-LEN(SOURCE!L2136)), "")&amp;
" | "&amp; SOURCE!M2136&amp;      IF(lookups!$P$2-LEN(SOURCE!M2136) &gt;= 0, REPT(" ",lookups!$P$2-LEN(SOURCE!M2136)), "")&amp;
      "},"&amp;IF(SOURCE!O2136&lt;&gt;"",""&amp;SOURCE!O2136,"")
 )
)
)</f>
        <v>/* 2092 */  { fnCvtMphmps,                  multiply,                    "mph" STD_RIGHT_ARROW "m/s",                   "mph" STD_RIGHT_ARROW "m/s",                   (0 &lt;&lt; TAM_MAX_BITS) |     0, CAT_NONE | SLS_ENABLED   | US_ENABLED   | EIM_DISABLED | PTP_NONE         },</v>
      </c>
    </row>
    <row r="2137" spans="1:1">
      <c r="A2137" s="80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IF(lookups!$E$2-LEN(SOURCE!C2137) &gt;= 0, REPT(" ",lookups!$E$2-LEN(SOURCE!C2137)), "")&amp;
      SOURCE!D2137&amp;", "&amp; IF(lookups!$F$2-LEN(SOURCE!D2137) &gt;= 0, REPT(" ",lookups!$F$2-LEN(SOURCE!D2137)), "")&amp;
      SOURCE!E2137&amp;", "&amp; IF(lookups!$G$2-LEN(SOURCE!E2137) &gt;=0, REPT(" ",lookups!$G$2-LEN(SOURCE!E2137)), "")&amp;
      SOURCE!F2137&amp;", "&amp; IF(lookups!$H$2-LEN(SOURCE!F2137) &gt;= 0, REPT(" ",lookups!$H$2-LEN(SOURCE!F2137)+2), "")&amp;"("&amp;
      SUBSTITUTE(TEXT(SOURCE!G2137,"??0"),"  ","")&amp;" &lt;&lt; TAM_MAX_BITS) |"&amp; IF(lookups!$I$2-3 &gt;= 0, REPT(" ",MAX(1,lookups!$I$2-5+4+1-1-LEN(  IF(ISTEXT(SOURCE!H2137),SOURCE!H2137,  SUBSTITUTE(SUBSTITUTE(TEXT(SOURCE!H2137,"????0"),"  ","")," ",""))   ))), "")&amp;
       IF(ISTEXT(SOURCE!H2137),SOURCE!H2137, SUBSTITUTE(SUBSTITUTE(TEXT(SOURCE!H2137,"????0"),"  ","")," ",""))   &amp;","&amp; IF(lookups!$J$2-3 &gt;= 0, REPT(" ",lookups!$J$2-3-5), "")&amp;
      SOURCE!I2137&amp;
" | "&amp; IF(lookups!$K$2-LEN(SOURCE!I2137) &gt;= 0, REPT(" ",lookups!$K$2-LEN(SOURCE!I2137)), "")&amp;
      SOURCE!J2137&amp;      IF(lookups!$L$2-LEN(SOURCE!J2137) &gt;= 0, REPT(" ",lookups!$L$2-LEN(SOURCE!J2137)), "")&amp;
" | "&amp; IF(lookups!$K$2-LEN(SOURCE!I2137) &gt;= 0, REPT(" ",lookups!$K$2-LEN(SOURCE!I2137)), "")&amp;
      SOURCE!K2137&amp;      IF(lookups!$L$2-LEN(SOURCE!K2137) &gt;= 0, REPT(" ",lookups!$M$2-LEN(SOURCE!K2137)), "")&amp;
" | "&amp; SOURCE!L2137&amp;      IF(lookups!$O$2-LEN(SOURCE!L2137) &gt;= 0, REPT(" ",lookups!$O$2-LEN(SOURCE!L2137)), "")&amp;
" | "&amp; SOURCE!M2137&amp;      IF(lookups!$P$2-LEN(SOURCE!M2137) &gt;= 0, REPT(" ",lookups!$P$2-LEN(SOURCE!M2137)), "")&amp;
      "},"&amp;IF(SOURCE!O2137&lt;&gt;"",""&amp;SOURCE!O2137,"")
 )
)
)</f>
        <v>/* 2093 */  { fnCvtMphmps,                  divide,                      "m/s" STD_RIGHT_ARROW "mph",                   "m/s" STD_RIGHT_ARROW "mph",                   (0 &lt;&lt; TAM_MAX_BITS) |     0, CAT_NONE | SLS_ENABLED   | US_ENABLED   | EIM_DISABLED | PTP_NONE         },</v>
      </c>
    </row>
    <row r="2138" spans="1:1">
      <c r="A2138" s="80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IF(lookups!$E$2-LEN(SOURCE!C2138) &gt;= 0, REPT(" ",lookups!$E$2-LEN(SOURCE!C2138)), "")&amp;
      SOURCE!D2138&amp;", "&amp; IF(lookups!$F$2-LEN(SOURCE!D2138) &gt;= 0, REPT(" ",lookups!$F$2-LEN(SOURCE!D2138)), "")&amp;
      SOURCE!E2138&amp;", "&amp; IF(lookups!$G$2-LEN(SOURCE!E2138) &gt;=0, REPT(" ",lookups!$G$2-LEN(SOURCE!E2138)), "")&amp;
      SOURCE!F2138&amp;", "&amp; IF(lookups!$H$2-LEN(SOURCE!F2138) &gt;= 0, REPT(" ",lookups!$H$2-LEN(SOURCE!F2138)+2), "")&amp;"("&amp;
      SUBSTITUTE(TEXT(SOURCE!G2138,"??0"),"  ","")&amp;" &lt;&lt; TAM_MAX_BITS) |"&amp; IF(lookups!$I$2-3 &gt;= 0, REPT(" ",MAX(1,lookups!$I$2-5+4+1-1-LEN(  IF(ISTEXT(SOURCE!H2138),SOURCE!H2138,  SUBSTITUTE(SUBSTITUTE(TEXT(SOURCE!H2138,"????0"),"  ","")," ",""))   ))), "")&amp;
       IF(ISTEXT(SOURCE!H2138),SOURCE!H2138, SUBSTITUTE(SUBSTITUTE(TEXT(SOURCE!H2138,"????0"),"  ","")," ",""))   &amp;","&amp; IF(lookups!$J$2-3 &gt;= 0, REPT(" ",lookups!$J$2-3-5), "")&amp;
      SOURCE!I2138&amp;
" | "&amp; IF(lookups!$K$2-LEN(SOURCE!I2138) &gt;= 0, REPT(" ",lookups!$K$2-LEN(SOURCE!I2138)), "")&amp;
      SOURCE!J2138&amp;      IF(lookups!$L$2-LEN(SOURCE!J2138) &gt;= 0, REPT(" ",lookups!$L$2-LEN(SOURCE!J2138)), "")&amp;
" | "&amp; IF(lookups!$K$2-LEN(SOURCE!I2138) &gt;= 0, REPT(" ",lookups!$K$2-LEN(SOURCE!I2138)), "")&amp;
      SOURCE!K2138&amp;      IF(lookups!$L$2-LEN(SOURCE!K2138) &gt;= 0, REPT(" ",lookups!$M$2-LEN(SOURCE!K2138)), "")&amp;
" | "&amp; SOURCE!L2138&amp;      IF(lookups!$O$2-LEN(SOURCE!L2138) &gt;= 0, REPT(" ",lookups!$O$2-LEN(SOURCE!L2138)), "")&amp;
" | "&amp; SOURCE!M2138&amp;      IF(lookups!$P$2-LEN(SOURCE!M2138) &gt;= 0, REPT(" ",lookups!$P$2-LEN(SOURCE!M2138)), "")&amp;
      "},"&amp;IF(SOURCE!O2138&lt;&gt;"",""&amp;SOURCE!O2138,"")
 )
)
)</f>
        <v>/* 2094 */  { fnCvtRpmRadps,                multiply,                    "RPM" STD_RIGHT_ARROW "rad/s",                 "RPM" STD_RIGHT_ARROW "rad/s",                 (0 &lt;&lt; TAM_MAX_BITS) |     0, CAT_NONE | SLS_ENABLED   | US_ENABLED   | EIM_DISABLED | PTP_NONE         },</v>
      </c>
    </row>
    <row r="2139" spans="1:1">
      <c r="A2139" s="80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IF(lookups!$E$2-LEN(SOURCE!C2139) &gt;= 0, REPT(" ",lookups!$E$2-LEN(SOURCE!C2139)), "")&amp;
      SOURCE!D2139&amp;", "&amp; IF(lookups!$F$2-LEN(SOURCE!D2139) &gt;= 0, REPT(" ",lookups!$F$2-LEN(SOURCE!D2139)), "")&amp;
      SOURCE!E2139&amp;", "&amp; IF(lookups!$G$2-LEN(SOURCE!E2139) &gt;=0, REPT(" ",lookups!$G$2-LEN(SOURCE!E2139)), "")&amp;
      SOURCE!F2139&amp;", "&amp; IF(lookups!$H$2-LEN(SOURCE!F2139) &gt;= 0, REPT(" ",lookups!$H$2-LEN(SOURCE!F2139)+2), "")&amp;"("&amp;
      SUBSTITUTE(TEXT(SOURCE!G2139,"??0"),"  ","")&amp;" &lt;&lt; TAM_MAX_BITS) |"&amp; IF(lookups!$I$2-3 &gt;= 0, REPT(" ",MAX(1,lookups!$I$2-5+4+1-1-LEN(  IF(ISTEXT(SOURCE!H2139),SOURCE!H2139,  SUBSTITUTE(SUBSTITUTE(TEXT(SOURCE!H2139,"????0"),"  ","")," ",""))   ))), "")&amp;
       IF(ISTEXT(SOURCE!H2139),SOURCE!H2139, SUBSTITUTE(SUBSTITUTE(TEXT(SOURCE!H2139,"????0"),"  ","")," ",""))   &amp;","&amp; IF(lookups!$J$2-3 &gt;= 0, REPT(" ",lookups!$J$2-3-5), "")&amp;
      SOURCE!I2139&amp;
" | "&amp; IF(lookups!$K$2-LEN(SOURCE!I2139) &gt;= 0, REPT(" ",lookups!$K$2-LEN(SOURCE!I2139)), "")&amp;
      SOURCE!J2139&amp;      IF(lookups!$L$2-LEN(SOURCE!J2139) &gt;= 0, REPT(" ",lookups!$L$2-LEN(SOURCE!J2139)), "")&amp;
" | "&amp; IF(lookups!$K$2-LEN(SOURCE!I2139) &gt;= 0, REPT(" ",lookups!$K$2-LEN(SOURCE!I2139)), "")&amp;
      SOURCE!K2139&amp;      IF(lookups!$L$2-LEN(SOURCE!K2139) &gt;= 0, REPT(" ",lookups!$M$2-LEN(SOURCE!K2139)), "")&amp;
" | "&amp; SOURCE!L2139&amp;      IF(lookups!$O$2-LEN(SOURCE!L2139) &gt;= 0, REPT(" ",lookups!$O$2-LEN(SOURCE!L2139)), "")&amp;
" | "&amp; SOURCE!M2139&amp;      IF(lookups!$P$2-LEN(SOURCE!M2139) &gt;= 0, REPT(" ",lookups!$P$2-LEN(SOURCE!M2139)), "")&amp;
      "},"&amp;IF(SOURCE!O2139&lt;&gt;"",""&amp;SOURCE!O2139,"")
 )
)
)</f>
        <v>/* 2095 */  { fnCvtRpmRadps,                divide,                      "rad/s" STD_RIGHT_ARROW "RPM",                 "rad/s" STD_RIGHT_ARROW "RPM",                 (0 &lt;&lt; TAM_MAX_BITS) |     0, CAT_NONE | SLS_ENABLED   | US_ENABLED   | EIM_DISABLED | PTP_NONE         },</v>
      </c>
    </row>
    <row r="2140" spans="1:1">
      <c r="A2140" s="80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IF(lookups!$E$2-LEN(SOURCE!C2140) &gt;= 0, REPT(" ",lookups!$E$2-LEN(SOURCE!C2140)), "")&amp;
      SOURCE!D2140&amp;", "&amp; IF(lookups!$F$2-LEN(SOURCE!D2140) &gt;= 0, REPT(" ",lookups!$F$2-LEN(SOURCE!D2140)), "")&amp;
      SOURCE!E2140&amp;", "&amp; IF(lookups!$G$2-LEN(SOURCE!E2140) &gt;=0, REPT(" ",lookups!$G$2-LEN(SOURCE!E2140)), "")&amp;
      SOURCE!F2140&amp;", "&amp; IF(lookups!$H$2-LEN(SOURCE!F2140) &gt;= 0, REPT(" ",lookups!$H$2-LEN(SOURCE!F2140)+2), "")&amp;"("&amp;
      SUBSTITUTE(TEXT(SOURCE!G2140,"??0"),"  ","")&amp;" &lt;&lt; TAM_MAX_BITS) |"&amp; IF(lookups!$I$2-3 &gt;= 0, REPT(" ",MAX(1,lookups!$I$2-5+4+1-1-LEN(  IF(ISTEXT(SOURCE!H2140),SOURCE!H2140,  SUBSTITUTE(SUBSTITUTE(TEXT(SOURCE!H2140,"????0"),"  ","")," ",""))   ))), "")&amp;
       IF(ISTEXT(SOURCE!H2140),SOURCE!H2140, SUBSTITUTE(SUBSTITUTE(TEXT(SOURCE!H2140,"????0"),"  ","")," ",""))   &amp;","&amp; IF(lookups!$J$2-3 &gt;= 0, REPT(" ",lookups!$J$2-3-5), "")&amp;
      SOURCE!I2140&amp;
" | "&amp; IF(lookups!$K$2-LEN(SOURCE!I2140) &gt;= 0, REPT(" ",lookups!$K$2-LEN(SOURCE!I2140)), "")&amp;
      SOURCE!J2140&amp;      IF(lookups!$L$2-LEN(SOURCE!J2140) &gt;= 0, REPT(" ",lookups!$L$2-LEN(SOURCE!J2140)), "")&amp;
" | "&amp; IF(lookups!$K$2-LEN(SOURCE!I2140) &gt;= 0, REPT(" ",lookups!$K$2-LEN(SOURCE!I2140)), "")&amp;
      SOURCE!K2140&amp;      IF(lookups!$L$2-LEN(SOURCE!K2140) &gt;= 0, REPT(" ",lookups!$M$2-LEN(SOURCE!K2140)), "")&amp;
" | "&amp; SOURCE!L2140&amp;      IF(lookups!$O$2-LEN(SOURCE!L2140) &gt;= 0, REPT(" ",lookups!$O$2-LEN(SOURCE!L2140)), "")&amp;
" | "&amp; SOURCE!M2140&amp;      IF(lookups!$P$2-LEN(SOURCE!M2140) &gt;= 0, REPT(" ",lookups!$P$2-LEN(SOURCE!M2140)), "")&amp;
      "},"&amp;IF(SOURCE!O2140&lt;&gt;"",""&amp;SOURCE!O2140,"")
 )
)
)</f>
        <v>/* 2096 */  { fnCvtDegRad,                  multiply,                    "deg" STD_RIGHT_ARROW "rad",                   "deg" STD_RIGHT_ARROW "rad",                   (0 &lt;&lt; TAM_MAX_BITS) |     0, CAT_NONE | SLS_ENABLED   | US_ENABLED   | EIM_DISABLED | PTP_NONE         },</v>
      </c>
    </row>
    <row r="2141" spans="1:1">
      <c r="A2141" s="80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IF(lookups!$E$2-LEN(SOURCE!C2141) &gt;= 0, REPT(" ",lookups!$E$2-LEN(SOURCE!C2141)), "")&amp;
      SOURCE!D2141&amp;", "&amp; IF(lookups!$F$2-LEN(SOURCE!D2141) &gt;= 0, REPT(" ",lookups!$F$2-LEN(SOURCE!D2141)), "")&amp;
      SOURCE!E2141&amp;", "&amp; IF(lookups!$G$2-LEN(SOURCE!E2141) &gt;=0, REPT(" ",lookups!$G$2-LEN(SOURCE!E2141)), "")&amp;
      SOURCE!F2141&amp;", "&amp; IF(lookups!$H$2-LEN(SOURCE!F2141) &gt;= 0, REPT(" ",lookups!$H$2-LEN(SOURCE!F2141)+2), "")&amp;"("&amp;
      SUBSTITUTE(TEXT(SOURCE!G2141,"??0"),"  ","")&amp;" &lt;&lt; TAM_MAX_BITS) |"&amp; IF(lookups!$I$2-3 &gt;= 0, REPT(" ",MAX(1,lookups!$I$2-5+4+1-1-LEN(  IF(ISTEXT(SOURCE!H2141),SOURCE!H2141,  SUBSTITUTE(SUBSTITUTE(TEXT(SOURCE!H2141,"????0"),"  ","")," ",""))   ))), "")&amp;
       IF(ISTEXT(SOURCE!H2141),SOURCE!H2141, SUBSTITUTE(SUBSTITUTE(TEXT(SOURCE!H2141,"????0"),"  ","")," ",""))   &amp;","&amp; IF(lookups!$J$2-3 &gt;= 0, REPT(" ",lookups!$J$2-3-5), "")&amp;
      SOURCE!I2141&amp;
" | "&amp; IF(lookups!$K$2-LEN(SOURCE!I2141) &gt;= 0, REPT(" ",lookups!$K$2-LEN(SOURCE!I2141)), "")&amp;
      SOURCE!J2141&amp;      IF(lookups!$L$2-LEN(SOURCE!J2141) &gt;= 0, REPT(" ",lookups!$L$2-LEN(SOURCE!J2141)), "")&amp;
" | "&amp; IF(lookups!$K$2-LEN(SOURCE!I2141) &gt;= 0, REPT(" ",lookups!$K$2-LEN(SOURCE!I2141)), "")&amp;
      SOURCE!K2141&amp;      IF(lookups!$L$2-LEN(SOURCE!K2141) &gt;= 0, REPT(" ",lookups!$M$2-LEN(SOURCE!K2141)), "")&amp;
" | "&amp; SOURCE!L2141&amp;      IF(lookups!$O$2-LEN(SOURCE!L2141) &gt;= 0, REPT(" ",lookups!$O$2-LEN(SOURCE!L2141)), "")&amp;
" | "&amp; SOURCE!M2141&amp;      IF(lookups!$P$2-LEN(SOURCE!M2141) &gt;= 0, REPT(" ",lookups!$P$2-LEN(SOURCE!M2141)), "")&amp;
      "},"&amp;IF(SOURCE!O2141&lt;&gt;"",""&amp;SOURCE!O2141,"")
 )
)
)</f>
        <v>/* 2097 */  { fnCvtDegRad,                  divide,                      "rad" STD_RIGHT_ARROW "deg",                   "rad" STD_RIGHT_ARROW "deg",                   (0 &lt;&lt; TAM_MAX_BITS) |     0, CAT_NONE | SLS_ENABLED   | US_ENABLED   | EIM_DISABLED | PTP_NONE         },</v>
      </c>
    </row>
    <row r="2142" spans="1:1">
      <c r="A2142" s="80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IF(lookups!$E$2-LEN(SOURCE!C2142) &gt;= 0, REPT(" ",lookups!$E$2-LEN(SOURCE!C2142)), "")&amp;
      SOURCE!D2142&amp;", "&amp; IF(lookups!$F$2-LEN(SOURCE!D2142) &gt;= 0, REPT(" ",lookups!$F$2-LEN(SOURCE!D2142)), "")&amp;
      SOURCE!E2142&amp;", "&amp; IF(lookups!$G$2-LEN(SOURCE!E2142) &gt;=0, REPT(" ",lookups!$G$2-LEN(SOURCE!E2142)), "")&amp;
      SOURCE!F2142&amp;", "&amp; IF(lookups!$H$2-LEN(SOURCE!F2142) &gt;= 0, REPT(" ",lookups!$H$2-LEN(SOURCE!F2142)+2), "")&amp;"("&amp;
      SUBSTITUTE(TEXT(SOURCE!G2142,"??0"),"  ","")&amp;" &lt;&lt; TAM_MAX_BITS) |"&amp; IF(lookups!$I$2-3 &gt;= 0, REPT(" ",MAX(1,lookups!$I$2-5+4+1-1-LEN(  IF(ISTEXT(SOURCE!H2142),SOURCE!H2142,  SUBSTITUTE(SUBSTITUTE(TEXT(SOURCE!H2142,"????0"),"  ","")," ",""))   ))), "")&amp;
       IF(ISTEXT(SOURCE!H2142),SOURCE!H2142, SUBSTITUTE(SUBSTITUTE(TEXT(SOURCE!H2142,"????0"),"  ","")," ",""))   &amp;","&amp; IF(lookups!$J$2-3 &gt;= 0, REPT(" ",lookups!$J$2-3-5), "")&amp;
      SOURCE!I2142&amp;
" | "&amp; IF(lookups!$K$2-LEN(SOURCE!I2142) &gt;= 0, REPT(" ",lookups!$K$2-LEN(SOURCE!I2142)), "")&amp;
      SOURCE!J2142&amp;      IF(lookups!$L$2-LEN(SOURCE!J2142) &gt;= 0, REPT(" ",lookups!$L$2-LEN(SOURCE!J2142)), "")&amp;
" | "&amp; IF(lookups!$K$2-LEN(SOURCE!I2142) &gt;= 0, REPT(" ",lookups!$K$2-LEN(SOURCE!I2142)), "")&amp;
      SOURCE!K2142&amp;      IF(lookups!$L$2-LEN(SOURCE!K2142) &gt;= 0, REPT(" ",lookups!$M$2-LEN(SOURCE!K2142)), "")&amp;
" | "&amp; SOURCE!L2142&amp;      IF(lookups!$O$2-LEN(SOURCE!L2142) &gt;= 0, REPT(" ",lookups!$O$2-LEN(SOURCE!L2142)), "")&amp;
" | "&amp; SOURCE!M2142&amp;      IF(lookups!$P$2-LEN(SOURCE!M2142) &gt;= 0, REPT(" ",lookups!$P$2-LEN(SOURCE!M2142)), "")&amp;
      "},"&amp;IF(SOURCE!O2142&lt;&gt;"",""&amp;SOURCE!O2142,"")
 )
)
)</f>
        <v>/* 2098 */  { fnCvtDegGrad,                 multiply,                    "deg" STD_RIGHT_ARROW "grad",                  "deg" STD_RIGHT_ARROW "grad",                  (0 &lt;&lt; TAM_MAX_BITS) |     0, CAT_NONE | SLS_ENABLED   | US_ENABLED   | EIM_DISABLED | PTP_NONE         },</v>
      </c>
    </row>
    <row r="2143" spans="1:1">
      <c r="A2143" s="80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IF(lookups!$E$2-LEN(SOURCE!C2143) &gt;= 0, REPT(" ",lookups!$E$2-LEN(SOURCE!C2143)), "")&amp;
      SOURCE!D2143&amp;", "&amp; IF(lookups!$F$2-LEN(SOURCE!D2143) &gt;= 0, REPT(" ",lookups!$F$2-LEN(SOURCE!D2143)), "")&amp;
      SOURCE!E2143&amp;", "&amp; IF(lookups!$G$2-LEN(SOURCE!E2143) &gt;=0, REPT(" ",lookups!$G$2-LEN(SOURCE!E2143)), "")&amp;
      SOURCE!F2143&amp;", "&amp; IF(lookups!$H$2-LEN(SOURCE!F2143) &gt;= 0, REPT(" ",lookups!$H$2-LEN(SOURCE!F2143)+2), "")&amp;"("&amp;
      SUBSTITUTE(TEXT(SOURCE!G2143,"??0"),"  ","")&amp;" &lt;&lt; TAM_MAX_BITS) |"&amp; IF(lookups!$I$2-3 &gt;= 0, REPT(" ",MAX(1,lookups!$I$2-5+4+1-1-LEN(  IF(ISTEXT(SOURCE!H2143),SOURCE!H2143,  SUBSTITUTE(SUBSTITUTE(TEXT(SOURCE!H2143,"????0"),"  ","")," ",""))   ))), "")&amp;
       IF(ISTEXT(SOURCE!H2143),SOURCE!H2143, SUBSTITUTE(SUBSTITUTE(TEXT(SOURCE!H2143,"????0"),"  ","")," ",""))   &amp;","&amp; IF(lookups!$J$2-3 &gt;= 0, REPT(" ",lookups!$J$2-3-5), "")&amp;
      SOURCE!I2143&amp;
" | "&amp; IF(lookups!$K$2-LEN(SOURCE!I2143) &gt;= 0, REPT(" ",lookups!$K$2-LEN(SOURCE!I2143)), "")&amp;
      SOURCE!J2143&amp;      IF(lookups!$L$2-LEN(SOURCE!J2143) &gt;= 0, REPT(" ",lookups!$L$2-LEN(SOURCE!J2143)), "")&amp;
" | "&amp; IF(lookups!$K$2-LEN(SOURCE!I2143) &gt;= 0, REPT(" ",lookups!$K$2-LEN(SOURCE!I2143)), "")&amp;
      SOURCE!K2143&amp;      IF(lookups!$L$2-LEN(SOURCE!K2143) &gt;= 0, REPT(" ",lookups!$M$2-LEN(SOURCE!K2143)), "")&amp;
" | "&amp; SOURCE!L2143&amp;      IF(lookups!$O$2-LEN(SOURCE!L2143) &gt;= 0, REPT(" ",lookups!$O$2-LEN(SOURCE!L2143)), "")&amp;
" | "&amp; SOURCE!M2143&amp;      IF(lookups!$P$2-LEN(SOURCE!M2143) &gt;= 0, REPT(" ",lookups!$P$2-LEN(SOURCE!M2143)), "")&amp;
      "},"&amp;IF(SOURCE!O2143&lt;&gt;"",""&amp;SOURCE!O2143,"")
 )
)
)</f>
        <v>/* 2099 */  { fnCvtDegGrad,                 divide,                      "grad" STD_RIGHT_ARROW "deg",                  "grad" STD_RIGHT_ARROW "deg",                  (0 &lt;&lt; TAM_MAX_BITS) |     0, CAT_NONE | SLS_ENABLED   | US_ENABLED   | EIM_DISABLED | PTP_NONE         },</v>
      </c>
    </row>
    <row r="2144" spans="1:1">
      <c r="A2144" s="80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IF(lookups!$E$2-LEN(SOURCE!C2144) &gt;= 0, REPT(" ",lookups!$E$2-LEN(SOURCE!C2144)), "")&amp;
      SOURCE!D2144&amp;", "&amp; IF(lookups!$F$2-LEN(SOURCE!D2144) &gt;= 0, REPT(" ",lookups!$F$2-LEN(SOURCE!D2144)), "")&amp;
      SOURCE!E2144&amp;", "&amp; IF(lookups!$G$2-LEN(SOURCE!E2144) &gt;=0, REPT(" ",lookups!$G$2-LEN(SOURCE!E2144)), "")&amp;
      SOURCE!F2144&amp;", "&amp; IF(lookups!$H$2-LEN(SOURCE!F2144) &gt;= 0, REPT(" ",lookups!$H$2-LEN(SOURCE!F2144)+2), "")&amp;"("&amp;
      SUBSTITUTE(TEXT(SOURCE!G2144,"??0"),"  ","")&amp;" &lt;&lt; TAM_MAX_BITS) |"&amp; IF(lookups!$I$2-3 &gt;= 0, REPT(" ",MAX(1,lookups!$I$2-5+4+1-1-LEN(  IF(ISTEXT(SOURCE!H2144),SOURCE!H2144,  SUBSTITUTE(SUBSTITUTE(TEXT(SOURCE!H2144,"????0"),"  ","")," ",""))   ))), "")&amp;
       IF(ISTEXT(SOURCE!H2144),SOURCE!H2144, SUBSTITUTE(SUBSTITUTE(TEXT(SOURCE!H2144,"????0"),"  ","")," ",""))   &amp;","&amp; IF(lookups!$J$2-3 &gt;= 0, REPT(" ",lookups!$J$2-3-5), "")&amp;
      SOURCE!I2144&amp;
" | "&amp; IF(lookups!$K$2-LEN(SOURCE!I2144) &gt;= 0, REPT(" ",lookups!$K$2-LEN(SOURCE!I2144)), "")&amp;
      SOURCE!J2144&amp;      IF(lookups!$L$2-LEN(SOURCE!J2144) &gt;= 0, REPT(" ",lookups!$L$2-LEN(SOURCE!J2144)), "")&amp;
" | "&amp; IF(lookups!$K$2-LEN(SOURCE!I2144) &gt;= 0, REPT(" ",lookups!$K$2-LEN(SOURCE!I2144)), "")&amp;
      SOURCE!K2144&amp;      IF(lookups!$L$2-LEN(SOURCE!K2144) &gt;= 0, REPT(" ",lookups!$M$2-LEN(SOURCE!K2144)), "")&amp;
" | "&amp; SOURCE!L2144&amp;      IF(lookups!$O$2-LEN(SOURCE!L2144) &gt;= 0, REPT(" ",lookups!$O$2-LEN(SOURCE!L2144)), "")&amp;
" | "&amp; SOURCE!M2144&amp;      IF(lookups!$P$2-LEN(SOURCE!M2144) &gt;= 0, REPT(" ",lookups!$P$2-LEN(SOURCE!M2144)), "")&amp;
      "},"&amp;IF(SOURCE!O2144&lt;&gt;"",""&amp;SOURCE!O2144,"")
 )
)
)</f>
        <v>/* 2100 */  { fnCvtGradRad,                 multiply,                    "grad" STD_RIGHT_ARROW "rad",                  "grad" STD_RIGHT_ARROW "rad",                  (0 &lt;&lt; TAM_MAX_BITS) |     0, CAT_NONE | SLS_ENABLED   | US_ENABLED   | EIM_DISABLED | PTP_NONE         },</v>
      </c>
    </row>
    <row r="2145" spans="1:1">
      <c r="A2145" s="80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IF(lookups!$E$2-LEN(SOURCE!C2145) &gt;= 0, REPT(" ",lookups!$E$2-LEN(SOURCE!C2145)), "")&amp;
      SOURCE!D2145&amp;", "&amp; IF(lookups!$F$2-LEN(SOURCE!D2145) &gt;= 0, REPT(" ",lookups!$F$2-LEN(SOURCE!D2145)), "")&amp;
      SOURCE!E2145&amp;", "&amp; IF(lookups!$G$2-LEN(SOURCE!E2145) &gt;=0, REPT(" ",lookups!$G$2-LEN(SOURCE!E2145)), "")&amp;
      SOURCE!F2145&amp;", "&amp; IF(lookups!$H$2-LEN(SOURCE!F2145) &gt;= 0, REPT(" ",lookups!$H$2-LEN(SOURCE!F2145)+2), "")&amp;"("&amp;
      SUBSTITUTE(TEXT(SOURCE!G2145,"??0"),"  ","")&amp;" &lt;&lt; TAM_MAX_BITS) |"&amp; IF(lookups!$I$2-3 &gt;= 0, REPT(" ",MAX(1,lookups!$I$2-5+4+1-1-LEN(  IF(ISTEXT(SOURCE!H2145),SOURCE!H2145,  SUBSTITUTE(SUBSTITUTE(TEXT(SOURCE!H2145,"????0"),"  ","")," ",""))   ))), "")&amp;
       IF(ISTEXT(SOURCE!H2145),SOURCE!H2145, SUBSTITUTE(SUBSTITUTE(TEXT(SOURCE!H2145,"????0"),"  ","")," ",""))   &amp;","&amp; IF(lookups!$J$2-3 &gt;= 0, REPT(" ",lookups!$J$2-3-5), "")&amp;
      SOURCE!I2145&amp;
" | "&amp; IF(lookups!$K$2-LEN(SOURCE!I2145) &gt;= 0, REPT(" ",lookups!$K$2-LEN(SOURCE!I2145)), "")&amp;
      SOURCE!J2145&amp;      IF(lookups!$L$2-LEN(SOURCE!J2145) &gt;= 0, REPT(" ",lookups!$L$2-LEN(SOURCE!J2145)), "")&amp;
" | "&amp; IF(lookups!$K$2-LEN(SOURCE!I2145) &gt;= 0, REPT(" ",lookups!$K$2-LEN(SOURCE!I2145)), "")&amp;
      SOURCE!K2145&amp;      IF(lookups!$L$2-LEN(SOURCE!K2145) &gt;= 0, REPT(" ",lookups!$M$2-LEN(SOURCE!K2145)), "")&amp;
" | "&amp; SOURCE!L2145&amp;      IF(lookups!$O$2-LEN(SOURCE!L2145) &gt;= 0, REPT(" ",lookups!$O$2-LEN(SOURCE!L2145)), "")&amp;
" | "&amp; SOURCE!M2145&amp;      IF(lookups!$P$2-LEN(SOURCE!M2145) &gt;= 0, REPT(" ",lookups!$P$2-LEN(SOURCE!M2145)), "")&amp;
      "},"&amp;IF(SOURCE!O2145&lt;&gt;"",""&amp;SOURCE!O2145,"")
 )
)
)</f>
        <v>/* 2101 */  { fnCvtGradRad,                 divide,                      "rad" STD_RIGHT_ARROW "grad",                  "rad" STD_RIGHT_ARROW "grad",                  (0 &lt;&lt; TAM_MAX_BITS) |     0, CAT_NONE | SLS_ENABLED   | US_ENABLED   | EIM_DISABLED | PTP_NONE         },</v>
      </c>
    </row>
    <row r="2146" spans="1:1">
      <c r="A2146" s="80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IF(lookups!$E$2-LEN(SOURCE!C2146) &gt;= 0, REPT(" ",lookups!$E$2-LEN(SOURCE!C2146)), "")&amp;
      SOURCE!D2146&amp;", "&amp; IF(lookups!$F$2-LEN(SOURCE!D2146) &gt;= 0, REPT(" ",lookups!$F$2-LEN(SOURCE!D2146)), "")&amp;
      SOURCE!E2146&amp;", "&amp; IF(lookups!$G$2-LEN(SOURCE!E2146) &gt;=0, REPT(" ",lookups!$G$2-LEN(SOURCE!E2146)), "")&amp;
      SOURCE!F2146&amp;", "&amp; IF(lookups!$H$2-LEN(SOURCE!F2146) &gt;= 0, REPT(" ",lookups!$H$2-LEN(SOURCE!F2146)+2), "")&amp;"("&amp;
      SUBSTITUTE(TEXT(SOURCE!G2146,"??0"),"  ","")&amp;" &lt;&lt; TAM_MAX_BITS) |"&amp; IF(lookups!$I$2-3 &gt;= 0, REPT(" ",MAX(1,lookups!$I$2-5+4+1-1-LEN(  IF(ISTEXT(SOURCE!H2146),SOURCE!H2146,  SUBSTITUTE(SUBSTITUTE(TEXT(SOURCE!H2146,"????0"),"  ","")," ",""))   ))), "")&amp;
       IF(ISTEXT(SOURCE!H2146),SOURCE!H2146, SUBSTITUTE(SUBSTITUTE(TEXT(SOURCE!H2146,"????0"),"  ","")," ",""))   &amp;","&amp; IF(lookups!$J$2-3 &gt;= 0, REPT(" ",lookups!$J$2-3-5), "")&amp;
      SOURCE!I2146&amp;
" | "&amp; IF(lookups!$K$2-LEN(SOURCE!I2146) &gt;= 0, REPT(" ",lookups!$K$2-LEN(SOURCE!I2146)), "")&amp;
      SOURCE!J2146&amp;      IF(lookups!$L$2-LEN(SOURCE!J2146) &gt;= 0, REPT(" ",lookups!$L$2-LEN(SOURCE!J2146)), "")&amp;
" | "&amp; IF(lookups!$K$2-LEN(SOURCE!I2146) &gt;= 0, REPT(" ",lookups!$K$2-LEN(SOURCE!I2146)), "")&amp;
      SOURCE!K2146&amp;      IF(lookups!$L$2-LEN(SOURCE!K2146) &gt;= 0, REPT(" ",lookups!$M$2-LEN(SOURCE!K2146)), "")&amp;
" | "&amp; SOURCE!L2146&amp;      IF(lookups!$O$2-LEN(SOURCE!L2146) &gt;= 0, REPT(" ",lookups!$O$2-LEN(SOURCE!L2146)), "")&amp;
" | "&amp; SOURCE!M2146&amp;      IF(lookups!$P$2-LEN(SOURCE!M2146) &gt;= 0, REPT(" ",lookups!$P$2-LEN(SOURCE!M2146)), "")&amp;
      "},"&amp;IF(SOURCE!O2146&lt;&gt;"",""&amp;SOURCE!O2146,"")
 )
)
)</f>
        <v>/* 2102 */  { itemToBeCoded,                NOPARAM,                     "TRG",                                         "TRG",                                         (0 &lt;&lt; TAM_MAX_BITS) |     0, CAT_MENU | SLS_UNCHANGED | US_UNCHANGED | EIM_DISABLED | PTP_NONE         },</v>
      </c>
    </row>
    <row r="2147" spans="1:1">
      <c r="A2147" s="80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IF(lookups!$E$2-LEN(SOURCE!C2147) &gt;= 0, REPT(" ",lookups!$E$2-LEN(SOURCE!C2147)), "")&amp;
      SOURCE!D2147&amp;", "&amp; IF(lookups!$F$2-LEN(SOURCE!D2147) &gt;= 0, REPT(" ",lookups!$F$2-LEN(SOURCE!D2147)), "")&amp;
      SOURCE!E2147&amp;", "&amp; IF(lookups!$G$2-LEN(SOURCE!E2147) &gt;=0, REPT(" ",lookups!$G$2-LEN(SOURCE!E2147)), "")&amp;
      SOURCE!F2147&amp;", "&amp; IF(lookups!$H$2-LEN(SOURCE!F2147) &gt;= 0, REPT(" ",lookups!$H$2-LEN(SOURCE!F2147)+2), "")&amp;"("&amp;
      SUBSTITUTE(TEXT(SOURCE!G2147,"??0"),"  ","")&amp;" &lt;&lt; TAM_MAX_BITS) |"&amp; IF(lookups!$I$2-3 &gt;= 0, REPT(" ",MAX(1,lookups!$I$2-5+4+1-1-LEN(  IF(ISTEXT(SOURCE!H2147),SOURCE!H2147,  SUBSTITUTE(SUBSTITUTE(TEXT(SOURCE!H2147,"????0"),"  ","")," ",""))   ))), "")&amp;
       IF(ISTEXT(SOURCE!H2147),SOURCE!H2147, SUBSTITUTE(SUBSTITUTE(TEXT(SOURCE!H2147,"????0"),"  ","")," ",""))   &amp;","&amp; IF(lookups!$J$2-3 &gt;= 0, REPT(" ",lookups!$J$2-3-5), "")&amp;
      SOURCE!I2147&amp;
" | "&amp; IF(lookups!$K$2-LEN(SOURCE!I2147) &gt;= 0, REPT(" ",lookups!$K$2-LEN(SOURCE!I2147)), "")&amp;
      SOURCE!J2147&amp;      IF(lookups!$L$2-LEN(SOURCE!J2147) &gt;= 0, REPT(" ",lookups!$L$2-LEN(SOURCE!J2147)), "")&amp;
" | "&amp; IF(lookups!$K$2-LEN(SOURCE!I2147) &gt;= 0, REPT(" ",lookups!$K$2-LEN(SOURCE!I2147)), "")&amp;
      SOURCE!K2147&amp;      IF(lookups!$L$2-LEN(SOURCE!K2147) &gt;= 0, REPT(" ",lookups!$M$2-LEN(SOURCE!K2147)), "")&amp;
" | "&amp; SOURCE!L2147&amp;      IF(lookups!$O$2-LEN(SOURCE!L2147) &gt;= 0, REPT(" ",lookups!$O$2-LEN(SOURCE!L2147)), "")&amp;
" | "&amp; SOURCE!M2147&amp;      IF(lookups!$P$2-LEN(SOURCE!M2147) &gt;= 0, REPT(" ",lookups!$P$2-LEN(SOURCE!M2147)), "")&amp;
      "},"&amp;IF(SOURCE!O2147&lt;&gt;"",""&amp;SOURCE!O2147,"")
 )
)
)</f>
        <v>/* 2103 */  { itemToBeCoded,                NOPARAM,                     "TRG" STD_ELLIPSIS,                            "TRG" STD_ELLIPSIS,                            (0 &lt;&lt; TAM_MAX_BITS) |     0, CAT_MENU | SLS_UNCHANGED | US_UNCHANGED | EIM_DISABLED | PTP_NONE         },</v>
      </c>
    </row>
    <row r="2148" spans="1:1">
      <c r="A2148" s="80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IF(lookups!$E$2-LEN(SOURCE!C2148) &gt;= 0, REPT(" ",lookups!$E$2-LEN(SOURCE!C2148)), "")&amp;
      SOURCE!D2148&amp;", "&amp; IF(lookups!$F$2-LEN(SOURCE!D2148) &gt;= 0, REPT(" ",lookups!$F$2-LEN(SOURCE!D2148)), "")&amp;
      SOURCE!E2148&amp;", "&amp; IF(lookups!$G$2-LEN(SOURCE!E2148) &gt;=0, REPT(" ",lookups!$G$2-LEN(SOURCE!E2148)), "")&amp;
      SOURCE!F2148&amp;", "&amp; IF(lookups!$H$2-LEN(SOURCE!F2148) &gt;= 0, REPT(" ",lookups!$H$2-LEN(SOURCE!F2148)+2), "")&amp;"("&amp;
      SUBSTITUTE(TEXT(SOURCE!G2148,"??0"),"  ","")&amp;" &lt;&lt; TAM_MAX_BITS) |"&amp; IF(lookups!$I$2-3 &gt;= 0, REPT(" ",MAX(1,lookups!$I$2-5+4+1-1-LEN(  IF(ISTEXT(SOURCE!H2148),SOURCE!H2148,  SUBSTITUTE(SUBSTITUTE(TEXT(SOURCE!H2148,"????0"),"  ","")," ",""))   ))), "")&amp;
       IF(ISTEXT(SOURCE!H2148),SOURCE!H2148, SUBSTITUTE(SUBSTITUTE(TEXT(SOURCE!H2148,"????0"),"  ","")," ",""))   &amp;","&amp; IF(lookups!$J$2-3 &gt;= 0, REPT(" ",lookups!$J$2-3-5), "")&amp;
      SOURCE!I2148&amp;
" | "&amp; IF(lookups!$K$2-LEN(SOURCE!I2148) &gt;= 0, REPT(" ",lookups!$K$2-LEN(SOURCE!I2148)), "")&amp;
      SOURCE!J2148&amp;      IF(lookups!$L$2-LEN(SOURCE!J2148) &gt;= 0, REPT(" ",lookups!$L$2-LEN(SOURCE!J2148)), "")&amp;
" | "&amp; IF(lookups!$K$2-LEN(SOURCE!I2148) &gt;= 0, REPT(" ",lookups!$K$2-LEN(SOURCE!I2148)), "")&amp;
      SOURCE!K2148&amp;      IF(lookups!$L$2-LEN(SOURCE!K2148) &gt;= 0, REPT(" ",lookups!$M$2-LEN(SOURCE!K2148)), "")&amp;
" | "&amp; SOURCE!L2148&amp;      IF(lookups!$O$2-LEN(SOURCE!L2148) &gt;= 0, REPT(" ",lookups!$O$2-LEN(SOURCE!L2148)), "")&amp;
" | "&amp; SOURCE!M2148&amp;      IF(lookups!$P$2-LEN(SOURCE!M2148) &gt;= 0, REPT(" ",lookups!$P$2-LEN(SOURCE!M2148)), "")&amp;
      "},"&amp;IF(SOURCE!O2148&lt;&gt;"",""&amp;SOURCE!O2148,"")
 )
)
)</f>
        <v>/* 2104 */  { itemToBeCoded,                NOPARAM,                     "2104",                                        "2104",                                        (0 &lt;&lt; TAM_MAX_BITS) |     0, CAT_FREE | SLS_ENABLED   | US_UNCHANGED | EIM_DISABLED | PTP_DISABLED     },</v>
      </c>
    </row>
    <row r="2149" spans="1:1">
      <c r="A2149" s="80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IF(lookups!$E$2-LEN(SOURCE!C2149) &gt;= 0, REPT(" ",lookups!$E$2-LEN(SOURCE!C2149)), "")&amp;
      SOURCE!D2149&amp;", "&amp; IF(lookups!$F$2-LEN(SOURCE!D2149) &gt;= 0, REPT(" ",lookups!$F$2-LEN(SOURCE!D2149)), "")&amp;
      SOURCE!E2149&amp;", "&amp; IF(lookups!$G$2-LEN(SOURCE!E2149) &gt;=0, REPT(" ",lookups!$G$2-LEN(SOURCE!E2149)), "")&amp;
      SOURCE!F2149&amp;", "&amp; IF(lookups!$H$2-LEN(SOURCE!F2149) &gt;= 0, REPT(" ",lookups!$H$2-LEN(SOURCE!F2149)+2), "")&amp;"("&amp;
      SUBSTITUTE(TEXT(SOURCE!G2149,"??0"),"  ","")&amp;" &lt;&lt; TAM_MAX_BITS) |"&amp; IF(lookups!$I$2-3 &gt;= 0, REPT(" ",MAX(1,lookups!$I$2-5+4+1-1-LEN(  IF(ISTEXT(SOURCE!H2149),SOURCE!H2149,  SUBSTITUTE(SUBSTITUTE(TEXT(SOURCE!H2149,"????0"),"  ","")," ",""))   ))), "")&amp;
       IF(ISTEXT(SOURCE!H2149),SOURCE!H2149, SUBSTITUTE(SUBSTITUTE(TEXT(SOURCE!H2149,"????0"),"  ","")," ",""))   &amp;","&amp; IF(lookups!$J$2-3 &gt;= 0, REPT(" ",lookups!$J$2-3-5), "")&amp;
      SOURCE!I2149&amp;
" | "&amp; IF(lookups!$K$2-LEN(SOURCE!I2149) &gt;= 0, REPT(" ",lookups!$K$2-LEN(SOURCE!I2149)), "")&amp;
      SOURCE!J2149&amp;      IF(lookups!$L$2-LEN(SOURCE!J2149) &gt;= 0, REPT(" ",lookups!$L$2-LEN(SOURCE!J2149)), "")&amp;
" | "&amp; IF(lookups!$K$2-LEN(SOURCE!I2149) &gt;= 0, REPT(" ",lookups!$K$2-LEN(SOURCE!I2149)), "")&amp;
      SOURCE!K2149&amp;      IF(lookups!$L$2-LEN(SOURCE!K2149) &gt;= 0, REPT(" ",lookups!$M$2-LEN(SOURCE!K2149)), "")&amp;
" | "&amp; SOURCE!L2149&amp;      IF(lookups!$O$2-LEN(SOURCE!L2149) &gt;= 0, REPT(" ",lookups!$O$2-LEN(SOURCE!L2149)), "")&amp;
" | "&amp; SOURCE!M2149&amp;      IF(lookups!$P$2-LEN(SOURCE!M2149) &gt;= 0, REPT(" ",lookups!$P$2-LEN(SOURCE!M2149)), "")&amp;
      "},"&amp;IF(SOURCE!O2149&lt;&gt;"",""&amp;SOURCE!O2149,"")
 )
)
)</f>
        <v>/* 2105 */  { itemToBeCoded,                NOPARAM,                     "2105",                                        "2105",                                        (0 &lt;&lt; TAM_MAX_BITS) |     0, CAT_FREE | SLS_ENABLED   | US_UNCHANGED | EIM_DISABLED | PTP_DISABLED     },</v>
      </c>
    </row>
    <row r="2150" spans="1:1">
      <c r="A2150" s="80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IF(lookups!$E$2-LEN(SOURCE!C2150) &gt;= 0, REPT(" ",lookups!$E$2-LEN(SOURCE!C2150)), "")&amp;
      SOURCE!D2150&amp;", "&amp; IF(lookups!$F$2-LEN(SOURCE!D2150) &gt;= 0, REPT(" ",lookups!$F$2-LEN(SOURCE!D2150)), "")&amp;
      SOURCE!E2150&amp;", "&amp; IF(lookups!$G$2-LEN(SOURCE!E2150) &gt;=0, REPT(" ",lookups!$G$2-LEN(SOURCE!E2150)), "")&amp;
      SOURCE!F2150&amp;", "&amp; IF(lookups!$H$2-LEN(SOURCE!F2150) &gt;= 0, REPT(" ",lookups!$H$2-LEN(SOURCE!F2150)+2), "")&amp;"("&amp;
      SUBSTITUTE(TEXT(SOURCE!G2150,"??0"),"  ","")&amp;" &lt;&lt; TAM_MAX_BITS) |"&amp; IF(lookups!$I$2-3 &gt;= 0, REPT(" ",MAX(1,lookups!$I$2-5+4+1-1-LEN(  IF(ISTEXT(SOURCE!H2150),SOURCE!H2150,  SUBSTITUTE(SUBSTITUTE(TEXT(SOURCE!H2150,"????0"),"  ","")," ",""))   ))), "")&amp;
       IF(ISTEXT(SOURCE!H2150),SOURCE!H2150, SUBSTITUTE(SUBSTITUTE(TEXT(SOURCE!H2150,"????0"),"  ","")," ",""))   &amp;","&amp; IF(lookups!$J$2-3 &gt;= 0, REPT(" ",lookups!$J$2-3-5), "")&amp;
      SOURCE!I2150&amp;
" | "&amp; IF(lookups!$K$2-LEN(SOURCE!I2150) &gt;= 0, REPT(" ",lookups!$K$2-LEN(SOURCE!I2150)), "")&amp;
      SOURCE!J2150&amp;      IF(lookups!$L$2-LEN(SOURCE!J2150) &gt;= 0, REPT(" ",lookups!$L$2-LEN(SOURCE!J2150)), "")&amp;
" | "&amp; IF(lookups!$K$2-LEN(SOURCE!I2150) &gt;= 0, REPT(" ",lookups!$K$2-LEN(SOURCE!I2150)), "")&amp;
      SOURCE!K2150&amp;      IF(lookups!$L$2-LEN(SOURCE!K2150) &gt;= 0, REPT(" ",lookups!$M$2-LEN(SOURCE!K2150)), "")&amp;
" | "&amp; SOURCE!L2150&amp;      IF(lookups!$O$2-LEN(SOURCE!L2150) &gt;= 0, REPT(" ",lookups!$O$2-LEN(SOURCE!L2150)), "")&amp;
" | "&amp; SOURCE!M2150&amp;      IF(lookups!$P$2-LEN(SOURCE!M2150) &gt;= 0, REPT(" ",lookups!$P$2-LEN(SOURCE!M2150)), "")&amp;
      "},"&amp;IF(SOURCE!O2150&lt;&gt;"",""&amp;SOURCE!O2150,"")
 )
)
)</f>
        <v>/* 2106 */  { itemToBeCoded,                NOPARAM,                     "2106",                                        "2106",                                        (0 &lt;&lt; TAM_MAX_BITS) |     0, CAT_FREE | SLS_ENABLED   | US_UNCHANGED | EIM_DISABLED | PTP_DISABLED     },</v>
      </c>
    </row>
    <row r="2151" spans="1:1">
      <c r="A2151" s="80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IF(lookups!$E$2-LEN(SOURCE!C2151) &gt;= 0, REPT(" ",lookups!$E$2-LEN(SOURCE!C2151)), "")&amp;
      SOURCE!D2151&amp;", "&amp; IF(lookups!$F$2-LEN(SOURCE!D2151) &gt;= 0, REPT(" ",lookups!$F$2-LEN(SOURCE!D2151)), "")&amp;
      SOURCE!E2151&amp;", "&amp; IF(lookups!$G$2-LEN(SOURCE!E2151) &gt;=0, REPT(" ",lookups!$G$2-LEN(SOURCE!E2151)), "")&amp;
      SOURCE!F2151&amp;", "&amp; IF(lookups!$H$2-LEN(SOURCE!F2151) &gt;= 0, REPT(" ",lookups!$H$2-LEN(SOURCE!F2151)+2), "")&amp;"("&amp;
      SUBSTITUTE(TEXT(SOURCE!G2151,"??0"),"  ","")&amp;" &lt;&lt; TAM_MAX_BITS) |"&amp; IF(lookups!$I$2-3 &gt;= 0, REPT(" ",MAX(1,lookups!$I$2-5+4+1-1-LEN(  IF(ISTEXT(SOURCE!H2151),SOURCE!H2151,  SUBSTITUTE(SUBSTITUTE(TEXT(SOURCE!H2151,"????0"),"  ","")," ",""))   ))), "")&amp;
       IF(ISTEXT(SOURCE!H2151),SOURCE!H2151, SUBSTITUTE(SUBSTITUTE(TEXT(SOURCE!H2151,"????0"),"  ","")," ",""))   &amp;","&amp; IF(lookups!$J$2-3 &gt;= 0, REPT(" ",lookups!$J$2-3-5), "")&amp;
      SOURCE!I2151&amp;
" | "&amp; IF(lookups!$K$2-LEN(SOURCE!I2151) &gt;= 0, REPT(" ",lookups!$K$2-LEN(SOURCE!I2151)), "")&amp;
      SOURCE!J2151&amp;      IF(lookups!$L$2-LEN(SOURCE!J2151) &gt;= 0, REPT(" ",lookups!$L$2-LEN(SOURCE!J2151)), "")&amp;
" | "&amp; IF(lookups!$K$2-LEN(SOURCE!I2151) &gt;= 0, REPT(" ",lookups!$K$2-LEN(SOURCE!I2151)), "")&amp;
      SOURCE!K2151&amp;      IF(lookups!$L$2-LEN(SOURCE!K2151) &gt;= 0, REPT(" ",lookups!$M$2-LEN(SOURCE!K2151)), "")&amp;
" | "&amp; SOURCE!L2151&amp;      IF(lookups!$O$2-LEN(SOURCE!L2151) &gt;= 0, REPT(" ",lookups!$O$2-LEN(SOURCE!L2151)), "")&amp;
" | "&amp; SOURCE!M2151&amp;      IF(lookups!$P$2-LEN(SOURCE!M2151) &gt;= 0, REPT(" ",lookups!$P$2-LEN(SOURCE!M2151)), "")&amp;
      "},"&amp;IF(SOURCE!O2151&lt;&gt;"",""&amp;SOURCE!O2151,"")
 )
)
)</f>
        <v>/* 2107 */  { itemToBeCoded,                NOPARAM,                     "PLOT",                                        "PLOT",                                        (0 &lt;&lt; TAM_MAX_BITS) |     0, CAT_MENU | SLS_UNCHANGED | US_UNCHANGED | EIM_DISABLED | PTP_NONE         },//JM Change U&gt; arrow to CONV. Changed again to UNIT</v>
      </c>
    </row>
    <row r="2152" spans="1:1">
      <c r="A2152" s="80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IF(lookups!$E$2-LEN(SOURCE!C2152) &gt;= 0, REPT(" ",lookups!$E$2-LEN(SOURCE!C2152)), "")&amp;
      SOURCE!D2152&amp;", "&amp; IF(lookups!$F$2-LEN(SOURCE!D2152) &gt;= 0, REPT(" ",lookups!$F$2-LEN(SOURCE!D2152)), "")&amp;
      SOURCE!E2152&amp;", "&amp; IF(lookups!$G$2-LEN(SOURCE!E2152) &gt;=0, REPT(" ",lookups!$G$2-LEN(SOURCE!E2152)), "")&amp;
      SOURCE!F2152&amp;", "&amp; IF(lookups!$H$2-LEN(SOURCE!F2152) &gt;= 0, REPT(" ",lookups!$H$2-LEN(SOURCE!F2152)+2), "")&amp;"("&amp;
      SUBSTITUTE(TEXT(SOURCE!G2152,"??0"),"  ","")&amp;" &lt;&lt; TAM_MAX_BITS) |"&amp; IF(lookups!$I$2-3 &gt;= 0, REPT(" ",MAX(1,lookups!$I$2-5+4+1-1-LEN(  IF(ISTEXT(SOURCE!H2152),SOURCE!H2152,  SUBSTITUTE(SUBSTITUTE(TEXT(SOURCE!H2152,"????0"),"  ","")," ",""))   ))), "")&amp;
       IF(ISTEXT(SOURCE!H2152),SOURCE!H2152, SUBSTITUTE(SUBSTITUTE(TEXT(SOURCE!H2152,"????0"),"  ","")," ",""))   &amp;","&amp; IF(lookups!$J$2-3 &gt;= 0, REPT(" ",lookups!$J$2-3-5), "")&amp;
      SOURCE!I2152&amp;
" | "&amp; IF(lookups!$K$2-LEN(SOURCE!I2152) &gt;= 0, REPT(" ",lookups!$K$2-LEN(SOURCE!I2152)), "")&amp;
      SOURCE!J2152&amp;      IF(lookups!$L$2-LEN(SOURCE!J2152) &gt;= 0, REPT(" ",lookups!$L$2-LEN(SOURCE!J2152)), "")&amp;
" | "&amp; IF(lookups!$K$2-LEN(SOURCE!I2152) &gt;= 0, REPT(" ",lookups!$K$2-LEN(SOURCE!I2152)), "")&amp;
      SOURCE!K2152&amp;      IF(lookups!$L$2-LEN(SOURCE!K2152) &gt;= 0, REPT(" ",lookups!$M$2-LEN(SOURCE!K2152)), "")&amp;
" | "&amp; SOURCE!L2152&amp;      IF(lookups!$O$2-LEN(SOURCE!L2152) &gt;= 0, REPT(" ",lookups!$O$2-LEN(SOURCE!L2152)), "")&amp;
" | "&amp; SOURCE!M2152&amp;      IF(lookups!$P$2-LEN(SOURCE!M2152) &gt;= 0, REPT(" ",lookups!$P$2-LEN(SOURCE!M2152)), "")&amp;
      "},"&amp;IF(SOURCE!O2152&lt;&gt;"",""&amp;SOURCE!O2152,"")
 )
)
)</f>
        <v>/* 2108 */  { itemToBeCoded,                NOPARAM,                     "",                                            "TamNoRegInd",                                 (0 &lt;&lt; TAM_MAX_BITS) |     0, CAT_NONE | SLS_UNCHANGED | US_UNCHANGED | EIM_DISABLED | PTP_NONE         },</v>
      </c>
    </row>
    <row r="2153" spans="1:1">
      <c r="A2153" s="80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IF(lookups!$E$2-LEN(SOURCE!C2153) &gt;= 0, REPT(" ",lookups!$E$2-LEN(SOURCE!C2153)), "")&amp;
      SOURCE!D2153&amp;", "&amp; IF(lookups!$F$2-LEN(SOURCE!D2153) &gt;= 0, REPT(" ",lookups!$F$2-LEN(SOURCE!D2153)), "")&amp;
      SOURCE!E2153&amp;", "&amp; IF(lookups!$G$2-LEN(SOURCE!E2153) &gt;=0, REPT(" ",lookups!$G$2-LEN(SOURCE!E2153)), "")&amp;
      SOURCE!F2153&amp;", "&amp; IF(lookups!$H$2-LEN(SOURCE!F2153) &gt;= 0, REPT(" ",lookups!$H$2-LEN(SOURCE!F2153)+2), "")&amp;"("&amp;
      SUBSTITUTE(TEXT(SOURCE!G2153,"??0"),"  ","")&amp;" &lt;&lt; TAM_MAX_BITS) |"&amp; IF(lookups!$I$2-3 &gt;= 0, REPT(" ",MAX(1,lookups!$I$2-5+4+1-1-LEN(  IF(ISTEXT(SOURCE!H2153),SOURCE!H2153,  SUBSTITUTE(SUBSTITUTE(TEXT(SOURCE!H2153,"????0"),"  ","")," ",""))   ))), "")&amp;
       IF(ISTEXT(SOURCE!H2153),SOURCE!H2153, SUBSTITUTE(SUBSTITUTE(TEXT(SOURCE!H2153,"????0"),"  ","")," ",""))   &amp;","&amp; IF(lookups!$J$2-3 &gt;= 0, REPT(" ",lookups!$J$2-3-5), "")&amp;
      SOURCE!I2153&amp;
" | "&amp; IF(lookups!$K$2-LEN(SOURCE!I2153) &gt;= 0, REPT(" ",lookups!$K$2-LEN(SOURCE!I2153)), "")&amp;
      SOURCE!J2153&amp;      IF(lookups!$L$2-LEN(SOURCE!J2153) &gt;= 0, REPT(" ",lookups!$L$2-LEN(SOURCE!J2153)), "")&amp;
" | "&amp; IF(lookups!$K$2-LEN(SOURCE!I2153) &gt;= 0, REPT(" ",lookups!$K$2-LEN(SOURCE!I2153)), "")&amp;
      SOURCE!K2153&amp;      IF(lookups!$L$2-LEN(SOURCE!K2153) &gt;= 0, REPT(" ",lookups!$M$2-LEN(SOURCE!K2153)), "")&amp;
" | "&amp; SOURCE!L2153&amp;      IF(lookups!$O$2-LEN(SOURCE!L2153) &gt;= 0, REPT(" ",lookups!$O$2-LEN(SOURCE!L2153)), "")&amp;
" | "&amp; SOURCE!M2153&amp;      IF(lookups!$P$2-LEN(SOURCE!M2153) &gt;= 0, REPT(" ",lookups!$P$2-LEN(SOURCE!M2153)), "")&amp;
      "},"&amp;IF(SOURCE!O2153&lt;&gt;"",""&amp;SOURCE!O2153,"")
 )
)
)</f>
        <v>/* 2109 */  { fnSave,                       SM_STATE_SAVE,               "SAVEST",                                      "SAVEST",                                      (0 &lt;&lt; TAM_MAX_BITS) |     0, CAT_FNCT | SLS_ENABLED   | US_ENABLED   | EIM_DISABLED | PTP_NONE         },</v>
      </c>
    </row>
    <row r="2154" spans="1:1">
      <c r="A2154" s="80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IF(lookups!$E$2-LEN(SOURCE!C2154) &gt;= 0, REPT(" ",lookups!$E$2-LEN(SOURCE!C2154)), "")&amp;
      SOURCE!D2154&amp;", "&amp; IF(lookups!$F$2-LEN(SOURCE!D2154) &gt;= 0, REPT(" ",lookups!$F$2-LEN(SOURCE!D2154)), "")&amp;
      SOURCE!E2154&amp;", "&amp; IF(lookups!$G$2-LEN(SOURCE!E2154) &gt;=0, REPT(" ",lookups!$G$2-LEN(SOURCE!E2154)), "")&amp;
      SOURCE!F2154&amp;", "&amp; IF(lookups!$H$2-LEN(SOURCE!F2154) &gt;= 0, REPT(" ",lookups!$H$2-LEN(SOURCE!F2154)+2), "")&amp;"("&amp;
      SUBSTITUTE(TEXT(SOURCE!G2154,"??0"),"  ","")&amp;" &lt;&lt; TAM_MAX_BITS) |"&amp; IF(lookups!$I$2-3 &gt;= 0, REPT(" ",MAX(1,lookups!$I$2-5+4+1-1-LEN(  IF(ISTEXT(SOURCE!H2154),SOURCE!H2154,  SUBSTITUTE(SUBSTITUTE(TEXT(SOURCE!H2154,"????0"),"  ","")," ",""))   ))), "")&amp;
       IF(ISTEXT(SOURCE!H2154),SOURCE!H2154, SUBSTITUTE(SUBSTITUTE(TEXT(SOURCE!H2154,"????0"),"  ","")," ",""))   &amp;","&amp; IF(lookups!$J$2-3 &gt;= 0, REPT(" ",lookups!$J$2-3-5), "")&amp;
      SOURCE!I2154&amp;
" | "&amp; IF(lookups!$K$2-LEN(SOURCE!I2154) &gt;= 0, REPT(" ",lookups!$K$2-LEN(SOURCE!I2154)), "")&amp;
      SOURCE!J2154&amp;      IF(lookups!$L$2-LEN(SOURCE!J2154) &gt;= 0, REPT(" ",lookups!$L$2-LEN(SOURCE!J2154)), "")&amp;
" | "&amp; IF(lookups!$K$2-LEN(SOURCE!I2154) &gt;= 0, REPT(" ",lookups!$K$2-LEN(SOURCE!I2154)), "")&amp;
      SOURCE!K2154&amp;      IF(lookups!$L$2-LEN(SOURCE!K2154) &gt;= 0, REPT(" ",lookups!$M$2-LEN(SOURCE!K2154)), "")&amp;
" | "&amp; SOURCE!L2154&amp;      IF(lookups!$O$2-LEN(SOURCE!L2154) &gt;= 0, REPT(" ",lookups!$O$2-LEN(SOURCE!L2154)), "")&amp;
" | "&amp; SOURCE!M2154&amp;      IF(lookups!$P$2-LEN(SOURCE!M2154) &gt;= 0, REPT(" ",lookups!$P$2-LEN(SOURCE!M2154)), "")&amp;
      "},"&amp;IF(SOURCE!O2154&lt;&gt;"",""&amp;SOURCE!O2154,"")
 )
)
)</f>
        <v>/* 2110 */  { fnLoad,                       LM_STATE_LOAD,               "LOADST",                                      "LOADST",                                      (0 &lt;&lt; TAM_MAX_BITS) |     0, CAT_FNCT | SLS_ENABLED   | US_CANCEL    | EIM_DISABLED | PTP_NONE         },</v>
      </c>
    </row>
    <row r="2155" spans="1:1">
      <c r="A2155" s="80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IF(lookups!$E$2-LEN(SOURCE!C2155) &gt;= 0, REPT(" ",lookups!$E$2-LEN(SOURCE!C2155)), "")&amp;
      SOURCE!D2155&amp;", "&amp; IF(lookups!$F$2-LEN(SOURCE!D2155) &gt;= 0, REPT(" ",lookups!$F$2-LEN(SOURCE!D2155)), "")&amp;
      SOURCE!E2155&amp;", "&amp; IF(lookups!$G$2-LEN(SOURCE!E2155) &gt;=0, REPT(" ",lookups!$G$2-LEN(SOURCE!E2155)), "")&amp;
      SOURCE!F2155&amp;", "&amp; IF(lookups!$H$2-LEN(SOURCE!F2155) &gt;= 0, REPT(" ",lookups!$H$2-LEN(SOURCE!F2155)+2), "")&amp;"("&amp;
      SUBSTITUTE(TEXT(SOURCE!G2155,"??0"),"  ","")&amp;" &lt;&lt; TAM_MAX_BITS) |"&amp; IF(lookups!$I$2-3 &gt;= 0, REPT(" ",MAX(1,lookups!$I$2-5+4+1-1-LEN(  IF(ISTEXT(SOURCE!H2155),SOURCE!H2155,  SUBSTITUTE(SUBSTITUTE(TEXT(SOURCE!H2155,"????0"),"  ","")," ",""))   ))), "")&amp;
       IF(ISTEXT(SOURCE!H2155),SOURCE!H2155, SUBSTITUTE(SUBSTITUTE(TEXT(SOURCE!H2155,"????0"),"  ","")," ",""))   &amp;","&amp; IF(lookups!$J$2-3 &gt;= 0, REPT(" ",lookups!$J$2-3-5), "")&amp;
      SOURCE!I2155&amp;
" | "&amp; IF(lookups!$K$2-LEN(SOURCE!I2155) &gt;= 0, REPT(" ",lookups!$K$2-LEN(SOURCE!I2155)), "")&amp;
      SOURCE!J2155&amp;      IF(lookups!$L$2-LEN(SOURCE!J2155) &gt;= 0, REPT(" ",lookups!$L$2-LEN(SOURCE!J2155)), "")&amp;
" | "&amp; IF(lookups!$K$2-LEN(SOURCE!I2155) &gt;= 0, REPT(" ",lookups!$K$2-LEN(SOURCE!I2155)), "")&amp;
      SOURCE!K2155&amp;      IF(lookups!$L$2-LEN(SOURCE!K2155) &gt;= 0, REPT(" ",lookups!$M$2-LEN(SOURCE!K2155)), "")&amp;
" | "&amp; SOURCE!L2155&amp;      IF(lookups!$O$2-LEN(SOURCE!L2155) &gt;= 0, REPT(" ",lookups!$O$2-LEN(SOURCE!L2155)), "")&amp;
" | "&amp; SOURCE!M2155&amp;      IF(lookups!$P$2-LEN(SOURCE!M2155) &gt;= 0, REPT(" ",lookups!$P$2-LEN(SOURCE!M2155)), "")&amp;
      "},"&amp;IF(SOURCE!O2155&lt;&gt;"",""&amp;SOURCE!O2155,"")
 )
)
)</f>
        <v>/* 2111 */  { fnSetGapChar,                 ITM_DOT,                     "IDOT" STD_DOT,                                "DOT" STD_DOT,                                 (0 &lt;&lt; TAM_MAX_BITS) |     0, CAT_FNCT | SLS_UNCHANGED | US_UNCHANGED | EIM_DISABLED | PTP_NONE         },</v>
      </c>
    </row>
    <row r="2156" spans="1:1">
      <c r="A2156" s="80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IF(lookups!$E$2-LEN(SOURCE!C2156) &gt;= 0, REPT(" ",lookups!$E$2-LEN(SOURCE!C2156)), "")&amp;
      SOURCE!D2156&amp;", "&amp; IF(lookups!$F$2-LEN(SOURCE!D2156) &gt;= 0, REPT(" ",lookups!$F$2-LEN(SOURCE!D2156)), "")&amp;
      SOURCE!E2156&amp;", "&amp; IF(lookups!$G$2-LEN(SOURCE!E2156) &gt;=0, REPT(" ",lookups!$G$2-LEN(SOURCE!E2156)), "")&amp;
      SOURCE!F2156&amp;", "&amp; IF(lookups!$H$2-LEN(SOURCE!F2156) &gt;= 0, REPT(" ",lookups!$H$2-LEN(SOURCE!F2156)+2), "")&amp;"("&amp;
      SUBSTITUTE(TEXT(SOURCE!G2156,"??0"),"  ","")&amp;" &lt;&lt; TAM_MAX_BITS) |"&amp; IF(lookups!$I$2-3 &gt;= 0, REPT(" ",MAX(1,lookups!$I$2-5+4+1-1-LEN(  IF(ISTEXT(SOURCE!H2156),SOURCE!H2156,  SUBSTITUTE(SUBSTITUTE(TEXT(SOURCE!H2156,"????0"),"  ","")," ",""))   ))), "")&amp;
       IF(ISTEXT(SOURCE!H2156),SOURCE!H2156, SUBSTITUTE(SUBSTITUTE(TEXT(SOURCE!H2156,"????0"),"  ","")," ",""))   &amp;","&amp; IF(lookups!$J$2-3 &gt;= 0, REPT(" ",lookups!$J$2-3-5), "")&amp;
      SOURCE!I2156&amp;
" | "&amp; IF(lookups!$K$2-LEN(SOURCE!I2156) &gt;= 0, REPT(" ",lookups!$K$2-LEN(SOURCE!I2156)), "")&amp;
      SOURCE!J2156&amp;      IF(lookups!$L$2-LEN(SOURCE!J2156) &gt;= 0, REPT(" ",lookups!$L$2-LEN(SOURCE!J2156)), "")&amp;
" | "&amp; IF(lookups!$K$2-LEN(SOURCE!I2156) &gt;= 0, REPT(" ",lookups!$K$2-LEN(SOURCE!I2156)), "")&amp;
      SOURCE!K2156&amp;      IF(lookups!$L$2-LEN(SOURCE!K2156) &gt;= 0, REPT(" ",lookups!$M$2-LEN(SOURCE!K2156)), "")&amp;
" | "&amp; SOURCE!L2156&amp;      IF(lookups!$O$2-LEN(SOURCE!L2156) &gt;= 0, REPT(" ",lookups!$O$2-LEN(SOURCE!L2156)), "")&amp;
" | "&amp; SOURCE!M2156&amp;      IF(lookups!$P$2-LEN(SOURCE!M2156) &gt;= 0, REPT(" ",lookups!$P$2-LEN(SOURCE!M2156)), "")&amp;
      "},"&amp;IF(SOURCE!O2156&lt;&gt;"",""&amp;SOURCE!O2156,"")
 )
)
)</f>
        <v>/* 2112 */  { fnSetGapChar,                 ITM_WDOT,                    "IWDOT" STD_SPACE_4_PER_EM STD_WDOT,           "WDOT" STD_SPACE_4_PER_EM STD_WDOT,            (0 &lt;&lt; TAM_MAX_BITS) |     0, CAT_FNCT | SLS_UNCHANGED | US_UNCHANGED | EIM_DISABLED | PTP_NONE         },</v>
      </c>
    </row>
    <row r="2157" spans="1:1">
      <c r="A2157" s="80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IF(lookups!$E$2-LEN(SOURCE!C2157) &gt;= 0, REPT(" ",lookups!$E$2-LEN(SOURCE!C2157)), "")&amp;
      SOURCE!D2157&amp;", "&amp; IF(lookups!$F$2-LEN(SOURCE!D2157) &gt;= 0, REPT(" ",lookups!$F$2-LEN(SOURCE!D2157)), "")&amp;
      SOURCE!E2157&amp;", "&amp; IF(lookups!$G$2-LEN(SOURCE!E2157) &gt;=0, REPT(" ",lookups!$G$2-LEN(SOURCE!E2157)), "")&amp;
      SOURCE!F2157&amp;", "&amp; IF(lookups!$H$2-LEN(SOURCE!F2157) &gt;= 0, REPT(" ",lookups!$H$2-LEN(SOURCE!F2157)+2), "")&amp;"("&amp;
      SUBSTITUTE(TEXT(SOURCE!G2157,"??0"),"  ","")&amp;" &lt;&lt; TAM_MAX_BITS) |"&amp; IF(lookups!$I$2-3 &gt;= 0, REPT(" ",MAX(1,lookups!$I$2-5+4+1-1-LEN(  IF(ISTEXT(SOURCE!H2157),SOURCE!H2157,  SUBSTITUTE(SUBSTITUTE(TEXT(SOURCE!H2157,"????0"),"  ","")," ",""))   ))), "")&amp;
       IF(ISTEXT(SOURCE!H2157),SOURCE!H2157, SUBSTITUTE(SUBSTITUTE(TEXT(SOURCE!H2157,"????0"),"  ","")," ",""))   &amp;","&amp; IF(lookups!$J$2-3 &gt;= 0, REPT(" ",lookups!$J$2-3-5), "")&amp;
      SOURCE!I2157&amp;
" | "&amp; IF(lookups!$K$2-LEN(SOURCE!I2157) &gt;= 0, REPT(" ",lookups!$K$2-LEN(SOURCE!I2157)), "")&amp;
      SOURCE!J2157&amp;      IF(lookups!$L$2-LEN(SOURCE!J2157) &gt;= 0, REPT(" ",lookups!$L$2-LEN(SOURCE!J2157)), "")&amp;
" | "&amp; IF(lookups!$K$2-LEN(SOURCE!I2157) &gt;= 0, REPT(" ",lookups!$K$2-LEN(SOURCE!I2157)), "")&amp;
      SOURCE!K2157&amp;      IF(lookups!$L$2-LEN(SOURCE!K2157) &gt;= 0, REPT(" ",lookups!$M$2-LEN(SOURCE!K2157)), "")&amp;
" | "&amp; SOURCE!L2157&amp;      IF(lookups!$O$2-LEN(SOURCE!L2157) &gt;= 0, REPT(" ",lookups!$O$2-LEN(SOURCE!L2157)), "")&amp;
" | "&amp; SOURCE!M2157&amp;      IF(lookups!$P$2-LEN(SOURCE!M2157) &gt;= 0, REPT(" ",lookups!$P$2-LEN(SOURCE!M2157)), "")&amp;
      "},"&amp;IF(SOURCE!O2157&lt;&gt;"",""&amp;SOURCE!O2157,"")
 )
)
)</f>
        <v>/* 2113 */  { fnSetGapChar,                 ITM_PERIOD,                  "IPER.",                                       "PER.",                                        (0 &lt;&lt; TAM_MAX_BITS) |     0, CAT_FNCT | SLS_UNCHANGED | US_UNCHANGED | EIM_DISABLED | PTP_NONE         },</v>
      </c>
    </row>
    <row r="2158" spans="1:1">
      <c r="A2158" s="80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IF(lookups!$E$2-LEN(SOURCE!C2158) &gt;= 0, REPT(" ",lookups!$E$2-LEN(SOURCE!C2158)), "")&amp;
      SOURCE!D2158&amp;", "&amp; IF(lookups!$F$2-LEN(SOURCE!D2158) &gt;= 0, REPT(" ",lookups!$F$2-LEN(SOURCE!D2158)), "")&amp;
      SOURCE!E2158&amp;", "&amp; IF(lookups!$G$2-LEN(SOURCE!E2158) &gt;=0, REPT(" ",lookups!$G$2-LEN(SOURCE!E2158)), "")&amp;
      SOURCE!F2158&amp;", "&amp; IF(lookups!$H$2-LEN(SOURCE!F2158) &gt;= 0, REPT(" ",lookups!$H$2-LEN(SOURCE!F2158)+2), "")&amp;"("&amp;
      SUBSTITUTE(TEXT(SOURCE!G2158,"??0"),"  ","")&amp;" &lt;&lt; TAM_MAX_BITS) |"&amp; IF(lookups!$I$2-3 &gt;= 0, REPT(" ",MAX(1,lookups!$I$2-5+4+1-1-LEN(  IF(ISTEXT(SOURCE!H2158),SOURCE!H2158,  SUBSTITUTE(SUBSTITUTE(TEXT(SOURCE!H2158,"????0"),"  ","")," ",""))   ))), "")&amp;
       IF(ISTEXT(SOURCE!H2158),SOURCE!H2158, SUBSTITUTE(SUBSTITUTE(TEXT(SOURCE!H2158,"????0"),"  ","")," ",""))   &amp;","&amp; IF(lookups!$J$2-3 &gt;= 0, REPT(" ",lookups!$J$2-3-5), "")&amp;
      SOURCE!I2158&amp;
" | "&amp; IF(lookups!$K$2-LEN(SOURCE!I2158) &gt;= 0, REPT(" ",lookups!$K$2-LEN(SOURCE!I2158)), "")&amp;
      SOURCE!J2158&amp;      IF(lookups!$L$2-LEN(SOURCE!J2158) &gt;= 0, REPT(" ",lookups!$L$2-LEN(SOURCE!J2158)), "")&amp;
" | "&amp; IF(lookups!$K$2-LEN(SOURCE!I2158) &gt;= 0, REPT(" ",lookups!$K$2-LEN(SOURCE!I2158)), "")&amp;
      SOURCE!K2158&amp;      IF(lookups!$L$2-LEN(SOURCE!K2158) &gt;= 0, REPT(" ",lookups!$M$2-LEN(SOURCE!K2158)), "")&amp;
" | "&amp; SOURCE!L2158&amp;      IF(lookups!$O$2-LEN(SOURCE!L2158) &gt;= 0, REPT(" ",lookups!$O$2-LEN(SOURCE!L2158)), "")&amp;
" | "&amp; SOURCE!M2158&amp;      IF(lookups!$P$2-LEN(SOURCE!M2158) &gt;= 0, REPT(" ",lookups!$P$2-LEN(SOURCE!M2158)), "")&amp;
      "},"&amp;IF(SOURCE!O2158&lt;&gt;"",""&amp;SOURCE!O2158,"")
 )
)
)</f>
        <v>/* 2114 */  { fnSetGapChar,                 ITM_WPERIOD,                 "IWPER" STD_SPACE_4_PER_EM STD_WPERIOD,        "WPER" STD_SPACE_4_PER_EM STD_WPERIOD,         (0 &lt;&lt; TAM_MAX_BITS) |     0, CAT_FNCT | SLS_UNCHANGED | US_UNCHANGED | EIM_DISABLED | PTP_NONE         },</v>
      </c>
    </row>
    <row r="2159" spans="1:1">
      <c r="A2159" s="80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IF(lookups!$E$2-LEN(SOURCE!C2159) &gt;= 0, REPT(" ",lookups!$E$2-LEN(SOURCE!C2159)), "")&amp;
      SOURCE!D2159&amp;", "&amp; IF(lookups!$F$2-LEN(SOURCE!D2159) &gt;= 0, REPT(" ",lookups!$F$2-LEN(SOURCE!D2159)), "")&amp;
      SOURCE!E2159&amp;", "&amp; IF(lookups!$G$2-LEN(SOURCE!E2159) &gt;=0, REPT(" ",lookups!$G$2-LEN(SOURCE!E2159)), "")&amp;
      SOURCE!F2159&amp;", "&amp; IF(lookups!$H$2-LEN(SOURCE!F2159) &gt;= 0, REPT(" ",lookups!$H$2-LEN(SOURCE!F2159)+2), "")&amp;"("&amp;
      SUBSTITUTE(TEXT(SOURCE!G2159,"??0"),"  ","")&amp;" &lt;&lt; TAM_MAX_BITS) |"&amp; IF(lookups!$I$2-3 &gt;= 0, REPT(" ",MAX(1,lookups!$I$2-5+4+1-1-LEN(  IF(ISTEXT(SOURCE!H2159),SOURCE!H2159,  SUBSTITUTE(SUBSTITUTE(TEXT(SOURCE!H2159,"????0"),"  ","")," ",""))   ))), "")&amp;
       IF(ISTEXT(SOURCE!H2159),SOURCE!H2159, SUBSTITUTE(SUBSTITUTE(TEXT(SOURCE!H2159,"????0"),"  ","")," ",""))   &amp;","&amp; IF(lookups!$J$2-3 &gt;= 0, REPT(" ",lookups!$J$2-3-5), "")&amp;
      SOURCE!I2159&amp;
" | "&amp; IF(lookups!$K$2-LEN(SOURCE!I2159) &gt;= 0, REPT(" ",lookups!$K$2-LEN(SOURCE!I2159)), "")&amp;
      SOURCE!J2159&amp;      IF(lookups!$L$2-LEN(SOURCE!J2159) &gt;= 0, REPT(" ",lookups!$L$2-LEN(SOURCE!J2159)), "")&amp;
" | "&amp; IF(lookups!$K$2-LEN(SOURCE!I2159) &gt;= 0, REPT(" ",lookups!$K$2-LEN(SOURCE!I2159)), "")&amp;
      SOURCE!K2159&amp;      IF(lookups!$L$2-LEN(SOURCE!K2159) &gt;= 0, REPT(" ",lookups!$M$2-LEN(SOURCE!K2159)), "")&amp;
" | "&amp; SOURCE!L2159&amp;      IF(lookups!$O$2-LEN(SOURCE!L2159) &gt;= 0, REPT(" ",lookups!$O$2-LEN(SOURCE!L2159)), "")&amp;
" | "&amp; SOURCE!M2159&amp;      IF(lookups!$P$2-LEN(SOURCE!M2159) &gt;= 0, REPT(" ",lookups!$P$2-LEN(SOURCE!M2159)), "")&amp;
      "},"&amp;IF(SOURCE!O2159&lt;&gt;"",""&amp;SOURCE!O2159,"")
 )
)
)</f>
        <v>/* 2115 */  { fnSetGapChar,                 ITM_COMMA,                   "ICOM,",                                       "COM,",                                        (0 &lt;&lt; TAM_MAX_BITS) |     0, CAT_FNCT | SLS_UNCHANGED | US_UNCHANGED | EIM_DISABLED | PTP_NONE         },</v>
      </c>
    </row>
    <row r="2160" spans="1:1">
      <c r="A2160" s="80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IF(lookups!$E$2-LEN(SOURCE!C2160) &gt;= 0, REPT(" ",lookups!$E$2-LEN(SOURCE!C2160)), "")&amp;
      SOURCE!D2160&amp;", "&amp; IF(lookups!$F$2-LEN(SOURCE!D2160) &gt;= 0, REPT(" ",lookups!$F$2-LEN(SOURCE!D2160)), "")&amp;
      SOURCE!E2160&amp;", "&amp; IF(lookups!$G$2-LEN(SOURCE!E2160) &gt;=0, REPT(" ",lookups!$G$2-LEN(SOURCE!E2160)), "")&amp;
      SOURCE!F2160&amp;", "&amp; IF(lookups!$H$2-LEN(SOURCE!F2160) &gt;= 0, REPT(" ",lookups!$H$2-LEN(SOURCE!F2160)+2), "")&amp;"("&amp;
      SUBSTITUTE(TEXT(SOURCE!G2160,"??0"),"  ","")&amp;" &lt;&lt; TAM_MAX_BITS) |"&amp; IF(lookups!$I$2-3 &gt;= 0, REPT(" ",MAX(1,lookups!$I$2-5+4+1-1-LEN(  IF(ISTEXT(SOURCE!H2160),SOURCE!H2160,  SUBSTITUTE(SUBSTITUTE(TEXT(SOURCE!H2160,"????0"),"  ","")," ",""))   ))), "")&amp;
       IF(ISTEXT(SOURCE!H2160),SOURCE!H2160, SUBSTITUTE(SUBSTITUTE(TEXT(SOURCE!H2160,"????0"),"  ","")," ",""))   &amp;","&amp; IF(lookups!$J$2-3 &gt;= 0, REPT(" ",lookups!$J$2-3-5), "")&amp;
      SOURCE!I2160&amp;
" | "&amp; IF(lookups!$K$2-LEN(SOURCE!I2160) &gt;= 0, REPT(" ",lookups!$K$2-LEN(SOURCE!I2160)), "")&amp;
      SOURCE!J2160&amp;      IF(lookups!$L$2-LEN(SOURCE!J2160) &gt;= 0, REPT(" ",lookups!$L$2-LEN(SOURCE!J2160)), "")&amp;
" | "&amp; IF(lookups!$K$2-LEN(SOURCE!I2160) &gt;= 0, REPT(" ",lookups!$K$2-LEN(SOURCE!I2160)), "")&amp;
      SOURCE!K2160&amp;      IF(lookups!$L$2-LEN(SOURCE!K2160) &gt;= 0, REPT(" ",lookups!$M$2-LEN(SOURCE!K2160)), "")&amp;
" | "&amp; SOURCE!L2160&amp;      IF(lookups!$O$2-LEN(SOURCE!L2160) &gt;= 0, REPT(" ",lookups!$O$2-LEN(SOURCE!L2160)), "")&amp;
" | "&amp; SOURCE!M2160&amp;      IF(lookups!$P$2-LEN(SOURCE!M2160) &gt;= 0, REPT(" ",lookups!$P$2-LEN(SOURCE!M2160)), "")&amp;
      "},"&amp;IF(SOURCE!O2160&lt;&gt;"",""&amp;SOURCE!O2160,"")
 )
)
)</f>
        <v>/* 2116 */  { fnSetGapChar,                 ITM_WCOMMA,                  "IWCOM" STD_SPACE_4_PER_EM STD_WCOMMA,         "WCOM" STD_SPACE_4_PER_EM STD_WCOMMA,          (0 &lt;&lt; TAM_MAX_BITS) |     0, CAT_FNCT | SLS_UNCHANGED | US_UNCHANGED | EIM_DISABLED | PTP_NONE         },</v>
      </c>
    </row>
    <row r="2161" spans="1:1">
      <c r="A2161" s="80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IF(lookups!$E$2-LEN(SOURCE!C2161) &gt;= 0, REPT(" ",lookups!$E$2-LEN(SOURCE!C2161)), "")&amp;
      SOURCE!D2161&amp;", "&amp; IF(lookups!$F$2-LEN(SOURCE!D2161) &gt;= 0, REPT(" ",lookups!$F$2-LEN(SOURCE!D2161)), "")&amp;
      SOURCE!E2161&amp;", "&amp; IF(lookups!$G$2-LEN(SOURCE!E2161) &gt;=0, REPT(" ",lookups!$G$2-LEN(SOURCE!E2161)), "")&amp;
      SOURCE!F2161&amp;", "&amp; IF(lookups!$H$2-LEN(SOURCE!F2161) &gt;= 0, REPT(" ",lookups!$H$2-LEN(SOURCE!F2161)+2), "")&amp;"("&amp;
      SUBSTITUTE(TEXT(SOURCE!G2161,"??0"),"  ","")&amp;" &lt;&lt; TAM_MAX_BITS) |"&amp; IF(lookups!$I$2-3 &gt;= 0, REPT(" ",MAX(1,lookups!$I$2-5+4+1-1-LEN(  IF(ISTEXT(SOURCE!H2161),SOURCE!H2161,  SUBSTITUTE(SUBSTITUTE(TEXT(SOURCE!H2161,"????0"),"  ","")," ",""))   ))), "")&amp;
       IF(ISTEXT(SOURCE!H2161),SOURCE!H2161, SUBSTITUTE(SUBSTITUTE(TEXT(SOURCE!H2161,"????0"),"  ","")," ",""))   &amp;","&amp; IF(lookups!$J$2-3 &gt;= 0, REPT(" ",lookups!$J$2-3-5), "")&amp;
      SOURCE!I2161&amp;
" | "&amp; IF(lookups!$K$2-LEN(SOURCE!I2161) &gt;= 0, REPT(" ",lookups!$K$2-LEN(SOURCE!I2161)), "")&amp;
      SOURCE!J2161&amp;      IF(lookups!$L$2-LEN(SOURCE!J2161) &gt;= 0, REPT(" ",lookups!$L$2-LEN(SOURCE!J2161)), "")&amp;
" | "&amp; IF(lookups!$K$2-LEN(SOURCE!I2161) &gt;= 0, REPT(" ",lookups!$K$2-LEN(SOURCE!I2161)), "")&amp;
      SOURCE!K2161&amp;      IF(lookups!$L$2-LEN(SOURCE!K2161) &gt;= 0, REPT(" ",lookups!$M$2-LEN(SOURCE!K2161)), "")&amp;
" | "&amp; SOURCE!L2161&amp;      IF(lookups!$O$2-LEN(SOURCE!L2161) &gt;= 0, REPT(" ",lookups!$O$2-LEN(SOURCE!L2161)), "")&amp;
" | "&amp; SOURCE!M2161&amp;      IF(lookups!$P$2-LEN(SOURCE!M2161) &gt;= 0, REPT(" ",lookups!$P$2-LEN(SOURCE!M2161)), "")&amp;
      "},"&amp;IF(SOURCE!O2161&lt;&gt;"",""&amp;SOURCE!O2161,"")
 )
)
)</f>
        <v>/* 2117 */  { fnSetGapChar,                 ITM_QUOTE,                   "IWTICK" STD_SPACE_4_PER_EM "'",               "WTICK" STD_SPACE_4_PER_EM "'",                (0 &lt;&lt; TAM_MAX_BITS) |     0, CAT_FNCT | SLS_UNCHANGED | US_UNCHANGED | EIM_DISABLED | PTP_NONE         },</v>
      </c>
    </row>
    <row r="2162" spans="1:1">
      <c r="A2162" s="80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IF(lookups!$E$2-LEN(SOURCE!C2162) &gt;= 0, REPT(" ",lookups!$E$2-LEN(SOURCE!C2162)), "")&amp;
      SOURCE!D2162&amp;", "&amp; IF(lookups!$F$2-LEN(SOURCE!D2162) &gt;= 0, REPT(" ",lookups!$F$2-LEN(SOURCE!D2162)), "")&amp;
      SOURCE!E2162&amp;", "&amp; IF(lookups!$G$2-LEN(SOURCE!E2162) &gt;=0, REPT(" ",lookups!$G$2-LEN(SOURCE!E2162)), "")&amp;
      SOURCE!F2162&amp;", "&amp; IF(lookups!$H$2-LEN(SOURCE!F2162) &gt;= 0, REPT(" ",lookups!$H$2-LEN(SOURCE!F2162)+2), "")&amp;"("&amp;
      SUBSTITUTE(TEXT(SOURCE!G2162,"??0"),"  ","")&amp;" &lt;&lt; TAM_MAX_BITS) |"&amp; IF(lookups!$I$2-3 &gt;= 0, REPT(" ",MAX(1,lookups!$I$2-5+4+1-1-LEN(  IF(ISTEXT(SOURCE!H2162),SOURCE!H2162,  SUBSTITUTE(SUBSTITUTE(TEXT(SOURCE!H2162,"????0"),"  ","")," ",""))   ))), "")&amp;
       IF(ISTEXT(SOURCE!H2162),SOURCE!H2162, SUBSTITUTE(SUBSTITUTE(TEXT(SOURCE!H2162,"????0"),"  ","")," ",""))   &amp;","&amp; IF(lookups!$J$2-3 &gt;= 0, REPT(" ",lookups!$J$2-3-5), "")&amp;
      SOURCE!I2162&amp;
" | "&amp; IF(lookups!$K$2-LEN(SOURCE!I2162) &gt;= 0, REPT(" ",lookups!$K$2-LEN(SOURCE!I2162)), "")&amp;
      SOURCE!J2162&amp;      IF(lookups!$L$2-LEN(SOURCE!J2162) &gt;= 0, REPT(" ",lookups!$L$2-LEN(SOURCE!J2162)), "")&amp;
" | "&amp; IF(lookups!$K$2-LEN(SOURCE!I2162) &gt;= 0, REPT(" ",lookups!$K$2-LEN(SOURCE!I2162)), "")&amp;
      SOURCE!K2162&amp;      IF(lookups!$L$2-LEN(SOURCE!K2162) &gt;= 0, REPT(" ",lookups!$M$2-LEN(SOURCE!K2162)), "")&amp;
" | "&amp; SOURCE!L2162&amp;      IF(lookups!$O$2-LEN(SOURCE!L2162) &gt;= 0, REPT(" ",lookups!$O$2-LEN(SOURCE!L2162)), "")&amp;
" | "&amp; SOURCE!M2162&amp;      IF(lookups!$P$2-LEN(SOURCE!M2162) &gt;= 0, REPT(" ",lookups!$P$2-LEN(SOURCE!M2162)), "")&amp;
      "},"&amp;IF(SOURCE!O2162&lt;&gt;"",""&amp;SOURCE!O2162,"")
 )
)
)</f>
        <v>/* 2118 */  { fnSetGapChar,                 ITM_NQUOTE,                  "ITICK" STD_NQUOTE,                            "TICK" STD_NQUOTE,                             (0 &lt;&lt; TAM_MAX_BITS) |     0, CAT_FNCT | SLS_UNCHANGED | US_UNCHANGED | EIM_DISABLED | PTP_NONE         },</v>
      </c>
    </row>
    <row r="2163" spans="1:1">
      <c r="A2163" s="80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IF(lookups!$E$2-LEN(SOURCE!C2163) &gt;= 0, REPT(" ",lookups!$E$2-LEN(SOURCE!C2163)), "")&amp;
      SOURCE!D2163&amp;", "&amp; IF(lookups!$F$2-LEN(SOURCE!D2163) &gt;= 0, REPT(" ",lookups!$F$2-LEN(SOURCE!D2163)), "")&amp;
      SOURCE!E2163&amp;", "&amp; IF(lookups!$G$2-LEN(SOURCE!E2163) &gt;=0, REPT(" ",lookups!$G$2-LEN(SOURCE!E2163)), "")&amp;
      SOURCE!F2163&amp;", "&amp; IF(lookups!$H$2-LEN(SOURCE!F2163) &gt;= 0, REPT(" ",lookups!$H$2-LEN(SOURCE!F2163)+2), "")&amp;"("&amp;
      SUBSTITUTE(TEXT(SOURCE!G2163,"??0"),"  ","")&amp;" &lt;&lt; TAM_MAX_BITS) |"&amp; IF(lookups!$I$2-3 &gt;= 0, REPT(" ",MAX(1,lookups!$I$2-5+4+1-1-LEN(  IF(ISTEXT(SOURCE!H2163),SOURCE!H2163,  SUBSTITUTE(SUBSTITUTE(TEXT(SOURCE!H2163,"????0"),"  ","")," ",""))   ))), "")&amp;
       IF(ISTEXT(SOURCE!H2163),SOURCE!H2163, SUBSTITUTE(SUBSTITUTE(TEXT(SOURCE!H2163,"????0"),"  ","")," ",""))   &amp;","&amp; IF(lookups!$J$2-3 &gt;= 0, REPT(" ",lookups!$J$2-3-5), "")&amp;
      SOURCE!I2163&amp;
" | "&amp; IF(lookups!$K$2-LEN(SOURCE!I2163) &gt;= 0, REPT(" ",lookups!$K$2-LEN(SOURCE!I2163)), "")&amp;
      SOURCE!J2163&amp;      IF(lookups!$L$2-LEN(SOURCE!J2163) &gt;= 0, REPT(" ",lookups!$L$2-LEN(SOURCE!J2163)), "")&amp;
" | "&amp; IF(lookups!$K$2-LEN(SOURCE!I2163) &gt;= 0, REPT(" ",lookups!$K$2-LEN(SOURCE!I2163)), "")&amp;
      SOURCE!K2163&amp;      IF(lookups!$L$2-LEN(SOURCE!K2163) &gt;= 0, REPT(" ",lookups!$M$2-LEN(SOURCE!K2163)), "")&amp;
" | "&amp; SOURCE!L2163&amp;      IF(lookups!$O$2-LEN(SOURCE!L2163) &gt;= 0, REPT(" ",lookups!$O$2-LEN(SOURCE!L2163)), "")&amp;
" | "&amp; SOURCE!M2163&amp;      IF(lookups!$P$2-LEN(SOURCE!M2163) &gt;= 0, REPT(" ",lookups!$P$2-LEN(SOURCE!M2163)), "")&amp;
      "},"&amp;IF(SOURCE!O2163&lt;&gt;"",""&amp;SOURCE!O2163,"")
 )
)
)</f>
        <v>/* 2119 */  { fnSetGapChar,                 ITM_SPACE_PUNCTUATION,       "ISPC" STD_OPEN_BOX,                           "SPC" STD_OPEN_BOX,                            (0 &lt;&lt; TAM_MAX_BITS) |     0, CAT_FNCT | SLS_UNCHANGED | US_UNCHANGED | EIM_DISABLED | PTP_NONE         },</v>
      </c>
    </row>
    <row r="2164" spans="1:1">
      <c r="A2164" s="80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IF(lookups!$E$2-LEN(SOURCE!C2164) &gt;= 0, REPT(" ",lookups!$E$2-LEN(SOURCE!C2164)), "")&amp;
      SOURCE!D2164&amp;", "&amp; IF(lookups!$F$2-LEN(SOURCE!D2164) &gt;= 0, REPT(" ",lookups!$F$2-LEN(SOURCE!D2164)), "")&amp;
      SOURCE!E2164&amp;", "&amp; IF(lookups!$G$2-LEN(SOURCE!E2164) &gt;=0, REPT(" ",lookups!$G$2-LEN(SOURCE!E2164)), "")&amp;
      SOURCE!F2164&amp;", "&amp; IF(lookups!$H$2-LEN(SOURCE!F2164) &gt;= 0, REPT(" ",lookups!$H$2-LEN(SOURCE!F2164)+2), "")&amp;"("&amp;
      SUBSTITUTE(TEXT(SOURCE!G2164,"??0"),"  ","")&amp;" &lt;&lt; TAM_MAX_BITS) |"&amp; IF(lookups!$I$2-3 &gt;= 0, REPT(" ",MAX(1,lookups!$I$2-5+4+1-1-LEN(  IF(ISTEXT(SOURCE!H2164),SOURCE!H2164,  SUBSTITUTE(SUBSTITUTE(TEXT(SOURCE!H2164,"????0"),"  ","")," ",""))   ))), "")&amp;
       IF(ISTEXT(SOURCE!H2164),SOURCE!H2164, SUBSTITUTE(SUBSTITUTE(TEXT(SOURCE!H2164,"????0"),"  ","")," ",""))   &amp;","&amp; IF(lookups!$J$2-3 &gt;= 0, REPT(" ",lookups!$J$2-3-5), "")&amp;
      SOURCE!I2164&amp;
" | "&amp; IF(lookups!$K$2-LEN(SOURCE!I2164) &gt;= 0, REPT(" ",lookups!$K$2-LEN(SOURCE!I2164)), "")&amp;
      SOURCE!J2164&amp;      IF(lookups!$L$2-LEN(SOURCE!J2164) &gt;= 0, REPT(" ",lookups!$L$2-LEN(SOURCE!J2164)), "")&amp;
" | "&amp; IF(lookups!$K$2-LEN(SOURCE!I2164) &gt;= 0, REPT(" ",lookups!$K$2-LEN(SOURCE!I2164)), "")&amp;
      SOURCE!K2164&amp;      IF(lookups!$L$2-LEN(SOURCE!K2164) &gt;= 0, REPT(" ",lookups!$M$2-LEN(SOURCE!K2164)), "")&amp;
" | "&amp; SOURCE!L2164&amp;      IF(lookups!$O$2-LEN(SOURCE!L2164) &gt;= 0, REPT(" ",lookups!$O$2-LEN(SOURCE!L2164)), "")&amp;
" | "&amp; SOURCE!M2164&amp;      IF(lookups!$P$2-LEN(SOURCE!M2164) &gt;= 0, REPT(" ",lookups!$P$2-LEN(SOURCE!M2164)), "")&amp;
      "},"&amp;IF(SOURCE!O2164&lt;&gt;"",""&amp;SOURCE!O2164,"")
 )
)
)</f>
        <v>/* 2120 */  { fnSetGapChar,                 ITM_SPACE_4_PER_EM,          "INSPC" STD_INV_BRIDGE,                        "NSPC" STD_INV_BRIDGE,                         (0 &lt;&lt; TAM_MAX_BITS) |     0, CAT_FNCT | SLS_UNCHANGED | US_UNCHANGED | EIM_DISABLED | PTP_NONE         },</v>
      </c>
    </row>
    <row r="2165" spans="1:1">
      <c r="A2165" s="80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IF(lookups!$E$2-LEN(SOURCE!C2165) &gt;= 0, REPT(" ",lookups!$E$2-LEN(SOURCE!C2165)), "")&amp;
      SOURCE!D2165&amp;", "&amp; IF(lookups!$F$2-LEN(SOURCE!D2165) &gt;= 0, REPT(" ",lookups!$F$2-LEN(SOURCE!D2165)), "")&amp;
      SOURCE!E2165&amp;", "&amp; IF(lookups!$G$2-LEN(SOURCE!E2165) &gt;=0, REPT(" ",lookups!$G$2-LEN(SOURCE!E2165)), "")&amp;
      SOURCE!F2165&amp;", "&amp; IF(lookups!$H$2-LEN(SOURCE!F2165) &gt;= 0, REPT(" ",lookups!$H$2-LEN(SOURCE!F2165)+2), "")&amp;"("&amp;
      SUBSTITUTE(TEXT(SOURCE!G2165,"??0"),"  ","")&amp;" &lt;&lt; TAM_MAX_BITS) |"&amp; IF(lookups!$I$2-3 &gt;= 0, REPT(" ",MAX(1,lookups!$I$2-5+4+1-1-LEN(  IF(ISTEXT(SOURCE!H2165),SOURCE!H2165,  SUBSTITUTE(SUBSTITUTE(TEXT(SOURCE!H2165,"????0"),"  ","")," ",""))   ))), "")&amp;
       IF(ISTEXT(SOURCE!H2165),SOURCE!H2165, SUBSTITUTE(SUBSTITUTE(TEXT(SOURCE!H2165,"????0"),"  ","")," ",""))   &amp;","&amp; IF(lookups!$J$2-3 &gt;= 0, REPT(" ",lookups!$J$2-3-5), "")&amp;
      SOURCE!I2165&amp;
" | "&amp; IF(lookups!$K$2-LEN(SOURCE!I2165) &gt;= 0, REPT(" ",lookups!$K$2-LEN(SOURCE!I2165)), "")&amp;
      SOURCE!J2165&amp;      IF(lookups!$L$2-LEN(SOURCE!J2165) &gt;= 0, REPT(" ",lookups!$L$2-LEN(SOURCE!J2165)), "")&amp;
" | "&amp; IF(lookups!$K$2-LEN(SOURCE!I2165) &gt;= 0, REPT(" ",lookups!$K$2-LEN(SOURCE!I2165)), "")&amp;
      SOURCE!K2165&amp;      IF(lookups!$L$2-LEN(SOURCE!K2165) &gt;= 0, REPT(" ",lookups!$M$2-LEN(SOURCE!K2165)), "")&amp;
" | "&amp; SOURCE!L2165&amp;      IF(lookups!$O$2-LEN(SOURCE!L2165) &gt;= 0, REPT(" ",lookups!$O$2-LEN(SOURCE!L2165)), "")&amp;
" | "&amp; SOURCE!M2165&amp;      IF(lookups!$P$2-LEN(SOURCE!M2165) &gt;= 0, REPT(" ",lookups!$P$2-LEN(SOURCE!M2165)), "")&amp;
      "},"&amp;IF(SOURCE!O2165&lt;&gt;"",""&amp;SOURCE!O2165,"")
 )
)
)</f>
        <v>/* 2121 */  { fnSetGapChar,                 ITM_SPACE_EM,                "IWSPC" STD_INV_BRIDGE STD_INV_BRIDGE,         "WSPC" STD_INV_BRIDGE STD_INV_BRIDGE,          (0 &lt;&lt; TAM_MAX_BITS) |     0, CAT_FNCT | SLS_UNCHANGED | US_UNCHANGED | EIM_DISABLED | PTP_NONE         },</v>
      </c>
    </row>
    <row r="2166" spans="1:1">
      <c r="A2166" s="80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IF(lookups!$E$2-LEN(SOURCE!C2166) &gt;= 0, REPT(" ",lookups!$E$2-LEN(SOURCE!C2166)), "")&amp;
      SOURCE!D2166&amp;", "&amp; IF(lookups!$F$2-LEN(SOURCE!D2166) &gt;= 0, REPT(" ",lookups!$F$2-LEN(SOURCE!D2166)), "")&amp;
      SOURCE!E2166&amp;", "&amp; IF(lookups!$G$2-LEN(SOURCE!E2166) &gt;=0, REPT(" ",lookups!$G$2-LEN(SOURCE!E2166)), "")&amp;
      SOURCE!F2166&amp;", "&amp; IF(lookups!$H$2-LEN(SOURCE!F2166) &gt;= 0, REPT(" ",lookups!$H$2-LEN(SOURCE!F2166)+2), "")&amp;"("&amp;
      SUBSTITUTE(TEXT(SOURCE!G2166,"??0"),"  ","")&amp;" &lt;&lt; TAM_MAX_BITS) |"&amp; IF(lookups!$I$2-3 &gt;= 0, REPT(" ",MAX(1,lookups!$I$2-5+4+1-1-LEN(  IF(ISTEXT(SOURCE!H2166),SOURCE!H2166,  SUBSTITUTE(SUBSTITUTE(TEXT(SOURCE!H2166,"????0"),"  ","")," ",""))   ))), "")&amp;
       IF(ISTEXT(SOURCE!H2166),SOURCE!H2166, SUBSTITUTE(SUBSTITUTE(TEXT(SOURCE!H2166,"????0"),"  ","")," ",""))   &amp;","&amp; IF(lookups!$J$2-3 &gt;= 0, REPT(" ",lookups!$J$2-3-5), "")&amp;
      SOURCE!I2166&amp;
" | "&amp; IF(lookups!$K$2-LEN(SOURCE!I2166) &gt;= 0, REPT(" ",lookups!$K$2-LEN(SOURCE!I2166)), "")&amp;
      SOURCE!J2166&amp;      IF(lookups!$L$2-LEN(SOURCE!J2166) &gt;= 0, REPT(" ",lookups!$L$2-LEN(SOURCE!J2166)), "")&amp;
" | "&amp; IF(lookups!$K$2-LEN(SOURCE!I2166) &gt;= 0, REPT(" ",lookups!$K$2-LEN(SOURCE!I2166)), "")&amp;
      SOURCE!K2166&amp;      IF(lookups!$L$2-LEN(SOURCE!K2166) &gt;= 0, REPT(" ",lookups!$M$2-LEN(SOURCE!K2166)), "")&amp;
" | "&amp; SOURCE!L2166&amp;      IF(lookups!$O$2-LEN(SOURCE!L2166) &gt;= 0, REPT(" ",lookups!$O$2-LEN(SOURCE!L2166)), "")&amp;
" | "&amp; SOURCE!M2166&amp;      IF(lookups!$P$2-LEN(SOURCE!M2166) &gt;= 0, REPT(" ",lookups!$P$2-LEN(SOURCE!M2166)), "")&amp;
      "},"&amp;IF(SOURCE!O2166&lt;&gt;"",""&amp;SOURCE!O2166,"")
 )
)
)</f>
        <v>/* 2122 */  { fnSetGapChar,                 ITM_UNDERSCORE,              "IUNDR" STD_UNDERSCORE,                        "UNDR" STD_UNDERSCORE,                         (0 &lt;&lt; TAM_MAX_BITS) |     0, CAT_FNCT | SLS_UNCHANGED | US_UNCHANGED | EIM_DISABLED | PTP_NONE         },</v>
      </c>
    </row>
    <row r="2167" spans="1:1">
      <c r="A2167" s="80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IF(lookups!$E$2-LEN(SOURCE!C2167) &gt;= 0, REPT(" ",lookups!$E$2-LEN(SOURCE!C2167)), "")&amp;
      SOURCE!D2167&amp;", "&amp; IF(lookups!$F$2-LEN(SOURCE!D2167) &gt;= 0, REPT(" ",lookups!$F$2-LEN(SOURCE!D2167)), "")&amp;
      SOURCE!E2167&amp;", "&amp; IF(lookups!$G$2-LEN(SOURCE!E2167) &gt;=0, REPT(" ",lookups!$G$2-LEN(SOURCE!E2167)), "")&amp;
      SOURCE!F2167&amp;", "&amp; IF(lookups!$H$2-LEN(SOURCE!F2167) &gt;= 0, REPT(" ",lookups!$H$2-LEN(SOURCE!F2167)+2), "")&amp;"("&amp;
      SUBSTITUTE(TEXT(SOURCE!G2167,"??0"),"  ","")&amp;" &lt;&lt; TAM_MAX_BITS) |"&amp; IF(lookups!$I$2-3 &gt;= 0, REPT(" ",MAX(1,lookups!$I$2-5+4+1-1-LEN(  IF(ISTEXT(SOURCE!H2167),SOURCE!H2167,  SUBSTITUTE(SUBSTITUTE(TEXT(SOURCE!H2167,"????0"),"  ","")," ",""))   ))), "")&amp;
       IF(ISTEXT(SOURCE!H2167),SOURCE!H2167, SUBSTITUTE(SUBSTITUTE(TEXT(SOURCE!H2167,"????0"),"  ","")," ",""))   &amp;","&amp; IF(lookups!$J$2-3 &gt;= 0, REPT(" ",lookups!$J$2-3-5), "")&amp;
      SOURCE!I2167&amp;
" | "&amp; IF(lookups!$K$2-LEN(SOURCE!I2167) &gt;= 0, REPT(" ",lookups!$K$2-LEN(SOURCE!I2167)), "")&amp;
      SOURCE!J2167&amp;      IF(lookups!$L$2-LEN(SOURCE!J2167) &gt;= 0, REPT(" ",lookups!$L$2-LEN(SOURCE!J2167)), "")&amp;
" | "&amp; IF(lookups!$K$2-LEN(SOURCE!I2167) &gt;= 0, REPT(" ",lookups!$K$2-LEN(SOURCE!I2167)), "")&amp;
      SOURCE!K2167&amp;      IF(lookups!$L$2-LEN(SOURCE!K2167) &gt;= 0, REPT(" ",lookups!$M$2-LEN(SOURCE!K2167)), "")&amp;
" | "&amp; SOURCE!L2167&amp;      IF(lookups!$O$2-LEN(SOURCE!L2167) &gt;= 0, REPT(" ",lookups!$O$2-LEN(SOURCE!L2167)), "")&amp;
" | "&amp; SOURCE!M2167&amp;      IF(lookups!$P$2-LEN(SOURCE!M2167) &gt;= 0, REPT(" ",lookups!$P$2-LEN(SOURCE!M2167)), "")&amp;
      "},"&amp;IF(SOURCE!O2167&lt;&gt;"",""&amp;SOURCE!O2167,"")
 )
)
)</f>
        <v>/* 2123 */  { fnSetGapChar,                 ITM_NULL,                    "INONE",                                       "NONE",                                        (0 &lt;&lt; TAM_MAX_BITS) |     0, CAT_FNCT | SLS_UNCHANGED | US_UNCHANGED | EIM_DISABLED | PTP_NONE         },</v>
      </c>
    </row>
    <row r="2168" spans="1:1">
      <c r="A2168" s="80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IF(lookups!$E$2-LEN(SOURCE!C2168) &gt;= 0, REPT(" ",lookups!$E$2-LEN(SOURCE!C2168)), "")&amp;
      SOURCE!D2168&amp;", "&amp; IF(lookups!$F$2-LEN(SOURCE!D2168) &gt;= 0, REPT(" ",lookups!$F$2-LEN(SOURCE!D2168)), "")&amp;
      SOURCE!E2168&amp;", "&amp; IF(lookups!$G$2-LEN(SOURCE!E2168) &gt;=0, REPT(" ",lookups!$G$2-LEN(SOURCE!E2168)), "")&amp;
      SOURCE!F2168&amp;", "&amp; IF(lookups!$H$2-LEN(SOURCE!F2168) &gt;= 0, REPT(" ",lookups!$H$2-LEN(SOURCE!F2168)+2), "")&amp;"("&amp;
      SUBSTITUTE(TEXT(SOURCE!G2168,"??0"),"  ","")&amp;" &lt;&lt; TAM_MAX_BITS) |"&amp; IF(lookups!$I$2-3 &gt;= 0, REPT(" ",MAX(1,lookups!$I$2-5+4+1-1-LEN(  IF(ISTEXT(SOURCE!H2168),SOURCE!H2168,  SUBSTITUTE(SUBSTITUTE(TEXT(SOURCE!H2168,"????0"),"  ","")," ",""))   ))), "")&amp;
       IF(ISTEXT(SOURCE!H2168),SOURCE!H2168, SUBSTITUTE(SUBSTITUTE(TEXT(SOURCE!H2168,"????0"),"  ","")," ",""))   &amp;","&amp; IF(lookups!$J$2-3 &gt;= 0, REPT(" ",lookups!$J$2-3-5), "")&amp;
      SOURCE!I2168&amp;
" | "&amp; IF(lookups!$K$2-LEN(SOURCE!I2168) &gt;= 0, REPT(" ",lookups!$K$2-LEN(SOURCE!I2168)), "")&amp;
      SOURCE!J2168&amp;      IF(lookups!$L$2-LEN(SOURCE!J2168) &gt;= 0, REPT(" ",lookups!$L$2-LEN(SOURCE!J2168)), "")&amp;
" | "&amp; IF(lookups!$K$2-LEN(SOURCE!I2168) &gt;= 0, REPT(" ",lookups!$K$2-LEN(SOURCE!I2168)), "")&amp;
      SOURCE!K2168&amp;      IF(lookups!$L$2-LEN(SOURCE!K2168) &gt;= 0, REPT(" ",lookups!$M$2-LEN(SOURCE!K2168)), "")&amp;
" | "&amp; SOURCE!L2168&amp;      IF(lookups!$O$2-LEN(SOURCE!L2168) &gt;= 0, REPT(" ",lookups!$O$2-LEN(SOURCE!L2168)), "")&amp;
" | "&amp; SOURCE!M2168&amp;      IF(lookups!$P$2-LEN(SOURCE!M2168) &gt;= 0, REPT(" ",lookups!$P$2-LEN(SOURCE!M2168)), "")&amp;
      "},"&amp;IF(SOURCE!O2168&lt;&gt;"",""&amp;SOURCE!O2168,"")
 )
)
)</f>
        <v>/* 2124 */  { fnSetGapChar,                 32768+ITM_DOT,               "FDOT" STD_DOT,                                "DOT" STD_DOT,                                 (0 &lt;&lt; TAM_MAX_BITS) |     0, CAT_FNCT | SLS_UNCHANGED | US_UNCHANGED | EIM_DISABLED | PTP_NONE         },</v>
      </c>
    </row>
    <row r="2169" spans="1:1">
      <c r="A2169" s="80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IF(lookups!$E$2-LEN(SOURCE!C2169) &gt;= 0, REPT(" ",lookups!$E$2-LEN(SOURCE!C2169)), "")&amp;
      SOURCE!D2169&amp;", "&amp; IF(lookups!$F$2-LEN(SOURCE!D2169) &gt;= 0, REPT(" ",lookups!$F$2-LEN(SOURCE!D2169)), "")&amp;
      SOURCE!E2169&amp;", "&amp; IF(lookups!$G$2-LEN(SOURCE!E2169) &gt;=0, REPT(" ",lookups!$G$2-LEN(SOURCE!E2169)), "")&amp;
      SOURCE!F2169&amp;", "&amp; IF(lookups!$H$2-LEN(SOURCE!F2169) &gt;= 0, REPT(" ",lookups!$H$2-LEN(SOURCE!F2169)+2), "")&amp;"("&amp;
      SUBSTITUTE(TEXT(SOURCE!G2169,"??0"),"  ","")&amp;" &lt;&lt; TAM_MAX_BITS) |"&amp; IF(lookups!$I$2-3 &gt;= 0, REPT(" ",MAX(1,lookups!$I$2-5+4+1-1-LEN(  IF(ISTEXT(SOURCE!H2169),SOURCE!H2169,  SUBSTITUTE(SUBSTITUTE(TEXT(SOURCE!H2169,"????0"),"  ","")," ",""))   ))), "")&amp;
       IF(ISTEXT(SOURCE!H2169),SOURCE!H2169, SUBSTITUTE(SUBSTITUTE(TEXT(SOURCE!H2169,"????0"),"  ","")," ",""))   &amp;","&amp; IF(lookups!$J$2-3 &gt;= 0, REPT(" ",lookups!$J$2-3-5), "")&amp;
      SOURCE!I2169&amp;
" | "&amp; IF(lookups!$K$2-LEN(SOURCE!I2169) &gt;= 0, REPT(" ",lookups!$K$2-LEN(SOURCE!I2169)), "")&amp;
      SOURCE!J2169&amp;      IF(lookups!$L$2-LEN(SOURCE!J2169) &gt;= 0, REPT(" ",lookups!$L$2-LEN(SOURCE!J2169)), "")&amp;
" | "&amp; IF(lookups!$K$2-LEN(SOURCE!I2169) &gt;= 0, REPT(" ",lookups!$K$2-LEN(SOURCE!I2169)), "")&amp;
      SOURCE!K2169&amp;      IF(lookups!$L$2-LEN(SOURCE!K2169) &gt;= 0, REPT(" ",lookups!$M$2-LEN(SOURCE!K2169)), "")&amp;
" | "&amp; SOURCE!L2169&amp;      IF(lookups!$O$2-LEN(SOURCE!L2169) &gt;= 0, REPT(" ",lookups!$O$2-LEN(SOURCE!L2169)), "")&amp;
" | "&amp; SOURCE!M2169&amp;      IF(lookups!$P$2-LEN(SOURCE!M2169) &gt;= 0, REPT(" ",lookups!$P$2-LEN(SOURCE!M2169)), "")&amp;
      "},"&amp;IF(SOURCE!O2169&lt;&gt;"",""&amp;SOURCE!O2169,"")
 )
)
)</f>
        <v>/* 2125 */  { fnSetGapChar,                 32768+ITM_WDOT,              "FWDOT" STD_SPACE_4_PER_EM STD_WDOT,           "WDOT" STD_SPACE_4_PER_EM STD_WDOT,            (0 &lt;&lt; TAM_MAX_BITS) |     0, CAT_FNCT | SLS_UNCHANGED | US_UNCHANGED | EIM_DISABLED | PTP_NONE         },</v>
      </c>
    </row>
    <row r="2170" spans="1:1">
      <c r="A2170" s="80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IF(lookups!$E$2-LEN(SOURCE!C2170) &gt;= 0, REPT(" ",lookups!$E$2-LEN(SOURCE!C2170)), "")&amp;
      SOURCE!D2170&amp;", "&amp; IF(lookups!$F$2-LEN(SOURCE!D2170) &gt;= 0, REPT(" ",lookups!$F$2-LEN(SOURCE!D2170)), "")&amp;
      SOURCE!E2170&amp;", "&amp; IF(lookups!$G$2-LEN(SOURCE!E2170) &gt;=0, REPT(" ",lookups!$G$2-LEN(SOURCE!E2170)), "")&amp;
      SOURCE!F2170&amp;", "&amp; IF(lookups!$H$2-LEN(SOURCE!F2170) &gt;= 0, REPT(" ",lookups!$H$2-LEN(SOURCE!F2170)+2), "")&amp;"("&amp;
      SUBSTITUTE(TEXT(SOURCE!G2170,"??0"),"  ","")&amp;" &lt;&lt; TAM_MAX_BITS) |"&amp; IF(lookups!$I$2-3 &gt;= 0, REPT(" ",MAX(1,lookups!$I$2-5+4+1-1-LEN(  IF(ISTEXT(SOURCE!H2170),SOURCE!H2170,  SUBSTITUTE(SUBSTITUTE(TEXT(SOURCE!H2170,"????0"),"  ","")," ",""))   ))), "")&amp;
       IF(ISTEXT(SOURCE!H2170),SOURCE!H2170, SUBSTITUTE(SUBSTITUTE(TEXT(SOURCE!H2170,"????0"),"  ","")," ",""))   &amp;","&amp; IF(lookups!$J$2-3 &gt;= 0, REPT(" ",lookups!$J$2-3-5), "")&amp;
      SOURCE!I2170&amp;
" | "&amp; IF(lookups!$K$2-LEN(SOURCE!I2170) &gt;= 0, REPT(" ",lookups!$K$2-LEN(SOURCE!I2170)), "")&amp;
      SOURCE!J2170&amp;      IF(lookups!$L$2-LEN(SOURCE!J2170) &gt;= 0, REPT(" ",lookups!$L$2-LEN(SOURCE!J2170)), "")&amp;
" | "&amp; IF(lookups!$K$2-LEN(SOURCE!I2170) &gt;= 0, REPT(" ",lookups!$K$2-LEN(SOURCE!I2170)), "")&amp;
      SOURCE!K2170&amp;      IF(lookups!$L$2-LEN(SOURCE!K2170) &gt;= 0, REPT(" ",lookups!$M$2-LEN(SOURCE!K2170)), "")&amp;
" | "&amp; SOURCE!L2170&amp;      IF(lookups!$O$2-LEN(SOURCE!L2170) &gt;= 0, REPT(" ",lookups!$O$2-LEN(SOURCE!L2170)), "")&amp;
" | "&amp; SOURCE!M2170&amp;      IF(lookups!$P$2-LEN(SOURCE!M2170) &gt;= 0, REPT(" ",lookups!$P$2-LEN(SOURCE!M2170)), "")&amp;
      "},"&amp;IF(SOURCE!O2170&lt;&gt;"",""&amp;SOURCE!O2170,"")
 )
)
)</f>
        <v>/* 2126 */  { fnSetGapChar,                 32768+ITM_PERIOD,            "FPER.",                                       "PER.",                                        (0 &lt;&lt; TAM_MAX_BITS) |     0, CAT_FNCT | SLS_UNCHANGED | US_UNCHANGED | EIM_DISABLED | PTP_NONE         },</v>
      </c>
    </row>
    <row r="2171" spans="1:1">
      <c r="A2171" s="80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IF(lookups!$E$2-LEN(SOURCE!C2171) &gt;= 0, REPT(" ",lookups!$E$2-LEN(SOURCE!C2171)), "")&amp;
      SOURCE!D2171&amp;", "&amp; IF(lookups!$F$2-LEN(SOURCE!D2171) &gt;= 0, REPT(" ",lookups!$F$2-LEN(SOURCE!D2171)), "")&amp;
      SOURCE!E2171&amp;", "&amp; IF(lookups!$G$2-LEN(SOURCE!E2171) &gt;=0, REPT(" ",lookups!$G$2-LEN(SOURCE!E2171)), "")&amp;
      SOURCE!F2171&amp;", "&amp; IF(lookups!$H$2-LEN(SOURCE!F2171) &gt;= 0, REPT(" ",lookups!$H$2-LEN(SOURCE!F2171)+2), "")&amp;"("&amp;
      SUBSTITUTE(TEXT(SOURCE!G2171,"??0"),"  ","")&amp;" &lt;&lt; TAM_MAX_BITS) |"&amp; IF(lookups!$I$2-3 &gt;= 0, REPT(" ",MAX(1,lookups!$I$2-5+4+1-1-LEN(  IF(ISTEXT(SOURCE!H2171),SOURCE!H2171,  SUBSTITUTE(SUBSTITUTE(TEXT(SOURCE!H2171,"????0"),"  ","")," ",""))   ))), "")&amp;
       IF(ISTEXT(SOURCE!H2171),SOURCE!H2171, SUBSTITUTE(SUBSTITUTE(TEXT(SOURCE!H2171,"????0"),"  ","")," ",""))   &amp;","&amp; IF(lookups!$J$2-3 &gt;= 0, REPT(" ",lookups!$J$2-3-5), "")&amp;
      SOURCE!I2171&amp;
" | "&amp; IF(lookups!$K$2-LEN(SOURCE!I2171) &gt;= 0, REPT(" ",lookups!$K$2-LEN(SOURCE!I2171)), "")&amp;
      SOURCE!J2171&amp;      IF(lookups!$L$2-LEN(SOURCE!J2171) &gt;= 0, REPT(" ",lookups!$L$2-LEN(SOURCE!J2171)), "")&amp;
" | "&amp; IF(lookups!$K$2-LEN(SOURCE!I2171) &gt;= 0, REPT(" ",lookups!$K$2-LEN(SOURCE!I2171)), "")&amp;
      SOURCE!K2171&amp;      IF(lookups!$L$2-LEN(SOURCE!K2171) &gt;= 0, REPT(" ",lookups!$M$2-LEN(SOURCE!K2171)), "")&amp;
" | "&amp; SOURCE!L2171&amp;      IF(lookups!$O$2-LEN(SOURCE!L2171) &gt;= 0, REPT(" ",lookups!$O$2-LEN(SOURCE!L2171)), "")&amp;
" | "&amp; SOURCE!M2171&amp;      IF(lookups!$P$2-LEN(SOURCE!M2171) &gt;= 0, REPT(" ",lookups!$P$2-LEN(SOURCE!M2171)), "")&amp;
      "},"&amp;IF(SOURCE!O2171&lt;&gt;"",""&amp;SOURCE!O2171,"")
 )
)
)</f>
        <v>/* 2127 */  { fnSetGapChar,                 32768+ITM_WPERIOD,           "FWPER" STD_SPACE_4_PER_EM STD_WPERIOD,        "WPER" STD_SPACE_4_PER_EM STD_WPERIOD,         (0 &lt;&lt; TAM_MAX_BITS) |     0, CAT_FNCT | SLS_UNCHANGED | US_UNCHANGED | EIM_DISABLED | PTP_NONE         },</v>
      </c>
    </row>
    <row r="2172" spans="1:1">
      <c r="A2172" s="80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IF(lookups!$E$2-LEN(SOURCE!C2172) &gt;= 0, REPT(" ",lookups!$E$2-LEN(SOURCE!C2172)), "")&amp;
      SOURCE!D2172&amp;", "&amp; IF(lookups!$F$2-LEN(SOURCE!D2172) &gt;= 0, REPT(" ",lookups!$F$2-LEN(SOURCE!D2172)), "")&amp;
      SOURCE!E2172&amp;", "&amp; IF(lookups!$G$2-LEN(SOURCE!E2172) &gt;=0, REPT(" ",lookups!$G$2-LEN(SOURCE!E2172)), "")&amp;
      SOURCE!F2172&amp;", "&amp; IF(lookups!$H$2-LEN(SOURCE!F2172) &gt;= 0, REPT(" ",lookups!$H$2-LEN(SOURCE!F2172)+2), "")&amp;"("&amp;
      SUBSTITUTE(TEXT(SOURCE!G2172,"??0"),"  ","")&amp;" &lt;&lt; TAM_MAX_BITS) |"&amp; IF(lookups!$I$2-3 &gt;= 0, REPT(" ",MAX(1,lookups!$I$2-5+4+1-1-LEN(  IF(ISTEXT(SOURCE!H2172),SOURCE!H2172,  SUBSTITUTE(SUBSTITUTE(TEXT(SOURCE!H2172,"????0"),"  ","")," ",""))   ))), "")&amp;
       IF(ISTEXT(SOURCE!H2172),SOURCE!H2172, SUBSTITUTE(SUBSTITUTE(TEXT(SOURCE!H2172,"????0"),"  ","")," ",""))   &amp;","&amp; IF(lookups!$J$2-3 &gt;= 0, REPT(" ",lookups!$J$2-3-5), "")&amp;
      SOURCE!I2172&amp;
" | "&amp; IF(lookups!$K$2-LEN(SOURCE!I2172) &gt;= 0, REPT(" ",lookups!$K$2-LEN(SOURCE!I2172)), "")&amp;
      SOURCE!J2172&amp;      IF(lookups!$L$2-LEN(SOURCE!J2172) &gt;= 0, REPT(" ",lookups!$L$2-LEN(SOURCE!J2172)), "")&amp;
" | "&amp; IF(lookups!$K$2-LEN(SOURCE!I2172) &gt;= 0, REPT(" ",lookups!$K$2-LEN(SOURCE!I2172)), "")&amp;
      SOURCE!K2172&amp;      IF(lookups!$L$2-LEN(SOURCE!K2172) &gt;= 0, REPT(" ",lookups!$M$2-LEN(SOURCE!K2172)), "")&amp;
" | "&amp; SOURCE!L2172&amp;      IF(lookups!$O$2-LEN(SOURCE!L2172) &gt;= 0, REPT(" ",lookups!$O$2-LEN(SOURCE!L2172)), "")&amp;
" | "&amp; SOURCE!M2172&amp;      IF(lookups!$P$2-LEN(SOURCE!M2172) &gt;= 0, REPT(" ",lookups!$P$2-LEN(SOURCE!M2172)), "")&amp;
      "},"&amp;IF(SOURCE!O2172&lt;&gt;"",""&amp;SOURCE!O2172,"")
 )
)
)</f>
        <v>/* 2128 */  { fnSetGapChar,                 32768+ITM_COMMA,             "FCOM,",                                       "COM,",                                        (0 &lt;&lt; TAM_MAX_BITS) |     0, CAT_FNCT | SLS_UNCHANGED | US_UNCHANGED | EIM_DISABLED | PTP_NONE         },</v>
      </c>
    </row>
    <row r="2173" spans="1:1">
      <c r="A2173" s="80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IF(lookups!$E$2-LEN(SOURCE!C2173) &gt;= 0, REPT(" ",lookups!$E$2-LEN(SOURCE!C2173)), "")&amp;
      SOURCE!D2173&amp;", "&amp; IF(lookups!$F$2-LEN(SOURCE!D2173) &gt;= 0, REPT(" ",lookups!$F$2-LEN(SOURCE!D2173)), "")&amp;
      SOURCE!E2173&amp;", "&amp; IF(lookups!$G$2-LEN(SOURCE!E2173) &gt;=0, REPT(" ",lookups!$G$2-LEN(SOURCE!E2173)), "")&amp;
      SOURCE!F2173&amp;", "&amp; IF(lookups!$H$2-LEN(SOURCE!F2173) &gt;= 0, REPT(" ",lookups!$H$2-LEN(SOURCE!F2173)+2), "")&amp;"("&amp;
      SUBSTITUTE(TEXT(SOURCE!G2173,"??0"),"  ","")&amp;" &lt;&lt; TAM_MAX_BITS) |"&amp; IF(lookups!$I$2-3 &gt;= 0, REPT(" ",MAX(1,lookups!$I$2-5+4+1-1-LEN(  IF(ISTEXT(SOURCE!H2173),SOURCE!H2173,  SUBSTITUTE(SUBSTITUTE(TEXT(SOURCE!H2173,"????0"),"  ","")," ",""))   ))), "")&amp;
       IF(ISTEXT(SOURCE!H2173),SOURCE!H2173, SUBSTITUTE(SUBSTITUTE(TEXT(SOURCE!H2173,"????0"),"  ","")," ",""))   &amp;","&amp; IF(lookups!$J$2-3 &gt;= 0, REPT(" ",lookups!$J$2-3-5), "")&amp;
      SOURCE!I2173&amp;
" | "&amp; IF(lookups!$K$2-LEN(SOURCE!I2173) &gt;= 0, REPT(" ",lookups!$K$2-LEN(SOURCE!I2173)), "")&amp;
      SOURCE!J2173&amp;      IF(lookups!$L$2-LEN(SOURCE!J2173) &gt;= 0, REPT(" ",lookups!$L$2-LEN(SOURCE!J2173)), "")&amp;
" | "&amp; IF(lookups!$K$2-LEN(SOURCE!I2173) &gt;= 0, REPT(" ",lookups!$K$2-LEN(SOURCE!I2173)), "")&amp;
      SOURCE!K2173&amp;      IF(lookups!$L$2-LEN(SOURCE!K2173) &gt;= 0, REPT(" ",lookups!$M$2-LEN(SOURCE!K2173)), "")&amp;
" | "&amp; SOURCE!L2173&amp;      IF(lookups!$O$2-LEN(SOURCE!L2173) &gt;= 0, REPT(" ",lookups!$O$2-LEN(SOURCE!L2173)), "")&amp;
" | "&amp; SOURCE!M2173&amp;      IF(lookups!$P$2-LEN(SOURCE!M2173) &gt;= 0, REPT(" ",lookups!$P$2-LEN(SOURCE!M2173)), "")&amp;
      "},"&amp;IF(SOURCE!O2173&lt;&gt;"",""&amp;SOURCE!O2173,"")
 )
)
)</f>
        <v>/* 2129 */  { fnSetGapChar,                 32768+ITM_WCOMMA,            "FWCOM" STD_SPACE_4_PER_EM STD_WCOMMA,         "WCOM" STD_SPACE_4_PER_EM STD_WCOMMA,          (0 &lt;&lt; TAM_MAX_BITS) |     0, CAT_FNCT | SLS_UNCHANGED | US_UNCHANGED | EIM_DISABLED | PTP_NONE         },</v>
      </c>
    </row>
    <row r="2174" spans="1:1">
      <c r="A2174" s="80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IF(lookups!$E$2-LEN(SOURCE!C2174) &gt;= 0, REPT(" ",lookups!$E$2-LEN(SOURCE!C2174)), "")&amp;
      SOURCE!D2174&amp;", "&amp; IF(lookups!$F$2-LEN(SOURCE!D2174) &gt;= 0, REPT(" ",lookups!$F$2-LEN(SOURCE!D2174)), "")&amp;
      SOURCE!E2174&amp;", "&amp; IF(lookups!$G$2-LEN(SOURCE!E2174) &gt;=0, REPT(" ",lookups!$G$2-LEN(SOURCE!E2174)), "")&amp;
      SOURCE!F2174&amp;", "&amp; IF(lookups!$H$2-LEN(SOURCE!F2174) &gt;= 0, REPT(" ",lookups!$H$2-LEN(SOURCE!F2174)+2), "")&amp;"("&amp;
      SUBSTITUTE(TEXT(SOURCE!G2174,"??0"),"  ","")&amp;" &lt;&lt; TAM_MAX_BITS) |"&amp; IF(lookups!$I$2-3 &gt;= 0, REPT(" ",MAX(1,lookups!$I$2-5+4+1-1-LEN(  IF(ISTEXT(SOURCE!H2174),SOURCE!H2174,  SUBSTITUTE(SUBSTITUTE(TEXT(SOURCE!H2174,"????0"),"  ","")," ",""))   ))), "")&amp;
       IF(ISTEXT(SOURCE!H2174),SOURCE!H2174, SUBSTITUTE(SUBSTITUTE(TEXT(SOURCE!H2174,"????0"),"  ","")," ",""))   &amp;","&amp; IF(lookups!$J$2-3 &gt;= 0, REPT(" ",lookups!$J$2-3-5), "")&amp;
      SOURCE!I2174&amp;
" | "&amp; IF(lookups!$K$2-LEN(SOURCE!I2174) &gt;= 0, REPT(" ",lookups!$K$2-LEN(SOURCE!I2174)), "")&amp;
      SOURCE!J2174&amp;      IF(lookups!$L$2-LEN(SOURCE!J2174) &gt;= 0, REPT(" ",lookups!$L$2-LEN(SOURCE!J2174)), "")&amp;
" | "&amp; IF(lookups!$K$2-LEN(SOURCE!I2174) &gt;= 0, REPT(" ",lookups!$K$2-LEN(SOURCE!I2174)), "")&amp;
      SOURCE!K2174&amp;      IF(lookups!$L$2-LEN(SOURCE!K2174) &gt;= 0, REPT(" ",lookups!$M$2-LEN(SOURCE!K2174)), "")&amp;
" | "&amp; SOURCE!L2174&amp;      IF(lookups!$O$2-LEN(SOURCE!L2174) &gt;= 0, REPT(" ",lookups!$O$2-LEN(SOURCE!L2174)), "")&amp;
" | "&amp; SOURCE!M2174&amp;      IF(lookups!$P$2-LEN(SOURCE!M2174) &gt;= 0, REPT(" ",lookups!$P$2-LEN(SOURCE!M2174)), "")&amp;
      "},"&amp;IF(SOURCE!O2174&lt;&gt;"",""&amp;SOURCE!O2174,"")
 )
)
)</f>
        <v>/* 2130 */  { fnSetGapChar,                 32768+ITM_QUOTE,             "FWTICK" STD_SPACE_4_PER_EM "'",               "WTICK" STD_SPACE_4_PER_EM "'",                (0 &lt;&lt; TAM_MAX_BITS) |     0, CAT_FNCT | SLS_UNCHANGED | US_UNCHANGED | EIM_DISABLED | PTP_NONE         },</v>
      </c>
    </row>
    <row r="2175" spans="1:1">
      <c r="A2175" s="80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IF(lookups!$E$2-LEN(SOURCE!C2175) &gt;= 0, REPT(" ",lookups!$E$2-LEN(SOURCE!C2175)), "")&amp;
      SOURCE!D2175&amp;", "&amp; IF(lookups!$F$2-LEN(SOURCE!D2175) &gt;= 0, REPT(" ",lookups!$F$2-LEN(SOURCE!D2175)), "")&amp;
      SOURCE!E2175&amp;", "&amp; IF(lookups!$G$2-LEN(SOURCE!E2175) &gt;=0, REPT(" ",lookups!$G$2-LEN(SOURCE!E2175)), "")&amp;
      SOURCE!F2175&amp;", "&amp; IF(lookups!$H$2-LEN(SOURCE!F2175) &gt;= 0, REPT(" ",lookups!$H$2-LEN(SOURCE!F2175)+2), "")&amp;"("&amp;
      SUBSTITUTE(TEXT(SOURCE!G2175,"??0"),"  ","")&amp;" &lt;&lt; TAM_MAX_BITS) |"&amp; IF(lookups!$I$2-3 &gt;= 0, REPT(" ",MAX(1,lookups!$I$2-5+4+1-1-LEN(  IF(ISTEXT(SOURCE!H2175),SOURCE!H2175,  SUBSTITUTE(SUBSTITUTE(TEXT(SOURCE!H2175,"????0"),"  ","")," ",""))   ))), "")&amp;
       IF(ISTEXT(SOURCE!H2175),SOURCE!H2175, SUBSTITUTE(SUBSTITUTE(TEXT(SOURCE!H2175,"????0"),"  ","")," ",""))   &amp;","&amp; IF(lookups!$J$2-3 &gt;= 0, REPT(" ",lookups!$J$2-3-5), "")&amp;
      SOURCE!I2175&amp;
" | "&amp; IF(lookups!$K$2-LEN(SOURCE!I2175) &gt;= 0, REPT(" ",lookups!$K$2-LEN(SOURCE!I2175)), "")&amp;
      SOURCE!J2175&amp;      IF(lookups!$L$2-LEN(SOURCE!J2175) &gt;= 0, REPT(" ",lookups!$L$2-LEN(SOURCE!J2175)), "")&amp;
" | "&amp; IF(lookups!$K$2-LEN(SOURCE!I2175) &gt;= 0, REPT(" ",lookups!$K$2-LEN(SOURCE!I2175)), "")&amp;
      SOURCE!K2175&amp;      IF(lookups!$L$2-LEN(SOURCE!K2175) &gt;= 0, REPT(" ",lookups!$M$2-LEN(SOURCE!K2175)), "")&amp;
" | "&amp; SOURCE!L2175&amp;      IF(lookups!$O$2-LEN(SOURCE!L2175) &gt;= 0, REPT(" ",lookups!$O$2-LEN(SOURCE!L2175)), "")&amp;
" | "&amp; SOURCE!M2175&amp;      IF(lookups!$P$2-LEN(SOURCE!M2175) &gt;= 0, REPT(" ",lookups!$P$2-LEN(SOURCE!M2175)), "")&amp;
      "},"&amp;IF(SOURCE!O2175&lt;&gt;"",""&amp;SOURCE!O2175,"")
 )
)
)</f>
        <v>/* 2131 */  { fnSetGapChar,                 32768+ITM_NQUOTE,            "FTICK" STD_NQUOTE,                            "TICK" STD_NQUOTE,                             (0 &lt;&lt; TAM_MAX_BITS) |     0, CAT_FNCT | SLS_UNCHANGED | US_UNCHANGED | EIM_DISABLED | PTP_NONE         },</v>
      </c>
    </row>
    <row r="2176" spans="1:1">
      <c r="A2176" s="80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IF(lookups!$E$2-LEN(SOURCE!C2176) &gt;= 0, REPT(" ",lookups!$E$2-LEN(SOURCE!C2176)), "")&amp;
      SOURCE!D2176&amp;", "&amp; IF(lookups!$F$2-LEN(SOURCE!D2176) &gt;= 0, REPT(" ",lookups!$F$2-LEN(SOURCE!D2176)), "")&amp;
      SOURCE!E2176&amp;", "&amp; IF(lookups!$G$2-LEN(SOURCE!E2176) &gt;=0, REPT(" ",lookups!$G$2-LEN(SOURCE!E2176)), "")&amp;
      SOURCE!F2176&amp;", "&amp; IF(lookups!$H$2-LEN(SOURCE!F2176) &gt;= 0, REPT(" ",lookups!$H$2-LEN(SOURCE!F2176)+2), "")&amp;"("&amp;
      SUBSTITUTE(TEXT(SOURCE!G2176,"??0"),"  ","")&amp;" &lt;&lt; TAM_MAX_BITS) |"&amp; IF(lookups!$I$2-3 &gt;= 0, REPT(" ",MAX(1,lookups!$I$2-5+4+1-1-LEN(  IF(ISTEXT(SOURCE!H2176),SOURCE!H2176,  SUBSTITUTE(SUBSTITUTE(TEXT(SOURCE!H2176,"????0"),"  ","")," ",""))   ))), "")&amp;
       IF(ISTEXT(SOURCE!H2176),SOURCE!H2176, SUBSTITUTE(SUBSTITUTE(TEXT(SOURCE!H2176,"????0"),"  ","")," ",""))   &amp;","&amp; IF(lookups!$J$2-3 &gt;= 0, REPT(" ",lookups!$J$2-3-5), "")&amp;
      SOURCE!I2176&amp;
" | "&amp; IF(lookups!$K$2-LEN(SOURCE!I2176) &gt;= 0, REPT(" ",lookups!$K$2-LEN(SOURCE!I2176)), "")&amp;
      SOURCE!J2176&amp;      IF(lookups!$L$2-LEN(SOURCE!J2176) &gt;= 0, REPT(" ",lookups!$L$2-LEN(SOURCE!J2176)), "")&amp;
" | "&amp; IF(lookups!$K$2-LEN(SOURCE!I2176) &gt;= 0, REPT(" ",lookups!$K$2-LEN(SOURCE!I2176)), "")&amp;
      SOURCE!K2176&amp;      IF(lookups!$L$2-LEN(SOURCE!K2176) &gt;= 0, REPT(" ",lookups!$M$2-LEN(SOURCE!K2176)), "")&amp;
" | "&amp; SOURCE!L2176&amp;      IF(lookups!$O$2-LEN(SOURCE!L2176) &gt;= 0, REPT(" ",lookups!$O$2-LEN(SOURCE!L2176)), "")&amp;
" | "&amp; SOURCE!M2176&amp;      IF(lookups!$P$2-LEN(SOURCE!M2176) &gt;= 0, REPT(" ",lookups!$P$2-LEN(SOURCE!M2176)), "")&amp;
      "},"&amp;IF(SOURCE!O2176&lt;&gt;"",""&amp;SOURCE!O2176,"")
 )
)
)</f>
        <v>/* 2132 */  { fnSetGapChar,                 32768+ITM_SPACE_PUNCTUATION, "FSPC" STD_OPEN_BOX,                           "SPC" STD_OPEN_BOX,                            (0 &lt;&lt; TAM_MAX_BITS) |     0, CAT_FNCT | SLS_UNCHANGED | US_UNCHANGED | EIM_DISABLED | PTP_NONE         },</v>
      </c>
    </row>
    <row r="2177" spans="1:1">
      <c r="A2177" s="80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IF(lookups!$E$2-LEN(SOURCE!C2177) &gt;= 0, REPT(" ",lookups!$E$2-LEN(SOURCE!C2177)), "")&amp;
      SOURCE!D2177&amp;", "&amp; IF(lookups!$F$2-LEN(SOURCE!D2177) &gt;= 0, REPT(" ",lookups!$F$2-LEN(SOURCE!D2177)), "")&amp;
      SOURCE!E2177&amp;", "&amp; IF(lookups!$G$2-LEN(SOURCE!E2177) &gt;=0, REPT(" ",lookups!$G$2-LEN(SOURCE!E2177)), "")&amp;
      SOURCE!F2177&amp;", "&amp; IF(lookups!$H$2-LEN(SOURCE!F2177) &gt;= 0, REPT(" ",lookups!$H$2-LEN(SOURCE!F2177)+2), "")&amp;"("&amp;
      SUBSTITUTE(TEXT(SOURCE!G2177,"??0"),"  ","")&amp;" &lt;&lt; TAM_MAX_BITS) |"&amp; IF(lookups!$I$2-3 &gt;= 0, REPT(" ",MAX(1,lookups!$I$2-5+4+1-1-LEN(  IF(ISTEXT(SOURCE!H2177),SOURCE!H2177,  SUBSTITUTE(SUBSTITUTE(TEXT(SOURCE!H2177,"????0"),"  ","")," ",""))   ))), "")&amp;
       IF(ISTEXT(SOURCE!H2177),SOURCE!H2177, SUBSTITUTE(SUBSTITUTE(TEXT(SOURCE!H2177,"????0"),"  ","")," ",""))   &amp;","&amp; IF(lookups!$J$2-3 &gt;= 0, REPT(" ",lookups!$J$2-3-5), "")&amp;
      SOURCE!I2177&amp;
" | "&amp; IF(lookups!$K$2-LEN(SOURCE!I2177) &gt;= 0, REPT(" ",lookups!$K$2-LEN(SOURCE!I2177)), "")&amp;
      SOURCE!J2177&amp;      IF(lookups!$L$2-LEN(SOURCE!J2177) &gt;= 0, REPT(" ",lookups!$L$2-LEN(SOURCE!J2177)), "")&amp;
" | "&amp; IF(lookups!$K$2-LEN(SOURCE!I2177) &gt;= 0, REPT(" ",lookups!$K$2-LEN(SOURCE!I2177)), "")&amp;
      SOURCE!K2177&amp;      IF(lookups!$L$2-LEN(SOURCE!K2177) &gt;= 0, REPT(" ",lookups!$M$2-LEN(SOURCE!K2177)), "")&amp;
" | "&amp; SOURCE!L2177&amp;      IF(lookups!$O$2-LEN(SOURCE!L2177) &gt;= 0, REPT(" ",lookups!$O$2-LEN(SOURCE!L2177)), "")&amp;
" | "&amp; SOURCE!M2177&amp;      IF(lookups!$P$2-LEN(SOURCE!M2177) &gt;= 0, REPT(" ",lookups!$P$2-LEN(SOURCE!M2177)), "")&amp;
      "},"&amp;IF(SOURCE!O2177&lt;&gt;"",""&amp;SOURCE!O2177,"")
 )
)
)</f>
        <v>/* 2133 */  { fnSetGapChar,                 32768+ITM_SPACE_4_PER_EM,    "FNSPC" STD_INV_BRIDGE,                        "NSPC" STD_INV_BRIDGE,                         (0 &lt;&lt; TAM_MAX_BITS) |     0, CAT_FNCT | SLS_UNCHANGED | US_UNCHANGED | EIM_DISABLED | PTP_NONE         },</v>
      </c>
    </row>
    <row r="2178" spans="1:1">
      <c r="A2178" s="80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IF(lookups!$E$2-LEN(SOURCE!C2178) &gt;= 0, REPT(" ",lookups!$E$2-LEN(SOURCE!C2178)), "")&amp;
      SOURCE!D2178&amp;", "&amp; IF(lookups!$F$2-LEN(SOURCE!D2178) &gt;= 0, REPT(" ",lookups!$F$2-LEN(SOURCE!D2178)), "")&amp;
      SOURCE!E2178&amp;", "&amp; IF(lookups!$G$2-LEN(SOURCE!E2178) &gt;=0, REPT(" ",lookups!$G$2-LEN(SOURCE!E2178)), "")&amp;
      SOURCE!F2178&amp;", "&amp; IF(lookups!$H$2-LEN(SOURCE!F2178) &gt;= 0, REPT(" ",lookups!$H$2-LEN(SOURCE!F2178)+2), "")&amp;"("&amp;
      SUBSTITUTE(TEXT(SOURCE!G2178,"??0"),"  ","")&amp;" &lt;&lt; TAM_MAX_BITS) |"&amp; IF(lookups!$I$2-3 &gt;= 0, REPT(" ",MAX(1,lookups!$I$2-5+4+1-1-LEN(  IF(ISTEXT(SOURCE!H2178),SOURCE!H2178,  SUBSTITUTE(SUBSTITUTE(TEXT(SOURCE!H2178,"????0"),"  ","")," ",""))   ))), "")&amp;
       IF(ISTEXT(SOURCE!H2178),SOURCE!H2178, SUBSTITUTE(SUBSTITUTE(TEXT(SOURCE!H2178,"????0"),"  ","")," ",""))   &amp;","&amp; IF(lookups!$J$2-3 &gt;= 0, REPT(" ",lookups!$J$2-3-5), "")&amp;
      SOURCE!I2178&amp;
" | "&amp; IF(lookups!$K$2-LEN(SOURCE!I2178) &gt;= 0, REPT(" ",lookups!$K$2-LEN(SOURCE!I2178)), "")&amp;
      SOURCE!J2178&amp;      IF(lookups!$L$2-LEN(SOURCE!J2178) &gt;= 0, REPT(" ",lookups!$L$2-LEN(SOURCE!J2178)), "")&amp;
" | "&amp; IF(lookups!$K$2-LEN(SOURCE!I2178) &gt;= 0, REPT(" ",lookups!$K$2-LEN(SOURCE!I2178)), "")&amp;
      SOURCE!K2178&amp;      IF(lookups!$L$2-LEN(SOURCE!K2178) &gt;= 0, REPT(" ",lookups!$M$2-LEN(SOURCE!K2178)), "")&amp;
" | "&amp; SOURCE!L2178&amp;      IF(lookups!$O$2-LEN(SOURCE!L2178) &gt;= 0, REPT(" ",lookups!$O$2-LEN(SOURCE!L2178)), "")&amp;
" | "&amp; SOURCE!M2178&amp;      IF(lookups!$P$2-LEN(SOURCE!M2178) &gt;= 0, REPT(" ",lookups!$P$2-LEN(SOURCE!M2178)), "")&amp;
      "},"&amp;IF(SOURCE!O2178&lt;&gt;"",""&amp;SOURCE!O2178,"")
 )
)
)</f>
        <v>/* 2134 */  { fnSetGapChar,                 32768+ITM_SPACE_EM,          "FWSPC" STD_INV_BRIDGE STD_INV_BRIDGE,         "WSPC" STD_INV_BRIDGE STD_INV_BRIDGE,          (0 &lt;&lt; TAM_MAX_BITS) |     0, CAT_FNCT | SLS_UNCHANGED | US_UNCHANGED | EIM_DISABLED | PTP_NONE         },</v>
      </c>
    </row>
    <row r="2179" spans="1:1">
      <c r="A2179" s="80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IF(lookups!$E$2-LEN(SOURCE!C2179) &gt;= 0, REPT(" ",lookups!$E$2-LEN(SOURCE!C2179)), "")&amp;
      SOURCE!D2179&amp;", "&amp; IF(lookups!$F$2-LEN(SOURCE!D2179) &gt;= 0, REPT(" ",lookups!$F$2-LEN(SOURCE!D2179)), "")&amp;
      SOURCE!E2179&amp;", "&amp; IF(lookups!$G$2-LEN(SOURCE!E2179) &gt;=0, REPT(" ",lookups!$G$2-LEN(SOURCE!E2179)), "")&amp;
      SOURCE!F2179&amp;", "&amp; IF(lookups!$H$2-LEN(SOURCE!F2179) &gt;= 0, REPT(" ",lookups!$H$2-LEN(SOURCE!F2179)+2), "")&amp;"("&amp;
      SUBSTITUTE(TEXT(SOURCE!G2179,"??0"),"  ","")&amp;" &lt;&lt; TAM_MAX_BITS) |"&amp; IF(lookups!$I$2-3 &gt;= 0, REPT(" ",MAX(1,lookups!$I$2-5+4+1-1-LEN(  IF(ISTEXT(SOURCE!H2179),SOURCE!H2179,  SUBSTITUTE(SUBSTITUTE(TEXT(SOURCE!H2179,"????0"),"  ","")," ",""))   ))), "")&amp;
       IF(ISTEXT(SOURCE!H2179),SOURCE!H2179, SUBSTITUTE(SUBSTITUTE(TEXT(SOURCE!H2179,"????0"),"  ","")," ",""))   &amp;","&amp; IF(lookups!$J$2-3 &gt;= 0, REPT(" ",lookups!$J$2-3-5), "")&amp;
      SOURCE!I2179&amp;
" | "&amp; IF(lookups!$K$2-LEN(SOURCE!I2179) &gt;= 0, REPT(" ",lookups!$K$2-LEN(SOURCE!I2179)), "")&amp;
      SOURCE!J2179&amp;      IF(lookups!$L$2-LEN(SOURCE!J2179) &gt;= 0, REPT(" ",lookups!$L$2-LEN(SOURCE!J2179)), "")&amp;
" | "&amp; IF(lookups!$K$2-LEN(SOURCE!I2179) &gt;= 0, REPT(" ",lookups!$K$2-LEN(SOURCE!I2179)), "")&amp;
      SOURCE!K2179&amp;      IF(lookups!$L$2-LEN(SOURCE!K2179) &gt;= 0, REPT(" ",lookups!$M$2-LEN(SOURCE!K2179)), "")&amp;
" | "&amp; SOURCE!L2179&amp;      IF(lookups!$O$2-LEN(SOURCE!L2179) &gt;= 0, REPT(" ",lookups!$O$2-LEN(SOURCE!L2179)), "")&amp;
" | "&amp; SOURCE!M2179&amp;      IF(lookups!$P$2-LEN(SOURCE!M2179) &gt;= 0, REPT(" ",lookups!$P$2-LEN(SOURCE!M2179)), "")&amp;
      "},"&amp;IF(SOURCE!O2179&lt;&gt;"",""&amp;SOURCE!O2179,"")
 )
)
)</f>
        <v>/* 2135 */  { fnSetGapChar,                 32768+ITM_UNDERSCORE,        "FUNDR" STD_UNDERSCORE,                        "UNDR" STD_UNDERSCORE,                         (0 &lt;&lt; TAM_MAX_BITS) |     0, CAT_FNCT | SLS_UNCHANGED | US_UNCHANGED | EIM_DISABLED | PTP_NONE         },</v>
      </c>
    </row>
    <row r="2180" spans="1:1">
      <c r="A2180" s="80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IF(lookups!$E$2-LEN(SOURCE!C2180) &gt;= 0, REPT(" ",lookups!$E$2-LEN(SOURCE!C2180)), "")&amp;
      SOURCE!D2180&amp;", "&amp; IF(lookups!$F$2-LEN(SOURCE!D2180) &gt;= 0, REPT(" ",lookups!$F$2-LEN(SOURCE!D2180)), "")&amp;
      SOURCE!E2180&amp;", "&amp; IF(lookups!$G$2-LEN(SOURCE!E2180) &gt;=0, REPT(" ",lookups!$G$2-LEN(SOURCE!E2180)), "")&amp;
      SOURCE!F2180&amp;", "&amp; IF(lookups!$H$2-LEN(SOURCE!F2180) &gt;= 0, REPT(" ",lookups!$H$2-LEN(SOURCE!F2180)+2), "")&amp;"("&amp;
      SUBSTITUTE(TEXT(SOURCE!G2180,"??0"),"  ","")&amp;" &lt;&lt; TAM_MAX_BITS) |"&amp; IF(lookups!$I$2-3 &gt;= 0, REPT(" ",MAX(1,lookups!$I$2-5+4+1-1-LEN(  IF(ISTEXT(SOURCE!H2180),SOURCE!H2180,  SUBSTITUTE(SUBSTITUTE(TEXT(SOURCE!H2180,"????0"),"  ","")," ",""))   ))), "")&amp;
       IF(ISTEXT(SOURCE!H2180),SOURCE!H2180, SUBSTITUTE(SUBSTITUTE(TEXT(SOURCE!H2180,"????0"),"  ","")," ",""))   &amp;","&amp; IF(lookups!$J$2-3 &gt;= 0, REPT(" ",lookups!$J$2-3-5), "")&amp;
      SOURCE!I2180&amp;
" | "&amp; IF(lookups!$K$2-LEN(SOURCE!I2180) &gt;= 0, REPT(" ",lookups!$K$2-LEN(SOURCE!I2180)), "")&amp;
      SOURCE!J2180&amp;      IF(lookups!$L$2-LEN(SOURCE!J2180) &gt;= 0, REPT(" ",lookups!$L$2-LEN(SOURCE!J2180)), "")&amp;
" | "&amp; IF(lookups!$K$2-LEN(SOURCE!I2180) &gt;= 0, REPT(" ",lookups!$K$2-LEN(SOURCE!I2180)), "")&amp;
      SOURCE!K2180&amp;      IF(lookups!$L$2-LEN(SOURCE!K2180) &gt;= 0, REPT(" ",lookups!$M$2-LEN(SOURCE!K2180)), "")&amp;
" | "&amp; SOURCE!L2180&amp;      IF(lookups!$O$2-LEN(SOURCE!L2180) &gt;= 0, REPT(" ",lookups!$O$2-LEN(SOURCE!L2180)), "")&amp;
" | "&amp; SOURCE!M2180&amp;      IF(lookups!$P$2-LEN(SOURCE!M2180) &gt;= 0, REPT(" ",lookups!$P$2-LEN(SOURCE!M2180)), "")&amp;
      "},"&amp;IF(SOURCE!O2180&lt;&gt;"",""&amp;SOURCE!O2180,"")
 )
)
)</f>
        <v>/* 2136 */  { fnSetGapChar,                 32768+ITM_NULL,              "FNONE",                                       "NONE",                                        (0 &lt;&lt; TAM_MAX_BITS) |     0, CAT_FNCT | SLS_UNCHANGED | US_UNCHANGED | EIM_DISABLED | PTP_NONE         },</v>
      </c>
    </row>
    <row r="2181" spans="1:1">
      <c r="A2181" s="80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IF(lookups!$E$2-LEN(SOURCE!C2181) &gt;= 0, REPT(" ",lookups!$E$2-LEN(SOURCE!C2181)), "")&amp;
      SOURCE!D2181&amp;", "&amp; IF(lookups!$F$2-LEN(SOURCE!D2181) &gt;= 0, REPT(" ",lookups!$F$2-LEN(SOURCE!D2181)), "")&amp;
      SOURCE!E2181&amp;", "&amp; IF(lookups!$G$2-LEN(SOURCE!E2181) &gt;=0, REPT(" ",lookups!$G$2-LEN(SOURCE!E2181)), "")&amp;
      SOURCE!F2181&amp;", "&amp; IF(lookups!$H$2-LEN(SOURCE!F2181) &gt;= 0, REPT(" ",lookups!$H$2-LEN(SOURCE!F2181)+2), "")&amp;"("&amp;
      SUBSTITUTE(TEXT(SOURCE!G2181,"??0"),"  ","")&amp;" &lt;&lt; TAM_MAX_BITS) |"&amp; IF(lookups!$I$2-3 &gt;= 0, REPT(" ",MAX(1,lookups!$I$2-5+4+1-1-LEN(  IF(ISTEXT(SOURCE!H2181),SOURCE!H2181,  SUBSTITUTE(SUBSTITUTE(TEXT(SOURCE!H2181,"????0"),"  ","")," ",""))   ))), "")&amp;
       IF(ISTEXT(SOURCE!H2181),SOURCE!H2181, SUBSTITUTE(SUBSTITUTE(TEXT(SOURCE!H2181,"????0"),"  ","")," ",""))   &amp;","&amp; IF(lookups!$J$2-3 &gt;= 0, REPT(" ",lookups!$J$2-3-5), "")&amp;
      SOURCE!I2181&amp;
" | "&amp; IF(lookups!$K$2-LEN(SOURCE!I2181) &gt;= 0, REPT(" ",lookups!$K$2-LEN(SOURCE!I2181)), "")&amp;
      SOURCE!J2181&amp;      IF(lookups!$L$2-LEN(SOURCE!J2181) &gt;= 0, REPT(" ",lookups!$L$2-LEN(SOURCE!J2181)), "")&amp;
" | "&amp; IF(lookups!$K$2-LEN(SOURCE!I2181) &gt;= 0, REPT(" ",lookups!$K$2-LEN(SOURCE!I2181)), "")&amp;
      SOURCE!K2181&amp;      IF(lookups!$L$2-LEN(SOURCE!K2181) &gt;= 0, REPT(" ",lookups!$M$2-LEN(SOURCE!K2181)), "")&amp;
" | "&amp; SOURCE!L2181&amp;      IF(lookups!$O$2-LEN(SOURCE!L2181) &gt;= 0, REPT(" ",lookups!$O$2-LEN(SOURCE!L2181)), "")&amp;
" | "&amp; SOURCE!M2181&amp;      IF(lookups!$P$2-LEN(SOURCE!M2181) &gt;= 0, REPT(" ",lookups!$P$2-LEN(SOURCE!M2181)), "")&amp;
      "},"&amp;IF(SOURCE!O2181&lt;&gt;"",""&amp;SOURCE!O2181,"")
 )
)
)</f>
        <v>/* 2137 */  { fnSetGapChar,                 49152+ITM_DOT,               "RDOT" STD_DOT,                                "DOT" STD_DOT,                                 (0 &lt;&lt; TAM_MAX_BITS) |     0, CAT_FNCT | SLS_UNCHANGED | US_UNCHANGED | EIM_DISABLED | PTP_NONE         },</v>
      </c>
    </row>
    <row r="2182" spans="1:1">
      <c r="A2182" s="80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IF(lookups!$E$2-LEN(SOURCE!C2182) &gt;= 0, REPT(" ",lookups!$E$2-LEN(SOURCE!C2182)), "")&amp;
      SOURCE!D2182&amp;", "&amp; IF(lookups!$F$2-LEN(SOURCE!D2182) &gt;= 0, REPT(" ",lookups!$F$2-LEN(SOURCE!D2182)), "")&amp;
      SOURCE!E2182&amp;", "&amp; IF(lookups!$G$2-LEN(SOURCE!E2182) &gt;=0, REPT(" ",lookups!$G$2-LEN(SOURCE!E2182)), "")&amp;
      SOURCE!F2182&amp;", "&amp; IF(lookups!$H$2-LEN(SOURCE!F2182) &gt;= 0, REPT(" ",lookups!$H$2-LEN(SOURCE!F2182)+2), "")&amp;"("&amp;
      SUBSTITUTE(TEXT(SOURCE!G2182,"??0"),"  ","")&amp;" &lt;&lt; TAM_MAX_BITS) |"&amp; IF(lookups!$I$2-3 &gt;= 0, REPT(" ",MAX(1,lookups!$I$2-5+4+1-1-LEN(  IF(ISTEXT(SOURCE!H2182),SOURCE!H2182,  SUBSTITUTE(SUBSTITUTE(TEXT(SOURCE!H2182,"????0"),"  ","")," ",""))   ))), "")&amp;
       IF(ISTEXT(SOURCE!H2182),SOURCE!H2182, SUBSTITUTE(SUBSTITUTE(TEXT(SOURCE!H2182,"????0"),"  ","")," ",""))   &amp;","&amp; IF(lookups!$J$2-3 &gt;= 0, REPT(" ",lookups!$J$2-3-5), "")&amp;
      SOURCE!I2182&amp;
" | "&amp; IF(lookups!$K$2-LEN(SOURCE!I2182) &gt;= 0, REPT(" ",lookups!$K$2-LEN(SOURCE!I2182)), "")&amp;
      SOURCE!J2182&amp;      IF(lookups!$L$2-LEN(SOURCE!J2182) &gt;= 0, REPT(" ",lookups!$L$2-LEN(SOURCE!J2182)), "")&amp;
" | "&amp; IF(lookups!$K$2-LEN(SOURCE!I2182) &gt;= 0, REPT(" ",lookups!$K$2-LEN(SOURCE!I2182)), "")&amp;
      SOURCE!K2182&amp;      IF(lookups!$L$2-LEN(SOURCE!K2182) &gt;= 0, REPT(" ",lookups!$M$2-LEN(SOURCE!K2182)), "")&amp;
" | "&amp; SOURCE!L2182&amp;      IF(lookups!$O$2-LEN(SOURCE!L2182) &gt;= 0, REPT(" ",lookups!$O$2-LEN(SOURCE!L2182)), "")&amp;
" | "&amp; SOURCE!M2182&amp;      IF(lookups!$P$2-LEN(SOURCE!M2182) &gt;= 0, REPT(" ",lookups!$P$2-LEN(SOURCE!M2182)), "")&amp;
      "},"&amp;IF(SOURCE!O2182&lt;&gt;"",""&amp;SOURCE!O2182,"")
 )
)
)</f>
        <v>/* 2138 */  { fnSetGapChar,                 49152+ITM_WDOT,              "RWDOT" STD_SPACE_4_PER_EM STD_WDOT,           "WDOT" STD_SPACE_4_PER_EM STD_WDOT,            (0 &lt;&lt; TAM_MAX_BITS) |     0, CAT_FNCT | SLS_UNCHANGED | US_UNCHANGED | EIM_DISABLED | PTP_NONE         },</v>
      </c>
    </row>
    <row r="2183" spans="1:1">
      <c r="A2183" s="80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IF(lookups!$E$2-LEN(SOURCE!C2183) &gt;= 0, REPT(" ",lookups!$E$2-LEN(SOURCE!C2183)), "")&amp;
      SOURCE!D2183&amp;", "&amp; IF(lookups!$F$2-LEN(SOURCE!D2183) &gt;= 0, REPT(" ",lookups!$F$2-LEN(SOURCE!D2183)), "")&amp;
      SOURCE!E2183&amp;", "&amp; IF(lookups!$G$2-LEN(SOURCE!E2183) &gt;=0, REPT(" ",lookups!$G$2-LEN(SOURCE!E2183)), "")&amp;
      SOURCE!F2183&amp;", "&amp; IF(lookups!$H$2-LEN(SOURCE!F2183) &gt;= 0, REPT(" ",lookups!$H$2-LEN(SOURCE!F2183)+2), "")&amp;"("&amp;
      SUBSTITUTE(TEXT(SOURCE!G2183,"??0"),"  ","")&amp;" &lt;&lt; TAM_MAX_BITS) |"&amp; IF(lookups!$I$2-3 &gt;= 0, REPT(" ",MAX(1,lookups!$I$2-5+4+1-1-LEN(  IF(ISTEXT(SOURCE!H2183),SOURCE!H2183,  SUBSTITUTE(SUBSTITUTE(TEXT(SOURCE!H2183,"????0"),"  ","")," ",""))   ))), "")&amp;
       IF(ISTEXT(SOURCE!H2183),SOURCE!H2183, SUBSTITUTE(SUBSTITUTE(TEXT(SOURCE!H2183,"????0"),"  ","")," ",""))   &amp;","&amp; IF(lookups!$J$2-3 &gt;= 0, REPT(" ",lookups!$J$2-3-5), "")&amp;
      SOURCE!I2183&amp;
" | "&amp; IF(lookups!$K$2-LEN(SOURCE!I2183) &gt;= 0, REPT(" ",lookups!$K$2-LEN(SOURCE!I2183)), "")&amp;
      SOURCE!J2183&amp;      IF(lookups!$L$2-LEN(SOURCE!J2183) &gt;= 0, REPT(" ",lookups!$L$2-LEN(SOURCE!J2183)), "")&amp;
" | "&amp; IF(lookups!$K$2-LEN(SOURCE!I2183) &gt;= 0, REPT(" ",lookups!$K$2-LEN(SOURCE!I2183)), "")&amp;
      SOURCE!K2183&amp;      IF(lookups!$L$2-LEN(SOURCE!K2183) &gt;= 0, REPT(" ",lookups!$M$2-LEN(SOURCE!K2183)), "")&amp;
" | "&amp; SOURCE!L2183&amp;      IF(lookups!$O$2-LEN(SOURCE!L2183) &gt;= 0, REPT(" ",lookups!$O$2-LEN(SOURCE!L2183)), "")&amp;
" | "&amp; SOURCE!M2183&amp;      IF(lookups!$P$2-LEN(SOURCE!M2183) &gt;= 0, REPT(" ",lookups!$P$2-LEN(SOURCE!M2183)), "")&amp;
      "},"&amp;IF(SOURCE!O2183&lt;&gt;"",""&amp;SOURCE!O2183,"")
 )
)
)</f>
        <v>/* 2139 */  { fnSetGapChar,                 49152+ITM_PERIOD,            "RPER.",                                       "PER.",                                        (0 &lt;&lt; TAM_MAX_BITS) |     0, CAT_FNCT | SLS_UNCHANGED | US_UNCHANGED | EIM_DISABLED | PTP_NONE         },</v>
      </c>
    </row>
    <row r="2184" spans="1:1">
      <c r="A2184" s="80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IF(lookups!$E$2-LEN(SOURCE!C2184) &gt;= 0, REPT(" ",lookups!$E$2-LEN(SOURCE!C2184)), "")&amp;
      SOURCE!D2184&amp;", "&amp; IF(lookups!$F$2-LEN(SOURCE!D2184) &gt;= 0, REPT(" ",lookups!$F$2-LEN(SOURCE!D2184)), "")&amp;
      SOURCE!E2184&amp;", "&amp; IF(lookups!$G$2-LEN(SOURCE!E2184) &gt;=0, REPT(" ",lookups!$G$2-LEN(SOURCE!E2184)), "")&amp;
      SOURCE!F2184&amp;", "&amp; IF(lookups!$H$2-LEN(SOURCE!F2184) &gt;= 0, REPT(" ",lookups!$H$2-LEN(SOURCE!F2184)+2), "")&amp;"("&amp;
      SUBSTITUTE(TEXT(SOURCE!G2184,"??0"),"  ","")&amp;" &lt;&lt; TAM_MAX_BITS) |"&amp; IF(lookups!$I$2-3 &gt;= 0, REPT(" ",MAX(1,lookups!$I$2-5+4+1-1-LEN(  IF(ISTEXT(SOURCE!H2184),SOURCE!H2184,  SUBSTITUTE(SUBSTITUTE(TEXT(SOURCE!H2184,"????0"),"  ","")," ",""))   ))), "")&amp;
       IF(ISTEXT(SOURCE!H2184),SOURCE!H2184, SUBSTITUTE(SUBSTITUTE(TEXT(SOURCE!H2184,"????0"),"  ","")," ",""))   &amp;","&amp; IF(lookups!$J$2-3 &gt;= 0, REPT(" ",lookups!$J$2-3-5), "")&amp;
      SOURCE!I2184&amp;
" | "&amp; IF(lookups!$K$2-LEN(SOURCE!I2184) &gt;= 0, REPT(" ",lookups!$K$2-LEN(SOURCE!I2184)), "")&amp;
      SOURCE!J2184&amp;      IF(lookups!$L$2-LEN(SOURCE!J2184) &gt;= 0, REPT(" ",lookups!$L$2-LEN(SOURCE!J2184)), "")&amp;
" | "&amp; IF(lookups!$K$2-LEN(SOURCE!I2184) &gt;= 0, REPT(" ",lookups!$K$2-LEN(SOURCE!I2184)), "")&amp;
      SOURCE!K2184&amp;      IF(lookups!$L$2-LEN(SOURCE!K2184) &gt;= 0, REPT(" ",lookups!$M$2-LEN(SOURCE!K2184)), "")&amp;
" | "&amp; SOURCE!L2184&amp;      IF(lookups!$O$2-LEN(SOURCE!L2184) &gt;= 0, REPT(" ",lookups!$O$2-LEN(SOURCE!L2184)), "")&amp;
" | "&amp; SOURCE!M2184&amp;      IF(lookups!$P$2-LEN(SOURCE!M2184) &gt;= 0, REPT(" ",lookups!$P$2-LEN(SOURCE!M2184)), "")&amp;
      "},"&amp;IF(SOURCE!O2184&lt;&gt;"",""&amp;SOURCE!O2184,"")
 )
)
)</f>
        <v>/* 2140 */  { fnSetGapChar,                 49152+ITM_WPERIOD,           "RWPER" STD_SPACE_4_PER_EM STD_WPERIOD,        "WPER" STD_SPACE_4_PER_EM STD_WPERIOD,         (0 &lt;&lt; TAM_MAX_BITS) |     0, CAT_FNCT | SLS_UNCHANGED | US_UNCHANGED | EIM_DISABLED | PTP_NONE         },</v>
      </c>
    </row>
    <row r="2185" spans="1:1">
      <c r="A2185" s="80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IF(lookups!$E$2-LEN(SOURCE!C2185) &gt;= 0, REPT(" ",lookups!$E$2-LEN(SOURCE!C2185)), "")&amp;
      SOURCE!D2185&amp;", "&amp; IF(lookups!$F$2-LEN(SOURCE!D2185) &gt;= 0, REPT(" ",lookups!$F$2-LEN(SOURCE!D2185)), "")&amp;
      SOURCE!E2185&amp;", "&amp; IF(lookups!$G$2-LEN(SOURCE!E2185) &gt;=0, REPT(" ",lookups!$G$2-LEN(SOURCE!E2185)), "")&amp;
      SOURCE!F2185&amp;", "&amp; IF(lookups!$H$2-LEN(SOURCE!F2185) &gt;= 0, REPT(" ",lookups!$H$2-LEN(SOURCE!F2185)+2), "")&amp;"("&amp;
      SUBSTITUTE(TEXT(SOURCE!G2185,"??0"),"  ","")&amp;" &lt;&lt; TAM_MAX_BITS) |"&amp; IF(lookups!$I$2-3 &gt;= 0, REPT(" ",MAX(1,lookups!$I$2-5+4+1-1-LEN(  IF(ISTEXT(SOURCE!H2185),SOURCE!H2185,  SUBSTITUTE(SUBSTITUTE(TEXT(SOURCE!H2185,"????0"),"  ","")," ",""))   ))), "")&amp;
       IF(ISTEXT(SOURCE!H2185),SOURCE!H2185, SUBSTITUTE(SUBSTITUTE(TEXT(SOURCE!H2185,"????0"),"  ","")," ",""))   &amp;","&amp; IF(lookups!$J$2-3 &gt;= 0, REPT(" ",lookups!$J$2-3-5), "")&amp;
      SOURCE!I2185&amp;
" | "&amp; IF(lookups!$K$2-LEN(SOURCE!I2185) &gt;= 0, REPT(" ",lookups!$K$2-LEN(SOURCE!I2185)), "")&amp;
      SOURCE!J2185&amp;      IF(lookups!$L$2-LEN(SOURCE!J2185) &gt;= 0, REPT(" ",lookups!$L$2-LEN(SOURCE!J2185)), "")&amp;
" | "&amp; IF(lookups!$K$2-LEN(SOURCE!I2185) &gt;= 0, REPT(" ",lookups!$K$2-LEN(SOURCE!I2185)), "")&amp;
      SOURCE!K2185&amp;      IF(lookups!$L$2-LEN(SOURCE!K2185) &gt;= 0, REPT(" ",lookups!$M$2-LEN(SOURCE!K2185)), "")&amp;
" | "&amp; SOURCE!L2185&amp;      IF(lookups!$O$2-LEN(SOURCE!L2185) &gt;= 0, REPT(" ",lookups!$O$2-LEN(SOURCE!L2185)), "")&amp;
" | "&amp; SOURCE!M2185&amp;      IF(lookups!$P$2-LEN(SOURCE!M2185) &gt;= 0, REPT(" ",lookups!$P$2-LEN(SOURCE!M2185)), "")&amp;
      "},"&amp;IF(SOURCE!O2185&lt;&gt;"",""&amp;SOURCE!O2185,"")
 )
)
)</f>
        <v>/* 2141 */  { fnSetGapChar,                 49152+ITM_COMMA,             "RCOM,",                                       "COM,",                                        (0 &lt;&lt; TAM_MAX_BITS) |     0, CAT_FNCT | SLS_UNCHANGED | US_UNCHANGED | EIM_DISABLED | PTP_NONE         },</v>
      </c>
    </row>
    <row r="2186" spans="1:1">
      <c r="A2186" s="80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IF(lookups!$E$2-LEN(SOURCE!C2186) &gt;= 0, REPT(" ",lookups!$E$2-LEN(SOURCE!C2186)), "")&amp;
      SOURCE!D2186&amp;", "&amp; IF(lookups!$F$2-LEN(SOURCE!D2186) &gt;= 0, REPT(" ",lookups!$F$2-LEN(SOURCE!D2186)), "")&amp;
      SOURCE!E2186&amp;", "&amp; IF(lookups!$G$2-LEN(SOURCE!E2186) &gt;=0, REPT(" ",lookups!$G$2-LEN(SOURCE!E2186)), "")&amp;
      SOURCE!F2186&amp;", "&amp; IF(lookups!$H$2-LEN(SOURCE!F2186) &gt;= 0, REPT(" ",lookups!$H$2-LEN(SOURCE!F2186)+2), "")&amp;"("&amp;
      SUBSTITUTE(TEXT(SOURCE!G2186,"??0"),"  ","")&amp;" &lt;&lt; TAM_MAX_BITS) |"&amp; IF(lookups!$I$2-3 &gt;= 0, REPT(" ",MAX(1,lookups!$I$2-5+4+1-1-LEN(  IF(ISTEXT(SOURCE!H2186),SOURCE!H2186,  SUBSTITUTE(SUBSTITUTE(TEXT(SOURCE!H2186,"????0"),"  ","")," ",""))   ))), "")&amp;
       IF(ISTEXT(SOURCE!H2186),SOURCE!H2186, SUBSTITUTE(SUBSTITUTE(TEXT(SOURCE!H2186,"????0"),"  ","")," ",""))   &amp;","&amp; IF(lookups!$J$2-3 &gt;= 0, REPT(" ",lookups!$J$2-3-5), "")&amp;
      SOURCE!I2186&amp;
" | "&amp; IF(lookups!$K$2-LEN(SOURCE!I2186) &gt;= 0, REPT(" ",lookups!$K$2-LEN(SOURCE!I2186)), "")&amp;
      SOURCE!J2186&amp;      IF(lookups!$L$2-LEN(SOURCE!J2186) &gt;= 0, REPT(" ",lookups!$L$2-LEN(SOURCE!J2186)), "")&amp;
" | "&amp; IF(lookups!$K$2-LEN(SOURCE!I2186) &gt;= 0, REPT(" ",lookups!$K$2-LEN(SOURCE!I2186)), "")&amp;
      SOURCE!K2186&amp;      IF(lookups!$L$2-LEN(SOURCE!K2186) &gt;= 0, REPT(" ",lookups!$M$2-LEN(SOURCE!K2186)), "")&amp;
" | "&amp; SOURCE!L2186&amp;      IF(lookups!$O$2-LEN(SOURCE!L2186) &gt;= 0, REPT(" ",lookups!$O$2-LEN(SOURCE!L2186)), "")&amp;
" | "&amp; SOURCE!M2186&amp;      IF(lookups!$P$2-LEN(SOURCE!M2186) &gt;= 0, REPT(" ",lookups!$P$2-LEN(SOURCE!M2186)), "")&amp;
      "},"&amp;IF(SOURCE!O2186&lt;&gt;"",""&amp;SOURCE!O2186,"")
 )
)
)</f>
        <v>/* 2142 */  { fnSetGapChar,                 49152+ITM_WCOMMA,            "RWCOM" STD_SPACE_4_PER_EM STD_WCOMMA,         "WCOM" STD_SPACE_4_PER_EM STD_WCOMMA,          (0 &lt;&lt; TAM_MAX_BITS) |     0, CAT_FNCT | SLS_UNCHANGED | US_UNCHANGED | EIM_DISABLED | PTP_NONE         },</v>
      </c>
    </row>
    <row r="2187" spans="1:1">
      <c r="A2187" s="80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IF(lookups!$E$2-LEN(SOURCE!C2187) &gt;= 0, REPT(" ",lookups!$E$2-LEN(SOURCE!C2187)), "")&amp;
      SOURCE!D2187&amp;", "&amp; IF(lookups!$F$2-LEN(SOURCE!D2187) &gt;= 0, REPT(" ",lookups!$F$2-LEN(SOURCE!D2187)), "")&amp;
      SOURCE!E2187&amp;", "&amp; IF(lookups!$G$2-LEN(SOURCE!E2187) &gt;=0, REPT(" ",lookups!$G$2-LEN(SOURCE!E2187)), "")&amp;
      SOURCE!F2187&amp;", "&amp; IF(lookups!$H$2-LEN(SOURCE!F2187) &gt;= 0, REPT(" ",lookups!$H$2-LEN(SOURCE!F2187)+2), "")&amp;"("&amp;
      SUBSTITUTE(TEXT(SOURCE!G2187,"??0"),"  ","")&amp;" &lt;&lt; TAM_MAX_BITS) |"&amp; IF(lookups!$I$2-3 &gt;= 0, REPT(" ",MAX(1,lookups!$I$2-5+4+1-1-LEN(  IF(ISTEXT(SOURCE!H2187),SOURCE!H2187,  SUBSTITUTE(SUBSTITUTE(TEXT(SOURCE!H2187,"????0"),"  ","")," ",""))   ))), "")&amp;
       IF(ISTEXT(SOURCE!H2187),SOURCE!H2187, SUBSTITUTE(SUBSTITUTE(TEXT(SOURCE!H2187,"????0"),"  ","")," ",""))   &amp;","&amp; IF(lookups!$J$2-3 &gt;= 0, REPT(" ",lookups!$J$2-3-5), "")&amp;
      SOURCE!I2187&amp;
" | "&amp; IF(lookups!$K$2-LEN(SOURCE!I2187) &gt;= 0, REPT(" ",lookups!$K$2-LEN(SOURCE!I2187)), "")&amp;
      SOURCE!J2187&amp;      IF(lookups!$L$2-LEN(SOURCE!J2187) &gt;= 0, REPT(" ",lookups!$L$2-LEN(SOURCE!J2187)), "")&amp;
" | "&amp; IF(lookups!$K$2-LEN(SOURCE!I2187) &gt;= 0, REPT(" ",lookups!$K$2-LEN(SOURCE!I2187)), "")&amp;
      SOURCE!K2187&amp;      IF(lookups!$L$2-LEN(SOURCE!K2187) &gt;= 0, REPT(" ",lookups!$M$2-LEN(SOURCE!K2187)), "")&amp;
" | "&amp; SOURCE!L2187&amp;      IF(lookups!$O$2-LEN(SOURCE!L2187) &gt;= 0, REPT(" ",lookups!$O$2-LEN(SOURCE!L2187)), "")&amp;
" | "&amp; SOURCE!M2187&amp;      IF(lookups!$P$2-LEN(SOURCE!M2187) &gt;= 0, REPT(" ",lookups!$P$2-LEN(SOURCE!M2187)), "")&amp;
      "},"&amp;IF(SOURCE!O2187&lt;&gt;"",""&amp;SOURCE!O2187,"")
 )
)
)</f>
        <v>/* 2143 */  { itemToBeCoded,                NOPARAM,                     "",                                            STD_WDOT,                                      (0 &lt;&lt; TAM_MAX_BITS) |     0, CAT_NONE | SLS_UNCHANGED | US_UNCHANGED | EIM_DISABLED | PTP_DISABLED     },</v>
      </c>
    </row>
    <row r="2188" spans="1:1">
      <c r="A2188" s="80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IF(lookups!$E$2-LEN(SOURCE!C2188) &gt;= 0, REPT(" ",lookups!$E$2-LEN(SOURCE!C2188)), "")&amp;
      SOURCE!D2188&amp;", "&amp; IF(lookups!$F$2-LEN(SOURCE!D2188) &gt;= 0, REPT(" ",lookups!$F$2-LEN(SOURCE!D2188)), "")&amp;
      SOURCE!E2188&amp;", "&amp; IF(lookups!$G$2-LEN(SOURCE!E2188) &gt;=0, REPT(" ",lookups!$G$2-LEN(SOURCE!E2188)), "")&amp;
      SOURCE!F2188&amp;", "&amp; IF(lookups!$H$2-LEN(SOURCE!F2188) &gt;= 0, REPT(" ",lookups!$H$2-LEN(SOURCE!F2188)+2), "")&amp;"("&amp;
      SUBSTITUTE(TEXT(SOURCE!G2188,"??0"),"  ","")&amp;" &lt;&lt; TAM_MAX_BITS) |"&amp; IF(lookups!$I$2-3 &gt;= 0, REPT(" ",MAX(1,lookups!$I$2-5+4+1-1-LEN(  IF(ISTEXT(SOURCE!H2188),SOURCE!H2188,  SUBSTITUTE(SUBSTITUTE(TEXT(SOURCE!H2188,"????0"),"  ","")," ",""))   ))), "")&amp;
       IF(ISTEXT(SOURCE!H2188),SOURCE!H2188, SUBSTITUTE(SUBSTITUTE(TEXT(SOURCE!H2188,"????0"),"  ","")," ",""))   &amp;","&amp; IF(lookups!$J$2-3 &gt;= 0, REPT(" ",lookups!$J$2-3-5), "")&amp;
      SOURCE!I2188&amp;
" | "&amp; IF(lookups!$K$2-LEN(SOURCE!I2188) &gt;= 0, REPT(" ",lookups!$K$2-LEN(SOURCE!I2188)), "")&amp;
      SOURCE!J2188&amp;      IF(lookups!$L$2-LEN(SOURCE!J2188) &gt;= 0, REPT(" ",lookups!$L$2-LEN(SOURCE!J2188)), "")&amp;
" | "&amp; IF(lookups!$K$2-LEN(SOURCE!I2188) &gt;= 0, REPT(" ",lookups!$K$2-LEN(SOURCE!I2188)), "")&amp;
      SOURCE!K2188&amp;      IF(lookups!$L$2-LEN(SOURCE!K2188) &gt;= 0, REPT(" ",lookups!$M$2-LEN(SOURCE!K2188)), "")&amp;
" | "&amp; SOURCE!L2188&amp;      IF(lookups!$O$2-LEN(SOURCE!L2188) &gt;= 0, REPT(" ",lookups!$O$2-LEN(SOURCE!L2188)), "")&amp;
" | "&amp; SOURCE!M2188&amp;      IF(lookups!$P$2-LEN(SOURCE!M2188) &gt;= 0, REPT(" ",lookups!$P$2-LEN(SOURCE!M2188)), "")&amp;
      "},"&amp;IF(SOURCE!O2188&lt;&gt;"",""&amp;SOURCE!O2188,"")
 )
)
)</f>
        <v>/* 2144 */  { itemToBeCoded,                NOPARAM,                     "",                                            STD_WPERIOD,                                   (0 &lt;&lt; TAM_MAX_BITS) |     0, CAT_NONE | SLS_UNCHANGED | US_UNCHANGED | EIM_DISABLED | PTP_DISABLED     },</v>
      </c>
    </row>
    <row r="2189" spans="1:1">
      <c r="A2189" s="80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IF(lookups!$E$2-LEN(SOURCE!C2189) &gt;= 0, REPT(" ",lookups!$E$2-LEN(SOURCE!C2189)), "")&amp;
      SOURCE!D2189&amp;", "&amp; IF(lookups!$F$2-LEN(SOURCE!D2189) &gt;= 0, REPT(" ",lookups!$F$2-LEN(SOURCE!D2189)), "")&amp;
      SOURCE!E2189&amp;", "&amp; IF(lookups!$G$2-LEN(SOURCE!E2189) &gt;=0, REPT(" ",lookups!$G$2-LEN(SOURCE!E2189)), "")&amp;
      SOURCE!F2189&amp;", "&amp; IF(lookups!$H$2-LEN(SOURCE!F2189) &gt;= 0, REPT(" ",lookups!$H$2-LEN(SOURCE!F2189)+2), "")&amp;"("&amp;
      SUBSTITUTE(TEXT(SOURCE!G2189,"??0"),"  ","")&amp;" &lt;&lt; TAM_MAX_BITS) |"&amp; IF(lookups!$I$2-3 &gt;= 0, REPT(" ",MAX(1,lookups!$I$2-5+4+1-1-LEN(  IF(ISTEXT(SOURCE!H2189),SOURCE!H2189,  SUBSTITUTE(SUBSTITUTE(TEXT(SOURCE!H2189,"????0"),"  ","")," ",""))   ))), "")&amp;
       IF(ISTEXT(SOURCE!H2189),SOURCE!H2189, SUBSTITUTE(SUBSTITUTE(TEXT(SOURCE!H2189,"????0"),"  ","")," ",""))   &amp;","&amp; IF(lookups!$J$2-3 &gt;= 0, REPT(" ",lookups!$J$2-3-5), "")&amp;
      SOURCE!I2189&amp;
" | "&amp; IF(lookups!$K$2-LEN(SOURCE!I2189) &gt;= 0, REPT(" ",lookups!$K$2-LEN(SOURCE!I2189)), "")&amp;
      SOURCE!J2189&amp;      IF(lookups!$L$2-LEN(SOURCE!J2189) &gt;= 0, REPT(" ",lookups!$L$2-LEN(SOURCE!J2189)), "")&amp;
" | "&amp; IF(lookups!$K$2-LEN(SOURCE!I2189) &gt;= 0, REPT(" ",lookups!$K$2-LEN(SOURCE!I2189)), "")&amp;
      SOURCE!K2189&amp;      IF(lookups!$L$2-LEN(SOURCE!K2189) &gt;= 0, REPT(" ",lookups!$M$2-LEN(SOURCE!K2189)), "")&amp;
" | "&amp; SOURCE!L2189&amp;      IF(lookups!$O$2-LEN(SOURCE!L2189) &gt;= 0, REPT(" ",lookups!$O$2-LEN(SOURCE!L2189)), "")&amp;
" | "&amp; SOURCE!M2189&amp;      IF(lookups!$P$2-LEN(SOURCE!M2189) &gt;= 0, REPT(" ",lookups!$P$2-LEN(SOURCE!M2189)), "")&amp;
      "},"&amp;IF(SOURCE!O2189&lt;&gt;"",""&amp;SOURCE!O2189,"")
 )
)
)</f>
        <v>/* 2145 */  { itemToBeCoded,                NOPARAM,                     "",                                            STD_WCOMMA ,                                   (0 &lt;&lt; TAM_MAX_BITS) |     0, CAT_NONE | SLS_UNCHANGED | US_UNCHANGED | EIM_DISABLED | PTP_DISABLED     },</v>
      </c>
    </row>
    <row r="2190" spans="1:1">
      <c r="A2190" s="80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IF(lookups!$E$2-LEN(SOURCE!C2190) &gt;= 0, REPT(" ",lookups!$E$2-LEN(SOURCE!C2190)), "")&amp;
      SOURCE!D2190&amp;", "&amp; IF(lookups!$F$2-LEN(SOURCE!D2190) &gt;= 0, REPT(" ",lookups!$F$2-LEN(SOURCE!D2190)), "")&amp;
      SOURCE!E2190&amp;", "&amp; IF(lookups!$G$2-LEN(SOURCE!E2190) &gt;=0, REPT(" ",lookups!$G$2-LEN(SOURCE!E2190)), "")&amp;
      SOURCE!F2190&amp;", "&amp; IF(lookups!$H$2-LEN(SOURCE!F2190) &gt;= 0, REPT(" ",lookups!$H$2-LEN(SOURCE!F2190)+2), "")&amp;"("&amp;
      SUBSTITUTE(TEXT(SOURCE!G2190,"??0"),"  ","")&amp;" &lt;&lt; TAM_MAX_BITS) |"&amp; IF(lookups!$I$2-3 &gt;= 0, REPT(" ",MAX(1,lookups!$I$2-5+4+1-1-LEN(  IF(ISTEXT(SOURCE!H2190),SOURCE!H2190,  SUBSTITUTE(SUBSTITUTE(TEXT(SOURCE!H2190,"????0"),"  ","")," ",""))   ))), "")&amp;
       IF(ISTEXT(SOURCE!H2190),SOURCE!H2190, SUBSTITUTE(SUBSTITUTE(TEXT(SOURCE!H2190,"????0"),"  ","")," ",""))   &amp;","&amp; IF(lookups!$J$2-3 &gt;= 0, REPT(" ",lookups!$J$2-3-5), "")&amp;
      SOURCE!I2190&amp;
" | "&amp; IF(lookups!$K$2-LEN(SOURCE!I2190) &gt;= 0, REPT(" ",lookups!$K$2-LEN(SOURCE!I2190)), "")&amp;
      SOURCE!J2190&amp;      IF(lookups!$L$2-LEN(SOURCE!J2190) &gt;= 0, REPT(" ",lookups!$L$2-LEN(SOURCE!J2190)), "")&amp;
" | "&amp; IF(lookups!$K$2-LEN(SOURCE!I2190) &gt;= 0, REPT(" ",lookups!$K$2-LEN(SOURCE!I2190)), "")&amp;
      SOURCE!K2190&amp;      IF(lookups!$L$2-LEN(SOURCE!K2190) &gt;= 0, REPT(" ",lookups!$M$2-LEN(SOURCE!K2190)), "")&amp;
" | "&amp; SOURCE!L2190&amp;      IF(lookups!$O$2-LEN(SOURCE!L2190) &gt;= 0, REPT(" ",lookups!$O$2-LEN(SOURCE!L2190)), "")&amp;
" | "&amp; SOURCE!M2190&amp;      IF(lookups!$P$2-LEN(SOURCE!M2190) &gt;= 0, REPT(" ",lookups!$P$2-LEN(SOURCE!M2190)), "")&amp;
      "},"&amp;IF(SOURCE!O2190&lt;&gt;"",""&amp;SOURCE!O2190,"")
 )
)
)</f>
        <v>/* 2146 */  { itemToBeCoded,                NOPARAM,                     "",                                            STD_NQUOTE,                                    (0 &lt;&lt; TAM_MAX_BITS) |     0, CAT_NONE | SLS_UNCHANGED | US_UNCHANGED | EIM_DISABLED | PTP_DISABLED     },</v>
      </c>
    </row>
    <row r="2191" spans="1:1">
      <c r="A2191" s="80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IF(lookups!$E$2-LEN(SOURCE!C2191) &gt;= 0, REPT(" ",lookups!$E$2-LEN(SOURCE!C2191)), "")&amp;
      SOURCE!D2191&amp;", "&amp; IF(lookups!$F$2-LEN(SOURCE!D2191) &gt;= 0, REPT(" ",lookups!$F$2-LEN(SOURCE!D2191)), "")&amp;
      SOURCE!E2191&amp;", "&amp; IF(lookups!$G$2-LEN(SOURCE!E2191) &gt;=0, REPT(" ",lookups!$G$2-LEN(SOURCE!E2191)), "")&amp;
      SOURCE!F2191&amp;", "&amp; IF(lookups!$H$2-LEN(SOURCE!F2191) &gt;= 0, REPT(" ",lookups!$H$2-LEN(SOURCE!F2191)+2), "")&amp;"("&amp;
      SUBSTITUTE(TEXT(SOURCE!G2191,"??0"),"  ","")&amp;" &lt;&lt; TAM_MAX_BITS) |"&amp; IF(lookups!$I$2-3 &gt;= 0, REPT(" ",MAX(1,lookups!$I$2-5+4+1-1-LEN(  IF(ISTEXT(SOURCE!H2191),SOURCE!H2191,  SUBSTITUTE(SUBSTITUTE(TEXT(SOURCE!H2191,"????0"),"  ","")," ",""))   ))), "")&amp;
       IF(ISTEXT(SOURCE!H2191),SOURCE!H2191, SUBSTITUTE(SUBSTITUTE(TEXT(SOURCE!H2191,"????0"),"  ","")," ",""))   &amp;","&amp; IF(lookups!$J$2-3 &gt;= 0, REPT(" ",lookups!$J$2-3-5), "")&amp;
      SOURCE!I2191&amp;
" | "&amp; IF(lookups!$K$2-LEN(SOURCE!I2191) &gt;= 0, REPT(" ",lookups!$K$2-LEN(SOURCE!I2191)), "")&amp;
      SOURCE!J2191&amp;      IF(lookups!$L$2-LEN(SOURCE!J2191) &gt;= 0, REPT(" ",lookups!$L$2-LEN(SOURCE!J2191)), "")&amp;
" | "&amp; IF(lookups!$K$2-LEN(SOURCE!I2191) &gt;= 0, REPT(" ",lookups!$K$2-LEN(SOURCE!I2191)), "")&amp;
      SOURCE!K2191&amp;      IF(lookups!$L$2-LEN(SOURCE!K2191) &gt;= 0, REPT(" ",lookups!$M$2-LEN(SOURCE!K2191)), "")&amp;
" | "&amp; SOURCE!L2191&amp;      IF(lookups!$O$2-LEN(SOURCE!L2191) &gt;= 0, REPT(" ",lookups!$O$2-LEN(SOURCE!L2191)), "")&amp;
" | "&amp; SOURCE!M2191&amp;      IF(lookups!$P$2-LEN(SOURCE!M2191) &gt;= 0, REPT(" ",lookups!$P$2-LEN(SOURCE!M2191)), "")&amp;
      "},"&amp;IF(SOURCE!O2191&lt;&gt;"",""&amp;SOURCE!O2191,"")
 )
)
)</f>
        <v>/* 2147 */  { fnSetFirstGregorianDay,       ITM_JUL_GREG_1582,           "JG.1582",                                     "JG.1582",                                     (0 &lt;&lt; TAM_MAX_BITS) |     0, CAT_FNCT | SLS_UNCHANGED | US_UNCHANGED | EIM_DISABLED | PTP_NONE         },</v>
      </c>
    </row>
    <row r="2192" spans="1:1">
      <c r="A2192" s="80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IF(lookups!$E$2-LEN(SOURCE!C2192) &gt;= 0, REPT(" ",lookups!$E$2-LEN(SOURCE!C2192)), "")&amp;
      SOURCE!D2192&amp;", "&amp; IF(lookups!$F$2-LEN(SOURCE!D2192) &gt;= 0, REPT(" ",lookups!$F$2-LEN(SOURCE!D2192)), "")&amp;
      SOURCE!E2192&amp;", "&amp; IF(lookups!$G$2-LEN(SOURCE!E2192) &gt;=0, REPT(" ",lookups!$G$2-LEN(SOURCE!E2192)), "")&amp;
      SOURCE!F2192&amp;", "&amp; IF(lookups!$H$2-LEN(SOURCE!F2192) &gt;= 0, REPT(" ",lookups!$H$2-LEN(SOURCE!F2192)+2), "")&amp;"("&amp;
      SUBSTITUTE(TEXT(SOURCE!G2192,"??0"),"  ","")&amp;" &lt;&lt; TAM_MAX_BITS) |"&amp; IF(lookups!$I$2-3 &gt;= 0, REPT(" ",MAX(1,lookups!$I$2-5+4+1-1-LEN(  IF(ISTEXT(SOURCE!H2192),SOURCE!H2192,  SUBSTITUTE(SUBSTITUTE(TEXT(SOURCE!H2192,"????0"),"  ","")," ",""))   ))), "")&amp;
       IF(ISTEXT(SOURCE!H2192),SOURCE!H2192, SUBSTITUTE(SUBSTITUTE(TEXT(SOURCE!H2192,"????0"),"  ","")," ",""))   &amp;","&amp; IF(lookups!$J$2-3 &gt;= 0, REPT(" ",lookups!$J$2-3-5), "")&amp;
      SOURCE!I2192&amp;
" | "&amp; IF(lookups!$K$2-LEN(SOURCE!I2192) &gt;= 0, REPT(" ",lookups!$K$2-LEN(SOURCE!I2192)), "")&amp;
      SOURCE!J2192&amp;      IF(lookups!$L$2-LEN(SOURCE!J2192) &gt;= 0, REPT(" ",lookups!$L$2-LEN(SOURCE!J2192)), "")&amp;
" | "&amp; IF(lookups!$K$2-LEN(SOURCE!I2192) &gt;= 0, REPT(" ",lookups!$K$2-LEN(SOURCE!I2192)), "")&amp;
      SOURCE!K2192&amp;      IF(lookups!$L$2-LEN(SOURCE!K2192) &gt;= 0, REPT(" ",lookups!$M$2-LEN(SOURCE!K2192)), "")&amp;
" | "&amp; SOURCE!L2192&amp;      IF(lookups!$O$2-LEN(SOURCE!L2192) &gt;= 0, REPT(" ",lookups!$O$2-LEN(SOURCE!L2192)), "")&amp;
" | "&amp; SOURCE!M2192&amp;      IF(lookups!$P$2-LEN(SOURCE!M2192) &gt;= 0, REPT(" ",lookups!$P$2-LEN(SOURCE!M2192)), "")&amp;
      "},"&amp;IF(SOURCE!O2192&lt;&gt;"",""&amp;SOURCE!O2192,"")
 )
)
)</f>
        <v>/* 2148 */  { fnSetFirstGregorianDay,       ITM_JUL_GREG_1752,           "JG.1752",                                     "JG.1752",                                     (0 &lt;&lt; TAM_MAX_BITS) |     0, CAT_FNCT | SLS_UNCHANGED | US_UNCHANGED | EIM_DISABLED | PTP_NONE         },</v>
      </c>
    </row>
    <row r="2193" spans="1:1">
      <c r="A2193" s="80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IF(lookups!$E$2-LEN(SOURCE!C2193) &gt;= 0, REPT(" ",lookups!$E$2-LEN(SOURCE!C2193)), "")&amp;
      SOURCE!D2193&amp;", "&amp; IF(lookups!$F$2-LEN(SOURCE!D2193) &gt;= 0, REPT(" ",lookups!$F$2-LEN(SOURCE!D2193)), "")&amp;
      SOURCE!E2193&amp;", "&amp; IF(lookups!$G$2-LEN(SOURCE!E2193) &gt;=0, REPT(" ",lookups!$G$2-LEN(SOURCE!E2193)), "")&amp;
      SOURCE!F2193&amp;", "&amp; IF(lookups!$H$2-LEN(SOURCE!F2193) &gt;= 0, REPT(" ",lookups!$H$2-LEN(SOURCE!F2193)+2), "")&amp;"("&amp;
      SUBSTITUTE(TEXT(SOURCE!G2193,"??0"),"  ","")&amp;" &lt;&lt; TAM_MAX_BITS) |"&amp; IF(lookups!$I$2-3 &gt;= 0, REPT(" ",MAX(1,lookups!$I$2-5+4+1-1-LEN(  IF(ISTEXT(SOURCE!H2193),SOURCE!H2193,  SUBSTITUTE(SUBSTITUTE(TEXT(SOURCE!H2193,"????0"),"  ","")," ",""))   ))), "")&amp;
       IF(ISTEXT(SOURCE!H2193),SOURCE!H2193, SUBSTITUTE(SUBSTITUTE(TEXT(SOURCE!H2193,"????0"),"  ","")," ",""))   &amp;","&amp; IF(lookups!$J$2-3 &gt;= 0, REPT(" ",lookups!$J$2-3-5), "")&amp;
      SOURCE!I2193&amp;
" | "&amp; IF(lookups!$K$2-LEN(SOURCE!I2193) &gt;= 0, REPT(" ",lookups!$K$2-LEN(SOURCE!I2193)), "")&amp;
      SOURCE!J2193&amp;      IF(lookups!$L$2-LEN(SOURCE!J2193) &gt;= 0, REPT(" ",lookups!$L$2-LEN(SOURCE!J2193)), "")&amp;
" | "&amp; IF(lookups!$K$2-LEN(SOURCE!I2193) &gt;= 0, REPT(" ",lookups!$K$2-LEN(SOURCE!I2193)), "")&amp;
      SOURCE!K2193&amp;      IF(lookups!$L$2-LEN(SOURCE!K2193) &gt;= 0, REPT(" ",lookups!$M$2-LEN(SOURCE!K2193)), "")&amp;
" | "&amp; SOURCE!L2193&amp;      IF(lookups!$O$2-LEN(SOURCE!L2193) &gt;= 0, REPT(" ",lookups!$O$2-LEN(SOURCE!L2193)), "")&amp;
" | "&amp; SOURCE!M2193&amp;      IF(lookups!$P$2-LEN(SOURCE!M2193) &gt;= 0, REPT(" ",lookups!$P$2-LEN(SOURCE!M2193)), "")&amp;
      "},"&amp;IF(SOURCE!O2193&lt;&gt;"",""&amp;SOURCE!O2193,"")
 )
)
)</f>
        <v>/* 2149 */  { fnSetFirstGregorianDay,       ITM_JUL_GREG_1873,           "JG.1873",                                     "JG.1873",                                     (0 &lt;&lt; TAM_MAX_BITS) |     0, CAT_FNCT | SLS_UNCHANGED | US_UNCHANGED | EIM_DISABLED | PTP_NONE         },</v>
      </c>
    </row>
    <row r="2194" spans="1:1">
      <c r="A2194" s="80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IF(lookups!$E$2-LEN(SOURCE!C2194) &gt;= 0, REPT(" ",lookups!$E$2-LEN(SOURCE!C2194)), "")&amp;
      SOURCE!D2194&amp;", "&amp; IF(lookups!$F$2-LEN(SOURCE!D2194) &gt;= 0, REPT(" ",lookups!$F$2-LEN(SOURCE!D2194)), "")&amp;
      SOURCE!E2194&amp;", "&amp; IF(lookups!$G$2-LEN(SOURCE!E2194) &gt;=0, REPT(" ",lookups!$G$2-LEN(SOURCE!E2194)), "")&amp;
      SOURCE!F2194&amp;", "&amp; IF(lookups!$H$2-LEN(SOURCE!F2194) &gt;= 0, REPT(" ",lookups!$H$2-LEN(SOURCE!F2194)+2), "")&amp;"("&amp;
      SUBSTITUTE(TEXT(SOURCE!G2194,"??0"),"  ","")&amp;" &lt;&lt; TAM_MAX_BITS) |"&amp; IF(lookups!$I$2-3 &gt;= 0, REPT(" ",MAX(1,lookups!$I$2-5+4+1-1-LEN(  IF(ISTEXT(SOURCE!H2194),SOURCE!H2194,  SUBSTITUTE(SUBSTITUTE(TEXT(SOURCE!H2194,"????0"),"  ","")," ",""))   ))), "")&amp;
       IF(ISTEXT(SOURCE!H2194),SOURCE!H2194, SUBSTITUTE(SUBSTITUTE(TEXT(SOURCE!H2194,"????0"),"  ","")," ",""))   &amp;","&amp; IF(lookups!$J$2-3 &gt;= 0, REPT(" ",lookups!$J$2-3-5), "")&amp;
      SOURCE!I2194&amp;
" | "&amp; IF(lookups!$K$2-LEN(SOURCE!I2194) &gt;= 0, REPT(" ",lookups!$K$2-LEN(SOURCE!I2194)), "")&amp;
      SOURCE!J2194&amp;      IF(lookups!$L$2-LEN(SOURCE!J2194) &gt;= 0, REPT(" ",lookups!$L$2-LEN(SOURCE!J2194)), "")&amp;
" | "&amp; IF(lookups!$K$2-LEN(SOURCE!I2194) &gt;= 0, REPT(" ",lookups!$K$2-LEN(SOURCE!I2194)), "")&amp;
      SOURCE!K2194&amp;      IF(lookups!$L$2-LEN(SOURCE!K2194) &gt;= 0, REPT(" ",lookups!$M$2-LEN(SOURCE!K2194)), "")&amp;
" | "&amp; SOURCE!L2194&amp;      IF(lookups!$O$2-LEN(SOURCE!L2194) &gt;= 0, REPT(" ",lookups!$O$2-LEN(SOURCE!L2194)), "")&amp;
" | "&amp; SOURCE!M2194&amp;      IF(lookups!$P$2-LEN(SOURCE!M2194) &gt;= 0, REPT(" ",lookups!$P$2-LEN(SOURCE!M2194)), "")&amp;
      "},"&amp;IF(SOURCE!O2194&lt;&gt;"",""&amp;SOURCE!O2194,"")
 )
)
)</f>
        <v>/* 2150 */  { fnSetFirstGregorianDay,       ITM_JUL_GREG_1949,           "JG.1949",                                     "JG.1949",                                     (0 &lt;&lt; TAM_MAX_BITS) |     0, CAT_FNCT | SLS_UNCHANGED | US_UNCHANGED | EIM_DISABLED | PTP_NONE         },</v>
      </c>
    </row>
    <row r="2195" spans="1:1">
      <c r="A2195" s="80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IF(lookups!$E$2-LEN(SOURCE!C2195) &gt;= 0, REPT(" ",lookups!$E$2-LEN(SOURCE!C2195)), "")&amp;
      SOURCE!D2195&amp;", "&amp; IF(lookups!$F$2-LEN(SOURCE!D2195) &gt;= 0, REPT(" ",lookups!$F$2-LEN(SOURCE!D2195)), "")&amp;
      SOURCE!E2195&amp;", "&amp; IF(lookups!$G$2-LEN(SOURCE!E2195) &gt;=0, REPT(" ",lookups!$G$2-LEN(SOURCE!E2195)), "")&amp;
      SOURCE!F2195&amp;", "&amp; IF(lookups!$H$2-LEN(SOURCE!F2195) &gt;= 0, REPT(" ",lookups!$H$2-LEN(SOURCE!F2195)+2), "")&amp;"("&amp;
      SUBSTITUTE(TEXT(SOURCE!G2195,"??0"),"  ","")&amp;" &lt;&lt; TAM_MAX_BITS) |"&amp; IF(lookups!$I$2-3 &gt;= 0, REPT(" ",MAX(1,lookups!$I$2-5+4+1-1-LEN(  IF(ISTEXT(SOURCE!H2195),SOURCE!H2195,  SUBSTITUTE(SUBSTITUTE(TEXT(SOURCE!H2195,"????0"),"  ","")," ",""))   ))), "")&amp;
       IF(ISTEXT(SOURCE!H2195),SOURCE!H2195, SUBSTITUTE(SUBSTITUTE(TEXT(SOURCE!H2195,"????0"),"  ","")," ",""))   &amp;","&amp; IF(lookups!$J$2-3 &gt;= 0, REPT(" ",lookups!$J$2-3-5), "")&amp;
      SOURCE!I2195&amp;
" | "&amp; IF(lookups!$K$2-LEN(SOURCE!I2195) &gt;= 0, REPT(" ",lookups!$K$2-LEN(SOURCE!I2195)), "")&amp;
      SOURCE!J2195&amp;      IF(lookups!$L$2-LEN(SOURCE!J2195) &gt;= 0, REPT(" ",lookups!$L$2-LEN(SOURCE!J2195)), "")&amp;
" | "&amp; IF(lookups!$K$2-LEN(SOURCE!I2195) &gt;= 0, REPT(" ",lookups!$K$2-LEN(SOURCE!I2195)), "")&amp;
      SOURCE!K2195&amp;      IF(lookups!$L$2-LEN(SOURCE!K2195) &gt;= 0, REPT(" ",lookups!$M$2-LEN(SOURCE!K2195)), "")&amp;
" | "&amp; SOURCE!L2195&amp;      IF(lookups!$O$2-LEN(SOURCE!L2195) &gt;= 0, REPT(" ",lookups!$O$2-LEN(SOURCE!L2195)), "")&amp;
" | "&amp; SOURCE!M2195&amp;      IF(lookups!$P$2-LEN(SOURCE!M2195) &gt;= 0, REPT(" ",lookups!$P$2-LEN(SOURCE!M2195)), "")&amp;
      "},"&amp;IF(SOURCE!O2195&lt;&gt;"",""&amp;SOURCE!O2195,"")
 )
)
)</f>
        <v>/* 2151 */  { itemToBeCoded,                NOPARAM,                     "IPART",                                       "IPART",                                       (0 &lt;&lt; TAM_MAX_BITS) |     0, CAT_MENU | SLS_UNCHANGED | US_UNCHANGED | EIM_DISABLED | PTP_DISABLED     },</v>
      </c>
    </row>
    <row r="2196" spans="1:1">
      <c r="A2196" s="80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IF(lookups!$E$2-LEN(SOURCE!C2196) &gt;= 0, REPT(" ",lookups!$E$2-LEN(SOURCE!C2196)), "")&amp;
      SOURCE!D2196&amp;", "&amp; IF(lookups!$F$2-LEN(SOURCE!D2196) &gt;= 0, REPT(" ",lookups!$F$2-LEN(SOURCE!D2196)), "")&amp;
      SOURCE!E2196&amp;", "&amp; IF(lookups!$G$2-LEN(SOURCE!E2196) &gt;=0, REPT(" ",lookups!$G$2-LEN(SOURCE!E2196)), "")&amp;
      SOURCE!F2196&amp;", "&amp; IF(lookups!$H$2-LEN(SOURCE!F2196) &gt;= 0, REPT(" ",lookups!$H$2-LEN(SOURCE!F2196)+2), "")&amp;"("&amp;
      SUBSTITUTE(TEXT(SOURCE!G2196,"??0"),"  ","")&amp;" &lt;&lt; TAM_MAX_BITS) |"&amp; IF(lookups!$I$2-3 &gt;= 0, REPT(" ",MAX(1,lookups!$I$2-5+4+1-1-LEN(  IF(ISTEXT(SOURCE!H2196),SOURCE!H2196,  SUBSTITUTE(SUBSTITUTE(TEXT(SOURCE!H2196,"????0"),"  ","")," ",""))   ))), "")&amp;
       IF(ISTEXT(SOURCE!H2196),SOURCE!H2196, SUBSTITUTE(SUBSTITUTE(TEXT(SOURCE!H2196,"????0"),"  ","")," ",""))   &amp;","&amp; IF(lookups!$J$2-3 &gt;= 0, REPT(" ",lookups!$J$2-3-5), "")&amp;
      SOURCE!I2196&amp;
" | "&amp; IF(lookups!$K$2-LEN(SOURCE!I2196) &gt;= 0, REPT(" ",lookups!$K$2-LEN(SOURCE!I2196)), "")&amp;
      SOURCE!J2196&amp;      IF(lookups!$L$2-LEN(SOURCE!J2196) &gt;= 0, REPT(" ",lookups!$L$2-LEN(SOURCE!J2196)), "")&amp;
" | "&amp; IF(lookups!$K$2-LEN(SOURCE!I2196) &gt;= 0, REPT(" ",lookups!$K$2-LEN(SOURCE!I2196)), "")&amp;
      SOURCE!K2196&amp;      IF(lookups!$L$2-LEN(SOURCE!K2196) &gt;= 0, REPT(" ",lookups!$M$2-LEN(SOURCE!K2196)), "")&amp;
" | "&amp; SOURCE!L2196&amp;      IF(lookups!$O$2-LEN(SOURCE!L2196) &gt;= 0, REPT(" ",lookups!$O$2-LEN(SOURCE!L2196)), "")&amp;
" | "&amp; SOURCE!M2196&amp;      IF(lookups!$P$2-LEN(SOURCE!M2196) &gt;= 0, REPT(" ",lookups!$P$2-LEN(SOURCE!M2196)), "")&amp;
      "},"&amp;IF(SOURCE!O2196&lt;&gt;"",""&amp;SOURCE!O2196,"")
 )
)
)</f>
        <v>/* 2152 */  { itemToBeCoded,                NOPARAM,                     "RADIX",                                       "RADIX",                                       (0 &lt;&lt; TAM_MAX_BITS) |     0, CAT_MENU | SLS_UNCHANGED | US_UNCHANGED | EIM_DISABLED | PTP_DISABLED     },</v>
      </c>
    </row>
    <row r="2197" spans="1:1">
      <c r="A2197" s="80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IF(lookups!$E$2-LEN(SOURCE!C2197) &gt;= 0, REPT(" ",lookups!$E$2-LEN(SOURCE!C2197)), "")&amp;
      SOURCE!D2197&amp;", "&amp; IF(lookups!$F$2-LEN(SOURCE!D2197) &gt;= 0, REPT(" ",lookups!$F$2-LEN(SOURCE!D2197)), "")&amp;
      SOURCE!E2197&amp;", "&amp; IF(lookups!$G$2-LEN(SOURCE!E2197) &gt;=0, REPT(" ",lookups!$G$2-LEN(SOURCE!E2197)), "")&amp;
      SOURCE!F2197&amp;", "&amp; IF(lookups!$H$2-LEN(SOURCE!F2197) &gt;= 0, REPT(" ",lookups!$H$2-LEN(SOURCE!F2197)+2), "")&amp;"("&amp;
      SUBSTITUTE(TEXT(SOURCE!G2197,"??0"),"  ","")&amp;" &lt;&lt; TAM_MAX_BITS) |"&amp; IF(lookups!$I$2-3 &gt;= 0, REPT(" ",MAX(1,lookups!$I$2-5+4+1-1-LEN(  IF(ISTEXT(SOURCE!H2197),SOURCE!H2197,  SUBSTITUTE(SUBSTITUTE(TEXT(SOURCE!H2197,"????0"),"  ","")," ",""))   ))), "")&amp;
       IF(ISTEXT(SOURCE!H2197),SOURCE!H2197, SUBSTITUTE(SUBSTITUTE(TEXT(SOURCE!H2197,"????0"),"  ","")," ",""))   &amp;","&amp; IF(lookups!$J$2-3 &gt;= 0, REPT(" ",lookups!$J$2-3-5), "")&amp;
      SOURCE!I2197&amp;
" | "&amp; IF(lookups!$K$2-LEN(SOURCE!I2197) &gt;= 0, REPT(" ",lookups!$K$2-LEN(SOURCE!I2197)), "")&amp;
      SOURCE!J2197&amp;      IF(lookups!$L$2-LEN(SOURCE!J2197) &gt;= 0, REPT(" ",lookups!$L$2-LEN(SOURCE!J2197)), "")&amp;
" | "&amp; IF(lookups!$K$2-LEN(SOURCE!I2197) &gt;= 0, REPT(" ",lookups!$K$2-LEN(SOURCE!I2197)), "")&amp;
      SOURCE!K2197&amp;      IF(lookups!$L$2-LEN(SOURCE!K2197) &gt;= 0, REPT(" ",lookups!$M$2-LEN(SOURCE!K2197)), "")&amp;
" | "&amp; SOURCE!L2197&amp;      IF(lookups!$O$2-LEN(SOURCE!L2197) &gt;= 0, REPT(" ",lookups!$O$2-LEN(SOURCE!L2197)), "")&amp;
" | "&amp; SOURCE!M2197&amp;      IF(lookups!$P$2-LEN(SOURCE!M2197) &gt;= 0, REPT(" ",lookups!$P$2-LEN(SOURCE!M2197)), "")&amp;
      "},"&amp;IF(SOURCE!O2197&lt;&gt;"",""&amp;SOURCE!O2197,"")
 )
)
)</f>
        <v>/* 2153 */  { itemToBeCoded,                NOPARAM,                     "FPART",                                       "FPART",                                       (0 &lt;&lt; TAM_MAX_BITS) |     0, CAT_MENU | SLS_UNCHANGED | US_UNCHANGED | EIM_DISABLED | PTP_DISABLED     },</v>
      </c>
    </row>
    <row r="2198" spans="1:1">
      <c r="A2198" s="80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IF(lookups!$E$2-LEN(SOURCE!C2198) &gt;= 0, REPT(" ",lookups!$E$2-LEN(SOURCE!C2198)), "")&amp;
      SOURCE!D2198&amp;", "&amp; IF(lookups!$F$2-LEN(SOURCE!D2198) &gt;= 0, REPT(" ",lookups!$F$2-LEN(SOURCE!D2198)), "")&amp;
      SOURCE!E2198&amp;", "&amp; IF(lookups!$G$2-LEN(SOURCE!E2198) &gt;=0, REPT(" ",lookups!$G$2-LEN(SOURCE!E2198)), "")&amp;
      SOURCE!F2198&amp;", "&amp; IF(lookups!$H$2-LEN(SOURCE!F2198) &gt;= 0, REPT(" ",lookups!$H$2-LEN(SOURCE!F2198)+2), "")&amp;"("&amp;
      SUBSTITUTE(TEXT(SOURCE!G2198,"??0"),"  ","")&amp;" &lt;&lt; TAM_MAX_BITS) |"&amp; IF(lookups!$I$2-3 &gt;= 0, REPT(" ",MAX(1,lookups!$I$2-5+4+1-1-LEN(  IF(ISTEXT(SOURCE!H2198),SOURCE!H2198,  SUBSTITUTE(SUBSTITUTE(TEXT(SOURCE!H2198,"????0"),"  ","")," ",""))   ))), "")&amp;
       IF(ISTEXT(SOURCE!H2198),SOURCE!H2198, SUBSTITUTE(SUBSTITUTE(TEXT(SOURCE!H2198,"????0"),"  ","")," ",""))   &amp;","&amp; IF(lookups!$J$2-3 &gt;= 0, REPT(" ",lookups!$J$2-3-5), "")&amp;
      SOURCE!I2198&amp;
" | "&amp; IF(lookups!$K$2-LEN(SOURCE!I2198) &gt;= 0, REPT(" ",lookups!$K$2-LEN(SOURCE!I2198)), "")&amp;
      SOURCE!J2198&amp;      IF(lookups!$L$2-LEN(SOURCE!J2198) &gt;= 0, REPT(" ",lookups!$L$2-LEN(SOURCE!J2198)), "")&amp;
" | "&amp; IF(lookups!$K$2-LEN(SOURCE!I2198) &gt;= 0, REPT(" ",lookups!$K$2-LEN(SOURCE!I2198)), "")&amp;
      SOURCE!K2198&amp;      IF(lookups!$L$2-LEN(SOURCE!K2198) &gt;= 0, REPT(" ",lookups!$M$2-LEN(SOURCE!K2198)), "")&amp;
" | "&amp; SOURCE!L2198&amp;      IF(lookups!$O$2-LEN(SOURCE!L2198) &gt;= 0, REPT(" ",lookups!$O$2-LEN(SOURCE!L2198)), "")&amp;
" | "&amp; SOURCE!M2198&amp;      IF(lookups!$P$2-LEN(SOURCE!M2198) &gt;= 0, REPT(" ",lookups!$P$2-LEN(SOURCE!M2198)), "")&amp;
      "},"&amp;IF(SOURCE!O2198&lt;&gt;"",""&amp;SOURCE!O2198,"")
 )
)
)</f>
        <v>/* 2154 */  { itemToBeCoded,                NOPARAM,                     "set&gt;TXT",                                     "set&gt;TXT",                                     (0 &lt;&lt; TAM_MAX_BITS) |     0, CAT_FNCT | SLS_UNCHANGED | US_UNCHANGED | EIM_DISABLED | PTP_NONE         },</v>
      </c>
    </row>
    <row r="2199" spans="1:1">
      <c r="A2199" s="80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IF(lookups!$E$2-LEN(SOURCE!C2199) &gt;= 0, REPT(" ",lookups!$E$2-LEN(SOURCE!C2199)), "")&amp;
      SOURCE!D2199&amp;", "&amp; IF(lookups!$F$2-LEN(SOURCE!D2199) &gt;= 0, REPT(" ",lookups!$F$2-LEN(SOURCE!D2199)), "")&amp;
      SOURCE!E2199&amp;", "&amp; IF(lookups!$G$2-LEN(SOURCE!E2199) &gt;=0, REPT(" ",lookups!$G$2-LEN(SOURCE!E2199)), "")&amp;
      SOURCE!F2199&amp;", "&amp; IF(lookups!$H$2-LEN(SOURCE!F2199) &gt;= 0, REPT(" ",lookups!$H$2-LEN(SOURCE!F2199)+2), "")&amp;"("&amp;
      SUBSTITUTE(TEXT(SOURCE!G2199,"??0"),"  ","")&amp;" &lt;&lt; TAM_MAX_BITS) |"&amp; IF(lookups!$I$2-3 &gt;= 0, REPT(" ",MAX(1,lookups!$I$2-5+4+1-1-LEN(  IF(ISTEXT(SOURCE!H2199),SOURCE!H2199,  SUBSTITUTE(SUBSTITUTE(TEXT(SOURCE!H2199,"????0"),"  ","")," ",""))   ))), "")&amp;
       IF(ISTEXT(SOURCE!H2199),SOURCE!H2199, SUBSTITUTE(SUBSTITUTE(TEXT(SOURCE!H2199,"????0"),"  ","")," ",""))   &amp;","&amp; IF(lookups!$J$2-3 &gt;= 0, REPT(" ",lookups!$J$2-3-5), "")&amp;
      SOURCE!I2199&amp;
" | "&amp; IF(lookups!$K$2-LEN(SOURCE!I2199) &gt;= 0, REPT(" ",lookups!$K$2-LEN(SOURCE!I2199)), "")&amp;
      SOURCE!J2199&amp;      IF(lookups!$L$2-LEN(SOURCE!J2199) &gt;= 0, REPT(" ",lookups!$L$2-LEN(SOURCE!J2199)), "")&amp;
" | "&amp; IF(lookups!$K$2-LEN(SOURCE!I2199) &gt;= 0, REPT(" ",lookups!$K$2-LEN(SOURCE!I2199)), "")&amp;
      SOURCE!K2199&amp;      IF(lookups!$L$2-LEN(SOURCE!K2199) &gt;= 0, REPT(" ",lookups!$M$2-LEN(SOURCE!K2199)), "")&amp;
" | "&amp; SOURCE!L2199&amp;      IF(lookups!$O$2-LEN(SOURCE!L2199) &gt;= 0, REPT(" ",lookups!$O$2-LEN(SOURCE!L2199)), "")&amp;
" | "&amp; SOURCE!M2199&amp;      IF(lookups!$P$2-LEN(SOURCE!M2199) &gt;= 0, REPT(" ",lookups!$P$2-LEN(SOURCE!M2199)), "")&amp;
      "},"&amp;IF(SOURCE!O2199&lt;&gt;"",""&amp;SOURCE!O2199,"")
 )
)
)</f>
        <v>/* 2155 */  { fnSettingsDispFormatGrpL,     TM_VALUE,                    "IPGRP",                                       "IPGRP",                                       (2 &lt;&lt; TAM_MAX_BITS) |     9, CAT_FNCT | SLS_ENABLED   | US_ENABLED   | EIM_DISABLED | PTP_NUMBER_8     },</v>
      </c>
    </row>
    <row r="2200" spans="1:1">
      <c r="A2200" s="80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IF(lookups!$E$2-LEN(SOURCE!C2200) &gt;= 0, REPT(" ",lookups!$E$2-LEN(SOURCE!C2200)), "")&amp;
      SOURCE!D2200&amp;", "&amp; IF(lookups!$F$2-LEN(SOURCE!D2200) &gt;= 0, REPT(" ",lookups!$F$2-LEN(SOURCE!D2200)), "")&amp;
      SOURCE!E2200&amp;", "&amp; IF(lookups!$G$2-LEN(SOURCE!E2200) &gt;=0, REPT(" ",lookups!$G$2-LEN(SOURCE!E2200)), "")&amp;
      SOURCE!F2200&amp;", "&amp; IF(lookups!$H$2-LEN(SOURCE!F2200) &gt;= 0, REPT(" ",lookups!$H$2-LEN(SOURCE!F2200)+2), "")&amp;"("&amp;
      SUBSTITUTE(TEXT(SOURCE!G2200,"??0"),"  ","")&amp;" &lt;&lt; TAM_MAX_BITS) |"&amp; IF(lookups!$I$2-3 &gt;= 0, REPT(" ",MAX(1,lookups!$I$2-5+4+1-1-LEN(  IF(ISTEXT(SOURCE!H2200),SOURCE!H2200,  SUBSTITUTE(SUBSTITUTE(TEXT(SOURCE!H2200,"????0"),"  ","")," ",""))   ))), "")&amp;
       IF(ISTEXT(SOURCE!H2200),SOURCE!H2200, SUBSTITUTE(SUBSTITUTE(TEXT(SOURCE!H2200,"????0"),"  ","")," ",""))   &amp;","&amp; IF(lookups!$J$2-3 &gt;= 0, REPT(" ",lookups!$J$2-3-5), "")&amp;
      SOURCE!I2200&amp;
" | "&amp; IF(lookups!$K$2-LEN(SOURCE!I2200) &gt;= 0, REPT(" ",lookups!$K$2-LEN(SOURCE!I2200)), "")&amp;
      SOURCE!J2200&amp;      IF(lookups!$L$2-LEN(SOURCE!J2200) &gt;= 0, REPT(" ",lookups!$L$2-LEN(SOURCE!J2200)), "")&amp;
" | "&amp; IF(lookups!$K$2-LEN(SOURCE!I2200) &gt;= 0, REPT(" ",lookups!$K$2-LEN(SOURCE!I2200)), "")&amp;
      SOURCE!K2200&amp;      IF(lookups!$L$2-LEN(SOURCE!K2200) &gt;= 0, REPT(" ",lookups!$M$2-LEN(SOURCE!K2200)), "")&amp;
" | "&amp; SOURCE!L2200&amp;      IF(lookups!$O$2-LEN(SOURCE!L2200) &gt;= 0, REPT(" ",lookups!$O$2-LEN(SOURCE!L2200)), "")&amp;
" | "&amp; SOURCE!M2200&amp;      IF(lookups!$P$2-LEN(SOURCE!M2200) &gt;= 0, REPT(" ",lookups!$P$2-LEN(SOURCE!M2200)), "")&amp;
      "},"&amp;IF(SOURCE!O2200&lt;&gt;"",""&amp;SOURCE!O2200,"")
 )
)
)</f>
        <v>/* 2156 */  { fnSettingsDispFormatGrp1Lo,   TM_VALUE,                    "IPGRP1x",                                     "IPGRP1x",                                     (0 &lt;&lt; TAM_MAX_BITS) |     9, CAT_FNCT | SLS_ENABLED   | US_ENABLED   | EIM_DISABLED | PTP_NUMBER_8     },</v>
      </c>
    </row>
    <row r="2201" spans="1:1">
      <c r="A2201" s="80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IF(lookups!$E$2-LEN(SOURCE!C2201) &gt;= 0, REPT(" ",lookups!$E$2-LEN(SOURCE!C2201)), "")&amp;
      SOURCE!D2201&amp;", "&amp; IF(lookups!$F$2-LEN(SOURCE!D2201) &gt;= 0, REPT(" ",lookups!$F$2-LEN(SOURCE!D2201)), "")&amp;
      SOURCE!E2201&amp;", "&amp; IF(lookups!$G$2-LEN(SOURCE!E2201) &gt;=0, REPT(" ",lookups!$G$2-LEN(SOURCE!E2201)), "")&amp;
      SOURCE!F2201&amp;", "&amp; IF(lookups!$H$2-LEN(SOURCE!F2201) &gt;= 0, REPT(" ",lookups!$H$2-LEN(SOURCE!F2201)+2), "")&amp;"("&amp;
      SUBSTITUTE(TEXT(SOURCE!G2201,"??0"),"  ","")&amp;" &lt;&lt; TAM_MAX_BITS) |"&amp; IF(lookups!$I$2-3 &gt;= 0, REPT(" ",MAX(1,lookups!$I$2-5+4+1-1-LEN(  IF(ISTEXT(SOURCE!H2201),SOURCE!H2201,  SUBSTITUTE(SUBSTITUTE(TEXT(SOURCE!H2201,"????0"),"  ","")," ",""))   ))), "")&amp;
       IF(ISTEXT(SOURCE!H2201),SOURCE!H2201, SUBSTITUTE(SUBSTITUTE(TEXT(SOURCE!H2201,"????0"),"  ","")," ",""))   &amp;","&amp; IF(lookups!$J$2-3 &gt;= 0, REPT(" ",lookups!$J$2-3-5), "")&amp;
      SOURCE!I2201&amp;
" | "&amp; IF(lookups!$K$2-LEN(SOURCE!I2201) &gt;= 0, REPT(" ",lookups!$K$2-LEN(SOURCE!I2201)), "")&amp;
      SOURCE!J2201&amp;      IF(lookups!$L$2-LEN(SOURCE!J2201) &gt;= 0, REPT(" ",lookups!$L$2-LEN(SOURCE!J2201)), "")&amp;
" | "&amp; IF(lookups!$K$2-LEN(SOURCE!I2201) &gt;= 0, REPT(" ",lookups!$K$2-LEN(SOURCE!I2201)), "")&amp;
      SOURCE!K2201&amp;      IF(lookups!$L$2-LEN(SOURCE!K2201) &gt;= 0, REPT(" ",lookups!$M$2-LEN(SOURCE!K2201)), "")&amp;
" | "&amp; SOURCE!L2201&amp;      IF(lookups!$O$2-LEN(SOURCE!L2201) &gt;= 0, REPT(" ",lookups!$O$2-LEN(SOURCE!L2201)), "")&amp;
" | "&amp; SOURCE!M2201&amp;      IF(lookups!$P$2-LEN(SOURCE!M2201) &gt;= 0, REPT(" ",lookups!$P$2-LEN(SOURCE!M2201)), "")&amp;
      "},"&amp;IF(SOURCE!O2201&lt;&gt;"",""&amp;SOURCE!O2201,"")
 )
)
)</f>
        <v>/* 2157 */  { fnSettingsDispFormatGrp1L,    TM_VALUE,                    "IPGRP1",                                      "IPGRP1",                                      (0 &lt;&lt; TAM_MAX_BITS) |     9, CAT_FNCT | SLS_ENABLED   | US_ENABLED   | EIM_DISABLED | PTP_NUMBER_8     },</v>
      </c>
    </row>
    <row r="2202" spans="1:1">
      <c r="A2202" s="80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IF(lookups!$E$2-LEN(SOURCE!C2202) &gt;= 0, REPT(" ",lookups!$E$2-LEN(SOURCE!C2202)), "")&amp;
      SOURCE!D2202&amp;", "&amp; IF(lookups!$F$2-LEN(SOURCE!D2202) &gt;= 0, REPT(" ",lookups!$F$2-LEN(SOURCE!D2202)), "")&amp;
      SOURCE!E2202&amp;", "&amp; IF(lookups!$G$2-LEN(SOURCE!E2202) &gt;=0, REPT(" ",lookups!$G$2-LEN(SOURCE!E2202)), "")&amp;
      SOURCE!F2202&amp;", "&amp; IF(lookups!$H$2-LEN(SOURCE!F2202) &gt;= 0, REPT(" ",lookups!$H$2-LEN(SOURCE!F2202)+2), "")&amp;"("&amp;
      SUBSTITUTE(TEXT(SOURCE!G2202,"??0"),"  ","")&amp;" &lt;&lt; TAM_MAX_BITS) |"&amp; IF(lookups!$I$2-3 &gt;= 0, REPT(" ",MAX(1,lookups!$I$2-5+4+1-1-LEN(  IF(ISTEXT(SOURCE!H2202),SOURCE!H2202,  SUBSTITUTE(SUBSTITUTE(TEXT(SOURCE!H2202,"????0"),"  ","")," ",""))   ))), "")&amp;
       IF(ISTEXT(SOURCE!H2202),SOURCE!H2202, SUBSTITUTE(SUBSTITUTE(TEXT(SOURCE!H2202,"????0"),"  ","")," ",""))   &amp;","&amp; IF(lookups!$J$2-3 &gt;= 0, REPT(" ",lookups!$J$2-3-5), "")&amp;
      SOURCE!I2202&amp;
" | "&amp; IF(lookups!$K$2-LEN(SOURCE!I2202) &gt;= 0, REPT(" ",lookups!$K$2-LEN(SOURCE!I2202)), "")&amp;
      SOURCE!J2202&amp;      IF(lookups!$L$2-LEN(SOURCE!J2202) &gt;= 0, REPT(" ",lookups!$L$2-LEN(SOURCE!J2202)), "")&amp;
" | "&amp; IF(lookups!$K$2-LEN(SOURCE!I2202) &gt;= 0, REPT(" ",lookups!$K$2-LEN(SOURCE!I2202)), "")&amp;
      SOURCE!K2202&amp;      IF(lookups!$L$2-LEN(SOURCE!K2202) &gt;= 0, REPT(" ",lookups!$M$2-LEN(SOURCE!K2202)), "")&amp;
" | "&amp; SOURCE!L2202&amp;      IF(lookups!$O$2-LEN(SOURCE!L2202) &gt;= 0, REPT(" ",lookups!$O$2-LEN(SOURCE!L2202)), "")&amp;
" | "&amp; SOURCE!M2202&amp;      IF(lookups!$P$2-LEN(SOURCE!M2202) &gt;= 0, REPT(" ",lookups!$P$2-LEN(SOURCE!M2202)), "")&amp;
      "},"&amp;IF(SOURCE!O2202&lt;&gt;"",""&amp;SOURCE!O2202,"")
 )
)
)</f>
        <v>/* 2158 */  { fnSettingsDispFormatGrpR,     TM_VALUE,                    "FPGRP",                                       "FPGRP",                                       (2 &lt;&lt; TAM_MAX_BITS) |     9, CAT_FNCT | SLS_ENABLED   | US_ENABLED   | EIM_DISABLED | PTP_NUMBER_8     },</v>
      </c>
    </row>
    <row r="2203" spans="1:1">
      <c r="A2203" s="80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IF(lookups!$E$2-LEN(SOURCE!C2203) &gt;= 0, REPT(" ",lookups!$E$2-LEN(SOURCE!C2203)), "")&amp;
      SOURCE!D2203&amp;", "&amp; IF(lookups!$F$2-LEN(SOURCE!D2203) &gt;= 0, REPT(" ",lookups!$F$2-LEN(SOURCE!D2203)), "")&amp;
      SOURCE!E2203&amp;", "&amp; IF(lookups!$G$2-LEN(SOURCE!E2203) &gt;=0, REPT(" ",lookups!$G$2-LEN(SOURCE!E2203)), "")&amp;
      SOURCE!F2203&amp;", "&amp; IF(lookups!$H$2-LEN(SOURCE!F2203) &gt;= 0, REPT(" ",lookups!$H$2-LEN(SOURCE!F2203)+2), "")&amp;"("&amp;
      SUBSTITUTE(TEXT(SOURCE!G2203,"??0"),"  ","")&amp;" &lt;&lt; TAM_MAX_BITS) |"&amp; IF(lookups!$I$2-3 &gt;= 0, REPT(" ",MAX(1,lookups!$I$2-5+4+1-1-LEN(  IF(ISTEXT(SOURCE!H2203),SOURCE!H2203,  SUBSTITUTE(SUBSTITUTE(TEXT(SOURCE!H2203,"????0"),"  ","")," ",""))   ))), "")&amp;
       IF(ISTEXT(SOURCE!H2203),SOURCE!H2203, SUBSTITUTE(SUBSTITUTE(TEXT(SOURCE!H2203,"????0"),"  ","")," ",""))   &amp;","&amp; IF(lookups!$J$2-3 &gt;= 0, REPT(" ",lookups!$J$2-3-5), "")&amp;
      SOURCE!I2203&amp;
" | "&amp; IF(lookups!$K$2-LEN(SOURCE!I2203) &gt;= 0, REPT(" ",lookups!$K$2-LEN(SOURCE!I2203)), "")&amp;
      SOURCE!J2203&amp;      IF(lookups!$L$2-LEN(SOURCE!J2203) &gt;= 0, REPT(" ",lookups!$L$2-LEN(SOURCE!J2203)), "")&amp;
" | "&amp; IF(lookups!$K$2-LEN(SOURCE!I2203) &gt;= 0, REPT(" ",lookups!$K$2-LEN(SOURCE!I2203)), "")&amp;
      SOURCE!K2203&amp;      IF(lookups!$L$2-LEN(SOURCE!K2203) &gt;= 0, REPT(" ",lookups!$M$2-LEN(SOURCE!K2203)), "")&amp;
" | "&amp; SOURCE!L2203&amp;      IF(lookups!$O$2-LEN(SOURCE!L2203) &gt;= 0, REPT(" ",lookups!$O$2-LEN(SOURCE!L2203)), "")&amp;
" | "&amp; SOURCE!M2203&amp;      IF(lookups!$P$2-LEN(SOURCE!M2203) &gt;= 0, REPT(" ",lookups!$P$2-LEN(SOURCE!M2203)), "")&amp;
      "},"&amp;IF(SOURCE!O2203&lt;&gt;"",""&amp;SOURCE!O2203,"")
 )
)
)</f>
        <v>/* 2159 */  { fnMenuGapL,                   MNU_GAP_L,                   "IPART",                                       "IPART",                                       (0 &lt;&lt; TAM_MAX_BITS) |     0, CAT_NONE | SLS_UNCHANGED | US_UNCHANGED | EIM_DISABLED | PTP_DISABLED     },</v>
      </c>
    </row>
    <row r="2204" spans="1:1">
      <c r="A2204" s="80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IF(lookups!$E$2-LEN(SOURCE!C2204) &gt;= 0, REPT(" ",lookups!$E$2-LEN(SOURCE!C2204)), "")&amp;
      SOURCE!D2204&amp;", "&amp; IF(lookups!$F$2-LEN(SOURCE!D2204) &gt;= 0, REPT(" ",lookups!$F$2-LEN(SOURCE!D2204)), "")&amp;
      SOURCE!E2204&amp;", "&amp; IF(lookups!$G$2-LEN(SOURCE!E2204) &gt;=0, REPT(" ",lookups!$G$2-LEN(SOURCE!E2204)), "")&amp;
      SOURCE!F2204&amp;", "&amp; IF(lookups!$H$2-LEN(SOURCE!F2204) &gt;= 0, REPT(" ",lookups!$H$2-LEN(SOURCE!F2204)+2), "")&amp;"("&amp;
      SUBSTITUTE(TEXT(SOURCE!G2204,"??0"),"  ","")&amp;" &lt;&lt; TAM_MAX_BITS) |"&amp; IF(lookups!$I$2-3 &gt;= 0, REPT(" ",MAX(1,lookups!$I$2-5+4+1-1-LEN(  IF(ISTEXT(SOURCE!H2204),SOURCE!H2204,  SUBSTITUTE(SUBSTITUTE(TEXT(SOURCE!H2204,"????0"),"  ","")," ",""))   ))), "")&amp;
       IF(ISTEXT(SOURCE!H2204),SOURCE!H2204, SUBSTITUTE(SUBSTITUTE(TEXT(SOURCE!H2204,"????0"),"  ","")," ",""))   &amp;","&amp; IF(lookups!$J$2-3 &gt;= 0, REPT(" ",lookups!$J$2-3-5), "")&amp;
      SOURCE!I2204&amp;
" | "&amp; IF(lookups!$K$2-LEN(SOURCE!I2204) &gt;= 0, REPT(" ",lookups!$K$2-LEN(SOURCE!I2204)), "")&amp;
      SOURCE!J2204&amp;      IF(lookups!$L$2-LEN(SOURCE!J2204) &gt;= 0, REPT(" ",lookups!$L$2-LEN(SOURCE!J2204)), "")&amp;
" | "&amp; IF(lookups!$K$2-LEN(SOURCE!I2204) &gt;= 0, REPT(" ",lookups!$K$2-LEN(SOURCE!I2204)), "")&amp;
      SOURCE!K2204&amp;      IF(lookups!$L$2-LEN(SOURCE!K2204) &gt;= 0, REPT(" ",lookups!$M$2-LEN(SOURCE!K2204)), "")&amp;
" | "&amp; SOURCE!L2204&amp;      IF(lookups!$O$2-LEN(SOURCE!L2204) &gt;= 0, REPT(" ",lookups!$O$2-LEN(SOURCE!L2204)), "")&amp;
" | "&amp; SOURCE!M2204&amp;      IF(lookups!$P$2-LEN(SOURCE!M2204) &gt;= 0, REPT(" ",lookups!$P$2-LEN(SOURCE!M2204)), "")&amp;
      "},"&amp;IF(SOURCE!O2204&lt;&gt;"",""&amp;SOURCE!O2204,"")
 )
)
)</f>
        <v>/* 2160 */  { fnMenuGapRX,                  MNU_GAP_RX,                  "RADIX",                                       "RADIX",                                       (0 &lt;&lt; TAM_MAX_BITS) |     0, CAT_NONE | SLS_UNCHANGED | US_UNCHANGED | EIM_DISABLED | PTP_DISABLED     },</v>
      </c>
    </row>
    <row r="2205" spans="1:1">
      <c r="A2205" s="80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IF(lookups!$E$2-LEN(SOURCE!C2205) &gt;= 0, REPT(" ",lookups!$E$2-LEN(SOURCE!C2205)), "")&amp;
      SOURCE!D2205&amp;", "&amp; IF(lookups!$F$2-LEN(SOURCE!D2205) &gt;= 0, REPT(" ",lookups!$F$2-LEN(SOURCE!D2205)), "")&amp;
      SOURCE!E2205&amp;", "&amp; IF(lookups!$G$2-LEN(SOURCE!E2205) &gt;=0, REPT(" ",lookups!$G$2-LEN(SOURCE!E2205)), "")&amp;
      SOURCE!F2205&amp;", "&amp; IF(lookups!$H$2-LEN(SOURCE!F2205) &gt;= 0, REPT(" ",lookups!$H$2-LEN(SOURCE!F2205)+2), "")&amp;"("&amp;
      SUBSTITUTE(TEXT(SOURCE!G2205,"??0"),"  ","")&amp;" &lt;&lt; TAM_MAX_BITS) |"&amp; IF(lookups!$I$2-3 &gt;= 0, REPT(" ",MAX(1,lookups!$I$2-5+4+1-1-LEN(  IF(ISTEXT(SOURCE!H2205),SOURCE!H2205,  SUBSTITUTE(SUBSTITUTE(TEXT(SOURCE!H2205,"????0"),"  ","")," ",""))   ))), "")&amp;
       IF(ISTEXT(SOURCE!H2205),SOURCE!H2205, SUBSTITUTE(SUBSTITUTE(TEXT(SOURCE!H2205,"????0"),"  ","")," ",""))   &amp;","&amp; IF(lookups!$J$2-3 &gt;= 0, REPT(" ",lookups!$J$2-3-5), "")&amp;
      SOURCE!I2205&amp;
" | "&amp; IF(lookups!$K$2-LEN(SOURCE!I2205) &gt;= 0, REPT(" ",lookups!$K$2-LEN(SOURCE!I2205)), "")&amp;
      SOURCE!J2205&amp;      IF(lookups!$L$2-LEN(SOURCE!J2205) &gt;= 0, REPT(" ",lookups!$L$2-LEN(SOURCE!J2205)), "")&amp;
" | "&amp; IF(lookups!$K$2-LEN(SOURCE!I2205) &gt;= 0, REPT(" ",lookups!$K$2-LEN(SOURCE!I2205)), "")&amp;
      SOURCE!K2205&amp;      IF(lookups!$L$2-LEN(SOURCE!K2205) &gt;= 0, REPT(" ",lookups!$M$2-LEN(SOURCE!K2205)), "")&amp;
" | "&amp; SOURCE!L2205&amp;      IF(lookups!$O$2-LEN(SOURCE!L2205) &gt;= 0, REPT(" ",lookups!$O$2-LEN(SOURCE!L2205)), "")&amp;
" | "&amp; SOURCE!M2205&amp;      IF(lookups!$P$2-LEN(SOURCE!M2205) &gt;= 0, REPT(" ",lookups!$P$2-LEN(SOURCE!M2205)), "")&amp;
      "},"&amp;IF(SOURCE!O2205&lt;&gt;"",""&amp;SOURCE!O2205,"")
 )
)
)</f>
        <v>/* 2161 */  { fnMenuGapR,                   MNU_GAP_R,                   "FPART",                                       "FPART",                                       (0 &lt;&lt; TAM_MAX_BITS) |     0, CAT_NONE | SLS_UNCHANGED | US_UNCHANGED | EIM_DISABLED | PTP_DISABLED     },</v>
      </c>
    </row>
    <row r="2206" spans="1:1">
      <c r="A2206" s="80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IF(lookups!$E$2-LEN(SOURCE!C2206) &gt;= 0, REPT(" ",lookups!$E$2-LEN(SOURCE!C2206)), "")&amp;
      SOURCE!D2206&amp;", "&amp; IF(lookups!$F$2-LEN(SOURCE!D2206) &gt;= 0, REPT(" ",lookups!$F$2-LEN(SOURCE!D2206)), "")&amp;
      SOURCE!E2206&amp;", "&amp; IF(lookups!$G$2-LEN(SOURCE!E2206) &gt;=0, REPT(" ",lookups!$G$2-LEN(SOURCE!E2206)), "")&amp;
      SOURCE!F2206&amp;", "&amp; IF(lookups!$H$2-LEN(SOURCE!F2206) &gt;= 0, REPT(" ",lookups!$H$2-LEN(SOURCE!F2206)+2), "")&amp;"("&amp;
      SUBSTITUTE(TEXT(SOURCE!G2206,"??0"),"  ","")&amp;" &lt;&lt; TAM_MAX_BITS) |"&amp; IF(lookups!$I$2-3 &gt;= 0, REPT(" ",MAX(1,lookups!$I$2-5+4+1-1-LEN(  IF(ISTEXT(SOURCE!H2206),SOURCE!H2206,  SUBSTITUTE(SUBSTITUTE(TEXT(SOURCE!H2206,"????0"),"  ","")," ",""))   ))), "")&amp;
       IF(ISTEXT(SOURCE!H2206),SOURCE!H2206, SUBSTITUTE(SUBSTITUTE(TEXT(SOURCE!H2206,"????0"),"  ","")," ",""))   &amp;","&amp; IF(lookups!$J$2-3 &gt;= 0, REPT(" ",lookups!$J$2-3-5), "")&amp;
      SOURCE!I2206&amp;
" | "&amp; IF(lookups!$K$2-LEN(SOURCE!I2206) &gt;= 0, REPT(" ",lookups!$K$2-LEN(SOURCE!I2206)), "")&amp;
      SOURCE!J2206&amp;      IF(lookups!$L$2-LEN(SOURCE!J2206) &gt;= 0, REPT(" ",lookups!$L$2-LEN(SOURCE!J2206)), "")&amp;
" | "&amp; IF(lookups!$K$2-LEN(SOURCE!I2206) &gt;= 0, REPT(" ",lookups!$K$2-LEN(SOURCE!I2206)), "")&amp;
      SOURCE!K2206&amp;      IF(lookups!$L$2-LEN(SOURCE!K2206) &gt;= 0, REPT(" ",lookups!$M$2-LEN(SOURCE!K2206)), "")&amp;
" | "&amp; SOURCE!L2206&amp;      IF(lookups!$O$2-LEN(SOURCE!L2206) &gt;= 0, REPT(" ",lookups!$O$2-LEN(SOURCE!L2206)), "")&amp;
" | "&amp; SOURCE!M2206&amp;      IF(lookups!$P$2-LEN(SOURCE!M2206) &gt;= 0, REPT(" ",lookups!$P$2-LEN(SOURCE!M2206)), "")&amp;
      "},"&amp;IF(SOURCE!O2206&lt;&gt;"",""&amp;SOURCE!O2206,"")
 )
)
)</f>
        <v>/* 2162 */  { fnKeysManagement,             USER_MENG,                   "M.ENG",                                       "M.ENG",                                       (0 &lt;&lt; TAM_MAX_BITS) |     0, CAT_FNCT | SLS_UNCHANGED | US_UNCHANGED | EIM_DISABLED | PTP_DISABLED     },</v>
      </c>
    </row>
    <row r="2207" spans="1:1">
      <c r="A2207" s="80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IF(lookups!$E$2-LEN(SOURCE!C2207) &gt;= 0, REPT(" ",lookups!$E$2-LEN(SOURCE!C2207)), "")&amp;
      SOURCE!D2207&amp;", "&amp; IF(lookups!$F$2-LEN(SOURCE!D2207) &gt;= 0, REPT(" ",lookups!$F$2-LEN(SOURCE!D2207)), "")&amp;
      SOURCE!E2207&amp;", "&amp; IF(lookups!$G$2-LEN(SOURCE!E2207) &gt;=0, REPT(" ",lookups!$G$2-LEN(SOURCE!E2207)), "")&amp;
      SOURCE!F2207&amp;", "&amp; IF(lookups!$H$2-LEN(SOURCE!F2207) &gt;= 0, REPT(" ",lookups!$H$2-LEN(SOURCE!F2207)+2), "")&amp;"("&amp;
      SUBSTITUTE(TEXT(SOURCE!G2207,"??0"),"  ","")&amp;" &lt;&lt; TAM_MAX_BITS) |"&amp; IF(lookups!$I$2-3 &gt;= 0, REPT(" ",MAX(1,lookups!$I$2-5+4+1-1-LEN(  IF(ISTEXT(SOURCE!H2207),SOURCE!H2207,  SUBSTITUTE(SUBSTITUTE(TEXT(SOURCE!H2207,"????0"),"  ","")," ",""))   ))), "")&amp;
       IF(ISTEXT(SOURCE!H2207),SOURCE!H2207, SUBSTITUTE(SUBSTITUTE(TEXT(SOURCE!H2207,"????0"),"  ","")," ",""))   &amp;","&amp; IF(lookups!$J$2-3 &gt;= 0, REPT(" ",lookups!$J$2-3-5), "")&amp;
      SOURCE!I2207&amp;
" | "&amp; IF(lookups!$K$2-LEN(SOURCE!I2207) &gt;= 0, REPT(" ",lookups!$K$2-LEN(SOURCE!I2207)), "")&amp;
      SOURCE!J2207&amp;      IF(lookups!$L$2-LEN(SOURCE!J2207) &gt;= 0, REPT(" ",lookups!$L$2-LEN(SOURCE!J2207)), "")&amp;
" | "&amp; IF(lookups!$K$2-LEN(SOURCE!I2207) &gt;= 0, REPT(" ",lookups!$K$2-LEN(SOURCE!I2207)), "")&amp;
      SOURCE!K2207&amp;      IF(lookups!$L$2-LEN(SOURCE!K2207) &gt;= 0, REPT(" ",lookups!$M$2-LEN(SOURCE!K2207)), "")&amp;
" | "&amp; SOURCE!L2207&amp;      IF(lookups!$O$2-LEN(SOURCE!L2207) &gt;= 0, REPT(" ",lookups!$O$2-LEN(SOURCE!L2207)), "")&amp;
" | "&amp; SOURCE!M2207&amp;      IF(lookups!$P$2-LEN(SOURCE!M2207) &gt;= 0, REPT(" ",lookups!$P$2-LEN(SOURCE!M2207)), "")&amp;
      "},"&amp;IF(SOURCE!O2207&lt;&gt;"",""&amp;SOURCE!O2207,"")
 )
)
)</f>
        <v>/* 2163 */  { fnKeysManagement,             USER_MFIN,                   "M.FIN",                                       "M.FIN",                                       (0 &lt;&lt; TAM_MAX_BITS) |     0, CAT_FNCT | SLS_UNCHANGED | US_UNCHANGED | EIM_DISABLED | PTP_DISABLED     },</v>
      </c>
    </row>
    <row r="2208" spans="1:1">
      <c r="A2208" s="80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IF(lookups!$E$2-LEN(SOURCE!C2208) &gt;= 0, REPT(" ",lookups!$E$2-LEN(SOURCE!C2208)), "")&amp;
      SOURCE!D2208&amp;", "&amp; IF(lookups!$F$2-LEN(SOURCE!D2208) &gt;= 0, REPT(" ",lookups!$F$2-LEN(SOURCE!D2208)), "")&amp;
      SOURCE!E2208&amp;", "&amp; IF(lookups!$G$2-LEN(SOURCE!E2208) &gt;=0, REPT(" ",lookups!$G$2-LEN(SOURCE!E2208)), "")&amp;
      SOURCE!F2208&amp;", "&amp; IF(lookups!$H$2-LEN(SOURCE!F2208) &gt;= 0, REPT(" ",lookups!$H$2-LEN(SOURCE!F2208)+2), "")&amp;"("&amp;
      SUBSTITUTE(TEXT(SOURCE!G2208,"??0"),"  ","")&amp;" &lt;&lt; TAM_MAX_BITS) |"&amp; IF(lookups!$I$2-3 &gt;= 0, REPT(" ",MAX(1,lookups!$I$2-5+4+1-1-LEN(  IF(ISTEXT(SOURCE!H2208),SOURCE!H2208,  SUBSTITUTE(SUBSTITUTE(TEXT(SOURCE!H2208,"????0"),"  ","")," ",""))   ))), "")&amp;
       IF(ISTEXT(SOURCE!H2208),SOURCE!H2208, SUBSTITUTE(SUBSTITUTE(TEXT(SOURCE!H2208,"????0"),"  ","")," ",""))   &amp;","&amp; IF(lookups!$J$2-3 &gt;= 0, REPT(" ",lookups!$J$2-3-5), "")&amp;
      SOURCE!I2208&amp;
" | "&amp; IF(lookups!$K$2-LEN(SOURCE!I2208) &gt;= 0, REPT(" ",lookups!$K$2-LEN(SOURCE!I2208)), "")&amp;
      SOURCE!J2208&amp;      IF(lookups!$L$2-LEN(SOURCE!J2208) &gt;= 0, REPT(" ",lookups!$L$2-LEN(SOURCE!J2208)), "")&amp;
" | "&amp; IF(lookups!$K$2-LEN(SOURCE!I2208) &gt;= 0, REPT(" ",lookups!$K$2-LEN(SOURCE!I2208)), "")&amp;
      SOURCE!K2208&amp;      IF(lookups!$L$2-LEN(SOURCE!K2208) &gt;= 0, REPT(" ",lookups!$M$2-LEN(SOURCE!K2208)), "")&amp;
" | "&amp; SOURCE!L2208&amp;      IF(lookups!$O$2-LEN(SOURCE!L2208) &gt;= 0, REPT(" ",lookups!$O$2-LEN(SOURCE!L2208)), "")&amp;
" | "&amp; SOURCE!M2208&amp;      IF(lookups!$P$2-LEN(SOURCE!M2208) &gt;= 0, REPT(" ",lookups!$P$2-LEN(SOURCE!M2208)), "")&amp;
      "},"&amp;IF(SOURCE!O2208&lt;&gt;"",""&amp;SOURCE!O2208,"")
 )
)
)</f>
        <v>/* 2164 */  { fnKeysManagement,             USER_MCPX,                   "M.CPX",                                       "M.CPX",                                       (0 &lt;&lt; TAM_MAX_BITS) |     0, CAT_FNCT | SLS_UNCHANGED | US_UNCHANGED | EIM_DISABLED | PTP_DISABLED     },</v>
      </c>
    </row>
    <row r="2209" spans="1:1">
      <c r="A2209" s="80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IF(lookups!$E$2-LEN(SOURCE!C2209) &gt;= 0, REPT(" ",lookups!$E$2-LEN(SOURCE!C2209)), "")&amp;
      SOURCE!D2209&amp;", "&amp; IF(lookups!$F$2-LEN(SOURCE!D2209) &gt;= 0, REPT(" ",lookups!$F$2-LEN(SOURCE!D2209)), "")&amp;
      SOURCE!E2209&amp;", "&amp; IF(lookups!$G$2-LEN(SOURCE!E2209) &gt;=0, REPT(" ",lookups!$G$2-LEN(SOURCE!E2209)), "")&amp;
      SOURCE!F2209&amp;", "&amp; IF(lookups!$H$2-LEN(SOURCE!F2209) &gt;= 0, REPT(" ",lookups!$H$2-LEN(SOURCE!F2209)+2), "")&amp;"("&amp;
      SUBSTITUTE(TEXT(SOURCE!G2209,"??0"),"  ","")&amp;" &lt;&lt; TAM_MAX_BITS) |"&amp; IF(lookups!$I$2-3 &gt;= 0, REPT(" ",MAX(1,lookups!$I$2-5+4+1-1-LEN(  IF(ISTEXT(SOURCE!H2209),SOURCE!H2209,  SUBSTITUTE(SUBSTITUTE(TEXT(SOURCE!H2209,"????0"),"  ","")," ",""))   ))), "")&amp;
       IF(ISTEXT(SOURCE!H2209),SOURCE!H2209, SUBSTITUTE(SUBSTITUTE(TEXT(SOURCE!H2209,"????0"),"  ","")," ",""))   &amp;","&amp; IF(lookups!$J$2-3 &gt;= 0, REPT(" ",lookups!$J$2-3-5), "")&amp;
      SOURCE!I2209&amp;
" | "&amp; IF(lookups!$K$2-LEN(SOURCE!I2209) &gt;= 0, REPT(" ",lookups!$K$2-LEN(SOURCE!I2209)), "")&amp;
      SOURCE!J2209&amp;      IF(lookups!$L$2-LEN(SOURCE!J2209) &gt;= 0, REPT(" ",lookups!$L$2-LEN(SOURCE!J2209)), "")&amp;
" | "&amp; IF(lookups!$K$2-LEN(SOURCE!I2209) &gt;= 0, REPT(" ",lookups!$K$2-LEN(SOURCE!I2209)), "")&amp;
      SOURCE!K2209&amp;      IF(lookups!$L$2-LEN(SOURCE!K2209) &gt;= 0, REPT(" ",lookups!$M$2-LEN(SOURCE!K2209)), "")&amp;
" | "&amp; SOURCE!L2209&amp;      IF(lookups!$O$2-LEN(SOURCE!L2209) &gt;= 0, REPT(" ",lookups!$O$2-LEN(SOURCE!L2209)), "")&amp;
" | "&amp; SOURCE!M2209&amp;      IF(lookups!$P$2-LEN(SOURCE!M2209) &gt;= 0, REPT(" ",lookups!$P$2-LEN(SOURCE!M2209)), "")&amp;
      "},"&amp;IF(SOURCE!O2209&lt;&gt;"",""&amp;SOURCE!O2209,"")
 )
)
)</f>
        <v>/* 2165 */  { addItemToBuffer,              ITM_op_j_SIGN,               "op_" STD_op_i,                                STD_op_i,                                      (0 &lt;&lt; TAM_MAX_BITS) |     0, CAT_NONE | SLS_UNCHANGED | US_UNCHANGED | EIM_DISABLED | PTP_DISABLED     },</v>
      </c>
    </row>
    <row r="2210" spans="1:1">
      <c r="A2210" s="80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IF(lookups!$E$2-LEN(SOURCE!C2210) &gt;= 0, REPT(" ",lookups!$E$2-LEN(SOURCE!C2210)), "")&amp;
      SOURCE!D2210&amp;", "&amp; IF(lookups!$F$2-LEN(SOURCE!D2210) &gt;= 0, REPT(" ",lookups!$F$2-LEN(SOURCE!D2210)), "")&amp;
      SOURCE!E2210&amp;", "&amp; IF(lookups!$G$2-LEN(SOURCE!E2210) &gt;=0, REPT(" ",lookups!$G$2-LEN(SOURCE!E2210)), "")&amp;
      SOURCE!F2210&amp;", "&amp; IF(lookups!$H$2-LEN(SOURCE!F2210) &gt;= 0, REPT(" ",lookups!$H$2-LEN(SOURCE!F2210)+2), "")&amp;"("&amp;
      SUBSTITUTE(TEXT(SOURCE!G2210,"??0"),"  ","")&amp;" &lt;&lt; TAM_MAX_BITS) |"&amp; IF(lookups!$I$2-3 &gt;= 0, REPT(" ",MAX(1,lookups!$I$2-5+4+1-1-LEN(  IF(ISTEXT(SOURCE!H2210),SOURCE!H2210,  SUBSTITUTE(SUBSTITUTE(TEXT(SOURCE!H2210,"????0"),"  ","")," ",""))   ))), "")&amp;
       IF(ISTEXT(SOURCE!H2210),SOURCE!H2210, SUBSTITUTE(SUBSTITUTE(TEXT(SOURCE!H2210,"????0"),"  ","")," ",""))   &amp;","&amp; IF(lookups!$J$2-3 &gt;= 0, REPT(" ",lookups!$J$2-3-5), "")&amp;
      SOURCE!I2210&amp;
" | "&amp; IF(lookups!$K$2-LEN(SOURCE!I2210) &gt;= 0, REPT(" ",lookups!$K$2-LEN(SOURCE!I2210)), "")&amp;
      SOURCE!J2210&amp;      IF(lookups!$L$2-LEN(SOURCE!J2210) &gt;= 0, REPT(" ",lookups!$L$2-LEN(SOURCE!J2210)), "")&amp;
" | "&amp; IF(lookups!$K$2-LEN(SOURCE!I2210) &gt;= 0, REPT(" ",lookups!$K$2-LEN(SOURCE!I2210)), "")&amp;
      SOURCE!K2210&amp;      IF(lookups!$L$2-LEN(SOURCE!K2210) &gt;= 0, REPT(" ",lookups!$M$2-LEN(SOURCE!K2210)), "")&amp;
" | "&amp; SOURCE!L2210&amp;      IF(lookups!$O$2-LEN(SOURCE!L2210) &gt;= 0, REPT(" ",lookups!$O$2-LEN(SOURCE!L2210)), "")&amp;
" | "&amp; SOURCE!M2210&amp;      IF(lookups!$P$2-LEN(SOURCE!M2210) &gt;= 0, REPT(" ",lookups!$P$2-LEN(SOURCE!M2210)), "")&amp;
      "},"&amp;IF(SOURCE!O2210&lt;&gt;"",""&amp;SOURCE!O2210,"")
 )
)
)</f>
        <v>/* 2166 */  { addItemToBuffer,              ITM_poly_SIGN,               "cubic",                                       "cubic",                                       (0 &lt;&lt; TAM_MAX_BITS) |     0, CAT_NONE | SLS_UNCHANGED | US_UNCHANGED | EIM_DISABLED | PTP_DISABLED     },</v>
      </c>
    </row>
    <row r="2211" spans="1:1">
      <c r="A2211" s="80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IF(lookups!$E$2-LEN(SOURCE!C2211) &gt;= 0, REPT(" ",lookups!$E$2-LEN(SOURCE!C2211)), "")&amp;
      SOURCE!D2211&amp;", "&amp; IF(lookups!$F$2-LEN(SOURCE!D2211) &gt;= 0, REPT(" ",lookups!$F$2-LEN(SOURCE!D2211)), "")&amp;
      SOURCE!E2211&amp;", "&amp; IF(lookups!$G$2-LEN(SOURCE!E2211) &gt;=0, REPT(" ",lookups!$G$2-LEN(SOURCE!E2211)), "")&amp;
      SOURCE!F2211&amp;", "&amp; IF(lookups!$H$2-LEN(SOURCE!F2211) &gt;= 0, REPT(" ",lookups!$H$2-LEN(SOURCE!F2211)+2), "")&amp;"("&amp;
      SUBSTITUTE(TEXT(SOURCE!G2211,"??0"),"  ","")&amp;" &lt;&lt; TAM_MAX_BITS) |"&amp; IF(lookups!$I$2-3 &gt;= 0, REPT(" ",MAX(1,lookups!$I$2-5+4+1-1-LEN(  IF(ISTEXT(SOURCE!H2211),SOURCE!H2211,  SUBSTITUTE(SUBSTITUTE(TEXT(SOURCE!H2211,"????0"),"  ","")," ",""))   ))), "")&amp;
       IF(ISTEXT(SOURCE!H2211),SOURCE!H2211, SUBSTITUTE(SUBSTITUTE(TEXT(SOURCE!H2211,"????0"),"  ","")," ",""))   &amp;","&amp; IF(lookups!$J$2-3 &gt;= 0, REPT(" ",lookups!$J$2-3-5), "")&amp;
      SOURCE!I2211&amp;
" | "&amp; IF(lookups!$K$2-LEN(SOURCE!I2211) &gt;= 0, REPT(" ",lookups!$K$2-LEN(SOURCE!I2211)), "")&amp;
      SOURCE!J2211&amp;      IF(lookups!$L$2-LEN(SOURCE!J2211) &gt;= 0, REPT(" ",lookups!$L$2-LEN(SOURCE!J2211)), "")&amp;
" | "&amp; IF(lookups!$K$2-LEN(SOURCE!I2211) &gt;= 0, REPT(" ",lookups!$K$2-LEN(SOURCE!I2211)), "")&amp;
      SOURCE!K2211&amp;      IF(lookups!$L$2-LEN(SOURCE!K2211) &gt;= 0, REPT(" ",lookups!$M$2-LEN(SOURCE!K2211)), "")&amp;
" | "&amp; SOURCE!L2211&amp;      IF(lookups!$O$2-LEN(SOURCE!L2211) &gt;= 0, REPT(" ",lookups!$O$2-LEN(SOURCE!L2211)), "")&amp;
" | "&amp; SOURCE!M2211&amp;      IF(lookups!$P$2-LEN(SOURCE!M2211) &gt;= 0, REPT(" ",lookups!$P$2-LEN(SOURCE!M2211)), "")&amp;
      "},"&amp;IF(SOURCE!O2211&lt;&gt;"",""&amp;SOURCE!O2211,"")
 )
)
)</f>
        <v>/* 2167 */  { fnCvtNmiMi,                   multiply,                    "nmi" STD_RIGHT_ARROW "mi.",                   "nmi" STD_RIGHT_ARROW "mi.",                   (0 &lt;&lt; TAM_MAX_BITS) |     0, CAT_NONE | SLS_ENABLED   | US_ENABLED   | EIM_DISABLED | PTP_NONE         },</v>
      </c>
    </row>
    <row r="2212" spans="1:1">
      <c r="A2212" s="80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IF(lookups!$E$2-LEN(SOURCE!C2212) &gt;= 0, REPT(" ",lookups!$E$2-LEN(SOURCE!C2212)), "")&amp;
      SOURCE!D2212&amp;", "&amp; IF(lookups!$F$2-LEN(SOURCE!D2212) &gt;= 0, REPT(" ",lookups!$F$2-LEN(SOURCE!D2212)), "")&amp;
      SOURCE!E2212&amp;", "&amp; IF(lookups!$G$2-LEN(SOURCE!E2212) &gt;=0, REPT(" ",lookups!$G$2-LEN(SOURCE!E2212)), "")&amp;
      SOURCE!F2212&amp;", "&amp; IF(lookups!$H$2-LEN(SOURCE!F2212) &gt;= 0, REPT(" ",lookups!$H$2-LEN(SOURCE!F2212)+2), "")&amp;"("&amp;
      SUBSTITUTE(TEXT(SOURCE!G2212,"??0"),"  ","")&amp;" &lt;&lt; TAM_MAX_BITS) |"&amp; IF(lookups!$I$2-3 &gt;= 0, REPT(" ",MAX(1,lookups!$I$2-5+4+1-1-LEN(  IF(ISTEXT(SOURCE!H2212),SOURCE!H2212,  SUBSTITUTE(SUBSTITUTE(TEXT(SOURCE!H2212,"????0"),"  ","")," ",""))   ))), "")&amp;
       IF(ISTEXT(SOURCE!H2212),SOURCE!H2212, SUBSTITUTE(SUBSTITUTE(TEXT(SOURCE!H2212,"????0"),"  ","")," ",""))   &amp;","&amp; IF(lookups!$J$2-3 &gt;= 0, REPT(" ",lookups!$J$2-3-5), "")&amp;
      SOURCE!I2212&amp;
" | "&amp; IF(lookups!$K$2-LEN(SOURCE!I2212) &gt;= 0, REPT(" ",lookups!$K$2-LEN(SOURCE!I2212)), "")&amp;
      SOURCE!J2212&amp;      IF(lookups!$L$2-LEN(SOURCE!J2212) &gt;= 0, REPT(" ",lookups!$L$2-LEN(SOURCE!J2212)), "")&amp;
" | "&amp; IF(lookups!$K$2-LEN(SOURCE!I2212) &gt;= 0, REPT(" ",lookups!$K$2-LEN(SOURCE!I2212)), "")&amp;
      SOURCE!K2212&amp;      IF(lookups!$L$2-LEN(SOURCE!K2212) &gt;= 0, REPT(" ",lookups!$M$2-LEN(SOURCE!K2212)), "")&amp;
" | "&amp; SOURCE!L2212&amp;      IF(lookups!$O$2-LEN(SOURCE!L2212) &gt;= 0, REPT(" ",lookups!$O$2-LEN(SOURCE!L2212)), "")&amp;
" | "&amp; SOURCE!M2212&amp;      IF(lookups!$P$2-LEN(SOURCE!M2212) &gt;= 0, REPT(" ",lookups!$P$2-LEN(SOURCE!M2212)), "")&amp;
      "},"&amp;IF(SOURCE!O2212&lt;&gt;"",""&amp;SOURCE!O2212,"")
 )
)
)</f>
        <v>/* 2168 */  { fnCvtNmiMi,                   divide,                      "mi." STD_RIGHT_ARROW "nmi",                   "mi." STD_RIGHT_ARROW "nmi",                   (0 &lt;&lt; TAM_MAX_BITS) |     0, CAT_NONE | SLS_ENABLED   | US_ENABLED   | EIM_DISABLED | PTP_NONE         },</v>
      </c>
    </row>
    <row r="2213" spans="1:1">
      <c r="A2213" s="80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IF(lookups!$E$2-LEN(SOURCE!C2213) &gt;= 0, REPT(" ",lookups!$E$2-LEN(SOURCE!C2213)), "")&amp;
      SOURCE!D2213&amp;", "&amp; IF(lookups!$F$2-LEN(SOURCE!D2213) &gt;= 0, REPT(" ",lookups!$F$2-LEN(SOURCE!D2213)), "")&amp;
      SOURCE!E2213&amp;", "&amp; IF(lookups!$G$2-LEN(SOURCE!E2213) &gt;=0, REPT(" ",lookups!$G$2-LEN(SOURCE!E2213)), "")&amp;
      SOURCE!F2213&amp;", "&amp; IF(lookups!$H$2-LEN(SOURCE!F2213) &gt;= 0, REPT(" ",lookups!$H$2-LEN(SOURCE!F2213)+2), "")&amp;"("&amp;
      SUBSTITUTE(TEXT(SOURCE!G2213,"??0"),"  ","")&amp;" &lt;&lt; TAM_MAX_BITS) |"&amp; IF(lookups!$I$2-3 &gt;= 0, REPT(" ",MAX(1,lookups!$I$2-5+4+1-1-LEN(  IF(ISTEXT(SOURCE!H2213),SOURCE!H2213,  SUBSTITUTE(SUBSTITUTE(TEXT(SOURCE!H2213,"????0"),"  ","")," ",""))   ))), "")&amp;
       IF(ISTEXT(SOURCE!H2213),SOURCE!H2213, SUBSTITUTE(SUBSTITUTE(TEXT(SOURCE!H2213,"????0"),"  ","")," ",""))   &amp;","&amp; IF(lookups!$J$2-3 &gt;= 0, REPT(" ",lookups!$J$2-3-5), "")&amp;
      SOURCE!I2213&amp;
" | "&amp; IF(lookups!$K$2-LEN(SOURCE!I2213) &gt;= 0, REPT(" ",lookups!$K$2-LEN(SOURCE!I2213)), "")&amp;
      SOURCE!J2213&amp;      IF(lookups!$L$2-LEN(SOURCE!J2213) &gt;= 0, REPT(" ",lookups!$L$2-LEN(SOURCE!J2213)), "")&amp;
" | "&amp; IF(lookups!$K$2-LEN(SOURCE!I2213) &gt;= 0, REPT(" ",lookups!$K$2-LEN(SOURCE!I2213)), "")&amp;
      SOURCE!K2213&amp;      IF(lookups!$L$2-LEN(SOURCE!K2213) &gt;= 0, REPT(" ",lookups!$M$2-LEN(SOURCE!K2213)), "")&amp;
" | "&amp; SOURCE!L2213&amp;      IF(lookups!$O$2-LEN(SOURCE!L2213) &gt;= 0, REPT(" ",lookups!$O$2-LEN(SOURCE!L2213)), "")&amp;
" | "&amp; SOURCE!M2213&amp;      IF(lookups!$P$2-LEN(SOURCE!M2213) &gt;= 0, REPT(" ",lookups!$P$2-LEN(SOURCE!M2213)), "")&amp;
      "},"&amp;IF(SOURCE!O2213&lt;&gt;"",""&amp;SOURCE!O2213,"")
 )
)
)</f>
        <v>/* 2169 */  { fnCvtFurtom,                  multiply,                    "fur" STD_RIGHT_ARROW "m",                     "fur" STD_RIGHT_ARROW "m",                     (0 &lt;&lt; TAM_MAX_BITS) |     0, CAT_NONE | SLS_ENABLED   | US_ENABLED   | EIM_DISABLED | PTP_NONE         },</v>
      </c>
    </row>
    <row r="2214" spans="1:1">
      <c r="A2214" s="80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IF(lookups!$E$2-LEN(SOURCE!C2214) &gt;= 0, REPT(" ",lookups!$E$2-LEN(SOURCE!C2214)), "")&amp;
      SOURCE!D2214&amp;", "&amp; IF(lookups!$F$2-LEN(SOURCE!D2214) &gt;= 0, REPT(" ",lookups!$F$2-LEN(SOURCE!D2214)), "")&amp;
      SOURCE!E2214&amp;", "&amp; IF(lookups!$G$2-LEN(SOURCE!E2214) &gt;=0, REPT(" ",lookups!$G$2-LEN(SOURCE!E2214)), "")&amp;
      SOURCE!F2214&amp;", "&amp; IF(lookups!$H$2-LEN(SOURCE!F2214) &gt;= 0, REPT(" ",lookups!$H$2-LEN(SOURCE!F2214)+2), "")&amp;"("&amp;
      SUBSTITUTE(TEXT(SOURCE!G2214,"??0"),"  ","")&amp;" &lt;&lt; TAM_MAX_BITS) |"&amp; IF(lookups!$I$2-3 &gt;= 0, REPT(" ",MAX(1,lookups!$I$2-5+4+1-1-LEN(  IF(ISTEXT(SOURCE!H2214),SOURCE!H2214,  SUBSTITUTE(SUBSTITUTE(TEXT(SOURCE!H2214,"????0"),"  ","")," ",""))   ))), "")&amp;
       IF(ISTEXT(SOURCE!H2214),SOURCE!H2214, SUBSTITUTE(SUBSTITUTE(TEXT(SOURCE!H2214,"????0"),"  ","")," ",""))   &amp;","&amp; IF(lookups!$J$2-3 &gt;= 0, REPT(" ",lookups!$J$2-3-5), "")&amp;
      SOURCE!I2214&amp;
" | "&amp; IF(lookups!$K$2-LEN(SOURCE!I2214) &gt;= 0, REPT(" ",lookups!$K$2-LEN(SOURCE!I2214)), "")&amp;
      SOURCE!J2214&amp;      IF(lookups!$L$2-LEN(SOURCE!J2214) &gt;= 0, REPT(" ",lookups!$L$2-LEN(SOURCE!J2214)), "")&amp;
" | "&amp; IF(lookups!$K$2-LEN(SOURCE!I2214) &gt;= 0, REPT(" ",lookups!$K$2-LEN(SOURCE!I2214)), "")&amp;
      SOURCE!K2214&amp;      IF(lookups!$L$2-LEN(SOURCE!K2214) &gt;= 0, REPT(" ",lookups!$M$2-LEN(SOURCE!K2214)), "")&amp;
" | "&amp; SOURCE!L2214&amp;      IF(lookups!$O$2-LEN(SOURCE!L2214) &gt;= 0, REPT(" ",lookups!$O$2-LEN(SOURCE!L2214)), "")&amp;
" | "&amp; SOURCE!M2214&amp;      IF(lookups!$P$2-LEN(SOURCE!M2214) &gt;= 0, REPT(" ",lookups!$P$2-LEN(SOURCE!M2214)), "")&amp;
      "},"&amp;IF(SOURCE!O2214&lt;&gt;"",""&amp;SOURCE!O2214,"")
 )
)
)</f>
        <v>/* 2170 */  { fnCvtFurtom,                  divide,                      "m" STD_RIGHT_ARROW "fur",                     "m" STD_RIGHT_ARROW "fur",                     (0 &lt;&lt; TAM_MAX_BITS) |     0, CAT_NONE | SLS_ENABLED   | US_ENABLED   | EIM_DISABLED | PTP_NONE         },</v>
      </c>
    </row>
    <row r="2215" spans="1:1">
      <c r="A2215" s="80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IF(lookups!$E$2-LEN(SOURCE!C2215) &gt;= 0, REPT(" ",lookups!$E$2-LEN(SOURCE!C2215)), "")&amp;
      SOURCE!D2215&amp;", "&amp; IF(lookups!$F$2-LEN(SOURCE!D2215) &gt;= 0, REPT(" ",lookups!$F$2-LEN(SOURCE!D2215)), "")&amp;
      SOURCE!E2215&amp;", "&amp; IF(lookups!$G$2-LEN(SOURCE!E2215) &gt;=0, REPT(" ",lookups!$G$2-LEN(SOURCE!E2215)), "")&amp;
      SOURCE!F2215&amp;", "&amp; IF(lookups!$H$2-LEN(SOURCE!F2215) &gt;= 0, REPT(" ",lookups!$H$2-LEN(SOURCE!F2215)+2), "")&amp;"("&amp;
      SUBSTITUTE(TEXT(SOURCE!G2215,"??0"),"  ","")&amp;" &lt;&lt; TAM_MAX_BITS) |"&amp; IF(lookups!$I$2-3 &gt;= 0, REPT(" ",MAX(1,lookups!$I$2-5+4+1-1-LEN(  IF(ISTEXT(SOURCE!H2215),SOURCE!H2215,  SUBSTITUTE(SUBSTITUTE(TEXT(SOURCE!H2215,"????0"),"  ","")," ",""))   ))), "")&amp;
       IF(ISTEXT(SOURCE!H2215),SOURCE!H2215, SUBSTITUTE(SUBSTITUTE(TEXT(SOURCE!H2215,"????0"),"  ","")," ",""))   &amp;","&amp; IF(lookups!$J$2-3 &gt;= 0, REPT(" ",lookups!$J$2-3-5), "")&amp;
      SOURCE!I2215&amp;
" | "&amp; IF(lookups!$K$2-LEN(SOURCE!I2215) &gt;= 0, REPT(" ",lookups!$K$2-LEN(SOURCE!I2215)), "")&amp;
      SOURCE!J2215&amp;      IF(lookups!$L$2-LEN(SOURCE!J2215) &gt;= 0, REPT(" ",lookups!$L$2-LEN(SOURCE!J2215)), "")&amp;
" | "&amp; IF(lookups!$K$2-LEN(SOURCE!I2215) &gt;= 0, REPT(" ",lookups!$K$2-LEN(SOURCE!I2215)), "")&amp;
      SOURCE!K2215&amp;      IF(lookups!$L$2-LEN(SOURCE!K2215) &gt;= 0, REPT(" ",lookups!$M$2-LEN(SOURCE!K2215)), "")&amp;
" | "&amp; SOURCE!L2215&amp;      IF(lookups!$O$2-LEN(SOURCE!L2215) &gt;= 0, REPT(" ",lookups!$O$2-LEN(SOURCE!L2215)), "")&amp;
" | "&amp; SOURCE!M2215&amp;      IF(lookups!$P$2-LEN(SOURCE!M2215) &gt;= 0, REPT(" ",lookups!$P$2-LEN(SOURCE!M2215)), "")&amp;
      "},"&amp;IF(SOURCE!O2215&lt;&gt;"",""&amp;SOURCE!O2215,"")
 )
)
)</f>
        <v>/* 2171 */  { fnCvtFtntos,                  multiply,                    "ftn" STD_RIGHT_ARROW "s",                     "ftn" STD_RIGHT_ARROW "s",                     (0 &lt;&lt; TAM_MAX_BITS) |     0, CAT_NONE | SLS_ENABLED   | US_ENABLED   | EIM_DISABLED | PTP_NONE         },</v>
      </c>
    </row>
    <row r="2216" spans="1:1">
      <c r="A2216" s="80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IF(lookups!$E$2-LEN(SOURCE!C2216) &gt;= 0, REPT(" ",lookups!$E$2-LEN(SOURCE!C2216)), "")&amp;
      SOURCE!D2216&amp;", "&amp; IF(lookups!$F$2-LEN(SOURCE!D2216) &gt;= 0, REPT(" ",lookups!$F$2-LEN(SOURCE!D2216)), "")&amp;
      SOURCE!E2216&amp;", "&amp; IF(lookups!$G$2-LEN(SOURCE!E2216) &gt;=0, REPT(" ",lookups!$G$2-LEN(SOURCE!E2216)), "")&amp;
      SOURCE!F2216&amp;", "&amp; IF(lookups!$H$2-LEN(SOURCE!F2216) &gt;= 0, REPT(" ",lookups!$H$2-LEN(SOURCE!F2216)+2), "")&amp;"("&amp;
      SUBSTITUTE(TEXT(SOURCE!G2216,"??0"),"  ","")&amp;" &lt;&lt; TAM_MAX_BITS) |"&amp; IF(lookups!$I$2-3 &gt;= 0, REPT(" ",MAX(1,lookups!$I$2-5+4+1-1-LEN(  IF(ISTEXT(SOURCE!H2216),SOURCE!H2216,  SUBSTITUTE(SUBSTITUTE(TEXT(SOURCE!H2216,"????0"),"  ","")," ",""))   ))), "")&amp;
       IF(ISTEXT(SOURCE!H2216),SOURCE!H2216, SUBSTITUTE(SUBSTITUTE(TEXT(SOURCE!H2216,"????0"),"  ","")," ",""))   &amp;","&amp; IF(lookups!$J$2-3 &gt;= 0, REPT(" ",lookups!$J$2-3-5), "")&amp;
      SOURCE!I2216&amp;
" | "&amp; IF(lookups!$K$2-LEN(SOURCE!I2216) &gt;= 0, REPT(" ",lookups!$K$2-LEN(SOURCE!I2216)), "")&amp;
      SOURCE!J2216&amp;      IF(lookups!$L$2-LEN(SOURCE!J2216) &gt;= 0, REPT(" ",lookups!$L$2-LEN(SOURCE!J2216)), "")&amp;
" | "&amp; IF(lookups!$K$2-LEN(SOURCE!I2216) &gt;= 0, REPT(" ",lookups!$K$2-LEN(SOURCE!I2216)), "")&amp;
      SOURCE!K2216&amp;      IF(lookups!$L$2-LEN(SOURCE!K2216) &gt;= 0, REPT(" ",lookups!$M$2-LEN(SOURCE!K2216)), "")&amp;
" | "&amp; SOURCE!L2216&amp;      IF(lookups!$O$2-LEN(SOURCE!L2216) &gt;= 0, REPT(" ",lookups!$O$2-LEN(SOURCE!L2216)), "")&amp;
" | "&amp; SOURCE!M2216&amp;      IF(lookups!$P$2-LEN(SOURCE!M2216) &gt;= 0, REPT(" ",lookups!$P$2-LEN(SOURCE!M2216)), "")&amp;
      "},"&amp;IF(SOURCE!O2216&lt;&gt;"",""&amp;SOURCE!O2216,"")
 )
)
)</f>
        <v>/* 2172 */  { fnCvtFtntos,                  divide,                      "s" STD_RIGHT_ARROW "ftn",                     "s" STD_RIGHT_ARROW "ftn",                     (0 &lt;&lt; TAM_MAX_BITS) |     0, CAT_NONE | SLS_ENABLED   | US_ENABLED   | EIM_DISABLED | PTP_NONE         },</v>
      </c>
    </row>
    <row r="2217" spans="1:1">
      <c r="A2217" s="80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IF(lookups!$E$2-LEN(SOURCE!C2217) &gt;= 0, REPT(" ",lookups!$E$2-LEN(SOURCE!C2217)), "")&amp;
      SOURCE!D2217&amp;", "&amp; IF(lookups!$F$2-LEN(SOURCE!D2217) &gt;= 0, REPT(" ",lookups!$F$2-LEN(SOURCE!D2217)), "")&amp;
      SOURCE!E2217&amp;", "&amp; IF(lookups!$G$2-LEN(SOURCE!E2217) &gt;=0, REPT(" ",lookups!$G$2-LEN(SOURCE!E2217)), "")&amp;
      SOURCE!F2217&amp;", "&amp; IF(lookups!$H$2-LEN(SOURCE!F2217) &gt;= 0, REPT(" ",lookups!$H$2-LEN(SOURCE!F2217)+2), "")&amp;"("&amp;
      SUBSTITUTE(TEXT(SOURCE!G2217,"??0"),"  ","")&amp;" &lt;&lt; TAM_MAX_BITS) |"&amp; IF(lookups!$I$2-3 &gt;= 0, REPT(" ",MAX(1,lookups!$I$2-5+4+1-1-LEN(  IF(ISTEXT(SOURCE!H2217),SOURCE!H2217,  SUBSTITUTE(SUBSTITUTE(TEXT(SOURCE!H2217,"????0"),"  ","")," ",""))   ))), "")&amp;
       IF(ISTEXT(SOURCE!H2217),SOURCE!H2217, SUBSTITUTE(SUBSTITUTE(TEXT(SOURCE!H2217,"????0"),"  ","")," ",""))   &amp;","&amp; IF(lookups!$J$2-3 &gt;= 0, REPT(" ",lookups!$J$2-3-5), "")&amp;
      SOURCE!I2217&amp;
" | "&amp; IF(lookups!$K$2-LEN(SOURCE!I2217) &gt;= 0, REPT(" ",lookups!$K$2-LEN(SOURCE!I2217)), "")&amp;
      SOURCE!J2217&amp;      IF(lookups!$L$2-LEN(SOURCE!J2217) &gt;= 0, REPT(" ",lookups!$L$2-LEN(SOURCE!J2217)), "")&amp;
" | "&amp; IF(lookups!$K$2-LEN(SOURCE!I2217) &gt;= 0, REPT(" ",lookups!$K$2-LEN(SOURCE!I2217)), "")&amp;
      SOURCE!K2217&amp;      IF(lookups!$L$2-LEN(SOURCE!K2217) &gt;= 0, REPT(" ",lookups!$M$2-LEN(SOURCE!K2217)), "")&amp;
" | "&amp; SOURCE!L2217&amp;      IF(lookups!$O$2-LEN(SOURCE!L2217) &gt;= 0, REPT(" ",lookups!$O$2-LEN(SOURCE!L2217)), "")&amp;
" | "&amp; SOURCE!M2217&amp;      IF(lookups!$P$2-LEN(SOURCE!M2217) &gt;= 0, REPT(" ",lookups!$P$2-LEN(SOURCE!M2217)), "")&amp;
      "},"&amp;IF(SOURCE!O2217&lt;&gt;"",""&amp;SOURCE!O2217,"")
 )
)
)</f>
        <v>/* 2173 */  { fnCvtFpftomps,                multiply,                    "fur/ftn" STD_RIGHT_ARROW "m/s",               "fur/ftn" STD_RIGHT_ARROW "m/s",               (0 &lt;&lt; TAM_MAX_BITS) |     0, CAT_NONE | SLS_ENABLED   | US_ENABLED   | EIM_DISABLED | PTP_NONE         },</v>
      </c>
    </row>
    <row r="2218" spans="1:1">
      <c r="A2218" s="80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IF(lookups!$E$2-LEN(SOURCE!C2218) &gt;= 0, REPT(" ",lookups!$E$2-LEN(SOURCE!C2218)), "")&amp;
      SOURCE!D2218&amp;", "&amp; IF(lookups!$F$2-LEN(SOURCE!D2218) &gt;= 0, REPT(" ",lookups!$F$2-LEN(SOURCE!D2218)), "")&amp;
      SOURCE!E2218&amp;", "&amp; IF(lookups!$G$2-LEN(SOURCE!E2218) &gt;=0, REPT(" ",lookups!$G$2-LEN(SOURCE!E2218)), "")&amp;
      SOURCE!F2218&amp;", "&amp; IF(lookups!$H$2-LEN(SOURCE!F2218) &gt;= 0, REPT(" ",lookups!$H$2-LEN(SOURCE!F2218)+2), "")&amp;"("&amp;
      SUBSTITUTE(TEXT(SOURCE!G2218,"??0"),"  ","")&amp;" &lt;&lt; TAM_MAX_BITS) |"&amp; IF(lookups!$I$2-3 &gt;= 0, REPT(" ",MAX(1,lookups!$I$2-5+4+1-1-LEN(  IF(ISTEXT(SOURCE!H2218),SOURCE!H2218,  SUBSTITUTE(SUBSTITUTE(TEXT(SOURCE!H2218,"????0"),"  ","")," ",""))   ))), "")&amp;
       IF(ISTEXT(SOURCE!H2218),SOURCE!H2218, SUBSTITUTE(SUBSTITUTE(TEXT(SOURCE!H2218,"????0"),"  ","")," ",""))   &amp;","&amp; IF(lookups!$J$2-3 &gt;= 0, REPT(" ",lookups!$J$2-3-5), "")&amp;
      SOURCE!I2218&amp;
" | "&amp; IF(lookups!$K$2-LEN(SOURCE!I2218) &gt;= 0, REPT(" ",lookups!$K$2-LEN(SOURCE!I2218)), "")&amp;
      SOURCE!J2218&amp;      IF(lookups!$L$2-LEN(SOURCE!J2218) &gt;= 0, REPT(" ",lookups!$L$2-LEN(SOURCE!J2218)), "")&amp;
" | "&amp; IF(lookups!$K$2-LEN(SOURCE!I2218) &gt;= 0, REPT(" ",lookups!$K$2-LEN(SOURCE!I2218)), "")&amp;
      SOURCE!K2218&amp;      IF(lookups!$L$2-LEN(SOURCE!K2218) &gt;= 0, REPT(" ",lookups!$M$2-LEN(SOURCE!K2218)), "")&amp;
" | "&amp; SOURCE!L2218&amp;      IF(lookups!$O$2-LEN(SOURCE!L2218) &gt;= 0, REPT(" ",lookups!$O$2-LEN(SOURCE!L2218)), "")&amp;
" | "&amp; SOURCE!M2218&amp;      IF(lookups!$P$2-LEN(SOURCE!M2218) &gt;= 0, REPT(" ",lookups!$P$2-LEN(SOURCE!M2218)), "")&amp;
      "},"&amp;IF(SOURCE!O2218&lt;&gt;"",""&amp;SOURCE!O2218,"")
 )
)
)</f>
        <v>/* 2174 */  { fnCvtFpftomps,                divide,                      "m/s" STD_RIGHT_ARROW "fur/ftn",               "m/s" STD_RIGHT_ARROW "fur/ftn",               (0 &lt;&lt; TAM_MAX_BITS) |     0, CAT_NONE | SLS_ENABLED   | US_ENABLED   | EIM_DISABLED | PTP_NONE         },</v>
      </c>
    </row>
    <row r="2219" spans="1:1">
      <c r="A2219" s="80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IF(lookups!$E$2-LEN(SOURCE!C2219) &gt;= 0, REPT(" ",lookups!$E$2-LEN(SOURCE!C2219)), "")&amp;
      SOURCE!D2219&amp;", "&amp; IF(lookups!$F$2-LEN(SOURCE!D2219) &gt;= 0, REPT(" ",lookups!$F$2-LEN(SOURCE!D2219)), "")&amp;
      SOURCE!E2219&amp;", "&amp; IF(lookups!$G$2-LEN(SOURCE!E2219) &gt;=0, REPT(" ",lookups!$G$2-LEN(SOURCE!E2219)), "")&amp;
      SOURCE!F2219&amp;", "&amp; IF(lookups!$H$2-LEN(SOURCE!F2219) &gt;= 0, REPT(" ",lookups!$H$2-LEN(SOURCE!F2219)+2), "")&amp;"("&amp;
      SUBSTITUTE(TEXT(SOURCE!G2219,"??0"),"  ","")&amp;" &lt;&lt; TAM_MAX_BITS) |"&amp; IF(lookups!$I$2-3 &gt;= 0, REPT(" ",MAX(1,lookups!$I$2-5+4+1-1-LEN(  IF(ISTEXT(SOURCE!H2219),SOURCE!H2219,  SUBSTITUTE(SUBSTITUTE(TEXT(SOURCE!H2219,"????0"),"  ","")," ",""))   ))), "")&amp;
       IF(ISTEXT(SOURCE!H2219),SOURCE!H2219, SUBSTITUTE(SUBSTITUTE(TEXT(SOURCE!H2219,"????0"),"  ","")," ",""))   &amp;","&amp; IF(lookups!$J$2-3 &gt;= 0, REPT(" ",lookups!$J$2-3-5), "")&amp;
      SOURCE!I2219&amp;
" | "&amp; IF(lookups!$K$2-LEN(SOURCE!I2219) &gt;= 0, REPT(" ",lookups!$K$2-LEN(SOURCE!I2219)), "")&amp;
      SOURCE!J2219&amp;      IF(lookups!$L$2-LEN(SOURCE!J2219) &gt;= 0, REPT(" ",lookups!$L$2-LEN(SOURCE!J2219)), "")&amp;
" | "&amp; IF(lookups!$K$2-LEN(SOURCE!I2219) &gt;= 0, REPT(" ",lookups!$K$2-LEN(SOURCE!I2219)), "")&amp;
      SOURCE!K2219&amp;      IF(lookups!$L$2-LEN(SOURCE!K2219) &gt;= 0, REPT(" ",lookups!$M$2-LEN(SOURCE!K2219)), "")&amp;
" | "&amp; SOURCE!L2219&amp;      IF(lookups!$O$2-LEN(SOURCE!L2219) &gt;= 0, REPT(" ",lookups!$O$2-LEN(SOURCE!L2219)), "")&amp;
" | "&amp; SOURCE!M2219&amp;      IF(lookups!$P$2-LEN(SOURCE!M2219) &gt;= 0, REPT(" ",lookups!$P$2-LEN(SOURCE!M2219)), "")&amp;
      "},"&amp;IF(SOURCE!O2219&lt;&gt;"",""&amp;SOURCE!O2219,"")
 )
)
)</f>
        <v>/* 2175 */  { fnCvtBrdstom,                 multiply,                    "brds" STD_RIGHT_ARROW "m",                    "brds" STD_RIGHT_ARROW "m",                    (0 &lt;&lt; TAM_MAX_BITS) |     0, CAT_NONE | SLS_ENABLED   | US_ENABLED   | EIM_DISABLED | PTP_NONE         },</v>
      </c>
    </row>
    <row r="2220" spans="1:1">
      <c r="A2220" s="80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IF(lookups!$E$2-LEN(SOURCE!C2220) &gt;= 0, REPT(" ",lookups!$E$2-LEN(SOURCE!C2220)), "")&amp;
      SOURCE!D2220&amp;", "&amp; IF(lookups!$F$2-LEN(SOURCE!D2220) &gt;= 0, REPT(" ",lookups!$F$2-LEN(SOURCE!D2220)), "")&amp;
      SOURCE!E2220&amp;", "&amp; IF(lookups!$G$2-LEN(SOURCE!E2220) &gt;=0, REPT(" ",lookups!$G$2-LEN(SOURCE!E2220)), "")&amp;
      SOURCE!F2220&amp;", "&amp; IF(lookups!$H$2-LEN(SOURCE!F2220) &gt;= 0, REPT(" ",lookups!$H$2-LEN(SOURCE!F2220)+2), "")&amp;"("&amp;
      SUBSTITUTE(TEXT(SOURCE!G2220,"??0"),"  ","")&amp;" &lt;&lt; TAM_MAX_BITS) |"&amp; IF(lookups!$I$2-3 &gt;= 0, REPT(" ",MAX(1,lookups!$I$2-5+4+1-1-LEN(  IF(ISTEXT(SOURCE!H2220),SOURCE!H2220,  SUBSTITUTE(SUBSTITUTE(TEXT(SOURCE!H2220,"????0"),"  ","")," ",""))   ))), "")&amp;
       IF(ISTEXT(SOURCE!H2220),SOURCE!H2220, SUBSTITUTE(SUBSTITUTE(TEXT(SOURCE!H2220,"????0"),"  ","")," ",""))   &amp;","&amp; IF(lookups!$J$2-3 &gt;= 0, REPT(" ",lookups!$J$2-3-5), "")&amp;
      SOURCE!I2220&amp;
" | "&amp; IF(lookups!$K$2-LEN(SOURCE!I2220) &gt;= 0, REPT(" ",lookups!$K$2-LEN(SOURCE!I2220)), "")&amp;
      SOURCE!J2220&amp;      IF(lookups!$L$2-LEN(SOURCE!J2220) &gt;= 0, REPT(" ",lookups!$L$2-LEN(SOURCE!J2220)), "")&amp;
" | "&amp; IF(lookups!$K$2-LEN(SOURCE!I2220) &gt;= 0, REPT(" ",lookups!$K$2-LEN(SOURCE!I2220)), "")&amp;
      SOURCE!K2220&amp;      IF(lookups!$L$2-LEN(SOURCE!K2220) &gt;= 0, REPT(" ",lookups!$M$2-LEN(SOURCE!K2220)), "")&amp;
" | "&amp; SOURCE!L2220&amp;      IF(lookups!$O$2-LEN(SOURCE!L2220) &gt;= 0, REPT(" ",lookups!$O$2-LEN(SOURCE!L2220)), "")&amp;
" | "&amp; SOURCE!M2220&amp;      IF(lookups!$P$2-LEN(SOURCE!M2220) &gt;= 0, REPT(" ",lookups!$P$2-LEN(SOURCE!M2220)), "")&amp;
      "},"&amp;IF(SOURCE!O2220&lt;&gt;"",""&amp;SOURCE!O2220,"")
 )
)
)</f>
        <v>/* 2176 */  { fnCvtBrdstom,                 divide,                      "m" STD_RIGHT_ARROW "brds",                    "m" STD_RIGHT_ARROW "brds",                    (0 &lt;&lt; TAM_MAX_BITS) |     0, CAT_NONE | SLS_ENABLED   | US_ENABLED   | EIM_DISABLED | PTP_NONE         },</v>
      </c>
    </row>
    <row r="2221" spans="1:1">
      <c r="A2221" s="80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IF(lookups!$E$2-LEN(SOURCE!C2221) &gt;= 0, REPT(" ",lookups!$E$2-LEN(SOURCE!C2221)), "")&amp;
      SOURCE!D2221&amp;", "&amp; IF(lookups!$F$2-LEN(SOURCE!D2221) &gt;= 0, REPT(" ",lookups!$F$2-LEN(SOURCE!D2221)), "")&amp;
      SOURCE!E2221&amp;", "&amp; IF(lookups!$G$2-LEN(SOURCE!E2221) &gt;=0, REPT(" ",lookups!$G$2-LEN(SOURCE!E2221)), "")&amp;
      SOURCE!F2221&amp;", "&amp; IF(lookups!$H$2-LEN(SOURCE!F2221) &gt;= 0, REPT(" ",lookups!$H$2-LEN(SOURCE!F2221)+2), "")&amp;"("&amp;
      SUBSTITUTE(TEXT(SOURCE!G2221,"??0"),"  ","")&amp;" &lt;&lt; TAM_MAX_BITS) |"&amp; IF(lookups!$I$2-3 &gt;= 0, REPT(" ",MAX(1,lookups!$I$2-5+4+1-1-LEN(  IF(ISTEXT(SOURCE!H2221),SOURCE!H2221,  SUBSTITUTE(SUBSTITUTE(TEXT(SOURCE!H2221,"????0"),"  ","")," ",""))   ))), "")&amp;
       IF(ISTEXT(SOURCE!H2221),SOURCE!H2221, SUBSTITUTE(SUBSTITUTE(TEXT(SOURCE!H2221,"????0"),"  ","")," ",""))   &amp;","&amp; IF(lookups!$J$2-3 &gt;= 0, REPT(" ",lookups!$J$2-3-5), "")&amp;
      SOURCE!I2221&amp;
" | "&amp; IF(lookups!$K$2-LEN(SOURCE!I2221) &gt;= 0, REPT(" ",lookups!$K$2-LEN(SOURCE!I2221)), "")&amp;
      SOURCE!J2221&amp;      IF(lookups!$L$2-LEN(SOURCE!J2221) &gt;= 0, REPT(" ",lookups!$L$2-LEN(SOURCE!J2221)), "")&amp;
" | "&amp; IF(lookups!$K$2-LEN(SOURCE!I2221) &gt;= 0, REPT(" ",lookups!$K$2-LEN(SOURCE!I2221)), "")&amp;
      SOURCE!K2221&amp;      IF(lookups!$L$2-LEN(SOURCE!K2221) &gt;= 0, REPT(" ",lookups!$M$2-LEN(SOURCE!K2221)), "")&amp;
" | "&amp; SOURCE!L2221&amp;      IF(lookups!$O$2-LEN(SOURCE!L2221) &gt;= 0, REPT(" ",lookups!$O$2-LEN(SOURCE!L2221)), "")&amp;
" | "&amp; SOURCE!M2221&amp;      IF(lookups!$P$2-LEN(SOURCE!M2221) &gt;= 0, REPT(" ",lookups!$P$2-LEN(SOURCE!M2221)), "")&amp;
      "},"&amp;IF(SOURCE!O2221&lt;&gt;"",""&amp;SOURCE!O2221,"")
 )
)
)</f>
        <v>/* 2177 */  { fnCvtFirtokg,                 multiply,                    "fir" STD_RIGHT_ARROW "kg",                    "fir" STD_RIGHT_ARROW "kg",                    (0 &lt;&lt; TAM_MAX_BITS) |     0, CAT_NONE | SLS_ENABLED   | US_ENABLED   | EIM_DISABLED | PTP_NONE         },</v>
      </c>
    </row>
    <row r="2222" spans="1:1">
      <c r="A2222" s="80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IF(lookups!$E$2-LEN(SOURCE!C2222) &gt;= 0, REPT(" ",lookups!$E$2-LEN(SOURCE!C2222)), "")&amp;
      SOURCE!D2222&amp;", "&amp; IF(lookups!$F$2-LEN(SOURCE!D2222) &gt;= 0, REPT(" ",lookups!$F$2-LEN(SOURCE!D2222)), "")&amp;
      SOURCE!E2222&amp;", "&amp; IF(lookups!$G$2-LEN(SOURCE!E2222) &gt;=0, REPT(" ",lookups!$G$2-LEN(SOURCE!E2222)), "")&amp;
      SOURCE!F2222&amp;", "&amp; IF(lookups!$H$2-LEN(SOURCE!F2222) &gt;= 0, REPT(" ",lookups!$H$2-LEN(SOURCE!F2222)+2), "")&amp;"("&amp;
      SUBSTITUTE(TEXT(SOURCE!G2222,"??0"),"  ","")&amp;" &lt;&lt; TAM_MAX_BITS) |"&amp; IF(lookups!$I$2-3 &gt;= 0, REPT(" ",MAX(1,lookups!$I$2-5+4+1-1-LEN(  IF(ISTEXT(SOURCE!H2222),SOURCE!H2222,  SUBSTITUTE(SUBSTITUTE(TEXT(SOURCE!H2222,"????0"),"  ","")," ",""))   ))), "")&amp;
       IF(ISTEXT(SOURCE!H2222),SOURCE!H2222, SUBSTITUTE(SUBSTITUTE(TEXT(SOURCE!H2222,"????0"),"  ","")," ",""))   &amp;","&amp; IF(lookups!$J$2-3 &gt;= 0, REPT(" ",lookups!$J$2-3-5), "")&amp;
      SOURCE!I2222&amp;
" | "&amp; IF(lookups!$K$2-LEN(SOURCE!I2222) &gt;= 0, REPT(" ",lookups!$K$2-LEN(SOURCE!I2222)), "")&amp;
      SOURCE!J2222&amp;      IF(lookups!$L$2-LEN(SOURCE!J2222) &gt;= 0, REPT(" ",lookups!$L$2-LEN(SOURCE!J2222)), "")&amp;
" | "&amp; IF(lookups!$K$2-LEN(SOURCE!I2222) &gt;= 0, REPT(" ",lookups!$K$2-LEN(SOURCE!I2222)), "")&amp;
      SOURCE!K2222&amp;      IF(lookups!$L$2-LEN(SOURCE!K2222) &gt;= 0, REPT(" ",lookups!$M$2-LEN(SOURCE!K2222)), "")&amp;
" | "&amp; SOURCE!L2222&amp;      IF(lookups!$O$2-LEN(SOURCE!L2222) &gt;= 0, REPT(" ",lookups!$O$2-LEN(SOURCE!L2222)), "")&amp;
" | "&amp; SOURCE!M2222&amp;      IF(lookups!$P$2-LEN(SOURCE!M2222) &gt;= 0, REPT(" ",lookups!$P$2-LEN(SOURCE!M2222)), "")&amp;
      "},"&amp;IF(SOURCE!O2222&lt;&gt;"",""&amp;SOURCE!O2222,"")
 )
)
)</f>
        <v>/* 2178 */  { fnCvtFirtokg,                 divide,                      "kg" STD_RIGHT_ARROW "fir",                    "kg" STD_RIGHT_ARROW "fir",                    (0 &lt;&lt; TAM_MAX_BITS) |     0, CAT_NONE | SLS_ENABLED   | US_ENABLED   | EIM_DISABLED | PTP_NONE         },</v>
      </c>
    </row>
    <row r="2223" spans="1:1">
      <c r="A2223" s="80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IF(lookups!$E$2-LEN(SOURCE!C2223) &gt;= 0, REPT(" ",lookups!$E$2-LEN(SOURCE!C2223)), "")&amp;
      SOURCE!D2223&amp;", "&amp; IF(lookups!$F$2-LEN(SOURCE!D2223) &gt;= 0, REPT(" ",lookups!$F$2-LEN(SOURCE!D2223)), "")&amp;
      SOURCE!E2223&amp;", "&amp; IF(lookups!$G$2-LEN(SOURCE!E2223) &gt;=0, REPT(" ",lookups!$G$2-LEN(SOURCE!E2223)), "")&amp;
      SOURCE!F2223&amp;", "&amp; IF(lookups!$H$2-LEN(SOURCE!F2223) &gt;= 0, REPT(" ",lookups!$H$2-LEN(SOURCE!F2223)+2), "")&amp;"("&amp;
      SUBSTITUTE(TEXT(SOURCE!G2223,"??0"),"  ","")&amp;" &lt;&lt; TAM_MAX_BITS) |"&amp; IF(lookups!$I$2-3 &gt;= 0, REPT(" ",MAX(1,lookups!$I$2-5+4+1-1-LEN(  IF(ISTEXT(SOURCE!H2223),SOURCE!H2223,  SUBSTITUTE(SUBSTITUTE(TEXT(SOURCE!H2223,"????0"),"  ","")," ",""))   ))), "")&amp;
       IF(ISTEXT(SOURCE!H2223),SOURCE!H2223, SUBSTITUTE(SUBSTITUTE(TEXT(SOURCE!H2223,"????0"),"  ","")," ",""))   &amp;","&amp; IF(lookups!$J$2-3 &gt;= 0, REPT(" ",lookups!$J$2-3-5), "")&amp;
      SOURCE!I2223&amp;
" | "&amp; IF(lookups!$K$2-LEN(SOURCE!I2223) &gt;= 0, REPT(" ",lookups!$K$2-LEN(SOURCE!I2223)), "")&amp;
      SOURCE!J2223&amp;      IF(lookups!$L$2-LEN(SOURCE!J2223) &gt;= 0, REPT(" ",lookups!$L$2-LEN(SOURCE!J2223)), "")&amp;
" | "&amp; IF(lookups!$K$2-LEN(SOURCE!I2223) &gt;= 0, REPT(" ",lookups!$K$2-LEN(SOURCE!I2223)), "")&amp;
      SOURCE!K2223&amp;      IF(lookups!$L$2-LEN(SOURCE!K2223) &gt;= 0, REPT(" ",lookups!$M$2-LEN(SOURCE!K2223)), "")&amp;
" | "&amp; SOURCE!L2223&amp;      IF(lookups!$O$2-LEN(SOURCE!L2223) &gt;= 0, REPT(" ",lookups!$O$2-LEN(SOURCE!L2223)), "")&amp;
" | "&amp; SOURCE!M2223&amp;      IF(lookups!$P$2-LEN(SOURCE!M2223) &gt;= 0, REPT(" ",lookups!$P$2-LEN(SOURCE!M2223)), "")&amp;
      "},"&amp;IF(SOURCE!O2223&lt;&gt;"",""&amp;SOURCE!O2223,"")
 )
)
)</f>
        <v>/* 2179 */  { fnCvtFpftokph,                multiply,                    "fur/ftn" STD_RIGHT_ARROW "km/h",              "fur/ftn" STD_RIGHT_ARROW "km/h",              (0 &lt;&lt; TAM_MAX_BITS) |     0, CAT_NONE | SLS_ENABLED   | US_ENABLED   | EIM_DISABLED | PTP_NONE         },</v>
      </c>
    </row>
    <row r="2224" spans="1:1">
      <c r="A2224" s="80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IF(lookups!$E$2-LEN(SOURCE!C2224) &gt;= 0, REPT(" ",lookups!$E$2-LEN(SOURCE!C2224)), "")&amp;
      SOURCE!D2224&amp;", "&amp; IF(lookups!$F$2-LEN(SOURCE!D2224) &gt;= 0, REPT(" ",lookups!$F$2-LEN(SOURCE!D2224)), "")&amp;
      SOURCE!E2224&amp;", "&amp; IF(lookups!$G$2-LEN(SOURCE!E2224) &gt;=0, REPT(" ",lookups!$G$2-LEN(SOURCE!E2224)), "")&amp;
      SOURCE!F2224&amp;", "&amp; IF(lookups!$H$2-LEN(SOURCE!F2224) &gt;= 0, REPT(" ",lookups!$H$2-LEN(SOURCE!F2224)+2), "")&amp;"("&amp;
      SUBSTITUTE(TEXT(SOURCE!G2224,"??0"),"  ","")&amp;" &lt;&lt; TAM_MAX_BITS) |"&amp; IF(lookups!$I$2-3 &gt;= 0, REPT(" ",MAX(1,lookups!$I$2-5+4+1-1-LEN(  IF(ISTEXT(SOURCE!H2224),SOURCE!H2224,  SUBSTITUTE(SUBSTITUTE(TEXT(SOURCE!H2224,"????0"),"  ","")," ",""))   ))), "")&amp;
       IF(ISTEXT(SOURCE!H2224),SOURCE!H2224, SUBSTITUTE(SUBSTITUTE(TEXT(SOURCE!H2224,"????0"),"  ","")," ",""))   &amp;","&amp; IF(lookups!$J$2-3 &gt;= 0, REPT(" ",lookups!$J$2-3-5), "")&amp;
      SOURCE!I2224&amp;
" | "&amp; IF(lookups!$K$2-LEN(SOURCE!I2224) &gt;= 0, REPT(" ",lookups!$K$2-LEN(SOURCE!I2224)), "")&amp;
      SOURCE!J2224&amp;      IF(lookups!$L$2-LEN(SOURCE!J2224) &gt;= 0, REPT(" ",lookups!$L$2-LEN(SOURCE!J2224)), "")&amp;
" | "&amp; IF(lookups!$K$2-LEN(SOURCE!I2224) &gt;= 0, REPT(" ",lookups!$K$2-LEN(SOURCE!I2224)), "")&amp;
      SOURCE!K2224&amp;      IF(lookups!$L$2-LEN(SOURCE!K2224) &gt;= 0, REPT(" ",lookups!$M$2-LEN(SOURCE!K2224)), "")&amp;
" | "&amp; SOURCE!L2224&amp;      IF(lookups!$O$2-LEN(SOURCE!L2224) &gt;= 0, REPT(" ",lookups!$O$2-LEN(SOURCE!L2224)), "")&amp;
" | "&amp; SOURCE!M2224&amp;      IF(lookups!$P$2-LEN(SOURCE!M2224) &gt;= 0, REPT(" ",lookups!$P$2-LEN(SOURCE!M2224)), "")&amp;
      "},"&amp;IF(SOURCE!O2224&lt;&gt;"",""&amp;SOURCE!O2224,"")
 )
)
)</f>
        <v>/* 2180 */  { fnCvtFpftokph,                divide,                      "km/h" STD_RIGHT_ARROW "fur/ftn",              "km/h" STD_RIGHT_ARROW "fur/ftn",              (0 &lt;&lt; TAM_MAX_BITS) |     0, CAT_NONE | SLS_ENABLED   | US_ENABLED   | EIM_DISABLED | PTP_NONE         },</v>
      </c>
    </row>
    <row r="2225" spans="1:1">
      <c r="A2225" s="80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IF(lookups!$E$2-LEN(SOURCE!C2225) &gt;= 0, REPT(" ",lookups!$E$2-LEN(SOURCE!C2225)), "")&amp;
      SOURCE!D2225&amp;", "&amp; IF(lookups!$F$2-LEN(SOURCE!D2225) &gt;= 0, REPT(" ",lookups!$F$2-LEN(SOURCE!D2225)), "")&amp;
      SOURCE!E2225&amp;", "&amp; IF(lookups!$G$2-LEN(SOURCE!E2225) &gt;=0, REPT(" ",lookups!$G$2-LEN(SOURCE!E2225)), "")&amp;
      SOURCE!F2225&amp;", "&amp; IF(lookups!$H$2-LEN(SOURCE!F2225) &gt;= 0, REPT(" ",lookups!$H$2-LEN(SOURCE!F2225)+2), "")&amp;"("&amp;
      SUBSTITUTE(TEXT(SOURCE!G2225,"??0"),"  ","")&amp;" &lt;&lt; TAM_MAX_BITS) |"&amp; IF(lookups!$I$2-3 &gt;= 0, REPT(" ",MAX(1,lookups!$I$2-5+4+1-1-LEN(  IF(ISTEXT(SOURCE!H2225),SOURCE!H2225,  SUBSTITUTE(SUBSTITUTE(TEXT(SOURCE!H2225,"????0"),"  ","")," ",""))   ))), "")&amp;
       IF(ISTEXT(SOURCE!H2225),SOURCE!H2225, SUBSTITUTE(SUBSTITUTE(TEXT(SOURCE!H2225,"????0"),"  ","")," ",""))   &amp;","&amp; IF(lookups!$J$2-3 &gt;= 0, REPT(" ",lookups!$J$2-3-5), "")&amp;
      SOURCE!I2225&amp;
" | "&amp; IF(lookups!$K$2-LEN(SOURCE!I2225) &gt;= 0, REPT(" ",lookups!$K$2-LEN(SOURCE!I2225)), "")&amp;
      SOURCE!J2225&amp;      IF(lookups!$L$2-LEN(SOURCE!J2225) &gt;= 0, REPT(" ",lookups!$L$2-LEN(SOURCE!J2225)), "")&amp;
" | "&amp; IF(lookups!$K$2-LEN(SOURCE!I2225) &gt;= 0, REPT(" ",lookups!$K$2-LEN(SOURCE!I2225)), "")&amp;
      SOURCE!K2225&amp;      IF(lookups!$L$2-LEN(SOURCE!K2225) &gt;= 0, REPT(" ",lookups!$M$2-LEN(SOURCE!K2225)), "")&amp;
" | "&amp; SOURCE!L2225&amp;      IF(lookups!$O$2-LEN(SOURCE!L2225) &gt;= 0, REPT(" ",lookups!$O$2-LEN(SOURCE!L2225)), "")&amp;
" | "&amp; SOURCE!M2225&amp;      IF(lookups!$P$2-LEN(SOURCE!M2225) &gt;= 0, REPT(" ",lookups!$P$2-LEN(SOURCE!M2225)), "")&amp;
      "},"&amp;IF(SOURCE!O2225&lt;&gt;"",""&amp;SOURCE!O2225,"")
 )
)
)</f>
        <v>/* 2181 */  { fnCvtBrdstoin,                multiply,                    "brds" STD_RIGHT_ARROW "in.",                  "brds" STD_RIGHT_ARROW "in.",                  (0 &lt;&lt; TAM_MAX_BITS) |     0, CAT_NONE | SLS_ENABLED   | US_ENABLED   | EIM_DISABLED | PTP_NONE         },</v>
      </c>
    </row>
    <row r="2226" spans="1:1">
      <c r="A2226" s="80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IF(lookups!$E$2-LEN(SOURCE!C2226) &gt;= 0, REPT(" ",lookups!$E$2-LEN(SOURCE!C2226)), "")&amp;
      SOURCE!D2226&amp;", "&amp; IF(lookups!$F$2-LEN(SOURCE!D2226) &gt;= 0, REPT(" ",lookups!$F$2-LEN(SOURCE!D2226)), "")&amp;
      SOURCE!E2226&amp;", "&amp; IF(lookups!$G$2-LEN(SOURCE!E2226) &gt;=0, REPT(" ",lookups!$G$2-LEN(SOURCE!E2226)), "")&amp;
      SOURCE!F2226&amp;", "&amp; IF(lookups!$H$2-LEN(SOURCE!F2226) &gt;= 0, REPT(" ",lookups!$H$2-LEN(SOURCE!F2226)+2), "")&amp;"("&amp;
      SUBSTITUTE(TEXT(SOURCE!G2226,"??0"),"  ","")&amp;" &lt;&lt; TAM_MAX_BITS) |"&amp; IF(lookups!$I$2-3 &gt;= 0, REPT(" ",MAX(1,lookups!$I$2-5+4+1-1-LEN(  IF(ISTEXT(SOURCE!H2226),SOURCE!H2226,  SUBSTITUTE(SUBSTITUTE(TEXT(SOURCE!H2226,"????0"),"  ","")," ",""))   ))), "")&amp;
       IF(ISTEXT(SOURCE!H2226),SOURCE!H2226, SUBSTITUTE(SUBSTITUTE(TEXT(SOURCE!H2226,"????0"),"  ","")," ",""))   &amp;","&amp; IF(lookups!$J$2-3 &gt;= 0, REPT(" ",lookups!$J$2-3-5), "")&amp;
      SOURCE!I2226&amp;
" | "&amp; IF(lookups!$K$2-LEN(SOURCE!I2226) &gt;= 0, REPT(" ",lookups!$K$2-LEN(SOURCE!I2226)), "")&amp;
      SOURCE!J2226&amp;      IF(lookups!$L$2-LEN(SOURCE!J2226) &gt;= 0, REPT(" ",lookups!$L$2-LEN(SOURCE!J2226)), "")&amp;
" | "&amp; IF(lookups!$K$2-LEN(SOURCE!I2226) &gt;= 0, REPT(" ",lookups!$K$2-LEN(SOURCE!I2226)), "")&amp;
      SOURCE!K2226&amp;      IF(lookups!$L$2-LEN(SOURCE!K2226) &gt;= 0, REPT(" ",lookups!$M$2-LEN(SOURCE!K2226)), "")&amp;
" | "&amp; SOURCE!L2226&amp;      IF(lookups!$O$2-LEN(SOURCE!L2226) &gt;= 0, REPT(" ",lookups!$O$2-LEN(SOURCE!L2226)), "")&amp;
" | "&amp; SOURCE!M2226&amp;      IF(lookups!$P$2-LEN(SOURCE!M2226) &gt;= 0, REPT(" ",lookups!$P$2-LEN(SOURCE!M2226)), "")&amp;
      "},"&amp;IF(SOURCE!O2226&lt;&gt;"",""&amp;SOURCE!O2226,"")
 )
)
)</f>
        <v>/* 2182 */  { fnCvtBrdstoin,                divide,                      "in." STD_RIGHT_ARROW "brds",                  "in." STD_RIGHT_ARROW "brds",                  (0 &lt;&lt; TAM_MAX_BITS) |     0, CAT_NONE | SLS_ENABLED   | US_ENABLED   | EIM_DISABLED | PTP_NONE         },</v>
      </c>
    </row>
    <row r="2227" spans="1:1">
      <c r="A2227" s="80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IF(lookups!$E$2-LEN(SOURCE!C2227) &gt;= 0, REPT(" ",lookups!$E$2-LEN(SOURCE!C2227)), "")&amp;
      SOURCE!D2227&amp;", "&amp; IF(lookups!$F$2-LEN(SOURCE!D2227) &gt;= 0, REPT(" ",lookups!$F$2-LEN(SOURCE!D2227)), "")&amp;
      SOURCE!E2227&amp;", "&amp; IF(lookups!$G$2-LEN(SOURCE!E2227) &gt;=0, REPT(" ",lookups!$G$2-LEN(SOURCE!E2227)), "")&amp;
      SOURCE!F2227&amp;", "&amp; IF(lookups!$H$2-LEN(SOURCE!F2227) &gt;= 0, REPT(" ",lookups!$H$2-LEN(SOURCE!F2227)+2), "")&amp;"("&amp;
      SUBSTITUTE(TEXT(SOURCE!G2227,"??0"),"  ","")&amp;" &lt;&lt; TAM_MAX_BITS) |"&amp; IF(lookups!$I$2-3 &gt;= 0, REPT(" ",MAX(1,lookups!$I$2-5+4+1-1-LEN(  IF(ISTEXT(SOURCE!H2227),SOURCE!H2227,  SUBSTITUTE(SUBSTITUTE(TEXT(SOURCE!H2227,"????0"),"  ","")," ",""))   ))), "")&amp;
       IF(ISTEXT(SOURCE!H2227),SOURCE!H2227, SUBSTITUTE(SUBSTITUTE(TEXT(SOURCE!H2227,"????0"),"  ","")," ",""))   &amp;","&amp; IF(lookups!$J$2-3 &gt;= 0, REPT(" ",lookups!$J$2-3-5), "")&amp;
      SOURCE!I2227&amp;
" | "&amp; IF(lookups!$K$2-LEN(SOURCE!I2227) &gt;= 0, REPT(" ",lookups!$K$2-LEN(SOURCE!I2227)), "")&amp;
      SOURCE!J2227&amp;      IF(lookups!$L$2-LEN(SOURCE!J2227) &gt;= 0, REPT(" ",lookups!$L$2-LEN(SOURCE!J2227)), "")&amp;
" | "&amp; IF(lookups!$K$2-LEN(SOURCE!I2227) &gt;= 0, REPT(" ",lookups!$K$2-LEN(SOURCE!I2227)), "")&amp;
      SOURCE!K2227&amp;      IF(lookups!$L$2-LEN(SOURCE!K2227) &gt;= 0, REPT(" ",lookups!$M$2-LEN(SOURCE!K2227)), "")&amp;
" | "&amp; SOURCE!L2227&amp;      IF(lookups!$O$2-LEN(SOURCE!L2227) &gt;= 0, REPT(" ",lookups!$O$2-LEN(SOURCE!L2227)), "")&amp;
" | "&amp; SOURCE!M2227&amp;      IF(lookups!$P$2-LEN(SOURCE!M2227) &gt;= 0, REPT(" ",lookups!$P$2-LEN(SOURCE!M2227)), "")&amp;
      "},"&amp;IF(SOURCE!O2227&lt;&gt;"",""&amp;SOURCE!O2227,"")
 )
)
)</f>
        <v>/* 2183 */  { fnCvtFirtolb,                 multiply,                    "fir" STD_RIGHT_ARROW "lb.",                   "fir" STD_RIGHT_ARROW "lb.",                   (0 &lt;&lt; TAM_MAX_BITS) |     0, CAT_NONE | SLS_ENABLED   | US_ENABLED   | EIM_DISABLED | PTP_NONE         },</v>
      </c>
    </row>
    <row r="2228" spans="1:1">
      <c r="A2228" s="80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IF(lookups!$E$2-LEN(SOURCE!C2228) &gt;= 0, REPT(" ",lookups!$E$2-LEN(SOURCE!C2228)), "")&amp;
      SOURCE!D2228&amp;", "&amp; IF(lookups!$F$2-LEN(SOURCE!D2228) &gt;= 0, REPT(" ",lookups!$F$2-LEN(SOURCE!D2228)), "")&amp;
      SOURCE!E2228&amp;", "&amp; IF(lookups!$G$2-LEN(SOURCE!E2228) &gt;=0, REPT(" ",lookups!$G$2-LEN(SOURCE!E2228)), "")&amp;
      SOURCE!F2228&amp;", "&amp; IF(lookups!$H$2-LEN(SOURCE!F2228) &gt;= 0, REPT(" ",lookups!$H$2-LEN(SOURCE!F2228)+2), "")&amp;"("&amp;
      SUBSTITUTE(TEXT(SOURCE!G2228,"??0"),"  ","")&amp;" &lt;&lt; TAM_MAX_BITS) |"&amp; IF(lookups!$I$2-3 &gt;= 0, REPT(" ",MAX(1,lookups!$I$2-5+4+1-1-LEN(  IF(ISTEXT(SOURCE!H2228),SOURCE!H2228,  SUBSTITUTE(SUBSTITUTE(TEXT(SOURCE!H2228,"????0"),"  ","")," ",""))   ))), "")&amp;
       IF(ISTEXT(SOURCE!H2228),SOURCE!H2228, SUBSTITUTE(SUBSTITUTE(TEXT(SOURCE!H2228,"????0"),"  ","")," ",""))   &amp;","&amp; IF(lookups!$J$2-3 &gt;= 0, REPT(" ",lookups!$J$2-3-5), "")&amp;
      SOURCE!I2228&amp;
" | "&amp; IF(lookups!$K$2-LEN(SOURCE!I2228) &gt;= 0, REPT(" ",lookups!$K$2-LEN(SOURCE!I2228)), "")&amp;
      SOURCE!J2228&amp;      IF(lookups!$L$2-LEN(SOURCE!J2228) &gt;= 0, REPT(" ",lookups!$L$2-LEN(SOURCE!J2228)), "")&amp;
" | "&amp; IF(lookups!$K$2-LEN(SOURCE!I2228) &gt;= 0, REPT(" ",lookups!$K$2-LEN(SOURCE!I2228)), "")&amp;
      SOURCE!K2228&amp;      IF(lookups!$L$2-LEN(SOURCE!K2228) &gt;= 0, REPT(" ",lookups!$M$2-LEN(SOURCE!K2228)), "")&amp;
" | "&amp; SOURCE!L2228&amp;      IF(lookups!$O$2-LEN(SOURCE!L2228) &gt;= 0, REPT(" ",lookups!$O$2-LEN(SOURCE!L2228)), "")&amp;
" | "&amp; SOURCE!M2228&amp;      IF(lookups!$P$2-LEN(SOURCE!M2228) &gt;= 0, REPT(" ",lookups!$P$2-LEN(SOURCE!M2228)), "")&amp;
      "},"&amp;IF(SOURCE!O2228&lt;&gt;"",""&amp;SOURCE!O2228,"")
 )
)
)</f>
        <v>/* 2184 */  { fnCvtFirtolb,                 divide,                      "lb." STD_RIGHT_ARROW "fir",                   "lb." STD_RIGHT_ARROW "fir",                   (0 &lt;&lt; TAM_MAX_BITS) |     0, CAT_NONE | SLS_ENABLED   | US_ENABLED   | EIM_DISABLED | PTP_NONE         },</v>
      </c>
    </row>
    <row r="2229" spans="1:1">
      <c r="A2229" s="80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IF(lookups!$E$2-LEN(SOURCE!C2229) &gt;= 0, REPT(" ",lookups!$E$2-LEN(SOURCE!C2229)), "")&amp;
      SOURCE!D2229&amp;", "&amp; IF(lookups!$F$2-LEN(SOURCE!D2229) &gt;= 0, REPT(" ",lookups!$F$2-LEN(SOURCE!D2229)), "")&amp;
      SOURCE!E2229&amp;", "&amp; IF(lookups!$G$2-LEN(SOURCE!E2229) &gt;=0, REPT(" ",lookups!$G$2-LEN(SOURCE!E2229)), "")&amp;
      SOURCE!F2229&amp;", "&amp; IF(lookups!$H$2-LEN(SOURCE!F2229) &gt;= 0, REPT(" ",lookups!$H$2-LEN(SOURCE!F2229)+2), "")&amp;"("&amp;
      SUBSTITUTE(TEXT(SOURCE!G2229,"??0"),"  ","")&amp;" &lt;&lt; TAM_MAX_BITS) |"&amp; IF(lookups!$I$2-3 &gt;= 0, REPT(" ",MAX(1,lookups!$I$2-5+4+1-1-LEN(  IF(ISTEXT(SOURCE!H2229),SOURCE!H2229,  SUBSTITUTE(SUBSTITUTE(TEXT(SOURCE!H2229,"????0"),"  ","")," ",""))   ))), "")&amp;
       IF(ISTEXT(SOURCE!H2229),SOURCE!H2229, SUBSTITUTE(SUBSTITUTE(TEXT(SOURCE!H2229,"????0"),"  ","")," ",""))   &amp;","&amp; IF(lookups!$J$2-3 &gt;= 0, REPT(" ",lookups!$J$2-3-5), "")&amp;
      SOURCE!I2229&amp;
" | "&amp; IF(lookups!$K$2-LEN(SOURCE!I2229) &gt;= 0, REPT(" ",lookups!$K$2-LEN(SOURCE!I2229)), "")&amp;
      SOURCE!J2229&amp;      IF(lookups!$L$2-LEN(SOURCE!J2229) &gt;= 0, REPT(" ",lookups!$L$2-LEN(SOURCE!J2229)), "")&amp;
" | "&amp; IF(lookups!$K$2-LEN(SOURCE!I2229) &gt;= 0, REPT(" ",lookups!$K$2-LEN(SOURCE!I2229)), "")&amp;
      SOURCE!K2229&amp;      IF(lookups!$L$2-LEN(SOURCE!K2229) &gt;= 0, REPT(" ",lookups!$M$2-LEN(SOURCE!K2229)), "")&amp;
" | "&amp; SOURCE!L2229&amp;      IF(lookups!$O$2-LEN(SOURCE!L2229) &gt;= 0, REPT(" ",lookups!$O$2-LEN(SOURCE!L2229)), "")&amp;
" | "&amp; SOURCE!M2229&amp;      IF(lookups!$P$2-LEN(SOURCE!M2229) &gt;= 0, REPT(" ",lookups!$P$2-LEN(SOURCE!M2229)), "")&amp;
      "},"&amp;IF(SOURCE!O2229&lt;&gt;"",""&amp;SOURCE!O2229,"")
 )
)
)</f>
        <v>/* 2185 */  { fnCvtFpftomph,                multiply,                    "fur/ftn" STD_RIGHT_ARROW "mph",               "fur/ftn" STD_RIGHT_ARROW "mph",               (0 &lt;&lt; TAM_MAX_BITS) |     0, CAT_NONE | SLS_ENABLED   | US_ENABLED   | EIM_DISABLED | PTP_NONE         },</v>
      </c>
    </row>
    <row r="2230" spans="1:1">
      <c r="A2230" s="80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IF(lookups!$E$2-LEN(SOURCE!C2230) &gt;= 0, REPT(" ",lookups!$E$2-LEN(SOURCE!C2230)), "")&amp;
      SOURCE!D2230&amp;", "&amp; IF(lookups!$F$2-LEN(SOURCE!D2230) &gt;= 0, REPT(" ",lookups!$F$2-LEN(SOURCE!D2230)), "")&amp;
      SOURCE!E2230&amp;", "&amp; IF(lookups!$G$2-LEN(SOURCE!E2230) &gt;=0, REPT(" ",lookups!$G$2-LEN(SOURCE!E2230)), "")&amp;
      SOURCE!F2230&amp;", "&amp; IF(lookups!$H$2-LEN(SOURCE!F2230) &gt;= 0, REPT(" ",lookups!$H$2-LEN(SOURCE!F2230)+2), "")&amp;"("&amp;
      SUBSTITUTE(TEXT(SOURCE!G2230,"??0"),"  ","")&amp;" &lt;&lt; TAM_MAX_BITS) |"&amp; IF(lookups!$I$2-3 &gt;= 0, REPT(" ",MAX(1,lookups!$I$2-5+4+1-1-LEN(  IF(ISTEXT(SOURCE!H2230),SOURCE!H2230,  SUBSTITUTE(SUBSTITUTE(TEXT(SOURCE!H2230,"????0"),"  ","")," ",""))   ))), "")&amp;
       IF(ISTEXT(SOURCE!H2230),SOURCE!H2230, SUBSTITUTE(SUBSTITUTE(TEXT(SOURCE!H2230,"????0"),"  ","")," ",""))   &amp;","&amp; IF(lookups!$J$2-3 &gt;= 0, REPT(" ",lookups!$J$2-3-5), "")&amp;
      SOURCE!I2230&amp;
" | "&amp; IF(lookups!$K$2-LEN(SOURCE!I2230) &gt;= 0, REPT(" ",lookups!$K$2-LEN(SOURCE!I2230)), "")&amp;
      SOURCE!J2230&amp;      IF(lookups!$L$2-LEN(SOURCE!J2230) &gt;= 0, REPT(" ",lookups!$L$2-LEN(SOURCE!J2230)), "")&amp;
" | "&amp; IF(lookups!$K$2-LEN(SOURCE!I2230) &gt;= 0, REPT(" ",lookups!$K$2-LEN(SOURCE!I2230)), "")&amp;
      SOURCE!K2230&amp;      IF(lookups!$L$2-LEN(SOURCE!K2230) &gt;= 0, REPT(" ",lookups!$M$2-LEN(SOURCE!K2230)), "")&amp;
" | "&amp; SOURCE!L2230&amp;      IF(lookups!$O$2-LEN(SOURCE!L2230) &gt;= 0, REPT(" ",lookups!$O$2-LEN(SOURCE!L2230)), "")&amp;
" | "&amp; SOURCE!M2230&amp;      IF(lookups!$P$2-LEN(SOURCE!M2230) &gt;= 0, REPT(" ",lookups!$P$2-LEN(SOURCE!M2230)), "")&amp;
      "},"&amp;IF(SOURCE!O2230&lt;&gt;"",""&amp;SOURCE!O2230,"")
 )
)
)</f>
        <v>/* 2186 */  { fnCvtFpftomph,                divide,                      "mph" STD_RIGHT_ARROW "fur/ftn",               "mph" STD_RIGHT_ARROW "fur/ftn",               (0 &lt;&lt; TAM_MAX_BITS) |     0, CAT_NONE | SLS_ENABLED   | US_ENABLED   | EIM_DISABLED | PTP_NONE         },</v>
      </c>
    </row>
    <row r="2231" spans="1:1">
      <c r="A2231" s="80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IF(lookups!$E$2-LEN(SOURCE!C2231) &gt;= 0, REPT(" ",lookups!$E$2-LEN(SOURCE!C2231)), "")&amp;
      SOURCE!D2231&amp;", "&amp; IF(lookups!$F$2-LEN(SOURCE!D2231) &gt;= 0, REPT(" ",lookups!$F$2-LEN(SOURCE!D2231)), "")&amp;
      SOURCE!E2231&amp;", "&amp; IF(lookups!$G$2-LEN(SOURCE!E2231) &gt;=0, REPT(" ",lookups!$G$2-LEN(SOURCE!E2231)), "")&amp;
      SOURCE!F2231&amp;", "&amp; IF(lookups!$H$2-LEN(SOURCE!F2231) &gt;= 0, REPT(" ",lookups!$H$2-LEN(SOURCE!F2231)+2), "")&amp;"("&amp;
      SUBSTITUTE(TEXT(SOURCE!G2231,"??0"),"  ","")&amp;" &lt;&lt; TAM_MAX_BITS) |"&amp; IF(lookups!$I$2-3 &gt;= 0, REPT(" ",MAX(1,lookups!$I$2-5+4+1-1-LEN(  IF(ISTEXT(SOURCE!H2231),SOURCE!H2231,  SUBSTITUTE(SUBSTITUTE(TEXT(SOURCE!H2231,"????0"),"  ","")," ",""))   ))), "")&amp;
       IF(ISTEXT(SOURCE!H2231),SOURCE!H2231, SUBSTITUTE(SUBSTITUTE(TEXT(SOURCE!H2231,"????0"),"  ","")," ",""))   &amp;","&amp; IF(lookups!$J$2-3 &gt;= 0, REPT(" ",lookups!$J$2-3-5), "")&amp;
      SOURCE!I2231&amp;
" | "&amp; IF(lookups!$K$2-LEN(SOURCE!I2231) &gt;= 0, REPT(" ",lookups!$K$2-LEN(SOURCE!I2231)), "")&amp;
      SOURCE!J2231&amp;      IF(lookups!$L$2-LEN(SOURCE!J2231) &gt;= 0, REPT(" ",lookups!$L$2-LEN(SOURCE!J2231)), "")&amp;
" | "&amp; IF(lookups!$K$2-LEN(SOURCE!I2231) &gt;= 0, REPT(" ",lookups!$K$2-LEN(SOURCE!I2231)), "")&amp;
      SOURCE!K2231&amp;      IF(lookups!$L$2-LEN(SOURCE!K2231) &gt;= 0, REPT(" ",lookups!$M$2-LEN(SOURCE!K2231)), "")&amp;
" | "&amp; SOURCE!L2231&amp;      IF(lookups!$O$2-LEN(SOURCE!L2231) &gt;= 0, REPT(" ",lookups!$O$2-LEN(SOURCE!L2231)), "")&amp;
" | "&amp; SOURCE!M2231&amp;      IF(lookups!$P$2-LEN(SOURCE!M2231) &gt;= 0, REPT(" ",lookups!$P$2-LEN(SOURCE!M2231)), "")&amp;
      "},"&amp;IF(SOURCE!O2231&lt;&gt;"",""&amp;SOURCE!O2231,"")
 )
)
)</f>
        <v>/* 2187 */  { fnCvtFpstokph,                multiply,                    "ft/s" STD_RIGHT_ARROW "km/h",                 "ft/s" STD_RIGHT_ARROW "km/h",                 (0 &lt;&lt; TAM_MAX_BITS) |     0, CAT_NONE | SLS_ENABLED   | US_ENABLED   | EIM_DISABLED | PTP_NONE         },</v>
      </c>
    </row>
    <row r="2232" spans="1:1">
      <c r="A2232" s="80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IF(lookups!$E$2-LEN(SOURCE!C2232) &gt;= 0, REPT(" ",lookups!$E$2-LEN(SOURCE!C2232)), "")&amp;
      SOURCE!D2232&amp;", "&amp; IF(lookups!$F$2-LEN(SOURCE!D2232) &gt;= 0, REPT(" ",lookups!$F$2-LEN(SOURCE!D2232)), "")&amp;
      SOURCE!E2232&amp;", "&amp; IF(lookups!$G$2-LEN(SOURCE!E2232) &gt;=0, REPT(" ",lookups!$G$2-LEN(SOURCE!E2232)), "")&amp;
      SOURCE!F2232&amp;", "&amp; IF(lookups!$H$2-LEN(SOURCE!F2232) &gt;= 0, REPT(" ",lookups!$H$2-LEN(SOURCE!F2232)+2), "")&amp;"("&amp;
      SUBSTITUTE(TEXT(SOURCE!G2232,"??0"),"  ","")&amp;" &lt;&lt; TAM_MAX_BITS) |"&amp; IF(lookups!$I$2-3 &gt;= 0, REPT(" ",MAX(1,lookups!$I$2-5+4+1-1-LEN(  IF(ISTEXT(SOURCE!H2232),SOURCE!H2232,  SUBSTITUTE(SUBSTITUTE(TEXT(SOURCE!H2232,"????0"),"  ","")," ",""))   ))), "")&amp;
       IF(ISTEXT(SOURCE!H2232),SOURCE!H2232, SUBSTITUTE(SUBSTITUTE(TEXT(SOURCE!H2232,"????0"),"  ","")," ",""))   &amp;","&amp; IF(lookups!$J$2-3 &gt;= 0, REPT(" ",lookups!$J$2-3-5), "")&amp;
      SOURCE!I2232&amp;
" | "&amp; IF(lookups!$K$2-LEN(SOURCE!I2232) &gt;= 0, REPT(" ",lookups!$K$2-LEN(SOURCE!I2232)), "")&amp;
      SOURCE!J2232&amp;      IF(lookups!$L$2-LEN(SOURCE!J2232) &gt;= 0, REPT(" ",lookups!$L$2-LEN(SOURCE!J2232)), "")&amp;
" | "&amp; IF(lookups!$K$2-LEN(SOURCE!I2232) &gt;= 0, REPT(" ",lookups!$K$2-LEN(SOURCE!I2232)), "")&amp;
      SOURCE!K2232&amp;      IF(lookups!$L$2-LEN(SOURCE!K2232) &gt;= 0, REPT(" ",lookups!$M$2-LEN(SOURCE!K2232)), "")&amp;
" | "&amp; SOURCE!L2232&amp;      IF(lookups!$O$2-LEN(SOURCE!L2232) &gt;= 0, REPT(" ",lookups!$O$2-LEN(SOURCE!L2232)), "")&amp;
" | "&amp; SOURCE!M2232&amp;      IF(lookups!$P$2-LEN(SOURCE!M2232) &gt;= 0, REPT(" ",lookups!$P$2-LEN(SOURCE!M2232)), "")&amp;
      "},"&amp;IF(SOURCE!O2232&lt;&gt;"",""&amp;SOURCE!O2232,"")
 )
)
)</f>
        <v>/* 2188 */  { fnCvtFpstokph,                divide,                      "km/h" STD_RIGHT_ARROW "ft/s",                 "km/h" STD_RIGHT_ARROW "ft/s",                 (0 &lt;&lt; TAM_MAX_BITS) |     0, CAT_NONE | SLS_ENABLED   | US_ENABLED   | EIM_DISABLED | PTP_NONE         },</v>
      </c>
    </row>
    <row r="2233" spans="1:1">
      <c r="A2233" s="80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IF(lookups!$E$2-LEN(SOURCE!C2233) &gt;= 0, REPT(" ",lookups!$E$2-LEN(SOURCE!C2233)), "")&amp;
      SOURCE!D2233&amp;", "&amp; IF(lookups!$F$2-LEN(SOURCE!D2233) &gt;= 0, REPT(" ",lookups!$F$2-LEN(SOURCE!D2233)), "")&amp;
      SOURCE!E2233&amp;", "&amp; IF(lookups!$G$2-LEN(SOURCE!E2233) &gt;=0, REPT(" ",lookups!$G$2-LEN(SOURCE!E2233)), "")&amp;
      SOURCE!F2233&amp;", "&amp; IF(lookups!$H$2-LEN(SOURCE!F2233) &gt;= 0, REPT(" ",lookups!$H$2-LEN(SOURCE!F2233)+2), "")&amp;"("&amp;
      SUBSTITUTE(TEXT(SOURCE!G2233,"??0"),"  ","")&amp;" &lt;&lt; TAM_MAX_BITS) |"&amp; IF(lookups!$I$2-3 &gt;= 0, REPT(" ",MAX(1,lookups!$I$2-5+4+1-1-LEN(  IF(ISTEXT(SOURCE!H2233),SOURCE!H2233,  SUBSTITUTE(SUBSTITUTE(TEXT(SOURCE!H2233,"????0"),"  ","")," ",""))   ))), "")&amp;
       IF(ISTEXT(SOURCE!H2233),SOURCE!H2233, SUBSTITUTE(SUBSTITUTE(TEXT(SOURCE!H2233,"????0"),"  ","")," ",""))   &amp;","&amp; IF(lookups!$J$2-3 &gt;= 0, REPT(" ",lookups!$J$2-3-5), "")&amp;
      SOURCE!I2233&amp;
" | "&amp; IF(lookups!$K$2-LEN(SOURCE!I2233) &gt;= 0, REPT(" ",lookups!$K$2-LEN(SOURCE!I2233)), "")&amp;
      SOURCE!J2233&amp;      IF(lookups!$L$2-LEN(SOURCE!J2233) &gt;= 0, REPT(" ",lookups!$L$2-LEN(SOURCE!J2233)), "")&amp;
" | "&amp; IF(lookups!$K$2-LEN(SOURCE!I2233) &gt;= 0, REPT(" ",lookups!$K$2-LEN(SOURCE!I2233)), "")&amp;
      SOURCE!K2233&amp;      IF(lookups!$L$2-LEN(SOURCE!K2233) &gt;= 0, REPT(" ",lookups!$M$2-LEN(SOURCE!K2233)), "")&amp;
" | "&amp; SOURCE!L2233&amp;      IF(lookups!$O$2-LEN(SOURCE!L2233) &gt;= 0, REPT(" ",lookups!$O$2-LEN(SOURCE!L2233)), "")&amp;
" | "&amp; SOURCE!M2233&amp;      IF(lookups!$P$2-LEN(SOURCE!M2233) &gt;= 0, REPT(" ",lookups!$P$2-LEN(SOURCE!M2233)), "")&amp;
      "},"&amp;IF(SOURCE!O2233&lt;&gt;"",""&amp;SOURCE!O2233,"")
 )
)
)</f>
        <v>/* 2189 */  { fnCvtFpstomps,                multiply,                    "ft/s" STD_RIGHT_ARROW "m/s",                  "ft/s" STD_RIGHT_ARROW "m/s",                  (0 &lt;&lt; TAM_MAX_BITS) |     0, CAT_NONE | SLS_ENABLED   | US_ENABLED   | EIM_DISABLED | PTP_NONE         },</v>
      </c>
    </row>
    <row r="2234" spans="1:1">
      <c r="A2234" s="80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IF(lookups!$E$2-LEN(SOURCE!C2234) &gt;= 0, REPT(" ",lookups!$E$2-LEN(SOURCE!C2234)), "")&amp;
      SOURCE!D2234&amp;", "&amp; IF(lookups!$F$2-LEN(SOURCE!D2234) &gt;= 0, REPT(" ",lookups!$F$2-LEN(SOURCE!D2234)), "")&amp;
      SOURCE!E2234&amp;", "&amp; IF(lookups!$G$2-LEN(SOURCE!E2234) &gt;=0, REPT(" ",lookups!$G$2-LEN(SOURCE!E2234)), "")&amp;
      SOURCE!F2234&amp;", "&amp; IF(lookups!$H$2-LEN(SOURCE!F2234) &gt;= 0, REPT(" ",lookups!$H$2-LEN(SOURCE!F2234)+2), "")&amp;"("&amp;
      SUBSTITUTE(TEXT(SOURCE!G2234,"??0"),"  ","")&amp;" &lt;&lt; TAM_MAX_BITS) |"&amp; IF(lookups!$I$2-3 &gt;= 0, REPT(" ",MAX(1,lookups!$I$2-5+4+1-1-LEN(  IF(ISTEXT(SOURCE!H2234),SOURCE!H2234,  SUBSTITUTE(SUBSTITUTE(TEXT(SOURCE!H2234,"????0"),"  ","")," ",""))   ))), "")&amp;
       IF(ISTEXT(SOURCE!H2234),SOURCE!H2234, SUBSTITUTE(SUBSTITUTE(TEXT(SOURCE!H2234,"????0"),"  ","")," ",""))   &amp;","&amp; IF(lookups!$J$2-3 &gt;= 0, REPT(" ",lookups!$J$2-3-5), "")&amp;
      SOURCE!I2234&amp;
" | "&amp; IF(lookups!$K$2-LEN(SOURCE!I2234) &gt;= 0, REPT(" ",lookups!$K$2-LEN(SOURCE!I2234)), "")&amp;
      SOURCE!J2234&amp;      IF(lookups!$L$2-LEN(SOURCE!J2234) &gt;= 0, REPT(" ",lookups!$L$2-LEN(SOURCE!J2234)), "")&amp;
" | "&amp; IF(lookups!$K$2-LEN(SOURCE!I2234) &gt;= 0, REPT(" ",lookups!$K$2-LEN(SOURCE!I2234)), "")&amp;
      SOURCE!K2234&amp;      IF(lookups!$L$2-LEN(SOURCE!K2234) &gt;= 0, REPT(" ",lookups!$M$2-LEN(SOURCE!K2234)), "")&amp;
" | "&amp; SOURCE!L2234&amp;      IF(lookups!$O$2-LEN(SOURCE!L2234) &gt;= 0, REPT(" ",lookups!$O$2-LEN(SOURCE!L2234)), "")&amp;
" | "&amp; SOURCE!M2234&amp;      IF(lookups!$P$2-LEN(SOURCE!M2234) &gt;= 0, REPT(" ",lookups!$P$2-LEN(SOURCE!M2234)), "")&amp;
      "},"&amp;IF(SOURCE!O2234&lt;&gt;"",""&amp;SOURCE!O2234,"")
 )
)
)</f>
        <v>/* 2190 */  { fnCvtFpstomps,                divide,                      "m/s" STD_RIGHT_ARROW "ft/s",                  "m/s" STD_RIGHT_ARROW "ft/s",                  (0 &lt;&lt; TAM_MAX_BITS) |     0, CAT_NONE | SLS_ENABLED   | US_ENABLED   | EIM_DISABLED | PTP_NONE         },</v>
      </c>
    </row>
    <row r="2235" spans="1:1">
      <c r="A2235" s="80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IF(lookups!$E$2-LEN(SOURCE!C2235) &gt;= 0, REPT(" ",lookups!$E$2-LEN(SOURCE!C2235)), "")&amp;
      SOURCE!D2235&amp;", "&amp; IF(lookups!$F$2-LEN(SOURCE!D2235) &gt;= 0, REPT(" ",lookups!$F$2-LEN(SOURCE!D2235)), "")&amp;
      SOURCE!E2235&amp;", "&amp; IF(lookups!$G$2-LEN(SOURCE!E2235) &gt;=0, REPT(" ",lookups!$G$2-LEN(SOURCE!E2235)), "")&amp;
      SOURCE!F2235&amp;", "&amp; IF(lookups!$H$2-LEN(SOURCE!F2235) &gt;= 0, REPT(" ",lookups!$H$2-LEN(SOURCE!F2235)+2), "")&amp;"("&amp;
      SUBSTITUTE(TEXT(SOURCE!G2235,"??0"),"  ","")&amp;" &lt;&lt; TAM_MAX_BITS) |"&amp; IF(lookups!$I$2-3 &gt;= 0, REPT(" ",MAX(1,lookups!$I$2-5+4+1-1-LEN(  IF(ISTEXT(SOURCE!H2235),SOURCE!H2235,  SUBSTITUTE(SUBSTITUTE(TEXT(SOURCE!H2235,"????0"),"  ","")," ",""))   ))), "")&amp;
       IF(ISTEXT(SOURCE!H2235),SOURCE!H2235, SUBSTITUTE(SUBSTITUTE(TEXT(SOURCE!H2235,"????0"),"  ","")," ",""))   &amp;","&amp; IF(lookups!$J$2-3 &gt;= 0, REPT(" ",lookups!$J$2-3-5), "")&amp;
      SOURCE!I2235&amp;
" | "&amp; IF(lookups!$K$2-LEN(SOURCE!I2235) &gt;= 0, REPT(" ",lookups!$K$2-LEN(SOURCE!I2235)), "")&amp;
      SOURCE!J2235&amp;      IF(lookups!$L$2-LEN(SOURCE!J2235) &gt;= 0, REPT(" ",lookups!$L$2-LEN(SOURCE!J2235)), "")&amp;
" | "&amp; IF(lookups!$K$2-LEN(SOURCE!I2235) &gt;= 0, REPT(" ",lookups!$K$2-LEN(SOURCE!I2235)), "")&amp;
      SOURCE!K2235&amp;      IF(lookups!$L$2-LEN(SOURCE!K2235) &gt;= 0, REPT(" ",lookups!$M$2-LEN(SOURCE!K2235)), "")&amp;
" | "&amp; SOURCE!L2235&amp;      IF(lookups!$O$2-LEN(SOURCE!L2235) &gt;= 0, REPT(" ",lookups!$O$2-LEN(SOURCE!L2235)), "")&amp;
" | "&amp; SOURCE!M2235&amp;      IF(lookups!$P$2-LEN(SOURCE!M2235) &gt;= 0, REPT(" ",lookups!$P$2-LEN(SOURCE!M2235)), "")&amp;
      "},"&amp;IF(SOURCE!O2235&lt;&gt;"",""&amp;SOURCE!O2235,"")
 )
)
)</f>
        <v>/* 2191 */  { SetSetting,                   JC_SS,                       SUPSUB_,                                       SUPSUB_,                                       (0 &lt;&lt; TAM_MAX_BITS) |     0, CAT_NONE | SLS_UNCHANGED | US_UNCHANGED | EIM_DISABLED | PTP_DISABLED     },</v>
      </c>
    </row>
    <row r="2236" spans="1:1">
      <c r="A2236" s="80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IF(lookups!$E$2-LEN(SOURCE!C2236) &gt;= 0, REPT(" ",lookups!$E$2-LEN(SOURCE!C2236)), "")&amp;
      SOURCE!D2236&amp;", "&amp; IF(lookups!$F$2-LEN(SOURCE!D2236) &gt;= 0, REPT(" ",lookups!$F$2-LEN(SOURCE!D2236)), "")&amp;
      SOURCE!E2236&amp;", "&amp; IF(lookups!$G$2-LEN(SOURCE!E2236) &gt;=0, REPT(" ",lookups!$G$2-LEN(SOURCE!E2236)), "")&amp;
      SOURCE!F2236&amp;", "&amp; IF(lookups!$H$2-LEN(SOURCE!F2236) &gt;= 0, REPT(" ",lookups!$H$2-LEN(SOURCE!F2236)+2), "")&amp;"("&amp;
      SUBSTITUTE(TEXT(SOURCE!G2236,"??0"),"  ","")&amp;" &lt;&lt; TAM_MAX_BITS) |"&amp; IF(lookups!$I$2-3 &gt;= 0, REPT(" ",MAX(1,lookups!$I$2-5+4+1-1-LEN(  IF(ISTEXT(SOURCE!H2236),SOURCE!H2236,  SUBSTITUTE(SUBSTITUTE(TEXT(SOURCE!H2236,"????0"),"  ","")," ",""))   ))), "")&amp;
       IF(ISTEXT(SOURCE!H2236),SOURCE!H2236, SUBSTITUTE(SUBSTITUTE(TEXT(SOURCE!H2236,"????0"),"  ","")," ",""))   &amp;","&amp; IF(lookups!$J$2-3 &gt;= 0, REPT(" ",lookups!$J$2-3-5), "")&amp;
      SOURCE!I2236&amp;
" | "&amp; IF(lookups!$K$2-LEN(SOURCE!I2236) &gt;= 0, REPT(" ",lookups!$K$2-LEN(SOURCE!I2236)), "")&amp;
      SOURCE!J2236&amp;      IF(lookups!$L$2-LEN(SOURCE!J2236) &gt;= 0, REPT(" ",lookups!$L$2-LEN(SOURCE!J2236)), "")&amp;
" | "&amp; IF(lookups!$K$2-LEN(SOURCE!I2236) &gt;= 0, REPT(" ",lookups!$K$2-LEN(SOURCE!I2236)), "")&amp;
      SOURCE!K2236&amp;      IF(lookups!$L$2-LEN(SOURCE!K2236) &gt;= 0, REPT(" ",lookups!$M$2-LEN(SOURCE!K2236)), "")&amp;
" | "&amp; SOURCE!L2236&amp;      IF(lookups!$O$2-LEN(SOURCE!L2236) &gt;= 0, REPT(" ",lookups!$O$2-LEN(SOURCE!L2236)), "")&amp;
" | "&amp; SOURCE!M2236&amp;      IF(lookups!$P$2-LEN(SOURCE!M2236) &gt;= 0, REPT(" ",lookups!$P$2-LEN(SOURCE!M2236)), "")&amp;
      "},"&amp;IF(SOURCE!O2236&lt;&gt;"",""&amp;SOURCE!O2236,"")
 )
)
)</f>
        <v>/* 2192 */  { itemToBeCoded,                NOPARAM,                     "",                                            "SCRNRM",                                      (0 &lt;&lt; TAM_MAX_BITS) |     0, CAT_NONE | SLS_UNCHANGED | US_UNCHANGED | EIM_DISABLED | PTP_NONE         },</v>
      </c>
    </row>
    <row r="2237" spans="1:1">
      <c r="A2237" s="80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IF(lookups!$E$2-LEN(SOURCE!C2237) &gt;= 0, REPT(" ",lookups!$E$2-LEN(SOURCE!C2237)), "")&amp;
      SOURCE!D2237&amp;", "&amp; IF(lookups!$F$2-LEN(SOURCE!D2237) &gt;= 0, REPT(" ",lookups!$F$2-LEN(SOURCE!D2237)), "")&amp;
      SOURCE!E2237&amp;", "&amp; IF(lookups!$G$2-LEN(SOURCE!E2237) &gt;=0, REPT(" ",lookups!$G$2-LEN(SOURCE!E2237)), "")&amp;
      SOURCE!F2237&amp;", "&amp; IF(lookups!$H$2-LEN(SOURCE!F2237) &gt;= 0, REPT(" ",lookups!$H$2-LEN(SOURCE!F2237)+2), "")&amp;"("&amp;
      SUBSTITUTE(TEXT(SOURCE!G2237,"??0"),"  ","")&amp;" &lt;&lt; TAM_MAX_BITS) |"&amp; IF(lookups!$I$2-3 &gt;= 0, REPT(" ",MAX(1,lookups!$I$2-5+4+1-1-LEN(  IF(ISTEXT(SOURCE!H2237),SOURCE!H2237,  SUBSTITUTE(SUBSTITUTE(TEXT(SOURCE!H2237,"????0"),"  ","")," ",""))   ))), "")&amp;
       IF(ISTEXT(SOURCE!H2237),SOURCE!H2237, SUBSTITUTE(SUBSTITUTE(TEXT(SOURCE!H2237,"????0"),"  ","")," ",""))   &amp;","&amp; IF(lookups!$J$2-3 &gt;= 0, REPT(" ",lookups!$J$2-3-5), "")&amp;
      SOURCE!I2237&amp;
" | "&amp; IF(lookups!$K$2-LEN(SOURCE!I2237) &gt;= 0, REPT(" ",lookups!$K$2-LEN(SOURCE!I2237)), "")&amp;
      SOURCE!J2237&amp;      IF(lookups!$L$2-LEN(SOURCE!J2237) &gt;= 0, REPT(" ",lookups!$L$2-LEN(SOURCE!J2237)), "")&amp;
" | "&amp; IF(lookups!$K$2-LEN(SOURCE!I2237) &gt;= 0, REPT(" ",lookups!$K$2-LEN(SOURCE!I2237)), "")&amp;
      SOURCE!K2237&amp;      IF(lookups!$L$2-LEN(SOURCE!K2237) &gt;= 0, REPT(" ",lookups!$M$2-LEN(SOURCE!K2237)), "")&amp;
" | "&amp; SOURCE!L2237&amp;      IF(lookups!$O$2-LEN(SOURCE!L2237) &gt;= 0, REPT(" ",lookups!$O$2-LEN(SOURCE!L2237)), "")&amp;
" | "&amp; SOURCE!M2237&amp;      IF(lookups!$P$2-LEN(SOURCE!M2237) &gt;= 0, REPT(" ",lookups!$P$2-LEN(SOURCE!M2237)), "")&amp;
      "},"&amp;IF(SOURCE!O2237&lt;&gt;"",""&amp;SOURCE!O2237,"")
 )
)
)</f>
        <v>/* 2193 */  { itemToBeCoded,                NOPARAM,                     "",                                            "SCRSUP",                                      (0 &lt;&lt; TAM_MAX_BITS) |     0, CAT_NONE | SLS_UNCHANGED | US_UNCHANGED | EIM_DISABLED | PTP_NONE         },</v>
      </c>
    </row>
    <row r="2238" spans="1:1">
      <c r="A2238" s="80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IF(lookups!$E$2-LEN(SOURCE!C2238) &gt;= 0, REPT(" ",lookups!$E$2-LEN(SOURCE!C2238)), "")&amp;
      SOURCE!D2238&amp;", "&amp; IF(lookups!$F$2-LEN(SOURCE!D2238) &gt;= 0, REPT(" ",lookups!$F$2-LEN(SOURCE!D2238)), "")&amp;
      SOURCE!E2238&amp;", "&amp; IF(lookups!$G$2-LEN(SOURCE!E2238) &gt;=0, REPT(" ",lookups!$G$2-LEN(SOURCE!E2238)), "")&amp;
      SOURCE!F2238&amp;", "&amp; IF(lookups!$H$2-LEN(SOURCE!F2238) &gt;= 0, REPT(" ",lookups!$H$2-LEN(SOURCE!F2238)+2), "")&amp;"("&amp;
      SUBSTITUTE(TEXT(SOURCE!G2238,"??0"),"  ","")&amp;" &lt;&lt; TAM_MAX_BITS) |"&amp; IF(lookups!$I$2-3 &gt;= 0, REPT(" ",MAX(1,lookups!$I$2-5+4+1-1-LEN(  IF(ISTEXT(SOURCE!H2238),SOURCE!H2238,  SUBSTITUTE(SUBSTITUTE(TEXT(SOURCE!H2238,"????0"),"  ","")," ",""))   ))), "")&amp;
       IF(ISTEXT(SOURCE!H2238),SOURCE!H2238, SUBSTITUTE(SUBSTITUTE(TEXT(SOURCE!H2238,"????0"),"  ","")," ",""))   &amp;","&amp; IF(lookups!$J$2-3 &gt;= 0, REPT(" ",lookups!$J$2-3-5), "")&amp;
      SOURCE!I2238&amp;
" | "&amp; IF(lookups!$K$2-LEN(SOURCE!I2238) &gt;= 0, REPT(" ",lookups!$K$2-LEN(SOURCE!I2238)), "")&amp;
      SOURCE!J2238&amp;      IF(lookups!$L$2-LEN(SOURCE!J2238) &gt;= 0, REPT(" ",lookups!$L$2-LEN(SOURCE!J2238)), "")&amp;
" | "&amp; IF(lookups!$K$2-LEN(SOURCE!I2238) &gt;= 0, REPT(" ",lookups!$K$2-LEN(SOURCE!I2238)), "")&amp;
      SOURCE!K2238&amp;      IF(lookups!$L$2-LEN(SOURCE!K2238) &gt;= 0, REPT(" ",lookups!$M$2-LEN(SOURCE!K2238)), "")&amp;
" | "&amp; SOURCE!L2238&amp;      IF(lookups!$O$2-LEN(SOURCE!L2238) &gt;= 0, REPT(" ",lookups!$O$2-LEN(SOURCE!L2238)), "")&amp;
" | "&amp; SOURCE!M2238&amp;      IF(lookups!$P$2-LEN(SOURCE!M2238) &gt;= 0, REPT(" ",lookups!$P$2-LEN(SOURCE!M2238)), "")&amp;
      "},"&amp;IF(SOURCE!O2238&lt;&gt;"",""&amp;SOURCE!O2238,"")
 )
)
)</f>
        <v>/* 2194 */  { itemToBeCoded,                NOPARAM,                     "",                                            "SCRSUB",                                      (0 &lt;&lt; TAM_MAX_BITS) |     0, CAT_NONE | SLS_UNCHANGED | US_UNCHANGED | EIM_DISABLED | PTP_NONE         },</v>
      </c>
    </row>
    <row r="2239" spans="1:1">
      <c r="A2239" s="80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IF(lookups!$E$2-LEN(SOURCE!C2239) &gt;= 0, REPT(" ",lookups!$E$2-LEN(SOURCE!C2239)), "")&amp;
      SOURCE!D2239&amp;", "&amp; IF(lookups!$F$2-LEN(SOURCE!D2239) &gt;= 0, REPT(" ",lookups!$F$2-LEN(SOURCE!D2239)), "")&amp;
      SOURCE!E2239&amp;", "&amp; IF(lookups!$G$2-LEN(SOURCE!E2239) &gt;=0, REPT(" ",lookups!$G$2-LEN(SOURCE!E2239)), "")&amp;
      SOURCE!F2239&amp;", "&amp; IF(lookups!$H$2-LEN(SOURCE!F2239) &gt;= 0, REPT(" ",lookups!$H$2-LEN(SOURCE!F2239)+2), "")&amp;"("&amp;
      SUBSTITUTE(TEXT(SOURCE!G2239,"??0"),"  ","")&amp;" &lt;&lt; TAM_MAX_BITS) |"&amp; IF(lookups!$I$2-3 &gt;= 0, REPT(" ",MAX(1,lookups!$I$2-5+4+1-1-LEN(  IF(ISTEXT(SOURCE!H2239),SOURCE!H2239,  SUBSTITUTE(SUBSTITUTE(TEXT(SOURCE!H2239,"????0"),"  ","")," ",""))   ))), "")&amp;
       IF(ISTEXT(SOURCE!H2239),SOURCE!H2239, SUBSTITUTE(SUBSTITUTE(TEXT(SOURCE!H2239,"????0"),"  ","")," ",""))   &amp;","&amp; IF(lookups!$J$2-3 &gt;= 0, REPT(" ",lookups!$J$2-3-5), "")&amp;
      SOURCE!I2239&amp;
" | "&amp; IF(lookups!$K$2-LEN(SOURCE!I2239) &gt;= 0, REPT(" ",lookups!$K$2-LEN(SOURCE!I2239)), "")&amp;
      SOURCE!J2239&amp;      IF(lookups!$L$2-LEN(SOURCE!J2239) &gt;= 0, REPT(" ",lookups!$L$2-LEN(SOURCE!J2239)), "")&amp;
" | "&amp; IF(lookups!$K$2-LEN(SOURCE!I2239) &gt;= 0, REPT(" ",lookups!$K$2-LEN(SOURCE!I2239)), "")&amp;
      SOURCE!K2239&amp;      IF(lookups!$L$2-LEN(SOURCE!K2239) &gt;= 0, REPT(" ",lookups!$M$2-LEN(SOURCE!K2239)), "")&amp;
" | "&amp; SOURCE!L2239&amp;      IF(lookups!$O$2-LEN(SOURCE!L2239) &gt;= 0, REPT(" ",lookups!$O$2-LEN(SOURCE!L2239)), "")&amp;
" | "&amp; SOURCE!M2239&amp;      IF(lookups!$P$2-LEN(SOURCE!M2239) &gt;= 0, REPT(" ",lookups!$P$2-LEN(SOURCE!M2239)), "")&amp;
      "},"&amp;IF(SOURCE!O2239&lt;&gt;"",""&amp;SOURCE!O2239,"")
 )
)
)</f>
        <v>/* 2195 */  { fnHide,                       TM_VALUE,                    "HIDE",                                        "HIDE",                                        (0 &lt;&lt; TAM_MAX_BITS) |    99, CAT_FNCT | SLS_ENABLED   | US_ENABLED   | EIM_DISABLED | PTP_NUMBER_8     },</v>
      </c>
    </row>
    <row r="2240" spans="1:1">
      <c r="A2240" s="80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IF(lookups!$E$2-LEN(SOURCE!C2240) &gt;= 0, REPT(" ",lookups!$E$2-LEN(SOURCE!C2240)), "")&amp;
      SOURCE!D2240&amp;", "&amp; IF(lookups!$F$2-LEN(SOURCE!D2240) &gt;= 0, REPT(" ",lookups!$F$2-LEN(SOURCE!D2240)), "")&amp;
      SOURCE!E2240&amp;", "&amp; IF(lookups!$G$2-LEN(SOURCE!E2240) &gt;=0, REPT(" ",lookups!$G$2-LEN(SOURCE!E2240)), "")&amp;
      SOURCE!F2240&amp;", "&amp; IF(lookups!$H$2-LEN(SOURCE!F2240) &gt;= 0, REPT(" ",lookups!$H$2-LEN(SOURCE!F2240)+2), "")&amp;"("&amp;
      SUBSTITUTE(TEXT(SOURCE!G2240,"??0"),"  ","")&amp;" &lt;&lt; TAM_MAX_BITS) |"&amp; IF(lookups!$I$2-3 &gt;= 0, REPT(" ",MAX(1,lookups!$I$2-5+4+1-1-LEN(  IF(ISTEXT(SOURCE!H2240),SOURCE!H2240,  SUBSTITUTE(SUBSTITUTE(TEXT(SOURCE!H2240,"????0"),"  ","")," ",""))   ))), "")&amp;
       IF(ISTEXT(SOURCE!H2240),SOURCE!H2240, SUBSTITUTE(SUBSTITUTE(TEXT(SOURCE!H2240,"????0"),"  ","")," ",""))   &amp;","&amp; IF(lookups!$J$2-3 &gt;= 0, REPT(" ",lookups!$J$2-3-5), "")&amp;
      SOURCE!I2240&amp;
" | "&amp; IF(lookups!$K$2-LEN(SOURCE!I2240) &gt;= 0, REPT(" ",lookups!$K$2-LEN(SOURCE!I2240)), "")&amp;
      SOURCE!J2240&amp;      IF(lookups!$L$2-LEN(SOURCE!J2240) &gt;= 0, REPT(" ",lookups!$L$2-LEN(SOURCE!J2240)), "")&amp;
" | "&amp; IF(lookups!$K$2-LEN(SOURCE!I2240) &gt;= 0, REPT(" ",lookups!$K$2-LEN(SOURCE!I2240)), "")&amp;
      SOURCE!K2240&amp;      IF(lookups!$L$2-LEN(SOURCE!K2240) &gt;= 0, REPT(" ",lookups!$M$2-LEN(SOURCE!K2240)), "")&amp;
" | "&amp; SOURCE!L2240&amp;      IF(lookups!$O$2-LEN(SOURCE!L2240) &gt;= 0, REPT(" ",lookups!$O$2-LEN(SOURCE!L2240)), "")&amp;
" | "&amp; SOURCE!M2240&amp;      IF(lookups!$P$2-LEN(SOURCE!M2240) &gt;= 0, REPT(" ",lookups!$P$2-LEN(SOURCE!M2240)), "")&amp;
      "},"&amp;IF(SOURCE!O2240&lt;&gt;"",""&amp;SOURCE!O2240,"")
 )
)
)</f>
        <v>/* 2196 */  { fnDenMax,                     TM_VALUE,                    "DMX",                                         "DMX",                                         (0 &lt;&lt; TAM_MAX_BITS) | MAX_DENMAX, CAT_FNCT | SLS_ENABLED   | US_ENABLED   | EIM_DISABLED | PTP_NUMBER_16    },</v>
      </c>
    </row>
    <row r="2241" spans="1:1">
      <c r="A2241" s="80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IF(lookups!$E$2-LEN(SOURCE!C2241) &gt;= 0, REPT(" ",lookups!$E$2-LEN(SOURCE!C2241)), "")&amp;
      SOURCE!D2241&amp;", "&amp; IF(lookups!$F$2-LEN(SOURCE!D2241) &gt;= 0, REPT(" ",lookups!$F$2-LEN(SOURCE!D2241)), "")&amp;
      SOURCE!E2241&amp;", "&amp; IF(lookups!$G$2-LEN(SOURCE!E2241) &gt;=0, REPT(" ",lookups!$G$2-LEN(SOURCE!E2241)), "")&amp;
      SOURCE!F2241&amp;", "&amp; IF(lookups!$H$2-LEN(SOURCE!F2241) &gt;= 0, REPT(" ",lookups!$H$2-LEN(SOURCE!F2241)+2), "")&amp;"("&amp;
      SUBSTITUTE(TEXT(SOURCE!G2241,"??0"),"  ","")&amp;" &lt;&lt; TAM_MAX_BITS) |"&amp; IF(lookups!$I$2-3 &gt;= 0, REPT(" ",MAX(1,lookups!$I$2-5+4+1-1-LEN(  IF(ISTEXT(SOURCE!H2241),SOURCE!H2241,  SUBSTITUTE(SUBSTITUTE(TEXT(SOURCE!H2241,"????0"),"  ","")," ",""))   ))), "")&amp;
       IF(ISTEXT(SOURCE!H2241),SOURCE!H2241, SUBSTITUTE(SUBSTITUTE(TEXT(SOURCE!H2241,"????0"),"  ","")," ",""))   &amp;","&amp; IF(lookups!$J$2-3 &gt;= 0, REPT(" ",lookups!$J$2-3-5), "")&amp;
      SOURCE!I2241&amp;
" | "&amp; IF(lookups!$K$2-LEN(SOURCE!I2241) &gt;= 0, REPT(" ",lookups!$K$2-LEN(SOURCE!I2241)), "")&amp;
      SOURCE!J2241&amp;      IF(lookups!$L$2-LEN(SOURCE!J2241) &gt;= 0, REPT(" ",lookups!$L$2-LEN(SOURCE!J2241)), "")&amp;
" | "&amp; IF(lookups!$K$2-LEN(SOURCE!I2241) &gt;= 0, REPT(" ",lookups!$K$2-LEN(SOURCE!I2241)), "")&amp;
      SOURCE!K2241&amp;      IF(lookups!$L$2-LEN(SOURCE!K2241) &gt;= 0, REPT(" ",lookups!$M$2-LEN(SOURCE!K2241)), "")&amp;
" | "&amp; SOURCE!L2241&amp;      IF(lookups!$O$2-LEN(SOURCE!L2241) &gt;= 0, REPT(" ",lookups!$O$2-LEN(SOURCE!L2241)), "")&amp;
" | "&amp; SOURCE!M2241&amp;      IF(lookups!$P$2-LEN(SOURCE!M2241) &gt;= 0, REPT(" ",lookups!$P$2-LEN(SOURCE!M2241)), "")&amp;
      "},"&amp;IF(SOURCE!O2241&lt;&gt;"",""&amp;SOURCE!O2241,"")
 )
)
)</f>
        <v>/* 2197 */  { fnSetSignificantDigits,       TM_VALUE,                    "SDIGS",                                       "SDIGS",                                       (0 &lt;&lt; TAM_MAX_BITS) |    34, CAT_FNCT | SLS_ENABLED   | US_ENABLED   | EIM_DISABLED | PTP_NUMBER_8     },</v>
      </c>
    </row>
    <row r="2242" spans="1:1">
      <c r="A2242" s="80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IF(lookups!$E$2-LEN(SOURCE!C2242) &gt;= 0, REPT(" ",lookups!$E$2-LEN(SOURCE!C2242)), "")&amp;
      SOURCE!D2242&amp;", "&amp; IF(lookups!$F$2-LEN(SOURCE!D2242) &gt;= 0, REPT(" ",lookups!$F$2-LEN(SOURCE!D2242)), "")&amp;
      SOURCE!E2242&amp;", "&amp; IF(lookups!$G$2-LEN(SOURCE!E2242) &gt;=0, REPT(" ",lookups!$G$2-LEN(SOURCE!E2242)), "")&amp;
      SOURCE!F2242&amp;", "&amp; IF(lookups!$H$2-LEN(SOURCE!F2242) &gt;= 0, REPT(" ",lookups!$H$2-LEN(SOURCE!F2242)+2), "")&amp;"("&amp;
      SUBSTITUTE(TEXT(SOURCE!G2242,"??0"),"  ","")&amp;" &lt;&lt; TAM_MAX_BITS) |"&amp; IF(lookups!$I$2-3 &gt;= 0, REPT(" ",MAX(1,lookups!$I$2-5+4+1-1-LEN(  IF(ISTEXT(SOURCE!H2242),SOURCE!H2242,  SUBSTITUTE(SUBSTITUTE(TEXT(SOURCE!H2242,"????0"),"  ","")," ",""))   ))), "")&amp;
       IF(ISTEXT(SOURCE!H2242),SOURCE!H2242, SUBSTITUTE(SUBSTITUTE(TEXT(SOURCE!H2242,"????0"),"  ","")," ",""))   &amp;","&amp; IF(lookups!$J$2-3 &gt;= 0, REPT(" ",lookups!$J$2-3-5), "")&amp;
      SOURCE!I2242&amp;
" | "&amp; IF(lookups!$K$2-LEN(SOURCE!I2242) &gt;= 0, REPT(" ",lookups!$K$2-LEN(SOURCE!I2242)), "")&amp;
      SOURCE!J2242&amp;      IF(lookups!$L$2-LEN(SOURCE!J2242) &gt;= 0, REPT(" ",lookups!$L$2-LEN(SOURCE!J2242)), "")&amp;
" | "&amp; IF(lookups!$K$2-LEN(SOURCE!I2242) &gt;= 0, REPT(" ",lookups!$K$2-LEN(SOURCE!I2242)), "")&amp;
      SOURCE!K2242&amp;      IF(lookups!$L$2-LEN(SOURCE!K2242) &gt;= 0, REPT(" ",lookups!$M$2-LEN(SOURCE!K2242)), "")&amp;
" | "&amp; SOURCE!L2242&amp;      IF(lookups!$O$2-LEN(SOURCE!L2242) &gt;= 0, REPT(" ",lookups!$O$2-LEN(SOURCE!L2242)), "")&amp;
" | "&amp; SOURCE!M2242&amp;      IF(lookups!$P$2-LEN(SOURCE!M2242) &gt;= 0, REPT(" ",lookups!$P$2-LEN(SOURCE!M2242)), "")&amp;
      "},"&amp;IF(SOURCE!O2242&lt;&gt;"",""&amp;SOURCE!O2242,"")
 )
)
)</f>
        <v>/* 2198 */  { fnSetVolume,                  TM_VALUE,                    "VOL",                                         "VOL",                                         (0 &lt;&lt; TAM_MAX_BITS) |    11, CAT_FNCT | SLS_ENABLED   | US_ENABLED   | EIM_DISABLED | PTP_NUMBER_8     },</v>
      </c>
    </row>
    <row r="2243" spans="1:1">
      <c r="A2243" s="80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IF(lookups!$E$2-LEN(SOURCE!C2243) &gt;= 0, REPT(" ",lookups!$E$2-LEN(SOURCE!C2243)), "")&amp;
      SOURCE!D2243&amp;", "&amp; IF(lookups!$F$2-LEN(SOURCE!D2243) &gt;= 0, REPT(" ",lookups!$F$2-LEN(SOURCE!D2243)), "")&amp;
      SOURCE!E2243&amp;", "&amp; IF(lookups!$G$2-LEN(SOURCE!E2243) &gt;=0, REPT(" ",lookups!$G$2-LEN(SOURCE!E2243)), "")&amp;
      SOURCE!F2243&amp;", "&amp; IF(lookups!$H$2-LEN(SOURCE!F2243) &gt;= 0, REPT(" ",lookups!$H$2-LEN(SOURCE!F2243)+2), "")&amp;"("&amp;
      SUBSTITUTE(TEXT(SOURCE!G2243,"??0"),"  ","")&amp;" &lt;&lt; TAM_MAX_BITS) |"&amp; IF(lookups!$I$2-3 &gt;= 0, REPT(" ",MAX(1,lookups!$I$2-5+4+1-1-LEN(  IF(ISTEXT(SOURCE!H2243),SOURCE!H2243,  SUBSTITUTE(SUBSTITUTE(TEXT(SOURCE!H2243,"????0"),"  ","")," ",""))   ))), "")&amp;
       IF(ISTEXT(SOURCE!H2243),SOURCE!H2243, SUBSTITUTE(SUBSTITUTE(TEXT(SOURCE!H2243,"????0"),"  ","")," ",""))   &amp;","&amp; IF(lookups!$J$2-3 &gt;= 0, REPT(" ",lookups!$J$2-3-5), "")&amp;
      SOURCE!I2243&amp;
" | "&amp; IF(lookups!$K$2-LEN(SOURCE!I2243) &gt;= 0, REPT(" ",lookups!$K$2-LEN(SOURCE!I2243)), "")&amp;
      SOURCE!J2243&amp;      IF(lookups!$L$2-LEN(SOURCE!J2243) &gt;= 0, REPT(" ",lookups!$L$2-LEN(SOURCE!J2243)), "")&amp;
" | "&amp; IF(lookups!$K$2-LEN(SOURCE!I2243) &gt;= 0, REPT(" ",lookups!$K$2-LEN(SOURCE!I2243)), "")&amp;
      SOURCE!K2243&amp;      IF(lookups!$L$2-LEN(SOURCE!K2243) &gt;= 0, REPT(" ",lookups!$M$2-LEN(SOURCE!K2243)), "")&amp;
" | "&amp; SOURCE!L2243&amp;      IF(lookups!$O$2-LEN(SOURCE!L2243) &gt;= 0, REPT(" ",lookups!$O$2-LEN(SOURCE!L2243)), "")&amp;
" | "&amp; SOURCE!M2243&amp;      IF(lookups!$P$2-LEN(SOURCE!M2243) &gt;= 0, REPT(" ",lookups!$P$2-LEN(SOURCE!M2243)), "")&amp;
      "},"&amp;IF(SOURCE!O2243&lt;&gt;"",""&amp;SOURCE!O2243,"")
 )
)
)</f>
        <v>/* 2199 */  { fnGetVolume,                  NOPARAM,                     "VOL?",                                        "VOL?",                                        (0 &lt;&lt; TAM_MAX_BITS) |     0, CAT_FNCT | SLS_ENABLED   | US_ENABLED   | EIM_DISABLED | PTP_NONE         },</v>
      </c>
    </row>
    <row r="2244" spans="1:1">
      <c r="A2244" s="80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IF(lookups!$E$2-LEN(SOURCE!C2244) &gt;= 0, REPT(" ",lookups!$E$2-LEN(SOURCE!C2244)), "")&amp;
      SOURCE!D2244&amp;", "&amp; IF(lookups!$F$2-LEN(SOURCE!D2244) &gt;= 0, REPT(" ",lookups!$F$2-LEN(SOURCE!D2244)), "")&amp;
      SOURCE!E2244&amp;", "&amp; IF(lookups!$G$2-LEN(SOURCE!E2244) &gt;=0, REPT(" ",lookups!$G$2-LEN(SOURCE!E2244)), "")&amp;
      SOURCE!F2244&amp;", "&amp; IF(lookups!$H$2-LEN(SOURCE!F2244) &gt;= 0, REPT(" ",lookups!$H$2-LEN(SOURCE!F2244)+2), "")&amp;"("&amp;
      SUBSTITUTE(TEXT(SOURCE!G2244,"??0"),"  ","")&amp;" &lt;&lt; TAM_MAX_BITS) |"&amp; IF(lookups!$I$2-3 &gt;= 0, REPT(" ",MAX(1,lookups!$I$2-5+4+1-1-LEN(  IF(ISTEXT(SOURCE!H2244),SOURCE!H2244,  SUBSTITUTE(SUBSTITUTE(TEXT(SOURCE!H2244,"????0"),"  ","")," ",""))   ))), "")&amp;
       IF(ISTEXT(SOURCE!H2244),SOURCE!H2244, SUBSTITUTE(SUBSTITUTE(TEXT(SOURCE!H2244,"????0"),"  ","")," ",""))   &amp;","&amp; IF(lookups!$J$2-3 &gt;= 0, REPT(" ",lookups!$J$2-3-5), "")&amp;
      SOURCE!I2244&amp;
" | "&amp; IF(lookups!$K$2-LEN(SOURCE!I2244) &gt;= 0, REPT(" ",lookups!$K$2-LEN(SOURCE!I2244)), "")&amp;
      SOURCE!J2244&amp;      IF(lookups!$L$2-LEN(SOURCE!J2244) &gt;= 0, REPT(" ",lookups!$L$2-LEN(SOURCE!J2244)), "")&amp;
" | "&amp; IF(lookups!$K$2-LEN(SOURCE!I2244) &gt;= 0, REPT(" ",lookups!$K$2-LEN(SOURCE!I2244)), "")&amp;
      SOURCE!K2244&amp;      IF(lookups!$L$2-LEN(SOURCE!K2244) &gt;= 0, REPT(" ",lookups!$M$2-LEN(SOURCE!K2244)), "")&amp;
" | "&amp; SOURCE!L2244&amp;      IF(lookups!$O$2-LEN(SOURCE!L2244) &gt;= 0, REPT(" ",lookups!$O$2-LEN(SOURCE!L2244)), "")&amp;
" | "&amp; SOURCE!M2244&amp;      IF(lookups!$P$2-LEN(SOURCE!M2244) &gt;= 0, REPT(" ",lookups!$P$2-LEN(SOURCE!M2244)), "")&amp;
      "},"&amp;IF(SOURCE!O2244&lt;&gt;"",""&amp;SOURCE!O2244,"")
 )
)
)</f>
        <v>/* 2200 */  { fnVolumeUp,                   NOPARAM,                     "VOL" STD_UP_ARROW,                            "VOL" STD_UP_ARROW,                            (0 &lt;&lt; TAM_MAX_BITS) |     0, CAT_FNCT | SLS_UNCHANGED | US_UNCHANGED | EIM_DISABLED | PTP_DISABLED     },</v>
      </c>
    </row>
    <row r="2245" spans="1:1">
      <c r="A2245" s="80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IF(lookups!$E$2-LEN(SOURCE!C2245) &gt;= 0, REPT(" ",lookups!$E$2-LEN(SOURCE!C2245)), "")&amp;
      SOURCE!D2245&amp;", "&amp; IF(lookups!$F$2-LEN(SOURCE!D2245) &gt;= 0, REPT(" ",lookups!$F$2-LEN(SOURCE!D2245)), "")&amp;
      SOURCE!E2245&amp;", "&amp; IF(lookups!$G$2-LEN(SOURCE!E2245) &gt;=0, REPT(" ",lookups!$G$2-LEN(SOURCE!E2245)), "")&amp;
      SOURCE!F2245&amp;", "&amp; IF(lookups!$H$2-LEN(SOURCE!F2245) &gt;= 0, REPT(" ",lookups!$H$2-LEN(SOURCE!F2245)+2), "")&amp;"("&amp;
      SUBSTITUTE(TEXT(SOURCE!G2245,"??0"),"  ","")&amp;" &lt;&lt; TAM_MAX_BITS) |"&amp; IF(lookups!$I$2-3 &gt;= 0, REPT(" ",MAX(1,lookups!$I$2-5+4+1-1-LEN(  IF(ISTEXT(SOURCE!H2245),SOURCE!H2245,  SUBSTITUTE(SUBSTITUTE(TEXT(SOURCE!H2245,"????0"),"  ","")," ",""))   ))), "")&amp;
       IF(ISTEXT(SOURCE!H2245),SOURCE!H2245, SUBSTITUTE(SUBSTITUTE(TEXT(SOURCE!H2245,"????0"),"  ","")," ",""))   &amp;","&amp; IF(lookups!$J$2-3 &gt;= 0, REPT(" ",lookups!$J$2-3-5), "")&amp;
      SOURCE!I2245&amp;
" | "&amp; IF(lookups!$K$2-LEN(SOURCE!I2245) &gt;= 0, REPT(" ",lookups!$K$2-LEN(SOURCE!I2245)), "")&amp;
      SOURCE!J2245&amp;      IF(lookups!$L$2-LEN(SOURCE!J2245) &gt;= 0, REPT(" ",lookups!$L$2-LEN(SOURCE!J2245)), "")&amp;
" | "&amp; IF(lookups!$K$2-LEN(SOURCE!I2245) &gt;= 0, REPT(" ",lookups!$K$2-LEN(SOURCE!I2245)), "")&amp;
      SOURCE!K2245&amp;      IF(lookups!$L$2-LEN(SOURCE!K2245) &gt;= 0, REPT(" ",lookups!$M$2-LEN(SOURCE!K2245)), "")&amp;
" | "&amp; SOURCE!L2245&amp;      IF(lookups!$O$2-LEN(SOURCE!L2245) &gt;= 0, REPT(" ",lookups!$O$2-LEN(SOURCE!L2245)), "")&amp;
" | "&amp; SOURCE!M2245&amp;      IF(lookups!$P$2-LEN(SOURCE!M2245) &gt;= 0, REPT(" ",lookups!$P$2-LEN(SOURCE!M2245)), "")&amp;
      "},"&amp;IF(SOURCE!O2245&lt;&gt;"",""&amp;SOURCE!O2245,"")
 )
)
)</f>
        <v>/* 2201 */  { fnVolumeDown,                 NOPARAM,                     "VOL" STD_DOWN_ARROW,                          "VOL" STD_DOWN_ARROW,                          (0 &lt;&lt; TAM_MAX_BITS) |     0, CAT_FNCT | SLS_UNCHANGED | US_UNCHANGED | EIM_DISABLED | PTP_DISABLED     },</v>
      </c>
    </row>
    <row r="2246" spans="1:1">
      <c r="A2246" s="80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IF(lookups!$E$2-LEN(SOURCE!C2246) &gt;= 0, REPT(" ",lookups!$E$2-LEN(SOURCE!C2246)), "")&amp;
      SOURCE!D2246&amp;", "&amp; IF(lookups!$F$2-LEN(SOURCE!D2246) &gt;= 0, REPT(" ",lookups!$F$2-LEN(SOURCE!D2246)), "")&amp;
      SOURCE!E2246&amp;", "&amp; IF(lookups!$G$2-LEN(SOURCE!E2246) &gt;=0, REPT(" ",lookups!$G$2-LEN(SOURCE!E2246)), "")&amp;
      SOURCE!F2246&amp;", "&amp; IF(lookups!$H$2-LEN(SOURCE!F2246) &gt;= 0, REPT(" ",lookups!$H$2-LEN(SOURCE!F2246)+2), "")&amp;"("&amp;
      SUBSTITUTE(TEXT(SOURCE!G2246,"??0"),"  ","")&amp;" &lt;&lt; TAM_MAX_BITS) |"&amp; IF(lookups!$I$2-3 &gt;= 0, REPT(" ",MAX(1,lookups!$I$2-5+4+1-1-LEN(  IF(ISTEXT(SOURCE!H2246),SOURCE!H2246,  SUBSTITUTE(SUBSTITUTE(TEXT(SOURCE!H2246,"????0"),"  ","")," ",""))   ))), "")&amp;
       IF(ISTEXT(SOURCE!H2246),SOURCE!H2246, SUBSTITUTE(SUBSTITUTE(TEXT(SOURCE!H2246,"????0"),"  ","")," ",""))   &amp;","&amp; IF(lookups!$J$2-3 &gt;= 0, REPT(" ",lookups!$J$2-3-5), "")&amp;
      SOURCE!I2246&amp;
" | "&amp; IF(lookups!$K$2-LEN(SOURCE!I2246) &gt;= 0, REPT(" ",lookups!$K$2-LEN(SOURCE!I2246)), "")&amp;
      SOURCE!J2246&amp;      IF(lookups!$L$2-LEN(SOURCE!J2246) &gt;= 0, REPT(" ",lookups!$L$2-LEN(SOURCE!J2246)), "")&amp;
" | "&amp; IF(lookups!$K$2-LEN(SOURCE!I2246) &gt;= 0, REPT(" ",lookups!$K$2-LEN(SOURCE!I2246)), "")&amp;
      SOURCE!K2246&amp;      IF(lookups!$L$2-LEN(SOURCE!K2246) &gt;= 0, REPT(" ",lookups!$M$2-LEN(SOURCE!K2246)), "")&amp;
" | "&amp; SOURCE!L2246&amp;      IF(lookups!$O$2-LEN(SOURCE!L2246) &gt;= 0, REPT(" ",lookups!$O$2-LEN(SOURCE!L2246)), "")&amp;
" | "&amp; SOURCE!M2246&amp;      IF(lookups!$P$2-LEN(SOURCE!M2246) &gt;= 0, REPT(" ",lookups!$P$2-LEN(SOURCE!M2246)), "")&amp;
      "},"&amp;IF(SOURCE!O2246&lt;&gt;"",""&amp;SOURCE!O2246,"")
 )
)
)</f>
        <v>/* 2202 */  { fnBuzz,                       NOPARAM,                     "BUZZ",                                        "BUZZ",                                        (0 &lt;&lt; TAM_MAX_BITS) |     0, CAT_FNCT | SLS_UNCHANGED | US_UNCHANGED | EIM_DISABLED | PTP_NONE         },</v>
      </c>
    </row>
    <row r="2247" spans="1:1">
      <c r="A2247" s="80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IF(lookups!$E$2-LEN(SOURCE!C2247) &gt;= 0, REPT(" ",lookups!$E$2-LEN(SOURCE!C2247)), "")&amp;
      SOURCE!D2247&amp;", "&amp; IF(lookups!$F$2-LEN(SOURCE!D2247) &gt;= 0, REPT(" ",lookups!$F$2-LEN(SOURCE!D2247)), "")&amp;
      SOURCE!E2247&amp;", "&amp; IF(lookups!$G$2-LEN(SOURCE!E2247) &gt;=0, REPT(" ",lookups!$G$2-LEN(SOURCE!E2247)), "")&amp;
      SOURCE!F2247&amp;", "&amp; IF(lookups!$H$2-LEN(SOURCE!F2247) &gt;= 0, REPT(" ",lookups!$H$2-LEN(SOURCE!F2247)+2), "")&amp;"("&amp;
      SUBSTITUTE(TEXT(SOURCE!G2247,"??0"),"  ","")&amp;" &lt;&lt; TAM_MAX_BITS) |"&amp; IF(lookups!$I$2-3 &gt;= 0, REPT(" ",MAX(1,lookups!$I$2-5+4+1-1-LEN(  IF(ISTEXT(SOURCE!H2247),SOURCE!H2247,  SUBSTITUTE(SUBSTITUTE(TEXT(SOURCE!H2247,"????0"),"  ","")," ",""))   ))), "")&amp;
       IF(ISTEXT(SOURCE!H2247),SOURCE!H2247, SUBSTITUTE(SUBSTITUTE(TEXT(SOURCE!H2247,"????0"),"  ","")," ",""))   &amp;","&amp; IF(lookups!$J$2-3 &gt;= 0, REPT(" ",lookups!$J$2-3-5), "")&amp;
      SOURCE!I2247&amp;
" | "&amp; IF(lookups!$K$2-LEN(SOURCE!I2247) &gt;= 0, REPT(" ",lookups!$K$2-LEN(SOURCE!I2247)), "")&amp;
      SOURCE!J2247&amp;      IF(lookups!$L$2-LEN(SOURCE!J2247) &gt;= 0, REPT(" ",lookups!$L$2-LEN(SOURCE!J2247)), "")&amp;
" | "&amp; IF(lookups!$K$2-LEN(SOURCE!I2247) &gt;= 0, REPT(" ",lookups!$K$2-LEN(SOURCE!I2247)), "")&amp;
      SOURCE!K2247&amp;      IF(lookups!$L$2-LEN(SOURCE!K2247) &gt;= 0, REPT(" ",lookups!$M$2-LEN(SOURCE!K2247)), "")&amp;
" | "&amp; SOURCE!L2247&amp;      IF(lookups!$O$2-LEN(SOURCE!L2247) &gt;= 0, REPT(" ",lookups!$O$2-LEN(SOURCE!L2247)), "")&amp;
" | "&amp; SOURCE!M2247&amp;      IF(lookups!$P$2-LEN(SOURCE!M2247) &gt;= 0, REPT(" ",lookups!$P$2-LEN(SOURCE!M2247)), "")&amp;
      "},"&amp;IF(SOURCE!O2247&lt;&gt;"",""&amp;SOURCE!O2247,"")
 )
)
)</f>
        <v>/* 2203 */  { fnPlay,                       TM_REGISTER,                 "PLAY",                                        "PLAY",                                        (0 &lt;&lt; TAM_MAX_BITS) |    99, CAT_FNCT | SLS_UNCHANGED | US_UNCHANGED | EIM_DISABLED | PTP_REGISTER     },</v>
      </c>
    </row>
    <row r="2248" spans="1:1">
      <c r="A2248" s="80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IF(lookups!$E$2-LEN(SOURCE!C2248) &gt;= 0, REPT(" ",lookups!$E$2-LEN(SOURCE!C2248)), "")&amp;
      SOURCE!D2248&amp;", "&amp; IF(lookups!$F$2-LEN(SOURCE!D2248) &gt;= 0, REPT(" ",lookups!$F$2-LEN(SOURCE!D2248)), "")&amp;
      SOURCE!E2248&amp;", "&amp; IF(lookups!$G$2-LEN(SOURCE!E2248) &gt;=0, REPT(" ",lookups!$G$2-LEN(SOURCE!E2248)), "")&amp;
      SOURCE!F2248&amp;", "&amp; IF(lookups!$H$2-LEN(SOURCE!F2248) &gt;= 0, REPT(" ",lookups!$H$2-LEN(SOURCE!F2248)+2), "")&amp;"("&amp;
      SUBSTITUTE(TEXT(SOURCE!G2248,"??0"),"  ","")&amp;" &lt;&lt; TAM_MAX_BITS) |"&amp; IF(lookups!$I$2-3 &gt;= 0, REPT(" ",MAX(1,lookups!$I$2-5+4+1-1-LEN(  IF(ISTEXT(SOURCE!H2248),SOURCE!H2248,  SUBSTITUTE(SUBSTITUTE(TEXT(SOURCE!H2248,"????0"),"  ","")," ",""))   ))), "")&amp;
       IF(ISTEXT(SOURCE!H2248),SOURCE!H2248, SUBSTITUTE(SUBSTITUTE(TEXT(SOURCE!H2248,"????0"),"  ","")," ",""))   &amp;","&amp; IF(lookups!$J$2-3 &gt;= 0, REPT(" ",lookups!$J$2-3-5), "")&amp;
      SOURCE!I2248&amp;
" | "&amp; IF(lookups!$K$2-LEN(SOURCE!I2248) &gt;= 0, REPT(" ",lookups!$K$2-LEN(SOURCE!I2248)), "")&amp;
      SOURCE!J2248&amp;      IF(lookups!$L$2-LEN(SOURCE!J2248) &gt;= 0, REPT(" ",lookups!$L$2-LEN(SOURCE!J2248)), "")&amp;
" | "&amp; IF(lookups!$K$2-LEN(SOURCE!I2248) &gt;= 0, REPT(" ",lookups!$K$2-LEN(SOURCE!I2248)), "")&amp;
      SOURCE!K2248&amp;      IF(lookups!$L$2-LEN(SOURCE!K2248) &gt;= 0, REPT(" ",lookups!$M$2-LEN(SOURCE!K2248)), "")&amp;
" | "&amp; SOURCE!L2248&amp;      IF(lookups!$O$2-LEN(SOURCE!L2248) &gt;= 0, REPT(" ",lookups!$O$2-LEN(SOURCE!L2248)), "")&amp;
" | "&amp; SOURCE!M2248&amp;      IF(lookups!$P$2-LEN(SOURCE!M2248) &gt;= 0, REPT(" ",lookups!$P$2-LEN(SOURCE!M2248)), "")&amp;
      "},"&amp;IF(SOURCE!O2248&lt;&gt;"",""&amp;SOURCE!O2248,"")
 )
)
)</f>
        <v>/* 2204 */  { fnL100Tokml,                  multiply,                    "l/hkm" STD_RIGHT_ARROW "km/l",                "l/100km" STD_RIGHT_ARROW,                     (0 &lt;&lt; TAM_MAX_BITS) |     0, CAT_NONE | SLS_ENABLED   | US_ENABLED   | EIM_DISABLED | PTP_NONE         },</v>
      </c>
    </row>
    <row r="2249" spans="1:1">
      <c r="A2249" s="80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IF(lookups!$E$2-LEN(SOURCE!C2249) &gt;= 0, REPT(" ",lookups!$E$2-LEN(SOURCE!C2249)), "")&amp;
      SOURCE!D2249&amp;", "&amp; IF(lookups!$F$2-LEN(SOURCE!D2249) &gt;= 0, REPT(" ",lookups!$F$2-LEN(SOURCE!D2249)), "")&amp;
      SOURCE!E2249&amp;", "&amp; IF(lookups!$G$2-LEN(SOURCE!E2249) &gt;=0, REPT(" ",lookups!$G$2-LEN(SOURCE!E2249)), "")&amp;
      SOURCE!F2249&amp;", "&amp; IF(lookups!$H$2-LEN(SOURCE!F2249) &gt;= 0, REPT(" ",lookups!$H$2-LEN(SOURCE!F2249)+2), "")&amp;"("&amp;
      SUBSTITUTE(TEXT(SOURCE!G2249,"??0"),"  ","")&amp;" &lt;&lt; TAM_MAX_BITS) |"&amp; IF(lookups!$I$2-3 &gt;= 0, REPT(" ",MAX(1,lookups!$I$2-5+4+1-1-LEN(  IF(ISTEXT(SOURCE!H2249),SOURCE!H2249,  SUBSTITUTE(SUBSTITUTE(TEXT(SOURCE!H2249,"????0"),"  ","")," ",""))   ))), "")&amp;
       IF(ISTEXT(SOURCE!H2249),SOURCE!H2249, SUBSTITUTE(SUBSTITUTE(TEXT(SOURCE!H2249,"????0"),"  ","")," ",""))   &amp;","&amp; IF(lookups!$J$2-3 &gt;= 0, REPT(" ",lookups!$J$2-3-5), "")&amp;
      SOURCE!I2249&amp;
" | "&amp; IF(lookups!$K$2-LEN(SOURCE!I2249) &gt;= 0, REPT(" ",lookups!$K$2-LEN(SOURCE!I2249)), "")&amp;
      SOURCE!J2249&amp;      IF(lookups!$L$2-LEN(SOURCE!J2249) &gt;= 0, REPT(" ",lookups!$L$2-LEN(SOURCE!J2249)), "")&amp;
" | "&amp; IF(lookups!$K$2-LEN(SOURCE!I2249) &gt;= 0, REPT(" ",lookups!$K$2-LEN(SOURCE!I2249)), "")&amp;
      SOURCE!K2249&amp;      IF(lookups!$L$2-LEN(SOURCE!K2249) &gt;= 0, REPT(" ",lookups!$M$2-LEN(SOURCE!K2249)), "")&amp;
" | "&amp; SOURCE!L2249&amp;      IF(lookups!$O$2-LEN(SOURCE!L2249) &gt;= 0, REPT(" ",lookups!$O$2-LEN(SOURCE!L2249)), "")&amp;
" | "&amp; SOURCE!M2249&amp;      IF(lookups!$P$2-LEN(SOURCE!M2249) &gt;= 0, REPT(" ",lookups!$P$2-LEN(SOURCE!M2249)), "")&amp;
      "},"&amp;IF(SOURCE!O2249&lt;&gt;"",""&amp;SOURCE!O2249,"")
 )
)
)</f>
        <v>/* 2205 */  { fnL100Tokml,                  divide,                      "km/l" STD_RIGHT_ARROW "l/hkm",                "km/l" STD_RIGHT_ARROW,                        (0 &lt;&lt; TAM_MAX_BITS) |     0, CAT_NONE | SLS_ENABLED   | US_ENABLED   | EIM_DISABLED | PTP_NONE         },</v>
      </c>
    </row>
    <row r="2250" spans="1:1">
      <c r="A2250" s="80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IF(lookups!$E$2-LEN(SOURCE!C2250) &gt;= 0, REPT(" ",lookups!$E$2-LEN(SOURCE!C2250)), "")&amp;
      SOURCE!D2250&amp;", "&amp; IF(lookups!$F$2-LEN(SOURCE!D2250) &gt;= 0, REPT(" ",lookups!$F$2-LEN(SOURCE!D2250)), "")&amp;
      SOURCE!E2250&amp;", "&amp; IF(lookups!$G$2-LEN(SOURCE!E2250) &gt;=0, REPT(" ",lookups!$G$2-LEN(SOURCE!E2250)), "")&amp;
      SOURCE!F2250&amp;", "&amp; IF(lookups!$H$2-LEN(SOURCE!F2250) &gt;= 0, REPT(" ",lookups!$H$2-LEN(SOURCE!F2250)+2), "")&amp;"("&amp;
      SUBSTITUTE(TEXT(SOURCE!G2250,"??0"),"  ","")&amp;" &lt;&lt; TAM_MAX_BITS) |"&amp; IF(lookups!$I$2-3 &gt;= 0, REPT(" ",MAX(1,lookups!$I$2-5+4+1-1-LEN(  IF(ISTEXT(SOURCE!H2250),SOURCE!H2250,  SUBSTITUTE(SUBSTITUTE(TEXT(SOURCE!H2250,"????0"),"  ","")," ",""))   ))), "")&amp;
       IF(ISTEXT(SOURCE!H2250),SOURCE!H2250, SUBSTITUTE(SUBSTITUTE(TEXT(SOURCE!H2250,"????0"),"  ","")," ",""))   &amp;","&amp; IF(lookups!$J$2-3 &gt;= 0, REPT(" ",lookups!$J$2-3-5), "")&amp;
      SOURCE!I2250&amp;
" | "&amp; IF(lookups!$K$2-LEN(SOURCE!I2250) &gt;= 0, REPT(" ",lookups!$K$2-LEN(SOURCE!I2250)), "")&amp;
      SOURCE!J2250&amp;      IF(lookups!$L$2-LEN(SOURCE!J2250) &gt;= 0, REPT(" ",lookups!$L$2-LEN(SOURCE!J2250)), "")&amp;
" | "&amp; IF(lookups!$K$2-LEN(SOURCE!I2250) &gt;= 0, REPT(" ",lookups!$K$2-LEN(SOURCE!I2250)), "")&amp;
      SOURCE!K2250&amp;      IF(lookups!$L$2-LEN(SOURCE!K2250) &gt;= 0, REPT(" ",lookups!$M$2-LEN(SOURCE!K2250)), "")&amp;
" | "&amp; SOURCE!L2250&amp;      IF(lookups!$O$2-LEN(SOURCE!L2250) &gt;= 0, REPT(" ",lookups!$O$2-LEN(SOURCE!L2250)), "")&amp;
" | "&amp; SOURCE!M2250&amp;      IF(lookups!$P$2-LEN(SOURCE!M2250) &gt;= 0, REPT(" ",lookups!$P$2-LEN(SOURCE!M2250)), "")&amp;
      "},"&amp;IF(SOURCE!O2250&lt;&gt;"",""&amp;SOURCE!O2250,"")
 )
)
)</f>
        <v>/* 2206 */  { fnKmletok100K,                multiply,                    "km/l" STD_SUB_e STD_RIGHT_ARROW "E/hkm",      "km/l" STD_SUB_e STD_RIGHT_ARROW,              (0 &lt;&lt; TAM_MAX_BITS) |     0, CAT_NONE | SLS_ENABLED   | US_ENABLED   | EIM_DISABLED | PTP_NONE         },</v>
      </c>
    </row>
    <row r="2251" spans="1:1">
      <c r="A2251" s="80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IF(lookups!$E$2-LEN(SOURCE!C2251) &gt;= 0, REPT(" ",lookups!$E$2-LEN(SOURCE!C2251)), "")&amp;
      SOURCE!D2251&amp;", "&amp; IF(lookups!$F$2-LEN(SOURCE!D2251) &gt;= 0, REPT(" ",lookups!$F$2-LEN(SOURCE!D2251)), "")&amp;
      SOURCE!E2251&amp;", "&amp; IF(lookups!$G$2-LEN(SOURCE!E2251) &gt;=0, REPT(" ",lookups!$G$2-LEN(SOURCE!E2251)), "")&amp;
      SOURCE!F2251&amp;", "&amp; IF(lookups!$H$2-LEN(SOURCE!F2251) &gt;= 0, REPT(" ",lookups!$H$2-LEN(SOURCE!F2251)+2), "")&amp;"("&amp;
      SUBSTITUTE(TEXT(SOURCE!G2251,"??0"),"  ","")&amp;" &lt;&lt; TAM_MAX_BITS) |"&amp; IF(lookups!$I$2-3 &gt;= 0, REPT(" ",MAX(1,lookups!$I$2-5+4+1-1-LEN(  IF(ISTEXT(SOURCE!H2251),SOURCE!H2251,  SUBSTITUTE(SUBSTITUTE(TEXT(SOURCE!H2251,"????0"),"  ","")," ",""))   ))), "")&amp;
       IF(ISTEXT(SOURCE!H2251),SOURCE!H2251, SUBSTITUTE(SUBSTITUTE(TEXT(SOURCE!H2251,"????0"),"  ","")," ",""))   &amp;","&amp; IF(lookups!$J$2-3 &gt;= 0, REPT(" ",lookups!$J$2-3-5), "")&amp;
      SOURCE!I2251&amp;
" | "&amp; IF(lookups!$K$2-LEN(SOURCE!I2251) &gt;= 0, REPT(" ",lookups!$K$2-LEN(SOURCE!I2251)), "")&amp;
      SOURCE!J2251&amp;      IF(lookups!$L$2-LEN(SOURCE!J2251) &gt;= 0, REPT(" ",lookups!$L$2-LEN(SOURCE!J2251)), "")&amp;
" | "&amp; IF(lookups!$K$2-LEN(SOURCE!I2251) &gt;= 0, REPT(" ",lookups!$K$2-LEN(SOURCE!I2251)), "")&amp;
      SOURCE!K2251&amp;      IF(lookups!$L$2-LEN(SOURCE!K2251) &gt;= 0, REPT(" ",lookups!$M$2-LEN(SOURCE!K2251)), "")&amp;
" | "&amp; SOURCE!L2251&amp;      IF(lookups!$O$2-LEN(SOURCE!L2251) &gt;= 0, REPT(" ",lookups!$O$2-LEN(SOURCE!L2251)), "")&amp;
" | "&amp; SOURCE!M2251&amp;      IF(lookups!$P$2-LEN(SOURCE!M2251) &gt;= 0, REPT(" ",lookups!$P$2-LEN(SOURCE!M2251)), "")&amp;
      "},"&amp;IF(SOURCE!O2251&lt;&gt;"",""&amp;SOURCE!O2251,"")
 )
)
)</f>
        <v>/* 2207 */  { fnKmletok100K,                divide,                      "E/hkm" STD_RIGHT_ARROW "km/l" STD_SUB_e,      "kWh/100km" STD_RIGHT_ARROW,                   (0 &lt;&lt; TAM_MAX_BITS) |     0, CAT_NONE | SLS_ENABLED   | US_ENABLED   | EIM_DISABLED | PTP_NONE         },</v>
      </c>
    </row>
    <row r="2252" spans="1:1">
      <c r="A2252" s="80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IF(lookups!$E$2-LEN(SOURCE!C2252) &gt;= 0, REPT(" ",lookups!$E$2-LEN(SOURCE!C2252)), "")&amp;
      SOURCE!D2252&amp;", "&amp; IF(lookups!$F$2-LEN(SOURCE!D2252) &gt;= 0, REPT(" ",lookups!$F$2-LEN(SOURCE!D2252)), "")&amp;
      SOURCE!E2252&amp;", "&amp; IF(lookups!$G$2-LEN(SOURCE!E2252) &gt;=0, REPT(" ",lookups!$G$2-LEN(SOURCE!E2252)), "")&amp;
      SOURCE!F2252&amp;", "&amp; IF(lookups!$H$2-LEN(SOURCE!F2252) &gt;= 0, REPT(" ",lookups!$H$2-LEN(SOURCE!F2252)+2), "")&amp;"("&amp;
      SUBSTITUTE(TEXT(SOURCE!G2252,"??0"),"  ","")&amp;" &lt;&lt; TAM_MAX_BITS) |"&amp; IF(lookups!$I$2-3 &gt;= 0, REPT(" ",MAX(1,lookups!$I$2-5+4+1-1-LEN(  IF(ISTEXT(SOURCE!H2252),SOURCE!H2252,  SUBSTITUTE(SUBSTITUTE(TEXT(SOURCE!H2252,"????0"),"  ","")," ",""))   ))), "")&amp;
       IF(ISTEXT(SOURCE!H2252),SOURCE!H2252, SUBSTITUTE(SUBSTITUTE(TEXT(SOURCE!H2252,"????0"),"  ","")," ",""))   &amp;","&amp; IF(lookups!$J$2-3 &gt;= 0, REPT(" ",lookups!$J$2-3-5), "")&amp;
      SOURCE!I2252&amp;
" | "&amp; IF(lookups!$K$2-LEN(SOURCE!I2252) &gt;= 0, REPT(" ",lookups!$K$2-LEN(SOURCE!I2252)), "")&amp;
      SOURCE!J2252&amp;      IF(lookups!$L$2-LEN(SOURCE!J2252) &gt;= 0, REPT(" ",lookups!$L$2-LEN(SOURCE!J2252)), "")&amp;
" | "&amp; IF(lookups!$K$2-LEN(SOURCE!I2252) &gt;= 0, REPT(" ",lookups!$K$2-LEN(SOURCE!I2252)), "")&amp;
      SOURCE!K2252&amp;      IF(lookups!$L$2-LEN(SOURCE!K2252) &gt;= 0, REPT(" ",lookups!$M$2-LEN(SOURCE!K2252)), "")&amp;
" | "&amp; SOURCE!L2252&amp;      IF(lookups!$O$2-LEN(SOURCE!L2252) &gt;= 0, REPT(" ",lookups!$O$2-LEN(SOURCE!L2252)), "")&amp;
" | "&amp; SOURCE!M2252&amp;      IF(lookups!$P$2-LEN(SOURCE!M2252) &gt;= 0, REPT(" ",lookups!$P$2-LEN(SOURCE!M2252)), "")&amp;
      "},"&amp;IF(SOURCE!O2252&lt;&gt;"",""&amp;SOURCE!O2252,"")
 )
)
)</f>
        <v>/* 2208 */  { fnK100Ktokmk,                 multiply,                    "E/hkm" STD_RIGHT_ARROW "km/E",                "kWh/100km" STD_RIGHT_ARROW,                   (0 &lt;&lt; TAM_MAX_BITS) |     0, CAT_NONE | SLS_ENABLED   | US_ENABLED   | EIM_DISABLED | PTP_NONE         },</v>
      </c>
    </row>
    <row r="2253" spans="1:1">
      <c r="A2253" s="80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IF(lookups!$E$2-LEN(SOURCE!C2253) &gt;= 0, REPT(" ",lookups!$E$2-LEN(SOURCE!C2253)), "")&amp;
      SOURCE!D2253&amp;", "&amp; IF(lookups!$F$2-LEN(SOURCE!D2253) &gt;= 0, REPT(" ",lookups!$F$2-LEN(SOURCE!D2253)), "")&amp;
      SOURCE!E2253&amp;", "&amp; IF(lookups!$G$2-LEN(SOURCE!E2253) &gt;=0, REPT(" ",lookups!$G$2-LEN(SOURCE!E2253)), "")&amp;
      SOURCE!F2253&amp;", "&amp; IF(lookups!$H$2-LEN(SOURCE!F2253) &gt;= 0, REPT(" ",lookups!$H$2-LEN(SOURCE!F2253)+2), "")&amp;"("&amp;
      SUBSTITUTE(TEXT(SOURCE!G2253,"??0"),"  ","")&amp;" &lt;&lt; TAM_MAX_BITS) |"&amp; IF(lookups!$I$2-3 &gt;= 0, REPT(" ",MAX(1,lookups!$I$2-5+4+1-1-LEN(  IF(ISTEXT(SOURCE!H2253),SOURCE!H2253,  SUBSTITUTE(SUBSTITUTE(TEXT(SOURCE!H2253,"????0"),"  ","")," ",""))   ))), "")&amp;
       IF(ISTEXT(SOURCE!H2253),SOURCE!H2253, SUBSTITUTE(SUBSTITUTE(TEXT(SOURCE!H2253,"????0"),"  ","")," ",""))   &amp;","&amp; IF(lookups!$J$2-3 &gt;= 0, REPT(" ",lookups!$J$2-3-5), "")&amp;
      SOURCE!I2253&amp;
" | "&amp; IF(lookups!$K$2-LEN(SOURCE!I2253) &gt;= 0, REPT(" ",lookups!$K$2-LEN(SOURCE!I2253)), "")&amp;
      SOURCE!J2253&amp;      IF(lookups!$L$2-LEN(SOURCE!J2253) &gt;= 0, REPT(" ",lookups!$L$2-LEN(SOURCE!J2253)), "")&amp;
" | "&amp; IF(lookups!$K$2-LEN(SOURCE!I2253) &gt;= 0, REPT(" ",lookups!$K$2-LEN(SOURCE!I2253)), "")&amp;
      SOURCE!K2253&amp;      IF(lookups!$L$2-LEN(SOURCE!K2253) &gt;= 0, REPT(" ",lookups!$M$2-LEN(SOURCE!K2253)), "")&amp;
" | "&amp; SOURCE!L2253&amp;      IF(lookups!$O$2-LEN(SOURCE!L2253) &gt;= 0, REPT(" ",lookups!$O$2-LEN(SOURCE!L2253)), "")&amp;
" | "&amp; SOURCE!M2253&amp;      IF(lookups!$P$2-LEN(SOURCE!M2253) &gt;= 0, REPT(" ",lookups!$P$2-LEN(SOURCE!M2253)), "")&amp;
      "},"&amp;IF(SOURCE!O2253&lt;&gt;"",""&amp;SOURCE!O2253,"")
 )
)
)</f>
        <v>/* 2209 */  { fnK100Ktokmk,                 divide,                      "km/E" STD_RIGHT_ARROW "E/hkm",                "km/kWh" STD_RIGHT_ARROW,                      (0 &lt;&lt; TAM_MAX_BITS) |     0, CAT_NONE | SLS_ENABLED   | US_ENABLED   | EIM_DISABLED | PTP_NONE         },</v>
      </c>
    </row>
    <row r="2254" spans="1:1">
      <c r="A2254" s="80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IF(lookups!$E$2-LEN(SOURCE!C2254) &gt;= 0, REPT(" ",lookups!$E$2-LEN(SOURCE!C2254)), "")&amp;
      SOURCE!D2254&amp;", "&amp; IF(lookups!$F$2-LEN(SOURCE!D2254) &gt;= 0, REPT(" ",lookups!$F$2-LEN(SOURCE!D2254)), "")&amp;
      SOURCE!E2254&amp;", "&amp; IF(lookups!$G$2-LEN(SOURCE!E2254) &gt;=0, REPT(" ",lookups!$G$2-LEN(SOURCE!E2254)), "")&amp;
      SOURCE!F2254&amp;", "&amp; IF(lookups!$H$2-LEN(SOURCE!F2254) &gt;= 0, REPT(" ",lookups!$H$2-LEN(SOURCE!F2254)+2), "")&amp;"("&amp;
      SUBSTITUTE(TEXT(SOURCE!G2254,"??0"),"  ","")&amp;" &lt;&lt; TAM_MAX_BITS) |"&amp; IF(lookups!$I$2-3 &gt;= 0, REPT(" ",MAX(1,lookups!$I$2-5+4+1-1-LEN(  IF(ISTEXT(SOURCE!H2254),SOURCE!H2254,  SUBSTITUTE(SUBSTITUTE(TEXT(SOURCE!H2254,"????0"),"  ","")," ",""))   ))), "")&amp;
       IF(ISTEXT(SOURCE!H2254),SOURCE!H2254, SUBSTITUTE(SUBSTITUTE(TEXT(SOURCE!H2254,"????0"),"  ","")," ",""))   &amp;","&amp; IF(lookups!$J$2-3 &gt;= 0, REPT(" ",lookups!$J$2-3-5), "")&amp;
      SOURCE!I2254&amp;
" | "&amp; IF(lookups!$K$2-LEN(SOURCE!I2254) &gt;= 0, REPT(" ",lookups!$K$2-LEN(SOURCE!I2254)), "")&amp;
      SOURCE!J2254&amp;      IF(lookups!$L$2-LEN(SOURCE!J2254) &gt;= 0, REPT(" ",lookups!$L$2-LEN(SOURCE!J2254)), "")&amp;
" | "&amp; IF(lookups!$K$2-LEN(SOURCE!I2254) &gt;= 0, REPT(" ",lookups!$K$2-LEN(SOURCE!I2254)), "")&amp;
      SOURCE!K2254&amp;      IF(lookups!$L$2-LEN(SOURCE!K2254) &gt;= 0, REPT(" ",lookups!$M$2-LEN(SOURCE!K2254)), "")&amp;
" | "&amp; SOURCE!L2254&amp;      IF(lookups!$O$2-LEN(SOURCE!L2254) &gt;= 0, REPT(" ",lookups!$O$2-LEN(SOURCE!L2254)), "")&amp;
" | "&amp; SOURCE!M2254&amp;      IF(lookups!$P$2-LEN(SOURCE!M2254) &gt;= 0, REPT(" ",lookups!$P$2-LEN(SOURCE!M2254)), "")&amp;
      "},"&amp;IF(SOURCE!O2254&lt;&gt;"",""&amp;SOURCE!O2254,"")
 )
)
)</f>
        <v>/* 2210 */  { fnL100Tomgus,                 multiply,                    "l/hkm" STD_RIGHT_ARROW "mpg" STD_US,          "l/100km" STD_RIGHT_ARROW,                     (0 &lt;&lt; TAM_MAX_BITS) |     0, CAT_NONE | SLS_ENABLED   | US_ENABLED   | EIM_DISABLED | PTP_NONE         },</v>
      </c>
    </row>
    <row r="2255" spans="1:1">
      <c r="A2255" s="80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IF(lookups!$E$2-LEN(SOURCE!C2255) &gt;= 0, REPT(" ",lookups!$E$2-LEN(SOURCE!C2255)), "")&amp;
      SOURCE!D2255&amp;", "&amp; IF(lookups!$F$2-LEN(SOURCE!D2255) &gt;= 0, REPT(" ",lookups!$F$2-LEN(SOURCE!D2255)), "")&amp;
      SOURCE!E2255&amp;", "&amp; IF(lookups!$G$2-LEN(SOURCE!E2255) &gt;=0, REPT(" ",lookups!$G$2-LEN(SOURCE!E2255)), "")&amp;
      SOURCE!F2255&amp;", "&amp; IF(lookups!$H$2-LEN(SOURCE!F2255) &gt;= 0, REPT(" ",lookups!$H$2-LEN(SOURCE!F2255)+2), "")&amp;"("&amp;
      SUBSTITUTE(TEXT(SOURCE!G2255,"??0"),"  ","")&amp;" &lt;&lt; TAM_MAX_BITS) |"&amp; IF(lookups!$I$2-3 &gt;= 0, REPT(" ",MAX(1,lookups!$I$2-5+4+1-1-LEN(  IF(ISTEXT(SOURCE!H2255),SOURCE!H2255,  SUBSTITUTE(SUBSTITUTE(TEXT(SOURCE!H2255,"????0"),"  ","")," ",""))   ))), "")&amp;
       IF(ISTEXT(SOURCE!H2255),SOURCE!H2255, SUBSTITUTE(SUBSTITUTE(TEXT(SOURCE!H2255,"????0"),"  ","")," ",""))   &amp;","&amp; IF(lookups!$J$2-3 &gt;= 0, REPT(" ",lookups!$J$2-3-5), "")&amp;
      SOURCE!I2255&amp;
" | "&amp; IF(lookups!$K$2-LEN(SOURCE!I2255) &gt;= 0, REPT(" ",lookups!$K$2-LEN(SOURCE!I2255)), "")&amp;
      SOURCE!J2255&amp;      IF(lookups!$L$2-LEN(SOURCE!J2255) &gt;= 0, REPT(" ",lookups!$L$2-LEN(SOURCE!J2255)), "")&amp;
" | "&amp; IF(lookups!$K$2-LEN(SOURCE!I2255) &gt;= 0, REPT(" ",lookups!$K$2-LEN(SOURCE!I2255)), "")&amp;
      SOURCE!K2255&amp;      IF(lookups!$L$2-LEN(SOURCE!K2255) &gt;= 0, REPT(" ",lookups!$M$2-LEN(SOURCE!K2255)), "")&amp;
" | "&amp; SOURCE!L2255&amp;      IF(lookups!$O$2-LEN(SOURCE!L2255) &gt;= 0, REPT(" ",lookups!$O$2-LEN(SOURCE!L2255)), "")&amp;
" | "&amp; SOURCE!M2255&amp;      IF(lookups!$P$2-LEN(SOURCE!M2255) &gt;= 0, REPT(" ",lookups!$P$2-LEN(SOURCE!M2255)), "")&amp;
      "},"&amp;IF(SOURCE!O2255&lt;&gt;"",""&amp;SOURCE!O2255,"")
 )
)
)</f>
        <v>/* 2211 */  { fnL100Tomgus,                 divide,                      "mpg" STD_US STD_RIGHT_ARROW "l/hkm",          "mpg" STD_US STD_RIGHT_ARROW,                  (0 &lt;&lt; TAM_MAX_BITS) |     0, CAT_NONE | SLS_ENABLED   | US_ENABLED   | EIM_DISABLED | PTP_NONE         },</v>
      </c>
    </row>
    <row r="2256" spans="1:1">
      <c r="A2256" s="80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IF(lookups!$E$2-LEN(SOURCE!C2256) &gt;= 0, REPT(" ",lookups!$E$2-LEN(SOURCE!C2256)), "")&amp;
      SOURCE!D2256&amp;", "&amp; IF(lookups!$F$2-LEN(SOURCE!D2256) &gt;= 0, REPT(" ",lookups!$F$2-LEN(SOURCE!D2256)), "")&amp;
      SOURCE!E2256&amp;", "&amp; IF(lookups!$G$2-LEN(SOURCE!E2256) &gt;=0, REPT(" ",lookups!$G$2-LEN(SOURCE!E2256)), "")&amp;
      SOURCE!F2256&amp;", "&amp; IF(lookups!$H$2-LEN(SOURCE!F2256) &gt;= 0, REPT(" ",lookups!$H$2-LEN(SOURCE!F2256)+2), "")&amp;"("&amp;
      SUBSTITUTE(TEXT(SOURCE!G2256,"??0"),"  ","")&amp;" &lt;&lt; TAM_MAX_BITS) |"&amp; IF(lookups!$I$2-3 &gt;= 0, REPT(" ",MAX(1,lookups!$I$2-5+4+1-1-LEN(  IF(ISTEXT(SOURCE!H2256),SOURCE!H2256,  SUBSTITUTE(SUBSTITUTE(TEXT(SOURCE!H2256,"????0"),"  ","")," ",""))   ))), "")&amp;
       IF(ISTEXT(SOURCE!H2256),SOURCE!H2256, SUBSTITUTE(SUBSTITUTE(TEXT(SOURCE!H2256,"????0"),"  ","")," ",""))   &amp;","&amp; IF(lookups!$J$2-3 &gt;= 0, REPT(" ",lookups!$J$2-3-5), "")&amp;
      SOURCE!I2256&amp;
" | "&amp; IF(lookups!$K$2-LEN(SOURCE!I2256) &gt;= 0, REPT(" ",lookups!$K$2-LEN(SOURCE!I2256)), "")&amp;
      SOURCE!J2256&amp;      IF(lookups!$L$2-LEN(SOURCE!J2256) &gt;= 0, REPT(" ",lookups!$L$2-LEN(SOURCE!J2256)), "")&amp;
" | "&amp; IF(lookups!$K$2-LEN(SOURCE!I2256) &gt;= 0, REPT(" ",lookups!$K$2-LEN(SOURCE!I2256)), "")&amp;
      SOURCE!K2256&amp;      IF(lookups!$L$2-LEN(SOURCE!K2256) &gt;= 0, REPT(" ",lookups!$M$2-LEN(SOURCE!K2256)), "")&amp;
" | "&amp; SOURCE!L2256&amp;      IF(lookups!$O$2-LEN(SOURCE!L2256) &gt;= 0, REPT(" ",lookups!$O$2-LEN(SOURCE!L2256)), "")&amp;
" | "&amp; SOURCE!M2256&amp;      IF(lookups!$P$2-LEN(SOURCE!M2256) &gt;= 0, REPT(" ",lookups!$P$2-LEN(SOURCE!M2256)), "")&amp;
      "},"&amp;IF(SOURCE!O2256&lt;&gt;"",""&amp;SOURCE!O2256,"")
 )
)
)</f>
        <v>/* 2212 */  { fnMgeustok100M,               multiply,                    "mge" STD_US STD_RIGHT_ARROW "E/100mi",        "mge" STD_US STD_RIGHT_ARROW,                  (0 &lt;&lt; TAM_MAX_BITS) |     0, CAT_NONE | SLS_ENABLED   | US_ENABLED   | EIM_DISABLED | PTP_NONE         },</v>
      </c>
    </row>
    <row r="2257" spans="1:1">
      <c r="A2257" s="80" t="str">
        <f>IF(AND(OR(SOURCE!A2257="",ISBLANK(SOURCE!A2257)),SOURCE!B2257&gt;0),IF(ISBLANK(SOURCE!C2257),"",SOURCE!C2257),
IF(SOURCE!B2257&lt;0,VLOOKUP(SOURCE!B2257,lookups!A$1:B$25,2,0),
  IF(ISBLANK(SOURCE!B2257),
    "",
    "/* "&amp;TEXT(SOURCE!B2257,"???0")&amp;" *"&amp;
      SOURCE!C2257&amp;", "&amp; IF(lookups!$E$2-LEN(SOURCE!C2257) &gt;= 0, REPT(" ",lookups!$E$2-LEN(SOURCE!C2257)), "")&amp;
      SOURCE!D2257&amp;", "&amp; IF(lookups!$F$2-LEN(SOURCE!D2257) &gt;= 0, REPT(" ",lookups!$F$2-LEN(SOURCE!D2257)), "")&amp;
      SOURCE!E2257&amp;", "&amp; IF(lookups!$G$2-LEN(SOURCE!E2257) &gt;=0, REPT(" ",lookups!$G$2-LEN(SOURCE!E2257)), "")&amp;
      SOURCE!F2257&amp;", "&amp; IF(lookups!$H$2-LEN(SOURCE!F2257) &gt;= 0, REPT(" ",lookups!$H$2-LEN(SOURCE!F2257)+2), "")&amp;"("&amp;
      SUBSTITUTE(TEXT(SOURCE!G2257,"??0"),"  ","")&amp;" &lt;&lt; TAM_MAX_BITS) |"&amp; IF(lookups!$I$2-3 &gt;= 0, REPT(" ",MAX(1,lookups!$I$2-5+4+1-1-LEN(  IF(ISTEXT(SOURCE!H2257),SOURCE!H2257,  SUBSTITUTE(SUBSTITUTE(TEXT(SOURCE!H2257,"????0"),"  ","")," ",""))   ))), "")&amp;
       IF(ISTEXT(SOURCE!H2257),SOURCE!H2257, SUBSTITUTE(SUBSTITUTE(TEXT(SOURCE!H2257,"????0"),"  ","")," ",""))   &amp;","&amp; IF(lookups!$J$2-3 &gt;= 0, REPT(" ",lookups!$J$2-3-5), "")&amp;
      SOURCE!I2257&amp;
" | "&amp; IF(lookups!$K$2-LEN(SOURCE!I2257) &gt;= 0, REPT(" ",lookups!$K$2-LEN(SOURCE!I2257)), "")&amp;
      SOURCE!J2257&amp;      IF(lookups!$L$2-LEN(SOURCE!J2257) &gt;= 0, REPT(" ",lookups!$L$2-LEN(SOURCE!J2257)), "")&amp;
" | "&amp; IF(lookups!$K$2-LEN(SOURCE!I2257) &gt;= 0, REPT(" ",lookups!$K$2-LEN(SOURCE!I2257)), "")&amp;
      SOURCE!K2257&amp;      IF(lookups!$L$2-LEN(SOURCE!K2257) &gt;= 0, REPT(" ",lookups!$M$2-LEN(SOURCE!K2257)), "")&amp;
" | "&amp; SOURCE!L2257&amp;      IF(lookups!$O$2-LEN(SOURCE!L2257) &gt;= 0, REPT(" ",lookups!$O$2-LEN(SOURCE!L2257)), "")&amp;
" | "&amp; SOURCE!M2257&amp;      IF(lookups!$P$2-LEN(SOURCE!M2257) &gt;= 0, REPT(" ",lookups!$P$2-LEN(SOURCE!M2257)), "")&amp;
      "},"&amp;IF(SOURCE!O2257&lt;&gt;"",""&amp;SOURCE!O2257,"")
 )
)
)</f>
        <v>/* 2213 */  { fnMgeustok100M,               divide,                      "E/100mi" STD_RIGHT_ARROW "mge" STD_US,        "kWh/100mi" STD_RIGHT_ARROW,                   (0 &lt;&lt; TAM_MAX_BITS) |     0, CAT_NONE | SLS_ENABLED   | US_ENABLED   | EIM_DISABLED | PTP_NONE         },</v>
      </c>
    </row>
    <row r="2258" spans="1:1">
      <c r="A2258" s="80" t="str">
        <f>IF(AND(OR(SOURCE!A2258="",ISBLANK(SOURCE!A2258)),SOURCE!B2258&gt;0),IF(ISBLANK(SOURCE!C2258),"",SOURCE!C2258),
IF(SOURCE!B2258&lt;0,VLOOKUP(SOURCE!B2258,lookups!A$1:B$25,2,0),
  IF(ISBLANK(SOURCE!B2258),
    "",
    "/* "&amp;TEXT(SOURCE!B2258,"???0")&amp;" *"&amp;
      SOURCE!C2258&amp;", "&amp; IF(lookups!$E$2-LEN(SOURCE!C2258) &gt;= 0, REPT(" ",lookups!$E$2-LEN(SOURCE!C2258)), "")&amp;
      SOURCE!D2258&amp;", "&amp; IF(lookups!$F$2-LEN(SOURCE!D2258) &gt;= 0, REPT(" ",lookups!$F$2-LEN(SOURCE!D2258)), "")&amp;
      SOURCE!E2258&amp;", "&amp; IF(lookups!$G$2-LEN(SOURCE!E2258) &gt;=0, REPT(" ",lookups!$G$2-LEN(SOURCE!E2258)), "")&amp;
      SOURCE!F2258&amp;", "&amp; IF(lookups!$H$2-LEN(SOURCE!F2258) &gt;= 0, REPT(" ",lookups!$H$2-LEN(SOURCE!F2258)+2), "")&amp;"("&amp;
      SUBSTITUTE(TEXT(SOURCE!G2258,"??0"),"  ","")&amp;" &lt;&lt; TAM_MAX_BITS) |"&amp; IF(lookups!$I$2-3 &gt;= 0, REPT(" ",MAX(1,lookups!$I$2-5+4+1-1-LEN(  IF(ISTEXT(SOURCE!H2258),SOURCE!H2258,  SUBSTITUTE(SUBSTITUTE(TEXT(SOURCE!H2258,"????0"),"  ","")," ",""))   ))), "")&amp;
       IF(ISTEXT(SOURCE!H2258),SOURCE!H2258, SUBSTITUTE(SUBSTITUTE(TEXT(SOURCE!H2258,"????0"),"  ","")," ",""))   &amp;","&amp; IF(lookups!$J$2-3 &gt;= 0, REPT(" ",lookups!$J$2-3-5), "")&amp;
      SOURCE!I2258&amp;
" | "&amp; IF(lookups!$K$2-LEN(SOURCE!I2258) &gt;= 0, REPT(" ",lookups!$K$2-LEN(SOURCE!I2258)), "")&amp;
      SOURCE!J2258&amp;      IF(lookups!$L$2-LEN(SOURCE!J2258) &gt;= 0, REPT(" ",lookups!$L$2-LEN(SOURCE!J2258)), "")&amp;
" | "&amp; IF(lookups!$K$2-LEN(SOURCE!I2258) &gt;= 0, REPT(" ",lookups!$K$2-LEN(SOURCE!I2258)), "")&amp;
      SOURCE!K2258&amp;      IF(lookups!$L$2-LEN(SOURCE!K2258) &gt;= 0, REPT(" ",lookups!$M$2-LEN(SOURCE!K2258)), "")&amp;
" | "&amp; SOURCE!L2258&amp;      IF(lookups!$O$2-LEN(SOURCE!L2258) &gt;= 0, REPT(" ",lookups!$O$2-LEN(SOURCE!L2258)), "")&amp;
" | "&amp; SOURCE!M2258&amp;      IF(lookups!$P$2-LEN(SOURCE!M2258) &gt;= 0, REPT(" ",lookups!$P$2-LEN(SOURCE!M2258)), "")&amp;
      "},"&amp;IF(SOURCE!O2258&lt;&gt;"",""&amp;SOURCE!O2258,"")
 )
)
)</f>
        <v>/* 2214 */  { fnK100Ktok100M,               multiply,                    "E/hkm" STD_RIGHT_ARROW "E/100mi",             "kWh/100km" STD_RIGHT_ARROW,                   (0 &lt;&lt; TAM_MAX_BITS) |     0, CAT_NONE | SLS_ENABLED   | US_ENABLED   | EIM_DISABLED | PTP_NONE         },</v>
      </c>
    </row>
    <row r="2259" spans="1:1">
      <c r="A2259" s="80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IF(lookups!$E$2-LEN(SOURCE!C2259) &gt;= 0, REPT(" ",lookups!$E$2-LEN(SOURCE!C2259)), "")&amp;
      SOURCE!D2259&amp;", "&amp; IF(lookups!$F$2-LEN(SOURCE!D2259) &gt;= 0, REPT(" ",lookups!$F$2-LEN(SOURCE!D2259)), "")&amp;
      SOURCE!E2259&amp;", "&amp; IF(lookups!$G$2-LEN(SOURCE!E2259) &gt;=0, REPT(" ",lookups!$G$2-LEN(SOURCE!E2259)), "")&amp;
      SOURCE!F2259&amp;", "&amp; IF(lookups!$H$2-LEN(SOURCE!F2259) &gt;= 0, REPT(" ",lookups!$H$2-LEN(SOURCE!F2259)+2), "")&amp;"("&amp;
      SUBSTITUTE(TEXT(SOURCE!G2259,"??0"),"  ","")&amp;" &lt;&lt; TAM_MAX_BITS) |"&amp; IF(lookups!$I$2-3 &gt;= 0, REPT(" ",MAX(1,lookups!$I$2-5+4+1-1-LEN(  IF(ISTEXT(SOURCE!H2259),SOURCE!H2259,  SUBSTITUTE(SUBSTITUTE(TEXT(SOURCE!H2259,"????0"),"  ","")," ",""))   ))), "")&amp;
       IF(ISTEXT(SOURCE!H2259),SOURCE!H2259, SUBSTITUTE(SUBSTITUTE(TEXT(SOURCE!H2259,"????0"),"  ","")," ",""))   &amp;","&amp; IF(lookups!$J$2-3 &gt;= 0, REPT(" ",lookups!$J$2-3-5), "")&amp;
      SOURCE!I2259&amp;
" | "&amp; IF(lookups!$K$2-LEN(SOURCE!I2259) &gt;= 0, REPT(" ",lookups!$K$2-LEN(SOURCE!I2259)), "")&amp;
      SOURCE!J2259&amp;      IF(lookups!$L$2-LEN(SOURCE!J2259) &gt;= 0, REPT(" ",lookups!$L$2-LEN(SOURCE!J2259)), "")&amp;
" | "&amp; IF(lookups!$K$2-LEN(SOURCE!I2259) &gt;= 0, REPT(" ",lookups!$K$2-LEN(SOURCE!I2259)), "")&amp;
      SOURCE!K2259&amp;      IF(lookups!$L$2-LEN(SOURCE!K2259) &gt;= 0, REPT(" ",lookups!$M$2-LEN(SOURCE!K2259)), "")&amp;
" | "&amp; SOURCE!L2259&amp;      IF(lookups!$O$2-LEN(SOURCE!L2259) &gt;= 0, REPT(" ",lookups!$O$2-LEN(SOURCE!L2259)), "")&amp;
" | "&amp; SOURCE!M2259&amp;      IF(lookups!$P$2-LEN(SOURCE!M2259) &gt;= 0, REPT(" ",lookups!$P$2-LEN(SOURCE!M2259)), "")&amp;
      "},"&amp;IF(SOURCE!O2259&lt;&gt;"",""&amp;SOURCE!O2259,"")
 )
)
)</f>
        <v>/* 2215 */  { fnK100Ktok100M,               divide,                      "E/100mi" STD_RIGHT_ARROW "E/hkm",             "kWh/100mi" STD_RIGHT_ARROW,                   (0 &lt;&lt; TAM_MAX_BITS) |     0, CAT_NONE | SLS_ENABLED   | US_ENABLED   | EIM_DISABLED | PTP_NONE         },</v>
      </c>
    </row>
    <row r="2260" spans="1:1">
      <c r="A2260" s="80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IF(lookups!$E$2-LEN(SOURCE!C2260) &gt;= 0, REPT(" ",lookups!$E$2-LEN(SOURCE!C2260)), "")&amp;
      SOURCE!D2260&amp;", "&amp; IF(lookups!$F$2-LEN(SOURCE!D2260) &gt;= 0, REPT(" ",lookups!$F$2-LEN(SOURCE!D2260)), "")&amp;
      SOURCE!E2260&amp;", "&amp; IF(lookups!$G$2-LEN(SOURCE!E2260) &gt;=0, REPT(" ",lookups!$G$2-LEN(SOURCE!E2260)), "")&amp;
      SOURCE!F2260&amp;", "&amp; IF(lookups!$H$2-LEN(SOURCE!F2260) &gt;= 0, REPT(" ",lookups!$H$2-LEN(SOURCE!F2260)+2), "")&amp;"("&amp;
      SUBSTITUTE(TEXT(SOURCE!G2260,"??0"),"  ","")&amp;" &lt;&lt; TAM_MAX_BITS) |"&amp; IF(lookups!$I$2-3 &gt;= 0, REPT(" ",MAX(1,lookups!$I$2-5+4+1-1-LEN(  IF(ISTEXT(SOURCE!H2260),SOURCE!H2260,  SUBSTITUTE(SUBSTITUTE(TEXT(SOURCE!H2260,"????0"),"  ","")," ",""))   ))), "")&amp;
       IF(ISTEXT(SOURCE!H2260),SOURCE!H2260, SUBSTITUTE(SUBSTITUTE(TEXT(SOURCE!H2260,"????0"),"  ","")," ",""))   &amp;","&amp; IF(lookups!$J$2-3 &gt;= 0, REPT(" ",lookups!$J$2-3-5), "")&amp;
      SOURCE!I2260&amp;
" | "&amp; IF(lookups!$K$2-LEN(SOURCE!I2260) &gt;= 0, REPT(" ",lookups!$K$2-LEN(SOURCE!I2260)), "")&amp;
      SOURCE!J2260&amp;      IF(lookups!$L$2-LEN(SOURCE!J2260) &gt;= 0, REPT(" ",lookups!$L$2-LEN(SOURCE!J2260)), "")&amp;
" | "&amp; IF(lookups!$K$2-LEN(SOURCE!I2260) &gt;= 0, REPT(" ",lookups!$K$2-LEN(SOURCE!I2260)), "")&amp;
      SOURCE!K2260&amp;      IF(lookups!$L$2-LEN(SOURCE!K2260) &gt;= 0, REPT(" ",lookups!$M$2-LEN(SOURCE!K2260)), "")&amp;
" | "&amp; SOURCE!L2260&amp;      IF(lookups!$O$2-LEN(SOURCE!L2260) &gt;= 0, REPT(" ",lookups!$O$2-LEN(SOURCE!L2260)), "")&amp;
" | "&amp; SOURCE!M2260&amp;      IF(lookups!$P$2-LEN(SOURCE!M2260) &gt;= 0, REPT(" ",lookups!$P$2-LEN(SOURCE!M2260)), "")&amp;
      "},"&amp;IF(SOURCE!O2260&lt;&gt;"",""&amp;SOURCE!O2260,"")
 )
)
)</f>
        <v>/* 2216 */  { fnL100Tomguk,                 multiply,                    "l/hkm" STD_RIGHT_ARROW "mpg" STD_UK,          "l/100km" STD_RIGHT_ARROW,                     (0 &lt;&lt; TAM_MAX_BITS) |     0, CAT_NONE | SLS_ENABLED   | US_ENABLED   | EIM_DISABLED | PTP_NONE         },</v>
      </c>
    </row>
    <row r="2261" spans="1:1">
      <c r="A2261" s="80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IF(lookups!$E$2-LEN(SOURCE!C2261) &gt;= 0, REPT(" ",lookups!$E$2-LEN(SOURCE!C2261)), "")&amp;
      SOURCE!D2261&amp;", "&amp; IF(lookups!$F$2-LEN(SOURCE!D2261) &gt;= 0, REPT(" ",lookups!$F$2-LEN(SOURCE!D2261)), "")&amp;
      SOURCE!E2261&amp;", "&amp; IF(lookups!$G$2-LEN(SOURCE!E2261) &gt;=0, REPT(" ",lookups!$G$2-LEN(SOURCE!E2261)), "")&amp;
      SOURCE!F2261&amp;", "&amp; IF(lookups!$H$2-LEN(SOURCE!F2261) &gt;= 0, REPT(" ",lookups!$H$2-LEN(SOURCE!F2261)+2), "")&amp;"("&amp;
      SUBSTITUTE(TEXT(SOURCE!G2261,"??0"),"  ","")&amp;" &lt;&lt; TAM_MAX_BITS) |"&amp; IF(lookups!$I$2-3 &gt;= 0, REPT(" ",MAX(1,lookups!$I$2-5+4+1-1-LEN(  IF(ISTEXT(SOURCE!H2261),SOURCE!H2261,  SUBSTITUTE(SUBSTITUTE(TEXT(SOURCE!H2261,"????0"),"  ","")," ",""))   ))), "")&amp;
       IF(ISTEXT(SOURCE!H2261),SOURCE!H2261, SUBSTITUTE(SUBSTITUTE(TEXT(SOURCE!H2261,"????0"),"  ","")," ",""))   &amp;","&amp; IF(lookups!$J$2-3 &gt;= 0, REPT(" ",lookups!$J$2-3-5), "")&amp;
      SOURCE!I2261&amp;
" | "&amp; IF(lookups!$K$2-LEN(SOURCE!I2261) &gt;= 0, REPT(" ",lookups!$K$2-LEN(SOURCE!I2261)), "")&amp;
      SOURCE!J2261&amp;      IF(lookups!$L$2-LEN(SOURCE!J2261) &gt;= 0, REPT(" ",lookups!$L$2-LEN(SOURCE!J2261)), "")&amp;
" | "&amp; IF(lookups!$K$2-LEN(SOURCE!I2261) &gt;= 0, REPT(" ",lookups!$K$2-LEN(SOURCE!I2261)), "")&amp;
      SOURCE!K2261&amp;      IF(lookups!$L$2-LEN(SOURCE!K2261) &gt;= 0, REPT(" ",lookups!$M$2-LEN(SOURCE!K2261)), "")&amp;
" | "&amp; SOURCE!L2261&amp;      IF(lookups!$O$2-LEN(SOURCE!L2261) &gt;= 0, REPT(" ",lookups!$O$2-LEN(SOURCE!L2261)), "")&amp;
" | "&amp; SOURCE!M2261&amp;      IF(lookups!$P$2-LEN(SOURCE!M2261) &gt;= 0, REPT(" ",lookups!$P$2-LEN(SOURCE!M2261)), "")&amp;
      "},"&amp;IF(SOURCE!O2261&lt;&gt;"",""&amp;SOURCE!O2261,"")
 )
)
)</f>
        <v>/* 2217 */  { fnL100Tomguk,                 divide,                      "mpg" STD_UK STD_RIGHT_ARROW "l/hkm",          "mpg" STD_UK STD_RIGHT_ARROW,                  (0 &lt;&lt; TAM_MAX_BITS) |     0, CAT_NONE | SLS_ENABLED   | US_ENABLED   | EIM_DISABLED | PTP_NONE         },</v>
      </c>
    </row>
    <row r="2262" spans="1:1">
      <c r="A2262" s="80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IF(lookups!$E$2-LEN(SOURCE!C2262) &gt;= 0, REPT(" ",lookups!$E$2-LEN(SOURCE!C2262)), "")&amp;
      SOURCE!D2262&amp;", "&amp; IF(lookups!$F$2-LEN(SOURCE!D2262) &gt;= 0, REPT(" ",lookups!$F$2-LEN(SOURCE!D2262)), "")&amp;
      SOURCE!E2262&amp;", "&amp; IF(lookups!$G$2-LEN(SOURCE!E2262) &gt;=0, REPT(" ",lookups!$G$2-LEN(SOURCE!E2262)), "")&amp;
      SOURCE!F2262&amp;", "&amp; IF(lookups!$H$2-LEN(SOURCE!F2262) &gt;= 0, REPT(" ",lookups!$H$2-LEN(SOURCE!F2262)+2), "")&amp;"("&amp;
      SUBSTITUTE(TEXT(SOURCE!G2262,"??0"),"  ","")&amp;" &lt;&lt; TAM_MAX_BITS) |"&amp; IF(lookups!$I$2-3 &gt;= 0, REPT(" ",MAX(1,lookups!$I$2-5+4+1-1-LEN(  IF(ISTEXT(SOURCE!H2262),SOURCE!H2262,  SUBSTITUTE(SUBSTITUTE(TEXT(SOURCE!H2262,"????0"),"  ","")," ",""))   ))), "")&amp;
       IF(ISTEXT(SOURCE!H2262),SOURCE!H2262, SUBSTITUTE(SUBSTITUTE(TEXT(SOURCE!H2262,"????0"),"  ","")," ",""))   &amp;","&amp; IF(lookups!$J$2-3 &gt;= 0, REPT(" ",lookups!$J$2-3-5), "")&amp;
      SOURCE!I2262&amp;
" | "&amp; IF(lookups!$K$2-LEN(SOURCE!I2262) &gt;= 0, REPT(" ",lookups!$K$2-LEN(SOURCE!I2262)), "")&amp;
      SOURCE!J2262&amp;      IF(lookups!$L$2-LEN(SOURCE!J2262) &gt;= 0, REPT(" ",lookups!$L$2-LEN(SOURCE!J2262)), "")&amp;
" | "&amp; IF(lookups!$K$2-LEN(SOURCE!I2262) &gt;= 0, REPT(" ",lookups!$K$2-LEN(SOURCE!I2262)), "")&amp;
      SOURCE!K2262&amp;      IF(lookups!$L$2-LEN(SOURCE!K2262) &gt;= 0, REPT(" ",lookups!$M$2-LEN(SOURCE!K2262)), "")&amp;
" | "&amp; SOURCE!L2262&amp;      IF(lookups!$O$2-LEN(SOURCE!L2262) &gt;= 0, REPT(" ",lookups!$O$2-LEN(SOURCE!L2262)), "")&amp;
" | "&amp; SOURCE!M2262&amp;      IF(lookups!$P$2-LEN(SOURCE!M2262) &gt;= 0, REPT(" ",lookups!$P$2-LEN(SOURCE!M2262)), "")&amp;
      "},"&amp;IF(SOURCE!O2262&lt;&gt;"",""&amp;SOURCE!O2262,"")
 )
)
)</f>
        <v>/* 2218 */  { fnMgeuktok100M,               multiply,                    "mge" STD_UK STD_RIGHT_ARROW "E/100mi",        "mge" STD_UK STD_RIGHT_ARROW,                  (0 &lt;&lt; TAM_MAX_BITS) |     0, CAT_NONE | SLS_ENABLED   | US_ENABLED   | EIM_DISABLED | PTP_NONE         },</v>
      </c>
    </row>
    <row r="2263" spans="1:1">
      <c r="A2263" s="80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IF(lookups!$E$2-LEN(SOURCE!C2263) &gt;= 0, REPT(" ",lookups!$E$2-LEN(SOURCE!C2263)), "")&amp;
      SOURCE!D2263&amp;", "&amp; IF(lookups!$F$2-LEN(SOURCE!D2263) &gt;= 0, REPT(" ",lookups!$F$2-LEN(SOURCE!D2263)), "")&amp;
      SOURCE!E2263&amp;", "&amp; IF(lookups!$G$2-LEN(SOURCE!E2263) &gt;=0, REPT(" ",lookups!$G$2-LEN(SOURCE!E2263)), "")&amp;
      SOURCE!F2263&amp;", "&amp; IF(lookups!$H$2-LEN(SOURCE!F2263) &gt;= 0, REPT(" ",lookups!$H$2-LEN(SOURCE!F2263)+2), "")&amp;"("&amp;
      SUBSTITUTE(TEXT(SOURCE!G2263,"??0"),"  ","")&amp;" &lt;&lt; TAM_MAX_BITS) |"&amp; IF(lookups!$I$2-3 &gt;= 0, REPT(" ",MAX(1,lookups!$I$2-5+4+1-1-LEN(  IF(ISTEXT(SOURCE!H2263),SOURCE!H2263,  SUBSTITUTE(SUBSTITUTE(TEXT(SOURCE!H2263,"????0"),"  ","")," ",""))   ))), "")&amp;
       IF(ISTEXT(SOURCE!H2263),SOURCE!H2263, SUBSTITUTE(SUBSTITUTE(TEXT(SOURCE!H2263,"????0"),"  ","")," ",""))   &amp;","&amp; IF(lookups!$J$2-3 &gt;= 0, REPT(" ",lookups!$J$2-3-5), "")&amp;
      SOURCE!I2263&amp;
" | "&amp; IF(lookups!$K$2-LEN(SOURCE!I2263) &gt;= 0, REPT(" ",lookups!$K$2-LEN(SOURCE!I2263)), "")&amp;
      SOURCE!J2263&amp;      IF(lookups!$L$2-LEN(SOURCE!J2263) &gt;= 0, REPT(" ",lookups!$L$2-LEN(SOURCE!J2263)), "")&amp;
" | "&amp; IF(lookups!$K$2-LEN(SOURCE!I2263) &gt;= 0, REPT(" ",lookups!$K$2-LEN(SOURCE!I2263)), "")&amp;
      SOURCE!K2263&amp;      IF(lookups!$L$2-LEN(SOURCE!K2263) &gt;= 0, REPT(" ",lookups!$M$2-LEN(SOURCE!K2263)), "")&amp;
" | "&amp; SOURCE!L2263&amp;      IF(lookups!$O$2-LEN(SOURCE!L2263) &gt;= 0, REPT(" ",lookups!$O$2-LEN(SOURCE!L2263)), "")&amp;
" | "&amp; SOURCE!M2263&amp;      IF(lookups!$P$2-LEN(SOURCE!M2263) &gt;= 0, REPT(" ",lookups!$P$2-LEN(SOURCE!M2263)), "")&amp;
      "},"&amp;IF(SOURCE!O2263&lt;&gt;"",""&amp;SOURCE!O2263,"")
 )
)
)</f>
        <v>/* 2219 */  { fnMgeuktok100M,               divide,                      "E/100mi" STD_RIGHT_ARROW "mge" STD_UK,        "kWh/100mi" STD_RIGHT_ARROW,                   (0 &lt;&lt; TAM_MAX_BITS) |     0, CAT_NONE | SLS_ENABLED   | US_ENABLED   | EIM_DISABLED | PTP_NONE         },</v>
      </c>
    </row>
    <row r="2264" spans="1:1">
      <c r="A2264" s="80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IF(lookups!$E$2-LEN(SOURCE!C2264) &gt;= 0, REPT(" ",lookups!$E$2-LEN(SOURCE!C2264)), "")&amp;
      SOURCE!D2264&amp;", "&amp; IF(lookups!$F$2-LEN(SOURCE!D2264) &gt;= 0, REPT(" ",lookups!$F$2-LEN(SOURCE!D2264)), "")&amp;
      SOURCE!E2264&amp;", "&amp; IF(lookups!$G$2-LEN(SOURCE!E2264) &gt;=0, REPT(" ",lookups!$G$2-LEN(SOURCE!E2264)), "")&amp;
      SOURCE!F2264&amp;", "&amp; IF(lookups!$H$2-LEN(SOURCE!F2264) &gt;= 0, REPT(" ",lookups!$H$2-LEN(SOURCE!F2264)+2), "")&amp;"("&amp;
      SUBSTITUTE(TEXT(SOURCE!G2264,"??0"),"  ","")&amp;" &lt;&lt; TAM_MAX_BITS) |"&amp; IF(lookups!$I$2-3 &gt;= 0, REPT(" ",MAX(1,lookups!$I$2-5+4+1-1-LEN(  IF(ISTEXT(SOURCE!H2264),SOURCE!H2264,  SUBSTITUTE(SUBSTITUTE(TEXT(SOURCE!H2264,"????0"),"  ","")," ",""))   ))), "")&amp;
       IF(ISTEXT(SOURCE!H2264),SOURCE!H2264, SUBSTITUTE(SUBSTITUTE(TEXT(SOURCE!H2264,"????0"),"  ","")," ",""))   &amp;","&amp; IF(lookups!$J$2-3 &gt;= 0, REPT(" ",lookups!$J$2-3-5), "")&amp;
      SOURCE!I2264&amp;
" | "&amp; IF(lookups!$K$2-LEN(SOURCE!I2264) &gt;= 0, REPT(" ",lookups!$K$2-LEN(SOURCE!I2264)), "")&amp;
      SOURCE!J2264&amp;      IF(lookups!$L$2-LEN(SOURCE!J2264) &gt;= 0, REPT(" ",lookups!$L$2-LEN(SOURCE!J2264)), "")&amp;
" | "&amp; IF(lookups!$K$2-LEN(SOURCE!I2264) &gt;= 0, REPT(" ",lookups!$K$2-LEN(SOURCE!I2264)), "")&amp;
      SOURCE!K2264&amp;      IF(lookups!$L$2-LEN(SOURCE!K2264) &gt;= 0, REPT(" ",lookups!$M$2-LEN(SOURCE!K2264)), "")&amp;
" | "&amp; SOURCE!L2264&amp;      IF(lookups!$O$2-LEN(SOURCE!L2264) &gt;= 0, REPT(" ",lookups!$O$2-LEN(SOURCE!L2264)), "")&amp;
" | "&amp; SOURCE!M2264&amp;      IF(lookups!$P$2-LEN(SOURCE!M2264) &gt;= 0, REPT(" ",lookups!$P$2-LEN(SOURCE!M2264)), "")&amp;
      "},"&amp;IF(SOURCE!O2264&lt;&gt;"",""&amp;SOURCE!O2264,"")
 )
)
)</f>
        <v>/* 2220 */  { fnK100Mtomik,                 multiply,                    "E/100mi" STD_RIGHT_ARROW "mi/E",              "kWh/100mi" STD_RIGHT_ARROW,                   (0 &lt;&lt; TAM_MAX_BITS) |     0, CAT_NONE | SLS_ENABLED   | US_ENABLED   | EIM_DISABLED | PTP_NONE         },</v>
      </c>
    </row>
    <row r="2265" spans="1:1">
      <c r="A2265" s="80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IF(lookups!$E$2-LEN(SOURCE!C2265) &gt;= 0, REPT(" ",lookups!$E$2-LEN(SOURCE!C2265)), "")&amp;
      SOURCE!D2265&amp;", "&amp; IF(lookups!$F$2-LEN(SOURCE!D2265) &gt;= 0, REPT(" ",lookups!$F$2-LEN(SOURCE!D2265)), "")&amp;
      SOURCE!E2265&amp;", "&amp; IF(lookups!$G$2-LEN(SOURCE!E2265) &gt;=0, REPT(" ",lookups!$G$2-LEN(SOURCE!E2265)), "")&amp;
      SOURCE!F2265&amp;", "&amp; IF(lookups!$H$2-LEN(SOURCE!F2265) &gt;= 0, REPT(" ",lookups!$H$2-LEN(SOURCE!F2265)+2), "")&amp;"("&amp;
      SUBSTITUTE(TEXT(SOURCE!G2265,"??0"),"  ","")&amp;" &lt;&lt; TAM_MAX_BITS) |"&amp; IF(lookups!$I$2-3 &gt;= 0, REPT(" ",MAX(1,lookups!$I$2-5+4+1-1-LEN(  IF(ISTEXT(SOURCE!H2265),SOURCE!H2265,  SUBSTITUTE(SUBSTITUTE(TEXT(SOURCE!H2265,"????0"),"  ","")," ",""))   ))), "")&amp;
       IF(ISTEXT(SOURCE!H2265),SOURCE!H2265, SUBSTITUTE(SUBSTITUTE(TEXT(SOURCE!H2265,"????0"),"  ","")," ",""))   &amp;","&amp; IF(lookups!$J$2-3 &gt;= 0, REPT(" ",lookups!$J$2-3-5), "")&amp;
      SOURCE!I2265&amp;
" | "&amp; IF(lookups!$K$2-LEN(SOURCE!I2265) &gt;= 0, REPT(" ",lookups!$K$2-LEN(SOURCE!I2265)), "")&amp;
      SOURCE!J2265&amp;      IF(lookups!$L$2-LEN(SOURCE!J2265) &gt;= 0, REPT(" ",lookups!$L$2-LEN(SOURCE!J2265)), "")&amp;
" | "&amp; IF(lookups!$K$2-LEN(SOURCE!I2265) &gt;= 0, REPT(" ",lookups!$K$2-LEN(SOURCE!I2265)), "")&amp;
      SOURCE!K2265&amp;      IF(lookups!$L$2-LEN(SOURCE!K2265) &gt;= 0, REPT(" ",lookups!$M$2-LEN(SOURCE!K2265)), "")&amp;
" | "&amp; SOURCE!L2265&amp;      IF(lookups!$O$2-LEN(SOURCE!L2265) &gt;= 0, REPT(" ",lookups!$O$2-LEN(SOURCE!L2265)), "")&amp;
" | "&amp; SOURCE!M2265&amp;      IF(lookups!$P$2-LEN(SOURCE!M2265) &gt;= 0, REPT(" ",lookups!$P$2-LEN(SOURCE!M2265)), "")&amp;
      "},"&amp;IF(SOURCE!O2265&lt;&gt;"",""&amp;SOURCE!O2265,"")
 )
)
)</f>
        <v>/* 2221 */  { fnK100Mtomik,                 divide,                      "mi/E" STD_RIGHT_ARROW "E/100mi",              "mi/kWh" STD_RIGHT_ARROW,                      (0 &lt;&lt; TAM_MAX_BITS) |     0, CAT_NONE | SLS_ENABLED   | US_ENABLED   | EIM_DISABLED | PTP_NONE         },</v>
      </c>
    </row>
    <row r="2266" spans="1:1">
      <c r="A2266" s="80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IF(lookups!$E$2-LEN(SOURCE!C2266) &gt;= 0, REPT(" ",lookups!$E$2-LEN(SOURCE!C2266)), "")&amp;
      SOURCE!D2266&amp;", "&amp; IF(lookups!$F$2-LEN(SOURCE!D2266) &gt;= 0, REPT(" ",lookups!$F$2-LEN(SOURCE!D2266)), "")&amp;
      SOURCE!E2266&amp;", "&amp; IF(lookups!$G$2-LEN(SOURCE!E2266) &gt;=0, REPT(" ",lookups!$G$2-LEN(SOURCE!E2266)), "")&amp;
      SOURCE!F2266&amp;", "&amp; IF(lookups!$H$2-LEN(SOURCE!F2266) &gt;= 0, REPT(" ",lookups!$H$2-LEN(SOURCE!F2266)+2), "")&amp;"("&amp;
      SUBSTITUTE(TEXT(SOURCE!G2266,"??0"),"  ","")&amp;" &lt;&lt; TAM_MAX_BITS) |"&amp; IF(lookups!$I$2-3 &gt;= 0, REPT(" ",MAX(1,lookups!$I$2-5+4+1-1-LEN(  IF(ISTEXT(SOURCE!H2266),SOURCE!H2266,  SUBSTITUTE(SUBSTITUTE(TEXT(SOURCE!H2266,"????0"),"  ","")," ",""))   ))), "")&amp;
       IF(ISTEXT(SOURCE!H2266),SOURCE!H2266, SUBSTITUTE(SUBSTITUTE(TEXT(SOURCE!H2266,"????0"),"  ","")," ",""))   &amp;","&amp; IF(lookups!$J$2-3 &gt;= 0, REPT(" ",lookups!$J$2-3-5), "")&amp;
      SOURCE!I2266&amp;
" | "&amp; IF(lookups!$K$2-LEN(SOURCE!I2266) &gt;= 0, REPT(" ",lookups!$K$2-LEN(SOURCE!I2266)), "")&amp;
      SOURCE!J2266&amp;      IF(lookups!$L$2-LEN(SOURCE!J2266) &gt;= 0, REPT(" ",lookups!$L$2-LEN(SOURCE!J2266)), "")&amp;
" | "&amp; IF(lookups!$K$2-LEN(SOURCE!I2266) &gt;= 0, REPT(" ",lookups!$K$2-LEN(SOURCE!I2266)), "")&amp;
      SOURCE!K2266&amp;      IF(lookups!$L$2-LEN(SOURCE!K2266) &gt;= 0, REPT(" ",lookups!$M$2-LEN(SOURCE!K2266)), "")&amp;
" | "&amp; SOURCE!L2266&amp;      IF(lookups!$O$2-LEN(SOURCE!L2266) &gt;= 0, REPT(" ",lookups!$O$2-LEN(SOURCE!L2266)), "")&amp;
" | "&amp; SOURCE!M2266&amp;      IF(lookups!$P$2-LEN(SOURCE!M2266) &gt;= 0, REPT(" ",lookups!$P$2-LEN(SOURCE!M2266)), "")&amp;
      "},"&amp;IF(SOURCE!O2266&lt;&gt;"",""&amp;SOURCE!O2266,"")
 )
)
)</f>
        <v>/* 2222 */  { itemToBeCoded,                NOPARAM,                     "Ymmv:",                                       "Ymmv:",                                       (0 &lt;&lt; TAM_MAX_BITS) |     0, CAT_MENU | SLS_UNCHANGED | US_UNCHANGED | EIM_DISABLED | PTP_DISABLED     },</v>
      </c>
    </row>
    <row r="2267" spans="1:1">
      <c r="A2267" s="80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IF(lookups!$E$2-LEN(SOURCE!C2267) &gt;= 0, REPT(" ",lookups!$E$2-LEN(SOURCE!C2267)), "")&amp;
      SOURCE!D2267&amp;", "&amp; IF(lookups!$F$2-LEN(SOURCE!D2267) &gt;= 0, REPT(" ",lookups!$F$2-LEN(SOURCE!D2267)), "")&amp;
      SOURCE!E2267&amp;", "&amp; IF(lookups!$G$2-LEN(SOURCE!E2267) &gt;=0, REPT(" ",lookups!$G$2-LEN(SOURCE!E2267)), "")&amp;
      SOURCE!F2267&amp;", "&amp; IF(lookups!$H$2-LEN(SOURCE!F2267) &gt;= 0, REPT(" ",lookups!$H$2-LEN(SOURCE!F2267)+2), "")&amp;"("&amp;
      SUBSTITUTE(TEXT(SOURCE!G2267,"??0"),"  ","")&amp;" &lt;&lt; TAM_MAX_BITS) |"&amp; IF(lookups!$I$2-3 &gt;= 0, REPT(" ",MAX(1,lookups!$I$2-5+4+1-1-LEN(  IF(ISTEXT(SOURCE!H2267),SOURCE!H2267,  SUBSTITUTE(SUBSTITUTE(TEXT(SOURCE!H2267,"????0"),"  ","")," ",""))   ))), "")&amp;
       IF(ISTEXT(SOURCE!H2267),SOURCE!H2267, SUBSTITUTE(SUBSTITUTE(TEXT(SOURCE!H2267,"????0"),"  ","")," ",""))   &amp;","&amp; IF(lookups!$J$2-3 &gt;= 0, REPT(" ",lookups!$J$2-3-5), "")&amp;
      SOURCE!I2267&amp;
" | "&amp; IF(lookups!$K$2-LEN(SOURCE!I2267) &gt;= 0, REPT(" ",lookups!$K$2-LEN(SOURCE!I2267)), "")&amp;
      SOURCE!J2267&amp;      IF(lookups!$L$2-LEN(SOURCE!J2267) &gt;= 0, REPT(" ",lookups!$L$2-LEN(SOURCE!J2267)), "")&amp;
" | "&amp; IF(lookups!$K$2-LEN(SOURCE!I2267) &gt;= 0, REPT(" ",lookups!$K$2-LEN(SOURCE!I2267)), "")&amp;
      SOURCE!K2267&amp;      IF(lookups!$L$2-LEN(SOURCE!K2267) &gt;= 0, REPT(" ",lookups!$M$2-LEN(SOURCE!K2267)), "")&amp;
" | "&amp; SOURCE!L2267&amp;      IF(lookups!$O$2-LEN(SOURCE!L2267) &gt;= 0, REPT(" ",lookups!$O$2-LEN(SOURCE!L2267)), "")&amp;
" | "&amp; SOURCE!M2267&amp;      IF(lookups!$P$2-LEN(SOURCE!M2267) &gt;= 0, REPT(" ",lookups!$P$2-LEN(SOURCE!M2267)), "")&amp;
      "},"&amp;IF(SOURCE!O2267&lt;&gt;"",""&amp;SOURCE!O2267,"")
 )
)
)</f>
        <v>/* 2223 */  { fnExecutePlusSkip,            TM_LABEL,                    "XEQ.SKP",                                     "XEQ.SKP",                                     (0 &lt;&lt; TAM_MAX_BITS) |    99, CAT_FNCT | SLS_ENABLED   | US_ENABLED   | EIM_DISABLED | PTP_LABEL        },</v>
      </c>
    </row>
    <row r="2268" spans="1:1">
      <c r="A2268" s="80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IF(lookups!$E$2-LEN(SOURCE!C2268) &gt;= 0, REPT(" ",lookups!$E$2-LEN(SOURCE!C2268)), "")&amp;
      SOURCE!D2268&amp;", "&amp; IF(lookups!$F$2-LEN(SOURCE!D2268) &gt;= 0, REPT(" ",lookups!$F$2-LEN(SOURCE!D2268)), "")&amp;
      SOURCE!E2268&amp;", "&amp; IF(lookups!$G$2-LEN(SOURCE!E2268) &gt;=0, REPT(" ",lookups!$G$2-LEN(SOURCE!E2268)), "")&amp;
      SOURCE!F2268&amp;", "&amp; IF(lookups!$H$2-LEN(SOURCE!F2268) &gt;= 0, REPT(" ",lookups!$H$2-LEN(SOURCE!F2268)+2), "")&amp;"("&amp;
      SUBSTITUTE(TEXT(SOURCE!G2268,"??0"),"  ","")&amp;" &lt;&lt; TAM_MAX_BITS) |"&amp; IF(lookups!$I$2-3 &gt;= 0, REPT(" ",MAX(1,lookups!$I$2-5+4+1-1-LEN(  IF(ISTEXT(SOURCE!H2268),SOURCE!H2268,  SUBSTITUTE(SUBSTITUTE(TEXT(SOURCE!H2268,"????0"),"  ","")," ",""))   ))), "")&amp;
       IF(ISTEXT(SOURCE!H2268),SOURCE!H2268, SUBSTITUTE(SUBSTITUTE(TEXT(SOURCE!H2268,"????0"),"  ","")," ",""))   &amp;","&amp; IF(lookups!$J$2-3 &gt;= 0, REPT(" ",lookups!$J$2-3-5), "")&amp;
      SOURCE!I2268&amp;
" | "&amp; IF(lookups!$K$2-LEN(SOURCE!I2268) &gt;= 0, REPT(" ",lookups!$K$2-LEN(SOURCE!I2268)), "")&amp;
      SOURCE!J2268&amp;      IF(lookups!$L$2-LEN(SOURCE!J2268) &gt;= 0, REPT(" ",lookups!$L$2-LEN(SOURCE!J2268)), "")&amp;
" | "&amp; IF(lookups!$K$2-LEN(SOURCE!I2268) &gt;= 0, REPT(" ",lookups!$K$2-LEN(SOURCE!I2268)), "")&amp;
      SOURCE!K2268&amp;      IF(lookups!$L$2-LEN(SOURCE!K2268) &gt;= 0, REPT(" ",lookups!$M$2-LEN(SOURCE!K2268)), "")&amp;
" | "&amp; SOURCE!L2268&amp;      IF(lookups!$O$2-LEN(SOURCE!L2268) &gt;= 0, REPT(" ",lookups!$O$2-LEN(SOURCE!L2268)), "")&amp;
" | "&amp; SOURCE!M2268&amp;      IF(lookups!$P$2-LEN(SOURCE!M2268) &gt;= 0, REPT(" ",lookups!$P$2-LEN(SOURCE!M2268)), "")&amp;
      "},"&amp;IF(SOURCE!O2268&lt;&gt;"",""&amp;SOURCE!O2268,"")
 )
)
)</f>
        <v/>
      </c>
    </row>
    <row r="2269" spans="1:1">
      <c r="A2269" s="80" t="str">
        <f>IF(AND(OR(SOURCE!A2269="",ISBLANK(SOURCE!A2269)),SOURCE!B2269&gt;0),IF(ISBLANK(SOURCE!C2269),"",SOURCE!C2269),
IF(SOURCE!B2269&lt;0,VLOOKUP(SOURCE!B2269,lookups!A$1:B$25,2,0),
  IF(ISBLANK(SOURCE!B2269),
    "",
    "/* "&amp;TEXT(SOURCE!B2269,"???0")&amp;" *"&amp;
      SOURCE!C2269&amp;", "&amp; IF(lookups!$E$2-LEN(SOURCE!C2269) &gt;= 0, REPT(" ",lookups!$E$2-LEN(SOURCE!C2269)), "")&amp;
      SOURCE!D2269&amp;", "&amp; IF(lookups!$F$2-LEN(SOURCE!D2269) &gt;= 0, REPT(" ",lookups!$F$2-LEN(SOURCE!D2269)), "")&amp;
      SOURCE!E2269&amp;", "&amp; IF(lookups!$G$2-LEN(SOURCE!E2269) &gt;=0, REPT(" ",lookups!$G$2-LEN(SOURCE!E2269)), "")&amp;
      SOURCE!F2269&amp;", "&amp; IF(lookups!$H$2-LEN(SOURCE!F2269) &gt;= 0, REPT(" ",lookups!$H$2-LEN(SOURCE!F2269)+2), "")&amp;"("&amp;
      SUBSTITUTE(TEXT(SOURCE!G2269,"??0"),"  ","")&amp;" &lt;&lt; TAM_MAX_BITS) |"&amp; IF(lookups!$I$2-3 &gt;= 0, REPT(" ",MAX(1,lookups!$I$2-5+4+1-1-LEN(  IF(ISTEXT(SOURCE!H2269),SOURCE!H2269,  SUBSTITUTE(SUBSTITUTE(TEXT(SOURCE!H2269,"????0"),"  ","")," ",""))   ))), "")&amp;
       IF(ISTEXT(SOURCE!H2269),SOURCE!H2269, SUBSTITUTE(SUBSTITUTE(TEXT(SOURCE!H2269,"????0"),"  ","")," ",""))   &amp;","&amp; IF(lookups!$J$2-3 &gt;= 0, REPT(" ",lookups!$J$2-3-5), "")&amp;
      SOURCE!I2269&amp;
" | "&amp; IF(lookups!$K$2-LEN(SOURCE!I2269) &gt;= 0, REPT(" ",lookups!$K$2-LEN(SOURCE!I2269)), "")&amp;
      SOURCE!J2269&amp;      IF(lookups!$L$2-LEN(SOURCE!J2269) &gt;= 0, REPT(" ",lookups!$L$2-LEN(SOURCE!J2269)), "")&amp;
" | "&amp; IF(lookups!$K$2-LEN(SOURCE!I2269) &gt;= 0, REPT(" ",lookups!$K$2-LEN(SOURCE!I2269)), "")&amp;
      SOURCE!K2269&amp;      IF(lookups!$L$2-LEN(SOURCE!K2269) &gt;= 0, REPT(" ",lookups!$M$2-LEN(SOURCE!K2269)), "")&amp;
" | "&amp; SOURCE!L2269&amp;      IF(lookups!$O$2-LEN(SOURCE!L2269) &gt;= 0, REPT(" ",lookups!$O$2-LEN(SOURCE!L2269)), "")&amp;
" | "&amp; SOURCE!M2269&amp;      IF(lookups!$P$2-LEN(SOURCE!M2269) &gt;= 0, REPT(" ",lookups!$P$2-LEN(SOURCE!M2269)), "")&amp;
      "},"&amp;IF(SOURCE!O2269&lt;&gt;"",""&amp;SOURCE!O2269,"")
 )
)
)</f>
        <v/>
      </c>
    </row>
    <row r="2270" spans="1:1">
      <c r="A2270" s="80" t="str">
        <f>IF(AND(OR(SOURCE!A2270="",ISBLANK(SOURCE!A2270)),SOURCE!B2270&gt;0),IF(ISBLANK(SOURCE!C2270),"",SOURCE!C2270),
IF(SOURCE!B2270&lt;0,VLOOKUP(SOURCE!B2270,lookups!A$1:B$25,2,0),
  IF(ISBLANK(SOURCE!B2270),
    "",
    "/* "&amp;TEXT(SOURCE!B2270,"???0")&amp;" *"&amp;
      SOURCE!C2270&amp;", "&amp; IF(lookups!$E$2-LEN(SOURCE!C2270) &gt;= 0, REPT(" ",lookups!$E$2-LEN(SOURCE!C2270)), "")&amp;
      SOURCE!D2270&amp;", "&amp; IF(lookups!$F$2-LEN(SOURCE!D2270) &gt;= 0, REPT(" ",lookups!$F$2-LEN(SOURCE!D2270)), "")&amp;
      SOURCE!E2270&amp;", "&amp; IF(lookups!$G$2-LEN(SOURCE!E2270) &gt;=0, REPT(" ",lookups!$G$2-LEN(SOURCE!E2270)), "")&amp;
      SOURCE!F2270&amp;", "&amp; IF(lookups!$H$2-LEN(SOURCE!F2270) &gt;= 0, REPT(" ",lookups!$H$2-LEN(SOURCE!F2270)+2), "")&amp;"("&amp;
      SUBSTITUTE(TEXT(SOURCE!G2270,"??0"),"  ","")&amp;" &lt;&lt; TAM_MAX_BITS) |"&amp; IF(lookups!$I$2-3 &gt;= 0, REPT(" ",MAX(1,lookups!$I$2-5+4+1-1-LEN(  IF(ISTEXT(SOURCE!H2270),SOURCE!H2270,  SUBSTITUTE(SUBSTITUTE(TEXT(SOURCE!H2270,"????0"),"  ","")," ",""))   ))), "")&amp;
       IF(ISTEXT(SOURCE!H2270),SOURCE!H2270, SUBSTITUTE(SUBSTITUTE(TEXT(SOURCE!H2270,"????0"),"  ","")," ",""))   &amp;","&amp; IF(lookups!$J$2-3 &gt;= 0, REPT(" ",lookups!$J$2-3-5), "")&amp;
      SOURCE!I2270&amp;
" | "&amp; IF(lookups!$K$2-LEN(SOURCE!I2270) &gt;= 0, REPT(" ",lookups!$K$2-LEN(SOURCE!I2270)), "")&amp;
      SOURCE!J2270&amp;      IF(lookups!$L$2-LEN(SOURCE!J2270) &gt;= 0, REPT(" ",lookups!$L$2-LEN(SOURCE!J2270)), "")&amp;
" | "&amp; IF(lookups!$K$2-LEN(SOURCE!I2270) &gt;= 0, REPT(" ",lookups!$K$2-LEN(SOURCE!I2270)), "")&amp;
      SOURCE!K2270&amp;      IF(lookups!$L$2-LEN(SOURCE!K2270) &gt;= 0, REPT(" ",lookups!$M$2-LEN(SOURCE!K2270)), "")&amp;
" | "&amp; SOURCE!L2270&amp;      IF(lookups!$O$2-LEN(SOURCE!L2270) &gt;= 0, REPT(" ",lookups!$O$2-LEN(SOURCE!L2270)), "")&amp;
" | "&amp; SOURCE!M2270&amp;      IF(lookups!$P$2-LEN(SOURCE!M2270) &gt;= 0, REPT(" ",lookups!$P$2-LEN(SOURCE!M2270)), "")&amp;
      "},"&amp;IF(SOURCE!O2270&lt;&gt;"",""&amp;SOURCE!O2270,"")
 )
)
)</f>
        <v/>
      </c>
    </row>
    <row r="2271" spans="1:1">
      <c r="A2271" s="80" t="str">
        <f>IF(AND(OR(SOURCE!A2271="",ISBLANK(SOURCE!A2271)),SOURCE!B2271&gt;0),IF(ISBLANK(SOURCE!C2271),"",SOURCE!C2271),
IF(SOURCE!B2271&lt;0,VLOOKUP(SOURCE!B2271,lookups!A$1:B$25,2,0),
  IF(ISBLANK(SOURCE!B2271),
    "",
    "/* "&amp;TEXT(SOURCE!B2271,"???0")&amp;" *"&amp;
      SOURCE!C2271&amp;", "&amp; IF(lookups!$E$2-LEN(SOURCE!C2271) &gt;= 0, REPT(" ",lookups!$E$2-LEN(SOURCE!C2271)), "")&amp;
      SOURCE!D2271&amp;", "&amp; IF(lookups!$F$2-LEN(SOURCE!D2271) &gt;= 0, REPT(" ",lookups!$F$2-LEN(SOURCE!D2271)), "")&amp;
      SOURCE!E2271&amp;", "&amp; IF(lookups!$G$2-LEN(SOURCE!E2271) &gt;=0, REPT(" ",lookups!$G$2-LEN(SOURCE!E2271)), "")&amp;
      SOURCE!F2271&amp;", "&amp; IF(lookups!$H$2-LEN(SOURCE!F2271) &gt;= 0, REPT(" ",lookups!$H$2-LEN(SOURCE!F2271)+2), "")&amp;"("&amp;
      SUBSTITUTE(TEXT(SOURCE!G2271,"??0"),"  ","")&amp;" &lt;&lt; TAM_MAX_BITS) |"&amp; IF(lookups!$I$2-3 &gt;= 0, REPT(" ",MAX(1,lookups!$I$2-5+4+1-1-LEN(  IF(ISTEXT(SOURCE!H2271),SOURCE!H2271,  SUBSTITUTE(SUBSTITUTE(TEXT(SOURCE!H2271,"????0"),"  ","")," ",""))   ))), "")&amp;
       IF(ISTEXT(SOURCE!H2271),SOURCE!H2271, SUBSTITUTE(SUBSTITUTE(TEXT(SOURCE!H2271,"????0"),"  ","")," ",""))   &amp;","&amp; IF(lookups!$J$2-3 &gt;= 0, REPT(" ",lookups!$J$2-3-5), "")&amp;
      SOURCE!I2271&amp;
" | "&amp; IF(lookups!$K$2-LEN(SOURCE!I2271) &gt;= 0, REPT(" ",lookups!$K$2-LEN(SOURCE!I2271)), "")&amp;
      SOURCE!J2271&amp;      IF(lookups!$L$2-LEN(SOURCE!J2271) &gt;= 0, REPT(" ",lookups!$L$2-LEN(SOURCE!J2271)), "")&amp;
" | "&amp; IF(lookups!$K$2-LEN(SOURCE!I2271) &gt;= 0, REPT(" ",lookups!$K$2-LEN(SOURCE!I2271)), "")&amp;
      SOURCE!K2271&amp;      IF(lookups!$L$2-LEN(SOURCE!K2271) &gt;= 0, REPT(" ",lookups!$M$2-LEN(SOURCE!K2271)), "")&amp;
" | "&amp; SOURCE!L2271&amp;      IF(lookups!$O$2-LEN(SOURCE!L2271) &gt;= 0, REPT(" ",lookups!$O$2-LEN(SOURCE!L2271)), "")&amp;
" | "&amp; SOURCE!M2271&amp;      IF(lookups!$P$2-LEN(SOURCE!M2271) &gt;= 0, REPT(" ",lookups!$P$2-LEN(SOURCE!M2271)), "")&amp;
      "},"&amp;IF(SOURCE!O2271&lt;&gt;"",""&amp;SOURCE!O2271,"")
 )
)
)</f>
        <v/>
      </c>
    </row>
    <row r="2272" spans="1:1">
      <c r="A2272" s="80" t="str">
        <f>IF(AND(OR(SOURCE!A2272="",ISBLANK(SOURCE!A2272)),SOURCE!B2272&gt;0),IF(ISBLANK(SOURCE!C2272),"",SOURCE!C2272),
IF(SOURCE!B2272&lt;0,VLOOKUP(SOURCE!B2272,lookups!A$1:B$25,2,0),
  IF(ISBLANK(SOURCE!B2272),
    "",
    "/* "&amp;TEXT(SOURCE!B2272,"???0")&amp;" *"&amp;
      SOURCE!C2272&amp;", "&amp; IF(lookups!$E$2-LEN(SOURCE!C2272) &gt;= 0, REPT(" ",lookups!$E$2-LEN(SOURCE!C2272)), "")&amp;
      SOURCE!D2272&amp;", "&amp; IF(lookups!$F$2-LEN(SOURCE!D2272) &gt;= 0, REPT(" ",lookups!$F$2-LEN(SOURCE!D2272)), "")&amp;
      SOURCE!E2272&amp;", "&amp; IF(lookups!$G$2-LEN(SOURCE!E2272) &gt;=0, REPT(" ",lookups!$G$2-LEN(SOURCE!E2272)), "")&amp;
      SOURCE!F2272&amp;", "&amp; IF(lookups!$H$2-LEN(SOURCE!F2272) &gt;= 0, REPT(" ",lookups!$H$2-LEN(SOURCE!F2272)+2), "")&amp;"("&amp;
      SUBSTITUTE(TEXT(SOURCE!G2272,"??0"),"  ","")&amp;" &lt;&lt; TAM_MAX_BITS) |"&amp; IF(lookups!$I$2-3 &gt;= 0, REPT(" ",MAX(1,lookups!$I$2-5+4+1-1-LEN(  IF(ISTEXT(SOURCE!H2272),SOURCE!H2272,  SUBSTITUTE(SUBSTITUTE(TEXT(SOURCE!H2272,"????0"),"  ","")," ",""))   ))), "")&amp;
       IF(ISTEXT(SOURCE!H2272),SOURCE!H2272, SUBSTITUTE(SUBSTITUTE(TEXT(SOURCE!H2272,"????0"),"  ","")," ",""))   &amp;","&amp; IF(lookups!$J$2-3 &gt;= 0, REPT(" ",lookups!$J$2-3-5), "")&amp;
      SOURCE!I2272&amp;
" | "&amp; IF(lookups!$K$2-LEN(SOURCE!I2272) &gt;= 0, REPT(" ",lookups!$K$2-LEN(SOURCE!I2272)), "")&amp;
      SOURCE!J2272&amp;      IF(lookups!$L$2-LEN(SOURCE!J2272) &gt;= 0, REPT(" ",lookups!$L$2-LEN(SOURCE!J2272)), "")&amp;
" | "&amp; IF(lookups!$K$2-LEN(SOURCE!I2272) &gt;= 0, REPT(" ",lookups!$K$2-LEN(SOURCE!I2272)), "")&amp;
      SOURCE!K2272&amp;      IF(lookups!$L$2-LEN(SOURCE!K2272) &gt;= 0, REPT(" ",lookups!$M$2-LEN(SOURCE!K2272)), "")&amp;
" | "&amp; SOURCE!L2272&amp;      IF(lookups!$O$2-LEN(SOURCE!L2272) &gt;= 0, REPT(" ",lookups!$O$2-LEN(SOURCE!L2272)), "")&amp;
" | "&amp; SOURCE!M2272&amp;      IF(lookups!$P$2-LEN(SOURCE!M2272) &gt;= 0, REPT(" ",lookups!$P$2-LEN(SOURCE!M2272)), "")&amp;
      "},"&amp;IF(SOURCE!O2272&lt;&gt;"",""&amp;SOURCE!O2272,"")
 )
)
)</f>
        <v/>
      </c>
    </row>
    <row r="2273" spans="1:1">
      <c r="A2273" s="80" t="str">
        <f>IF(AND(OR(SOURCE!A2273="",ISBLANK(SOURCE!A2273)),SOURCE!B2273&gt;0),IF(ISBLANK(SOURCE!C2273),"",SOURCE!C2273),
IF(SOURCE!B2273&lt;0,VLOOKUP(SOURCE!B2273,lookups!A$1:B$25,2,0),
  IF(ISBLANK(SOURCE!B2273),
    "",
    "/* "&amp;TEXT(SOURCE!B2273,"???0")&amp;" *"&amp;
      SOURCE!C2273&amp;", "&amp; IF(lookups!$E$2-LEN(SOURCE!C2273) &gt;= 0, REPT(" ",lookups!$E$2-LEN(SOURCE!C2273)), "")&amp;
      SOURCE!D2273&amp;", "&amp; IF(lookups!$F$2-LEN(SOURCE!D2273) &gt;= 0, REPT(" ",lookups!$F$2-LEN(SOURCE!D2273)), "")&amp;
      SOURCE!E2273&amp;", "&amp; IF(lookups!$G$2-LEN(SOURCE!E2273) &gt;=0, REPT(" ",lookups!$G$2-LEN(SOURCE!E2273)), "")&amp;
      SOURCE!F2273&amp;", "&amp; IF(lookups!$H$2-LEN(SOURCE!F2273) &gt;= 0, REPT(" ",lookups!$H$2-LEN(SOURCE!F2273)+2), "")&amp;"("&amp;
      SUBSTITUTE(TEXT(SOURCE!G2273,"??0"),"  ","")&amp;" &lt;&lt; TAM_MAX_BITS) |"&amp; IF(lookups!$I$2-3 &gt;= 0, REPT(" ",MAX(1,lookups!$I$2-5+4+1-1-LEN(  IF(ISTEXT(SOURCE!H2273),SOURCE!H2273,  SUBSTITUTE(SUBSTITUTE(TEXT(SOURCE!H2273,"????0"),"  ","")," ",""))   ))), "")&amp;
       IF(ISTEXT(SOURCE!H2273),SOURCE!H2273, SUBSTITUTE(SUBSTITUTE(TEXT(SOURCE!H2273,"????0"),"  ","")," ",""))   &amp;","&amp; IF(lookups!$J$2-3 &gt;= 0, REPT(" ",lookups!$J$2-3-5), "")&amp;
      SOURCE!I2273&amp;
" | "&amp; IF(lookups!$K$2-LEN(SOURCE!I2273) &gt;= 0, REPT(" ",lookups!$K$2-LEN(SOURCE!I2273)), "")&amp;
      SOURCE!J2273&amp;      IF(lookups!$L$2-LEN(SOURCE!J2273) &gt;= 0, REPT(" ",lookups!$L$2-LEN(SOURCE!J2273)), "")&amp;
" | "&amp; IF(lookups!$K$2-LEN(SOURCE!I2273) &gt;= 0, REPT(" ",lookups!$K$2-LEN(SOURCE!I2273)), "")&amp;
      SOURCE!K2273&amp;      IF(lookups!$L$2-LEN(SOURCE!K2273) &gt;= 0, REPT(" ",lookups!$M$2-LEN(SOURCE!K2273)), "")&amp;
" | "&amp; SOURCE!L2273&amp;      IF(lookups!$O$2-LEN(SOURCE!L2273) &gt;= 0, REPT(" ",lookups!$O$2-LEN(SOURCE!L2273)), "")&amp;
" | "&amp; SOURCE!M2273&amp;      IF(lookups!$P$2-LEN(SOURCE!M2273) &gt;= 0, REPT(" ",lookups!$P$2-LEN(SOURCE!M2273)), "")&amp;
      "},"&amp;IF(SOURCE!O2273&lt;&gt;"",""&amp;SOURCE!O2273,"")
 )
)
)</f>
        <v/>
      </c>
    </row>
    <row r="2274" spans="1:1" hidden="1">
      <c r="A2274" s="80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IF(lookups!$E$2-LEN(SOURCE!C2280) &gt;= 0, REPT(" ",lookups!$E$2-LEN(SOURCE!C2280)), "")&amp;
      SOURCE!D2280&amp;", "&amp; IF(lookups!$F$2-LEN(SOURCE!D2280) &gt;= 0, REPT(" ",lookups!$F$2-LEN(SOURCE!D2280)), "")&amp;
      SOURCE!E2280&amp;", "&amp; IF(lookups!$G$2-LEN(SOURCE!E2280) &gt;=0, REPT(" ",lookups!$G$2-LEN(SOURCE!E2280)), "")&amp;
      SOURCE!F2280&amp;", "&amp; IF(lookups!$H$2-LEN(SOURCE!F2280) &gt;= 0, REPT(" ",lookups!$H$2-LEN(SOURCE!F2280)+2), "")&amp;"("&amp;
      SUBSTITUTE(TEXT(SOURCE!G2280,"??0"),"  ","")&amp;" &lt;&lt; TAM_MAX_BITS) |"&amp; IF(lookups!$I$2-3 &gt;= 0, REPT(" ",MAX(1,lookups!$I$2-5+4+1-1-LEN(  IF(ISTEXT(SOURCE!H2280),SOURCE!H2280,  SUBSTITUTE(SUBSTITUTE(TEXT(SOURCE!H2280,"????0"),"  ","")," ",""))   ))), "")&amp;
       IF(ISTEXT(SOURCE!H2280),SOURCE!H2280, SUBSTITUTE(SUBSTITUTE(TEXT(SOURCE!H2280,"????0"),"  ","")," ",""))   &amp;","&amp; IF(lookups!$J$2-3 &gt;= 0, REPT(" ",lookups!$J$2-3-5), "")&amp;
      SOURCE!I2280&amp;
" | "&amp; IF(lookups!$K$2-LEN(SOURCE!I2280) &gt;= 0, REPT(" ",lookups!$K$2-LEN(SOURCE!I2280)), "")&amp;
      SOURCE!J2280&amp;      IF(lookups!$L$2-LEN(SOURCE!J2280) &gt;= 0, REPT(" ",lookups!$L$2-LEN(SOURCE!J2280)), "")&amp;
" | "&amp; IF(lookups!$K$2-LEN(SOURCE!I2280) &gt;= 0, REPT(" ",lookups!$K$2-LEN(SOURCE!I2280)), "")&amp;
      SOURCE!K2280&amp;      IF(lookups!$L$2-LEN(SOURCE!K2280) &gt;= 0, REPT(" ",lookups!$M$2-LEN(SOURCE!K2280)), "")&amp;
" | "&amp; SOURCE!L2280&amp;      IF(lookups!$O$2-LEN(SOURCE!L2280) &gt;= 0, REPT(" ",lookups!$O$2-LEN(SOURCE!L2280)), "")&amp;
" | "&amp; SOURCE!M2280&amp;      IF(lookups!$P$2-LEN(SOURCE!M2280) &gt;= 0, REPT(" ",lookups!$P$2-LEN(SOURCE!M2280)), "")&amp;
      "},"&amp;IF(SOURCE!O2280&lt;&gt;"",""&amp;SOURCE!O2280,"")
 )
)
)</f>
        <v/>
      </c>
    </row>
    <row r="2275" spans="1:1" hidden="1">
      <c r="A2275" s="80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IF(lookups!$E$2-LEN(SOURCE!C2281) &gt;= 0, REPT(" ",lookups!$E$2-LEN(SOURCE!C2281)), "")&amp;
      SOURCE!D2281&amp;", "&amp; IF(lookups!$F$2-LEN(SOURCE!D2281) &gt;= 0, REPT(" ",lookups!$F$2-LEN(SOURCE!D2281)), "")&amp;
      SOURCE!E2281&amp;", "&amp; IF(lookups!$G$2-LEN(SOURCE!E2281) &gt;=0, REPT(" ",lookups!$G$2-LEN(SOURCE!E2281)), "")&amp;
      SOURCE!F2281&amp;", "&amp; IF(lookups!$H$2-LEN(SOURCE!F2281) &gt;= 0, REPT(" ",lookups!$H$2-LEN(SOURCE!F2281)+2), "")&amp;"("&amp;
      SUBSTITUTE(TEXT(SOURCE!G2281,"??0"),"  ","")&amp;" &lt;&lt; TAM_MAX_BITS) |"&amp; IF(lookups!$I$2-3 &gt;= 0, REPT(" ",MAX(1,lookups!$I$2-5+4+1-1-LEN(  IF(ISTEXT(SOURCE!H2281),SOURCE!H2281,  SUBSTITUTE(SUBSTITUTE(TEXT(SOURCE!H2281,"????0"),"  ","")," ",""))   ))), "")&amp;
       IF(ISTEXT(SOURCE!H2281),SOURCE!H2281, SUBSTITUTE(SUBSTITUTE(TEXT(SOURCE!H2281,"????0"),"  ","")," ",""))   &amp;","&amp; IF(lookups!$J$2-3 &gt;= 0, REPT(" ",lookups!$J$2-3-5), "")&amp;
      SOURCE!I2281&amp;
" | "&amp; IF(lookups!$K$2-LEN(SOURCE!I2281) &gt;= 0, REPT(" ",lookups!$K$2-LEN(SOURCE!I2281)), "")&amp;
      SOURCE!J2281&amp;      IF(lookups!$L$2-LEN(SOURCE!J2281) &gt;= 0, REPT(" ",lookups!$L$2-LEN(SOURCE!J2281)), "")&amp;
" | "&amp; IF(lookups!$K$2-LEN(SOURCE!I2281) &gt;= 0, REPT(" ",lookups!$K$2-LEN(SOURCE!I2281)), "")&amp;
      SOURCE!K2281&amp;      IF(lookups!$L$2-LEN(SOURCE!K2281) &gt;= 0, REPT(" ",lookups!$M$2-LEN(SOURCE!K2281)), "")&amp;
" | "&amp; SOURCE!L2281&amp;      IF(lookups!$O$2-LEN(SOURCE!L2281) &gt;= 0, REPT(" ",lookups!$O$2-LEN(SOURCE!L2281)), "")&amp;
" | "&amp; SOURCE!M2281&amp;      IF(lookups!$P$2-LEN(SOURCE!M2281) &gt;= 0, REPT(" ",lookups!$P$2-LEN(SOURCE!M2281)), "")&amp;
      "},"&amp;IF(SOURCE!O2281&lt;&gt;"",""&amp;SOURCE!O2281,"")
 )
)
)</f>
        <v/>
      </c>
    </row>
    <row r="2276" spans="1:1" hidden="1">
      <c r="A2276" s="80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IF(lookups!$E$2-LEN(SOURCE!C2282) &gt;= 0, REPT(" ",lookups!$E$2-LEN(SOURCE!C2282)), "")&amp;
      SOURCE!D2282&amp;", "&amp; IF(lookups!$F$2-LEN(SOURCE!D2282) &gt;= 0, REPT(" ",lookups!$F$2-LEN(SOURCE!D2282)), "")&amp;
      SOURCE!E2282&amp;", "&amp; IF(lookups!$G$2-LEN(SOURCE!E2282) &gt;=0, REPT(" ",lookups!$G$2-LEN(SOURCE!E2282)), "")&amp;
      SOURCE!F2282&amp;", "&amp; IF(lookups!$H$2-LEN(SOURCE!F2282) &gt;= 0, REPT(" ",lookups!$H$2-LEN(SOURCE!F2282)+2), "")&amp;"("&amp;
      SUBSTITUTE(TEXT(SOURCE!G2282,"??0"),"  ","")&amp;" &lt;&lt; TAM_MAX_BITS) |"&amp; IF(lookups!$I$2-3 &gt;= 0, REPT(" ",MAX(1,lookups!$I$2-5+4+1-1-LEN(  IF(ISTEXT(SOURCE!H2282),SOURCE!H2282,  SUBSTITUTE(SUBSTITUTE(TEXT(SOURCE!H2282,"????0"),"  ","")," ",""))   ))), "")&amp;
       IF(ISTEXT(SOURCE!H2282),SOURCE!H2282, SUBSTITUTE(SUBSTITUTE(TEXT(SOURCE!H2282,"????0"),"  ","")," ",""))   &amp;","&amp; IF(lookups!$J$2-3 &gt;= 0, REPT(" ",lookups!$J$2-3-5), "")&amp;
      SOURCE!I2282&amp;
" | "&amp; IF(lookups!$K$2-LEN(SOURCE!I2282) &gt;= 0, REPT(" ",lookups!$K$2-LEN(SOURCE!I2282)), "")&amp;
      SOURCE!J2282&amp;      IF(lookups!$L$2-LEN(SOURCE!J2282) &gt;= 0, REPT(" ",lookups!$L$2-LEN(SOURCE!J2282)), "")&amp;
" | "&amp; IF(lookups!$K$2-LEN(SOURCE!I2282) &gt;= 0, REPT(" ",lookups!$K$2-LEN(SOURCE!I2282)), "")&amp;
      SOURCE!K2282&amp;      IF(lookups!$L$2-LEN(SOURCE!K2282) &gt;= 0, REPT(" ",lookups!$M$2-LEN(SOURCE!K2282)), "")&amp;
" | "&amp; SOURCE!L2282&amp;      IF(lookups!$O$2-LEN(SOURCE!L2282) &gt;= 0, REPT(" ",lookups!$O$2-LEN(SOURCE!L2282)), "")&amp;
" | "&amp; SOURCE!M2282&amp;      IF(lookups!$P$2-LEN(SOURCE!M2282) &gt;= 0, REPT(" ",lookups!$P$2-LEN(SOURCE!M2282)), "")&amp;
      "},"&amp;IF(SOURCE!O2282&lt;&gt;"",""&amp;SOURCE!O2282,"")
 )
)
)</f>
        <v/>
      </c>
    </row>
    <row r="2277" spans="1:1" hidden="1">
      <c r="A2277" s="80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IF(lookups!$E$2-LEN(SOURCE!C2283) &gt;= 0, REPT(" ",lookups!$E$2-LEN(SOURCE!C2283)), "")&amp;
      SOURCE!D2283&amp;", "&amp; IF(lookups!$F$2-LEN(SOURCE!D2283) &gt;= 0, REPT(" ",lookups!$F$2-LEN(SOURCE!D2283)), "")&amp;
      SOURCE!E2283&amp;", "&amp; IF(lookups!$G$2-LEN(SOURCE!E2283) &gt;=0, REPT(" ",lookups!$G$2-LEN(SOURCE!E2283)), "")&amp;
      SOURCE!F2283&amp;", "&amp; IF(lookups!$H$2-LEN(SOURCE!F2283) &gt;= 0, REPT(" ",lookups!$H$2-LEN(SOURCE!F2283)+2), "")&amp;"("&amp;
      SUBSTITUTE(TEXT(SOURCE!G2283,"??0"),"  ","")&amp;" &lt;&lt; TAM_MAX_BITS) |"&amp; IF(lookups!$I$2-3 &gt;= 0, REPT(" ",MAX(1,lookups!$I$2-5+4+1-1-LEN(  IF(ISTEXT(SOURCE!H2283),SOURCE!H2283,  SUBSTITUTE(SUBSTITUTE(TEXT(SOURCE!H2283,"????0"),"  ","")," ",""))   ))), "")&amp;
       IF(ISTEXT(SOURCE!H2283),SOURCE!H2283, SUBSTITUTE(SUBSTITUTE(TEXT(SOURCE!H2283,"????0"),"  ","")," ",""))   &amp;","&amp; IF(lookups!$J$2-3 &gt;= 0, REPT(" ",lookups!$J$2-3-5), "")&amp;
      SOURCE!I2283&amp;
" | "&amp; IF(lookups!$K$2-LEN(SOURCE!I2283) &gt;= 0, REPT(" ",lookups!$K$2-LEN(SOURCE!I2283)), "")&amp;
      SOURCE!J2283&amp;      IF(lookups!$L$2-LEN(SOURCE!J2283) &gt;= 0, REPT(" ",lookups!$L$2-LEN(SOURCE!J2283)), "")&amp;
" | "&amp; IF(lookups!$K$2-LEN(SOURCE!I2283) &gt;= 0, REPT(" ",lookups!$K$2-LEN(SOURCE!I2283)), "")&amp;
      SOURCE!K2283&amp;      IF(lookups!$L$2-LEN(SOURCE!K2283) &gt;= 0, REPT(" ",lookups!$M$2-LEN(SOURCE!K2283)), "")&amp;
" | "&amp; SOURCE!L2283&amp;      IF(lookups!$O$2-LEN(SOURCE!L2283) &gt;= 0, REPT(" ",lookups!$O$2-LEN(SOURCE!L2283)), "")&amp;
" | "&amp; SOURCE!M2283&amp;      IF(lookups!$P$2-LEN(SOURCE!M2283) &gt;= 0, REPT(" ",lookups!$P$2-LEN(SOURCE!M2283)), "")&amp;
      "},"&amp;IF(SOURCE!O2283&lt;&gt;"",""&amp;SOURCE!O2283,"")
 )
)
)</f>
        <v/>
      </c>
    </row>
    <row r="2278" spans="1:1" hidden="1">
      <c r="A2278" s="80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IF(lookups!$E$2-LEN(SOURCE!C2284) &gt;= 0, REPT(" ",lookups!$E$2-LEN(SOURCE!C2284)), "")&amp;
      SOURCE!D2284&amp;", "&amp; IF(lookups!$F$2-LEN(SOURCE!D2284) &gt;= 0, REPT(" ",lookups!$F$2-LEN(SOURCE!D2284)), "")&amp;
      SOURCE!E2284&amp;", "&amp; IF(lookups!$G$2-LEN(SOURCE!E2284) &gt;=0, REPT(" ",lookups!$G$2-LEN(SOURCE!E2284)), "")&amp;
      SOURCE!F2284&amp;", "&amp; IF(lookups!$H$2-LEN(SOURCE!F2284) &gt;= 0, REPT(" ",lookups!$H$2-LEN(SOURCE!F2284)+2), "")&amp;"("&amp;
      SUBSTITUTE(TEXT(SOURCE!G2284,"??0"),"  ","")&amp;" &lt;&lt; TAM_MAX_BITS) |"&amp; IF(lookups!$I$2-3 &gt;= 0, REPT(" ",MAX(1,lookups!$I$2-5+4+1-1-LEN(  IF(ISTEXT(SOURCE!H2284),SOURCE!H2284,  SUBSTITUTE(SUBSTITUTE(TEXT(SOURCE!H2284,"????0"),"  ","")," ",""))   ))), "")&amp;
       IF(ISTEXT(SOURCE!H2284),SOURCE!H2284, SUBSTITUTE(SUBSTITUTE(TEXT(SOURCE!H2284,"????0"),"  ","")," ",""))   &amp;","&amp; IF(lookups!$J$2-3 &gt;= 0, REPT(" ",lookups!$J$2-3-5), "")&amp;
      SOURCE!I2284&amp;
" | "&amp; IF(lookups!$K$2-LEN(SOURCE!I2284) &gt;= 0, REPT(" ",lookups!$K$2-LEN(SOURCE!I2284)), "")&amp;
      SOURCE!J2284&amp;      IF(lookups!$L$2-LEN(SOURCE!J2284) &gt;= 0, REPT(" ",lookups!$L$2-LEN(SOURCE!J2284)), "")&amp;
" | "&amp; IF(lookups!$K$2-LEN(SOURCE!I2284) &gt;= 0, REPT(" ",lookups!$K$2-LEN(SOURCE!I2284)), "")&amp;
      SOURCE!K2284&amp;      IF(lookups!$L$2-LEN(SOURCE!K2284) &gt;= 0, REPT(" ",lookups!$M$2-LEN(SOURCE!K2284)), "")&amp;
" | "&amp; SOURCE!L2284&amp;      IF(lookups!$O$2-LEN(SOURCE!L2284) &gt;= 0, REPT(" ",lookups!$O$2-LEN(SOURCE!L2284)), "")&amp;
" | "&amp; SOURCE!M2284&amp;      IF(lookups!$P$2-LEN(SOURCE!M2284) &gt;= 0, REPT(" ",lookups!$P$2-LEN(SOURCE!M2284)), "")&amp;
      "},"&amp;IF(SOURCE!O2284&lt;&gt;"",""&amp;SOURCE!O2284,"")
 )
)
)</f>
        <v/>
      </c>
    </row>
    <row r="2279" spans="1:1" hidden="1">
      <c r="A2279" s="80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IF(lookups!$E$2-LEN(SOURCE!C2285) &gt;= 0, REPT(" ",lookups!$E$2-LEN(SOURCE!C2285)), "")&amp;
      SOURCE!D2285&amp;", "&amp; IF(lookups!$F$2-LEN(SOURCE!D2285) &gt;= 0, REPT(" ",lookups!$F$2-LEN(SOURCE!D2285)), "")&amp;
      SOURCE!E2285&amp;", "&amp; IF(lookups!$G$2-LEN(SOURCE!E2285) &gt;=0, REPT(" ",lookups!$G$2-LEN(SOURCE!E2285)), "")&amp;
      SOURCE!F2285&amp;", "&amp; IF(lookups!$H$2-LEN(SOURCE!F2285) &gt;= 0, REPT(" ",lookups!$H$2-LEN(SOURCE!F2285)+2), "")&amp;"("&amp;
      SUBSTITUTE(TEXT(SOURCE!G2285,"??0"),"  ","")&amp;" &lt;&lt; TAM_MAX_BITS) |"&amp; IF(lookups!$I$2-3 &gt;= 0, REPT(" ",MAX(1,lookups!$I$2-5+4+1-1-LEN(  IF(ISTEXT(SOURCE!H2285),SOURCE!H2285,  SUBSTITUTE(SUBSTITUTE(TEXT(SOURCE!H2285,"????0"),"  ","")," ",""))   ))), "")&amp;
       IF(ISTEXT(SOURCE!H2285),SOURCE!H2285, SUBSTITUTE(SUBSTITUTE(TEXT(SOURCE!H2285,"????0"),"  ","")," ",""))   &amp;","&amp; IF(lookups!$J$2-3 &gt;= 0, REPT(" ",lookups!$J$2-3-5), "")&amp;
      SOURCE!I2285&amp;
" | "&amp; IF(lookups!$K$2-LEN(SOURCE!I2285) &gt;= 0, REPT(" ",lookups!$K$2-LEN(SOURCE!I2285)), "")&amp;
      SOURCE!J2285&amp;      IF(lookups!$L$2-LEN(SOURCE!J2285) &gt;= 0, REPT(" ",lookups!$L$2-LEN(SOURCE!J2285)), "")&amp;
" | "&amp; IF(lookups!$K$2-LEN(SOURCE!I2285) &gt;= 0, REPT(" ",lookups!$K$2-LEN(SOURCE!I2285)), "")&amp;
      SOURCE!K2285&amp;      IF(lookups!$L$2-LEN(SOURCE!K2285) &gt;= 0, REPT(" ",lookups!$M$2-LEN(SOURCE!K2285)), "")&amp;
" | "&amp; SOURCE!L2285&amp;      IF(lookups!$O$2-LEN(SOURCE!L2285) &gt;= 0, REPT(" ",lookups!$O$2-LEN(SOURCE!L2285)), "")&amp;
" | "&amp; SOURCE!M2285&amp;      IF(lookups!$P$2-LEN(SOURCE!M2285) &gt;= 0, REPT(" ",lookups!$P$2-LEN(SOURCE!M2285)), "")&amp;
      "},"&amp;IF(SOURCE!O2285&lt;&gt;"",""&amp;SOURCE!O2285,"")
 )
)
)</f>
        <v/>
      </c>
    </row>
    <row r="2280" spans="1:1" hidden="1">
      <c r="A2280" s="80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IF(lookups!$E$2-LEN(SOURCE!C2286) &gt;= 0, REPT(" ",lookups!$E$2-LEN(SOURCE!C2286)), "")&amp;
      SOURCE!D2286&amp;", "&amp; IF(lookups!$F$2-LEN(SOURCE!D2286) &gt;= 0, REPT(" ",lookups!$F$2-LEN(SOURCE!D2286)), "")&amp;
      SOURCE!E2286&amp;", "&amp; IF(lookups!$G$2-LEN(SOURCE!E2286) &gt;=0, REPT(" ",lookups!$G$2-LEN(SOURCE!E2286)), "")&amp;
      SOURCE!F2286&amp;", "&amp; IF(lookups!$H$2-LEN(SOURCE!F2286) &gt;= 0, REPT(" ",lookups!$H$2-LEN(SOURCE!F2286)+2), "")&amp;"("&amp;
      SUBSTITUTE(TEXT(SOURCE!G2286,"??0"),"  ","")&amp;" &lt;&lt; TAM_MAX_BITS) |"&amp; IF(lookups!$I$2-3 &gt;= 0, REPT(" ",MAX(1,lookups!$I$2-5+4+1-1-LEN(  IF(ISTEXT(SOURCE!H2286),SOURCE!H2286,  SUBSTITUTE(SUBSTITUTE(TEXT(SOURCE!H2286,"????0"),"  ","")," ",""))   ))), "")&amp;
       IF(ISTEXT(SOURCE!H2286),SOURCE!H2286, SUBSTITUTE(SUBSTITUTE(TEXT(SOURCE!H2286,"????0"),"  ","")," ",""))   &amp;","&amp; IF(lookups!$J$2-3 &gt;= 0, REPT(" ",lookups!$J$2-3-5), "")&amp;
      SOURCE!I2286&amp;
" | "&amp; IF(lookups!$K$2-LEN(SOURCE!I2286) &gt;= 0, REPT(" ",lookups!$K$2-LEN(SOURCE!I2286)), "")&amp;
      SOURCE!J2286&amp;      IF(lookups!$L$2-LEN(SOURCE!J2286) &gt;= 0, REPT(" ",lookups!$L$2-LEN(SOURCE!J2286)), "")&amp;
" | "&amp; IF(lookups!$K$2-LEN(SOURCE!I2286) &gt;= 0, REPT(" ",lookups!$K$2-LEN(SOURCE!I2286)), "")&amp;
      SOURCE!K2286&amp;      IF(lookups!$L$2-LEN(SOURCE!K2286) &gt;= 0, REPT(" ",lookups!$M$2-LEN(SOURCE!K2286)), "")&amp;
" | "&amp; SOURCE!L2286&amp;      IF(lookups!$O$2-LEN(SOURCE!L2286) &gt;= 0, REPT(" ",lookups!$O$2-LEN(SOURCE!L2286)), "")&amp;
" | "&amp; SOURCE!M2286&amp;      IF(lookups!$P$2-LEN(SOURCE!M2286) &gt;= 0, REPT(" ",lookups!$P$2-LEN(SOURCE!M2286)), "")&amp;
      "},"&amp;IF(SOURCE!O2286&lt;&gt;"",""&amp;SOURCE!O2286,"")
 )
)
)</f>
        <v/>
      </c>
    </row>
    <row r="2281" spans="1:1" hidden="1">
      <c r="A2281" s="80" t="str">
        <f>IF(AND(OR(SOURCE!A2318="",ISBLANK(SOURCE!A2318)),SOURCE!B2318&gt;0),IF(ISBLANK(SOURCE!C2318),"",SOURCE!C2318),
IF(SOURCE!B2318&lt;0,VLOOKUP(SOURCE!B2318,lookups!A$1:B$25,2,0),
  IF(ISBLANK(SOURCE!B2318),
    "",
    "/* "&amp;TEXT(SOURCE!B2318,"???0")&amp;" *"&amp;
      SOURCE!C2318&amp;", "&amp; IF(lookups!$E$2-LEN(SOURCE!C2318) &gt;= 0, REPT(" ",lookups!$E$2-LEN(SOURCE!C2318)), "")&amp;
      SOURCE!D2318&amp;", "&amp; IF(lookups!$F$2-LEN(SOURCE!D2318) &gt;= 0, REPT(" ",lookups!$F$2-LEN(SOURCE!D2318)), "")&amp;
      SOURCE!E2318&amp;", "&amp; IF(lookups!$G$2-LEN(SOURCE!E2318) &gt;=0, REPT(" ",lookups!$G$2-LEN(SOURCE!E2318)), "")&amp;
      SOURCE!F2318&amp;", "&amp; IF(lookups!$H$2-LEN(SOURCE!F2318) &gt;= 0, REPT(" ",lookups!$H$2-LEN(SOURCE!F2318)+2), "")&amp;"("&amp;
      SUBSTITUTE(TEXT(SOURCE!G2318,"??0"),"  ","")&amp;" &lt;&lt; TAM_MAX_BITS) |"&amp; IF(lookups!$I$2-3 &gt;= 0, REPT(" ",MAX(1,lookups!$I$2-5+4+1-1-LEN(  IF(ISTEXT(SOURCE!H2318),SOURCE!H2318,  SUBSTITUTE(SUBSTITUTE(TEXT(SOURCE!H2318,"????0"),"  ","")," ",""))   ))), "")&amp;
       IF(ISTEXT(SOURCE!H2318),SOURCE!H2318, SUBSTITUTE(SUBSTITUTE(TEXT(SOURCE!H2318,"????0"),"  ","")," ",""))   &amp;","&amp; IF(lookups!$J$2-3 &gt;= 0, REPT(" ",lookups!$J$2-3-5), "")&amp;
      SOURCE!I2318&amp;
" | "&amp; IF(lookups!$K$2-LEN(SOURCE!I2318) &gt;= 0, REPT(" ",lookups!$K$2-LEN(SOURCE!I2318)), "")&amp;
      SOURCE!J2318&amp;      IF(lookups!$L$2-LEN(SOURCE!J2318) &gt;= 0, REPT(" ",lookups!$L$2-LEN(SOURCE!J2318)), "")&amp;
" | "&amp; IF(lookups!$K$2-LEN(SOURCE!I2318) &gt;= 0, REPT(" ",lookups!$K$2-LEN(SOURCE!I2318)), "")&amp;
      SOURCE!K2318&amp;      IF(lookups!$L$2-LEN(SOURCE!K2318) &gt;= 0, REPT(" ",lookups!$M$2-LEN(SOURCE!K2318)), "")&amp;
" | "&amp; SOURCE!L2318&amp;      IF(lookups!$O$2-LEN(SOURCE!L2318) &gt;= 0, REPT(" ",lookups!$O$2-LEN(SOURCE!L2318)), "")&amp;
" | "&amp; SOURCE!M2318&amp;      IF(lookups!$P$2-LEN(SOURCE!M2318) &gt;= 0, REPT(" ",lookups!$P$2-LEN(SOURCE!M2318)), "")&amp;
      "},"&amp;IF(SOURCE!O2318&lt;&gt;"",""&amp;SOURCE!O2318,"")
 )
)
)</f>
        <v/>
      </c>
    </row>
    <row r="2282" spans="1:1" hidden="1">
      <c r="A2282" s="80" t="str">
        <f>IF(AND(OR(SOURCE!A2319="",ISBLANK(SOURCE!A2319)),SOURCE!B2319&gt;0),IF(ISBLANK(SOURCE!C2319),"",SOURCE!C2319),
IF(SOURCE!B2319&lt;0,VLOOKUP(SOURCE!B2319,lookups!A$1:B$25,2,0),
  IF(ISBLANK(SOURCE!B2319),
    "",
    "/* "&amp;TEXT(SOURCE!B2319,"???0")&amp;" *"&amp;
      SOURCE!C2319&amp;", "&amp; IF(lookups!$E$2-LEN(SOURCE!C2319) &gt;= 0, REPT(" ",lookups!$E$2-LEN(SOURCE!C2319)), "")&amp;
      SOURCE!D2319&amp;", "&amp; IF(lookups!$F$2-LEN(SOURCE!D2319) &gt;= 0, REPT(" ",lookups!$F$2-LEN(SOURCE!D2319)), "")&amp;
      SOURCE!E2319&amp;", "&amp; IF(lookups!$G$2-LEN(SOURCE!E2319) &gt;=0, REPT(" ",lookups!$G$2-LEN(SOURCE!E2319)), "")&amp;
      SOURCE!F2319&amp;", "&amp; IF(lookups!$H$2-LEN(SOURCE!F2319) &gt;= 0, REPT(" ",lookups!$H$2-LEN(SOURCE!F2319)+2), "")&amp;"("&amp;
      SUBSTITUTE(TEXT(SOURCE!G2319,"??0"),"  ","")&amp;" &lt;&lt; TAM_MAX_BITS) |"&amp; IF(lookups!$I$2-3 &gt;= 0, REPT(" ",MAX(1,lookups!$I$2-5+4+1-1-LEN(  IF(ISTEXT(SOURCE!H2319),SOURCE!H2319,  SUBSTITUTE(SUBSTITUTE(TEXT(SOURCE!H2319,"????0"),"  ","")," ",""))   ))), "")&amp;
       IF(ISTEXT(SOURCE!H2319),SOURCE!H2319, SUBSTITUTE(SUBSTITUTE(TEXT(SOURCE!H2319,"????0"),"  ","")," ",""))   &amp;","&amp; IF(lookups!$J$2-3 &gt;= 0, REPT(" ",lookups!$J$2-3-5), "")&amp;
      SOURCE!I2319&amp;
" | "&amp; IF(lookups!$K$2-LEN(SOURCE!I2319) &gt;= 0, REPT(" ",lookups!$K$2-LEN(SOURCE!I2319)), "")&amp;
      SOURCE!J2319&amp;      IF(lookups!$L$2-LEN(SOURCE!J2319) &gt;= 0, REPT(" ",lookups!$L$2-LEN(SOURCE!J2319)), "")&amp;
" | "&amp; IF(lookups!$K$2-LEN(SOURCE!I2319) &gt;= 0, REPT(" ",lookups!$K$2-LEN(SOURCE!I2319)), "")&amp;
      SOURCE!K2319&amp;      IF(lookups!$L$2-LEN(SOURCE!K2319) &gt;= 0, REPT(" ",lookups!$M$2-LEN(SOURCE!K2319)), "")&amp;
" | "&amp; SOURCE!L2319&amp;      IF(lookups!$O$2-LEN(SOURCE!L2319) &gt;= 0, REPT(" ",lookups!$O$2-LEN(SOURCE!L2319)), "")&amp;
" | "&amp; SOURCE!M2319&amp;      IF(lookups!$P$2-LEN(SOURCE!M2319) &gt;= 0, REPT(" ",lookups!$P$2-LEN(SOURCE!M2319)), "")&amp;
      "},"&amp;IF(SOURCE!O2319&lt;&gt;"",""&amp;SOURCE!O2319,"")
 )
)
)</f>
        <v/>
      </c>
    </row>
    <row r="2283" spans="1:1" hidden="1">
      <c r="A2283" s="80" t="str">
        <f>IF(AND(OR(SOURCE!A2320="",ISBLANK(SOURCE!A2320)),SOURCE!B2320&gt;0),IF(ISBLANK(SOURCE!C2320),"",SOURCE!C2320),
IF(SOURCE!B2320&lt;0,VLOOKUP(SOURCE!B2320,lookups!A$1:B$25,2,0),
  IF(ISBLANK(SOURCE!B2320),
    "",
    "/* "&amp;TEXT(SOURCE!B2320,"???0")&amp;" *"&amp;
      SOURCE!C2320&amp;", "&amp; IF(lookups!$E$2-LEN(SOURCE!C2320) &gt;= 0, REPT(" ",lookups!$E$2-LEN(SOURCE!C2320)), "")&amp;
      SOURCE!D2320&amp;", "&amp; IF(lookups!$F$2-LEN(SOURCE!D2320) &gt;= 0, REPT(" ",lookups!$F$2-LEN(SOURCE!D2320)), "")&amp;
      SOURCE!E2320&amp;", "&amp; IF(lookups!$G$2-LEN(SOURCE!E2320) &gt;=0, REPT(" ",lookups!$G$2-LEN(SOURCE!E2320)), "")&amp;
      SOURCE!F2320&amp;", "&amp; IF(lookups!$H$2-LEN(SOURCE!F2320) &gt;= 0, REPT(" ",lookups!$H$2-LEN(SOURCE!F2320)+2), "")&amp;"("&amp;
      SUBSTITUTE(TEXT(SOURCE!G2320,"??0"),"  ","")&amp;" &lt;&lt; TAM_MAX_BITS) |"&amp; IF(lookups!$I$2-3 &gt;= 0, REPT(" ",MAX(1,lookups!$I$2-5+4+1-1-LEN(  IF(ISTEXT(SOURCE!H2320),SOURCE!H2320,  SUBSTITUTE(SUBSTITUTE(TEXT(SOURCE!H2320,"????0"),"  ","")," ",""))   ))), "")&amp;
       IF(ISTEXT(SOURCE!H2320),SOURCE!H2320, SUBSTITUTE(SUBSTITUTE(TEXT(SOURCE!H2320,"????0"),"  ","")," ",""))   &amp;","&amp; IF(lookups!$J$2-3 &gt;= 0, REPT(" ",lookups!$J$2-3-5), "")&amp;
      SOURCE!I2320&amp;
" | "&amp; IF(lookups!$K$2-LEN(SOURCE!I2320) &gt;= 0, REPT(" ",lookups!$K$2-LEN(SOURCE!I2320)), "")&amp;
      SOURCE!J2320&amp;      IF(lookups!$L$2-LEN(SOURCE!J2320) &gt;= 0, REPT(" ",lookups!$L$2-LEN(SOURCE!J2320)), "")&amp;
" | "&amp; IF(lookups!$K$2-LEN(SOURCE!I2320) &gt;= 0, REPT(" ",lookups!$K$2-LEN(SOURCE!I2320)), "")&amp;
      SOURCE!K2320&amp;      IF(lookups!$L$2-LEN(SOURCE!K2320) &gt;= 0, REPT(" ",lookups!$M$2-LEN(SOURCE!K2320)), "")&amp;
" | "&amp; SOURCE!L2320&amp;      IF(lookups!$O$2-LEN(SOURCE!L2320) &gt;= 0, REPT(" ",lookups!$O$2-LEN(SOURCE!L2320)), "")&amp;
" | "&amp; SOURCE!M2320&amp;      IF(lookups!$P$2-LEN(SOURCE!M2320) &gt;= 0, REPT(" ",lookups!$P$2-LEN(SOURCE!M2320)), "")&amp;
      "},"&amp;IF(SOURCE!O2320&lt;&gt;"",""&amp;SOURCE!O2320,"")
 )
)
)</f>
        <v/>
      </c>
    </row>
    <row r="2284" spans="1:1" hidden="1">
      <c r="A2284" s="80" t="str">
        <f>IF(AND(OR(SOURCE!A2321="",ISBLANK(SOURCE!A2321)),SOURCE!B2321&gt;0),IF(ISBLANK(SOURCE!C2321),"",SOURCE!C2321),
IF(SOURCE!B2321&lt;0,VLOOKUP(SOURCE!B2321,lookups!A$1:B$25,2,0),
  IF(ISBLANK(SOURCE!B2321),
    "",
    "/* "&amp;TEXT(SOURCE!B2321,"???0")&amp;" *"&amp;
      SOURCE!C2321&amp;", "&amp; IF(lookups!$E$2-LEN(SOURCE!C2321) &gt;= 0, REPT(" ",lookups!$E$2-LEN(SOURCE!C2321)), "")&amp;
      SOURCE!D2321&amp;", "&amp; IF(lookups!$F$2-LEN(SOURCE!D2321) &gt;= 0, REPT(" ",lookups!$F$2-LEN(SOURCE!D2321)), "")&amp;
      SOURCE!E2321&amp;", "&amp; IF(lookups!$G$2-LEN(SOURCE!E2321) &gt;=0, REPT(" ",lookups!$G$2-LEN(SOURCE!E2321)), "")&amp;
      SOURCE!F2321&amp;", "&amp; IF(lookups!$H$2-LEN(SOURCE!F2321) &gt;= 0, REPT(" ",lookups!$H$2-LEN(SOURCE!F2321)+2), "")&amp;"("&amp;
      SUBSTITUTE(TEXT(SOURCE!G2321,"??0"),"  ","")&amp;" &lt;&lt; TAM_MAX_BITS) |"&amp; IF(lookups!$I$2-3 &gt;= 0, REPT(" ",MAX(1,lookups!$I$2-5+4+1-1-LEN(  IF(ISTEXT(SOURCE!H2321),SOURCE!H2321,  SUBSTITUTE(SUBSTITUTE(TEXT(SOURCE!H2321,"????0"),"  ","")," ",""))   ))), "")&amp;
       IF(ISTEXT(SOURCE!H2321),SOURCE!H2321, SUBSTITUTE(SUBSTITUTE(TEXT(SOURCE!H2321,"????0"),"  ","")," ",""))   &amp;","&amp; IF(lookups!$J$2-3 &gt;= 0, REPT(" ",lookups!$J$2-3-5), "")&amp;
      SOURCE!I2321&amp;
" | "&amp; IF(lookups!$K$2-LEN(SOURCE!I2321) &gt;= 0, REPT(" ",lookups!$K$2-LEN(SOURCE!I2321)), "")&amp;
      SOURCE!J2321&amp;      IF(lookups!$L$2-LEN(SOURCE!J2321) &gt;= 0, REPT(" ",lookups!$L$2-LEN(SOURCE!J2321)), "")&amp;
" | "&amp; IF(lookups!$K$2-LEN(SOURCE!I2321) &gt;= 0, REPT(" ",lookups!$K$2-LEN(SOURCE!I2321)), "")&amp;
      SOURCE!K2321&amp;      IF(lookups!$L$2-LEN(SOURCE!K2321) &gt;= 0, REPT(" ",lookups!$M$2-LEN(SOURCE!K2321)), "")&amp;
" | "&amp; SOURCE!L2321&amp;      IF(lookups!$O$2-LEN(SOURCE!L2321) &gt;= 0, REPT(" ",lookups!$O$2-LEN(SOURCE!L2321)), "")&amp;
" | "&amp; SOURCE!M2321&amp;      IF(lookups!$P$2-LEN(SOURCE!M2321) &gt;= 0, REPT(" ",lookups!$P$2-LEN(SOURCE!M2321)), "")&amp;
      "},"&amp;IF(SOURCE!O2321&lt;&gt;"",""&amp;SOURCE!O2321,"")
 )
)
)</f>
        <v/>
      </c>
    </row>
    <row r="2285" spans="1:1" hidden="1">
      <c r="A2285" s="80" t="str">
        <f>IF(AND(OR(SOURCE!A2322="",ISBLANK(SOURCE!A2322)),SOURCE!B2322&gt;0),IF(ISBLANK(SOURCE!C2322),"",SOURCE!C2322),
IF(SOURCE!B2322&lt;0,VLOOKUP(SOURCE!B2322,lookups!A$1:B$25,2,0),
  IF(ISBLANK(SOURCE!B2322),
    "",
    "/* "&amp;TEXT(SOURCE!B2322,"???0")&amp;" *"&amp;
      SOURCE!C2322&amp;", "&amp; IF(lookups!$E$2-LEN(SOURCE!C2322) &gt;= 0, REPT(" ",lookups!$E$2-LEN(SOURCE!C2322)), "")&amp;
      SOURCE!D2322&amp;", "&amp; IF(lookups!$F$2-LEN(SOURCE!D2322) &gt;= 0, REPT(" ",lookups!$F$2-LEN(SOURCE!D2322)), "")&amp;
      SOURCE!E2322&amp;", "&amp; IF(lookups!$G$2-LEN(SOURCE!E2322) &gt;=0, REPT(" ",lookups!$G$2-LEN(SOURCE!E2322)), "")&amp;
      SOURCE!F2322&amp;", "&amp; IF(lookups!$H$2-LEN(SOURCE!F2322) &gt;= 0, REPT(" ",lookups!$H$2-LEN(SOURCE!F2322)+2), "")&amp;"("&amp;
      SUBSTITUTE(TEXT(SOURCE!G2322,"??0"),"  ","")&amp;" &lt;&lt; TAM_MAX_BITS) |"&amp; IF(lookups!$I$2-3 &gt;= 0, REPT(" ",MAX(1,lookups!$I$2-5+4+1-1-LEN(  IF(ISTEXT(SOURCE!H2322),SOURCE!H2322,  SUBSTITUTE(SUBSTITUTE(TEXT(SOURCE!H2322,"????0"),"  ","")," ",""))   ))), "")&amp;
       IF(ISTEXT(SOURCE!H2322),SOURCE!H2322, SUBSTITUTE(SUBSTITUTE(TEXT(SOURCE!H2322,"????0"),"  ","")," ",""))   &amp;","&amp; IF(lookups!$J$2-3 &gt;= 0, REPT(" ",lookups!$J$2-3-5), "")&amp;
      SOURCE!I2322&amp;
" | "&amp; IF(lookups!$K$2-LEN(SOURCE!I2322) &gt;= 0, REPT(" ",lookups!$K$2-LEN(SOURCE!I2322)), "")&amp;
      SOURCE!J2322&amp;      IF(lookups!$L$2-LEN(SOURCE!J2322) &gt;= 0, REPT(" ",lookups!$L$2-LEN(SOURCE!J2322)), "")&amp;
" | "&amp; IF(lookups!$K$2-LEN(SOURCE!I2322) &gt;= 0, REPT(" ",lookups!$K$2-LEN(SOURCE!I2322)), "")&amp;
      SOURCE!K2322&amp;      IF(lookups!$L$2-LEN(SOURCE!K2322) &gt;= 0, REPT(" ",lookups!$M$2-LEN(SOURCE!K2322)), "")&amp;
" | "&amp; SOURCE!L2322&amp;      IF(lookups!$O$2-LEN(SOURCE!L2322) &gt;= 0, REPT(" ",lookups!$O$2-LEN(SOURCE!L2322)), "")&amp;
" | "&amp; SOURCE!M2322&amp;      IF(lookups!$P$2-LEN(SOURCE!M2322) &gt;= 0, REPT(" ",lookups!$P$2-LEN(SOURCE!M2322)), "")&amp;
      "},"&amp;IF(SOURCE!O2322&lt;&gt;"",""&amp;SOURCE!O2322,"")
 )
)
)</f>
        <v/>
      </c>
    </row>
    <row r="2286" spans="1:1" hidden="1">
      <c r="A2286" s="80" t="str">
        <f>IF(AND(OR(SOURCE!A2323="",ISBLANK(SOURCE!A2323)),SOURCE!B2323&gt;0),IF(ISBLANK(SOURCE!C2323),"",SOURCE!C2323),
IF(SOURCE!B2323&lt;0,VLOOKUP(SOURCE!B2323,lookups!A$1:B$25,2,0),
  IF(ISBLANK(SOURCE!B2323),
    "",
    "/* "&amp;TEXT(SOURCE!B2323,"???0")&amp;" *"&amp;
      SOURCE!C2323&amp;", "&amp; IF(lookups!$E$2-LEN(SOURCE!C2323) &gt;= 0, REPT(" ",lookups!$E$2-LEN(SOURCE!C2323)), "")&amp;
      SOURCE!D2323&amp;", "&amp; IF(lookups!$F$2-LEN(SOURCE!D2323) &gt;= 0, REPT(" ",lookups!$F$2-LEN(SOURCE!D2323)), "")&amp;
      SOURCE!E2323&amp;", "&amp; IF(lookups!$G$2-LEN(SOURCE!E2323) &gt;=0, REPT(" ",lookups!$G$2-LEN(SOURCE!E2323)), "")&amp;
      SOURCE!F2323&amp;", "&amp; IF(lookups!$H$2-LEN(SOURCE!F2323) &gt;= 0, REPT(" ",lookups!$H$2-LEN(SOURCE!F2323)+2), "")&amp;"("&amp;
      SUBSTITUTE(TEXT(SOURCE!G2323,"??0"),"  ","")&amp;" &lt;&lt; TAM_MAX_BITS) |"&amp; IF(lookups!$I$2-3 &gt;= 0, REPT(" ",MAX(1,lookups!$I$2-5+4+1-1-LEN(  IF(ISTEXT(SOURCE!H2323),SOURCE!H2323,  SUBSTITUTE(SUBSTITUTE(TEXT(SOURCE!H2323,"????0"),"  ","")," ",""))   ))), "")&amp;
       IF(ISTEXT(SOURCE!H2323),SOURCE!H2323, SUBSTITUTE(SUBSTITUTE(TEXT(SOURCE!H2323,"????0"),"  ","")," ",""))   &amp;","&amp; IF(lookups!$J$2-3 &gt;= 0, REPT(" ",lookups!$J$2-3-5), "")&amp;
      SOURCE!I2323&amp;
" | "&amp; IF(lookups!$K$2-LEN(SOURCE!I2323) &gt;= 0, REPT(" ",lookups!$K$2-LEN(SOURCE!I2323)), "")&amp;
      SOURCE!J2323&amp;      IF(lookups!$L$2-LEN(SOURCE!J2323) &gt;= 0, REPT(" ",lookups!$L$2-LEN(SOURCE!J2323)), "")&amp;
" | "&amp; IF(lookups!$K$2-LEN(SOURCE!I2323) &gt;= 0, REPT(" ",lookups!$K$2-LEN(SOURCE!I2323)), "")&amp;
      SOURCE!K2323&amp;      IF(lookups!$L$2-LEN(SOURCE!K2323) &gt;= 0, REPT(" ",lookups!$M$2-LEN(SOURCE!K2323)), "")&amp;
" | "&amp; SOURCE!L2323&amp;      IF(lookups!$O$2-LEN(SOURCE!L2323) &gt;= 0, REPT(" ",lookups!$O$2-LEN(SOURCE!L2323)), "")&amp;
" | "&amp; SOURCE!M2323&amp;      IF(lookups!$P$2-LEN(SOURCE!M2323) &gt;= 0, REPT(" ",lookups!$P$2-LEN(SOURCE!M2323)), "")&amp;
      "},"&amp;IF(SOURCE!O2323&lt;&gt;"",""&amp;SOURCE!O2323,"")
 )
)
)</f>
        <v/>
      </c>
    </row>
    <row r="2287" spans="1:1" hidden="1">
      <c r="A2287" s="80" t="str">
        <f>IF(AND(OR(SOURCE!A2324="",ISBLANK(SOURCE!A2324)),SOURCE!B2324&gt;0),IF(ISBLANK(SOURCE!C2324),"",SOURCE!C2324),
IF(SOURCE!B2324&lt;0,VLOOKUP(SOURCE!B2324,lookups!A$1:B$25,2,0),
  IF(ISBLANK(SOURCE!B2324),
    "",
    "/* "&amp;TEXT(SOURCE!B2324,"???0")&amp;" *"&amp;
      SOURCE!C2324&amp;", "&amp; IF(lookups!$E$2-LEN(SOURCE!C2324) &gt;= 0, REPT(" ",lookups!$E$2-LEN(SOURCE!C2324)), "")&amp;
      SOURCE!D2324&amp;", "&amp; IF(lookups!$F$2-LEN(SOURCE!D2324) &gt;= 0, REPT(" ",lookups!$F$2-LEN(SOURCE!D2324)), "")&amp;
      SOURCE!E2324&amp;", "&amp; IF(lookups!$G$2-LEN(SOURCE!E2324) &gt;=0, REPT(" ",lookups!$G$2-LEN(SOURCE!E2324)), "")&amp;
      SOURCE!F2324&amp;", "&amp; IF(lookups!$H$2-LEN(SOURCE!F2324) &gt;= 0, REPT(" ",lookups!$H$2-LEN(SOURCE!F2324)+2), "")&amp;"("&amp;
      SUBSTITUTE(TEXT(SOURCE!G2324,"??0"),"  ","")&amp;" &lt;&lt; TAM_MAX_BITS) |"&amp; IF(lookups!$I$2-3 &gt;= 0, REPT(" ",MAX(1,lookups!$I$2-5+4+1-1-LEN(  IF(ISTEXT(SOURCE!H2324),SOURCE!H2324,  SUBSTITUTE(SUBSTITUTE(TEXT(SOURCE!H2324,"????0"),"  ","")," ",""))   ))), "")&amp;
       IF(ISTEXT(SOURCE!H2324),SOURCE!H2324, SUBSTITUTE(SUBSTITUTE(TEXT(SOURCE!H2324,"????0"),"  ","")," ",""))   &amp;","&amp; IF(lookups!$J$2-3 &gt;= 0, REPT(" ",lookups!$J$2-3-5), "")&amp;
      SOURCE!I2324&amp;
" | "&amp; IF(lookups!$K$2-LEN(SOURCE!I2324) &gt;= 0, REPT(" ",lookups!$K$2-LEN(SOURCE!I2324)), "")&amp;
      SOURCE!J2324&amp;      IF(lookups!$L$2-LEN(SOURCE!J2324) &gt;= 0, REPT(" ",lookups!$L$2-LEN(SOURCE!J2324)), "")&amp;
" | "&amp; IF(lookups!$K$2-LEN(SOURCE!I2324) &gt;= 0, REPT(" ",lookups!$K$2-LEN(SOURCE!I2324)), "")&amp;
      SOURCE!K2324&amp;      IF(lookups!$L$2-LEN(SOURCE!K2324) &gt;= 0, REPT(" ",lookups!$M$2-LEN(SOURCE!K2324)), "")&amp;
" | "&amp; SOURCE!L2324&amp;      IF(lookups!$O$2-LEN(SOURCE!L2324) &gt;= 0, REPT(" ",lookups!$O$2-LEN(SOURCE!L2324)), "")&amp;
" | "&amp; SOURCE!M2324&amp;      IF(lookups!$P$2-LEN(SOURCE!M2324) &gt;= 0, REPT(" ",lookups!$P$2-LEN(SOURCE!M2324)), "")&amp;
      "},"&amp;IF(SOURCE!O2324&lt;&gt;"",""&amp;SOURCE!O2324,"")
 )
)
)</f>
        <v/>
      </c>
    </row>
    <row r="2288" spans="1:1" hidden="1">
      <c r="A2288" s="80" t="str">
        <f>IF(AND(OR(SOURCE!A2325="",ISBLANK(SOURCE!A2325)),SOURCE!B2325&gt;0),IF(ISBLANK(SOURCE!C2325),"",SOURCE!C2325),
IF(SOURCE!B2325&lt;0,VLOOKUP(SOURCE!B2325,lookups!A$1:B$25,2,0),
  IF(ISBLANK(SOURCE!B2325),
    "",
    "/* "&amp;TEXT(SOURCE!B2325,"???0")&amp;" *"&amp;
      SOURCE!C2325&amp;", "&amp; IF(lookups!$E$2-LEN(SOURCE!C2325) &gt;= 0, REPT(" ",lookups!$E$2-LEN(SOURCE!C2325)), "")&amp;
      SOURCE!D2325&amp;", "&amp; IF(lookups!$F$2-LEN(SOURCE!D2325) &gt;= 0, REPT(" ",lookups!$F$2-LEN(SOURCE!D2325)), "")&amp;
      SOURCE!E2325&amp;", "&amp; IF(lookups!$G$2-LEN(SOURCE!E2325) &gt;=0, REPT(" ",lookups!$G$2-LEN(SOURCE!E2325)), "")&amp;
      SOURCE!F2325&amp;", "&amp; IF(lookups!$H$2-LEN(SOURCE!F2325) &gt;= 0, REPT(" ",lookups!$H$2-LEN(SOURCE!F2325)+2), "")&amp;"("&amp;
      SUBSTITUTE(TEXT(SOURCE!G2325,"??0"),"  ","")&amp;" &lt;&lt; TAM_MAX_BITS) |"&amp; IF(lookups!$I$2-3 &gt;= 0, REPT(" ",MAX(1,lookups!$I$2-5+4+1-1-LEN(  IF(ISTEXT(SOURCE!H2325),SOURCE!H2325,  SUBSTITUTE(SUBSTITUTE(TEXT(SOURCE!H2325,"????0"),"  ","")," ",""))   ))), "")&amp;
       IF(ISTEXT(SOURCE!H2325),SOURCE!H2325, SUBSTITUTE(SUBSTITUTE(TEXT(SOURCE!H2325,"????0"),"  ","")," ",""))   &amp;","&amp; IF(lookups!$J$2-3 &gt;= 0, REPT(" ",lookups!$J$2-3-5), "")&amp;
      SOURCE!I2325&amp;
" | "&amp; IF(lookups!$K$2-LEN(SOURCE!I2325) &gt;= 0, REPT(" ",lookups!$K$2-LEN(SOURCE!I2325)), "")&amp;
      SOURCE!J2325&amp;      IF(lookups!$L$2-LEN(SOURCE!J2325) &gt;= 0, REPT(" ",lookups!$L$2-LEN(SOURCE!J2325)), "")&amp;
" | "&amp; IF(lookups!$K$2-LEN(SOURCE!I2325) &gt;= 0, REPT(" ",lookups!$K$2-LEN(SOURCE!I2325)), "")&amp;
      SOURCE!K2325&amp;      IF(lookups!$L$2-LEN(SOURCE!K2325) &gt;= 0, REPT(" ",lookups!$M$2-LEN(SOURCE!K2325)), "")&amp;
" | "&amp; SOURCE!L2325&amp;      IF(lookups!$O$2-LEN(SOURCE!L2325) &gt;= 0, REPT(" ",lookups!$O$2-LEN(SOURCE!L2325)), "")&amp;
" | "&amp; SOURCE!M2325&amp;      IF(lookups!$P$2-LEN(SOURCE!M2325) &gt;= 0, REPT(" ",lookups!$P$2-LEN(SOURCE!M2325)), "")&amp;
      "},"&amp;IF(SOURCE!O2325&lt;&gt;"",""&amp;SOURCE!O2325,"")
 )
)
)</f>
        <v/>
      </c>
    </row>
    <row r="2289" spans="1:1" hidden="1">
      <c r="A2289" s="80" t="str">
        <f>IF(AND(OR(SOURCE!A2326="",ISBLANK(SOURCE!A2326)),SOURCE!B2326&gt;0),IF(ISBLANK(SOURCE!C2326),"",SOURCE!C2326),
IF(SOURCE!B2326&lt;0,VLOOKUP(SOURCE!B2326,lookups!A$1:B$25,2,0),
  IF(ISBLANK(SOURCE!B2326),
    "",
    "/* "&amp;TEXT(SOURCE!B2326,"???0")&amp;" *"&amp;
      SOURCE!C2326&amp;", "&amp; IF(lookups!$E$2-LEN(SOURCE!C2326) &gt;= 0, REPT(" ",lookups!$E$2-LEN(SOURCE!C2326)), "")&amp;
      SOURCE!D2326&amp;", "&amp; IF(lookups!$F$2-LEN(SOURCE!D2326) &gt;= 0, REPT(" ",lookups!$F$2-LEN(SOURCE!D2326)), "")&amp;
      SOURCE!E2326&amp;", "&amp; IF(lookups!$G$2-LEN(SOURCE!E2326) &gt;=0, REPT(" ",lookups!$G$2-LEN(SOURCE!E2326)), "")&amp;
      SOURCE!F2326&amp;", "&amp; IF(lookups!$H$2-LEN(SOURCE!F2326) &gt;= 0, REPT(" ",lookups!$H$2-LEN(SOURCE!F2326)+2), "")&amp;"("&amp;
      SUBSTITUTE(TEXT(SOURCE!G2326,"??0"),"  ","")&amp;" &lt;&lt; TAM_MAX_BITS) |"&amp; IF(lookups!$I$2-3 &gt;= 0, REPT(" ",MAX(1,lookups!$I$2-5+4+1-1-LEN(  IF(ISTEXT(SOURCE!H2326),SOURCE!H2326,  SUBSTITUTE(SUBSTITUTE(TEXT(SOURCE!H2326,"????0"),"  ","")," ",""))   ))), "")&amp;
       IF(ISTEXT(SOURCE!H2326),SOURCE!H2326, SUBSTITUTE(SUBSTITUTE(TEXT(SOURCE!H2326,"????0"),"  ","")," ",""))   &amp;","&amp; IF(lookups!$J$2-3 &gt;= 0, REPT(" ",lookups!$J$2-3-5), "")&amp;
      SOURCE!I2326&amp;
" | "&amp; IF(lookups!$K$2-LEN(SOURCE!I2326) &gt;= 0, REPT(" ",lookups!$K$2-LEN(SOURCE!I2326)), "")&amp;
      SOURCE!J2326&amp;      IF(lookups!$L$2-LEN(SOURCE!J2326) &gt;= 0, REPT(" ",lookups!$L$2-LEN(SOURCE!J2326)), "")&amp;
" | "&amp; IF(lookups!$K$2-LEN(SOURCE!I2326) &gt;= 0, REPT(" ",lookups!$K$2-LEN(SOURCE!I2326)), "")&amp;
      SOURCE!K2326&amp;      IF(lookups!$L$2-LEN(SOURCE!K2326) &gt;= 0, REPT(" ",lookups!$M$2-LEN(SOURCE!K2326)), "")&amp;
" | "&amp; SOURCE!L2326&amp;      IF(lookups!$O$2-LEN(SOURCE!L2326) &gt;= 0, REPT(" ",lookups!$O$2-LEN(SOURCE!L2326)), "")&amp;
" | "&amp; SOURCE!M2326&amp;      IF(lookups!$P$2-LEN(SOURCE!M2326) &gt;= 0, REPT(" ",lookups!$P$2-LEN(SOURCE!M2326)), "")&amp;
      "},"&amp;IF(SOURCE!O2326&lt;&gt;"",""&amp;SOURCE!O2326,"")
 )
)
)</f>
        <v/>
      </c>
    </row>
    <row r="2290" spans="1:1" hidden="1">
      <c r="A2290" s="80" t="str">
        <f>IF(AND(OR(SOURCE!A2327="",ISBLANK(SOURCE!A2327)),SOURCE!B2327&gt;0),IF(ISBLANK(SOURCE!C2327),"",SOURCE!C2327),
IF(SOURCE!B2327&lt;0,VLOOKUP(SOURCE!B2327,lookups!A$1:B$25,2,0),
  IF(ISBLANK(SOURCE!B2327),
    "",
    "/* "&amp;TEXT(SOURCE!B2327,"???0")&amp;" *"&amp;
      SOURCE!C2327&amp;", "&amp; IF(lookups!$E$2-LEN(SOURCE!C2327) &gt;= 0, REPT(" ",lookups!$E$2-LEN(SOURCE!C2327)), "")&amp;
      SOURCE!D2327&amp;", "&amp; IF(lookups!$F$2-LEN(SOURCE!D2327) &gt;= 0, REPT(" ",lookups!$F$2-LEN(SOURCE!D2327)), "")&amp;
      SOURCE!E2327&amp;", "&amp; IF(lookups!$G$2-LEN(SOURCE!E2327) &gt;=0, REPT(" ",lookups!$G$2-LEN(SOURCE!E2327)), "")&amp;
      SOURCE!F2327&amp;", "&amp; IF(lookups!$H$2-LEN(SOURCE!F2327) &gt;= 0, REPT(" ",lookups!$H$2-LEN(SOURCE!F2327)+2), "")&amp;"("&amp;
      SUBSTITUTE(TEXT(SOURCE!G2327,"??0"),"  ","")&amp;" &lt;&lt; TAM_MAX_BITS) |"&amp; IF(lookups!$I$2-3 &gt;= 0, REPT(" ",MAX(1,lookups!$I$2-5+4+1-1-LEN(  IF(ISTEXT(SOURCE!H2327),SOURCE!H2327,  SUBSTITUTE(SUBSTITUTE(TEXT(SOURCE!H2327,"????0"),"  ","")," ",""))   ))), "")&amp;
       IF(ISTEXT(SOURCE!H2327),SOURCE!H2327, SUBSTITUTE(SUBSTITUTE(TEXT(SOURCE!H2327,"????0"),"  ","")," ",""))   &amp;","&amp; IF(lookups!$J$2-3 &gt;= 0, REPT(" ",lookups!$J$2-3-5), "")&amp;
      SOURCE!I2327&amp;
" | "&amp; IF(lookups!$K$2-LEN(SOURCE!I2327) &gt;= 0, REPT(" ",lookups!$K$2-LEN(SOURCE!I2327)), "")&amp;
      SOURCE!J2327&amp;      IF(lookups!$L$2-LEN(SOURCE!J2327) &gt;= 0, REPT(" ",lookups!$L$2-LEN(SOURCE!J2327)), "")&amp;
" | "&amp; IF(lookups!$K$2-LEN(SOURCE!I2327) &gt;= 0, REPT(" ",lookups!$K$2-LEN(SOURCE!I2327)), "")&amp;
      SOURCE!K2327&amp;      IF(lookups!$L$2-LEN(SOURCE!K2327) &gt;= 0, REPT(" ",lookups!$M$2-LEN(SOURCE!K2327)), "")&amp;
" | "&amp; SOURCE!L2327&amp;      IF(lookups!$O$2-LEN(SOURCE!L2327) &gt;= 0, REPT(" ",lookups!$O$2-LEN(SOURCE!L2327)), "")&amp;
" | "&amp; SOURCE!M2327&amp;      IF(lookups!$P$2-LEN(SOURCE!M2327) &gt;= 0, REPT(" ",lookups!$P$2-LEN(SOURCE!M2327)), "")&amp;
      "},"&amp;IF(SOURCE!O2327&lt;&gt;"",""&amp;SOURCE!O2327,"")
 )
)
)</f>
        <v/>
      </c>
    </row>
    <row r="2291" spans="1:1" hidden="1">
      <c r="A2291" s="80" t="str">
        <f>IF(AND(OR(SOURCE!A2328="",ISBLANK(SOURCE!A2328)),SOURCE!B2328&gt;0),IF(ISBLANK(SOURCE!C2328),"",SOURCE!C2328),
IF(SOURCE!B2328&lt;0,VLOOKUP(SOURCE!B2328,lookups!A$1:B$25,2,0),
  IF(ISBLANK(SOURCE!B2328),
    "",
    "/* "&amp;TEXT(SOURCE!B2328,"???0")&amp;" *"&amp;
      SOURCE!C2328&amp;", "&amp; IF(lookups!$E$2-LEN(SOURCE!C2328) &gt;= 0, REPT(" ",lookups!$E$2-LEN(SOURCE!C2328)), "")&amp;
      SOURCE!D2328&amp;", "&amp; IF(lookups!$F$2-LEN(SOURCE!D2328) &gt;= 0, REPT(" ",lookups!$F$2-LEN(SOURCE!D2328)), "")&amp;
      SOURCE!E2328&amp;", "&amp; IF(lookups!$G$2-LEN(SOURCE!E2328) &gt;=0, REPT(" ",lookups!$G$2-LEN(SOURCE!E2328)), "")&amp;
      SOURCE!F2328&amp;", "&amp; IF(lookups!$H$2-LEN(SOURCE!F2328) &gt;= 0, REPT(" ",lookups!$H$2-LEN(SOURCE!F2328)+2), "")&amp;"("&amp;
      SUBSTITUTE(TEXT(SOURCE!G2328,"??0"),"  ","")&amp;" &lt;&lt; TAM_MAX_BITS) |"&amp; IF(lookups!$I$2-3 &gt;= 0, REPT(" ",MAX(1,lookups!$I$2-5+4+1-1-LEN(  IF(ISTEXT(SOURCE!H2328),SOURCE!H2328,  SUBSTITUTE(SUBSTITUTE(TEXT(SOURCE!H2328,"????0"),"  ","")," ",""))   ))), "")&amp;
       IF(ISTEXT(SOURCE!H2328),SOURCE!H2328, SUBSTITUTE(SUBSTITUTE(TEXT(SOURCE!H2328,"????0"),"  ","")," ",""))   &amp;","&amp; IF(lookups!$J$2-3 &gt;= 0, REPT(" ",lookups!$J$2-3-5), "")&amp;
      SOURCE!I2328&amp;
" | "&amp; IF(lookups!$K$2-LEN(SOURCE!I2328) &gt;= 0, REPT(" ",lookups!$K$2-LEN(SOURCE!I2328)), "")&amp;
      SOURCE!J2328&amp;      IF(lookups!$L$2-LEN(SOURCE!J2328) &gt;= 0, REPT(" ",lookups!$L$2-LEN(SOURCE!J2328)), "")&amp;
" | "&amp; IF(lookups!$K$2-LEN(SOURCE!I2328) &gt;= 0, REPT(" ",lookups!$K$2-LEN(SOURCE!I2328)), "")&amp;
      SOURCE!K2328&amp;      IF(lookups!$L$2-LEN(SOURCE!K2328) &gt;= 0, REPT(" ",lookups!$M$2-LEN(SOURCE!K2328)), "")&amp;
" | "&amp; SOURCE!L2328&amp;      IF(lookups!$O$2-LEN(SOURCE!L2328) &gt;= 0, REPT(" ",lookups!$O$2-LEN(SOURCE!L2328)), "")&amp;
" | "&amp; SOURCE!M2328&amp;      IF(lookups!$P$2-LEN(SOURCE!M2328) &gt;= 0, REPT(" ",lookups!$P$2-LEN(SOURCE!M2328)), "")&amp;
      "},"&amp;IF(SOURCE!O2328&lt;&gt;"",""&amp;SOURCE!O2328,"")
 )
)
)</f>
        <v/>
      </c>
    </row>
    <row r="2292" spans="1:1" hidden="1">
      <c r="A2292" s="80" t="str">
        <f>IF(AND(OR(SOURCE!A2329="",ISBLANK(SOURCE!A2329)),SOURCE!B2329&gt;0),IF(ISBLANK(SOURCE!C2329),"",SOURCE!C2329),
IF(SOURCE!B2329&lt;0,VLOOKUP(SOURCE!B2329,lookups!A$1:B$25,2,0),
  IF(ISBLANK(SOURCE!B2329),
    "",
    "/* "&amp;TEXT(SOURCE!B2329,"???0")&amp;" *"&amp;
      SOURCE!C2329&amp;", "&amp; IF(lookups!$E$2-LEN(SOURCE!C2329) &gt;= 0, REPT(" ",lookups!$E$2-LEN(SOURCE!C2329)), "")&amp;
      SOURCE!D2329&amp;", "&amp; IF(lookups!$F$2-LEN(SOURCE!D2329) &gt;= 0, REPT(" ",lookups!$F$2-LEN(SOURCE!D2329)), "")&amp;
      SOURCE!E2329&amp;", "&amp; IF(lookups!$G$2-LEN(SOURCE!E2329) &gt;=0, REPT(" ",lookups!$G$2-LEN(SOURCE!E2329)), "")&amp;
      SOURCE!F2329&amp;", "&amp; IF(lookups!$H$2-LEN(SOURCE!F2329) &gt;= 0, REPT(" ",lookups!$H$2-LEN(SOURCE!F2329)+2), "")&amp;"("&amp;
      SUBSTITUTE(TEXT(SOURCE!G2329,"??0"),"  ","")&amp;" &lt;&lt; TAM_MAX_BITS) |"&amp; IF(lookups!$I$2-3 &gt;= 0, REPT(" ",MAX(1,lookups!$I$2-5+4+1-1-LEN(  IF(ISTEXT(SOURCE!H2329),SOURCE!H2329,  SUBSTITUTE(SUBSTITUTE(TEXT(SOURCE!H2329,"????0"),"  ","")," ",""))   ))), "")&amp;
       IF(ISTEXT(SOURCE!H2329),SOURCE!H2329, SUBSTITUTE(SUBSTITUTE(TEXT(SOURCE!H2329,"????0"),"  ","")," ",""))   &amp;","&amp; IF(lookups!$J$2-3 &gt;= 0, REPT(" ",lookups!$J$2-3-5), "")&amp;
      SOURCE!I2329&amp;
" | "&amp; IF(lookups!$K$2-LEN(SOURCE!I2329) &gt;= 0, REPT(" ",lookups!$K$2-LEN(SOURCE!I2329)), "")&amp;
      SOURCE!J2329&amp;      IF(lookups!$L$2-LEN(SOURCE!J2329) &gt;= 0, REPT(" ",lookups!$L$2-LEN(SOURCE!J2329)), "")&amp;
" | "&amp; IF(lookups!$K$2-LEN(SOURCE!I2329) &gt;= 0, REPT(" ",lookups!$K$2-LEN(SOURCE!I2329)), "")&amp;
      SOURCE!K2329&amp;      IF(lookups!$L$2-LEN(SOURCE!K2329) &gt;= 0, REPT(" ",lookups!$M$2-LEN(SOURCE!K2329)), "")&amp;
" | "&amp; SOURCE!L2329&amp;      IF(lookups!$O$2-LEN(SOURCE!L2329) &gt;= 0, REPT(" ",lookups!$O$2-LEN(SOURCE!L2329)), "")&amp;
" | "&amp; SOURCE!M2329&amp;      IF(lookups!$P$2-LEN(SOURCE!M2329) &gt;= 0, REPT(" ",lookups!$P$2-LEN(SOURCE!M2329)), "")&amp;
      "},"&amp;IF(SOURCE!O2329&lt;&gt;"",""&amp;SOURCE!O2329,"")
 )
)
)</f>
        <v/>
      </c>
    </row>
    <row r="2293" spans="1:1" hidden="1">
      <c r="A2293" s="80" t="str">
        <f>IF(AND(OR(SOURCE!A2330="",ISBLANK(SOURCE!A2330)),SOURCE!B2330&gt;0),IF(ISBLANK(SOURCE!C2330),"",SOURCE!C2330),
IF(SOURCE!B2330&lt;0,VLOOKUP(SOURCE!B2330,lookups!A$1:B$25,2,0),
  IF(ISBLANK(SOURCE!B2330),
    "",
    "/* "&amp;TEXT(SOURCE!B2330,"???0")&amp;" *"&amp;
      SOURCE!C2330&amp;", "&amp; IF(lookups!$E$2-LEN(SOURCE!C2330) &gt;= 0, REPT(" ",lookups!$E$2-LEN(SOURCE!C2330)), "")&amp;
      SOURCE!D2330&amp;", "&amp; IF(lookups!$F$2-LEN(SOURCE!D2330) &gt;= 0, REPT(" ",lookups!$F$2-LEN(SOURCE!D2330)), "")&amp;
      SOURCE!E2330&amp;", "&amp; IF(lookups!$G$2-LEN(SOURCE!E2330) &gt;=0, REPT(" ",lookups!$G$2-LEN(SOURCE!E2330)), "")&amp;
      SOURCE!F2330&amp;", "&amp; IF(lookups!$H$2-LEN(SOURCE!F2330) &gt;= 0, REPT(" ",lookups!$H$2-LEN(SOURCE!F2330)+2), "")&amp;"("&amp;
      SUBSTITUTE(TEXT(SOURCE!G2330,"??0"),"  ","")&amp;" &lt;&lt; TAM_MAX_BITS) |"&amp; IF(lookups!$I$2-3 &gt;= 0, REPT(" ",MAX(1,lookups!$I$2-5+4+1-1-LEN(  IF(ISTEXT(SOURCE!H2330),SOURCE!H2330,  SUBSTITUTE(SUBSTITUTE(TEXT(SOURCE!H2330,"????0"),"  ","")," ",""))   ))), "")&amp;
       IF(ISTEXT(SOURCE!H2330),SOURCE!H2330, SUBSTITUTE(SUBSTITUTE(TEXT(SOURCE!H2330,"????0"),"  ","")," ",""))   &amp;","&amp; IF(lookups!$J$2-3 &gt;= 0, REPT(" ",lookups!$J$2-3-5), "")&amp;
      SOURCE!I2330&amp;
" | "&amp; IF(lookups!$K$2-LEN(SOURCE!I2330) &gt;= 0, REPT(" ",lookups!$K$2-LEN(SOURCE!I2330)), "")&amp;
      SOURCE!J2330&amp;      IF(lookups!$L$2-LEN(SOURCE!J2330) &gt;= 0, REPT(" ",lookups!$L$2-LEN(SOURCE!J2330)), "")&amp;
" | "&amp; IF(lookups!$K$2-LEN(SOURCE!I2330) &gt;= 0, REPT(" ",lookups!$K$2-LEN(SOURCE!I2330)), "")&amp;
      SOURCE!K2330&amp;      IF(lookups!$L$2-LEN(SOURCE!K2330) &gt;= 0, REPT(" ",lookups!$M$2-LEN(SOURCE!K2330)), "")&amp;
" | "&amp; SOURCE!L2330&amp;      IF(lookups!$O$2-LEN(SOURCE!L2330) &gt;= 0, REPT(" ",lookups!$O$2-LEN(SOURCE!L2330)), "")&amp;
" | "&amp; SOURCE!M2330&amp;      IF(lookups!$P$2-LEN(SOURCE!M2330) &gt;= 0, REPT(" ",lookups!$P$2-LEN(SOURCE!M2330)), "")&amp;
      "},"&amp;IF(SOURCE!O2330&lt;&gt;"",""&amp;SOURCE!O2330,"")
 )
)
)</f>
        <v/>
      </c>
    </row>
    <row r="2294" spans="1:1" hidden="1">
      <c r="A2294" s="80" t="str">
        <f>IF(AND(OR(SOURCE!A2331="",ISBLANK(SOURCE!A2331)),SOURCE!B2331&gt;0),IF(ISBLANK(SOURCE!C2331),"",SOURCE!C2331),
IF(SOURCE!B2331&lt;0,VLOOKUP(SOURCE!B2331,lookups!A$1:B$25,2,0),
  IF(ISBLANK(SOURCE!B2331),
    "",
    "/* "&amp;TEXT(SOURCE!B2331,"???0")&amp;" *"&amp;
      SOURCE!C2331&amp;", "&amp; IF(lookups!$E$2-LEN(SOURCE!C2331) &gt;= 0, REPT(" ",lookups!$E$2-LEN(SOURCE!C2331)), "")&amp;
      SOURCE!D2331&amp;", "&amp; IF(lookups!$F$2-LEN(SOURCE!D2331) &gt;= 0, REPT(" ",lookups!$F$2-LEN(SOURCE!D2331)), "")&amp;
      SOURCE!E2331&amp;", "&amp; IF(lookups!$G$2-LEN(SOURCE!E2331) &gt;=0, REPT(" ",lookups!$G$2-LEN(SOURCE!E2331)), "")&amp;
      SOURCE!F2331&amp;", "&amp; IF(lookups!$H$2-LEN(SOURCE!F2331) &gt;= 0, REPT(" ",lookups!$H$2-LEN(SOURCE!F2331)+2), "")&amp;"("&amp;
      SUBSTITUTE(TEXT(SOURCE!G2331,"??0"),"  ","")&amp;" &lt;&lt; TAM_MAX_BITS) |"&amp; IF(lookups!$I$2-3 &gt;= 0, REPT(" ",MAX(1,lookups!$I$2-5+4+1-1-LEN(  IF(ISTEXT(SOURCE!H2331),SOURCE!H2331,  SUBSTITUTE(SUBSTITUTE(TEXT(SOURCE!H2331,"????0"),"  ","")," ",""))   ))), "")&amp;
       IF(ISTEXT(SOURCE!H2331),SOURCE!H2331, SUBSTITUTE(SUBSTITUTE(TEXT(SOURCE!H2331,"????0"),"  ","")," ",""))   &amp;","&amp; IF(lookups!$J$2-3 &gt;= 0, REPT(" ",lookups!$J$2-3-5), "")&amp;
      SOURCE!I2331&amp;
" | "&amp; IF(lookups!$K$2-LEN(SOURCE!I2331) &gt;= 0, REPT(" ",lookups!$K$2-LEN(SOURCE!I2331)), "")&amp;
      SOURCE!J2331&amp;      IF(lookups!$L$2-LEN(SOURCE!J2331) &gt;= 0, REPT(" ",lookups!$L$2-LEN(SOURCE!J2331)), "")&amp;
" | "&amp; IF(lookups!$K$2-LEN(SOURCE!I2331) &gt;= 0, REPT(" ",lookups!$K$2-LEN(SOURCE!I2331)), "")&amp;
      SOURCE!K2331&amp;      IF(lookups!$L$2-LEN(SOURCE!K2331) &gt;= 0, REPT(" ",lookups!$M$2-LEN(SOURCE!K2331)), "")&amp;
" | "&amp; SOURCE!L2331&amp;      IF(lookups!$O$2-LEN(SOURCE!L2331) &gt;= 0, REPT(" ",lookups!$O$2-LEN(SOURCE!L2331)), "")&amp;
" | "&amp; SOURCE!M2331&amp;      IF(lookups!$P$2-LEN(SOURCE!M2331) &gt;= 0, REPT(" ",lookups!$P$2-LEN(SOURCE!M2331)), "")&amp;
      "},"&amp;IF(SOURCE!O2331&lt;&gt;"",""&amp;SOURCE!O2331,"")
 )
)
)</f>
        <v/>
      </c>
    </row>
    <row r="2295" spans="1:1" hidden="1">
      <c r="A2295" s="80" t="str">
        <f>IF(AND(OR(SOURCE!A2332="",ISBLANK(SOURCE!A2332)),SOURCE!B2332&gt;0),IF(ISBLANK(SOURCE!C2332),"",SOURCE!C2332),
IF(SOURCE!B2332&lt;0,VLOOKUP(SOURCE!B2332,lookups!A$1:B$25,2,0),
  IF(ISBLANK(SOURCE!B2332),
    "",
    "/* "&amp;TEXT(SOURCE!B2332,"???0")&amp;" *"&amp;
      SOURCE!C2332&amp;", "&amp; IF(lookups!$E$2-LEN(SOURCE!C2332) &gt;= 0, REPT(" ",lookups!$E$2-LEN(SOURCE!C2332)), "")&amp;
      SOURCE!D2332&amp;", "&amp; IF(lookups!$F$2-LEN(SOURCE!D2332) &gt;= 0, REPT(" ",lookups!$F$2-LEN(SOURCE!D2332)), "")&amp;
      SOURCE!E2332&amp;", "&amp; IF(lookups!$G$2-LEN(SOURCE!E2332) &gt;=0, REPT(" ",lookups!$G$2-LEN(SOURCE!E2332)), "")&amp;
      SOURCE!F2332&amp;", "&amp; IF(lookups!$H$2-LEN(SOURCE!F2332) &gt;= 0, REPT(" ",lookups!$H$2-LEN(SOURCE!F2332)+2), "")&amp;"("&amp;
      SUBSTITUTE(TEXT(SOURCE!G2332,"??0"),"  ","")&amp;" &lt;&lt; TAM_MAX_BITS) |"&amp; IF(lookups!$I$2-3 &gt;= 0, REPT(" ",MAX(1,lookups!$I$2-5+4+1-1-LEN(  IF(ISTEXT(SOURCE!H2332),SOURCE!H2332,  SUBSTITUTE(SUBSTITUTE(TEXT(SOURCE!H2332,"????0"),"  ","")," ",""))   ))), "")&amp;
       IF(ISTEXT(SOURCE!H2332),SOURCE!H2332, SUBSTITUTE(SUBSTITUTE(TEXT(SOURCE!H2332,"????0"),"  ","")," ",""))   &amp;","&amp; IF(lookups!$J$2-3 &gt;= 0, REPT(" ",lookups!$J$2-3-5), "")&amp;
      SOURCE!I2332&amp;
" | "&amp; IF(lookups!$K$2-LEN(SOURCE!I2332) &gt;= 0, REPT(" ",lookups!$K$2-LEN(SOURCE!I2332)), "")&amp;
      SOURCE!J2332&amp;      IF(lookups!$L$2-LEN(SOURCE!J2332) &gt;= 0, REPT(" ",lookups!$L$2-LEN(SOURCE!J2332)), "")&amp;
" | "&amp; IF(lookups!$K$2-LEN(SOURCE!I2332) &gt;= 0, REPT(" ",lookups!$K$2-LEN(SOURCE!I2332)), "")&amp;
      SOURCE!K2332&amp;      IF(lookups!$L$2-LEN(SOURCE!K2332) &gt;= 0, REPT(" ",lookups!$M$2-LEN(SOURCE!K2332)), "")&amp;
" | "&amp; SOURCE!L2332&amp;      IF(lookups!$O$2-LEN(SOURCE!L2332) &gt;= 0, REPT(" ",lookups!$O$2-LEN(SOURCE!L2332)), "")&amp;
" | "&amp; SOURCE!M2332&amp;      IF(lookups!$P$2-LEN(SOURCE!M2332) &gt;= 0, REPT(" ",lookups!$P$2-LEN(SOURCE!M2332)), "")&amp;
      "},"&amp;IF(SOURCE!O2332&lt;&gt;"",""&amp;SOURCE!O2332,"")
 )
)
)</f>
        <v/>
      </c>
    </row>
    <row r="2296" spans="1:1" hidden="1">
      <c r="A2296" s="80" t="str">
        <f>IF(AND(OR(SOURCE!A2333="",ISBLANK(SOURCE!A2333)),SOURCE!B2333&gt;0),IF(ISBLANK(SOURCE!C2333),"",SOURCE!C2333),
IF(SOURCE!B2333&lt;0,VLOOKUP(SOURCE!B2333,lookups!A$1:B$25,2,0),
  IF(ISBLANK(SOURCE!B2333),
    "",
    "/* "&amp;TEXT(SOURCE!B2333,"???0")&amp;" *"&amp;
      SOURCE!C2333&amp;", "&amp; IF(lookups!$E$2-LEN(SOURCE!C2333) &gt;= 0, REPT(" ",lookups!$E$2-LEN(SOURCE!C2333)), "")&amp;
      SOURCE!D2333&amp;", "&amp; IF(lookups!$F$2-LEN(SOURCE!D2333) &gt;= 0, REPT(" ",lookups!$F$2-LEN(SOURCE!D2333)), "")&amp;
      SOURCE!E2333&amp;", "&amp; IF(lookups!$G$2-LEN(SOURCE!E2333) &gt;=0, REPT(" ",lookups!$G$2-LEN(SOURCE!E2333)), "")&amp;
      SOURCE!F2333&amp;", "&amp; IF(lookups!$H$2-LEN(SOURCE!F2333) &gt;= 0, REPT(" ",lookups!$H$2-LEN(SOURCE!F2333)+2), "")&amp;"("&amp;
      SUBSTITUTE(TEXT(SOURCE!G2333,"??0"),"  ","")&amp;" &lt;&lt; TAM_MAX_BITS) |"&amp; IF(lookups!$I$2-3 &gt;= 0, REPT(" ",MAX(1,lookups!$I$2-5+4+1-1-LEN(  IF(ISTEXT(SOURCE!H2333),SOURCE!H2333,  SUBSTITUTE(SUBSTITUTE(TEXT(SOURCE!H2333,"????0"),"  ","")," ",""))   ))), "")&amp;
       IF(ISTEXT(SOURCE!H2333),SOURCE!H2333, SUBSTITUTE(SUBSTITUTE(TEXT(SOURCE!H2333,"????0"),"  ","")," ",""))   &amp;","&amp; IF(lookups!$J$2-3 &gt;= 0, REPT(" ",lookups!$J$2-3-5), "")&amp;
      SOURCE!I2333&amp;
" | "&amp; IF(lookups!$K$2-LEN(SOURCE!I2333) &gt;= 0, REPT(" ",lookups!$K$2-LEN(SOURCE!I2333)), "")&amp;
      SOURCE!J2333&amp;      IF(lookups!$L$2-LEN(SOURCE!J2333) &gt;= 0, REPT(" ",lookups!$L$2-LEN(SOURCE!J2333)), "")&amp;
" | "&amp; IF(lookups!$K$2-LEN(SOURCE!I2333) &gt;= 0, REPT(" ",lookups!$K$2-LEN(SOURCE!I2333)), "")&amp;
      SOURCE!K2333&amp;      IF(lookups!$L$2-LEN(SOURCE!K2333) &gt;= 0, REPT(" ",lookups!$M$2-LEN(SOURCE!K2333)), "")&amp;
" | "&amp; SOURCE!L2333&amp;      IF(lookups!$O$2-LEN(SOURCE!L2333) &gt;= 0, REPT(" ",lookups!$O$2-LEN(SOURCE!L2333)), "")&amp;
" | "&amp; SOURCE!M2333&amp;      IF(lookups!$P$2-LEN(SOURCE!M2333) &gt;= 0, REPT(" ",lookups!$P$2-LEN(SOURCE!M2333)), "")&amp;
      "},"&amp;IF(SOURCE!O2333&lt;&gt;"",""&amp;SOURCE!O2333,"")
 )
)
)</f>
        <v/>
      </c>
    </row>
    <row r="2297" spans="1:1" hidden="1">
      <c r="A2297" s="80" t="str">
        <f>IF(AND(OR(SOURCE!A2334="",ISBLANK(SOURCE!A2334)),SOURCE!B2334&gt;0),IF(ISBLANK(SOURCE!C2334),"",SOURCE!C2334),
IF(SOURCE!B2334&lt;0,VLOOKUP(SOURCE!B2334,lookups!A$1:B$25,2,0),
  IF(ISBLANK(SOURCE!B2334),
    "",
    "/* "&amp;TEXT(SOURCE!B2334,"???0")&amp;" *"&amp;
      SOURCE!C2334&amp;", "&amp; IF(lookups!$E$2-LEN(SOURCE!C2334) &gt;= 0, REPT(" ",lookups!$E$2-LEN(SOURCE!C2334)), "")&amp;
      SOURCE!D2334&amp;", "&amp; IF(lookups!$F$2-LEN(SOURCE!D2334) &gt;= 0, REPT(" ",lookups!$F$2-LEN(SOURCE!D2334)), "")&amp;
      SOURCE!E2334&amp;", "&amp; IF(lookups!$G$2-LEN(SOURCE!E2334) &gt;=0, REPT(" ",lookups!$G$2-LEN(SOURCE!E2334)), "")&amp;
      SOURCE!F2334&amp;", "&amp; IF(lookups!$H$2-LEN(SOURCE!F2334) &gt;= 0, REPT(" ",lookups!$H$2-LEN(SOURCE!F2334)+2), "")&amp;"("&amp;
      SUBSTITUTE(TEXT(SOURCE!G2334,"??0"),"  ","")&amp;" &lt;&lt; TAM_MAX_BITS) |"&amp; IF(lookups!$I$2-3 &gt;= 0, REPT(" ",MAX(1,lookups!$I$2-5+4+1-1-LEN(  IF(ISTEXT(SOURCE!H2334),SOURCE!H2334,  SUBSTITUTE(SUBSTITUTE(TEXT(SOURCE!H2334,"????0"),"  ","")," ",""))   ))), "")&amp;
       IF(ISTEXT(SOURCE!H2334),SOURCE!H2334, SUBSTITUTE(SUBSTITUTE(TEXT(SOURCE!H2334,"????0"),"  ","")," ",""))   &amp;","&amp; IF(lookups!$J$2-3 &gt;= 0, REPT(" ",lookups!$J$2-3-5), "")&amp;
      SOURCE!I2334&amp;
" | "&amp; IF(lookups!$K$2-LEN(SOURCE!I2334) &gt;= 0, REPT(" ",lookups!$K$2-LEN(SOURCE!I2334)), "")&amp;
      SOURCE!J2334&amp;      IF(lookups!$L$2-LEN(SOURCE!J2334) &gt;= 0, REPT(" ",lookups!$L$2-LEN(SOURCE!J2334)), "")&amp;
" | "&amp; IF(lookups!$K$2-LEN(SOURCE!I2334) &gt;= 0, REPT(" ",lookups!$K$2-LEN(SOURCE!I2334)), "")&amp;
      SOURCE!K2334&amp;      IF(lookups!$L$2-LEN(SOURCE!K2334) &gt;= 0, REPT(" ",lookups!$M$2-LEN(SOURCE!K2334)), "")&amp;
" | "&amp; SOURCE!L2334&amp;      IF(lookups!$O$2-LEN(SOURCE!L2334) &gt;= 0, REPT(" ",lookups!$O$2-LEN(SOURCE!L2334)), "")&amp;
" | "&amp; SOURCE!M2334&amp;      IF(lookups!$P$2-LEN(SOURCE!M2334) &gt;= 0, REPT(" ",lookups!$P$2-LEN(SOURCE!M2334)), "")&amp;
      "},"&amp;IF(SOURCE!O2334&lt;&gt;"",""&amp;SOURCE!O2334,"")
 )
)
)</f>
        <v/>
      </c>
    </row>
    <row r="2298" spans="1:1" hidden="1">
      <c r="A2298" s="80" t="str">
        <f>IF(AND(OR(SOURCE!A2335="",ISBLANK(SOURCE!A2335)),SOURCE!B2335&gt;0),IF(ISBLANK(SOURCE!C2335),"",SOURCE!C2335),
IF(SOURCE!B2335&lt;0,VLOOKUP(SOURCE!B2335,lookups!A$1:B$25,2,0),
  IF(ISBLANK(SOURCE!B2335),
    "",
    "/* "&amp;TEXT(SOURCE!B2335,"???0")&amp;" *"&amp;
      SOURCE!C2335&amp;", "&amp; IF(lookups!$E$2-LEN(SOURCE!C2335) &gt;= 0, REPT(" ",lookups!$E$2-LEN(SOURCE!C2335)), "")&amp;
      SOURCE!D2335&amp;", "&amp; IF(lookups!$F$2-LEN(SOURCE!D2335) &gt;= 0, REPT(" ",lookups!$F$2-LEN(SOURCE!D2335)), "")&amp;
      SOURCE!E2335&amp;", "&amp; IF(lookups!$G$2-LEN(SOURCE!E2335) &gt;=0, REPT(" ",lookups!$G$2-LEN(SOURCE!E2335)), "")&amp;
      SOURCE!F2335&amp;", "&amp; IF(lookups!$H$2-LEN(SOURCE!F2335) &gt;= 0, REPT(" ",lookups!$H$2-LEN(SOURCE!F2335)+2), "")&amp;"("&amp;
      SUBSTITUTE(TEXT(SOURCE!G2335,"??0"),"  ","")&amp;" &lt;&lt; TAM_MAX_BITS) |"&amp; IF(lookups!$I$2-3 &gt;= 0, REPT(" ",MAX(1,lookups!$I$2-5+4+1-1-LEN(  IF(ISTEXT(SOURCE!H2335),SOURCE!H2335,  SUBSTITUTE(SUBSTITUTE(TEXT(SOURCE!H2335,"????0"),"  ","")," ",""))   ))), "")&amp;
       IF(ISTEXT(SOURCE!H2335),SOURCE!H2335, SUBSTITUTE(SUBSTITUTE(TEXT(SOURCE!H2335,"????0"),"  ","")," ",""))   &amp;","&amp; IF(lookups!$J$2-3 &gt;= 0, REPT(" ",lookups!$J$2-3-5), "")&amp;
      SOURCE!I2335&amp;
" | "&amp; IF(lookups!$K$2-LEN(SOURCE!I2335) &gt;= 0, REPT(" ",lookups!$K$2-LEN(SOURCE!I2335)), "")&amp;
      SOURCE!J2335&amp;      IF(lookups!$L$2-LEN(SOURCE!J2335) &gt;= 0, REPT(" ",lookups!$L$2-LEN(SOURCE!J2335)), "")&amp;
" | "&amp; IF(lookups!$K$2-LEN(SOURCE!I2335) &gt;= 0, REPT(" ",lookups!$K$2-LEN(SOURCE!I2335)), "")&amp;
      SOURCE!K2335&amp;      IF(lookups!$L$2-LEN(SOURCE!K2335) &gt;= 0, REPT(" ",lookups!$M$2-LEN(SOURCE!K2335)), "")&amp;
" | "&amp; SOURCE!L2335&amp;      IF(lookups!$O$2-LEN(SOURCE!L2335) &gt;= 0, REPT(" ",lookups!$O$2-LEN(SOURCE!L2335)), "")&amp;
" | "&amp; SOURCE!M2335&amp;      IF(lookups!$P$2-LEN(SOURCE!M2335) &gt;= 0, REPT(" ",lookups!$P$2-LEN(SOURCE!M2335)), "")&amp;
      "},"&amp;IF(SOURCE!O2335&lt;&gt;"",""&amp;SOURCE!O2335,"")
 )
)
)</f>
        <v/>
      </c>
    </row>
    <row r="2299" spans="1:1" hidden="1">
      <c r="A2299" s="80" t="str">
        <f>IF(AND(OR(SOURCE!A2336="",ISBLANK(SOURCE!A2336)),SOURCE!B2336&gt;0),IF(ISBLANK(SOURCE!C2336),"",SOURCE!C2336),
IF(SOURCE!B2336&lt;0,VLOOKUP(SOURCE!B2336,lookups!A$1:B$25,2,0),
  IF(ISBLANK(SOURCE!B2336),
    "",
    "/* "&amp;TEXT(SOURCE!B2336,"???0")&amp;" *"&amp;
      SOURCE!C2336&amp;", "&amp; IF(lookups!$E$2-LEN(SOURCE!C2336) &gt;= 0, REPT(" ",lookups!$E$2-LEN(SOURCE!C2336)), "")&amp;
      SOURCE!D2336&amp;", "&amp; IF(lookups!$F$2-LEN(SOURCE!D2336) &gt;= 0, REPT(" ",lookups!$F$2-LEN(SOURCE!D2336)), "")&amp;
      SOURCE!E2336&amp;", "&amp; IF(lookups!$G$2-LEN(SOURCE!E2336) &gt;=0, REPT(" ",lookups!$G$2-LEN(SOURCE!E2336)), "")&amp;
      SOURCE!F2336&amp;", "&amp; IF(lookups!$H$2-LEN(SOURCE!F2336) &gt;= 0, REPT(" ",lookups!$H$2-LEN(SOURCE!F2336)+2), "")&amp;"("&amp;
      SUBSTITUTE(TEXT(SOURCE!G2336,"??0"),"  ","")&amp;" &lt;&lt; TAM_MAX_BITS) |"&amp; IF(lookups!$I$2-3 &gt;= 0, REPT(" ",MAX(1,lookups!$I$2-5+4+1-1-LEN(  IF(ISTEXT(SOURCE!H2336),SOURCE!H2336,  SUBSTITUTE(SUBSTITUTE(TEXT(SOURCE!H2336,"????0"),"  ","")," ",""))   ))), "")&amp;
       IF(ISTEXT(SOURCE!H2336),SOURCE!H2336, SUBSTITUTE(SUBSTITUTE(TEXT(SOURCE!H2336,"????0"),"  ","")," ",""))   &amp;","&amp; IF(lookups!$J$2-3 &gt;= 0, REPT(" ",lookups!$J$2-3-5), "")&amp;
      SOURCE!I2336&amp;
" | "&amp; IF(lookups!$K$2-LEN(SOURCE!I2336) &gt;= 0, REPT(" ",lookups!$K$2-LEN(SOURCE!I2336)), "")&amp;
      SOURCE!J2336&amp;      IF(lookups!$L$2-LEN(SOURCE!J2336) &gt;= 0, REPT(" ",lookups!$L$2-LEN(SOURCE!J2336)), "")&amp;
" | "&amp; IF(lookups!$K$2-LEN(SOURCE!I2336) &gt;= 0, REPT(" ",lookups!$K$2-LEN(SOURCE!I2336)), "")&amp;
      SOURCE!K2336&amp;      IF(lookups!$L$2-LEN(SOURCE!K2336) &gt;= 0, REPT(" ",lookups!$M$2-LEN(SOURCE!K2336)), "")&amp;
" | "&amp; SOURCE!L2336&amp;      IF(lookups!$O$2-LEN(SOURCE!L2336) &gt;= 0, REPT(" ",lookups!$O$2-LEN(SOURCE!L2336)), "")&amp;
" | "&amp; SOURCE!M2336&amp;      IF(lookups!$P$2-LEN(SOURCE!M2336) &gt;= 0, REPT(" ",lookups!$P$2-LEN(SOURCE!M2336)), "")&amp;
      "},"&amp;IF(SOURCE!O2336&lt;&gt;"",""&amp;SOURCE!O2336,"")
 )
)
)</f>
        <v/>
      </c>
    </row>
    <row r="2300" spans="1:1" hidden="1">
      <c r="A2300" s="80" t="str">
        <f>IF(AND(OR(SOURCE!A2337="",ISBLANK(SOURCE!A2337)),SOURCE!B2337&gt;0),IF(ISBLANK(SOURCE!C2337),"",SOURCE!C2337),
IF(SOURCE!B2337&lt;0,VLOOKUP(SOURCE!B2337,lookups!A$1:B$25,2,0),
  IF(ISBLANK(SOURCE!B2337),
    "",
    "/* "&amp;TEXT(SOURCE!B2337,"???0")&amp;" *"&amp;
      SOURCE!C2337&amp;", "&amp; IF(lookups!$E$2-LEN(SOURCE!C2337) &gt;= 0, REPT(" ",lookups!$E$2-LEN(SOURCE!C2337)), "")&amp;
      SOURCE!D2337&amp;", "&amp; IF(lookups!$F$2-LEN(SOURCE!D2337) &gt;= 0, REPT(" ",lookups!$F$2-LEN(SOURCE!D2337)), "")&amp;
      SOURCE!E2337&amp;", "&amp; IF(lookups!$G$2-LEN(SOURCE!E2337) &gt;=0, REPT(" ",lookups!$G$2-LEN(SOURCE!E2337)), "")&amp;
      SOURCE!F2337&amp;", "&amp; IF(lookups!$H$2-LEN(SOURCE!F2337) &gt;= 0, REPT(" ",lookups!$H$2-LEN(SOURCE!F2337)+2), "")&amp;"("&amp;
      SUBSTITUTE(TEXT(SOURCE!G2337,"??0"),"  ","")&amp;" &lt;&lt; TAM_MAX_BITS) |"&amp; IF(lookups!$I$2-3 &gt;= 0, REPT(" ",MAX(1,lookups!$I$2-5+4+1-1-LEN(  IF(ISTEXT(SOURCE!H2337),SOURCE!H2337,  SUBSTITUTE(SUBSTITUTE(TEXT(SOURCE!H2337,"????0"),"  ","")," ",""))   ))), "")&amp;
       IF(ISTEXT(SOURCE!H2337),SOURCE!H2337, SUBSTITUTE(SUBSTITUTE(TEXT(SOURCE!H2337,"????0"),"  ","")," ",""))   &amp;","&amp; IF(lookups!$J$2-3 &gt;= 0, REPT(" ",lookups!$J$2-3-5), "")&amp;
      SOURCE!I2337&amp;
" | "&amp; IF(lookups!$K$2-LEN(SOURCE!I2337) &gt;= 0, REPT(" ",lookups!$K$2-LEN(SOURCE!I2337)), "")&amp;
      SOURCE!J2337&amp;      IF(lookups!$L$2-LEN(SOURCE!J2337) &gt;= 0, REPT(" ",lookups!$L$2-LEN(SOURCE!J2337)), "")&amp;
" | "&amp; IF(lookups!$K$2-LEN(SOURCE!I2337) &gt;= 0, REPT(" ",lookups!$K$2-LEN(SOURCE!I2337)), "")&amp;
      SOURCE!K2337&amp;      IF(lookups!$L$2-LEN(SOURCE!K2337) &gt;= 0, REPT(" ",lookups!$M$2-LEN(SOURCE!K2337)), "")&amp;
" | "&amp; SOURCE!L2337&amp;      IF(lookups!$O$2-LEN(SOURCE!L2337) &gt;= 0, REPT(" ",lookups!$O$2-LEN(SOURCE!L2337)), "")&amp;
" | "&amp; SOURCE!M2337&amp;      IF(lookups!$P$2-LEN(SOURCE!M2337) &gt;= 0, REPT(" ",lookups!$P$2-LEN(SOURCE!M2337)), "")&amp;
      "},"&amp;IF(SOURCE!O2337&lt;&gt;"",""&amp;SOURCE!O2337,"")
 )
)
)</f>
        <v/>
      </c>
    </row>
    <row r="2301" spans="1:1" hidden="1">
      <c r="A2301" s="80" t="str">
        <f>IF(AND(OR(SOURCE!A2338="",ISBLANK(SOURCE!A2338)),SOURCE!B2338&gt;0),IF(ISBLANK(SOURCE!C2338),"",SOURCE!C2338),
IF(SOURCE!B2338&lt;0,VLOOKUP(SOURCE!B2338,lookups!A$1:B$25,2,0),
  IF(ISBLANK(SOURCE!B2338),
    "",
    "/* "&amp;TEXT(SOURCE!B2338,"???0")&amp;" *"&amp;
      SOURCE!C2338&amp;", "&amp; IF(lookups!$E$2-LEN(SOURCE!C2338) &gt;= 0, REPT(" ",lookups!$E$2-LEN(SOURCE!C2338)), "")&amp;
      SOURCE!D2338&amp;", "&amp; IF(lookups!$F$2-LEN(SOURCE!D2338) &gt;= 0, REPT(" ",lookups!$F$2-LEN(SOURCE!D2338)), "")&amp;
      SOURCE!E2338&amp;", "&amp; IF(lookups!$G$2-LEN(SOURCE!E2338) &gt;=0, REPT(" ",lookups!$G$2-LEN(SOURCE!E2338)), "")&amp;
      SOURCE!F2338&amp;", "&amp; IF(lookups!$H$2-LEN(SOURCE!F2338) &gt;= 0, REPT(" ",lookups!$H$2-LEN(SOURCE!F2338)+2), "")&amp;"("&amp;
      SUBSTITUTE(TEXT(SOURCE!G2338,"??0"),"  ","")&amp;" &lt;&lt; TAM_MAX_BITS) |"&amp; IF(lookups!$I$2-3 &gt;= 0, REPT(" ",MAX(1,lookups!$I$2-5+4+1-1-LEN(  IF(ISTEXT(SOURCE!H2338),SOURCE!H2338,  SUBSTITUTE(SUBSTITUTE(TEXT(SOURCE!H2338,"????0"),"  ","")," ",""))   ))), "")&amp;
       IF(ISTEXT(SOURCE!H2338),SOURCE!H2338, SUBSTITUTE(SUBSTITUTE(TEXT(SOURCE!H2338,"????0"),"  ","")," ",""))   &amp;","&amp; IF(lookups!$J$2-3 &gt;= 0, REPT(" ",lookups!$J$2-3-5), "")&amp;
      SOURCE!I2338&amp;
" | "&amp; IF(lookups!$K$2-LEN(SOURCE!I2338) &gt;= 0, REPT(" ",lookups!$K$2-LEN(SOURCE!I2338)), "")&amp;
      SOURCE!J2338&amp;      IF(lookups!$L$2-LEN(SOURCE!J2338) &gt;= 0, REPT(" ",lookups!$L$2-LEN(SOURCE!J2338)), "")&amp;
" | "&amp; IF(lookups!$K$2-LEN(SOURCE!I2338) &gt;= 0, REPT(" ",lookups!$K$2-LEN(SOURCE!I2338)), "")&amp;
      SOURCE!K2338&amp;      IF(lookups!$L$2-LEN(SOURCE!K2338) &gt;= 0, REPT(" ",lookups!$M$2-LEN(SOURCE!K2338)), "")&amp;
" | "&amp; SOURCE!L2338&amp;      IF(lookups!$O$2-LEN(SOURCE!L2338) &gt;= 0, REPT(" ",lookups!$O$2-LEN(SOURCE!L2338)), "")&amp;
" | "&amp; SOURCE!M2338&amp;      IF(lookups!$P$2-LEN(SOURCE!M2338) &gt;= 0, REPT(" ",lookups!$P$2-LEN(SOURCE!M2338)), "")&amp;
      "},"&amp;IF(SOURCE!O2338&lt;&gt;"",""&amp;SOURCE!O2338,"")
 )
)
)</f>
        <v/>
      </c>
    </row>
    <row r="2302" spans="1:1" hidden="1">
      <c r="A2302" s="80" t="str">
        <f>IF(AND(OR(SOURCE!A2339="",ISBLANK(SOURCE!A2339)),SOURCE!B2339&gt;0),IF(ISBLANK(SOURCE!C2339),"",SOURCE!C2339),
IF(SOURCE!B2339&lt;0,VLOOKUP(SOURCE!B2339,lookups!A$1:B$25,2,0),
  IF(ISBLANK(SOURCE!B2339),
    "",
    "/* "&amp;TEXT(SOURCE!B2339,"???0")&amp;" *"&amp;
      SOURCE!C2339&amp;", "&amp; IF(lookups!$E$2-LEN(SOURCE!C2339) &gt;= 0, REPT(" ",lookups!$E$2-LEN(SOURCE!C2339)), "")&amp;
      SOURCE!D2339&amp;", "&amp; IF(lookups!$F$2-LEN(SOURCE!D2339) &gt;= 0, REPT(" ",lookups!$F$2-LEN(SOURCE!D2339)), "")&amp;
      SOURCE!E2339&amp;", "&amp; IF(lookups!$G$2-LEN(SOURCE!E2339) &gt;=0, REPT(" ",lookups!$G$2-LEN(SOURCE!E2339)), "")&amp;
      SOURCE!F2339&amp;", "&amp; IF(lookups!$H$2-LEN(SOURCE!F2339) &gt;= 0, REPT(" ",lookups!$H$2-LEN(SOURCE!F2339)+2), "")&amp;"("&amp;
      SUBSTITUTE(TEXT(SOURCE!G2339,"??0"),"  ","")&amp;" &lt;&lt; TAM_MAX_BITS) |"&amp; IF(lookups!$I$2-3 &gt;= 0, REPT(" ",MAX(1,lookups!$I$2-5+4+1-1-LEN(  IF(ISTEXT(SOURCE!H2339),SOURCE!H2339,  SUBSTITUTE(SUBSTITUTE(TEXT(SOURCE!H2339,"????0"),"  ","")," ",""))   ))), "")&amp;
       IF(ISTEXT(SOURCE!H2339),SOURCE!H2339, SUBSTITUTE(SUBSTITUTE(TEXT(SOURCE!H2339,"????0"),"  ","")," ",""))   &amp;","&amp; IF(lookups!$J$2-3 &gt;= 0, REPT(" ",lookups!$J$2-3-5), "")&amp;
      SOURCE!I2339&amp;
" | "&amp; IF(lookups!$K$2-LEN(SOURCE!I2339) &gt;= 0, REPT(" ",lookups!$K$2-LEN(SOURCE!I2339)), "")&amp;
      SOURCE!J2339&amp;      IF(lookups!$L$2-LEN(SOURCE!J2339) &gt;= 0, REPT(" ",lookups!$L$2-LEN(SOURCE!J2339)), "")&amp;
" | "&amp; IF(lookups!$K$2-LEN(SOURCE!I2339) &gt;= 0, REPT(" ",lookups!$K$2-LEN(SOURCE!I2339)), "")&amp;
      SOURCE!K2339&amp;      IF(lookups!$L$2-LEN(SOURCE!K2339) &gt;= 0, REPT(" ",lookups!$M$2-LEN(SOURCE!K2339)), "")&amp;
" | "&amp; SOURCE!L2339&amp;      IF(lookups!$O$2-LEN(SOURCE!L2339) &gt;= 0, REPT(" ",lookups!$O$2-LEN(SOURCE!L2339)), "")&amp;
" | "&amp; SOURCE!M2339&amp;      IF(lookups!$P$2-LEN(SOURCE!M2339) &gt;= 0, REPT(" ",lookups!$P$2-LEN(SOURCE!M2339)), "")&amp;
      "},"&amp;IF(SOURCE!O2339&lt;&gt;"",""&amp;SOURCE!O2339,"")
 )
)
)</f>
        <v/>
      </c>
    </row>
    <row r="2303" spans="1:1" hidden="1">
      <c r="A2303" s="80" t="str">
        <f>IF(AND(OR(SOURCE!A2340="",ISBLANK(SOURCE!A2340)),SOURCE!B2340&gt;0),IF(ISBLANK(SOURCE!C2340),"",SOURCE!C2340),
IF(SOURCE!B2340&lt;0,VLOOKUP(SOURCE!B2340,lookups!A$1:B$25,2,0),
  IF(ISBLANK(SOURCE!B2340),
    "",
    "/* "&amp;TEXT(SOURCE!B2340,"???0")&amp;" *"&amp;
      SOURCE!C2340&amp;", "&amp; IF(lookups!$E$2-LEN(SOURCE!C2340) &gt;= 0, REPT(" ",lookups!$E$2-LEN(SOURCE!C2340)), "")&amp;
      SOURCE!D2340&amp;", "&amp; IF(lookups!$F$2-LEN(SOURCE!D2340) &gt;= 0, REPT(" ",lookups!$F$2-LEN(SOURCE!D2340)), "")&amp;
      SOURCE!E2340&amp;", "&amp; IF(lookups!$G$2-LEN(SOURCE!E2340) &gt;=0, REPT(" ",lookups!$G$2-LEN(SOURCE!E2340)), "")&amp;
      SOURCE!F2340&amp;", "&amp; IF(lookups!$H$2-LEN(SOURCE!F2340) &gt;= 0, REPT(" ",lookups!$H$2-LEN(SOURCE!F2340)+2), "")&amp;"("&amp;
      SUBSTITUTE(TEXT(SOURCE!G2340,"??0"),"  ","")&amp;" &lt;&lt; TAM_MAX_BITS) |"&amp; IF(lookups!$I$2-3 &gt;= 0, REPT(" ",MAX(1,lookups!$I$2-5+4+1-1-LEN(  IF(ISTEXT(SOURCE!H2340),SOURCE!H2340,  SUBSTITUTE(SUBSTITUTE(TEXT(SOURCE!H2340,"????0"),"  ","")," ",""))   ))), "")&amp;
       IF(ISTEXT(SOURCE!H2340),SOURCE!H2340, SUBSTITUTE(SUBSTITUTE(TEXT(SOURCE!H2340,"????0"),"  ","")," ",""))   &amp;","&amp; IF(lookups!$J$2-3 &gt;= 0, REPT(" ",lookups!$J$2-3-5), "")&amp;
      SOURCE!I2340&amp;
" | "&amp; IF(lookups!$K$2-LEN(SOURCE!I2340) &gt;= 0, REPT(" ",lookups!$K$2-LEN(SOURCE!I2340)), "")&amp;
      SOURCE!J2340&amp;      IF(lookups!$L$2-LEN(SOURCE!J2340) &gt;= 0, REPT(" ",lookups!$L$2-LEN(SOURCE!J2340)), "")&amp;
" | "&amp; IF(lookups!$K$2-LEN(SOURCE!I2340) &gt;= 0, REPT(" ",lookups!$K$2-LEN(SOURCE!I2340)), "")&amp;
      SOURCE!K2340&amp;      IF(lookups!$L$2-LEN(SOURCE!K2340) &gt;= 0, REPT(" ",lookups!$M$2-LEN(SOURCE!K2340)), "")&amp;
" | "&amp; SOURCE!L2340&amp;      IF(lookups!$O$2-LEN(SOURCE!L2340) &gt;= 0, REPT(" ",lookups!$O$2-LEN(SOURCE!L2340)), "")&amp;
" | "&amp; SOURCE!M2340&amp;      IF(lookups!$P$2-LEN(SOURCE!M2340) &gt;= 0, REPT(" ",lookups!$P$2-LEN(SOURCE!M2340)), "")&amp;
      "},"&amp;IF(SOURCE!O2340&lt;&gt;"",""&amp;SOURCE!O2340,"")
 )
)
)</f>
        <v/>
      </c>
    </row>
    <row r="2304" spans="1:1" hidden="1">
      <c r="A2304" s="80" t="str">
        <f>IF(AND(OR(SOURCE!A2341="",ISBLANK(SOURCE!A2341)),SOURCE!B2341&gt;0),IF(ISBLANK(SOURCE!C2341),"",SOURCE!C2341),
IF(SOURCE!B2341&lt;0,VLOOKUP(SOURCE!B2341,lookups!A$1:B$25,2,0),
  IF(ISBLANK(SOURCE!B2341),
    "",
    "/* "&amp;TEXT(SOURCE!B2341,"???0")&amp;" *"&amp;
      SOURCE!C2341&amp;", "&amp; IF(lookups!$E$2-LEN(SOURCE!C2341) &gt;= 0, REPT(" ",lookups!$E$2-LEN(SOURCE!C2341)), "")&amp;
      SOURCE!D2341&amp;", "&amp; IF(lookups!$F$2-LEN(SOURCE!D2341) &gt;= 0, REPT(" ",lookups!$F$2-LEN(SOURCE!D2341)), "")&amp;
      SOURCE!E2341&amp;", "&amp; IF(lookups!$G$2-LEN(SOURCE!E2341) &gt;=0, REPT(" ",lookups!$G$2-LEN(SOURCE!E2341)), "")&amp;
      SOURCE!F2341&amp;", "&amp; IF(lookups!$H$2-LEN(SOURCE!F2341) &gt;= 0, REPT(" ",lookups!$H$2-LEN(SOURCE!F2341)+2), "")&amp;"("&amp;
      SUBSTITUTE(TEXT(SOURCE!G2341,"??0"),"  ","")&amp;" &lt;&lt; TAM_MAX_BITS) |"&amp; IF(lookups!$I$2-3 &gt;= 0, REPT(" ",MAX(1,lookups!$I$2-5+4+1-1-LEN(  IF(ISTEXT(SOURCE!H2341),SOURCE!H2341,  SUBSTITUTE(SUBSTITUTE(TEXT(SOURCE!H2341,"????0"),"  ","")," ",""))   ))), "")&amp;
       IF(ISTEXT(SOURCE!H2341),SOURCE!H2341, SUBSTITUTE(SUBSTITUTE(TEXT(SOURCE!H2341,"????0"),"  ","")," ",""))   &amp;","&amp; IF(lookups!$J$2-3 &gt;= 0, REPT(" ",lookups!$J$2-3-5), "")&amp;
      SOURCE!I2341&amp;
" | "&amp; IF(lookups!$K$2-LEN(SOURCE!I2341) &gt;= 0, REPT(" ",lookups!$K$2-LEN(SOURCE!I2341)), "")&amp;
      SOURCE!J2341&amp;      IF(lookups!$L$2-LEN(SOURCE!J2341) &gt;= 0, REPT(" ",lookups!$L$2-LEN(SOURCE!J2341)), "")&amp;
" | "&amp; IF(lookups!$K$2-LEN(SOURCE!I2341) &gt;= 0, REPT(" ",lookups!$K$2-LEN(SOURCE!I2341)), "")&amp;
      SOURCE!K2341&amp;      IF(lookups!$L$2-LEN(SOURCE!K2341) &gt;= 0, REPT(" ",lookups!$M$2-LEN(SOURCE!K2341)), "")&amp;
" | "&amp; SOURCE!L2341&amp;      IF(lookups!$O$2-LEN(SOURCE!L2341) &gt;= 0, REPT(" ",lookups!$O$2-LEN(SOURCE!L2341)), "")&amp;
" | "&amp; SOURCE!M2341&amp;      IF(lookups!$P$2-LEN(SOURCE!M2341) &gt;= 0, REPT(" ",lookups!$P$2-LEN(SOURCE!M2341)), "")&amp;
      "},"&amp;IF(SOURCE!O2341&lt;&gt;"",""&amp;SOURCE!O2341,"")
 )
)
)</f>
        <v/>
      </c>
    </row>
    <row r="2305" spans="1:1" hidden="1">
      <c r="A2305" s="80" t="str">
        <f>IF(AND(OR(SOURCE!A2342="",ISBLANK(SOURCE!A2342)),SOURCE!B2342&gt;0),IF(ISBLANK(SOURCE!C2342),"",SOURCE!C2342),
IF(SOURCE!B2342&lt;0,VLOOKUP(SOURCE!B2342,lookups!A$1:B$25,2,0),
  IF(ISBLANK(SOURCE!B2342),
    "",
    "/* "&amp;TEXT(SOURCE!B2342,"???0")&amp;" *"&amp;
      SOURCE!C2342&amp;", "&amp; IF(lookups!$E$2-LEN(SOURCE!C2342) &gt;= 0, REPT(" ",lookups!$E$2-LEN(SOURCE!C2342)), "")&amp;
      SOURCE!D2342&amp;", "&amp; IF(lookups!$F$2-LEN(SOURCE!D2342) &gt;= 0, REPT(" ",lookups!$F$2-LEN(SOURCE!D2342)), "")&amp;
      SOURCE!E2342&amp;", "&amp; IF(lookups!$G$2-LEN(SOURCE!E2342) &gt;=0, REPT(" ",lookups!$G$2-LEN(SOURCE!E2342)), "")&amp;
      SOURCE!F2342&amp;", "&amp; IF(lookups!$H$2-LEN(SOURCE!F2342) &gt;= 0, REPT(" ",lookups!$H$2-LEN(SOURCE!F2342)+2), "")&amp;"("&amp;
      SUBSTITUTE(TEXT(SOURCE!G2342,"??0"),"  ","")&amp;" &lt;&lt; TAM_MAX_BITS) |"&amp; IF(lookups!$I$2-3 &gt;= 0, REPT(" ",MAX(1,lookups!$I$2-5+4+1-1-LEN(  IF(ISTEXT(SOURCE!H2342),SOURCE!H2342,  SUBSTITUTE(SUBSTITUTE(TEXT(SOURCE!H2342,"????0"),"  ","")," ",""))   ))), "")&amp;
       IF(ISTEXT(SOURCE!H2342),SOURCE!H2342, SUBSTITUTE(SUBSTITUTE(TEXT(SOURCE!H2342,"????0"),"  ","")," ",""))   &amp;","&amp; IF(lookups!$J$2-3 &gt;= 0, REPT(" ",lookups!$J$2-3-5), "")&amp;
      SOURCE!I2342&amp;
" | "&amp; IF(lookups!$K$2-LEN(SOURCE!I2342) &gt;= 0, REPT(" ",lookups!$K$2-LEN(SOURCE!I2342)), "")&amp;
      SOURCE!J2342&amp;      IF(lookups!$L$2-LEN(SOURCE!J2342) &gt;= 0, REPT(" ",lookups!$L$2-LEN(SOURCE!J2342)), "")&amp;
" | "&amp; IF(lookups!$K$2-LEN(SOURCE!I2342) &gt;= 0, REPT(" ",lookups!$K$2-LEN(SOURCE!I2342)), "")&amp;
      SOURCE!K2342&amp;      IF(lookups!$L$2-LEN(SOURCE!K2342) &gt;= 0, REPT(" ",lookups!$M$2-LEN(SOURCE!K2342)), "")&amp;
" | "&amp; SOURCE!L2342&amp;      IF(lookups!$O$2-LEN(SOURCE!L2342) &gt;= 0, REPT(" ",lookups!$O$2-LEN(SOURCE!L2342)), "")&amp;
" | "&amp; SOURCE!M2342&amp;      IF(lookups!$P$2-LEN(SOURCE!M2342) &gt;= 0, REPT(" ",lookups!$P$2-LEN(SOURCE!M2342)), "")&amp;
      "},"&amp;IF(SOURCE!O2342&lt;&gt;"",""&amp;SOURCE!O2342,"")
 )
)
)</f>
        <v/>
      </c>
    </row>
    <row r="2306" spans="1:1" hidden="1">
      <c r="A2306" s="80" t="str">
        <f>IF(AND(OR(SOURCE!A2343="",ISBLANK(SOURCE!A2343)),SOURCE!B2343&gt;0),IF(ISBLANK(SOURCE!C2343),"",SOURCE!C2343),
IF(SOURCE!B2343&lt;0,VLOOKUP(SOURCE!B2343,lookups!A$1:B$25,2,0),
  IF(ISBLANK(SOURCE!B2343),
    "",
    "/* "&amp;TEXT(SOURCE!B2343,"???0")&amp;" *"&amp;
      SOURCE!C2343&amp;", "&amp; IF(lookups!$E$2-LEN(SOURCE!C2343) &gt;= 0, REPT(" ",lookups!$E$2-LEN(SOURCE!C2343)), "")&amp;
      SOURCE!D2343&amp;", "&amp; IF(lookups!$F$2-LEN(SOURCE!D2343) &gt;= 0, REPT(" ",lookups!$F$2-LEN(SOURCE!D2343)), "")&amp;
      SOURCE!E2343&amp;", "&amp; IF(lookups!$G$2-LEN(SOURCE!E2343) &gt;=0, REPT(" ",lookups!$G$2-LEN(SOURCE!E2343)), "")&amp;
      SOURCE!F2343&amp;", "&amp; IF(lookups!$H$2-LEN(SOURCE!F2343) &gt;= 0, REPT(" ",lookups!$H$2-LEN(SOURCE!F2343)+2), "")&amp;"("&amp;
      SUBSTITUTE(TEXT(SOURCE!G2343,"??0"),"  ","")&amp;" &lt;&lt; TAM_MAX_BITS) |"&amp; IF(lookups!$I$2-3 &gt;= 0, REPT(" ",MAX(1,lookups!$I$2-5+4+1-1-LEN(  IF(ISTEXT(SOURCE!H2343),SOURCE!H2343,  SUBSTITUTE(SUBSTITUTE(TEXT(SOURCE!H2343,"????0"),"  ","")," ",""))   ))), "")&amp;
       IF(ISTEXT(SOURCE!H2343),SOURCE!H2343, SUBSTITUTE(SUBSTITUTE(TEXT(SOURCE!H2343,"????0"),"  ","")," ",""))   &amp;","&amp; IF(lookups!$J$2-3 &gt;= 0, REPT(" ",lookups!$J$2-3-5), "")&amp;
      SOURCE!I2343&amp;
" | "&amp; IF(lookups!$K$2-LEN(SOURCE!I2343) &gt;= 0, REPT(" ",lookups!$K$2-LEN(SOURCE!I2343)), "")&amp;
      SOURCE!J2343&amp;      IF(lookups!$L$2-LEN(SOURCE!J2343) &gt;= 0, REPT(" ",lookups!$L$2-LEN(SOURCE!J2343)), "")&amp;
" | "&amp; IF(lookups!$K$2-LEN(SOURCE!I2343) &gt;= 0, REPT(" ",lookups!$K$2-LEN(SOURCE!I2343)), "")&amp;
      SOURCE!K2343&amp;      IF(lookups!$L$2-LEN(SOURCE!K2343) &gt;= 0, REPT(" ",lookups!$M$2-LEN(SOURCE!K2343)), "")&amp;
" | "&amp; SOURCE!L2343&amp;      IF(lookups!$O$2-LEN(SOURCE!L2343) &gt;= 0, REPT(" ",lookups!$O$2-LEN(SOURCE!L2343)), "")&amp;
" | "&amp; SOURCE!M2343&amp;      IF(lookups!$P$2-LEN(SOURCE!M2343) &gt;= 0, REPT(" ",lookups!$P$2-LEN(SOURCE!M2343)), "")&amp;
      "},"&amp;IF(SOURCE!O2343&lt;&gt;"",""&amp;SOURCE!O2343,"")
 )
)
)</f>
        <v/>
      </c>
    </row>
    <row r="2307" spans="1:1" hidden="1">
      <c r="A2307" s="80" t="str">
        <f>IF(AND(OR(SOURCE!A2344="",ISBLANK(SOURCE!A2344)),SOURCE!B2344&gt;0),IF(ISBLANK(SOURCE!C2344),"",SOURCE!C2344),
IF(SOURCE!B2344&lt;0,VLOOKUP(SOURCE!B2344,lookups!A$1:B$25,2,0),
  IF(ISBLANK(SOURCE!B2344),
    "",
    "/* "&amp;TEXT(SOURCE!B2344,"???0")&amp;" *"&amp;
      SOURCE!C2344&amp;", "&amp; IF(lookups!$E$2-LEN(SOURCE!C2344) &gt;= 0, REPT(" ",lookups!$E$2-LEN(SOURCE!C2344)), "")&amp;
      SOURCE!D2344&amp;", "&amp; IF(lookups!$F$2-LEN(SOURCE!D2344) &gt;= 0, REPT(" ",lookups!$F$2-LEN(SOURCE!D2344)), "")&amp;
      SOURCE!E2344&amp;", "&amp; IF(lookups!$G$2-LEN(SOURCE!E2344) &gt;=0, REPT(" ",lookups!$G$2-LEN(SOURCE!E2344)), "")&amp;
      SOURCE!F2344&amp;", "&amp; IF(lookups!$H$2-LEN(SOURCE!F2344) &gt;= 0, REPT(" ",lookups!$H$2-LEN(SOURCE!F2344)+2), "")&amp;"("&amp;
      SUBSTITUTE(TEXT(SOURCE!G2344,"??0"),"  ","")&amp;" &lt;&lt; TAM_MAX_BITS) |"&amp; IF(lookups!$I$2-3 &gt;= 0, REPT(" ",MAX(1,lookups!$I$2-5+4+1-1-LEN(  IF(ISTEXT(SOURCE!H2344),SOURCE!H2344,  SUBSTITUTE(SUBSTITUTE(TEXT(SOURCE!H2344,"????0"),"  ","")," ",""))   ))), "")&amp;
       IF(ISTEXT(SOURCE!H2344),SOURCE!H2344, SUBSTITUTE(SUBSTITUTE(TEXT(SOURCE!H2344,"????0"),"  ","")," ",""))   &amp;","&amp; IF(lookups!$J$2-3 &gt;= 0, REPT(" ",lookups!$J$2-3-5), "")&amp;
      SOURCE!I2344&amp;
" | "&amp; IF(lookups!$K$2-LEN(SOURCE!I2344) &gt;= 0, REPT(" ",lookups!$K$2-LEN(SOURCE!I2344)), "")&amp;
      SOURCE!J2344&amp;      IF(lookups!$L$2-LEN(SOURCE!J2344) &gt;= 0, REPT(" ",lookups!$L$2-LEN(SOURCE!J2344)), "")&amp;
" | "&amp; IF(lookups!$K$2-LEN(SOURCE!I2344) &gt;= 0, REPT(" ",lookups!$K$2-LEN(SOURCE!I2344)), "")&amp;
      SOURCE!K2344&amp;      IF(lookups!$L$2-LEN(SOURCE!K2344) &gt;= 0, REPT(" ",lookups!$M$2-LEN(SOURCE!K2344)), "")&amp;
" | "&amp; SOURCE!L2344&amp;      IF(lookups!$O$2-LEN(SOURCE!L2344) &gt;= 0, REPT(" ",lookups!$O$2-LEN(SOURCE!L2344)), "")&amp;
" | "&amp; SOURCE!M2344&amp;      IF(lookups!$P$2-LEN(SOURCE!M2344) &gt;= 0, REPT(" ",lookups!$P$2-LEN(SOURCE!M2344)), "")&amp;
      "},"&amp;IF(SOURCE!O2344&lt;&gt;"",""&amp;SOURCE!O2344,"")
 )
)
)</f>
        <v/>
      </c>
    </row>
    <row r="2308" spans="1:1" hidden="1">
      <c r="A2308" s="80" t="str">
        <f>IF(AND(OR(SOURCE!A2345="",ISBLANK(SOURCE!A2345)),SOURCE!B2345&gt;0),IF(ISBLANK(SOURCE!C2345),"",SOURCE!C2345),
IF(SOURCE!B2345&lt;0,VLOOKUP(SOURCE!B2345,lookups!A$1:B$25,2,0),
  IF(ISBLANK(SOURCE!B2345),
    "",
    "/* "&amp;TEXT(SOURCE!B2345,"???0")&amp;" *"&amp;
      SOURCE!C2345&amp;", "&amp; IF(lookups!$E$2-LEN(SOURCE!C2345) &gt;= 0, REPT(" ",lookups!$E$2-LEN(SOURCE!C2345)), "")&amp;
      SOURCE!D2345&amp;", "&amp; IF(lookups!$F$2-LEN(SOURCE!D2345) &gt;= 0, REPT(" ",lookups!$F$2-LEN(SOURCE!D2345)), "")&amp;
      SOURCE!E2345&amp;", "&amp; IF(lookups!$G$2-LEN(SOURCE!E2345) &gt;=0, REPT(" ",lookups!$G$2-LEN(SOURCE!E2345)), "")&amp;
      SOURCE!F2345&amp;", "&amp; IF(lookups!$H$2-LEN(SOURCE!F2345) &gt;= 0, REPT(" ",lookups!$H$2-LEN(SOURCE!F2345)+2), "")&amp;"("&amp;
      SUBSTITUTE(TEXT(SOURCE!G2345,"??0"),"  ","")&amp;" &lt;&lt; TAM_MAX_BITS) |"&amp; IF(lookups!$I$2-3 &gt;= 0, REPT(" ",MAX(1,lookups!$I$2-5+4+1-1-LEN(  IF(ISTEXT(SOURCE!H2345),SOURCE!H2345,  SUBSTITUTE(SUBSTITUTE(TEXT(SOURCE!H2345,"????0"),"  ","")," ",""))   ))), "")&amp;
       IF(ISTEXT(SOURCE!H2345),SOURCE!H2345, SUBSTITUTE(SUBSTITUTE(TEXT(SOURCE!H2345,"????0"),"  ","")," ",""))   &amp;","&amp; IF(lookups!$J$2-3 &gt;= 0, REPT(" ",lookups!$J$2-3-5), "")&amp;
      SOURCE!I2345&amp;
" | "&amp; IF(lookups!$K$2-LEN(SOURCE!I2345) &gt;= 0, REPT(" ",lookups!$K$2-LEN(SOURCE!I2345)), "")&amp;
      SOURCE!J2345&amp;      IF(lookups!$L$2-LEN(SOURCE!J2345) &gt;= 0, REPT(" ",lookups!$L$2-LEN(SOURCE!J2345)), "")&amp;
" | "&amp; IF(lookups!$K$2-LEN(SOURCE!I2345) &gt;= 0, REPT(" ",lookups!$K$2-LEN(SOURCE!I2345)), "")&amp;
      SOURCE!K2345&amp;      IF(lookups!$L$2-LEN(SOURCE!K2345) &gt;= 0, REPT(" ",lookups!$M$2-LEN(SOURCE!K2345)), "")&amp;
" | "&amp; SOURCE!L2345&amp;      IF(lookups!$O$2-LEN(SOURCE!L2345) &gt;= 0, REPT(" ",lookups!$O$2-LEN(SOURCE!L2345)), "")&amp;
" | "&amp; SOURCE!M2345&amp;      IF(lookups!$P$2-LEN(SOURCE!M2345) &gt;= 0, REPT(" ",lookups!$P$2-LEN(SOURCE!M2345)), "")&amp;
      "},"&amp;IF(SOURCE!O2345&lt;&gt;"",""&amp;SOURCE!O2345,"")
 )
)
)</f>
        <v/>
      </c>
    </row>
    <row r="2309" spans="1:1" hidden="1">
      <c r="A2309" s="80" t="str">
        <f>IF(AND(OR(SOURCE!A2346="",ISBLANK(SOURCE!A2346)),SOURCE!B2346&gt;0),IF(ISBLANK(SOURCE!C2346),"",SOURCE!C2346),
IF(SOURCE!B2346&lt;0,VLOOKUP(SOURCE!B2346,lookups!A$1:B$25,2,0),
  IF(ISBLANK(SOURCE!B2346),
    "",
    "/* "&amp;TEXT(SOURCE!B2346,"???0")&amp;" *"&amp;
      SOURCE!C2346&amp;", "&amp; IF(lookups!$E$2-LEN(SOURCE!C2346) &gt;= 0, REPT(" ",lookups!$E$2-LEN(SOURCE!C2346)), "")&amp;
      SOURCE!D2346&amp;", "&amp; IF(lookups!$F$2-LEN(SOURCE!D2346) &gt;= 0, REPT(" ",lookups!$F$2-LEN(SOURCE!D2346)), "")&amp;
      SOURCE!E2346&amp;", "&amp; IF(lookups!$G$2-LEN(SOURCE!E2346) &gt;=0, REPT(" ",lookups!$G$2-LEN(SOURCE!E2346)), "")&amp;
      SOURCE!F2346&amp;", "&amp; IF(lookups!$H$2-LEN(SOURCE!F2346) &gt;= 0, REPT(" ",lookups!$H$2-LEN(SOURCE!F2346)+2), "")&amp;"("&amp;
      SUBSTITUTE(TEXT(SOURCE!G2346,"??0"),"  ","")&amp;" &lt;&lt; TAM_MAX_BITS) |"&amp; IF(lookups!$I$2-3 &gt;= 0, REPT(" ",MAX(1,lookups!$I$2-5+4+1-1-LEN(  IF(ISTEXT(SOURCE!H2346),SOURCE!H2346,  SUBSTITUTE(SUBSTITUTE(TEXT(SOURCE!H2346,"????0"),"  ","")," ",""))   ))), "")&amp;
       IF(ISTEXT(SOURCE!H2346),SOURCE!H2346, SUBSTITUTE(SUBSTITUTE(TEXT(SOURCE!H2346,"????0"),"  ","")," ",""))   &amp;","&amp; IF(lookups!$J$2-3 &gt;= 0, REPT(" ",lookups!$J$2-3-5), "")&amp;
      SOURCE!I2346&amp;
" | "&amp; IF(lookups!$K$2-LEN(SOURCE!I2346) &gt;= 0, REPT(" ",lookups!$K$2-LEN(SOURCE!I2346)), "")&amp;
      SOURCE!J2346&amp;      IF(lookups!$L$2-LEN(SOURCE!J2346) &gt;= 0, REPT(" ",lookups!$L$2-LEN(SOURCE!J2346)), "")&amp;
" | "&amp; IF(lookups!$K$2-LEN(SOURCE!I2346) &gt;= 0, REPT(" ",lookups!$K$2-LEN(SOURCE!I2346)), "")&amp;
      SOURCE!K2346&amp;      IF(lookups!$L$2-LEN(SOURCE!K2346) &gt;= 0, REPT(" ",lookups!$M$2-LEN(SOURCE!K2346)), "")&amp;
" | "&amp; SOURCE!L2346&amp;      IF(lookups!$O$2-LEN(SOURCE!L2346) &gt;= 0, REPT(" ",lookups!$O$2-LEN(SOURCE!L2346)), "")&amp;
" | "&amp; SOURCE!M2346&amp;      IF(lookups!$P$2-LEN(SOURCE!M2346) &gt;= 0, REPT(" ",lookups!$P$2-LEN(SOURCE!M2346)), "")&amp;
      "},"&amp;IF(SOURCE!O2346&lt;&gt;"",""&amp;SOURCE!O2346,"")
 )
)
)</f>
        <v/>
      </c>
    </row>
    <row r="2310" spans="1:1" hidden="1">
      <c r="A2310" s="80" t="str">
        <f>IF(AND(OR(SOURCE!A2347="",ISBLANK(SOURCE!A2347)),SOURCE!B2347&gt;0),IF(ISBLANK(SOURCE!C2347),"",SOURCE!C2347),
IF(SOURCE!B2347&lt;0,VLOOKUP(SOURCE!B2347,lookups!A$1:B$25,2,0),
  IF(ISBLANK(SOURCE!B2347),
    "",
    "/* "&amp;TEXT(SOURCE!B2347,"???0")&amp;" *"&amp;
      SOURCE!C2347&amp;", "&amp; IF(lookups!$E$2-LEN(SOURCE!C2347) &gt;= 0, REPT(" ",lookups!$E$2-LEN(SOURCE!C2347)), "")&amp;
      SOURCE!D2347&amp;", "&amp; IF(lookups!$F$2-LEN(SOURCE!D2347) &gt;= 0, REPT(" ",lookups!$F$2-LEN(SOURCE!D2347)), "")&amp;
      SOURCE!E2347&amp;", "&amp; IF(lookups!$G$2-LEN(SOURCE!E2347) &gt;=0, REPT(" ",lookups!$G$2-LEN(SOURCE!E2347)), "")&amp;
      SOURCE!F2347&amp;", "&amp; IF(lookups!$H$2-LEN(SOURCE!F2347) &gt;= 0, REPT(" ",lookups!$H$2-LEN(SOURCE!F2347)+2), "")&amp;"("&amp;
      SUBSTITUTE(TEXT(SOURCE!G2347,"??0"),"  ","")&amp;" &lt;&lt; TAM_MAX_BITS) |"&amp; IF(lookups!$I$2-3 &gt;= 0, REPT(" ",MAX(1,lookups!$I$2-5+4+1-1-LEN(  IF(ISTEXT(SOURCE!H2347),SOURCE!H2347,  SUBSTITUTE(SUBSTITUTE(TEXT(SOURCE!H2347,"????0"),"  ","")," ",""))   ))), "")&amp;
       IF(ISTEXT(SOURCE!H2347),SOURCE!H2347, SUBSTITUTE(SUBSTITUTE(TEXT(SOURCE!H2347,"????0"),"  ","")," ",""))   &amp;","&amp; IF(lookups!$J$2-3 &gt;= 0, REPT(" ",lookups!$J$2-3-5), "")&amp;
      SOURCE!I2347&amp;
" | "&amp; IF(lookups!$K$2-LEN(SOURCE!I2347) &gt;= 0, REPT(" ",lookups!$K$2-LEN(SOURCE!I2347)), "")&amp;
      SOURCE!J2347&amp;      IF(lookups!$L$2-LEN(SOURCE!J2347) &gt;= 0, REPT(" ",lookups!$L$2-LEN(SOURCE!J2347)), "")&amp;
" | "&amp; IF(lookups!$K$2-LEN(SOURCE!I2347) &gt;= 0, REPT(" ",lookups!$K$2-LEN(SOURCE!I2347)), "")&amp;
      SOURCE!K2347&amp;      IF(lookups!$L$2-LEN(SOURCE!K2347) &gt;= 0, REPT(" ",lookups!$M$2-LEN(SOURCE!K2347)), "")&amp;
" | "&amp; SOURCE!L2347&amp;      IF(lookups!$O$2-LEN(SOURCE!L2347) &gt;= 0, REPT(" ",lookups!$O$2-LEN(SOURCE!L2347)), "")&amp;
" | "&amp; SOURCE!M2347&amp;      IF(lookups!$P$2-LEN(SOURCE!M2347) &gt;= 0, REPT(" ",lookups!$P$2-LEN(SOURCE!M2347)), "")&amp;
      "},"&amp;IF(SOURCE!O2347&lt;&gt;"",""&amp;SOURCE!O2347,"")
 )
)
)</f>
        <v/>
      </c>
    </row>
    <row r="2311" spans="1:1" hidden="1">
      <c r="A2311" s="80" t="str">
        <f>IF(AND(OR(SOURCE!A2348="",ISBLANK(SOURCE!A2348)),SOURCE!B2348&gt;0),IF(ISBLANK(SOURCE!C2348),"",SOURCE!C2348),
IF(SOURCE!B2348&lt;0,VLOOKUP(SOURCE!B2348,lookups!A$1:B$25,2,0),
  IF(ISBLANK(SOURCE!B2348),
    "",
    "/* "&amp;TEXT(SOURCE!B2348,"???0")&amp;" *"&amp;
      SOURCE!C2348&amp;", "&amp; IF(lookups!$E$2-LEN(SOURCE!C2348) &gt;= 0, REPT(" ",lookups!$E$2-LEN(SOURCE!C2348)), "")&amp;
      SOURCE!D2348&amp;", "&amp; IF(lookups!$F$2-LEN(SOURCE!D2348) &gt;= 0, REPT(" ",lookups!$F$2-LEN(SOURCE!D2348)), "")&amp;
      SOURCE!E2348&amp;", "&amp; IF(lookups!$G$2-LEN(SOURCE!E2348) &gt;=0, REPT(" ",lookups!$G$2-LEN(SOURCE!E2348)), "")&amp;
      SOURCE!F2348&amp;", "&amp; IF(lookups!$H$2-LEN(SOURCE!F2348) &gt;= 0, REPT(" ",lookups!$H$2-LEN(SOURCE!F2348)+2), "")&amp;"("&amp;
      SUBSTITUTE(TEXT(SOURCE!G2348,"??0"),"  ","")&amp;" &lt;&lt; TAM_MAX_BITS) |"&amp; IF(lookups!$I$2-3 &gt;= 0, REPT(" ",MAX(1,lookups!$I$2-5+4+1-1-LEN(  IF(ISTEXT(SOURCE!H2348),SOURCE!H2348,  SUBSTITUTE(SUBSTITUTE(TEXT(SOURCE!H2348,"????0"),"  ","")," ",""))   ))), "")&amp;
       IF(ISTEXT(SOURCE!H2348),SOURCE!H2348, SUBSTITUTE(SUBSTITUTE(TEXT(SOURCE!H2348,"????0"),"  ","")," ",""))   &amp;","&amp; IF(lookups!$J$2-3 &gt;= 0, REPT(" ",lookups!$J$2-3-5), "")&amp;
      SOURCE!I2348&amp;
" | "&amp; IF(lookups!$K$2-LEN(SOURCE!I2348) &gt;= 0, REPT(" ",lookups!$K$2-LEN(SOURCE!I2348)), "")&amp;
      SOURCE!J2348&amp;      IF(lookups!$L$2-LEN(SOURCE!J2348) &gt;= 0, REPT(" ",lookups!$L$2-LEN(SOURCE!J2348)), "")&amp;
" | "&amp; IF(lookups!$K$2-LEN(SOURCE!I2348) &gt;= 0, REPT(" ",lookups!$K$2-LEN(SOURCE!I2348)), "")&amp;
      SOURCE!K2348&amp;      IF(lookups!$L$2-LEN(SOURCE!K2348) &gt;= 0, REPT(" ",lookups!$M$2-LEN(SOURCE!K2348)), "")&amp;
" | "&amp; SOURCE!L2348&amp;      IF(lookups!$O$2-LEN(SOURCE!L2348) &gt;= 0, REPT(" ",lookups!$O$2-LEN(SOURCE!L2348)), "")&amp;
" | "&amp; SOURCE!M2348&amp;      IF(lookups!$P$2-LEN(SOURCE!M2348) &gt;= 0, REPT(" ",lookups!$P$2-LEN(SOURCE!M2348)), "")&amp;
      "},"&amp;IF(SOURCE!O2348&lt;&gt;"",""&amp;SOURCE!O2348,"")
 )
)
)</f>
        <v/>
      </c>
    </row>
    <row r="2312" spans="1:1" hidden="1">
      <c r="A2312" s="80" t="str">
        <f>IF(AND(OR(SOURCE!A2349="",ISBLANK(SOURCE!A2349)),SOURCE!B2349&gt;0),IF(ISBLANK(SOURCE!C2349),"",SOURCE!C2349),
IF(SOURCE!B2349&lt;0,VLOOKUP(SOURCE!B2349,lookups!A$1:B$25,2,0),
  IF(ISBLANK(SOURCE!B2349),
    "",
    "/* "&amp;TEXT(SOURCE!B2349,"???0")&amp;" *"&amp;
      SOURCE!C2349&amp;", "&amp; IF(lookups!$E$2-LEN(SOURCE!C2349) &gt;= 0, REPT(" ",lookups!$E$2-LEN(SOURCE!C2349)), "")&amp;
      SOURCE!D2349&amp;", "&amp; IF(lookups!$F$2-LEN(SOURCE!D2349) &gt;= 0, REPT(" ",lookups!$F$2-LEN(SOURCE!D2349)), "")&amp;
      SOURCE!E2349&amp;", "&amp; IF(lookups!$G$2-LEN(SOURCE!E2349) &gt;=0, REPT(" ",lookups!$G$2-LEN(SOURCE!E2349)), "")&amp;
      SOURCE!F2349&amp;", "&amp; IF(lookups!$H$2-LEN(SOURCE!F2349) &gt;= 0, REPT(" ",lookups!$H$2-LEN(SOURCE!F2349)+2), "")&amp;"("&amp;
      SUBSTITUTE(TEXT(SOURCE!G2349,"??0"),"  ","")&amp;" &lt;&lt; TAM_MAX_BITS) |"&amp; IF(lookups!$I$2-3 &gt;= 0, REPT(" ",MAX(1,lookups!$I$2-5+4+1-1-LEN(  IF(ISTEXT(SOURCE!H2349),SOURCE!H2349,  SUBSTITUTE(SUBSTITUTE(TEXT(SOURCE!H2349,"????0"),"  ","")," ",""))   ))), "")&amp;
       IF(ISTEXT(SOURCE!H2349),SOURCE!H2349, SUBSTITUTE(SUBSTITUTE(TEXT(SOURCE!H2349,"????0"),"  ","")," ",""))   &amp;","&amp; IF(lookups!$J$2-3 &gt;= 0, REPT(" ",lookups!$J$2-3-5), "")&amp;
      SOURCE!I2349&amp;
" | "&amp; IF(lookups!$K$2-LEN(SOURCE!I2349) &gt;= 0, REPT(" ",lookups!$K$2-LEN(SOURCE!I2349)), "")&amp;
      SOURCE!J2349&amp;      IF(lookups!$L$2-LEN(SOURCE!J2349) &gt;= 0, REPT(" ",lookups!$L$2-LEN(SOURCE!J2349)), "")&amp;
" | "&amp; IF(lookups!$K$2-LEN(SOURCE!I2349) &gt;= 0, REPT(" ",lookups!$K$2-LEN(SOURCE!I2349)), "")&amp;
      SOURCE!K2349&amp;      IF(lookups!$L$2-LEN(SOURCE!K2349) &gt;= 0, REPT(" ",lookups!$M$2-LEN(SOURCE!K2349)), "")&amp;
" | "&amp; SOURCE!L2349&amp;      IF(lookups!$O$2-LEN(SOURCE!L2349) &gt;= 0, REPT(" ",lookups!$O$2-LEN(SOURCE!L2349)), "")&amp;
" | "&amp; SOURCE!M2349&amp;      IF(lookups!$P$2-LEN(SOURCE!M2349) &gt;= 0, REPT(" ",lookups!$P$2-LEN(SOURCE!M2349)), "")&amp;
      "},"&amp;IF(SOURCE!O2349&lt;&gt;"",""&amp;SOURCE!O2349,"")
 )
)
)</f>
        <v/>
      </c>
    </row>
    <row r="2313" spans="1:1" hidden="1">
      <c r="A2313" s="80" t="str">
        <f>IF(AND(OR(SOURCE!A2350="",ISBLANK(SOURCE!A2350)),SOURCE!B2350&gt;0),IF(ISBLANK(SOURCE!C2350),"",SOURCE!C2350),
IF(SOURCE!B2350&lt;0,VLOOKUP(SOURCE!B2350,lookups!A$1:B$25,2,0),
  IF(ISBLANK(SOURCE!B2350),
    "",
    "/* "&amp;TEXT(SOURCE!B2350,"???0")&amp;" *"&amp;
      SOURCE!C2350&amp;", "&amp; IF(lookups!$E$2-LEN(SOURCE!C2350) &gt;= 0, REPT(" ",lookups!$E$2-LEN(SOURCE!C2350)), "")&amp;
      SOURCE!D2350&amp;", "&amp; IF(lookups!$F$2-LEN(SOURCE!D2350) &gt;= 0, REPT(" ",lookups!$F$2-LEN(SOURCE!D2350)), "")&amp;
      SOURCE!E2350&amp;", "&amp; IF(lookups!$G$2-LEN(SOURCE!E2350) &gt;=0, REPT(" ",lookups!$G$2-LEN(SOURCE!E2350)), "")&amp;
      SOURCE!F2350&amp;", "&amp; IF(lookups!$H$2-LEN(SOURCE!F2350) &gt;= 0, REPT(" ",lookups!$H$2-LEN(SOURCE!F2350)+2), "")&amp;"("&amp;
      SUBSTITUTE(TEXT(SOURCE!G2350,"??0"),"  ","")&amp;" &lt;&lt; TAM_MAX_BITS) |"&amp; IF(lookups!$I$2-3 &gt;= 0, REPT(" ",MAX(1,lookups!$I$2-5+4+1-1-LEN(  IF(ISTEXT(SOURCE!H2350),SOURCE!H2350,  SUBSTITUTE(SUBSTITUTE(TEXT(SOURCE!H2350,"????0"),"  ","")," ",""))   ))), "")&amp;
       IF(ISTEXT(SOURCE!H2350),SOURCE!H2350, SUBSTITUTE(SUBSTITUTE(TEXT(SOURCE!H2350,"????0"),"  ","")," ",""))   &amp;","&amp; IF(lookups!$J$2-3 &gt;= 0, REPT(" ",lookups!$J$2-3-5), "")&amp;
      SOURCE!I2350&amp;
" | "&amp; IF(lookups!$K$2-LEN(SOURCE!I2350) &gt;= 0, REPT(" ",lookups!$K$2-LEN(SOURCE!I2350)), "")&amp;
      SOURCE!J2350&amp;      IF(lookups!$L$2-LEN(SOURCE!J2350) &gt;= 0, REPT(" ",lookups!$L$2-LEN(SOURCE!J2350)), "")&amp;
" | "&amp; IF(lookups!$K$2-LEN(SOURCE!I2350) &gt;= 0, REPT(" ",lookups!$K$2-LEN(SOURCE!I2350)), "")&amp;
      SOURCE!K2350&amp;      IF(lookups!$L$2-LEN(SOURCE!K2350) &gt;= 0, REPT(" ",lookups!$M$2-LEN(SOURCE!K2350)), "")&amp;
" | "&amp; SOURCE!L2350&amp;      IF(lookups!$O$2-LEN(SOURCE!L2350) &gt;= 0, REPT(" ",lookups!$O$2-LEN(SOURCE!L2350)), "")&amp;
" | "&amp; SOURCE!M2350&amp;      IF(lookups!$P$2-LEN(SOURCE!M2350) &gt;= 0, REPT(" ",lookups!$P$2-LEN(SOURCE!M2350)), "")&amp;
      "},"&amp;IF(SOURCE!O2350&lt;&gt;"",""&amp;SOURCE!O2350,"")
 )
)
)</f>
        <v/>
      </c>
    </row>
    <row r="2314" spans="1:1" hidden="1">
      <c r="A2314" s="80" t="str">
        <f>IF(AND(OR(SOURCE!A2351="",ISBLANK(SOURCE!A2351)),SOURCE!B2351&gt;0),IF(ISBLANK(SOURCE!C2351),"",SOURCE!C2351),
IF(SOURCE!B2351&lt;0,VLOOKUP(SOURCE!B2351,lookups!A$1:B$25,2,0),
  IF(ISBLANK(SOURCE!B2351),
    "",
    "/* "&amp;TEXT(SOURCE!B2351,"???0")&amp;" *"&amp;
      SOURCE!C2351&amp;", "&amp; IF(lookups!$E$2-LEN(SOURCE!C2351) &gt;= 0, REPT(" ",lookups!$E$2-LEN(SOURCE!C2351)), "")&amp;
      SOURCE!D2351&amp;", "&amp; IF(lookups!$F$2-LEN(SOURCE!D2351) &gt;= 0, REPT(" ",lookups!$F$2-LEN(SOURCE!D2351)), "")&amp;
      SOURCE!E2351&amp;", "&amp; IF(lookups!$G$2-LEN(SOURCE!E2351) &gt;=0, REPT(" ",lookups!$G$2-LEN(SOURCE!E2351)), "")&amp;
      SOURCE!F2351&amp;", "&amp; IF(lookups!$H$2-LEN(SOURCE!F2351) &gt;= 0, REPT(" ",lookups!$H$2-LEN(SOURCE!F2351)+2), "")&amp;"("&amp;
      SUBSTITUTE(TEXT(SOURCE!G2351,"??0"),"  ","")&amp;" &lt;&lt; TAM_MAX_BITS) |"&amp; IF(lookups!$I$2-3 &gt;= 0, REPT(" ",MAX(1,lookups!$I$2-5+4+1-1-LEN(  IF(ISTEXT(SOURCE!H2351),SOURCE!H2351,  SUBSTITUTE(SUBSTITUTE(TEXT(SOURCE!H2351,"????0"),"  ","")," ",""))   ))), "")&amp;
       IF(ISTEXT(SOURCE!H2351),SOURCE!H2351, SUBSTITUTE(SUBSTITUTE(TEXT(SOURCE!H2351,"????0"),"  ","")," ",""))   &amp;","&amp; IF(lookups!$J$2-3 &gt;= 0, REPT(" ",lookups!$J$2-3-5), "")&amp;
      SOURCE!I2351&amp;
" | "&amp; IF(lookups!$K$2-LEN(SOURCE!I2351) &gt;= 0, REPT(" ",lookups!$K$2-LEN(SOURCE!I2351)), "")&amp;
      SOURCE!J2351&amp;      IF(lookups!$L$2-LEN(SOURCE!J2351) &gt;= 0, REPT(" ",lookups!$L$2-LEN(SOURCE!J2351)), "")&amp;
" | "&amp; IF(lookups!$K$2-LEN(SOURCE!I2351) &gt;= 0, REPT(" ",lookups!$K$2-LEN(SOURCE!I2351)), "")&amp;
      SOURCE!K2351&amp;      IF(lookups!$L$2-LEN(SOURCE!K2351) &gt;= 0, REPT(" ",lookups!$M$2-LEN(SOURCE!K2351)), "")&amp;
" | "&amp; SOURCE!L2351&amp;      IF(lookups!$O$2-LEN(SOURCE!L2351) &gt;= 0, REPT(" ",lookups!$O$2-LEN(SOURCE!L2351)), "")&amp;
" | "&amp; SOURCE!M2351&amp;      IF(lookups!$P$2-LEN(SOURCE!M2351) &gt;= 0, REPT(" ",lookups!$P$2-LEN(SOURCE!M2351)), "")&amp;
      "},"&amp;IF(SOURCE!O2351&lt;&gt;"",""&amp;SOURCE!O2351,"")
 )
)
)</f>
        <v/>
      </c>
    </row>
    <row r="2315" spans="1:1" hidden="1">
      <c r="A2315" s="80" t="str">
        <f>IF(AND(OR(SOURCE!A2352="",ISBLANK(SOURCE!A2352)),SOURCE!B2352&gt;0),IF(ISBLANK(SOURCE!C2352),"",SOURCE!C2352),
IF(SOURCE!B2352&lt;0,VLOOKUP(SOURCE!B2352,lookups!A$1:B$25,2,0),
  IF(ISBLANK(SOURCE!B2352),
    "",
    "/* "&amp;TEXT(SOURCE!B2352,"???0")&amp;" *"&amp;
      SOURCE!C2352&amp;", "&amp; IF(lookups!$E$2-LEN(SOURCE!C2352) &gt;= 0, REPT(" ",lookups!$E$2-LEN(SOURCE!C2352)), "")&amp;
      SOURCE!D2352&amp;", "&amp; IF(lookups!$F$2-LEN(SOURCE!D2352) &gt;= 0, REPT(" ",lookups!$F$2-LEN(SOURCE!D2352)), "")&amp;
      SOURCE!E2352&amp;", "&amp; IF(lookups!$G$2-LEN(SOURCE!E2352) &gt;=0, REPT(" ",lookups!$G$2-LEN(SOURCE!E2352)), "")&amp;
      SOURCE!F2352&amp;", "&amp; IF(lookups!$H$2-LEN(SOURCE!F2352) &gt;= 0, REPT(" ",lookups!$H$2-LEN(SOURCE!F2352)+2), "")&amp;"("&amp;
      SUBSTITUTE(TEXT(SOURCE!G2352,"??0"),"  ","")&amp;" &lt;&lt; TAM_MAX_BITS) |"&amp; IF(lookups!$I$2-3 &gt;= 0, REPT(" ",MAX(1,lookups!$I$2-5+4+1-1-LEN(  IF(ISTEXT(SOURCE!H2352),SOURCE!H2352,  SUBSTITUTE(SUBSTITUTE(TEXT(SOURCE!H2352,"????0"),"  ","")," ",""))   ))), "")&amp;
       IF(ISTEXT(SOURCE!H2352),SOURCE!H2352, SUBSTITUTE(SUBSTITUTE(TEXT(SOURCE!H2352,"????0"),"  ","")," ",""))   &amp;","&amp; IF(lookups!$J$2-3 &gt;= 0, REPT(" ",lookups!$J$2-3-5), "")&amp;
      SOURCE!I2352&amp;
" | "&amp; IF(lookups!$K$2-LEN(SOURCE!I2352) &gt;= 0, REPT(" ",lookups!$K$2-LEN(SOURCE!I2352)), "")&amp;
      SOURCE!J2352&amp;      IF(lookups!$L$2-LEN(SOURCE!J2352) &gt;= 0, REPT(" ",lookups!$L$2-LEN(SOURCE!J2352)), "")&amp;
" | "&amp; IF(lookups!$K$2-LEN(SOURCE!I2352) &gt;= 0, REPT(" ",lookups!$K$2-LEN(SOURCE!I2352)), "")&amp;
      SOURCE!K2352&amp;      IF(lookups!$L$2-LEN(SOURCE!K2352) &gt;= 0, REPT(" ",lookups!$M$2-LEN(SOURCE!K2352)), "")&amp;
" | "&amp; SOURCE!L2352&amp;      IF(lookups!$O$2-LEN(SOURCE!L2352) &gt;= 0, REPT(" ",lookups!$O$2-LEN(SOURCE!L2352)), "")&amp;
" | "&amp; SOURCE!M2352&amp;      IF(lookups!$P$2-LEN(SOURCE!M2352) &gt;= 0, REPT(" ",lookups!$P$2-LEN(SOURCE!M2352)), "")&amp;
      "},"&amp;IF(SOURCE!O2352&lt;&gt;"",""&amp;SOURCE!O2352,"")
 )
)
)</f>
        <v/>
      </c>
    </row>
    <row r="2316" spans="1:1" hidden="1">
      <c r="A2316" s="80" t="str">
        <f>IF(AND(OR(SOURCE!A2353="",ISBLANK(SOURCE!A2353)),SOURCE!B2353&gt;0),IF(ISBLANK(SOURCE!C2353),"",SOURCE!C2353),
IF(SOURCE!B2353&lt;0,VLOOKUP(SOURCE!B2353,lookups!A$1:B$25,2,0),
  IF(ISBLANK(SOURCE!B2353),
    "",
    "/* "&amp;TEXT(SOURCE!B2353,"???0")&amp;" *"&amp;
      SOURCE!C2353&amp;", "&amp; IF(lookups!$E$2-LEN(SOURCE!C2353) &gt;= 0, REPT(" ",lookups!$E$2-LEN(SOURCE!C2353)), "")&amp;
      SOURCE!D2353&amp;", "&amp; IF(lookups!$F$2-LEN(SOURCE!D2353) &gt;= 0, REPT(" ",lookups!$F$2-LEN(SOURCE!D2353)), "")&amp;
      SOURCE!E2353&amp;", "&amp; IF(lookups!$G$2-LEN(SOURCE!E2353) &gt;=0, REPT(" ",lookups!$G$2-LEN(SOURCE!E2353)), "")&amp;
      SOURCE!F2353&amp;", "&amp; IF(lookups!$H$2-LEN(SOURCE!F2353) &gt;= 0, REPT(" ",lookups!$H$2-LEN(SOURCE!F2353)+2), "")&amp;"("&amp;
      SUBSTITUTE(TEXT(SOURCE!G2353,"??0"),"  ","")&amp;" &lt;&lt; TAM_MAX_BITS) |"&amp; IF(lookups!$I$2-3 &gt;= 0, REPT(" ",MAX(1,lookups!$I$2-5+4+1-1-LEN(  IF(ISTEXT(SOURCE!H2353),SOURCE!H2353,  SUBSTITUTE(SUBSTITUTE(TEXT(SOURCE!H2353,"????0"),"  ","")," ",""))   ))), "")&amp;
       IF(ISTEXT(SOURCE!H2353),SOURCE!H2353, SUBSTITUTE(SUBSTITUTE(TEXT(SOURCE!H2353,"????0"),"  ","")," ",""))   &amp;","&amp; IF(lookups!$J$2-3 &gt;= 0, REPT(" ",lookups!$J$2-3-5), "")&amp;
      SOURCE!I2353&amp;
" | "&amp; IF(lookups!$K$2-LEN(SOURCE!I2353) &gt;= 0, REPT(" ",lookups!$K$2-LEN(SOURCE!I2353)), "")&amp;
      SOURCE!J2353&amp;      IF(lookups!$L$2-LEN(SOURCE!J2353) &gt;= 0, REPT(" ",lookups!$L$2-LEN(SOURCE!J2353)), "")&amp;
" | "&amp; IF(lookups!$K$2-LEN(SOURCE!I2353) &gt;= 0, REPT(" ",lookups!$K$2-LEN(SOURCE!I2353)), "")&amp;
      SOURCE!K2353&amp;      IF(lookups!$L$2-LEN(SOURCE!K2353) &gt;= 0, REPT(" ",lookups!$M$2-LEN(SOURCE!K2353)), "")&amp;
" | "&amp; SOURCE!L2353&amp;      IF(lookups!$O$2-LEN(SOURCE!L2353) &gt;= 0, REPT(" ",lookups!$O$2-LEN(SOURCE!L2353)), "")&amp;
" | "&amp; SOURCE!M2353&amp;      IF(lookups!$P$2-LEN(SOURCE!M2353) &gt;= 0, REPT(" ",lookups!$P$2-LEN(SOURCE!M2353)), "")&amp;
      "},"&amp;IF(SOURCE!O2353&lt;&gt;"",""&amp;SOURCE!O2353,"")
 )
)
)</f>
        <v/>
      </c>
    </row>
    <row r="2317" spans="1:1" hidden="1">
      <c r="A2317" s="80" t="str">
        <f>IF(AND(OR(SOURCE!A2354="",ISBLANK(SOURCE!A2354)),SOURCE!B2354&gt;0),IF(ISBLANK(SOURCE!C2354),"",SOURCE!C2354),
IF(SOURCE!B2354&lt;0,VLOOKUP(SOURCE!B2354,lookups!A$1:B$25,2,0),
  IF(ISBLANK(SOURCE!B2354),
    "",
    "/* "&amp;TEXT(SOURCE!B2354,"???0")&amp;" *"&amp;
      SOURCE!C2354&amp;", "&amp; IF(lookups!$E$2-LEN(SOURCE!C2354) &gt;= 0, REPT(" ",lookups!$E$2-LEN(SOURCE!C2354)), "")&amp;
      SOURCE!D2354&amp;", "&amp; IF(lookups!$F$2-LEN(SOURCE!D2354) &gt;= 0, REPT(" ",lookups!$F$2-LEN(SOURCE!D2354)), "")&amp;
      SOURCE!E2354&amp;", "&amp; IF(lookups!$G$2-LEN(SOURCE!E2354) &gt;=0, REPT(" ",lookups!$G$2-LEN(SOURCE!E2354)), "")&amp;
      SOURCE!F2354&amp;", "&amp; IF(lookups!$H$2-LEN(SOURCE!F2354) &gt;= 0, REPT(" ",lookups!$H$2-LEN(SOURCE!F2354)+2), "")&amp;"("&amp;
      SUBSTITUTE(TEXT(SOURCE!G2354,"??0"),"  ","")&amp;" &lt;&lt; TAM_MAX_BITS) |"&amp; IF(lookups!$I$2-3 &gt;= 0, REPT(" ",MAX(1,lookups!$I$2-5+4+1-1-LEN(  IF(ISTEXT(SOURCE!H2354),SOURCE!H2354,  SUBSTITUTE(SUBSTITUTE(TEXT(SOURCE!H2354,"????0"),"  ","")," ",""))   ))), "")&amp;
       IF(ISTEXT(SOURCE!H2354),SOURCE!H2354, SUBSTITUTE(SUBSTITUTE(TEXT(SOURCE!H2354,"????0"),"  ","")," ",""))   &amp;","&amp; IF(lookups!$J$2-3 &gt;= 0, REPT(" ",lookups!$J$2-3-5), "")&amp;
      SOURCE!I2354&amp;
" | "&amp; IF(lookups!$K$2-LEN(SOURCE!I2354) &gt;= 0, REPT(" ",lookups!$K$2-LEN(SOURCE!I2354)), "")&amp;
      SOURCE!J2354&amp;      IF(lookups!$L$2-LEN(SOURCE!J2354) &gt;= 0, REPT(" ",lookups!$L$2-LEN(SOURCE!J2354)), "")&amp;
" | "&amp; IF(lookups!$K$2-LEN(SOURCE!I2354) &gt;= 0, REPT(" ",lookups!$K$2-LEN(SOURCE!I2354)), "")&amp;
      SOURCE!K2354&amp;      IF(lookups!$L$2-LEN(SOURCE!K2354) &gt;= 0, REPT(" ",lookups!$M$2-LEN(SOURCE!K2354)), "")&amp;
" | "&amp; SOURCE!L2354&amp;      IF(lookups!$O$2-LEN(SOURCE!L2354) &gt;= 0, REPT(" ",lookups!$O$2-LEN(SOURCE!L2354)), "")&amp;
" | "&amp; SOURCE!M2354&amp;      IF(lookups!$P$2-LEN(SOURCE!M2354) &gt;= 0, REPT(" ",lookups!$P$2-LEN(SOURCE!M2354)), "")&amp;
      "},"&amp;IF(SOURCE!O2354&lt;&gt;"",""&amp;SOURCE!O2354,"")
 )
)
)</f>
        <v/>
      </c>
    </row>
    <row r="2318" spans="1:1" hidden="1">
      <c r="A2318" s="80" t="str">
        <f>IF(AND(OR(SOURCE!A2355="",ISBLANK(SOURCE!A2355)),SOURCE!B2355&gt;0),IF(ISBLANK(SOURCE!C2355),"",SOURCE!C2355),
IF(SOURCE!B2355&lt;0,VLOOKUP(SOURCE!B2355,lookups!A$1:B$25,2,0),
  IF(ISBLANK(SOURCE!B2355),
    "",
    "/* "&amp;TEXT(SOURCE!B2355,"???0")&amp;" *"&amp;
      SOURCE!C2355&amp;", "&amp; IF(lookups!$E$2-LEN(SOURCE!C2355) &gt;= 0, REPT(" ",lookups!$E$2-LEN(SOURCE!C2355)), "")&amp;
      SOURCE!D2355&amp;", "&amp; IF(lookups!$F$2-LEN(SOURCE!D2355) &gt;= 0, REPT(" ",lookups!$F$2-LEN(SOURCE!D2355)), "")&amp;
      SOURCE!E2355&amp;", "&amp; IF(lookups!$G$2-LEN(SOURCE!E2355) &gt;=0, REPT(" ",lookups!$G$2-LEN(SOURCE!E2355)), "")&amp;
      SOURCE!F2355&amp;", "&amp; IF(lookups!$H$2-LEN(SOURCE!F2355) &gt;= 0, REPT(" ",lookups!$H$2-LEN(SOURCE!F2355)+2), "")&amp;"("&amp;
      SUBSTITUTE(TEXT(SOURCE!G2355,"??0"),"  ","")&amp;" &lt;&lt; TAM_MAX_BITS) |"&amp; IF(lookups!$I$2-3 &gt;= 0, REPT(" ",MAX(1,lookups!$I$2-5+4+1-1-LEN(  IF(ISTEXT(SOURCE!H2355),SOURCE!H2355,  SUBSTITUTE(SUBSTITUTE(TEXT(SOURCE!H2355,"????0"),"  ","")," ",""))   ))), "")&amp;
       IF(ISTEXT(SOURCE!H2355),SOURCE!H2355, SUBSTITUTE(SUBSTITUTE(TEXT(SOURCE!H2355,"????0"),"  ","")," ",""))   &amp;","&amp; IF(lookups!$J$2-3 &gt;= 0, REPT(" ",lookups!$J$2-3-5), "")&amp;
      SOURCE!I2355&amp;
" | "&amp; IF(lookups!$K$2-LEN(SOURCE!I2355) &gt;= 0, REPT(" ",lookups!$K$2-LEN(SOURCE!I2355)), "")&amp;
      SOURCE!J2355&amp;      IF(lookups!$L$2-LEN(SOURCE!J2355) &gt;= 0, REPT(" ",lookups!$L$2-LEN(SOURCE!J2355)), "")&amp;
" | "&amp; IF(lookups!$K$2-LEN(SOURCE!I2355) &gt;= 0, REPT(" ",lookups!$K$2-LEN(SOURCE!I2355)), "")&amp;
      SOURCE!K2355&amp;      IF(lookups!$L$2-LEN(SOURCE!K2355) &gt;= 0, REPT(" ",lookups!$M$2-LEN(SOURCE!K2355)), "")&amp;
" | "&amp; SOURCE!L2355&amp;      IF(lookups!$O$2-LEN(SOURCE!L2355) &gt;= 0, REPT(" ",lookups!$O$2-LEN(SOURCE!L2355)), "")&amp;
" | "&amp; SOURCE!M2355&amp;      IF(lookups!$P$2-LEN(SOURCE!M2355) &gt;= 0, REPT(" ",lookups!$P$2-LEN(SOURCE!M2355)), "")&amp;
      "},"&amp;IF(SOURCE!O2355&lt;&gt;"",""&amp;SOURCE!O2355,"")
 )
)
)</f>
        <v/>
      </c>
    </row>
    <row r="2319" spans="1:1" hidden="1">
      <c r="A2319" s="80" t="str">
        <f>IF(AND(OR(SOURCE!A2356="",ISBLANK(SOURCE!A2356)),SOURCE!B2356&gt;0),IF(ISBLANK(SOURCE!C2356),"",SOURCE!C2356),
IF(SOURCE!B2356&lt;0,VLOOKUP(SOURCE!B2356,lookups!A$1:B$25,2,0),
  IF(ISBLANK(SOURCE!B2356),
    "",
    "/* "&amp;TEXT(SOURCE!B2356,"???0")&amp;" *"&amp;
      SOURCE!C2356&amp;", "&amp; IF(lookups!$E$2-LEN(SOURCE!C2356) &gt;= 0, REPT(" ",lookups!$E$2-LEN(SOURCE!C2356)), "")&amp;
      SOURCE!D2356&amp;", "&amp; IF(lookups!$F$2-LEN(SOURCE!D2356) &gt;= 0, REPT(" ",lookups!$F$2-LEN(SOURCE!D2356)), "")&amp;
      SOURCE!E2356&amp;", "&amp; IF(lookups!$G$2-LEN(SOURCE!E2356) &gt;=0, REPT(" ",lookups!$G$2-LEN(SOURCE!E2356)), "")&amp;
      SOURCE!F2356&amp;", "&amp; IF(lookups!$H$2-LEN(SOURCE!F2356) &gt;= 0, REPT(" ",lookups!$H$2-LEN(SOURCE!F2356)+2), "")&amp;"("&amp;
      SUBSTITUTE(TEXT(SOURCE!G2356,"??0"),"  ","")&amp;" &lt;&lt; TAM_MAX_BITS) |"&amp; IF(lookups!$I$2-3 &gt;= 0, REPT(" ",MAX(1,lookups!$I$2-5+4+1-1-LEN(  IF(ISTEXT(SOURCE!H2356),SOURCE!H2356,  SUBSTITUTE(SUBSTITUTE(TEXT(SOURCE!H2356,"????0"),"  ","")," ",""))   ))), "")&amp;
       IF(ISTEXT(SOURCE!H2356),SOURCE!H2356, SUBSTITUTE(SUBSTITUTE(TEXT(SOURCE!H2356,"????0"),"  ","")," ",""))   &amp;","&amp; IF(lookups!$J$2-3 &gt;= 0, REPT(" ",lookups!$J$2-3-5), "")&amp;
      SOURCE!I2356&amp;
" | "&amp; IF(lookups!$K$2-LEN(SOURCE!I2356) &gt;= 0, REPT(" ",lookups!$K$2-LEN(SOURCE!I2356)), "")&amp;
      SOURCE!J2356&amp;      IF(lookups!$L$2-LEN(SOURCE!J2356) &gt;= 0, REPT(" ",lookups!$L$2-LEN(SOURCE!J2356)), "")&amp;
" | "&amp; IF(lookups!$K$2-LEN(SOURCE!I2356) &gt;= 0, REPT(" ",lookups!$K$2-LEN(SOURCE!I2356)), "")&amp;
      SOURCE!K2356&amp;      IF(lookups!$L$2-LEN(SOURCE!K2356) &gt;= 0, REPT(" ",lookups!$M$2-LEN(SOURCE!K2356)), "")&amp;
" | "&amp; SOURCE!L2356&amp;      IF(lookups!$O$2-LEN(SOURCE!L2356) &gt;= 0, REPT(" ",lookups!$O$2-LEN(SOURCE!L2356)), "")&amp;
" | "&amp; SOURCE!M2356&amp;      IF(lookups!$P$2-LEN(SOURCE!M2356) &gt;= 0, REPT(" ",lookups!$P$2-LEN(SOURCE!M2356)), "")&amp;
      "},"&amp;IF(SOURCE!O2356&lt;&gt;"",""&amp;SOURCE!O2356,"")
 )
)
)</f>
        <v/>
      </c>
    </row>
    <row r="2320" spans="1:1" hidden="1">
      <c r="A2320" s="80" t="str">
        <f>IF(AND(OR(SOURCE!A2357="",ISBLANK(SOURCE!A2357)),SOURCE!B2357&gt;0),IF(ISBLANK(SOURCE!C2357),"",SOURCE!C2357),
IF(SOURCE!B2357&lt;0,VLOOKUP(SOURCE!B2357,lookups!A$1:B$25,2,0),
  IF(ISBLANK(SOURCE!B2357),
    "",
    "/* "&amp;TEXT(SOURCE!B2357,"???0")&amp;" *"&amp;
      SOURCE!C2357&amp;", "&amp; IF(lookups!$E$2-LEN(SOURCE!C2357) &gt;= 0, REPT(" ",lookups!$E$2-LEN(SOURCE!C2357)), "")&amp;
      SOURCE!D2357&amp;", "&amp; IF(lookups!$F$2-LEN(SOURCE!D2357) &gt;= 0, REPT(" ",lookups!$F$2-LEN(SOURCE!D2357)), "")&amp;
      SOURCE!E2357&amp;", "&amp; IF(lookups!$G$2-LEN(SOURCE!E2357) &gt;=0, REPT(" ",lookups!$G$2-LEN(SOURCE!E2357)), "")&amp;
      SOURCE!F2357&amp;", "&amp; IF(lookups!$H$2-LEN(SOURCE!F2357) &gt;= 0, REPT(" ",lookups!$H$2-LEN(SOURCE!F2357)+2), "")&amp;"("&amp;
      SUBSTITUTE(TEXT(SOURCE!G2357,"??0"),"  ","")&amp;" &lt;&lt; TAM_MAX_BITS) |"&amp; IF(lookups!$I$2-3 &gt;= 0, REPT(" ",MAX(1,lookups!$I$2-5+4+1-1-LEN(  IF(ISTEXT(SOURCE!H2357),SOURCE!H2357,  SUBSTITUTE(SUBSTITUTE(TEXT(SOURCE!H2357,"????0"),"  ","")," ",""))   ))), "")&amp;
       IF(ISTEXT(SOURCE!H2357),SOURCE!H2357, SUBSTITUTE(SUBSTITUTE(TEXT(SOURCE!H2357,"????0"),"  ","")," ",""))   &amp;","&amp; IF(lookups!$J$2-3 &gt;= 0, REPT(" ",lookups!$J$2-3-5), "")&amp;
      SOURCE!I2357&amp;
" | "&amp; IF(lookups!$K$2-LEN(SOURCE!I2357) &gt;= 0, REPT(" ",lookups!$K$2-LEN(SOURCE!I2357)), "")&amp;
      SOURCE!J2357&amp;      IF(lookups!$L$2-LEN(SOURCE!J2357) &gt;= 0, REPT(" ",lookups!$L$2-LEN(SOURCE!J2357)), "")&amp;
" | "&amp; IF(lookups!$K$2-LEN(SOURCE!I2357) &gt;= 0, REPT(" ",lookups!$K$2-LEN(SOURCE!I2357)), "")&amp;
      SOURCE!K2357&amp;      IF(lookups!$L$2-LEN(SOURCE!K2357) &gt;= 0, REPT(" ",lookups!$M$2-LEN(SOURCE!K2357)), "")&amp;
" | "&amp; SOURCE!L2357&amp;      IF(lookups!$O$2-LEN(SOURCE!L2357) &gt;= 0, REPT(" ",lookups!$O$2-LEN(SOURCE!L2357)), "")&amp;
" | "&amp; SOURCE!M2357&amp;      IF(lookups!$P$2-LEN(SOURCE!M2357) &gt;= 0, REPT(" ",lookups!$P$2-LEN(SOURCE!M2357)), "")&amp;
      "},"&amp;IF(SOURCE!O2357&lt;&gt;"",""&amp;SOURCE!O2357,"")
 )
)
)</f>
        <v/>
      </c>
    </row>
    <row r="2321" spans="1:1" hidden="1">
      <c r="A2321" s="80" t="str">
        <f>IF(AND(OR(SOURCE!A2358="",ISBLANK(SOURCE!A2358)),SOURCE!B2358&gt;0),IF(ISBLANK(SOURCE!C2358),"",SOURCE!C2358),
IF(SOURCE!B2358&lt;0,VLOOKUP(SOURCE!B2358,lookups!A$1:B$25,2,0),
  IF(ISBLANK(SOURCE!B2358),
    "",
    "/* "&amp;TEXT(SOURCE!B2358,"???0")&amp;" *"&amp;
      SOURCE!C2358&amp;", "&amp; IF(lookups!$E$2-LEN(SOURCE!C2358) &gt;= 0, REPT(" ",lookups!$E$2-LEN(SOURCE!C2358)), "")&amp;
      SOURCE!D2358&amp;", "&amp; IF(lookups!$F$2-LEN(SOURCE!D2358) &gt;= 0, REPT(" ",lookups!$F$2-LEN(SOURCE!D2358)), "")&amp;
      SOURCE!E2358&amp;", "&amp; IF(lookups!$G$2-LEN(SOURCE!E2358) &gt;=0, REPT(" ",lookups!$G$2-LEN(SOURCE!E2358)), "")&amp;
      SOURCE!F2358&amp;", "&amp; IF(lookups!$H$2-LEN(SOURCE!F2358) &gt;= 0, REPT(" ",lookups!$H$2-LEN(SOURCE!F2358)+2), "")&amp;"("&amp;
      SUBSTITUTE(TEXT(SOURCE!G2358,"??0"),"  ","")&amp;" &lt;&lt; TAM_MAX_BITS) |"&amp; IF(lookups!$I$2-3 &gt;= 0, REPT(" ",MAX(1,lookups!$I$2-5+4+1-1-LEN(  IF(ISTEXT(SOURCE!H2358),SOURCE!H2358,  SUBSTITUTE(SUBSTITUTE(TEXT(SOURCE!H2358,"????0"),"  ","")," ",""))   ))), "")&amp;
       IF(ISTEXT(SOURCE!H2358),SOURCE!H2358, SUBSTITUTE(SUBSTITUTE(TEXT(SOURCE!H2358,"????0"),"  ","")," ",""))   &amp;","&amp; IF(lookups!$J$2-3 &gt;= 0, REPT(" ",lookups!$J$2-3-5), "")&amp;
      SOURCE!I2358&amp;
" | "&amp; IF(lookups!$K$2-LEN(SOURCE!I2358) &gt;= 0, REPT(" ",lookups!$K$2-LEN(SOURCE!I2358)), "")&amp;
      SOURCE!J2358&amp;      IF(lookups!$L$2-LEN(SOURCE!J2358) &gt;= 0, REPT(" ",lookups!$L$2-LEN(SOURCE!J2358)), "")&amp;
" | "&amp; IF(lookups!$K$2-LEN(SOURCE!I2358) &gt;= 0, REPT(" ",lookups!$K$2-LEN(SOURCE!I2358)), "")&amp;
      SOURCE!K2358&amp;      IF(lookups!$L$2-LEN(SOURCE!K2358) &gt;= 0, REPT(" ",lookups!$M$2-LEN(SOURCE!K2358)), "")&amp;
" | "&amp; SOURCE!L2358&amp;      IF(lookups!$O$2-LEN(SOURCE!L2358) &gt;= 0, REPT(" ",lookups!$O$2-LEN(SOURCE!L2358)), "")&amp;
" | "&amp; SOURCE!M2358&amp;      IF(lookups!$P$2-LEN(SOURCE!M2358) &gt;= 0, REPT(" ",lookups!$P$2-LEN(SOURCE!M2358)), "")&amp;
      "},"&amp;IF(SOURCE!O2358&lt;&gt;"",""&amp;SOURCE!O2358,"")
 )
)
)</f>
        <v/>
      </c>
    </row>
    <row r="2322" spans="1:1" hidden="1">
      <c r="A2322" s="80" t="str">
        <f>IF(AND(OR(SOURCE!A2359="",ISBLANK(SOURCE!A2359)),SOURCE!B2359&gt;0),IF(ISBLANK(SOURCE!C2359),"",SOURCE!C2359),
IF(SOURCE!B2359&lt;0,VLOOKUP(SOURCE!B2359,lookups!A$1:B$25,2,0),
  IF(ISBLANK(SOURCE!B2359),
    "",
    "/* "&amp;TEXT(SOURCE!B2359,"???0")&amp;" *"&amp;
      SOURCE!C2359&amp;", "&amp; IF(lookups!$E$2-LEN(SOURCE!C2359) &gt;= 0, REPT(" ",lookups!$E$2-LEN(SOURCE!C2359)), "")&amp;
      SOURCE!D2359&amp;", "&amp; IF(lookups!$F$2-LEN(SOURCE!D2359) &gt;= 0, REPT(" ",lookups!$F$2-LEN(SOURCE!D2359)), "")&amp;
      SOURCE!E2359&amp;", "&amp; IF(lookups!$G$2-LEN(SOURCE!E2359) &gt;=0, REPT(" ",lookups!$G$2-LEN(SOURCE!E2359)), "")&amp;
      SOURCE!F2359&amp;", "&amp; IF(lookups!$H$2-LEN(SOURCE!F2359) &gt;= 0, REPT(" ",lookups!$H$2-LEN(SOURCE!F2359)+2), "")&amp;"("&amp;
      SUBSTITUTE(TEXT(SOURCE!G2359,"??0"),"  ","")&amp;" &lt;&lt; TAM_MAX_BITS) |"&amp; IF(lookups!$I$2-3 &gt;= 0, REPT(" ",MAX(1,lookups!$I$2-5+4+1-1-LEN(  IF(ISTEXT(SOURCE!H2359),SOURCE!H2359,  SUBSTITUTE(SUBSTITUTE(TEXT(SOURCE!H2359,"????0"),"  ","")," ",""))   ))), "")&amp;
       IF(ISTEXT(SOURCE!H2359),SOURCE!H2359, SUBSTITUTE(SUBSTITUTE(TEXT(SOURCE!H2359,"????0"),"  ","")," ",""))   &amp;","&amp; IF(lookups!$J$2-3 &gt;= 0, REPT(" ",lookups!$J$2-3-5), "")&amp;
      SOURCE!I2359&amp;
" | "&amp; IF(lookups!$K$2-LEN(SOURCE!I2359) &gt;= 0, REPT(" ",lookups!$K$2-LEN(SOURCE!I2359)), "")&amp;
      SOURCE!J2359&amp;      IF(lookups!$L$2-LEN(SOURCE!J2359) &gt;= 0, REPT(" ",lookups!$L$2-LEN(SOURCE!J2359)), "")&amp;
" | "&amp; IF(lookups!$K$2-LEN(SOURCE!I2359) &gt;= 0, REPT(" ",lookups!$K$2-LEN(SOURCE!I2359)), "")&amp;
      SOURCE!K2359&amp;      IF(lookups!$L$2-LEN(SOURCE!K2359) &gt;= 0, REPT(" ",lookups!$M$2-LEN(SOURCE!K2359)), "")&amp;
" | "&amp; SOURCE!L2359&amp;      IF(lookups!$O$2-LEN(SOURCE!L2359) &gt;= 0, REPT(" ",lookups!$O$2-LEN(SOURCE!L2359)), "")&amp;
" | "&amp; SOURCE!M2359&amp;      IF(lookups!$P$2-LEN(SOURCE!M2359) &gt;= 0, REPT(" ",lookups!$P$2-LEN(SOURCE!M2359)), "")&amp;
      "},"&amp;IF(SOURCE!O2359&lt;&gt;"",""&amp;SOURCE!O2359,"")
 )
)
)</f>
        <v/>
      </c>
    </row>
    <row r="2323" spans="1:1" hidden="1">
      <c r="A2323" s="80" t="str">
        <f>IF(AND(OR(SOURCE!A2360="",ISBLANK(SOURCE!A2360)),SOURCE!B2360&gt;0),IF(ISBLANK(SOURCE!C2360),"",SOURCE!C2360),
IF(SOURCE!B2360&lt;0,VLOOKUP(SOURCE!B2360,lookups!A$1:B$25,2,0),
  IF(ISBLANK(SOURCE!B2360),
    "",
    "/* "&amp;TEXT(SOURCE!B2360,"???0")&amp;" *"&amp;
      SOURCE!C2360&amp;", "&amp; IF(lookups!$E$2-LEN(SOURCE!C2360) &gt;= 0, REPT(" ",lookups!$E$2-LEN(SOURCE!C2360)), "")&amp;
      SOURCE!D2360&amp;", "&amp; IF(lookups!$F$2-LEN(SOURCE!D2360) &gt;= 0, REPT(" ",lookups!$F$2-LEN(SOURCE!D2360)), "")&amp;
      SOURCE!E2360&amp;", "&amp; IF(lookups!$G$2-LEN(SOURCE!E2360) &gt;=0, REPT(" ",lookups!$G$2-LEN(SOURCE!E2360)), "")&amp;
      SOURCE!F2360&amp;", "&amp; IF(lookups!$H$2-LEN(SOURCE!F2360) &gt;= 0, REPT(" ",lookups!$H$2-LEN(SOURCE!F2360)+2), "")&amp;"("&amp;
      SUBSTITUTE(TEXT(SOURCE!G2360,"??0"),"  ","")&amp;" &lt;&lt; TAM_MAX_BITS) |"&amp; IF(lookups!$I$2-3 &gt;= 0, REPT(" ",MAX(1,lookups!$I$2-5+4+1-1-LEN(  IF(ISTEXT(SOURCE!H2360),SOURCE!H2360,  SUBSTITUTE(SUBSTITUTE(TEXT(SOURCE!H2360,"????0"),"  ","")," ",""))   ))), "")&amp;
       IF(ISTEXT(SOURCE!H2360),SOURCE!H2360, SUBSTITUTE(SUBSTITUTE(TEXT(SOURCE!H2360,"????0"),"  ","")," ",""))   &amp;","&amp; IF(lookups!$J$2-3 &gt;= 0, REPT(" ",lookups!$J$2-3-5), "")&amp;
      SOURCE!I2360&amp;
" | "&amp; IF(lookups!$K$2-LEN(SOURCE!I2360) &gt;= 0, REPT(" ",lookups!$K$2-LEN(SOURCE!I2360)), "")&amp;
      SOURCE!J2360&amp;      IF(lookups!$L$2-LEN(SOURCE!J2360) &gt;= 0, REPT(" ",lookups!$L$2-LEN(SOURCE!J2360)), "")&amp;
" | "&amp; IF(lookups!$K$2-LEN(SOURCE!I2360) &gt;= 0, REPT(" ",lookups!$K$2-LEN(SOURCE!I2360)), "")&amp;
      SOURCE!K2360&amp;      IF(lookups!$L$2-LEN(SOURCE!K2360) &gt;= 0, REPT(" ",lookups!$M$2-LEN(SOURCE!K2360)), "")&amp;
" | "&amp; SOURCE!L2360&amp;      IF(lookups!$O$2-LEN(SOURCE!L2360) &gt;= 0, REPT(" ",lookups!$O$2-LEN(SOURCE!L2360)), "")&amp;
" | "&amp; SOURCE!M2360&amp;      IF(lookups!$P$2-LEN(SOURCE!M2360) &gt;= 0, REPT(" ",lookups!$P$2-LEN(SOURCE!M2360)), "")&amp;
      "},"&amp;IF(SOURCE!O2360&lt;&gt;"",""&amp;SOURCE!O2360,"")
 )
)
)</f>
        <v/>
      </c>
    </row>
    <row r="2324" spans="1:1" hidden="1">
      <c r="A2324" s="80" t="str">
        <f>IF(AND(OR(SOURCE!A2361="",ISBLANK(SOURCE!A2361)),SOURCE!B2361&gt;0),IF(ISBLANK(SOURCE!C2361),"",SOURCE!C2361),
IF(SOURCE!B2361&lt;0,VLOOKUP(SOURCE!B2361,lookups!A$1:B$25,2,0),
  IF(ISBLANK(SOURCE!B2361),
    "",
    "/* "&amp;TEXT(SOURCE!B2361,"???0")&amp;" *"&amp;
      SOURCE!C2361&amp;", "&amp; IF(lookups!$E$2-LEN(SOURCE!C2361) &gt;= 0, REPT(" ",lookups!$E$2-LEN(SOURCE!C2361)), "")&amp;
      SOURCE!D2361&amp;", "&amp; IF(lookups!$F$2-LEN(SOURCE!D2361) &gt;= 0, REPT(" ",lookups!$F$2-LEN(SOURCE!D2361)), "")&amp;
      SOURCE!E2361&amp;", "&amp; IF(lookups!$G$2-LEN(SOURCE!E2361) &gt;=0, REPT(" ",lookups!$G$2-LEN(SOURCE!E2361)), "")&amp;
      SOURCE!F2361&amp;", "&amp; IF(lookups!$H$2-LEN(SOURCE!F2361) &gt;= 0, REPT(" ",lookups!$H$2-LEN(SOURCE!F2361)+2), "")&amp;"("&amp;
      SUBSTITUTE(TEXT(SOURCE!G2361,"??0"),"  ","")&amp;" &lt;&lt; TAM_MAX_BITS) |"&amp; IF(lookups!$I$2-3 &gt;= 0, REPT(" ",MAX(1,lookups!$I$2-5+4+1-1-LEN(  IF(ISTEXT(SOURCE!H2361),SOURCE!H2361,  SUBSTITUTE(SUBSTITUTE(TEXT(SOURCE!H2361,"????0"),"  ","")," ",""))   ))), "")&amp;
       IF(ISTEXT(SOURCE!H2361),SOURCE!H2361, SUBSTITUTE(SUBSTITUTE(TEXT(SOURCE!H2361,"????0"),"  ","")," ",""))   &amp;","&amp; IF(lookups!$J$2-3 &gt;= 0, REPT(" ",lookups!$J$2-3-5), "")&amp;
      SOURCE!I2361&amp;
" | "&amp; IF(lookups!$K$2-LEN(SOURCE!I2361) &gt;= 0, REPT(" ",lookups!$K$2-LEN(SOURCE!I2361)), "")&amp;
      SOURCE!J2361&amp;      IF(lookups!$L$2-LEN(SOURCE!J2361) &gt;= 0, REPT(" ",lookups!$L$2-LEN(SOURCE!J2361)), "")&amp;
" | "&amp; IF(lookups!$K$2-LEN(SOURCE!I2361) &gt;= 0, REPT(" ",lookups!$K$2-LEN(SOURCE!I2361)), "")&amp;
      SOURCE!K2361&amp;      IF(lookups!$L$2-LEN(SOURCE!K2361) &gt;= 0, REPT(" ",lookups!$M$2-LEN(SOURCE!K2361)), "")&amp;
" | "&amp; SOURCE!L2361&amp;      IF(lookups!$O$2-LEN(SOURCE!L2361) &gt;= 0, REPT(" ",lookups!$O$2-LEN(SOURCE!L2361)), "")&amp;
" | "&amp; SOURCE!M2361&amp;      IF(lookups!$P$2-LEN(SOURCE!M2361) &gt;= 0, REPT(" ",lookups!$P$2-LEN(SOURCE!M2361)), "")&amp;
      "},"&amp;IF(SOURCE!O2361&lt;&gt;"",""&amp;SOURCE!O2361,"")
 )
)
)</f>
        <v/>
      </c>
    </row>
    <row r="2325" spans="1:1" hidden="1">
      <c r="A2325" s="80" t="str">
        <f>IF(AND(OR(SOURCE!A2362="",ISBLANK(SOURCE!A2362)),SOURCE!B2362&gt;0),IF(ISBLANK(SOURCE!C2362),"",SOURCE!C2362),
IF(SOURCE!B2362&lt;0,VLOOKUP(SOURCE!B2362,lookups!A$1:B$25,2,0),
  IF(ISBLANK(SOURCE!B2362),
    "",
    "/* "&amp;TEXT(SOURCE!B2362,"???0")&amp;" *"&amp;
      SOURCE!C2362&amp;", "&amp; IF(lookups!$E$2-LEN(SOURCE!C2362) &gt;= 0, REPT(" ",lookups!$E$2-LEN(SOURCE!C2362)), "")&amp;
      SOURCE!D2362&amp;", "&amp; IF(lookups!$F$2-LEN(SOURCE!D2362) &gt;= 0, REPT(" ",lookups!$F$2-LEN(SOURCE!D2362)), "")&amp;
      SOURCE!E2362&amp;", "&amp; IF(lookups!$G$2-LEN(SOURCE!E2362) &gt;=0, REPT(" ",lookups!$G$2-LEN(SOURCE!E2362)), "")&amp;
      SOURCE!F2362&amp;", "&amp; IF(lookups!$H$2-LEN(SOURCE!F2362) &gt;= 0, REPT(" ",lookups!$H$2-LEN(SOURCE!F2362)+2), "")&amp;"("&amp;
      SUBSTITUTE(TEXT(SOURCE!G2362,"??0"),"  ","")&amp;" &lt;&lt; TAM_MAX_BITS) |"&amp; IF(lookups!$I$2-3 &gt;= 0, REPT(" ",MAX(1,lookups!$I$2-5+4+1-1-LEN(  IF(ISTEXT(SOURCE!H2362),SOURCE!H2362,  SUBSTITUTE(SUBSTITUTE(TEXT(SOURCE!H2362,"????0"),"  ","")," ",""))   ))), "")&amp;
       IF(ISTEXT(SOURCE!H2362),SOURCE!H2362, SUBSTITUTE(SUBSTITUTE(TEXT(SOURCE!H2362,"????0"),"  ","")," ",""))   &amp;","&amp; IF(lookups!$J$2-3 &gt;= 0, REPT(" ",lookups!$J$2-3-5), "")&amp;
      SOURCE!I2362&amp;
" | "&amp; IF(lookups!$K$2-LEN(SOURCE!I2362) &gt;= 0, REPT(" ",lookups!$K$2-LEN(SOURCE!I2362)), "")&amp;
      SOURCE!J2362&amp;      IF(lookups!$L$2-LEN(SOURCE!J2362) &gt;= 0, REPT(" ",lookups!$L$2-LEN(SOURCE!J2362)), "")&amp;
" | "&amp; IF(lookups!$K$2-LEN(SOURCE!I2362) &gt;= 0, REPT(" ",lookups!$K$2-LEN(SOURCE!I2362)), "")&amp;
      SOURCE!K2362&amp;      IF(lookups!$L$2-LEN(SOURCE!K2362) &gt;= 0, REPT(" ",lookups!$M$2-LEN(SOURCE!K2362)), "")&amp;
" | "&amp; SOURCE!L2362&amp;      IF(lookups!$O$2-LEN(SOURCE!L2362) &gt;= 0, REPT(" ",lookups!$O$2-LEN(SOURCE!L2362)), "")&amp;
" | "&amp; SOURCE!M2362&amp;      IF(lookups!$P$2-LEN(SOURCE!M2362) &gt;= 0, REPT(" ",lookups!$P$2-LEN(SOURCE!M2362)), "")&amp;
      "},"&amp;IF(SOURCE!O2362&lt;&gt;"",""&amp;SOURCE!O2362,"")
 )
)
)</f>
        <v/>
      </c>
    </row>
    <row r="2326" spans="1:1" hidden="1">
      <c r="A2326" s="80" t="str">
        <f>IF(AND(OR(SOURCE!A2363="",ISBLANK(SOURCE!A2363)),SOURCE!B2363&gt;0),IF(ISBLANK(SOURCE!C2363),"",SOURCE!C2363),
IF(SOURCE!B2363&lt;0,VLOOKUP(SOURCE!B2363,lookups!A$1:B$25,2,0),
  IF(ISBLANK(SOURCE!B2363),
    "",
    "/* "&amp;TEXT(SOURCE!B2363,"???0")&amp;" *"&amp;
      SOURCE!C2363&amp;", "&amp; IF(lookups!$E$2-LEN(SOURCE!C2363) &gt;= 0, REPT(" ",lookups!$E$2-LEN(SOURCE!C2363)), "")&amp;
      SOURCE!D2363&amp;", "&amp; IF(lookups!$F$2-LEN(SOURCE!D2363) &gt;= 0, REPT(" ",lookups!$F$2-LEN(SOURCE!D2363)), "")&amp;
      SOURCE!E2363&amp;", "&amp; IF(lookups!$G$2-LEN(SOURCE!E2363) &gt;=0, REPT(" ",lookups!$G$2-LEN(SOURCE!E2363)), "")&amp;
      SOURCE!F2363&amp;", "&amp; IF(lookups!$H$2-LEN(SOURCE!F2363) &gt;= 0, REPT(" ",lookups!$H$2-LEN(SOURCE!F2363)+2), "")&amp;"("&amp;
      SUBSTITUTE(TEXT(SOURCE!G2363,"??0"),"  ","")&amp;" &lt;&lt; TAM_MAX_BITS) |"&amp; IF(lookups!$I$2-3 &gt;= 0, REPT(" ",MAX(1,lookups!$I$2-5+4+1-1-LEN(  IF(ISTEXT(SOURCE!H2363),SOURCE!H2363,  SUBSTITUTE(SUBSTITUTE(TEXT(SOURCE!H2363,"????0"),"  ","")," ",""))   ))), "")&amp;
       IF(ISTEXT(SOURCE!H2363),SOURCE!H2363, SUBSTITUTE(SUBSTITUTE(TEXT(SOURCE!H2363,"????0"),"  ","")," ",""))   &amp;","&amp; IF(lookups!$J$2-3 &gt;= 0, REPT(" ",lookups!$J$2-3-5), "")&amp;
      SOURCE!I2363&amp;
" | "&amp; IF(lookups!$K$2-LEN(SOURCE!I2363) &gt;= 0, REPT(" ",lookups!$K$2-LEN(SOURCE!I2363)), "")&amp;
      SOURCE!J2363&amp;      IF(lookups!$L$2-LEN(SOURCE!J2363) &gt;= 0, REPT(" ",lookups!$L$2-LEN(SOURCE!J2363)), "")&amp;
" | "&amp; IF(lookups!$K$2-LEN(SOURCE!I2363) &gt;= 0, REPT(" ",lookups!$K$2-LEN(SOURCE!I2363)), "")&amp;
      SOURCE!K2363&amp;      IF(lookups!$L$2-LEN(SOURCE!K2363) &gt;= 0, REPT(" ",lookups!$M$2-LEN(SOURCE!K2363)), "")&amp;
" | "&amp; SOURCE!L2363&amp;      IF(lookups!$O$2-LEN(SOURCE!L2363) &gt;= 0, REPT(" ",lookups!$O$2-LEN(SOURCE!L2363)), "")&amp;
" | "&amp; SOURCE!M2363&amp;      IF(lookups!$P$2-LEN(SOURCE!M2363) &gt;= 0, REPT(" ",lookups!$P$2-LEN(SOURCE!M2363)), "")&amp;
      "},"&amp;IF(SOURCE!O2363&lt;&gt;"",""&amp;SOURCE!O2363,"")
 )
)
)</f>
        <v/>
      </c>
    </row>
    <row r="2327" spans="1:1" hidden="1">
      <c r="A2327" s="80" t="str">
        <f>IF(AND(OR(SOURCE!A2364="",ISBLANK(SOURCE!A2364)),SOURCE!B2364&gt;0),IF(ISBLANK(SOURCE!C2364),"",SOURCE!C2364),
IF(SOURCE!B2364&lt;0,VLOOKUP(SOURCE!B2364,lookups!A$1:B$25,2,0),
  IF(ISBLANK(SOURCE!B2364),
    "",
    "/* "&amp;TEXT(SOURCE!B2364,"???0")&amp;" *"&amp;
      SOURCE!C2364&amp;", "&amp; IF(lookups!$E$2-LEN(SOURCE!C2364) &gt;= 0, REPT(" ",lookups!$E$2-LEN(SOURCE!C2364)), "")&amp;
      SOURCE!D2364&amp;", "&amp; IF(lookups!$F$2-LEN(SOURCE!D2364) &gt;= 0, REPT(" ",lookups!$F$2-LEN(SOURCE!D2364)), "")&amp;
      SOURCE!E2364&amp;", "&amp; IF(lookups!$G$2-LEN(SOURCE!E2364) &gt;=0, REPT(" ",lookups!$G$2-LEN(SOURCE!E2364)), "")&amp;
      SOURCE!F2364&amp;", "&amp; IF(lookups!$H$2-LEN(SOURCE!F2364) &gt;= 0, REPT(" ",lookups!$H$2-LEN(SOURCE!F2364)+2), "")&amp;"("&amp;
      SUBSTITUTE(TEXT(SOURCE!G2364,"??0"),"  ","")&amp;" &lt;&lt; TAM_MAX_BITS) |"&amp; IF(lookups!$I$2-3 &gt;= 0, REPT(" ",MAX(1,lookups!$I$2-5+4+1-1-LEN(  IF(ISTEXT(SOURCE!H2364),SOURCE!H2364,  SUBSTITUTE(SUBSTITUTE(TEXT(SOURCE!H2364,"????0"),"  ","")," ",""))   ))), "")&amp;
       IF(ISTEXT(SOURCE!H2364),SOURCE!H2364, SUBSTITUTE(SUBSTITUTE(TEXT(SOURCE!H2364,"????0"),"  ","")," ",""))   &amp;","&amp; IF(lookups!$J$2-3 &gt;= 0, REPT(" ",lookups!$J$2-3-5), "")&amp;
      SOURCE!I2364&amp;
" | "&amp; IF(lookups!$K$2-LEN(SOURCE!I2364) &gt;= 0, REPT(" ",lookups!$K$2-LEN(SOURCE!I2364)), "")&amp;
      SOURCE!J2364&amp;      IF(lookups!$L$2-LEN(SOURCE!J2364) &gt;= 0, REPT(" ",lookups!$L$2-LEN(SOURCE!J2364)), "")&amp;
" | "&amp; IF(lookups!$K$2-LEN(SOURCE!I2364) &gt;= 0, REPT(" ",lookups!$K$2-LEN(SOURCE!I2364)), "")&amp;
      SOURCE!K2364&amp;      IF(lookups!$L$2-LEN(SOURCE!K2364) &gt;= 0, REPT(" ",lookups!$M$2-LEN(SOURCE!K2364)), "")&amp;
" | "&amp; SOURCE!L2364&amp;      IF(lookups!$O$2-LEN(SOURCE!L2364) &gt;= 0, REPT(" ",lookups!$O$2-LEN(SOURCE!L2364)), "")&amp;
" | "&amp; SOURCE!M2364&amp;      IF(lookups!$P$2-LEN(SOURCE!M2364) &gt;= 0, REPT(" ",lookups!$P$2-LEN(SOURCE!M2364)), "")&amp;
      "},"&amp;IF(SOURCE!O2364&lt;&gt;"",""&amp;SOURCE!O2364,"")
 )
)
)</f>
        <v/>
      </c>
    </row>
    <row r="2328" spans="1:1" hidden="1">
      <c r="A2328" s="80" t="str">
        <f>IF(AND(OR(SOURCE!A2365="",ISBLANK(SOURCE!A2365)),SOURCE!B2365&gt;0),IF(ISBLANK(SOURCE!C2365),"",SOURCE!C2365),
IF(SOURCE!B2365&lt;0,VLOOKUP(SOURCE!B2365,lookups!A$1:B$25,2,0),
  IF(ISBLANK(SOURCE!B2365),
    "",
    "/* "&amp;TEXT(SOURCE!B2365,"???0")&amp;" *"&amp;
      SOURCE!C2365&amp;", "&amp; IF(lookups!$E$2-LEN(SOURCE!C2365) &gt;= 0, REPT(" ",lookups!$E$2-LEN(SOURCE!C2365)), "")&amp;
      SOURCE!D2365&amp;", "&amp; IF(lookups!$F$2-LEN(SOURCE!D2365) &gt;= 0, REPT(" ",lookups!$F$2-LEN(SOURCE!D2365)), "")&amp;
      SOURCE!E2365&amp;", "&amp; IF(lookups!$G$2-LEN(SOURCE!E2365) &gt;=0, REPT(" ",lookups!$G$2-LEN(SOURCE!E2365)), "")&amp;
      SOURCE!F2365&amp;", "&amp; IF(lookups!$H$2-LEN(SOURCE!F2365) &gt;= 0, REPT(" ",lookups!$H$2-LEN(SOURCE!F2365)+2), "")&amp;"("&amp;
      SUBSTITUTE(TEXT(SOURCE!G2365,"??0"),"  ","")&amp;" &lt;&lt; TAM_MAX_BITS) |"&amp; IF(lookups!$I$2-3 &gt;= 0, REPT(" ",MAX(1,lookups!$I$2-5+4+1-1-LEN(  IF(ISTEXT(SOURCE!H2365),SOURCE!H2365,  SUBSTITUTE(SUBSTITUTE(TEXT(SOURCE!H2365,"????0"),"  ","")," ",""))   ))), "")&amp;
       IF(ISTEXT(SOURCE!H2365),SOURCE!H2365, SUBSTITUTE(SUBSTITUTE(TEXT(SOURCE!H2365,"????0"),"  ","")," ",""))   &amp;","&amp; IF(lookups!$J$2-3 &gt;= 0, REPT(" ",lookups!$J$2-3-5), "")&amp;
      SOURCE!I2365&amp;
" | "&amp; IF(lookups!$K$2-LEN(SOURCE!I2365) &gt;= 0, REPT(" ",lookups!$K$2-LEN(SOURCE!I2365)), "")&amp;
      SOURCE!J2365&amp;      IF(lookups!$L$2-LEN(SOURCE!J2365) &gt;= 0, REPT(" ",lookups!$L$2-LEN(SOURCE!J2365)), "")&amp;
" | "&amp; IF(lookups!$K$2-LEN(SOURCE!I2365) &gt;= 0, REPT(" ",lookups!$K$2-LEN(SOURCE!I2365)), "")&amp;
      SOURCE!K2365&amp;      IF(lookups!$L$2-LEN(SOURCE!K2365) &gt;= 0, REPT(" ",lookups!$M$2-LEN(SOURCE!K2365)), "")&amp;
" | "&amp; SOURCE!L2365&amp;      IF(lookups!$O$2-LEN(SOURCE!L2365) &gt;= 0, REPT(" ",lookups!$O$2-LEN(SOURCE!L2365)), "")&amp;
" | "&amp; SOURCE!M2365&amp;      IF(lookups!$P$2-LEN(SOURCE!M2365) &gt;= 0, REPT(" ",lookups!$P$2-LEN(SOURCE!M2365)), "")&amp;
      "},"&amp;IF(SOURCE!O2365&lt;&gt;"",""&amp;SOURCE!O2365,"")
 )
)
)</f>
        <v/>
      </c>
    </row>
    <row r="2329" spans="1:1" hidden="1">
      <c r="A2329" s="80" t="str">
        <f>IF(AND(OR(SOURCE!A2366="",ISBLANK(SOURCE!A2366)),SOURCE!B2366&gt;0),IF(ISBLANK(SOURCE!C2366),"",SOURCE!C2366),
IF(SOURCE!B2366&lt;0,VLOOKUP(SOURCE!B2366,lookups!A$1:B$25,2,0),
  IF(ISBLANK(SOURCE!B2366),
    "",
    "/* "&amp;TEXT(SOURCE!B2366,"???0")&amp;" *"&amp;
      SOURCE!C2366&amp;", "&amp; IF(lookups!$E$2-LEN(SOURCE!C2366) &gt;= 0, REPT(" ",lookups!$E$2-LEN(SOURCE!C2366)), "")&amp;
      SOURCE!D2366&amp;", "&amp; IF(lookups!$F$2-LEN(SOURCE!D2366) &gt;= 0, REPT(" ",lookups!$F$2-LEN(SOURCE!D2366)), "")&amp;
      SOURCE!E2366&amp;", "&amp; IF(lookups!$G$2-LEN(SOURCE!E2366) &gt;=0, REPT(" ",lookups!$G$2-LEN(SOURCE!E2366)), "")&amp;
      SOURCE!F2366&amp;", "&amp; IF(lookups!$H$2-LEN(SOURCE!F2366) &gt;= 0, REPT(" ",lookups!$H$2-LEN(SOURCE!F2366)+2), "")&amp;"("&amp;
      SUBSTITUTE(TEXT(SOURCE!G2366,"??0"),"  ","")&amp;" &lt;&lt; TAM_MAX_BITS) |"&amp; IF(lookups!$I$2-3 &gt;= 0, REPT(" ",MAX(1,lookups!$I$2-5+4+1-1-LEN(  IF(ISTEXT(SOURCE!H2366),SOURCE!H2366,  SUBSTITUTE(SUBSTITUTE(TEXT(SOURCE!H2366,"????0"),"  ","")," ",""))   ))), "")&amp;
       IF(ISTEXT(SOURCE!H2366),SOURCE!H2366, SUBSTITUTE(SUBSTITUTE(TEXT(SOURCE!H2366,"????0"),"  ","")," ",""))   &amp;","&amp; IF(lookups!$J$2-3 &gt;= 0, REPT(" ",lookups!$J$2-3-5), "")&amp;
      SOURCE!I2366&amp;
" | "&amp; IF(lookups!$K$2-LEN(SOURCE!I2366) &gt;= 0, REPT(" ",lookups!$K$2-LEN(SOURCE!I2366)), "")&amp;
      SOURCE!J2366&amp;      IF(lookups!$L$2-LEN(SOURCE!J2366) &gt;= 0, REPT(" ",lookups!$L$2-LEN(SOURCE!J2366)), "")&amp;
" | "&amp; IF(lookups!$K$2-LEN(SOURCE!I2366) &gt;= 0, REPT(" ",lookups!$K$2-LEN(SOURCE!I2366)), "")&amp;
      SOURCE!K2366&amp;      IF(lookups!$L$2-LEN(SOURCE!K2366) &gt;= 0, REPT(" ",lookups!$M$2-LEN(SOURCE!K2366)), "")&amp;
" | "&amp; SOURCE!L2366&amp;      IF(lookups!$O$2-LEN(SOURCE!L2366) &gt;= 0, REPT(" ",lookups!$O$2-LEN(SOURCE!L2366)), "")&amp;
" | "&amp; SOURCE!M2366&amp;      IF(lookups!$P$2-LEN(SOURCE!M2366) &gt;= 0, REPT(" ",lookups!$P$2-LEN(SOURCE!M2366)), "")&amp;
      "},"&amp;IF(SOURCE!O2366&lt;&gt;"",""&amp;SOURCE!O2366,"")
 )
)
)</f>
        <v/>
      </c>
    </row>
    <row r="2330" spans="1:1" hidden="1">
      <c r="A2330" s="80" t="str">
        <f>IF(AND(OR(SOURCE!A2367="",ISBLANK(SOURCE!A2367)),SOURCE!B2367&gt;0),IF(ISBLANK(SOURCE!C2367),"",SOURCE!C2367),
IF(SOURCE!B2367&lt;0,VLOOKUP(SOURCE!B2367,lookups!A$1:B$25,2,0),
  IF(ISBLANK(SOURCE!B2367),
    "",
    "/* "&amp;TEXT(SOURCE!B2367,"???0")&amp;" *"&amp;
      SOURCE!C2367&amp;", "&amp; IF(lookups!$E$2-LEN(SOURCE!C2367) &gt;= 0, REPT(" ",lookups!$E$2-LEN(SOURCE!C2367)), "")&amp;
      SOURCE!D2367&amp;", "&amp; IF(lookups!$F$2-LEN(SOURCE!D2367) &gt;= 0, REPT(" ",lookups!$F$2-LEN(SOURCE!D2367)), "")&amp;
      SOURCE!E2367&amp;", "&amp; IF(lookups!$G$2-LEN(SOURCE!E2367) &gt;=0, REPT(" ",lookups!$G$2-LEN(SOURCE!E2367)), "")&amp;
      SOURCE!F2367&amp;", "&amp; IF(lookups!$H$2-LEN(SOURCE!F2367) &gt;= 0, REPT(" ",lookups!$H$2-LEN(SOURCE!F2367)+2), "")&amp;"("&amp;
      SUBSTITUTE(TEXT(SOURCE!G2367,"??0"),"  ","")&amp;" &lt;&lt; TAM_MAX_BITS) |"&amp; IF(lookups!$I$2-3 &gt;= 0, REPT(" ",MAX(1,lookups!$I$2-5+4+1-1-LEN(  IF(ISTEXT(SOURCE!H2367),SOURCE!H2367,  SUBSTITUTE(SUBSTITUTE(TEXT(SOURCE!H2367,"????0"),"  ","")," ",""))   ))), "")&amp;
       IF(ISTEXT(SOURCE!H2367),SOURCE!H2367, SUBSTITUTE(SUBSTITUTE(TEXT(SOURCE!H2367,"????0"),"  ","")," ",""))   &amp;","&amp; IF(lookups!$J$2-3 &gt;= 0, REPT(" ",lookups!$J$2-3-5), "")&amp;
      SOURCE!I2367&amp;
" | "&amp; IF(lookups!$K$2-LEN(SOURCE!I2367) &gt;= 0, REPT(" ",lookups!$K$2-LEN(SOURCE!I2367)), "")&amp;
      SOURCE!J2367&amp;      IF(lookups!$L$2-LEN(SOURCE!J2367) &gt;= 0, REPT(" ",lookups!$L$2-LEN(SOURCE!J2367)), "")&amp;
" | "&amp; IF(lookups!$K$2-LEN(SOURCE!I2367) &gt;= 0, REPT(" ",lookups!$K$2-LEN(SOURCE!I2367)), "")&amp;
      SOURCE!K2367&amp;      IF(lookups!$L$2-LEN(SOURCE!K2367) &gt;= 0, REPT(" ",lookups!$M$2-LEN(SOURCE!K2367)), "")&amp;
" | "&amp; SOURCE!L2367&amp;      IF(lookups!$O$2-LEN(SOURCE!L2367) &gt;= 0, REPT(" ",lookups!$O$2-LEN(SOURCE!L2367)), "")&amp;
" | "&amp; SOURCE!M2367&amp;      IF(lookups!$P$2-LEN(SOURCE!M2367) &gt;= 0, REPT(" ",lookups!$P$2-LEN(SOURCE!M2367)), "")&amp;
      "},"&amp;IF(SOURCE!O2367&lt;&gt;"",""&amp;SOURCE!O2367,"")
 )
)
)</f>
        <v/>
      </c>
    </row>
    <row r="2331" spans="1:1" hidden="1">
      <c r="A2331" s="80" t="str">
        <f>IF(AND(OR(SOURCE!A2368="",ISBLANK(SOURCE!A2368)),SOURCE!B2368&gt;0),IF(ISBLANK(SOURCE!C2368),"",SOURCE!C2368),
IF(SOURCE!B2368&lt;0,VLOOKUP(SOURCE!B2368,lookups!A$1:B$25,2,0),
  IF(ISBLANK(SOURCE!B2368),
    "",
    "/* "&amp;TEXT(SOURCE!B2368,"???0")&amp;" *"&amp;
      SOURCE!C2368&amp;", "&amp; IF(lookups!$E$2-LEN(SOURCE!C2368) &gt;= 0, REPT(" ",lookups!$E$2-LEN(SOURCE!C2368)), "")&amp;
      SOURCE!D2368&amp;", "&amp; IF(lookups!$F$2-LEN(SOURCE!D2368) &gt;= 0, REPT(" ",lookups!$F$2-LEN(SOURCE!D2368)), "")&amp;
      SOURCE!E2368&amp;", "&amp; IF(lookups!$G$2-LEN(SOURCE!E2368) &gt;=0, REPT(" ",lookups!$G$2-LEN(SOURCE!E2368)), "")&amp;
      SOURCE!F2368&amp;", "&amp; IF(lookups!$H$2-LEN(SOURCE!F2368) &gt;= 0, REPT(" ",lookups!$H$2-LEN(SOURCE!F2368)+2), "")&amp;"("&amp;
      SUBSTITUTE(TEXT(SOURCE!G2368,"??0"),"  ","")&amp;" &lt;&lt; TAM_MAX_BITS) |"&amp; IF(lookups!$I$2-3 &gt;= 0, REPT(" ",MAX(1,lookups!$I$2-5+4+1-1-LEN(  IF(ISTEXT(SOURCE!H2368),SOURCE!H2368,  SUBSTITUTE(SUBSTITUTE(TEXT(SOURCE!H2368,"????0"),"  ","")," ",""))   ))), "")&amp;
       IF(ISTEXT(SOURCE!H2368),SOURCE!H2368, SUBSTITUTE(SUBSTITUTE(TEXT(SOURCE!H2368,"????0"),"  ","")," ",""))   &amp;","&amp; IF(lookups!$J$2-3 &gt;= 0, REPT(" ",lookups!$J$2-3-5), "")&amp;
      SOURCE!I2368&amp;
" | "&amp; IF(lookups!$K$2-LEN(SOURCE!I2368) &gt;= 0, REPT(" ",lookups!$K$2-LEN(SOURCE!I2368)), "")&amp;
      SOURCE!J2368&amp;      IF(lookups!$L$2-LEN(SOURCE!J2368) &gt;= 0, REPT(" ",lookups!$L$2-LEN(SOURCE!J2368)), "")&amp;
" | "&amp; IF(lookups!$K$2-LEN(SOURCE!I2368) &gt;= 0, REPT(" ",lookups!$K$2-LEN(SOURCE!I2368)), "")&amp;
      SOURCE!K2368&amp;      IF(lookups!$L$2-LEN(SOURCE!K2368) &gt;= 0, REPT(" ",lookups!$M$2-LEN(SOURCE!K2368)), "")&amp;
" | "&amp; SOURCE!L2368&amp;      IF(lookups!$O$2-LEN(SOURCE!L2368) &gt;= 0, REPT(" ",lookups!$O$2-LEN(SOURCE!L2368)), "")&amp;
" | "&amp; SOURCE!M2368&amp;      IF(lookups!$P$2-LEN(SOURCE!M2368) &gt;= 0, REPT(" ",lookups!$P$2-LEN(SOURCE!M2368)), "")&amp;
      "},"&amp;IF(SOURCE!O2368&lt;&gt;"",""&amp;SOURCE!O2368,"")
 )
)
)</f>
        <v/>
      </c>
    </row>
    <row r="2332" spans="1:1" hidden="1">
      <c r="A2332" s="80" t="str">
        <f>IF(AND(OR(SOURCE!A2369="",ISBLANK(SOURCE!A2369)),SOURCE!B2369&gt;0),IF(ISBLANK(SOURCE!C2369),"",SOURCE!C2369),
IF(SOURCE!B2369&lt;0,VLOOKUP(SOURCE!B2369,lookups!A$1:B$25,2,0),
  IF(ISBLANK(SOURCE!B2369),
    "",
    "/* "&amp;TEXT(SOURCE!B2369,"???0")&amp;" *"&amp;
      SOURCE!C2369&amp;", "&amp; IF(lookups!$E$2-LEN(SOURCE!C2369) &gt;= 0, REPT(" ",lookups!$E$2-LEN(SOURCE!C2369)), "")&amp;
      SOURCE!D2369&amp;", "&amp; IF(lookups!$F$2-LEN(SOURCE!D2369) &gt;= 0, REPT(" ",lookups!$F$2-LEN(SOURCE!D2369)), "")&amp;
      SOURCE!E2369&amp;", "&amp; IF(lookups!$G$2-LEN(SOURCE!E2369) &gt;=0, REPT(" ",lookups!$G$2-LEN(SOURCE!E2369)), "")&amp;
      SOURCE!F2369&amp;", "&amp; IF(lookups!$H$2-LEN(SOURCE!F2369) &gt;= 0, REPT(" ",lookups!$H$2-LEN(SOURCE!F2369)+2), "")&amp;"("&amp;
      SUBSTITUTE(TEXT(SOURCE!G2369,"??0"),"  ","")&amp;" &lt;&lt; TAM_MAX_BITS) |"&amp; IF(lookups!$I$2-3 &gt;= 0, REPT(" ",MAX(1,lookups!$I$2-5+4+1-1-LEN(  IF(ISTEXT(SOURCE!H2369),SOURCE!H2369,  SUBSTITUTE(SUBSTITUTE(TEXT(SOURCE!H2369,"????0"),"  ","")," ",""))   ))), "")&amp;
       IF(ISTEXT(SOURCE!H2369),SOURCE!H2369, SUBSTITUTE(SUBSTITUTE(TEXT(SOURCE!H2369,"????0"),"  ","")," ",""))   &amp;","&amp; IF(lookups!$J$2-3 &gt;= 0, REPT(" ",lookups!$J$2-3-5), "")&amp;
      SOURCE!I2369&amp;
" | "&amp; IF(lookups!$K$2-LEN(SOURCE!I2369) &gt;= 0, REPT(" ",lookups!$K$2-LEN(SOURCE!I2369)), "")&amp;
      SOURCE!J2369&amp;      IF(lookups!$L$2-LEN(SOURCE!J2369) &gt;= 0, REPT(" ",lookups!$L$2-LEN(SOURCE!J2369)), "")&amp;
" | "&amp; IF(lookups!$K$2-LEN(SOURCE!I2369) &gt;= 0, REPT(" ",lookups!$K$2-LEN(SOURCE!I2369)), "")&amp;
      SOURCE!K2369&amp;      IF(lookups!$L$2-LEN(SOURCE!K2369) &gt;= 0, REPT(" ",lookups!$M$2-LEN(SOURCE!K2369)), "")&amp;
" | "&amp; SOURCE!L2369&amp;      IF(lookups!$O$2-LEN(SOURCE!L2369) &gt;= 0, REPT(" ",lookups!$O$2-LEN(SOURCE!L2369)), "")&amp;
" | "&amp; SOURCE!M2369&amp;      IF(lookups!$P$2-LEN(SOURCE!M2369) &gt;= 0, REPT(" ",lookups!$P$2-LEN(SOURCE!M2369)), "")&amp;
      "},"&amp;IF(SOURCE!O2369&lt;&gt;"",""&amp;SOURCE!O2369,"")
 )
)
)</f>
        <v/>
      </c>
    </row>
    <row r="2333" spans="1:1" hidden="1">
      <c r="A2333" s="80" t="str">
        <f>IF(AND(OR(SOURCE!A2370="",ISBLANK(SOURCE!A2370)),SOURCE!B2370&gt;0),IF(ISBLANK(SOURCE!C2370),"",SOURCE!C2370),
IF(SOURCE!B2370&lt;0,VLOOKUP(SOURCE!B2370,lookups!A$1:B$25,2,0),
  IF(ISBLANK(SOURCE!B2370),
    "",
    "/* "&amp;TEXT(SOURCE!B2370,"???0")&amp;" *"&amp;
      SOURCE!C2370&amp;", "&amp; IF(lookups!$E$2-LEN(SOURCE!C2370) &gt;= 0, REPT(" ",lookups!$E$2-LEN(SOURCE!C2370)), "")&amp;
      SOURCE!D2370&amp;", "&amp; IF(lookups!$F$2-LEN(SOURCE!D2370) &gt;= 0, REPT(" ",lookups!$F$2-LEN(SOURCE!D2370)), "")&amp;
      SOURCE!E2370&amp;", "&amp; IF(lookups!$G$2-LEN(SOURCE!E2370) &gt;=0, REPT(" ",lookups!$G$2-LEN(SOURCE!E2370)), "")&amp;
      SOURCE!F2370&amp;", "&amp; IF(lookups!$H$2-LEN(SOURCE!F2370) &gt;= 0, REPT(" ",lookups!$H$2-LEN(SOURCE!F2370)+2), "")&amp;"("&amp;
      SUBSTITUTE(TEXT(SOURCE!G2370,"??0"),"  ","")&amp;" &lt;&lt; TAM_MAX_BITS) |"&amp; IF(lookups!$I$2-3 &gt;= 0, REPT(" ",MAX(1,lookups!$I$2-5+4+1-1-LEN(  IF(ISTEXT(SOURCE!H2370),SOURCE!H2370,  SUBSTITUTE(SUBSTITUTE(TEXT(SOURCE!H2370,"????0"),"  ","")," ",""))   ))), "")&amp;
       IF(ISTEXT(SOURCE!H2370),SOURCE!H2370, SUBSTITUTE(SUBSTITUTE(TEXT(SOURCE!H2370,"????0"),"  ","")," ",""))   &amp;","&amp; IF(lookups!$J$2-3 &gt;= 0, REPT(" ",lookups!$J$2-3-5), "")&amp;
      SOURCE!I2370&amp;
" | "&amp; IF(lookups!$K$2-LEN(SOURCE!I2370) &gt;= 0, REPT(" ",lookups!$K$2-LEN(SOURCE!I2370)), "")&amp;
      SOURCE!J2370&amp;      IF(lookups!$L$2-LEN(SOURCE!J2370) &gt;= 0, REPT(" ",lookups!$L$2-LEN(SOURCE!J2370)), "")&amp;
" | "&amp; IF(lookups!$K$2-LEN(SOURCE!I2370) &gt;= 0, REPT(" ",lookups!$K$2-LEN(SOURCE!I2370)), "")&amp;
      SOURCE!K2370&amp;      IF(lookups!$L$2-LEN(SOURCE!K2370) &gt;= 0, REPT(" ",lookups!$M$2-LEN(SOURCE!K2370)), "")&amp;
" | "&amp; SOURCE!L2370&amp;      IF(lookups!$O$2-LEN(SOURCE!L2370) &gt;= 0, REPT(" ",lookups!$O$2-LEN(SOURCE!L2370)), "")&amp;
" | "&amp; SOURCE!M2370&amp;      IF(lookups!$P$2-LEN(SOURCE!M2370) &gt;= 0, REPT(" ",lookups!$P$2-LEN(SOURCE!M2370)), "")&amp;
      "},"&amp;IF(SOURCE!O2370&lt;&gt;"",""&amp;SOURCE!O2370,"")
 )
)
)</f>
        <v/>
      </c>
    </row>
    <row r="2334" spans="1:1" hidden="1">
      <c r="A2334" s="80" t="str">
        <f>IF(AND(OR(SOURCE!A2371="",ISBLANK(SOURCE!A2371)),SOURCE!B2371&gt;0),IF(ISBLANK(SOURCE!C2371),"",SOURCE!C2371),
IF(SOURCE!B2371&lt;0,VLOOKUP(SOURCE!B2371,lookups!A$1:B$25,2,0),
  IF(ISBLANK(SOURCE!B2371),
    "",
    "/* "&amp;TEXT(SOURCE!B2371,"???0")&amp;" *"&amp;
      SOURCE!C2371&amp;", "&amp; IF(lookups!$E$2-LEN(SOURCE!C2371) &gt;= 0, REPT(" ",lookups!$E$2-LEN(SOURCE!C2371)), "")&amp;
      SOURCE!D2371&amp;", "&amp; IF(lookups!$F$2-LEN(SOURCE!D2371) &gt;= 0, REPT(" ",lookups!$F$2-LEN(SOURCE!D2371)), "")&amp;
      SOURCE!E2371&amp;", "&amp; IF(lookups!$G$2-LEN(SOURCE!E2371) &gt;=0, REPT(" ",lookups!$G$2-LEN(SOURCE!E2371)), "")&amp;
      SOURCE!F2371&amp;", "&amp; IF(lookups!$H$2-LEN(SOURCE!F2371) &gt;= 0, REPT(" ",lookups!$H$2-LEN(SOURCE!F2371)+2), "")&amp;"("&amp;
      SUBSTITUTE(TEXT(SOURCE!G2371,"??0"),"  ","")&amp;" &lt;&lt; TAM_MAX_BITS) |"&amp; IF(lookups!$I$2-3 &gt;= 0, REPT(" ",MAX(1,lookups!$I$2-5+4+1-1-LEN(  IF(ISTEXT(SOURCE!H2371),SOURCE!H2371,  SUBSTITUTE(SUBSTITUTE(TEXT(SOURCE!H2371,"????0"),"  ","")," ",""))   ))), "")&amp;
       IF(ISTEXT(SOURCE!H2371),SOURCE!H2371, SUBSTITUTE(SUBSTITUTE(TEXT(SOURCE!H2371,"????0"),"  ","")," ",""))   &amp;","&amp; IF(lookups!$J$2-3 &gt;= 0, REPT(" ",lookups!$J$2-3-5), "")&amp;
      SOURCE!I2371&amp;
" | "&amp; IF(lookups!$K$2-LEN(SOURCE!I2371) &gt;= 0, REPT(" ",lookups!$K$2-LEN(SOURCE!I2371)), "")&amp;
      SOURCE!J2371&amp;      IF(lookups!$L$2-LEN(SOURCE!J2371) &gt;= 0, REPT(" ",lookups!$L$2-LEN(SOURCE!J2371)), "")&amp;
" | "&amp; IF(lookups!$K$2-LEN(SOURCE!I2371) &gt;= 0, REPT(" ",lookups!$K$2-LEN(SOURCE!I2371)), "")&amp;
      SOURCE!K2371&amp;      IF(lookups!$L$2-LEN(SOURCE!K2371) &gt;= 0, REPT(" ",lookups!$M$2-LEN(SOURCE!K2371)), "")&amp;
" | "&amp; SOURCE!L2371&amp;      IF(lookups!$O$2-LEN(SOURCE!L2371) &gt;= 0, REPT(" ",lookups!$O$2-LEN(SOURCE!L2371)), "")&amp;
" | "&amp; SOURCE!M2371&amp;      IF(lookups!$P$2-LEN(SOURCE!M2371) &gt;= 0, REPT(" ",lookups!$P$2-LEN(SOURCE!M2371)), "")&amp;
      "},"&amp;IF(SOURCE!O2371&lt;&gt;"",""&amp;SOURCE!O2371,"")
 )
)
)</f>
        <v/>
      </c>
    </row>
    <row r="2335" spans="1:1" hidden="1">
      <c r="A2335" s="80" t="str">
        <f>IF(AND(OR(SOURCE!A2372="",ISBLANK(SOURCE!A2372)),SOURCE!B2372&gt;0),IF(ISBLANK(SOURCE!C2372),"",SOURCE!C2372),
IF(SOURCE!B2372&lt;0,VLOOKUP(SOURCE!B2372,lookups!A$1:B$25,2,0),
  IF(ISBLANK(SOURCE!B2372),
    "",
    "/* "&amp;TEXT(SOURCE!B2372,"???0")&amp;" *"&amp;
      SOURCE!C2372&amp;", "&amp; IF(lookups!$E$2-LEN(SOURCE!C2372) &gt;= 0, REPT(" ",lookups!$E$2-LEN(SOURCE!C2372)), "")&amp;
      SOURCE!D2372&amp;", "&amp; IF(lookups!$F$2-LEN(SOURCE!D2372) &gt;= 0, REPT(" ",lookups!$F$2-LEN(SOURCE!D2372)), "")&amp;
      SOURCE!E2372&amp;", "&amp; IF(lookups!$G$2-LEN(SOURCE!E2372) &gt;=0, REPT(" ",lookups!$G$2-LEN(SOURCE!E2372)), "")&amp;
      SOURCE!F2372&amp;", "&amp; IF(lookups!$H$2-LEN(SOURCE!F2372) &gt;= 0, REPT(" ",lookups!$H$2-LEN(SOURCE!F2372)+2), "")&amp;"("&amp;
      SUBSTITUTE(TEXT(SOURCE!G2372,"??0"),"  ","")&amp;" &lt;&lt; TAM_MAX_BITS) |"&amp; IF(lookups!$I$2-3 &gt;= 0, REPT(" ",MAX(1,lookups!$I$2-5+4+1-1-LEN(  IF(ISTEXT(SOURCE!H2372),SOURCE!H2372,  SUBSTITUTE(SUBSTITUTE(TEXT(SOURCE!H2372,"????0"),"  ","")," ",""))   ))), "")&amp;
       IF(ISTEXT(SOURCE!H2372),SOURCE!H2372, SUBSTITUTE(SUBSTITUTE(TEXT(SOURCE!H2372,"????0"),"  ","")," ",""))   &amp;","&amp; IF(lookups!$J$2-3 &gt;= 0, REPT(" ",lookups!$J$2-3-5), "")&amp;
      SOURCE!I2372&amp;
" | "&amp; IF(lookups!$K$2-LEN(SOURCE!I2372) &gt;= 0, REPT(" ",lookups!$K$2-LEN(SOURCE!I2372)), "")&amp;
      SOURCE!J2372&amp;      IF(lookups!$L$2-LEN(SOURCE!J2372) &gt;= 0, REPT(" ",lookups!$L$2-LEN(SOURCE!J2372)), "")&amp;
" | "&amp; IF(lookups!$K$2-LEN(SOURCE!I2372) &gt;= 0, REPT(" ",lookups!$K$2-LEN(SOURCE!I2372)), "")&amp;
      SOURCE!K2372&amp;      IF(lookups!$L$2-LEN(SOURCE!K2372) &gt;= 0, REPT(" ",lookups!$M$2-LEN(SOURCE!K2372)), "")&amp;
" | "&amp; SOURCE!L2372&amp;      IF(lookups!$O$2-LEN(SOURCE!L2372) &gt;= 0, REPT(" ",lookups!$O$2-LEN(SOURCE!L2372)), "")&amp;
" | "&amp; SOURCE!M2372&amp;      IF(lookups!$P$2-LEN(SOURCE!M2372) &gt;= 0, REPT(" ",lookups!$P$2-LEN(SOURCE!M2372)), "")&amp;
      "},"&amp;IF(SOURCE!O2372&lt;&gt;"",""&amp;SOURCE!O2372,"")
 )
)
)</f>
        <v/>
      </c>
    </row>
    <row r="2336" spans="1:1" hidden="1">
      <c r="A2336" s="80" t="str">
        <f>IF(AND(OR(SOURCE!A2373="",ISBLANK(SOURCE!A2373)),SOURCE!B2373&gt;0),IF(ISBLANK(SOURCE!C2373),"",SOURCE!C2373),
IF(SOURCE!B2373&lt;0,VLOOKUP(SOURCE!B2373,lookups!A$1:B$25,2,0),
  IF(ISBLANK(SOURCE!B2373),
    "",
    "/* "&amp;TEXT(SOURCE!B2373,"???0")&amp;" *"&amp;
      SOURCE!C2373&amp;", "&amp; IF(lookups!$E$2-LEN(SOURCE!C2373) &gt;= 0, REPT(" ",lookups!$E$2-LEN(SOURCE!C2373)), "")&amp;
      SOURCE!D2373&amp;", "&amp; IF(lookups!$F$2-LEN(SOURCE!D2373) &gt;= 0, REPT(" ",lookups!$F$2-LEN(SOURCE!D2373)), "")&amp;
      SOURCE!E2373&amp;", "&amp; IF(lookups!$G$2-LEN(SOURCE!E2373) &gt;=0, REPT(" ",lookups!$G$2-LEN(SOURCE!E2373)), "")&amp;
      SOURCE!F2373&amp;", "&amp; IF(lookups!$H$2-LEN(SOURCE!F2373) &gt;= 0, REPT(" ",lookups!$H$2-LEN(SOURCE!F2373)+2), "")&amp;"("&amp;
      SUBSTITUTE(TEXT(SOURCE!G2373,"??0"),"  ","")&amp;" &lt;&lt; TAM_MAX_BITS) |"&amp; IF(lookups!$I$2-3 &gt;= 0, REPT(" ",MAX(1,lookups!$I$2-5+4+1-1-LEN(  IF(ISTEXT(SOURCE!H2373),SOURCE!H2373,  SUBSTITUTE(SUBSTITUTE(TEXT(SOURCE!H2373,"????0"),"  ","")," ",""))   ))), "")&amp;
       IF(ISTEXT(SOURCE!H2373),SOURCE!H2373, SUBSTITUTE(SUBSTITUTE(TEXT(SOURCE!H2373,"????0"),"  ","")," ",""))   &amp;","&amp; IF(lookups!$J$2-3 &gt;= 0, REPT(" ",lookups!$J$2-3-5), "")&amp;
      SOURCE!I2373&amp;
" | "&amp; IF(lookups!$K$2-LEN(SOURCE!I2373) &gt;= 0, REPT(" ",lookups!$K$2-LEN(SOURCE!I2373)), "")&amp;
      SOURCE!J2373&amp;      IF(lookups!$L$2-LEN(SOURCE!J2373) &gt;= 0, REPT(" ",lookups!$L$2-LEN(SOURCE!J2373)), "")&amp;
" | "&amp; IF(lookups!$K$2-LEN(SOURCE!I2373) &gt;= 0, REPT(" ",lookups!$K$2-LEN(SOURCE!I2373)), "")&amp;
      SOURCE!K2373&amp;      IF(lookups!$L$2-LEN(SOURCE!K2373) &gt;= 0, REPT(" ",lookups!$M$2-LEN(SOURCE!K2373)), "")&amp;
" | "&amp; SOURCE!L2373&amp;      IF(lookups!$O$2-LEN(SOURCE!L2373) &gt;= 0, REPT(" ",lookups!$O$2-LEN(SOURCE!L2373)), "")&amp;
" | "&amp; SOURCE!M2373&amp;      IF(lookups!$P$2-LEN(SOURCE!M2373) &gt;= 0, REPT(" ",lookups!$P$2-LEN(SOURCE!M2373)), "")&amp;
      "},"&amp;IF(SOURCE!O2373&lt;&gt;"",""&amp;SOURCE!O2373,"")
 )
)
)</f>
        <v/>
      </c>
    </row>
    <row r="2337" spans="1:1" hidden="1">
      <c r="A2337" s="80" t="str">
        <f>IF(AND(OR(SOURCE!A2374="",ISBLANK(SOURCE!A2374)),SOURCE!B2374&gt;0),IF(ISBLANK(SOURCE!C2374),"",SOURCE!C2374),
IF(SOURCE!B2374&lt;0,VLOOKUP(SOURCE!B2374,lookups!A$1:B$25,2,0),
  IF(ISBLANK(SOURCE!B2374),
    "",
    "/* "&amp;TEXT(SOURCE!B2374,"???0")&amp;" *"&amp;
      SOURCE!C2374&amp;", "&amp; IF(lookups!$E$2-LEN(SOURCE!C2374) &gt;= 0, REPT(" ",lookups!$E$2-LEN(SOURCE!C2374)), "")&amp;
      SOURCE!D2374&amp;", "&amp; IF(lookups!$F$2-LEN(SOURCE!D2374) &gt;= 0, REPT(" ",lookups!$F$2-LEN(SOURCE!D2374)), "")&amp;
      SOURCE!E2374&amp;", "&amp; IF(lookups!$G$2-LEN(SOURCE!E2374) &gt;=0, REPT(" ",lookups!$G$2-LEN(SOURCE!E2374)), "")&amp;
      SOURCE!F2374&amp;", "&amp; IF(lookups!$H$2-LEN(SOURCE!F2374) &gt;= 0, REPT(" ",lookups!$H$2-LEN(SOURCE!F2374)+2), "")&amp;"("&amp;
      SUBSTITUTE(TEXT(SOURCE!G2374,"??0"),"  ","")&amp;" &lt;&lt; TAM_MAX_BITS) |"&amp; IF(lookups!$I$2-3 &gt;= 0, REPT(" ",MAX(1,lookups!$I$2-5+4+1-1-LEN(  IF(ISTEXT(SOURCE!H2374),SOURCE!H2374,  SUBSTITUTE(SUBSTITUTE(TEXT(SOURCE!H2374,"????0"),"  ","")," ",""))   ))), "")&amp;
       IF(ISTEXT(SOURCE!H2374),SOURCE!H2374, SUBSTITUTE(SUBSTITUTE(TEXT(SOURCE!H2374,"????0"),"  ","")," ",""))   &amp;","&amp; IF(lookups!$J$2-3 &gt;= 0, REPT(" ",lookups!$J$2-3-5), "")&amp;
      SOURCE!I2374&amp;
" | "&amp; IF(lookups!$K$2-LEN(SOURCE!I2374) &gt;= 0, REPT(" ",lookups!$K$2-LEN(SOURCE!I2374)), "")&amp;
      SOURCE!J2374&amp;      IF(lookups!$L$2-LEN(SOURCE!J2374) &gt;= 0, REPT(" ",lookups!$L$2-LEN(SOURCE!J2374)), "")&amp;
" | "&amp; IF(lookups!$K$2-LEN(SOURCE!I2374) &gt;= 0, REPT(" ",lookups!$K$2-LEN(SOURCE!I2374)), "")&amp;
      SOURCE!K2374&amp;      IF(lookups!$L$2-LEN(SOURCE!K2374) &gt;= 0, REPT(" ",lookups!$M$2-LEN(SOURCE!K2374)), "")&amp;
" | "&amp; SOURCE!L2374&amp;      IF(lookups!$O$2-LEN(SOURCE!L2374) &gt;= 0, REPT(" ",lookups!$O$2-LEN(SOURCE!L2374)), "")&amp;
" | "&amp; SOURCE!M2374&amp;      IF(lookups!$P$2-LEN(SOURCE!M2374) &gt;= 0, REPT(" ",lookups!$P$2-LEN(SOURCE!M2374)), "")&amp;
      "},"&amp;IF(SOURCE!O2374&lt;&gt;"",""&amp;SOURCE!O2374,"")
 )
)
)</f>
        <v/>
      </c>
    </row>
    <row r="2338" spans="1:1" hidden="1">
      <c r="A2338" s="80" t="str">
        <f>IF(AND(OR(SOURCE!A2375="",ISBLANK(SOURCE!A2375)),SOURCE!B2375&gt;0),IF(ISBLANK(SOURCE!C2375),"",SOURCE!C2375),
IF(SOURCE!B2375&lt;0,VLOOKUP(SOURCE!B2375,lookups!A$1:B$25,2,0),
  IF(ISBLANK(SOURCE!B2375),
    "",
    "/* "&amp;TEXT(SOURCE!B2375,"???0")&amp;" *"&amp;
      SOURCE!C2375&amp;", "&amp; IF(lookups!$E$2-LEN(SOURCE!C2375) &gt;= 0, REPT(" ",lookups!$E$2-LEN(SOURCE!C2375)), "")&amp;
      SOURCE!D2375&amp;", "&amp; IF(lookups!$F$2-LEN(SOURCE!D2375) &gt;= 0, REPT(" ",lookups!$F$2-LEN(SOURCE!D2375)), "")&amp;
      SOURCE!E2375&amp;", "&amp; IF(lookups!$G$2-LEN(SOURCE!E2375) &gt;=0, REPT(" ",lookups!$G$2-LEN(SOURCE!E2375)), "")&amp;
      SOURCE!F2375&amp;", "&amp; IF(lookups!$H$2-LEN(SOURCE!F2375) &gt;= 0, REPT(" ",lookups!$H$2-LEN(SOURCE!F2375)+2), "")&amp;"("&amp;
      SUBSTITUTE(TEXT(SOURCE!G2375,"??0"),"  ","")&amp;" &lt;&lt; TAM_MAX_BITS) |"&amp; IF(lookups!$I$2-3 &gt;= 0, REPT(" ",MAX(1,lookups!$I$2-5+4+1-1-LEN(  IF(ISTEXT(SOURCE!H2375),SOURCE!H2375,  SUBSTITUTE(SUBSTITUTE(TEXT(SOURCE!H2375,"????0"),"  ","")," ",""))   ))), "")&amp;
       IF(ISTEXT(SOURCE!H2375),SOURCE!H2375, SUBSTITUTE(SUBSTITUTE(TEXT(SOURCE!H2375,"????0"),"  ","")," ",""))   &amp;","&amp; IF(lookups!$J$2-3 &gt;= 0, REPT(" ",lookups!$J$2-3-5), "")&amp;
      SOURCE!I2375&amp;
" | "&amp; IF(lookups!$K$2-LEN(SOURCE!I2375) &gt;= 0, REPT(" ",lookups!$K$2-LEN(SOURCE!I2375)), "")&amp;
      SOURCE!J2375&amp;      IF(lookups!$L$2-LEN(SOURCE!J2375) &gt;= 0, REPT(" ",lookups!$L$2-LEN(SOURCE!J2375)), "")&amp;
" | "&amp; IF(lookups!$K$2-LEN(SOURCE!I2375) &gt;= 0, REPT(" ",lookups!$K$2-LEN(SOURCE!I2375)), "")&amp;
      SOURCE!K2375&amp;      IF(lookups!$L$2-LEN(SOURCE!K2375) &gt;= 0, REPT(" ",lookups!$M$2-LEN(SOURCE!K2375)), "")&amp;
" | "&amp; SOURCE!L2375&amp;      IF(lookups!$O$2-LEN(SOURCE!L2375) &gt;= 0, REPT(" ",lookups!$O$2-LEN(SOURCE!L2375)), "")&amp;
" | "&amp; SOURCE!M2375&amp;      IF(lookups!$P$2-LEN(SOURCE!M2375) &gt;= 0, REPT(" ",lookups!$P$2-LEN(SOURCE!M2375)), "")&amp;
      "},"&amp;IF(SOURCE!O2375&lt;&gt;"",""&amp;SOURCE!O2375,"")
 )
)
)</f>
        <v/>
      </c>
    </row>
    <row r="2339" spans="1:1" hidden="1">
      <c r="A2339" s="80" t="str">
        <f>IF(AND(OR(SOURCE!A2376="",ISBLANK(SOURCE!A2376)),SOURCE!B2376&gt;0),IF(ISBLANK(SOURCE!C2376),"",SOURCE!C2376),
IF(SOURCE!B2376&lt;0,VLOOKUP(SOURCE!B2376,lookups!A$1:B$25,2,0),
  IF(ISBLANK(SOURCE!B2376),
    "",
    "/* "&amp;TEXT(SOURCE!B2376,"???0")&amp;" *"&amp;
      SOURCE!C2376&amp;", "&amp; IF(lookups!$E$2-LEN(SOURCE!C2376) &gt;= 0, REPT(" ",lookups!$E$2-LEN(SOURCE!C2376)), "")&amp;
      SOURCE!D2376&amp;", "&amp; IF(lookups!$F$2-LEN(SOURCE!D2376) &gt;= 0, REPT(" ",lookups!$F$2-LEN(SOURCE!D2376)), "")&amp;
      SOURCE!E2376&amp;", "&amp; IF(lookups!$G$2-LEN(SOURCE!E2376) &gt;=0, REPT(" ",lookups!$G$2-LEN(SOURCE!E2376)), "")&amp;
      SOURCE!F2376&amp;", "&amp; IF(lookups!$H$2-LEN(SOURCE!F2376) &gt;= 0, REPT(" ",lookups!$H$2-LEN(SOURCE!F2376)+2), "")&amp;"("&amp;
      SUBSTITUTE(TEXT(SOURCE!G2376,"??0"),"  ","")&amp;" &lt;&lt; TAM_MAX_BITS) |"&amp; IF(lookups!$I$2-3 &gt;= 0, REPT(" ",MAX(1,lookups!$I$2-5+4+1-1-LEN(  IF(ISTEXT(SOURCE!H2376),SOURCE!H2376,  SUBSTITUTE(SUBSTITUTE(TEXT(SOURCE!H2376,"????0"),"  ","")," ",""))   ))), "")&amp;
       IF(ISTEXT(SOURCE!H2376),SOURCE!H2376, SUBSTITUTE(SUBSTITUTE(TEXT(SOURCE!H2376,"????0"),"  ","")," ",""))   &amp;","&amp; IF(lookups!$J$2-3 &gt;= 0, REPT(" ",lookups!$J$2-3-5), "")&amp;
      SOURCE!I2376&amp;
" | "&amp; IF(lookups!$K$2-LEN(SOURCE!I2376) &gt;= 0, REPT(" ",lookups!$K$2-LEN(SOURCE!I2376)), "")&amp;
      SOURCE!J2376&amp;      IF(lookups!$L$2-LEN(SOURCE!J2376) &gt;= 0, REPT(" ",lookups!$L$2-LEN(SOURCE!J2376)), "")&amp;
" | "&amp; IF(lookups!$K$2-LEN(SOURCE!I2376) &gt;= 0, REPT(" ",lookups!$K$2-LEN(SOURCE!I2376)), "")&amp;
      SOURCE!K2376&amp;      IF(lookups!$L$2-LEN(SOURCE!K2376) &gt;= 0, REPT(" ",lookups!$M$2-LEN(SOURCE!K2376)), "")&amp;
" | "&amp; SOURCE!L2376&amp;      IF(lookups!$O$2-LEN(SOURCE!L2376) &gt;= 0, REPT(" ",lookups!$O$2-LEN(SOURCE!L2376)), "")&amp;
" | "&amp; SOURCE!M2376&amp;      IF(lookups!$P$2-LEN(SOURCE!M2376) &gt;= 0, REPT(" ",lookups!$P$2-LEN(SOURCE!M2376)), "")&amp;
      "},"&amp;IF(SOURCE!O2376&lt;&gt;"",""&amp;SOURCE!O2376,"")
 )
)
)</f>
        <v/>
      </c>
    </row>
    <row r="2340" spans="1:1" hidden="1">
      <c r="A2340" s="80" t="str">
        <f>IF(AND(OR(SOURCE!A2377="",ISBLANK(SOURCE!A2377)),SOURCE!B2377&gt;0),IF(ISBLANK(SOURCE!C2377),"",SOURCE!C2377),
IF(SOURCE!B2377&lt;0,VLOOKUP(SOURCE!B2377,lookups!A$1:B$25,2,0),
  IF(ISBLANK(SOURCE!B2377),
    "",
    "/* "&amp;TEXT(SOURCE!B2377,"???0")&amp;" *"&amp;
      SOURCE!C2377&amp;", "&amp; IF(lookups!$E$2-LEN(SOURCE!C2377) &gt;= 0, REPT(" ",lookups!$E$2-LEN(SOURCE!C2377)), "")&amp;
      SOURCE!D2377&amp;", "&amp; IF(lookups!$F$2-LEN(SOURCE!D2377) &gt;= 0, REPT(" ",lookups!$F$2-LEN(SOURCE!D2377)), "")&amp;
      SOURCE!E2377&amp;", "&amp; IF(lookups!$G$2-LEN(SOURCE!E2377) &gt;=0, REPT(" ",lookups!$G$2-LEN(SOURCE!E2377)), "")&amp;
      SOURCE!F2377&amp;", "&amp; IF(lookups!$H$2-LEN(SOURCE!F2377) &gt;= 0, REPT(" ",lookups!$H$2-LEN(SOURCE!F2377)+2), "")&amp;"("&amp;
      SUBSTITUTE(TEXT(SOURCE!G2377,"??0"),"  ","")&amp;" &lt;&lt; TAM_MAX_BITS) |"&amp; IF(lookups!$I$2-3 &gt;= 0, REPT(" ",MAX(1,lookups!$I$2-5+4+1-1-LEN(  IF(ISTEXT(SOURCE!H2377),SOURCE!H2377,  SUBSTITUTE(SUBSTITUTE(TEXT(SOURCE!H2377,"????0"),"  ","")," ",""))   ))), "")&amp;
       IF(ISTEXT(SOURCE!H2377),SOURCE!H2377, SUBSTITUTE(SUBSTITUTE(TEXT(SOURCE!H2377,"????0"),"  ","")," ",""))   &amp;","&amp; IF(lookups!$J$2-3 &gt;= 0, REPT(" ",lookups!$J$2-3-5), "")&amp;
      SOURCE!I2377&amp;
" | "&amp; IF(lookups!$K$2-LEN(SOURCE!I2377) &gt;= 0, REPT(" ",lookups!$K$2-LEN(SOURCE!I2377)), "")&amp;
      SOURCE!J2377&amp;      IF(lookups!$L$2-LEN(SOURCE!J2377) &gt;= 0, REPT(" ",lookups!$L$2-LEN(SOURCE!J2377)), "")&amp;
" | "&amp; IF(lookups!$K$2-LEN(SOURCE!I2377) &gt;= 0, REPT(" ",lookups!$K$2-LEN(SOURCE!I2377)), "")&amp;
      SOURCE!K2377&amp;      IF(lookups!$L$2-LEN(SOURCE!K2377) &gt;= 0, REPT(" ",lookups!$M$2-LEN(SOURCE!K2377)), "")&amp;
" | "&amp; SOURCE!L2377&amp;      IF(lookups!$O$2-LEN(SOURCE!L2377) &gt;= 0, REPT(" ",lookups!$O$2-LEN(SOURCE!L2377)), "")&amp;
" | "&amp; SOURCE!M2377&amp;      IF(lookups!$P$2-LEN(SOURCE!M2377) &gt;= 0, REPT(" ",lookups!$P$2-LEN(SOURCE!M2377)), "")&amp;
      "},"&amp;IF(SOURCE!O2377&lt;&gt;"",""&amp;SOURCE!O2377,"")
 )
)
)</f>
        <v/>
      </c>
    </row>
    <row r="2341" spans="1:1" hidden="1">
      <c r="A2341" s="80" t="str">
        <f>IF(AND(OR(SOURCE!A2378="",ISBLANK(SOURCE!A2378)),SOURCE!B2378&gt;0),IF(ISBLANK(SOURCE!C2378),"",SOURCE!C2378),
IF(SOURCE!B2378&lt;0,VLOOKUP(SOURCE!B2378,lookups!A$1:B$25,2,0),
  IF(ISBLANK(SOURCE!B2378),
    "",
    "/* "&amp;TEXT(SOURCE!B2378,"???0")&amp;" *"&amp;
      SOURCE!C2378&amp;", "&amp; IF(lookups!$E$2-LEN(SOURCE!C2378) &gt;= 0, REPT(" ",lookups!$E$2-LEN(SOURCE!C2378)), "")&amp;
      SOURCE!D2378&amp;", "&amp; IF(lookups!$F$2-LEN(SOURCE!D2378) &gt;= 0, REPT(" ",lookups!$F$2-LEN(SOURCE!D2378)), "")&amp;
      SOURCE!E2378&amp;", "&amp; IF(lookups!$G$2-LEN(SOURCE!E2378) &gt;=0, REPT(" ",lookups!$G$2-LEN(SOURCE!E2378)), "")&amp;
      SOURCE!F2378&amp;", "&amp; IF(lookups!$H$2-LEN(SOURCE!F2378) &gt;= 0, REPT(" ",lookups!$H$2-LEN(SOURCE!F2378)+2), "")&amp;"("&amp;
      SUBSTITUTE(TEXT(SOURCE!G2378,"??0"),"  ","")&amp;" &lt;&lt; TAM_MAX_BITS) |"&amp; IF(lookups!$I$2-3 &gt;= 0, REPT(" ",MAX(1,lookups!$I$2-5+4+1-1-LEN(  IF(ISTEXT(SOURCE!H2378),SOURCE!H2378,  SUBSTITUTE(SUBSTITUTE(TEXT(SOURCE!H2378,"????0"),"  ","")," ",""))   ))), "")&amp;
       IF(ISTEXT(SOURCE!H2378),SOURCE!H2378, SUBSTITUTE(SUBSTITUTE(TEXT(SOURCE!H2378,"????0"),"  ","")," ",""))   &amp;","&amp; IF(lookups!$J$2-3 &gt;= 0, REPT(" ",lookups!$J$2-3-5), "")&amp;
      SOURCE!I2378&amp;
" | "&amp; IF(lookups!$K$2-LEN(SOURCE!I2378) &gt;= 0, REPT(" ",lookups!$K$2-LEN(SOURCE!I2378)), "")&amp;
      SOURCE!J2378&amp;      IF(lookups!$L$2-LEN(SOURCE!J2378) &gt;= 0, REPT(" ",lookups!$L$2-LEN(SOURCE!J2378)), "")&amp;
" | "&amp; IF(lookups!$K$2-LEN(SOURCE!I2378) &gt;= 0, REPT(" ",lookups!$K$2-LEN(SOURCE!I2378)), "")&amp;
      SOURCE!K2378&amp;      IF(lookups!$L$2-LEN(SOURCE!K2378) &gt;= 0, REPT(" ",lookups!$M$2-LEN(SOURCE!K2378)), "")&amp;
" | "&amp; SOURCE!L2378&amp;      IF(lookups!$O$2-LEN(SOURCE!L2378) &gt;= 0, REPT(" ",lookups!$O$2-LEN(SOURCE!L2378)), "")&amp;
" | "&amp; SOURCE!M2378&amp;      IF(lookups!$P$2-LEN(SOURCE!M2378) &gt;= 0, REPT(" ",lookups!$P$2-LEN(SOURCE!M2378)), "")&amp;
      "},"&amp;IF(SOURCE!O2378&lt;&gt;"",""&amp;SOURCE!O2378,"")
 )
)
)</f>
        <v/>
      </c>
    </row>
    <row r="2342" spans="1:1" hidden="1">
      <c r="A2342" s="80" t="str">
        <f>IF(AND(OR(SOURCE!A2379="",ISBLANK(SOURCE!A2379)),SOURCE!B2379&gt;0),IF(ISBLANK(SOURCE!C2379),"",SOURCE!C2379),
IF(SOURCE!B2379&lt;0,VLOOKUP(SOURCE!B2379,lookups!A$1:B$25,2,0),
  IF(ISBLANK(SOURCE!B2379),
    "",
    "/* "&amp;TEXT(SOURCE!B2379,"???0")&amp;" *"&amp;
      SOURCE!C2379&amp;", "&amp; IF(lookups!$E$2-LEN(SOURCE!C2379) &gt;= 0, REPT(" ",lookups!$E$2-LEN(SOURCE!C2379)), "")&amp;
      SOURCE!D2379&amp;", "&amp; IF(lookups!$F$2-LEN(SOURCE!D2379) &gt;= 0, REPT(" ",lookups!$F$2-LEN(SOURCE!D2379)), "")&amp;
      SOURCE!E2379&amp;", "&amp; IF(lookups!$G$2-LEN(SOURCE!E2379) &gt;=0, REPT(" ",lookups!$G$2-LEN(SOURCE!E2379)), "")&amp;
      SOURCE!F2379&amp;", "&amp; IF(lookups!$H$2-LEN(SOURCE!F2379) &gt;= 0, REPT(" ",lookups!$H$2-LEN(SOURCE!F2379)+2), "")&amp;"("&amp;
      SUBSTITUTE(TEXT(SOURCE!G2379,"??0"),"  ","")&amp;" &lt;&lt; TAM_MAX_BITS) |"&amp; IF(lookups!$I$2-3 &gt;= 0, REPT(" ",MAX(1,lookups!$I$2-5+4+1-1-LEN(  IF(ISTEXT(SOURCE!H2379),SOURCE!H2379,  SUBSTITUTE(SUBSTITUTE(TEXT(SOURCE!H2379,"????0"),"  ","")," ",""))   ))), "")&amp;
       IF(ISTEXT(SOURCE!H2379),SOURCE!H2379, SUBSTITUTE(SUBSTITUTE(TEXT(SOURCE!H2379,"????0"),"  ","")," ",""))   &amp;","&amp; IF(lookups!$J$2-3 &gt;= 0, REPT(" ",lookups!$J$2-3-5), "")&amp;
      SOURCE!I2379&amp;
" | "&amp; IF(lookups!$K$2-LEN(SOURCE!I2379) &gt;= 0, REPT(" ",lookups!$K$2-LEN(SOURCE!I2379)), "")&amp;
      SOURCE!J2379&amp;      IF(lookups!$L$2-LEN(SOURCE!J2379) &gt;= 0, REPT(" ",lookups!$L$2-LEN(SOURCE!J2379)), "")&amp;
" | "&amp; IF(lookups!$K$2-LEN(SOURCE!I2379) &gt;= 0, REPT(" ",lookups!$K$2-LEN(SOURCE!I2379)), "")&amp;
      SOURCE!K2379&amp;      IF(lookups!$L$2-LEN(SOURCE!K2379) &gt;= 0, REPT(" ",lookups!$M$2-LEN(SOURCE!K2379)), "")&amp;
" | "&amp; SOURCE!L2379&amp;      IF(lookups!$O$2-LEN(SOURCE!L2379) &gt;= 0, REPT(" ",lookups!$O$2-LEN(SOURCE!L2379)), "")&amp;
" | "&amp; SOURCE!M2379&amp;      IF(lookups!$P$2-LEN(SOURCE!M2379) &gt;= 0, REPT(" ",lookups!$P$2-LEN(SOURCE!M2379)), "")&amp;
      "},"&amp;IF(SOURCE!O2379&lt;&gt;"",""&amp;SOURCE!O2379,"")
 )
)
)</f>
        <v/>
      </c>
    </row>
    <row r="2343" spans="1:1" hidden="1">
      <c r="A2343" s="80" t="str">
        <f>IF(AND(OR(SOURCE!A2380="",ISBLANK(SOURCE!A2380)),SOURCE!B2380&gt;0),IF(ISBLANK(SOURCE!C2380),"",SOURCE!C2380),
IF(SOURCE!B2380&lt;0,VLOOKUP(SOURCE!B2380,lookups!A$1:B$25,2,0),
  IF(ISBLANK(SOURCE!B2380),
    "",
    "/* "&amp;TEXT(SOURCE!B2380,"???0")&amp;" *"&amp;
      SOURCE!C2380&amp;", "&amp; IF(lookups!$E$2-LEN(SOURCE!C2380) &gt;= 0, REPT(" ",lookups!$E$2-LEN(SOURCE!C2380)), "")&amp;
      SOURCE!D2380&amp;", "&amp; IF(lookups!$F$2-LEN(SOURCE!D2380) &gt;= 0, REPT(" ",lookups!$F$2-LEN(SOURCE!D2380)), "")&amp;
      SOURCE!E2380&amp;", "&amp; IF(lookups!$G$2-LEN(SOURCE!E2380) &gt;=0, REPT(" ",lookups!$G$2-LEN(SOURCE!E2380)), "")&amp;
      SOURCE!F2380&amp;", "&amp; IF(lookups!$H$2-LEN(SOURCE!F2380) &gt;= 0, REPT(" ",lookups!$H$2-LEN(SOURCE!F2380)+2), "")&amp;"("&amp;
      SUBSTITUTE(TEXT(SOURCE!G2380,"??0"),"  ","")&amp;" &lt;&lt; TAM_MAX_BITS) |"&amp; IF(lookups!$I$2-3 &gt;= 0, REPT(" ",MAX(1,lookups!$I$2-5+4+1-1-LEN(  IF(ISTEXT(SOURCE!H2380),SOURCE!H2380,  SUBSTITUTE(SUBSTITUTE(TEXT(SOURCE!H2380,"????0"),"  ","")," ",""))   ))), "")&amp;
       IF(ISTEXT(SOURCE!H2380),SOURCE!H2380, SUBSTITUTE(SUBSTITUTE(TEXT(SOURCE!H2380,"????0"),"  ","")," ",""))   &amp;","&amp; IF(lookups!$J$2-3 &gt;= 0, REPT(" ",lookups!$J$2-3-5), "")&amp;
      SOURCE!I2380&amp;
" | "&amp; IF(lookups!$K$2-LEN(SOURCE!I2380) &gt;= 0, REPT(" ",lookups!$K$2-LEN(SOURCE!I2380)), "")&amp;
      SOURCE!J2380&amp;      IF(lookups!$L$2-LEN(SOURCE!J2380) &gt;= 0, REPT(" ",lookups!$L$2-LEN(SOURCE!J2380)), "")&amp;
" | "&amp; IF(lookups!$K$2-LEN(SOURCE!I2380) &gt;= 0, REPT(" ",lookups!$K$2-LEN(SOURCE!I2380)), "")&amp;
      SOURCE!K2380&amp;      IF(lookups!$L$2-LEN(SOURCE!K2380) &gt;= 0, REPT(" ",lookups!$M$2-LEN(SOURCE!K2380)), "")&amp;
" | "&amp; SOURCE!L2380&amp;      IF(lookups!$O$2-LEN(SOURCE!L2380) &gt;= 0, REPT(" ",lookups!$O$2-LEN(SOURCE!L2380)), "")&amp;
" | "&amp; SOURCE!M2380&amp;      IF(lookups!$P$2-LEN(SOURCE!M2380) &gt;= 0, REPT(" ",lookups!$P$2-LEN(SOURCE!M2380)), "")&amp;
      "},"&amp;IF(SOURCE!O2380&lt;&gt;"",""&amp;SOURCE!O2380,"")
 )
)
)</f>
        <v/>
      </c>
    </row>
    <row r="2344" spans="1:1" hidden="1">
      <c r="A2344" s="80" t="str">
        <f>IF(AND(OR(SOURCE!A2381="",ISBLANK(SOURCE!A2381)),SOURCE!B2381&gt;0),IF(ISBLANK(SOURCE!C2381),"",SOURCE!C2381),
IF(SOURCE!B2381&lt;0,VLOOKUP(SOURCE!B2381,lookups!A$1:B$25,2,0),
  IF(ISBLANK(SOURCE!B2381),
    "",
    "/* "&amp;TEXT(SOURCE!B2381,"???0")&amp;" *"&amp;
      SOURCE!C2381&amp;", "&amp; IF(lookups!$E$2-LEN(SOURCE!C2381) &gt;= 0, REPT(" ",lookups!$E$2-LEN(SOURCE!C2381)), "")&amp;
      SOURCE!D2381&amp;", "&amp; IF(lookups!$F$2-LEN(SOURCE!D2381) &gt;= 0, REPT(" ",lookups!$F$2-LEN(SOURCE!D2381)), "")&amp;
      SOURCE!E2381&amp;", "&amp; IF(lookups!$G$2-LEN(SOURCE!E2381) &gt;=0, REPT(" ",lookups!$G$2-LEN(SOURCE!E2381)), "")&amp;
      SOURCE!F2381&amp;", "&amp; IF(lookups!$H$2-LEN(SOURCE!F2381) &gt;= 0, REPT(" ",lookups!$H$2-LEN(SOURCE!F2381)+2), "")&amp;"("&amp;
      SUBSTITUTE(TEXT(SOURCE!G2381,"??0"),"  ","")&amp;" &lt;&lt; TAM_MAX_BITS) |"&amp; IF(lookups!$I$2-3 &gt;= 0, REPT(" ",MAX(1,lookups!$I$2-5+4+1-1-LEN(  IF(ISTEXT(SOURCE!H2381),SOURCE!H2381,  SUBSTITUTE(SUBSTITUTE(TEXT(SOURCE!H2381,"????0"),"  ","")," ",""))   ))), "")&amp;
       IF(ISTEXT(SOURCE!H2381),SOURCE!H2381, SUBSTITUTE(SUBSTITUTE(TEXT(SOURCE!H2381,"????0"),"  ","")," ",""))   &amp;","&amp; IF(lookups!$J$2-3 &gt;= 0, REPT(" ",lookups!$J$2-3-5), "")&amp;
      SOURCE!I2381&amp;
" | "&amp; IF(lookups!$K$2-LEN(SOURCE!I2381) &gt;= 0, REPT(" ",lookups!$K$2-LEN(SOURCE!I2381)), "")&amp;
      SOURCE!J2381&amp;      IF(lookups!$L$2-LEN(SOURCE!J2381) &gt;= 0, REPT(" ",lookups!$L$2-LEN(SOURCE!J2381)), "")&amp;
" | "&amp; IF(lookups!$K$2-LEN(SOURCE!I2381) &gt;= 0, REPT(" ",lookups!$K$2-LEN(SOURCE!I2381)), "")&amp;
      SOURCE!K2381&amp;      IF(lookups!$L$2-LEN(SOURCE!K2381) &gt;= 0, REPT(" ",lookups!$M$2-LEN(SOURCE!K2381)), "")&amp;
" | "&amp; SOURCE!L2381&amp;      IF(lookups!$O$2-LEN(SOURCE!L2381) &gt;= 0, REPT(" ",lookups!$O$2-LEN(SOURCE!L2381)), "")&amp;
" | "&amp; SOURCE!M2381&amp;      IF(lookups!$P$2-LEN(SOURCE!M2381) &gt;= 0, REPT(" ",lookups!$P$2-LEN(SOURCE!M2381)), "")&amp;
      "},"&amp;IF(SOURCE!O2381&lt;&gt;"",""&amp;SOURCE!O2381,"")
 )
)
)</f>
        <v/>
      </c>
    </row>
    <row r="2345" spans="1:1" hidden="1">
      <c r="A2345" s="80" t="str">
        <f>IF(AND(OR(SOURCE!A2382="",ISBLANK(SOURCE!A2382)),SOURCE!B2382&gt;0),IF(ISBLANK(SOURCE!C2382),"",SOURCE!C2382),
IF(SOURCE!B2382&lt;0,VLOOKUP(SOURCE!B2382,lookups!A$1:B$25,2,0),
  IF(ISBLANK(SOURCE!B2382),
    "",
    "/* "&amp;TEXT(SOURCE!B2382,"???0")&amp;" *"&amp;
      SOURCE!C2382&amp;", "&amp; IF(lookups!$E$2-LEN(SOURCE!C2382) &gt;= 0, REPT(" ",lookups!$E$2-LEN(SOURCE!C2382)), "")&amp;
      SOURCE!D2382&amp;", "&amp; IF(lookups!$F$2-LEN(SOURCE!D2382) &gt;= 0, REPT(" ",lookups!$F$2-LEN(SOURCE!D2382)), "")&amp;
      SOURCE!E2382&amp;", "&amp; IF(lookups!$G$2-LEN(SOURCE!E2382) &gt;=0, REPT(" ",lookups!$G$2-LEN(SOURCE!E2382)), "")&amp;
      SOURCE!F2382&amp;", "&amp; IF(lookups!$H$2-LEN(SOURCE!F2382) &gt;= 0, REPT(" ",lookups!$H$2-LEN(SOURCE!F2382)+2), "")&amp;"("&amp;
      SUBSTITUTE(TEXT(SOURCE!G2382,"??0"),"  ","")&amp;" &lt;&lt; TAM_MAX_BITS) |"&amp; IF(lookups!$I$2-3 &gt;= 0, REPT(" ",MAX(1,lookups!$I$2-5+4+1-1-LEN(  IF(ISTEXT(SOURCE!H2382),SOURCE!H2382,  SUBSTITUTE(SUBSTITUTE(TEXT(SOURCE!H2382,"????0"),"  ","")," ",""))   ))), "")&amp;
       IF(ISTEXT(SOURCE!H2382),SOURCE!H2382, SUBSTITUTE(SUBSTITUTE(TEXT(SOURCE!H2382,"????0"),"  ","")," ",""))   &amp;","&amp; IF(lookups!$J$2-3 &gt;= 0, REPT(" ",lookups!$J$2-3-5), "")&amp;
      SOURCE!I2382&amp;
" | "&amp; IF(lookups!$K$2-LEN(SOURCE!I2382) &gt;= 0, REPT(" ",lookups!$K$2-LEN(SOURCE!I2382)), "")&amp;
      SOURCE!J2382&amp;      IF(lookups!$L$2-LEN(SOURCE!J2382) &gt;= 0, REPT(" ",lookups!$L$2-LEN(SOURCE!J2382)), "")&amp;
" | "&amp; IF(lookups!$K$2-LEN(SOURCE!I2382) &gt;= 0, REPT(" ",lookups!$K$2-LEN(SOURCE!I2382)), "")&amp;
      SOURCE!K2382&amp;      IF(lookups!$L$2-LEN(SOURCE!K2382) &gt;= 0, REPT(" ",lookups!$M$2-LEN(SOURCE!K2382)), "")&amp;
" | "&amp; SOURCE!L2382&amp;      IF(lookups!$O$2-LEN(SOURCE!L2382) &gt;= 0, REPT(" ",lookups!$O$2-LEN(SOURCE!L2382)), "")&amp;
" | "&amp; SOURCE!M2382&amp;      IF(lookups!$P$2-LEN(SOURCE!M2382) &gt;= 0, REPT(" ",lookups!$P$2-LEN(SOURCE!M2382)), "")&amp;
      "},"&amp;IF(SOURCE!O2382&lt;&gt;"",""&amp;SOURCE!O2382,"")
 )
)
)</f>
        <v/>
      </c>
    </row>
    <row r="2346" spans="1:1" hidden="1">
      <c r="A2346" s="80" t="str">
        <f>IF(AND(OR(SOURCE!A2383="",ISBLANK(SOURCE!A2383)),SOURCE!B2383&gt;0),IF(ISBLANK(SOURCE!C2383),"",SOURCE!C2383),
IF(SOURCE!B2383&lt;0,VLOOKUP(SOURCE!B2383,lookups!A$1:B$25,2,0),
  IF(ISBLANK(SOURCE!B2383),
    "",
    "/* "&amp;TEXT(SOURCE!B2383,"???0")&amp;" *"&amp;
      SOURCE!C2383&amp;", "&amp; IF(lookups!$E$2-LEN(SOURCE!C2383) &gt;= 0, REPT(" ",lookups!$E$2-LEN(SOURCE!C2383)), "")&amp;
      SOURCE!D2383&amp;", "&amp; IF(lookups!$F$2-LEN(SOURCE!D2383) &gt;= 0, REPT(" ",lookups!$F$2-LEN(SOURCE!D2383)), "")&amp;
      SOURCE!E2383&amp;", "&amp; IF(lookups!$G$2-LEN(SOURCE!E2383) &gt;=0, REPT(" ",lookups!$G$2-LEN(SOURCE!E2383)), "")&amp;
      SOURCE!F2383&amp;", "&amp; IF(lookups!$H$2-LEN(SOURCE!F2383) &gt;= 0, REPT(" ",lookups!$H$2-LEN(SOURCE!F2383)+2), "")&amp;"("&amp;
      SUBSTITUTE(TEXT(SOURCE!G2383,"??0"),"  ","")&amp;" &lt;&lt; TAM_MAX_BITS) |"&amp; IF(lookups!$I$2-3 &gt;= 0, REPT(" ",MAX(1,lookups!$I$2-5+4+1-1-LEN(  IF(ISTEXT(SOURCE!H2383),SOURCE!H2383,  SUBSTITUTE(SUBSTITUTE(TEXT(SOURCE!H2383,"????0"),"  ","")," ",""))   ))), "")&amp;
       IF(ISTEXT(SOURCE!H2383),SOURCE!H2383, SUBSTITUTE(SUBSTITUTE(TEXT(SOURCE!H2383,"????0"),"  ","")," ",""))   &amp;","&amp; IF(lookups!$J$2-3 &gt;= 0, REPT(" ",lookups!$J$2-3-5), "")&amp;
      SOURCE!I2383&amp;
" | "&amp; IF(lookups!$K$2-LEN(SOURCE!I2383) &gt;= 0, REPT(" ",lookups!$K$2-LEN(SOURCE!I2383)), "")&amp;
      SOURCE!J2383&amp;      IF(lookups!$L$2-LEN(SOURCE!J2383) &gt;= 0, REPT(" ",lookups!$L$2-LEN(SOURCE!J2383)), "")&amp;
" | "&amp; IF(lookups!$K$2-LEN(SOURCE!I2383) &gt;= 0, REPT(" ",lookups!$K$2-LEN(SOURCE!I2383)), "")&amp;
      SOURCE!K2383&amp;      IF(lookups!$L$2-LEN(SOURCE!K2383) &gt;= 0, REPT(" ",lookups!$M$2-LEN(SOURCE!K2383)), "")&amp;
" | "&amp; SOURCE!L2383&amp;      IF(lookups!$O$2-LEN(SOURCE!L2383) &gt;= 0, REPT(" ",lookups!$O$2-LEN(SOURCE!L2383)), "")&amp;
" | "&amp; SOURCE!M2383&amp;      IF(lookups!$P$2-LEN(SOURCE!M2383) &gt;= 0, REPT(" ",lookups!$P$2-LEN(SOURCE!M2383)), "")&amp;
      "},"&amp;IF(SOURCE!O2383&lt;&gt;"",""&amp;SOURCE!O2383,"")
 )
)
)</f>
        <v/>
      </c>
    </row>
    <row r="2347" spans="1:1" hidden="1">
      <c r="A2347" s="80" t="str">
        <f>IF(AND(OR(SOURCE!A2384="",ISBLANK(SOURCE!A2384)),SOURCE!B2384&gt;0),IF(ISBLANK(SOURCE!C2384),"",SOURCE!C2384),
IF(SOURCE!B2384&lt;0,VLOOKUP(SOURCE!B2384,lookups!A$1:B$25,2,0),
  IF(ISBLANK(SOURCE!B2384),
    "",
    "/* "&amp;TEXT(SOURCE!B2384,"???0")&amp;" *"&amp;
      SOURCE!C2384&amp;", "&amp; IF(lookups!$E$2-LEN(SOURCE!C2384) &gt;= 0, REPT(" ",lookups!$E$2-LEN(SOURCE!C2384)), "")&amp;
      SOURCE!D2384&amp;", "&amp; IF(lookups!$F$2-LEN(SOURCE!D2384) &gt;= 0, REPT(" ",lookups!$F$2-LEN(SOURCE!D2384)), "")&amp;
      SOURCE!E2384&amp;", "&amp; IF(lookups!$G$2-LEN(SOURCE!E2384) &gt;=0, REPT(" ",lookups!$G$2-LEN(SOURCE!E2384)), "")&amp;
      SOURCE!F2384&amp;", "&amp; IF(lookups!$H$2-LEN(SOURCE!F2384) &gt;= 0, REPT(" ",lookups!$H$2-LEN(SOURCE!F2384)+2), "")&amp;"("&amp;
      SUBSTITUTE(TEXT(SOURCE!G2384,"??0"),"  ","")&amp;" &lt;&lt; TAM_MAX_BITS) |"&amp; IF(lookups!$I$2-3 &gt;= 0, REPT(" ",MAX(1,lookups!$I$2-5+4+1-1-LEN(  IF(ISTEXT(SOURCE!H2384),SOURCE!H2384,  SUBSTITUTE(SUBSTITUTE(TEXT(SOURCE!H2384,"????0"),"  ","")," ",""))   ))), "")&amp;
       IF(ISTEXT(SOURCE!H2384),SOURCE!H2384, SUBSTITUTE(SUBSTITUTE(TEXT(SOURCE!H2384,"????0"),"  ","")," ",""))   &amp;","&amp; IF(lookups!$J$2-3 &gt;= 0, REPT(" ",lookups!$J$2-3-5), "")&amp;
      SOURCE!I2384&amp;
" | "&amp; IF(lookups!$K$2-LEN(SOURCE!I2384) &gt;= 0, REPT(" ",lookups!$K$2-LEN(SOURCE!I2384)), "")&amp;
      SOURCE!J2384&amp;      IF(lookups!$L$2-LEN(SOURCE!J2384) &gt;= 0, REPT(" ",lookups!$L$2-LEN(SOURCE!J2384)), "")&amp;
" | "&amp; IF(lookups!$K$2-LEN(SOURCE!I2384) &gt;= 0, REPT(" ",lookups!$K$2-LEN(SOURCE!I2384)), "")&amp;
      SOURCE!K2384&amp;      IF(lookups!$L$2-LEN(SOURCE!K2384) &gt;= 0, REPT(" ",lookups!$M$2-LEN(SOURCE!K2384)), "")&amp;
" | "&amp; SOURCE!L2384&amp;      IF(lookups!$O$2-LEN(SOURCE!L2384) &gt;= 0, REPT(" ",lookups!$O$2-LEN(SOURCE!L2384)), "")&amp;
" | "&amp; SOURCE!M2384&amp;      IF(lookups!$P$2-LEN(SOURCE!M2384) &gt;= 0, REPT(" ",lookups!$P$2-LEN(SOURCE!M2384)), "")&amp;
      "},"&amp;IF(SOURCE!O2384&lt;&gt;"",""&amp;SOURCE!O2384,"")
 )
)
)</f>
        <v/>
      </c>
    </row>
    <row r="2348" spans="1:1" hidden="1">
      <c r="A2348" s="80" t="str">
        <f>IF(AND(OR(SOURCE!A2385="",ISBLANK(SOURCE!A2385)),SOURCE!B2385&gt;0),IF(ISBLANK(SOURCE!C2385),"",SOURCE!C2385),
IF(SOURCE!B2385&lt;0,VLOOKUP(SOURCE!B2385,lookups!A$1:B$25,2,0),
  IF(ISBLANK(SOURCE!B2385),
    "",
    "/* "&amp;TEXT(SOURCE!B2385,"???0")&amp;" *"&amp;
      SOURCE!C2385&amp;", "&amp; IF(lookups!$E$2-LEN(SOURCE!C2385) &gt;= 0, REPT(" ",lookups!$E$2-LEN(SOURCE!C2385)), "")&amp;
      SOURCE!D2385&amp;", "&amp; IF(lookups!$F$2-LEN(SOURCE!D2385) &gt;= 0, REPT(" ",lookups!$F$2-LEN(SOURCE!D2385)), "")&amp;
      SOURCE!E2385&amp;", "&amp; IF(lookups!$G$2-LEN(SOURCE!E2385) &gt;=0, REPT(" ",lookups!$G$2-LEN(SOURCE!E2385)), "")&amp;
      SOURCE!F2385&amp;", "&amp; IF(lookups!$H$2-LEN(SOURCE!F2385) &gt;= 0, REPT(" ",lookups!$H$2-LEN(SOURCE!F2385)+2), "")&amp;"("&amp;
      SUBSTITUTE(TEXT(SOURCE!G2385,"??0"),"  ","")&amp;" &lt;&lt; TAM_MAX_BITS) |"&amp; IF(lookups!$I$2-3 &gt;= 0, REPT(" ",MAX(1,lookups!$I$2-5+4+1-1-LEN(  IF(ISTEXT(SOURCE!H2385),SOURCE!H2385,  SUBSTITUTE(SUBSTITUTE(TEXT(SOURCE!H2385,"????0"),"  ","")," ",""))   ))), "")&amp;
       IF(ISTEXT(SOURCE!H2385),SOURCE!H2385, SUBSTITUTE(SUBSTITUTE(TEXT(SOURCE!H2385,"????0"),"  ","")," ",""))   &amp;","&amp; IF(lookups!$J$2-3 &gt;= 0, REPT(" ",lookups!$J$2-3-5), "")&amp;
      SOURCE!I2385&amp;
" | "&amp; IF(lookups!$K$2-LEN(SOURCE!I2385) &gt;= 0, REPT(" ",lookups!$K$2-LEN(SOURCE!I2385)), "")&amp;
      SOURCE!J2385&amp;      IF(lookups!$L$2-LEN(SOURCE!J2385) &gt;= 0, REPT(" ",lookups!$L$2-LEN(SOURCE!J2385)), "")&amp;
" | "&amp; IF(lookups!$K$2-LEN(SOURCE!I2385) &gt;= 0, REPT(" ",lookups!$K$2-LEN(SOURCE!I2385)), "")&amp;
      SOURCE!K2385&amp;      IF(lookups!$L$2-LEN(SOURCE!K2385) &gt;= 0, REPT(" ",lookups!$M$2-LEN(SOURCE!K2385)), "")&amp;
" | "&amp; SOURCE!L2385&amp;      IF(lookups!$O$2-LEN(SOURCE!L2385) &gt;= 0, REPT(" ",lookups!$O$2-LEN(SOURCE!L2385)), "")&amp;
" | "&amp; SOURCE!M2385&amp;      IF(lookups!$P$2-LEN(SOURCE!M2385) &gt;= 0, REPT(" ",lookups!$P$2-LEN(SOURCE!M2385)), "")&amp;
      "},"&amp;IF(SOURCE!O2385&lt;&gt;"",""&amp;SOURCE!O2385,"")
 )
)
)</f>
        <v/>
      </c>
    </row>
    <row r="2349" spans="1:1" hidden="1">
      <c r="A2349" s="80" t="str">
        <f>IF(AND(OR(SOURCE!A2386="",ISBLANK(SOURCE!A2386)),SOURCE!B2386&gt;0),IF(ISBLANK(SOURCE!C2386),"",SOURCE!C2386),
IF(SOURCE!B2386&lt;0,VLOOKUP(SOURCE!B2386,lookups!A$1:B$25,2,0),
  IF(ISBLANK(SOURCE!B2386),
    "",
    "/* "&amp;TEXT(SOURCE!B2386,"???0")&amp;" *"&amp;
      SOURCE!C2386&amp;", "&amp; IF(lookups!$E$2-LEN(SOURCE!C2386) &gt;= 0, REPT(" ",lookups!$E$2-LEN(SOURCE!C2386)), "")&amp;
      SOURCE!D2386&amp;", "&amp; IF(lookups!$F$2-LEN(SOURCE!D2386) &gt;= 0, REPT(" ",lookups!$F$2-LEN(SOURCE!D2386)), "")&amp;
      SOURCE!E2386&amp;", "&amp; IF(lookups!$G$2-LEN(SOURCE!E2386) &gt;=0, REPT(" ",lookups!$G$2-LEN(SOURCE!E2386)), "")&amp;
      SOURCE!F2386&amp;", "&amp; IF(lookups!$H$2-LEN(SOURCE!F2386) &gt;= 0, REPT(" ",lookups!$H$2-LEN(SOURCE!F2386)+2), "")&amp;"("&amp;
      SUBSTITUTE(TEXT(SOURCE!G2386,"??0"),"  ","")&amp;" &lt;&lt; TAM_MAX_BITS) |"&amp; IF(lookups!$I$2-3 &gt;= 0, REPT(" ",MAX(1,lookups!$I$2-5+4+1-1-LEN(  IF(ISTEXT(SOURCE!H2386),SOURCE!H2386,  SUBSTITUTE(SUBSTITUTE(TEXT(SOURCE!H2386,"????0"),"  ","")," ",""))   ))), "")&amp;
       IF(ISTEXT(SOURCE!H2386),SOURCE!H2386, SUBSTITUTE(SUBSTITUTE(TEXT(SOURCE!H2386,"????0"),"  ","")," ",""))   &amp;","&amp; IF(lookups!$J$2-3 &gt;= 0, REPT(" ",lookups!$J$2-3-5), "")&amp;
      SOURCE!I2386&amp;
" | "&amp; IF(lookups!$K$2-LEN(SOURCE!I2386) &gt;= 0, REPT(" ",lookups!$K$2-LEN(SOURCE!I2386)), "")&amp;
      SOURCE!J2386&amp;      IF(lookups!$L$2-LEN(SOURCE!J2386) &gt;= 0, REPT(" ",lookups!$L$2-LEN(SOURCE!J2386)), "")&amp;
" | "&amp; IF(lookups!$K$2-LEN(SOURCE!I2386) &gt;= 0, REPT(" ",lookups!$K$2-LEN(SOURCE!I2386)), "")&amp;
      SOURCE!K2386&amp;      IF(lookups!$L$2-LEN(SOURCE!K2386) &gt;= 0, REPT(" ",lookups!$M$2-LEN(SOURCE!K2386)), "")&amp;
" | "&amp; SOURCE!L2386&amp;      IF(lookups!$O$2-LEN(SOURCE!L2386) &gt;= 0, REPT(" ",lookups!$O$2-LEN(SOURCE!L2386)), "")&amp;
" | "&amp; SOURCE!M2386&amp;      IF(lookups!$P$2-LEN(SOURCE!M2386) &gt;= 0, REPT(" ",lookups!$P$2-LEN(SOURCE!M2386)), "")&amp;
      "},"&amp;IF(SOURCE!O2386&lt;&gt;"",""&amp;SOURCE!O2386,"")
 )
)
)</f>
        <v/>
      </c>
    </row>
    <row r="2350" spans="1:1" hidden="1">
      <c r="A2350" s="80" t="str">
        <f>IF(AND(OR(SOURCE!A2387="",ISBLANK(SOURCE!A2387)),SOURCE!B2387&gt;0),IF(ISBLANK(SOURCE!C2387),"",SOURCE!C2387),
IF(SOURCE!B2387&lt;0,VLOOKUP(SOURCE!B2387,lookups!A$1:B$25,2,0),
  IF(ISBLANK(SOURCE!B2387),
    "",
    "/* "&amp;TEXT(SOURCE!B2387,"???0")&amp;" *"&amp;
      SOURCE!C2387&amp;", "&amp; IF(lookups!$E$2-LEN(SOURCE!C2387) &gt;= 0, REPT(" ",lookups!$E$2-LEN(SOURCE!C2387)), "")&amp;
      SOURCE!D2387&amp;", "&amp; IF(lookups!$F$2-LEN(SOURCE!D2387) &gt;= 0, REPT(" ",lookups!$F$2-LEN(SOURCE!D2387)), "")&amp;
      SOURCE!E2387&amp;", "&amp; IF(lookups!$G$2-LEN(SOURCE!E2387) &gt;=0, REPT(" ",lookups!$G$2-LEN(SOURCE!E2387)), "")&amp;
      SOURCE!F2387&amp;", "&amp; IF(lookups!$H$2-LEN(SOURCE!F2387) &gt;= 0, REPT(" ",lookups!$H$2-LEN(SOURCE!F2387)+2), "")&amp;"("&amp;
      SUBSTITUTE(TEXT(SOURCE!G2387,"??0"),"  ","")&amp;" &lt;&lt; TAM_MAX_BITS) |"&amp; IF(lookups!$I$2-3 &gt;= 0, REPT(" ",MAX(1,lookups!$I$2-5+4+1-1-LEN(  IF(ISTEXT(SOURCE!H2387),SOURCE!H2387,  SUBSTITUTE(SUBSTITUTE(TEXT(SOURCE!H2387,"????0"),"  ","")," ",""))   ))), "")&amp;
       IF(ISTEXT(SOURCE!H2387),SOURCE!H2387, SUBSTITUTE(SUBSTITUTE(TEXT(SOURCE!H2387,"????0"),"  ","")," ",""))   &amp;","&amp; IF(lookups!$J$2-3 &gt;= 0, REPT(" ",lookups!$J$2-3-5), "")&amp;
      SOURCE!I2387&amp;
" | "&amp; IF(lookups!$K$2-LEN(SOURCE!I2387) &gt;= 0, REPT(" ",lookups!$K$2-LEN(SOURCE!I2387)), "")&amp;
      SOURCE!J2387&amp;      IF(lookups!$L$2-LEN(SOURCE!J2387) &gt;= 0, REPT(" ",lookups!$L$2-LEN(SOURCE!J2387)), "")&amp;
" | "&amp; IF(lookups!$K$2-LEN(SOURCE!I2387) &gt;= 0, REPT(" ",lookups!$K$2-LEN(SOURCE!I2387)), "")&amp;
      SOURCE!K2387&amp;      IF(lookups!$L$2-LEN(SOURCE!K2387) &gt;= 0, REPT(" ",lookups!$M$2-LEN(SOURCE!K2387)), "")&amp;
" | "&amp; SOURCE!L2387&amp;      IF(lookups!$O$2-LEN(SOURCE!L2387) &gt;= 0, REPT(" ",lookups!$O$2-LEN(SOURCE!L2387)), "")&amp;
" | "&amp; SOURCE!M2387&amp;      IF(lookups!$P$2-LEN(SOURCE!M2387) &gt;= 0, REPT(" ",lookups!$P$2-LEN(SOURCE!M2387)), "")&amp;
      "},"&amp;IF(SOURCE!O2387&lt;&gt;"",""&amp;SOURCE!O2387,"")
 )
)
)</f>
        <v/>
      </c>
    </row>
    <row r="2351" spans="1:1" hidden="1">
      <c r="A2351" s="80" t="str">
        <f>IF(AND(OR(SOURCE!A2388="",ISBLANK(SOURCE!A2388)),SOURCE!B2388&gt;0),IF(ISBLANK(SOURCE!C2388),"",SOURCE!C2388),
IF(SOURCE!B2388&lt;0,VLOOKUP(SOURCE!B2388,lookups!A$1:B$25,2,0),
  IF(ISBLANK(SOURCE!B2388),
    "",
    "/* "&amp;TEXT(SOURCE!B2388,"???0")&amp;" *"&amp;
      SOURCE!C2388&amp;", "&amp; IF(lookups!$E$2-LEN(SOURCE!C2388) &gt;= 0, REPT(" ",lookups!$E$2-LEN(SOURCE!C2388)), "")&amp;
      SOURCE!D2388&amp;", "&amp; IF(lookups!$F$2-LEN(SOURCE!D2388) &gt;= 0, REPT(" ",lookups!$F$2-LEN(SOURCE!D2388)), "")&amp;
      SOURCE!E2388&amp;", "&amp; IF(lookups!$G$2-LEN(SOURCE!E2388) &gt;=0, REPT(" ",lookups!$G$2-LEN(SOURCE!E2388)), "")&amp;
      SOURCE!F2388&amp;", "&amp; IF(lookups!$H$2-LEN(SOURCE!F2388) &gt;= 0, REPT(" ",lookups!$H$2-LEN(SOURCE!F2388)+2), "")&amp;"("&amp;
      SUBSTITUTE(TEXT(SOURCE!G2388,"??0"),"  ","")&amp;" &lt;&lt; TAM_MAX_BITS) |"&amp; IF(lookups!$I$2-3 &gt;= 0, REPT(" ",MAX(1,lookups!$I$2-5+4+1-1-LEN(  IF(ISTEXT(SOURCE!H2388),SOURCE!H2388,  SUBSTITUTE(SUBSTITUTE(TEXT(SOURCE!H2388,"????0"),"  ","")," ",""))   ))), "")&amp;
       IF(ISTEXT(SOURCE!H2388),SOURCE!H2388, SUBSTITUTE(SUBSTITUTE(TEXT(SOURCE!H2388,"????0"),"  ","")," ",""))   &amp;","&amp; IF(lookups!$J$2-3 &gt;= 0, REPT(" ",lookups!$J$2-3-5), "")&amp;
      SOURCE!I2388&amp;
" | "&amp; IF(lookups!$K$2-LEN(SOURCE!I2388) &gt;= 0, REPT(" ",lookups!$K$2-LEN(SOURCE!I2388)), "")&amp;
      SOURCE!J2388&amp;      IF(lookups!$L$2-LEN(SOURCE!J2388) &gt;= 0, REPT(" ",lookups!$L$2-LEN(SOURCE!J2388)), "")&amp;
" | "&amp; IF(lookups!$K$2-LEN(SOURCE!I2388) &gt;= 0, REPT(" ",lookups!$K$2-LEN(SOURCE!I2388)), "")&amp;
      SOURCE!K2388&amp;      IF(lookups!$L$2-LEN(SOURCE!K2388) &gt;= 0, REPT(" ",lookups!$M$2-LEN(SOURCE!K2388)), "")&amp;
" | "&amp; SOURCE!L2388&amp;      IF(lookups!$O$2-LEN(SOURCE!L2388) &gt;= 0, REPT(" ",lookups!$O$2-LEN(SOURCE!L2388)), "")&amp;
" | "&amp; SOURCE!M2388&amp;      IF(lookups!$P$2-LEN(SOURCE!M2388) &gt;= 0, REPT(" ",lookups!$P$2-LEN(SOURCE!M2388)), "")&amp;
      "},"&amp;IF(SOURCE!O2388&lt;&gt;"",""&amp;SOURCE!O2388,"")
 )
)
)</f>
        <v/>
      </c>
    </row>
    <row r="2352" spans="1:1" hidden="1">
      <c r="A2352" s="80" t="str">
        <f>IF(AND(OR(SOURCE!A2389="",ISBLANK(SOURCE!A2389)),SOURCE!B2389&gt;0),IF(ISBLANK(SOURCE!C2389),"",SOURCE!C2389),
IF(SOURCE!B2389&lt;0,VLOOKUP(SOURCE!B2389,lookups!A$1:B$25,2,0),
  IF(ISBLANK(SOURCE!B2389),
    "",
    "/* "&amp;TEXT(SOURCE!B2389,"???0")&amp;" *"&amp;
      SOURCE!C2389&amp;", "&amp; IF(lookups!$E$2-LEN(SOURCE!C2389) &gt;= 0, REPT(" ",lookups!$E$2-LEN(SOURCE!C2389)), "")&amp;
      SOURCE!D2389&amp;", "&amp; IF(lookups!$F$2-LEN(SOURCE!D2389) &gt;= 0, REPT(" ",lookups!$F$2-LEN(SOURCE!D2389)), "")&amp;
      SOURCE!E2389&amp;", "&amp; IF(lookups!$G$2-LEN(SOURCE!E2389) &gt;=0, REPT(" ",lookups!$G$2-LEN(SOURCE!E2389)), "")&amp;
      SOURCE!F2389&amp;", "&amp; IF(lookups!$H$2-LEN(SOURCE!F2389) &gt;= 0, REPT(" ",lookups!$H$2-LEN(SOURCE!F2389)+2), "")&amp;"("&amp;
      SUBSTITUTE(TEXT(SOURCE!G2389,"??0"),"  ","")&amp;" &lt;&lt; TAM_MAX_BITS) |"&amp; IF(lookups!$I$2-3 &gt;= 0, REPT(" ",MAX(1,lookups!$I$2-5+4+1-1-LEN(  IF(ISTEXT(SOURCE!H2389),SOURCE!H2389,  SUBSTITUTE(SUBSTITUTE(TEXT(SOURCE!H2389,"????0"),"  ","")," ",""))   ))), "")&amp;
       IF(ISTEXT(SOURCE!H2389),SOURCE!H2389, SUBSTITUTE(SUBSTITUTE(TEXT(SOURCE!H2389,"????0"),"  ","")," ",""))   &amp;","&amp; IF(lookups!$J$2-3 &gt;= 0, REPT(" ",lookups!$J$2-3-5), "")&amp;
      SOURCE!I2389&amp;
" | "&amp; IF(lookups!$K$2-LEN(SOURCE!I2389) &gt;= 0, REPT(" ",lookups!$K$2-LEN(SOURCE!I2389)), "")&amp;
      SOURCE!J2389&amp;      IF(lookups!$L$2-LEN(SOURCE!J2389) &gt;= 0, REPT(" ",lookups!$L$2-LEN(SOURCE!J2389)), "")&amp;
" | "&amp; IF(lookups!$K$2-LEN(SOURCE!I2389) &gt;= 0, REPT(" ",lookups!$K$2-LEN(SOURCE!I2389)), "")&amp;
      SOURCE!K2389&amp;      IF(lookups!$L$2-LEN(SOURCE!K2389) &gt;= 0, REPT(" ",lookups!$M$2-LEN(SOURCE!K2389)), "")&amp;
" | "&amp; SOURCE!L2389&amp;      IF(lookups!$O$2-LEN(SOURCE!L2389) &gt;= 0, REPT(" ",lookups!$O$2-LEN(SOURCE!L2389)), "")&amp;
" | "&amp; SOURCE!M2389&amp;      IF(lookups!$P$2-LEN(SOURCE!M2389) &gt;= 0, REPT(" ",lookups!$P$2-LEN(SOURCE!M2389)), "")&amp;
      "},"&amp;IF(SOURCE!O2389&lt;&gt;"",""&amp;SOURCE!O2389,"")
 )
)
)</f>
        <v/>
      </c>
    </row>
    <row r="2353" spans="1:1" hidden="1">
      <c r="A2353" s="80" t="str">
        <f>IF(AND(OR(SOURCE!A2390="",ISBLANK(SOURCE!A2390)),SOURCE!B2390&gt;0),IF(ISBLANK(SOURCE!C2390),"",SOURCE!C2390),
IF(SOURCE!B2390&lt;0,VLOOKUP(SOURCE!B2390,lookups!A$1:B$25,2,0),
  IF(ISBLANK(SOURCE!B2390),
    "",
    "/* "&amp;TEXT(SOURCE!B2390,"???0")&amp;" *"&amp;
      SOURCE!C2390&amp;", "&amp; IF(lookups!$E$2-LEN(SOURCE!C2390) &gt;= 0, REPT(" ",lookups!$E$2-LEN(SOURCE!C2390)), "")&amp;
      SOURCE!D2390&amp;", "&amp; IF(lookups!$F$2-LEN(SOURCE!D2390) &gt;= 0, REPT(" ",lookups!$F$2-LEN(SOURCE!D2390)), "")&amp;
      SOURCE!E2390&amp;", "&amp; IF(lookups!$G$2-LEN(SOURCE!E2390) &gt;=0, REPT(" ",lookups!$G$2-LEN(SOURCE!E2390)), "")&amp;
      SOURCE!F2390&amp;", "&amp; IF(lookups!$H$2-LEN(SOURCE!F2390) &gt;= 0, REPT(" ",lookups!$H$2-LEN(SOURCE!F2390)+2), "")&amp;"("&amp;
      SUBSTITUTE(TEXT(SOURCE!G2390,"??0"),"  ","")&amp;" &lt;&lt; TAM_MAX_BITS) |"&amp; IF(lookups!$I$2-3 &gt;= 0, REPT(" ",MAX(1,lookups!$I$2-5+4+1-1-LEN(  IF(ISTEXT(SOURCE!H2390),SOURCE!H2390,  SUBSTITUTE(SUBSTITUTE(TEXT(SOURCE!H2390,"????0"),"  ","")," ",""))   ))), "")&amp;
       IF(ISTEXT(SOURCE!H2390),SOURCE!H2390, SUBSTITUTE(SUBSTITUTE(TEXT(SOURCE!H2390,"????0"),"  ","")," ",""))   &amp;","&amp; IF(lookups!$J$2-3 &gt;= 0, REPT(" ",lookups!$J$2-3-5), "")&amp;
      SOURCE!I2390&amp;
" | "&amp; IF(lookups!$K$2-LEN(SOURCE!I2390) &gt;= 0, REPT(" ",lookups!$K$2-LEN(SOURCE!I2390)), "")&amp;
      SOURCE!J2390&amp;      IF(lookups!$L$2-LEN(SOURCE!J2390) &gt;= 0, REPT(" ",lookups!$L$2-LEN(SOURCE!J2390)), "")&amp;
" | "&amp; IF(lookups!$K$2-LEN(SOURCE!I2390) &gt;= 0, REPT(" ",lookups!$K$2-LEN(SOURCE!I2390)), "")&amp;
      SOURCE!K2390&amp;      IF(lookups!$L$2-LEN(SOURCE!K2390) &gt;= 0, REPT(" ",lookups!$M$2-LEN(SOURCE!K2390)), "")&amp;
" | "&amp; SOURCE!L2390&amp;      IF(lookups!$O$2-LEN(SOURCE!L2390) &gt;= 0, REPT(" ",lookups!$O$2-LEN(SOURCE!L2390)), "")&amp;
" | "&amp; SOURCE!M2390&amp;      IF(lookups!$P$2-LEN(SOURCE!M2390) &gt;= 0, REPT(" ",lookups!$P$2-LEN(SOURCE!M2390)), "")&amp;
      "},"&amp;IF(SOURCE!O2390&lt;&gt;"",""&amp;SOURCE!O2390,"")
 )
)
)</f>
        <v/>
      </c>
    </row>
    <row r="2354" spans="1:1" hidden="1">
      <c r="A2354" s="80" t="str">
        <f>IF(AND(OR(SOURCE!A2391="",ISBLANK(SOURCE!A2391)),SOURCE!B2391&gt;0),IF(ISBLANK(SOURCE!C2391),"",SOURCE!C2391),
IF(SOURCE!B2391&lt;0,VLOOKUP(SOURCE!B2391,lookups!A$1:B$25,2,0),
  IF(ISBLANK(SOURCE!B2391),
    "",
    "/* "&amp;TEXT(SOURCE!B2391,"???0")&amp;" *"&amp;
      SOURCE!C2391&amp;", "&amp; IF(lookups!$E$2-LEN(SOURCE!C2391) &gt;= 0, REPT(" ",lookups!$E$2-LEN(SOURCE!C2391)), "")&amp;
      SOURCE!D2391&amp;", "&amp; IF(lookups!$F$2-LEN(SOURCE!D2391) &gt;= 0, REPT(" ",lookups!$F$2-LEN(SOURCE!D2391)), "")&amp;
      SOURCE!E2391&amp;", "&amp; IF(lookups!$G$2-LEN(SOURCE!E2391) &gt;=0, REPT(" ",lookups!$G$2-LEN(SOURCE!E2391)), "")&amp;
      SOURCE!F2391&amp;", "&amp; IF(lookups!$H$2-LEN(SOURCE!F2391) &gt;= 0, REPT(" ",lookups!$H$2-LEN(SOURCE!F2391)+2), "")&amp;"("&amp;
      SUBSTITUTE(TEXT(SOURCE!G2391,"??0"),"  ","")&amp;" &lt;&lt; TAM_MAX_BITS) |"&amp; IF(lookups!$I$2-3 &gt;= 0, REPT(" ",MAX(1,lookups!$I$2-5+4+1-1-LEN(  IF(ISTEXT(SOURCE!H2391),SOURCE!H2391,  SUBSTITUTE(SUBSTITUTE(TEXT(SOURCE!H2391,"????0"),"  ","")," ",""))   ))), "")&amp;
       IF(ISTEXT(SOURCE!H2391),SOURCE!H2391, SUBSTITUTE(SUBSTITUTE(TEXT(SOURCE!H2391,"????0"),"  ","")," ",""))   &amp;","&amp; IF(lookups!$J$2-3 &gt;= 0, REPT(" ",lookups!$J$2-3-5), "")&amp;
      SOURCE!I2391&amp;
" | "&amp; IF(lookups!$K$2-LEN(SOURCE!I2391) &gt;= 0, REPT(" ",lookups!$K$2-LEN(SOURCE!I2391)), "")&amp;
      SOURCE!J2391&amp;      IF(lookups!$L$2-LEN(SOURCE!J2391) &gt;= 0, REPT(" ",lookups!$L$2-LEN(SOURCE!J2391)), "")&amp;
" | "&amp; IF(lookups!$K$2-LEN(SOURCE!I2391) &gt;= 0, REPT(" ",lookups!$K$2-LEN(SOURCE!I2391)), "")&amp;
      SOURCE!K2391&amp;      IF(lookups!$L$2-LEN(SOURCE!K2391) &gt;= 0, REPT(" ",lookups!$M$2-LEN(SOURCE!K2391)), "")&amp;
" | "&amp; SOURCE!L2391&amp;      IF(lookups!$O$2-LEN(SOURCE!L2391) &gt;= 0, REPT(" ",lookups!$O$2-LEN(SOURCE!L2391)), "")&amp;
" | "&amp; SOURCE!M2391&amp;      IF(lookups!$P$2-LEN(SOURCE!M2391) &gt;= 0, REPT(" ",lookups!$P$2-LEN(SOURCE!M2391)), "")&amp;
      "},"&amp;IF(SOURCE!O2391&lt;&gt;"",""&amp;SOURCE!O2391,"")
 )
)
)</f>
        <v/>
      </c>
    </row>
    <row r="2355" spans="1:1" hidden="1">
      <c r="A2355" s="80" t="str">
        <f>IF(AND(OR(SOURCE!A2392="",ISBLANK(SOURCE!A2392)),SOURCE!B2392&gt;0),IF(ISBLANK(SOURCE!C2392),"",SOURCE!C2392),
IF(SOURCE!B2392&lt;0,VLOOKUP(SOURCE!B2392,lookups!A$1:B$25,2,0),
  IF(ISBLANK(SOURCE!B2392),
    "",
    "/* "&amp;TEXT(SOURCE!B2392,"???0")&amp;" *"&amp;
      SOURCE!C2392&amp;", "&amp; IF(lookups!$E$2-LEN(SOURCE!C2392) &gt;= 0, REPT(" ",lookups!$E$2-LEN(SOURCE!C2392)), "")&amp;
      SOURCE!D2392&amp;", "&amp; IF(lookups!$F$2-LEN(SOURCE!D2392) &gt;= 0, REPT(" ",lookups!$F$2-LEN(SOURCE!D2392)), "")&amp;
      SOURCE!E2392&amp;", "&amp; IF(lookups!$G$2-LEN(SOURCE!E2392) &gt;=0, REPT(" ",lookups!$G$2-LEN(SOURCE!E2392)), "")&amp;
      SOURCE!F2392&amp;", "&amp; IF(lookups!$H$2-LEN(SOURCE!F2392) &gt;= 0, REPT(" ",lookups!$H$2-LEN(SOURCE!F2392)+2), "")&amp;"("&amp;
      SUBSTITUTE(TEXT(SOURCE!G2392,"??0"),"  ","")&amp;" &lt;&lt; TAM_MAX_BITS) |"&amp; IF(lookups!$I$2-3 &gt;= 0, REPT(" ",MAX(1,lookups!$I$2-5+4+1-1-LEN(  IF(ISTEXT(SOURCE!H2392),SOURCE!H2392,  SUBSTITUTE(SUBSTITUTE(TEXT(SOURCE!H2392,"????0"),"  ","")," ",""))   ))), "")&amp;
       IF(ISTEXT(SOURCE!H2392),SOURCE!H2392, SUBSTITUTE(SUBSTITUTE(TEXT(SOURCE!H2392,"????0"),"  ","")," ",""))   &amp;","&amp; IF(lookups!$J$2-3 &gt;= 0, REPT(" ",lookups!$J$2-3-5), "")&amp;
      SOURCE!I2392&amp;
" | "&amp; IF(lookups!$K$2-LEN(SOURCE!I2392) &gt;= 0, REPT(" ",lookups!$K$2-LEN(SOURCE!I2392)), "")&amp;
      SOURCE!J2392&amp;      IF(lookups!$L$2-LEN(SOURCE!J2392) &gt;= 0, REPT(" ",lookups!$L$2-LEN(SOURCE!J2392)), "")&amp;
" | "&amp; IF(lookups!$K$2-LEN(SOURCE!I2392) &gt;= 0, REPT(" ",lookups!$K$2-LEN(SOURCE!I2392)), "")&amp;
      SOURCE!K2392&amp;      IF(lookups!$L$2-LEN(SOURCE!K2392) &gt;= 0, REPT(" ",lookups!$M$2-LEN(SOURCE!K2392)), "")&amp;
" | "&amp; SOURCE!L2392&amp;      IF(lookups!$O$2-LEN(SOURCE!L2392) &gt;= 0, REPT(" ",lookups!$O$2-LEN(SOURCE!L2392)), "")&amp;
" | "&amp; SOURCE!M2392&amp;      IF(lookups!$P$2-LEN(SOURCE!M2392) &gt;= 0, REPT(" ",lookups!$P$2-LEN(SOURCE!M2392)), "")&amp;
      "},"&amp;IF(SOURCE!O2392&lt;&gt;"",""&amp;SOURCE!O2392,"")
 )
)
)</f>
        <v/>
      </c>
    </row>
    <row r="2356" spans="1:1" hidden="1">
      <c r="A2356" s="80" t="str">
        <f>IF(AND(OR(SOURCE!A2393="",ISBLANK(SOURCE!A2393)),SOURCE!B2393&gt;0),IF(ISBLANK(SOURCE!C2393),"",SOURCE!C2393),
IF(SOURCE!B2393&lt;0,VLOOKUP(SOURCE!B2393,lookups!A$1:B$25,2,0),
  IF(ISBLANK(SOURCE!B2393),
    "",
    "/* "&amp;TEXT(SOURCE!B2393,"???0")&amp;" *"&amp;
      SOURCE!C2393&amp;", "&amp; IF(lookups!$E$2-LEN(SOURCE!C2393) &gt;= 0, REPT(" ",lookups!$E$2-LEN(SOURCE!C2393)), "")&amp;
      SOURCE!D2393&amp;", "&amp; IF(lookups!$F$2-LEN(SOURCE!D2393) &gt;= 0, REPT(" ",lookups!$F$2-LEN(SOURCE!D2393)), "")&amp;
      SOURCE!E2393&amp;", "&amp; IF(lookups!$G$2-LEN(SOURCE!E2393) &gt;=0, REPT(" ",lookups!$G$2-LEN(SOURCE!E2393)), "")&amp;
      SOURCE!F2393&amp;", "&amp; IF(lookups!$H$2-LEN(SOURCE!F2393) &gt;= 0, REPT(" ",lookups!$H$2-LEN(SOURCE!F2393)+2), "")&amp;"("&amp;
      SUBSTITUTE(TEXT(SOURCE!G2393,"??0"),"  ","")&amp;" &lt;&lt; TAM_MAX_BITS) |"&amp; IF(lookups!$I$2-3 &gt;= 0, REPT(" ",MAX(1,lookups!$I$2-5+4+1-1-LEN(  IF(ISTEXT(SOURCE!H2393),SOURCE!H2393,  SUBSTITUTE(SUBSTITUTE(TEXT(SOURCE!H2393,"????0"),"  ","")," ",""))   ))), "")&amp;
       IF(ISTEXT(SOURCE!H2393),SOURCE!H2393, SUBSTITUTE(SUBSTITUTE(TEXT(SOURCE!H2393,"????0"),"  ","")," ",""))   &amp;","&amp; IF(lookups!$J$2-3 &gt;= 0, REPT(" ",lookups!$J$2-3-5), "")&amp;
      SOURCE!I2393&amp;
" | "&amp; IF(lookups!$K$2-LEN(SOURCE!I2393) &gt;= 0, REPT(" ",lookups!$K$2-LEN(SOURCE!I2393)), "")&amp;
      SOURCE!J2393&amp;      IF(lookups!$L$2-LEN(SOURCE!J2393) &gt;= 0, REPT(" ",lookups!$L$2-LEN(SOURCE!J2393)), "")&amp;
" | "&amp; IF(lookups!$K$2-LEN(SOURCE!I2393) &gt;= 0, REPT(" ",lookups!$K$2-LEN(SOURCE!I2393)), "")&amp;
      SOURCE!K2393&amp;      IF(lookups!$L$2-LEN(SOURCE!K2393) &gt;= 0, REPT(" ",lookups!$M$2-LEN(SOURCE!K2393)), "")&amp;
" | "&amp; SOURCE!L2393&amp;      IF(lookups!$O$2-LEN(SOURCE!L2393) &gt;= 0, REPT(" ",lookups!$O$2-LEN(SOURCE!L2393)), "")&amp;
" | "&amp; SOURCE!M2393&amp;      IF(lookups!$P$2-LEN(SOURCE!M2393) &gt;= 0, REPT(" ",lookups!$P$2-LEN(SOURCE!M2393)), "")&amp;
      "},"&amp;IF(SOURCE!O2393&lt;&gt;"",""&amp;SOURCE!O2393,"")
 )
)
)</f>
        <v/>
      </c>
    </row>
    <row r="2357" spans="1:1" hidden="1">
      <c r="A2357" s="80" t="str">
        <f>IF(AND(OR(SOURCE!A2394="",ISBLANK(SOURCE!A2394)),SOURCE!B2394&gt;0),IF(ISBLANK(SOURCE!C2394),"",SOURCE!C2394),
IF(SOURCE!B2394&lt;0,VLOOKUP(SOURCE!B2394,lookups!A$1:B$25,2,0),
  IF(ISBLANK(SOURCE!B2394),
    "",
    "/* "&amp;TEXT(SOURCE!B2394,"???0")&amp;" *"&amp;
      SOURCE!C2394&amp;", "&amp; IF(lookups!$E$2-LEN(SOURCE!C2394) &gt;= 0, REPT(" ",lookups!$E$2-LEN(SOURCE!C2394)), "")&amp;
      SOURCE!D2394&amp;", "&amp; IF(lookups!$F$2-LEN(SOURCE!D2394) &gt;= 0, REPT(" ",lookups!$F$2-LEN(SOURCE!D2394)), "")&amp;
      SOURCE!E2394&amp;", "&amp; IF(lookups!$G$2-LEN(SOURCE!E2394) &gt;=0, REPT(" ",lookups!$G$2-LEN(SOURCE!E2394)), "")&amp;
      SOURCE!F2394&amp;", "&amp; IF(lookups!$H$2-LEN(SOURCE!F2394) &gt;= 0, REPT(" ",lookups!$H$2-LEN(SOURCE!F2394)+2), "")&amp;"("&amp;
      SUBSTITUTE(TEXT(SOURCE!G2394,"??0"),"  ","")&amp;" &lt;&lt; TAM_MAX_BITS) |"&amp; IF(lookups!$I$2-3 &gt;= 0, REPT(" ",MAX(1,lookups!$I$2-5+4+1-1-LEN(  IF(ISTEXT(SOURCE!H2394),SOURCE!H2394,  SUBSTITUTE(SUBSTITUTE(TEXT(SOURCE!H2394,"????0"),"  ","")," ",""))   ))), "")&amp;
       IF(ISTEXT(SOURCE!H2394),SOURCE!H2394, SUBSTITUTE(SUBSTITUTE(TEXT(SOURCE!H2394,"????0"),"  ","")," ",""))   &amp;","&amp; IF(lookups!$J$2-3 &gt;= 0, REPT(" ",lookups!$J$2-3-5), "")&amp;
      SOURCE!I2394&amp;
" | "&amp; IF(lookups!$K$2-LEN(SOURCE!I2394) &gt;= 0, REPT(" ",lookups!$K$2-LEN(SOURCE!I2394)), "")&amp;
      SOURCE!J2394&amp;      IF(lookups!$L$2-LEN(SOURCE!J2394) &gt;= 0, REPT(" ",lookups!$L$2-LEN(SOURCE!J2394)), "")&amp;
" | "&amp; IF(lookups!$K$2-LEN(SOURCE!I2394) &gt;= 0, REPT(" ",lookups!$K$2-LEN(SOURCE!I2394)), "")&amp;
      SOURCE!K2394&amp;      IF(lookups!$L$2-LEN(SOURCE!K2394) &gt;= 0, REPT(" ",lookups!$M$2-LEN(SOURCE!K2394)), "")&amp;
" | "&amp; SOURCE!L2394&amp;      IF(lookups!$O$2-LEN(SOURCE!L2394) &gt;= 0, REPT(" ",lookups!$O$2-LEN(SOURCE!L2394)), "")&amp;
" | "&amp; SOURCE!M2394&amp;      IF(lookups!$P$2-LEN(SOURCE!M2394) &gt;= 0, REPT(" ",lookups!$P$2-LEN(SOURCE!M2394)), "")&amp;
      "},"&amp;IF(SOURCE!O2394&lt;&gt;"",""&amp;SOURCE!O2394,"")
 )
)
)</f>
        <v/>
      </c>
    </row>
    <row r="2358" spans="1:1" hidden="1">
      <c r="A2358" s="80" t="str">
        <f>IF(AND(OR(SOURCE!A2395="",ISBLANK(SOURCE!A2395)),SOURCE!B2395&gt;0),IF(ISBLANK(SOURCE!C2395),"",SOURCE!C2395),
IF(SOURCE!B2395&lt;0,VLOOKUP(SOURCE!B2395,lookups!A$1:B$25,2,0),
  IF(ISBLANK(SOURCE!B2395),
    "",
    "/* "&amp;TEXT(SOURCE!B2395,"???0")&amp;" *"&amp;
      SOURCE!C2395&amp;", "&amp; IF(lookups!$E$2-LEN(SOURCE!C2395) &gt;= 0, REPT(" ",lookups!$E$2-LEN(SOURCE!C2395)), "")&amp;
      SOURCE!D2395&amp;", "&amp; IF(lookups!$F$2-LEN(SOURCE!D2395) &gt;= 0, REPT(" ",lookups!$F$2-LEN(SOURCE!D2395)), "")&amp;
      SOURCE!E2395&amp;", "&amp; IF(lookups!$G$2-LEN(SOURCE!E2395) &gt;=0, REPT(" ",lookups!$G$2-LEN(SOURCE!E2395)), "")&amp;
      SOURCE!F2395&amp;", "&amp; IF(lookups!$H$2-LEN(SOURCE!F2395) &gt;= 0, REPT(" ",lookups!$H$2-LEN(SOURCE!F2395)+2), "")&amp;"("&amp;
      SUBSTITUTE(TEXT(SOURCE!G2395,"??0"),"  ","")&amp;" &lt;&lt; TAM_MAX_BITS) |"&amp; IF(lookups!$I$2-3 &gt;= 0, REPT(" ",MAX(1,lookups!$I$2-5+4+1-1-LEN(  IF(ISTEXT(SOURCE!H2395),SOURCE!H2395,  SUBSTITUTE(SUBSTITUTE(TEXT(SOURCE!H2395,"????0"),"  ","")," ",""))   ))), "")&amp;
       IF(ISTEXT(SOURCE!H2395),SOURCE!H2395, SUBSTITUTE(SUBSTITUTE(TEXT(SOURCE!H2395,"????0"),"  ","")," ",""))   &amp;","&amp; IF(lookups!$J$2-3 &gt;= 0, REPT(" ",lookups!$J$2-3-5), "")&amp;
      SOURCE!I2395&amp;
" | "&amp; IF(lookups!$K$2-LEN(SOURCE!I2395) &gt;= 0, REPT(" ",lookups!$K$2-LEN(SOURCE!I2395)), "")&amp;
      SOURCE!J2395&amp;      IF(lookups!$L$2-LEN(SOURCE!J2395) &gt;= 0, REPT(" ",lookups!$L$2-LEN(SOURCE!J2395)), "")&amp;
" | "&amp; IF(lookups!$K$2-LEN(SOURCE!I2395) &gt;= 0, REPT(" ",lookups!$K$2-LEN(SOURCE!I2395)), "")&amp;
      SOURCE!K2395&amp;      IF(lookups!$L$2-LEN(SOURCE!K2395) &gt;= 0, REPT(" ",lookups!$M$2-LEN(SOURCE!K2395)), "")&amp;
" | "&amp; SOURCE!L2395&amp;      IF(lookups!$O$2-LEN(SOURCE!L2395) &gt;= 0, REPT(" ",lookups!$O$2-LEN(SOURCE!L2395)), "")&amp;
" | "&amp; SOURCE!M2395&amp;      IF(lookups!$P$2-LEN(SOURCE!M2395) &gt;= 0, REPT(" ",lookups!$P$2-LEN(SOURCE!M2395)), "")&amp;
      "},"&amp;IF(SOURCE!O2395&lt;&gt;"",""&amp;SOURCE!O2395,"")
 )
)
)</f>
        <v/>
      </c>
    </row>
    <row r="2359" spans="1:1" hidden="1">
      <c r="A2359" s="80" t="str">
        <f>IF(AND(OR(SOURCE!A2396="",ISBLANK(SOURCE!A2396)),SOURCE!B2396&gt;0),IF(ISBLANK(SOURCE!C2396),"",SOURCE!C2396),
IF(SOURCE!B2396&lt;0,VLOOKUP(SOURCE!B2396,lookups!A$1:B$25,2,0),
  IF(ISBLANK(SOURCE!B2396),
    "",
    "/* "&amp;TEXT(SOURCE!B2396,"???0")&amp;" *"&amp;
      SOURCE!C2396&amp;", "&amp; IF(lookups!$E$2-LEN(SOURCE!C2396) &gt;= 0, REPT(" ",lookups!$E$2-LEN(SOURCE!C2396)), "")&amp;
      SOURCE!D2396&amp;", "&amp; IF(lookups!$F$2-LEN(SOURCE!D2396) &gt;= 0, REPT(" ",lookups!$F$2-LEN(SOURCE!D2396)), "")&amp;
      SOURCE!E2396&amp;", "&amp; IF(lookups!$G$2-LEN(SOURCE!E2396) &gt;=0, REPT(" ",lookups!$G$2-LEN(SOURCE!E2396)), "")&amp;
      SOURCE!F2396&amp;", "&amp; IF(lookups!$H$2-LEN(SOURCE!F2396) &gt;= 0, REPT(" ",lookups!$H$2-LEN(SOURCE!F2396)+2), "")&amp;"("&amp;
      SUBSTITUTE(TEXT(SOURCE!G2396,"??0"),"  ","")&amp;" &lt;&lt; TAM_MAX_BITS) |"&amp; IF(lookups!$I$2-3 &gt;= 0, REPT(" ",MAX(1,lookups!$I$2-5+4+1-1-LEN(  IF(ISTEXT(SOURCE!H2396),SOURCE!H2396,  SUBSTITUTE(SUBSTITUTE(TEXT(SOURCE!H2396,"????0"),"  ","")," ",""))   ))), "")&amp;
       IF(ISTEXT(SOURCE!H2396),SOURCE!H2396, SUBSTITUTE(SUBSTITUTE(TEXT(SOURCE!H2396,"????0"),"  ","")," ",""))   &amp;","&amp; IF(lookups!$J$2-3 &gt;= 0, REPT(" ",lookups!$J$2-3-5), "")&amp;
      SOURCE!I2396&amp;
" | "&amp; IF(lookups!$K$2-LEN(SOURCE!I2396) &gt;= 0, REPT(" ",lookups!$K$2-LEN(SOURCE!I2396)), "")&amp;
      SOURCE!J2396&amp;      IF(lookups!$L$2-LEN(SOURCE!J2396) &gt;= 0, REPT(" ",lookups!$L$2-LEN(SOURCE!J2396)), "")&amp;
" | "&amp; IF(lookups!$K$2-LEN(SOURCE!I2396) &gt;= 0, REPT(" ",lookups!$K$2-LEN(SOURCE!I2396)), "")&amp;
      SOURCE!K2396&amp;      IF(lookups!$L$2-LEN(SOURCE!K2396) &gt;= 0, REPT(" ",lookups!$M$2-LEN(SOURCE!K2396)), "")&amp;
" | "&amp; SOURCE!L2396&amp;      IF(lookups!$O$2-LEN(SOURCE!L2396) &gt;= 0, REPT(" ",lookups!$O$2-LEN(SOURCE!L2396)), "")&amp;
" | "&amp; SOURCE!M2396&amp;      IF(lookups!$P$2-LEN(SOURCE!M2396) &gt;= 0, REPT(" ",lookups!$P$2-LEN(SOURCE!M2396)), "")&amp;
      "},"&amp;IF(SOURCE!O2396&lt;&gt;"",""&amp;SOURCE!O2396,"")
 )
)
)</f>
        <v/>
      </c>
    </row>
    <row r="2360" spans="1:1" hidden="1">
      <c r="A2360" s="80" t="str">
        <f>IF(AND(OR(SOURCE!A2397="",ISBLANK(SOURCE!A2397)),SOURCE!B2397&gt;0),IF(ISBLANK(SOURCE!C2397),"",SOURCE!C2397),
IF(SOURCE!B2397&lt;0,VLOOKUP(SOURCE!B2397,lookups!A$1:B$25,2,0),
  IF(ISBLANK(SOURCE!B2397),
    "",
    "/* "&amp;TEXT(SOURCE!B2397,"???0")&amp;" *"&amp;
      SOURCE!C2397&amp;", "&amp; IF(lookups!$E$2-LEN(SOURCE!C2397) &gt;= 0, REPT(" ",lookups!$E$2-LEN(SOURCE!C2397)), "")&amp;
      SOURCE!D2397&amp;", "&amp; IF(lookups!$F$2-LEN(SOURCE!D2397) &gt;= 0, REPT(" ",lookups!$F$2-LEN(SOURCE!D2397)), "")&amp;
      SOURCE!E2397&amp;", "&amp; IF(lookups!$G$2-LEN(SOURCE!E2397) &gt;=0, REPT(" ",lookups!$G$2-LEN(SOURCE!E2397)), "")&amp;
      SOURCE!F2397&amp;", "&amp; IF(lookups!$H$2-LEN(SOURCE!F2397) &gt;= 0, REPT(" ",lookups!$H$2-LEN(SOURCE!F2397)+2), "")&amp;"("&amp;
      SUBSTITUTE(TEXT(SOURCE!G2397,"??0"),"  ","")&amp;" &lt;&lt; TAM_MAX_BITS) |"&amp; IF(lookups!$I$2-3 &gt;= 0, REPT(" ",MAX(1,lookups!$I$2-5+4+1-1-LEN(  IF(ISTEXT(SOURCE!H2397),SOURCE!H2397,  SUBSTITUTE(SUBSTITUTE(TEXT(SOURCE!H2397,"????0"),"  ","")," ",""))   ))), "")&amp;
       IF(ISTEXT(SOURCE!H2397),SOURCE!H2397, SUBSTITUTE(SUBSTITUTE(TEXT(SOURCE!H2397,"????0"),"  ","")," ",""))   &amp;","&amp; IF(lookups!$J$2-3 &gt;= 0, REPT(" ",lookups!$J$2-3-5), "")&amp;
      SOURCE!I2397&amp;
" | "&amp; IF(lookups!$K$2-LEN(SOURCE!I2397) &gt;= 0, REPT(" ",lookups!$K$2-LEN(SOURCE!I2397)), "")&amp;
      SOURCE!J2397&amp;      IF(lookups!$L$2-LEN(SOURCE!J2397) &gt;= 0, REPT(" ",lookups!$L$2-LEN(SOURCE!J2397)), "")&amp;
" | "&amp; IF(lookups!$K$2-LEN(SOURCE!I2397) &gt;= 0, REPT(" ",lookups!$K$2-LEN(SOURCE!I2397)), "")&amp;
      SOURCE!K2397&amp;      IF(lookups!$L$2-LEN(SOURCE!K2397) &gt;= 0, REPT(" ",lookups!$M$2-LEN(SOURCE!K2397)), "")&amp;
" | "&amp; SOURCE!L2397&amp;      IF(lookups!$O$2-LEN(SOURCE!L2397) &gt;= 0, REPT(" ",lookups!$O$2-LEN(SOURCE!L2397)), "")&amp;
" | "&amp; SOURCE!M2397&amp;      IF(lookups!$P$2-LEN(SOURCE!M2397) &gt;= 0, REPT(" ",lookups!$P$2-LEN(SOURCE!M2397)), "")&amp;
      "},"&amp;IF(SOURCE!O2397&lt;&gt;"",""&amp;SOURCE!O2397,"")
 )
)
)</f>
        <v/>
      </c>
    </row>
    <row r="2361" spans="1:1" hidden="1">
      <c r="A2361" s="80" t="str">
        <f>IF(AND(OR(SOURCE!A2398="",ISBLANK(SOURCE!A2398)),SOURCE!B2398&gt;0),IF(ISBLANK(SOURCE!C2398),"",SOURCE!C2398),
IF(SOURCE!B2398&lt;0,VLOOKUP(SOURCE!B2398,lookups!A$1:B$25,2,0),
  IF(ISBLANK(SOURCE!B2398),
    "",
    "/* "&amp;TEXT(SOURCE!B2398,"???0")&amp;" *"&amp;
      SOURCE!C2398&amp;", "&amp; IF(lookups!$E$2-LEN(SOURCE!C2398) &gt;= 0, REPT(" ",lookups!$E$2-LEN(SOURCE!C2398)), "")&amp;
      SOURCE!D2398&amp;", "&amp; IF(lookups!$F$2-LEN(SOURCE!D2398) &gt;= 0, REPT(" ",lookups!$F$2-LEN(SOURCE!D2398)), "")&amp;
      SOURCE!E2398&amp;", "&amp; IF(lookups!$G$2-LEN(SOURCE!E2398) &gt;=0, REPT(" ",lookups!$G$2-LEN(SOURCE!E2398)), "")&amp;
      SOURCE!F2398&amp;", "&amp; IF(lookups!$H$2-LEN(SOURCE!F2398) &gt;= 0, REPT(" ",lookups!$H$2-LEN(SOURCE!F2398)+2), "")&amp;"("&amp;
      SUBSTITUTE(TEXT(SOURCE!G2398,"??0"),"  ","")&amp;" &lt;&lt; TAM_MAX_BITS) |"&amp; IF(lookups!$I$2-3 &gt;= 0, REPT(" ",MAX(1,lookups!$I$2-5+4+1-1-LEN(  IF(ISTEXT(SOURCE!H2398),SOURCE!H2398,  SUBSTITUTE(SUBSTITUTE(TEXT(SOURCE!H2398,"????0"),"  ","")," ",""))   ))), "")&amp;
       IF(ISTEXT(SOURCE!H2398),SOURCE!H2398, SUBSTITUTE(SUBSTITUTE(TEXT(SOURCE!H2398,"????0"),"  ","")," ",""))   &amp;","&amp; IF(lookups!$J$2-3 &gt;= 0, REPT(" ",lookups!$J$2-3-5), "")&amp;
      SOURCE!I2398&amp;
" | "&amp; IF(lookups!$K$2-LEN(SOURCE!I2398) &gt;= 0, REPT(" ",lookups!$K$2-LEN(SOURCE!I2398)), "")&amp;
      SOURCE!J2398&amp;      IF(lookups!$L$2-LEN(SOURCE!J2398) &gt;= 0, REPT(" ",lookups!$L$2-LEN(SOURCE!J2398)), "")&amp;
" | "&amp; IF(lookups!$K$2-LEN(SOURCE!I2398) &gt;= 0, REPT(" ",lookups!$K$2-LEN(SOURCE!I2398)), "")&amp;
      SOURCE!K2398&amp;      IF(lookups!$L$2-LEN(SOURCE!K2398) &gt;= 0, REPT(" ",lookups!$M$2-LEN(SOURCE!K2398)), "")&amp;
" | "&amp; SOURCE!L2398&amp;      IF(lookups!$O$2-LEN(SOURCE!L2398) &gt;= 0, REPT(" ",lookups!$O$2-LEN(SOURCE!L2398)), "")&amp;
" | "&amp; SOURCE!M2398&amp;      IF(lookups!$P$2-LEN(SOURCE!M2398) &gt;= 0, REPT(" ",lookups!$P$2-LEN(SOURCE!M2398)), "")&amp;
      "},"&amp;IF(SOURCE!O2398&lt;&gt;"",""&amp;SOURCE!O2398,"")
 )
)
)</f>
        <v/>
      </c>
    </row>
    <row r="2362" spans="1:1" hidden="1">
      <c r="A2362" s="80" t="str">
        <f>IF(AND(OR(SOURCE!A2399="",ISBLANK(SOURCE!A2399)),SOURCE!B2399&gt;0),IF(ISBLANK(SOURCE!C2399),"",SOURCE!C2399),
IF(SOURCE!B2399&lt;0,VLOOKUP(SOURCE!B2399,lookups!A$1:B$25,2,0),
  IF(ISBLANK(SOURCE!B2399),
    "",
    "/* "&amp;TEXT(SOURCE!B2399,"???0")&amp;" *"&amp;
      SOURCE!C2399&amp;", "&amp; IF(lookups!$E$2-LEN(SOURCE!C2399) &gt;= 0, REPT(" ",lookups!$E$2-LEN(SOURCE!C2399)), "")&amp;
      SOURCE!D2399&amp;", "&amp; IF(lookups!$F$2-LEN(SOURCE!D2399) &gt;= 0, REPT(" ",lookups!$F$2-LEN(SOURCE!D2399)), "")&amp;
      SOURCE!E2399&amp;", "&amp; IF(lookups!$G$2-LEN(SOURCE!E2399) &gt;=0, REPT(" ",lookups!$G$2-LEN(SOURCE!E2399)), "")&amp;
      SOURCE!F2399&amp;", "&amp; IF(lookups!$H$2-LEN(SOURCE!F2399) &gt;= 0, REPT(" ",lookups!$H$2-LEN(SOURCE!F2399)+2), "")&amp;"("&amp;
      SUBSTITUTE(TEXT(SOURCE!G2399,"??0"),"  ","")&amp;" &lt;&lt; TAM_MAX_BITS) |"&amp; IF(lookups!$I$2-3 &gt;= 0, REPT(" ",MAX(1,lookups!$I$2-5+4+1-1-LEN(  IF(ISTEXT(SOURCE!H2399),SOURCE!H2399,  SUBSTITUTE(SUBSTITUTE(TEXT(SOURCE!H2399,"????0"),"  ","")," ",""))   ))), "")&amp;
       IF(ISTEXT(SOURCE!H2399),SOURCE!H2399, SUBSTITUTE(SUBSTITUTE(TEXT(SOURCE!H2399,"????0"),"  ","")," ",""))   &amp;","&amp; IF(lookups!$J$2-3 &gt;= 0, REPT(" ",lookups!$J$2-3-5), "")&amp;
      SOURCE!I2399&amp;
" | "&amp; IF(lookups!$K$2-LEN(SOURCE!I2399) &gt;= 0, REPT(" ",lookups!$K$2-LEN(SOURCE!I2399)), "")&amp;
      SOURCE!J2399&amp;      IF(lookups!$L$2-LEN(SOURCE!J2399) &gt;= 0, REPT(" ",lookups!$L$2-LEN(SOURCE!J2399)), "")&amp;
" | "&amp; IF(lookups!$K$2-LEN(SOURCE!I2399) &gt;= 0, REPT(" ",lookups!$K$2-LEN(SOURCE!I2399)), "")&amp;
      SOURCE!K2399&amp;      IF(lookups!$L$2-LEN(SOURCE!K2399) &gt;= 0, REPT(" ",lookups!$M$2-LEN(SOURCE!K2399)), "")&amp;
" | "&amp; SOURCE!L2399&amp;      IF(lookups!$O$2-LEN(SOURCE!L2399) &gt;= 0, REPT(" ",lookups!$O$2-LEN(SOURCE!L2399)), "")&amp;
" | "&amp; SOURCE!M2399&amp;      IF(lookups!$P$2-LEN(SOURCE!M2399) &gt;= 0, REPT(" ",lookups!$P$2-LEN(SOURCE!M2399)), "")&amp;
      "},"&amp;IF(SOURCE!O2399&lt;&gt;"",""&amp;SOURCE!O2399,"")
 )
)
)</f>
        <v/>
      </c>
    </row>
    <row r="2363" spans="1:1" hidden="1">
      <c r="A2363" s="80" t="str">
        <f>IF(AND(OR(SOURCE!A2400="",ISBLANK(SOURCE!A2400)),SOURCE!B2400&gt;0),IF(ISBLANK(SOURCE!C2400),"",SOURCE!C2400),
IF(SOURCE!B2400&lt;0,VLOOKUP(SOURCE!B2400,lookups!A$1:B$25,2,0),
  IF(ISBLANK(SOURCE!B2400),
    "",
    "/* "&amp;TEXT(SOURCE!B2400,"???0")&amp;" *"&amp;
      SOURCE!C2400&amp;", "&amp; IF(lookups!$E$2-LEN(SOURCE!C2400) &gt;= 0, REPT(" ",lookups!$E$2-LEN(SOURCE!C2400)), "")&amp;
      SOURCE!D2400&amp;", "&amp; IF(lookups!$F$2-LEN(SOURCE!D2400) &gt;= 0, REPT(" ",lookups!$F$2-LEN(SOURCE!D2400)), "")&amp;
      SOURCE!E2400&amp;", "&amp; IF(lookups!$G$2-LEN(SOURCE!E2400) &gt;=0, REPT(" ",lookups!$G$2-LEN(SOURCE!E2400)), "")&amp;
      SOURCE!F2400&amp;", "&amp; IF(lookups!$H$2-LEN(SOURCE!F2400) &gt;= 0, REPT(" ",lookups!$H$2-LEN(SOURCE!F2400)+2), "")&amp;"("&amp;
      SUBSTITUTE(TEXT(SOURCE!G2400,"??0"),"  ","")&amp;" &lt;&lt; TAM_MAX_BITS) |"&amp; IF(lookups!$I$2-3 &gt;= 0, REPT(" ",MAX(1,lookups!$I$2-5+4+1-1-LEN(  IF(ISTEXT(SOURCE!H2400),SOURCE!H2400,  SUBSTITUTE(SUBSTITUTE(TEXT(SOURCE!H2400,"????0"),"  ","")," ",""))   ))), "")&amp;
       IF(ISTEXT(SOURCE!H2400),SOURCE!H2400, SUBSTITUTE(SUBSTITUTE(TEXT(SOURCE!H2400,"????0"),"  ","")," ",""))   &amp;","&amp; IF(lookups!$J$2-3 &gt;= 0, REPT(" ",lookups!$J$2-3-5), "")&amp;
      SOURCE!I2400&amp;
" | "&amp; IF(lookups!$K$2-LEN(SOURCE!I2400) &gt;= 0, REPT(" ",lookups!$K$2-LEN(SOURCE!I2400)), "")&amp;
      SOURCE!J2400&amp;      IF(lookups!$L$2-LEN(SOURCE!J2400) &gt;= 0, REPT(" ",lookups!$L$2-LEN(SOURCE!J2400)), "")&amp;
" | "&amp; IF(lookups!$K$2-LEN(SOURCE!I2400) &gt;= 0, REPT(" ",lookups!$K$2-LEN(SOURCE!I2400)), "")&amp;
      SOURCE!K2400&amp;      IF(lookups!$L$2-LEN(SOURCE!K2400) &gt;= 0, REPT(" ",lookups!$M$2-LEN(SOURCE!K2400)), "")&amp;
" | "&amp; SOURCE!L2400&amp;      IF(lookups!$O$2-LEN(SOURCE!L2400) &gt;= 0, REPT(" ",lookups!$O$2-LEN(SOURCE!L2400)), "")&amp;
" | "&amp; SOURCE!M2400&amp;      IF(lookups!$P$2-LEN(SOURCE!M2400) &gt;= 0, REPT(" ",lookups!$P$2-LEN(SOURCE!M2400)), "")&amp;
      "},"&amp;IF(SOURCE!O2400&lt;&gt;"",""&amp;SOURCE!O2400,"")
 )
)
)</f>
        <v/>
      </c>
    </row>
    <row r="2364" spans="1:1" hidden="1">
      <c r="A2364" s="80" t="str">
        <f>IF(AND(OR(SOURCE!A2401="",ISBLANK(SOURCE!A2401)),SOURCE!B2401&gt;0),IF(ISBLANK(SOURCE!C2401),"",SOURCE!C2401),
IF(SOURCE!B2401&lt;0,VLOOKUP(SOURCE!B2401,lookups!A$1:B$25,2,0),
  IF(ISBLANK(SOURCE!B2401),
    "",
    "/* "&amp;TEXT(SOURCE!B2401,"???0")&amp;" *"&amp;
      SOURCE!C2401&amp;", "&amp; IF(lookups!$E$2-LEN(SOURCE!C2401) &gt;= 0, REPT(" ",lookups!$E$2-LEN(SOURCE!C2401)), "")&amp;
      SOURCE!D2401&amp;", "&amp; IF(lookups!$F$2-LEN(SOURCE!D2401) &gt;= 0, REPT(" ",lookups!$F$2-LEN(SOURCE!D2401)), "")&amp;
      SOURCE!E2401&amp;", "&amp; IF(lookups!$G$2-LEN(SOURCE!E2401) &gt;=0, REPT(" ",lookups!$G$2-LEN(SOURCE!E2401)), "")&amp;
      SOURCE!F2401&amp;", "&amp; IF(lookups!$H$2-LEN(SOURCE!F2401) &gt;= 0, REPT(" ",lookups!$H$2-LEN(SOURCE!F2401)+2), "")&amp;"("&amp;
      SUBSTITUTE(TEXT(SOURCE!G2401,"??0"),"  ","")&amp;" &lt;&lt; TAM_MAX_BITS) |"&amp; IF(lookups!$I$2-3 &gt;= 0, REPT(" ",MAX(1,lookups!$I$2-5+4+1-1-LEN(  IF(ISTEXT(SOURCE!H2401),SOURCE!H2401,  SUBSTITUTE(SUBSTITUTE(TEXT(SOURCE!H2401,"????0"),"  ","")," ",""))   ))), "")&amp;
       IF(ISTEXT(SOURCE!H2401),SOURCE!H2401, SUBSTITUTE(SUBSTITUTE(TEXT(SOURCE!H2401,"????0"),"  ","")," ",""))   &amp;","&amp; IF(lookups!$J$2-3 &gt;= 0, REPT(" ",lookups!$J$2-3-5), "")&amp;
      SOURCE!I2401&amp;
" | "&amp; IF(lookups!$K$2-LEN(SOURCE!I2401) &gt;= 0, REPT(" ",lookups!$K$2-LEN(SOURCE!I2401)), "")&amp;
      SOURCE!J2401&amp;      IF(lookups!$L$2-LEN(SOURCE!J2401) &gt;= 0, REPT(" ",lookups!$L$2-LEN(SOURCE!J2401)), "")&amp;
" | "&amp; IF(lookups!$K$2-LEN(SOURCE!I2401) &gt;= 0, REPT(" ",lookups!$K$2-LEN(SOURCE!I2401)), "")&amp;
      SOURCE!K2401&amp;      IF(lookups!$L$2-LEN(SOURCE!K2401) &gt;= 0, REPT(" ",lookups!$M$2-LEN(SOURCE!K2401)), "")&amp;
" | "&amp; SOURCE!L2401&amp;      IF(lookups!$O$2-LEN(SOURCE!L2401) &gt;= 0, REPT(" ",lookups!$O$2-LEN(SOURCE!L2401)), "")&amp;
" | "&amp; SOURCE!M2401&amp;      IF(lookups!$P$2-LEN(SOURCE!M2401) &gt;= 0, REPT(" ",lookups!$P$2-LEN(SOURCE!M2401)), "")&amp;
      "},"&amp;IF(SOURCE!O2401&lt;&gt;"",""&amp;SOURCE!O2401,"")
 )
)
)</f>
        <v/>
      </c>
    </row>
    <row r="2365" spans="1:1" hidden="1">
      <c r="A2365" s="80" t="str">
        <f>IF(AND(OR(SOURCE!A2402="",ISBLANK(SOURCE!A2402)),SOURCE!B2402&gt;0),IF(ISBLANK(SOURCE!C2402),"",SOURCE!C2402),
IF(SOURCE!B2402&lt;0,VLOOKUP(SOURCE!B2402,lookups!A$1:B$25,2,0),
  IF(ISBLANK(SOURCE!B2402),
    "",
    "/* "&amp;TEXT(SOURCE!B2402,"???0")&amp;" *"&amp;
      SOURCE!C2402&amp;", "&amp; IF(lookups!$E$2-LEN(SOURCE!C2402) &gt;= 0, REPT(" ",lookups!$E$2-LEN(SOURCE!C2402)), "")&amp;
      SOURCE!D2402&amp;", "&amp; IF(lookups!$F$2-LEN(SOURCE!D2402) &gt;= 0, REPT(" ",lookups!$F$2-LEN(SOURCE!D2402)), "")&amp;
      SOURCE!E2402&amp;", "&amp; IF(lookups!$G$2-LEN(SOURCE!E2402) &gt;=0, REPT(" ",lookups!$G$2-LEN(SOURCE!E2402)), "")&amp;
      SOURCE!F2402&amp;", "&amp; IF(lookups!$H$2-LEN(SOURCE!F2402) &gt;= 0, REPT(" ",lookups!$H$2-LEN(SOURCE!F2402)+2), "")&amp;"("&amp;
      SUBSTITUTE(TEXT(SOURCE!G2402,"??0"),"  ","")&amp;" &lt;&lt; TAM_MAX_BITS) |"&amp; IF(lookups!$I$2-3 &gt;= 0, REPT(" ",MAX(1,lookups!$I$2-5+4+1-1-LEN(  IF(ISTEXT(SOURCE!H2402),SOURCE!H2402,  SUBSTITUTE(SUBSTITUTE(TEXT(SOURCE!H2402,"????0"),"  ","")," ",""))   ))), "")&amp;
       IF(ISTEXT(SOURCE!H2402),SOURCE!H2402, SUBSTITUTE(SUBSTITUTE(TEXT(SOURCE!H2402,"????0"),"  ","")," ",""))   &amp;","&amp; IF(lookups!$J$2-3 &gt;= 0, REPT(" ",lookups!$J$2-3-5), "")&amp;
      SOURCE!I2402&amp;
" | "&amp; IF(lookups!$K$2-LEN(SOURCE!I2402) &gt;= 0, REPT(" ",lookups!$K$2-LEN(SOURCE!I2402)), "")&amp;
      SOURCE!J2402&amp;      IF(lookups!$L$2-LEN(SOURCE!J2402) &gt;= 0, REPT(" ",lookups!$L$2-LEN(SOURCE!J2402)), "")&amp;
" | "&amp; IF(lookups!$K$2-LEN(SOURCE!I2402) &gt;= 0, REPT(" ",lookups!$K$2-LEN(SOURCE!I2402)), "")&amp;
      SOURCE!K2402&amp;      IF(lookups!$L$2-LEN(SOURCE!K2402) &gt;= 0, REPT(" ",lookups!$M$2-LEN(SOURCE!K2402)), "")&amp;
" | "&amp; SOURCE!L2402&amp;      IF(lookups!$O$2-LEN(SOURCE!L2402) &gt;= 0, REPT(" ",lookups!$O$2-LEN(SOURCE!L2402)), "")&amp;
" | "&amp; SOURCE!M2402&amp;      IF(lookups!$P$2-LEN(SOURCE!M2402) &gt;= 0, REPT(" ",lookups!$P$2-LEN(SOURCE!M2402)), "")&amp;
      "},"&amp;IF(SOURCE!O2402&lt;&gt;"",""&amp;SOURCE!O2402,"")
 )
)
)</f>
        <v/>
      </c>
    </row>
    <row r="2366" spans="1:1" hidden="1">
      <c r="A2366" s="80" t="str">
        <f>IF(AND(OR(SOURCE!A2403="",ISBLANK(SOURCE!A2403)),SOURCE!B2403&gt;0),IF(ISBLANK(SOURCE!C2403),"",SOURCE!C2403),
IF(SOURCE!B2403&lt;0,VLOOKUP(SOURCE!B2403,lookups!A$1:B$25,2,0),
  IF(ISBLANK(SOURCE!B2403),
    "",
    "/* "&amp;TEXT(SOURCE!B2403,"???0")&amp;" *"&amp;
      SOURCE!C2403&amp;", "&amp; IF(lookups!$E$2-LEN(SOURCE!C2403) &gt;= 0, REPT(" ",lookups!$E$2-LEN(SOURCE!C2403)), "")&amp;
      SOURCE!D2403&amp;", "&amp; IF(lookups!$F$2-LEN(SOURCE!D2403) &gt;= 0, REPT(" ",lookups!$F$2-LEN(SOURCE!D2403)), "")&amp;
      SOURCE!E2403&amp;", "&amp; IF(lookups!$G$2-LEN(SOURCE!E2403) &gt;=0, REPT(" ",lookups!$G$2-LEN(SOURCE!E2403)), "")&amp;
      SOURCE!F2403&amp;", "&amp; IF(lookups!$H$2-LEN(SOURCE!F2403) &gt;= 0, REPT(" ",lookups!$H$2-LEN(SOURCE!F2403)+2), "")&amp;"("&amp;
      SUBSTITUTE(TEXT(SOURCE!G2403,"??0"),"  ","")&amp;" &lt;&lt; TAM_MAX_BITS) |"&amp; IF(lookups!$I$2-3 &gt;= 0, REPT(" ",MAX(1,lookups!$I$2-5+4+1-1-LEN(  IF(ISTEXT(SOURCE!H2403),SOURCE!H2403,  SUBSTITUTE(SUBSTITUTE(TEXT(SOURCE!H2403,"????0"),"  ","")," ",""))   ))), "")&amp;
       IF(ISTEXT(SOURCE!H2403),SOURCE!H2403, SUBSTITUTE(SUBSTITUTE(TEXT(SOURCE!H2403,"????0"),"  ","")," ",""))   &amp;","&amp; IF(lookups!$J$2-3 &gt;= 0, REPT(" ",lookups!$J$2-3-5), "")&amp;
      SOURCE!I2403&amp;
" | "&amp; IF(lookups!$K$2-LEN(SOURCE!I2403) &gt;= 0, REPT(" ",lookups!$K$2-LEN(SOURCE!I2403)), "")&amp;
      SOURCE!J2403&amp;      IF(lookups!$L$2-LEN(SOURCE!J2403) &gt;= 0, REPT(" ",lookups!$L$2-LEN(SOURCE!J2403)), "")&amp;
" | "&amp; IF(lookups!$K$2-LEN(SOURCE!I2403) &gt;= 0, REPT(" ",lookups!$K$2-LEN(SOURCE!I2403)), "")&amp;
      SOURCE!K2403&amp;      IF(lookups!$L$2-LEN(SOURCE!K2403) &gt;= 0, REPT(" ",lookups!$M$2-LEN(SOURCE!K2403)), "")&amp;
" | "&amp; SOURCE!L2403&amp;      IF(lookups!$O$2-LEN(SOURCE!L2403) &gt;= 0, REPT(" ",lookups!$O$2-LEN(SOURCE!L2403)), "")&amp;
" | "&amp; SOURCE!M2403&amp;      IF(lookups!$P$2-LEN(SOURCE!M2403) &gt;= 0, REPT(" ",lookups!$P$2-LEN(SOURCE!M2403)), "")&amp;
      "},"&amp;IF(SOURCE!O2403&lt;&gt;"",""&amp;SOURCE!O2403,"")
 )
)
)</f>
        <v/>
      </c>
    </row>
    <row r="2367" spans="1:1" hidden="1">
      <c r="A2367" s="80" t="str">
        <f>IF(AND(OR(SOURCE!A2404="",ISBLANK(SOURCE!A2404)),SOURCE!B2404&gt;0),IF(ISBLANK(SOURCE!C2404),"",SOURCE!C2404),
IF(SOURCE!B2404&lt;0,VLOOKUP(SOURCE!B2404,lookups!A$1:B$25,2,0),
  IF(ISBLANK(SOURCE!B2404),
    "",
    "/* "&amp;TEXT(SOURCE!B2404,"???0")&amp;" *"&amp;
      SOURCE!C2404&amp;", "&amp; IF(lookups!$E$2-LEN(SOURCE!C2404) &gt;= 0, REPT(" ",lookups!$E$2-LEN(SOURCE!C2404)), "")&amp;
      SOURCE!D2404&amp;", "&amp; IF(lookups!$F$2-LEN(SOURCE!D2404) &gt;= 0, REPT(" ",lookups!$F$2-LEN(SOURCE!D2404)), "")&amp;
      SOURCE!E2404&amp;", "&amp; IF(lookups!$G$2-LEN(SOURCE!E2404) &gt;=0, REPT(" ",lookups!$G$2-LEN(SOURCE!E2404)), "")&amp;
      SOURCE!F2404&amp;", "&amp; IF(lookups!$H$2-LEN(SOURCE!F2404) &gt;= 0, REPT(" ",lookups!$H$2-LEN(SOURCE!F2404)+2), "")&amp;"("&amp;
      SUBSTITUTE(TEXT(SOURCE!G2404,"??0"),"  ","")&amp;" &lt;&lt; TAM_MAX_BITS) |"&amp; IF(lookups!$I$2-3 &gt;= 0, REPT(" ",MAX(1,lookups!$I$2-5+4+1-1-LEN(  IF(ISTEXT(SOURCE!H2404),SOURCE!H2404,  SUBSTITUTE(SUBSTITUTE(TEXT(SOURCE!H2404,"????0"),"  ","")," ",""))   ))), "")&amp;
       IF(ISTEXT(SOURCE!H2404),SOURCE!H2404, SUBSTITUTE(SUBSTITUTE(TEXT(SOURCE!H2404,"????0"),"  ","")," ",""))   &amp;","&amp; IF(lookups!$J$2-3 &gt;= 0, REPT(" ",lookups!$J$2-3-5), "")&amp;
      SOURCE!I2404&amp;
" | "&amp; IF(lookups!$K$2-LEN(SOURCE!I2404) &gt;= 0, REPT(" ",lookups!$K$2-LEN(SOURCE!I2404)), "")&amp;
      SOURCE!J2404&amp;      IF(lookups!$L$2-LEN(SOURCE!J2404) &gt;= 0, REPT(" ",lookups!$L$2-LEN(SOURCE!J2404)), "")&amp;
" | "&amp; IF(lookups!$K$2-LEN(SOURCE!I2404) &gt;= 0, REPT(" ",lookups!$K$2-LEN(SOURCE!I2404)), "")&amp;
      SOURCE!K2404&amp;      IF(lookups!$L$2-LEN(SOURCE!K2404) &gt;= 0, REPT(" ",lookups!$M$2-LEN(SOURCE!K2404)), "")&amp;
" | "&amp; SOURCE!L2404&amp;      IF(lookups!$O$2-LEN(SOURCE!L2404) &gt;= 0, REPT(" ",lookups!$O$2-LEN(SOURCE!L2404)), "")&amp;
" | "&amp; SOURCE!M2404&amp;      IF(lookups!$P$2-LEN(SOURCE!M2404) &gt;= 0, REPT(" ",lookups!$P$2-LEN(SOURCE!M2404)), "")&amp;
      "},"&amp;IF(SOURCE!O2404&lt;&gt;"",""&amp;SOURCE!O2404,"")
 )
)
)</f>
        <v/>
      </c>
    </row>
    <row r="2368" spans="1:1" hidden="1">
      <c r="A2368" s="80" t="str">
        <f>IF(AND(OR(SOURCE!A2405="",ISBLANK(SOURCE!A2405)),SOURCE!B2405&gt;0),IF(ISBLANK(SOURCE!C2405),"",SOURCE!C2405),
IF(SOURCE!B2405&lt;0,VLOOKUP(SOURCE!B2405,lookups!A$1:B$25,2,0),
  IF(ISBLANK(SOURCE!B2405),
    "",
    "/* "&amp;TEXT(SOURCE!B2405,"???0")&amp;" *"&amp;
      SOURCE!C2405&amp;", "&amp; IF(lookups!$E$2-LEN(SOURCE!C2405) &gt;= 0, REPT(" ",lookups!$E$2-LEN(SOURCE!C2405)), "")&amp;
      SOURCE!D2405&amp;", "&amp; IF(lookups!$F$2-LEN(SOURCE!D2405) &gt;= 0, REPT(" ",lookups!$F$2-LEN(SOURCE!D2405)), "")&amp;
      SOURCE!E2405&amp;", "&amp; IF(lookups!$G$2-LEN(SOURCE!E2405) &gt;=0, REPT(" ",lookups!$G$2-LEN(SOURCE!E2405)), "")&amp;
      SOURCE!F2405&amp;", "&amp; IF(lookups!$H$2-LEN(SOURCE!F2405) &gt;= 0, REPT(" ",lookups!$H$2-LEN(SOURCE!F2405)+2), "")&amp;"("&amp;
      SUBSTITUTE(TEXT(SOURCE!G2405,"??0"),"  ","")&amp;" &lt;&lt; TAM_MAX_BITS) |"&amp; IF(lookups!$I$2-3 &gt;= 0, REPT(" ",MAX(1,lookups!$I$2-5+4+1-1-LEN(  IF(ISTEXT(SOURCE!H2405),SOURCE!H2405,  SUBSTITUTE(SUBSTITUTE(TEXT(SOURCE!H2405,"????0"),"  ","")," ",""))   ))), "")&amp;
       IF(ISTEXT(SOURCE!H2405),SOURCE!H2405, SUBSTITUTE(SUBSTITUTE(TEXT(SOURCE!H2405,"????0"),"  ","")," ",""))   &amp;","&amp; IF(lookups!$J$2-3 &gt;= 0, REPT(" ",lookups!$J$2-3-5), "")&amp;
      SOURCE!I2405&amp;
" | "&amp; IF(lookups!$K$2-LEN(SOURCE!I2405) &gt;= 0, REPT(" ",lookups!$K$2-LEN(SOURCE!I2405)), "")&amp;
      SOURCE!J2405&amp;      IF(lookups!$L$2-LEN(SOURCE!J2405) &gt;= 0, REPT(" ",lookups!$L$2-LEN(SOURCE!J2405)), "")&amp;
" | "&amp; IF(lookups!$K$2-LEN(SOURCE!I2405) &gt;= 0, REPT(" ",lookups!$K$2-LEN(SOURCE!I2405)), "")&amp;
      SOURCE!K2405&amp;      IF(lookups!$L$2-LEN(SOURCE!K2405) &gt;= 0, REPT(" ",lookups!$M$2-LEN(SOURCE!K2405)), "")&amp;
" | "&amp; SOURCE!L2405&amp;      IF(lookups!$O$2-LEN(SOURCE!L2405) &gt;= 0, REPT(" ",lookups!$O$2-LEN(SOURCE!L2405)), "")&amp;
" | "&amp; SOURCE!M2405&amp;      IF(lookups!$P$2-LEN(SOURCE!M2405) &gt;= 0, REPT(" ",lookups!$P$2-LEN(SOURCE!M2405)), "")&amp;
      "},"&amp;IF(SOURCE!O2405&lt;&gt;"",""&amp;SOURCE!O2405,"")
 )
)
)</f>
        <v/>
      </c>
    </row>
    <row r="2369" spans="1:1" hidden="1">
      <c r="A2369" s="80" t="str">
        <f>IF(AND(OR(SOURCE!A2406="",ISBLANK(SOURCE!A2406)),SOURCE!B2406&gt;0),IF(ISBLANK(SOURCE!C2406),"",SOURCE!C2406),
IF(SOURCE!B2406&lt;0,VLOOKUP(SOURCE!B2406,lookups!A$1:B$25,2,0),
  IF(ISBLANK(SOURCE!B2406),
    "",
    "/* "&amp;TEXT(SOURCE!B2406,"???0")&amp;" *"&amp;
      SOURCE!C2406&amp;", "&amp; IF(lookups!$E$2-LEN(SOURCE!C2406) &gt;= 0, REPT(" ",lookups!$E$2-LEN(SOURCE!C2406)), "")&amp;
      SOURCE!D2406&amp;", "&amp; IF(lookups!$F$2-LEN(SOURCE!D2406) &gt;= 0, REPT(" ",lookups!$F$2-LEN(SOURCE!D2406)), "")&amp;
      SOURCE!E2406&amp;", "&amp; IF(lookups!$G$2-LEN(SOURCE!E2406) &gt;=0, REPT(" ",lookups!$G$2-LEN(SOURCE!E2406)), "")&amp;
      SOURCE!F2406&amp;", "&amp; IF(lookups!$H$2-LEN(SOURCE!F2406) &gt;= 0, REPT(" ",lookups!$H$2-LEN(SOURCE!F2406)+2), "")&amp;"("&amp;
      SUBSTITUTE(TEXT(SOURCE!G2406,"??0"),"  ","")&amp;" &lt;&lt; TAM_MAX_BITS) |"&amp; IF(lookups!$I$2-3 &gt;= 0, REPT(" ",MAX(1,lookups!$I$2-5+4+1-1-LEN(  IF(ISTEXT(SOURCE!H2406),SOURCE!H2406,  SUBSTITUTE(SUBSTITUTE(TEXT(SOURCE!H2406,"????0"),"  ","")," ",""))   ))), "")&amp;
       IF(ISTEXT(SOURCE!H2406),SOURCE!H2406, SUBSTITUTE(SUBSTITUTE(TEXT(SOURCE!H2406,"????0"),"  ","")," ",""))   &amp;","&amp; IF(lookups!$J$2-3 &gt;= 0, REPT(" ",lookups!$J$2-3-5), "")&amp;
      SOURCE!I2406&amp;
" | "&amp; IF(lookups!$K$2-LEN(SOURCE!I2406) &gt;= 0, REPT(" ",lookups!$K$2-LEN(SOURCE!I2406)), "")&amp;
      SOURCE!J2406&amp;      IF(lookups!$L$2-LEN(SOURCE!J2406) &gt;= 0, REPT(" ",lookups!$L$2-LEN(SOURCE!J2406)), "")&amp;
" | "&amp; IF(lookups!$K$2-LEN(SOURCE!I2406) &gt;= 0, REPT(" ",lookups!$K$2-LEN(SOURCE!I2406)), "")&amp;
      SOURCE!K2406&amp;      IF(lookups!$L$2-LEN(SOURCE!K2406) &gt;= 0, REPT(" ",lookups!$M$2-LEN(SOURCE!K2406)), "")&amp;
" | "&amp; SOURCE!L2406&amp;      IF(lookups!$O$2-LEN(SOURCE!L2406) &gt;= 0, REPT(" ",lookups!$O$2-LEN(SOURCE!L2406)), "")&amp;
" | "&amp; SOURCE!M2406&amp;      IF(lookups!$P$2-LEN(SOURCE!M2406) &gt;= 0, REPT(" ",lookups!$P$2-LEN(SOURCE!M2406)), "")&amp;
      "},"&amp;IF(SOURCE!O2406&lt;&gt;"",""&amp;SOURCE!O2406,"")
 )
)
)</f>
        <v/>
      </c>
    </row>
    <row r="2370" spans="1:1" hidden="1">
      <c r="A2370" s="80" t="str">
        <f>IF(AND(OR(SOURCE!A2407="",ISBLANK(SOURCE!A2407)),SOURCE!B2407&gt;0),IF(ISBLANK(SOURCE!C2407),"",SOURCE!C2407),
IF(SOURCE!B2407&lt;0,VLOOKUP(SOURCE!B2407,lookups!A$1:B$25,2,0),
  IF(ISBLANK(SOURCE!B2407),
    "",
    "/* "&amp;TEXT(SOURCE!B2407,"???0")&amp;" *"&amp;
      SOURCE!C2407&amp;", "&amp; IF(lookups!$E$2-LEN(SOURCE!C2407) &gt;= 0, REPT(" ",lookups!$E$2-LEN(SOURCE!C2407)), "")&amp;
      SOURCE!D2407&amp;", "&amp; IF(lookups!$F$2-LEN(SOURCE!D2407) &gt;= 0, REPT(" ",lookups!$F$2-LEN(SOURCE!D2407)), "")&amp;
      SOURCE!E2407&amp;", "&amp; IF(lookups!$G$2-LEN(SOURCE!E2407) &gt;=0, REPT(" ",lookups!$G$2-LEN(SOURCE!E2407)), "")&amp;
      SOURCE!F2407&amp;", "&amp; IF(lookups!$H$2-LEN(SOURCE!F2407) &gt;= 0, REPT(" ",lookups!$H$2-LEN(SOURCE!F2407)+2), "")&amp;"("&amp;
      SUBSTITUTE(TEXT(SOURCE!G2407,"??0"),"  ","")&amp;" &lt;&lt; TAM_MAX_BITS) |"&amp; IF(lookups!$I$2-3 &gt;= 0, REPT(" ",MAX(1,lookups!$I$2-5+4+1-1-LEN(  IF(ISTEXT(SOURCE!H2407),SOURCE!H2407,  SUBSTITUTE(SUBSTITUTE(TEXT(SOURCE!H2407,"????0"),"  ","")," ",""))   ))), "")&amp;
       IF(ISTEXT(SOURCE!H2407),SOURCE!H2407, SUBSTITUTE(SUBSTITUTE(TEXT(SOURCE!H2407,"????0"),"  ","")," ",""))   &amp;","&amp; IF(lookups!$J$2-3 &gt;= 0, REPT(" ",lookups!$J$2-3-5), "")&amp;
      SOURCE!I2407&amp;
" | "&amp; IF(lookups!$K$2-LEN(SOURCE!I2407) &gt;= 0, REPT(" ",lookups!$K$2-LEN(SOURCE!I2407)), "")&amp;
      SOURCE!J2407&amp;      IF(lookups!$L$2-LEN(SOURCE!J2407) &gt;= 0, REPT(" ",lookups!$L$2-LEN(SOURCE!J2407)), "")&amp;
" | "&amp; IF(lookups!$K$2-LEN(SOURCE!I2407) &gt;= 0, REPT(" ",lookups!$K$2-LEN(SOURCE!I2407)), "")&amp;
      SOURCE!K2407&amp;      IF(lookups!$L$2-LEN(SOURCE!K2407) &gt;= 0, REPT(" ",lookups!$M$2-LEN(SOURCE!K2407)), "")&amp;
" | "&amp; SOURCE!L2407&amp;      IF(lookups!$O$2-LEN(SOURCE!L2407) &gt;= 0, REPT(" ",lookups!$O$2-LEN(SOURCE!L2407)), "")&amp;
" | "&amp; SOURCE!M2407&amp;      IF(lookups!$P$2-LEN(SOURCE!M2407) &gt;= 0, REPT(" ",lookups!$P$2-LEN(SOURCE!M2407)), "")&amp;
      "},"&amp;IF(SOURCE!O2407&lt;&gt;"",""&amp;SOURCE!O2407,"")
 )
)
)</f>
        <v/>
      </c>
    </row>
    <row r="2371" spans="1:1" hidden="1">
      <c r="A2371" s="80" t="str">
        <f>IF(AND(OR(SOURCE!A2408="",ISBLANK(SOURCE!A2408)),SOURCE!B2408&gt;0),IF(ISBLANK(SOURCE!C2408),"",SOURCE!C2408),
IF(SOURCE!B2408&lt;0,VLOOKUP(SOURCE!B2408,lookups!A$1:B$25,2,0),
  IF(ISBLANK(SOURCE!B2408),
    "",
    "/* "&amp;TEXT(SOURCE!B2408,"???0")&amp;" *"&amp;
      SOURCE!C2408&amp;", "&amp; IF(lookups!$E$2-LEN(SOURCE!C2408) &gt;= 0, REPT(" ",lookups!$E$2-LEN(SOURCE!C2408)), "")&amp;
      SOURCE!D2408&amp;", "&amp; IF(lookups!$F$2-LEN(SOURCE!D2408) &gt;= 0, REPT(" ",lookups!$F$2-LEN(SOURCE!D2408)), "")&amp;
      SOURCE!E2408&amp;", "&amp; IF(lookups!$G$2-LEN(SOURCE!E2408) &gt;=0, REPT(" ",lookups!$G$2-LEN(SOURCE!E2408)), "")&amp;
      SOURCE!F2408&amp;", "&amp; IF(lookups!$H$2-LEN(SOURCE!F2408) &gt;= 0, REPT(" ",lookups!$H$2-LEN(SOURCE!F2408)+2), "")&amp;"("&amp;
      SUBSTITUTE(TEXT(SOURCE!G2408,"??0"),"  ","")&amp;" &lt;&lt; TAM_MAX_BITS) |"&amp; IF(lookups!$I$2-3 &gt;= 0, REPT(" ",MAX(1,lookups!$I$2-5+4+1-1-LEN(  IF(ISTEXT(SOURCE!H2408),SOURCE!H2408,  SUBSTITUTE(SUBSTITUTE(TEXT(SOURCE!H2408,"????0"),"  ","")," ",""))   ))), "")&amp;
       IF(ISTEXT(SOURCE!H2408),SOURCE!H2408, SUBSTITUTE(SUBSTITUTE(TEXT(SOURCE!H2408,"????0"),"  ","")," ",""))   &amp;","&amp; IF(lookups!$J$2-3 &gt;= 0, REPT(" ",lookups!$J$2-3-5), "")&amp;
      SOURCE!I2408&amp;
" | "&amp; IF(lookups!$K$2-LEN(SOURCE!I2408) &gt;= 0, REPT(" ",lookups!$K$2-LEN(SOURCE!I2408)), "")&amp;
      SOURCE!J2408&amp;      IF(lookups!$L$2-LEN(SOURCE!J2408) &gt;= 0, REPT(" ",lookups!$L$2-LEN(SOURCE!J2408)), "")&amp;
" | "&amp; IF(lookups!$K$2-LEN(SOURCE!I2408) &gt;= 0, REPT(" ",lookups!$K$2-LEN(SOURCE!I2408)), "")&amp;
      SOURCE!K2408&amp;      IF(lookups!$L$2-LEN(SOURCE!K2408) &gt;= 0, REPT(" ",lookups!$M$2-LEN(SOURCE!K2408)), "")&amp;
" | "&amp; SOURCE!L2408&amp;      IF(lookups!$O$2-LEN(SOURCE!L2408) &gt;= 0, REPT(" ",lookups!$O$2-LEN(SOURCE!L2408)), "")&amp;
" | "&amp; SOURCE!M2408&amp;      IF(lookups!$P$2-LEN(SOURCE!M2408) &gt;= 0, REPT(" ",lookups!$P$2-LEN(SOURCE!M2408)), "")&amp;
      "},"&amp;IF(SOURCE!O2408&lt;&gt;"",""&amp;SOURCE!O2408,"")
 )
)
)</f>
        <v/>
      </c>
    </row>
    <row r="2372" spans="1:1" hidden="1">
      <c r="A2372" s="80" t="str">
        <f>IF(AND(OR(SOURCE!A2409="",ISBLANK(SOURCE!A2409)),SOURCE!B2409&gt;0),IF(ISBLANK(SOURCE!C2409),"",SOURCE!C2409),
IF(SOURCE!B2409&lt;0,VLOOKUP(SOURCE!B2409,lookups!A$1:B$25,2,0),
  IF(ISBLANK(SOURCE!B2409),
    "",
    "/* "&amp;TEXT(SOURCE!B2409,"???0")&amp;" *"&amp;
      SOURCE!C2409&amp;", "&amp; IF(lookups!$E$2-LEN(SOURCE!C2409) &gt;= 0, REPT(" ",lookups!$E$2-LEN(SOURCE!C2409)), "")&amp;
      SOURCE!D2409&amp;", "&amp; IF(lookups!$F$2-LEN(SOURCE!D2409) &gt;= 0, REPT(" ",lookups!$F$2-LEN(SOURCE!D2409)), "")&amp;
      SOURCE!E2409&amp;", "&amp; IF(lookups!$G$2-LEN(SOURCE!E2409) &gt;=0, REPT(" ",lookups!$G$2-LEN(SOURCE!E2409)), "")&amp;
      SOURCE!F2409&amp;", "&amp; IF(lookups!$H$2-LEN(SOURCE!F2409) &gt;= 0, REPT(" ",lookups!$H$2-LEN(SOURCE!F2409)+2), "")&amp;"("&amp;
      SUBSTITUTE(TEXT(SOURCE!G2409,"??0"),"  ","")&amp;" &lt;&lt; TAM_MAX_BITS) |"&amp; IF(lookups!$I$2-3 &gt;= 0, REPT(" ",MAX(1,lookups!$I$2-5+4+1-1-LEN(  IF(ISTEXT(SOURCE!H2409),SOURCE!H2409,  SUBSTITUTE(SUBSTITUTE(TEXT(SOURCE!H2409,"????0"),"  ","")," ",""))   ))), "")&amp;
       IF(ISTEXT(SOURCE!H2409),SOURCE!H2409, SUBSTITUTE(SUBSTITUTE(TEXT(SOURCE!H2409,"????0"),"  ","")," ",""))   &amp;","&amp; IF(lookups!$J$2-3 &gt;= 0, REPT(" ",lookups!$J$2-3-5), "")&amp;
      SOURCE!I2409&amp;
" | "&amp; IF(lookups!$K$2-LEN(SOURCE!I2409) &gt;= 0, REPT(" ",lookups!$K$2-LEN(SOURCE!I2409)), "")&amp;
      SOURCE!J2409&amp;      IF(lookups!$L$2-LEN(SOURCE!J2409) &gt;= 0, REPT(" ",lookups!$L$2-LEN(SOURCE!J2409)), "")&amp;
" | "&amp; IF(lookups!$K$2-LEN(SOURCE!I2409) &gt;= 0, REPT(" ",lookups!$K$2-LEN(SOURCE!I2409)), "")&amp;
      SOURCE!K2409&amp;      IF(lookups!$L$2-LEN(SOURCE!K2409) &gt;= 0, REPT(" ",lookups!$M$2-LEN(SOURCE!K2409)), "")&amp;
" | "&amp; SOURCE!L2409&amp;      IF(lookups!$O$2-LEN(SOURCE!L2409) &gt;= 0, REPT(" ",lookups!$O$2-LEN(SOURCE!L2409)), "")&amp;
" | "&amp; SOURCE!M2409&amp;      IF(lookups!$P$2-LEN(SOURCE!M2409) &gt;= 0, REPT(" ",lookups!$P$2-LEN(SOURCE!M2409)), "")&amp;
      "},"&amp;IF(SOURCE!O2409&lt;&gt;"",""&amp;SOURCE!O2409,"")
 )
)
)</f>
        <v/>
      </c>
    </row>
    <row r="2373" spans="1:1" hidden="1">
      <c r="A2373" s="80" t="str">
        <f>IF(AND(OR(SOURCE!A2410="",ISBLANK(SOURCE!A2410)),SOURCE!B2410&gt;0),IF(ISBLANK(SOURCE!C2410),"",SOURCE!C2410),
IF(SOURCE!B2410&lt;0,VLOOKUP(SOURCE!B2410,lookups!A$1:B$25,2,0),
  IF(ISBLANK(SOURCE!B2410),
    "",
    "/* "&amp;TEXT(SOURCE!B2410,"???0")&amp;" *"&amp;
      SOURCE!C2410&amp;", "&amp; IF(lookups!$E$2-LEN(SOURCE!C2410) &gt;= 0, REPT(" ",lookups!$E$2-LEN(SOURCE!C2410)), "")&amp;
      SOURCE!D2410&amp;", "&amp; IF(lookups!$F$2-LEN(SOURCE!D2410) &gt;= 0, REPT(" ",lookups!$F$2-LEN(SOURCE!D2410)), "")&amp;
      SOURCE!E2410&amp;", "&amp; IF(lookups!$G$2-LEN(SOURCE!E2410) &gt;=0, REPT(" ",lookups!$G$2-LEN(SOURCE!E2410)), "")&amp;
      SOURCE!F2410&amp;", "&amp; IF(lookups!$H$2-LEN(SOURCE!F2410) &gt;= 0, REPT(" ",lookups!$H$2-LEN(SOURCE!F2410)+2), "")&amp;"("&amp;
      SUBSTITUTE(TEXT(SOURCE!G2410,"??0"),"  ","")&amp;" &lt;&lt; TAM_MAX_BITS) |"&amp; IF(lookups!$I$2-3 &gt;= 0, REPT(" ",MAX(1,lookups!$I$2-5+4+1-1-LEN(  IF(ISTEXT(SOURCE!H2410),SOURCE!H2410,  SUBSTITUTE(SUBSTITUTE(TEXT(SOURCE!H2410,"????0"),"  ","")," ",""))   ))), "")&amp;
       IF(ISTEXT(SOURCE!H2410),SOURCE!H2410, SUBSTITUTE(SUBSTITUTE(TEXT(SOURCE!H2410,"????0"),"  ","")," ",""))   &amp;","&amp; IF(lookups!$J$2-3 &gt;= 0, REPT(" ",lookups!$J$2-3-5), "")&amp;
      SOURCE!I2410&amp;
" | "&amp; IF(lookups!$K$2-LEN(SOURCE!I2410) &gt;= 0, REPT(" ",lookups!$K$2-LEN(SOURCE!I2410)), "")&amp;
      SOURCE!J2410&amp;      IF(lookups!$L$2-LEN(SOURCE!J2410) &gt;= 0, REPT(" ",lookups!$L$2-LEN(SOURCE!J2410)), "")&amp;
" | "&amp; IF(lookups!$K$2-LEN(SOURCE!I2410) &gt;= 0, REPT(" ",lookups!$K$2-LEN(SOURCE!I2410)), "")&amp;
      SOURCE!K2410&amp;      IF(lookups!$L$2-LEN(SOURCE!K2410) &gt;= 0, REPT(" ",lookups!$M$2-LEN(SOURCE!K2410)), "")&amp;
" | "&amp; SOURCE!L2410&amp;      IF(lookups!$O$2-LEN(SOURCE!L2410) &gt;= 0, REPT(" ",lookups!$O$2-LEN(SOURCE!L2410)), "")&amp;
" | "&amp; SOURCE!M2410&amp;      IF(lookups!$P$2-LEN(SOURCE!M2410) &gt;= 0, REPT(" ",lookups!$P$2-LEN(SOURCE!M2410)), "")&amp;
      "},"&amp;IF(SOURCE!O2410&lt;&gt;"",""&amp;SOURCE!O2410,"")
 )
)
)</f>
        <v/>
      </c>
    </row>
    <row r="2374" spans="1:1" hidden="1">
      <c r="A2374" s="80" t="str">
        <f>IF(AND(OR(SOURCE!A2411="",ISBLANK(SOURCE!A2411)),SOURCE!B2411&gt;0),IF(ISBLANK(SOURCE!C2411),"",SOURCE!C2411),
IF(SOURCE!B2411&lt;0,VLOOKUP(SOURCE!B2411,lookups!A$1:B$25,2,0),
  IF(ISBLANK(SOURCE!B2411),
    "",
    "/* "&amp;TEXT(SOURCE!B2411,"???0")&amp;" *"&amp;
      SOURCE!C2411&amp;", "&amp; IF(lookups!$E$2-LEN(SOURCE!C2411) &gt;= 0, REPT(" ",lookups!$E$2-LEN(SOURCE!C2411)), "")&amp;
      SOURCE!D2411&amp;", "&amp; IF(lookups!$F$2-LEN(SOURCE!D2411) &gt;= 0, REPT(" ",lookups!$F$2-LEN(SOURCE!D2411)), "")&amp;
      SOURCE!E2411&amp;", "&amp; IF(lookups!$G$2-LEN(SOURCE!E2411) &gt;=0, REPT(" ",lookups!$G$2-LEN(SOURCE!E2411)), "")&amp;
      SOURCE!F2411&amp;", "&amp; IF(lookups!$H$2-LEN(SOURCE!F2411) &gt;= 0, REPT(" ",lookups!$H$2-LEN(SOURCE!F2411)+2), "")&amp;"("&amp;
      SUBSTITUTE(TEXT(SOURCE!G2411,"??0"),"  ","")&amp;" &lt;&lt; TAM_MAX_BITS) |"&amp; IF(lookups!$I$2-3 &gt;= 0, REPT(" ",MAX(1,lookups!$I$2-5+4+1-1-LEN(  IF(ISTEXT(SOURCE!H2411),SOURCE!H2411,  SUBSTITUTE(SUBSTITUTE(TEXT(SOURCE!H2411,"????0"),"  ","")," ",""))   ))), "")&amp;
       IF(ISTEXT(SOURCE!H2411),SOURCE!H2411, SUBSTITUTE(SUBSTITUTE(TEXT(SOURCE!H2411,"????0"),"  ","")," ",""))   &amp;","&amp; IF(lookups!$J$2-3 &gt;= 0, REPT(" ",lookups!$J$2-3-5), "")&amp;
      SOURCE!I2411&amp;
" | "&amp; IF(lookups!$K$2-LEN(SOURCE!I2411) &gt;= 0, REPT(" ",lookups!$K$2-LEN(SOURCE!I2411)), "")&amp;
      SOURCE!J2411&amp;      IF(lookups!$L$2-LEN(SOURCE!J2411) &gt;= 0, REPT(" ",lookups!$L$2-LEN(SOURCE!J2411)), "")&amp;
" | "&amp; IF(lookups!$K$2-LEN(SOURCE!I2411) &gt;= 0, REPT(" ",lookups!$K$2-LEN(SOURCE!I2411)), "")&amp;
      SOURCE!K2411&amp;      IF(lookups!$L$2-LEN(SOURCE!K2411) &gt;= 0, REPT(" ",lookups!$M$2-LEN(SOURCE!K2411)), "")&amp;
" | "&amp; SOURCE!L2411&amp;      IF(lookups!$O$2-LEN(SOURCE!L2411) &gt;= 0, REPT(" ",lookups!$O$2-LEN(SOURCE!L2411)), "")&amp;
" | "&amp; SOURCE!M2411&amp;      IF(lookups!$P$2-LEN(SOURCE!M2411) &gt;= 0, REPT(" ",lookups!$P$2-LEN(SOURCE!M2411)), "")&amp;
      "},"&amp;IF(SOURCE!O2411&lt;&gt;"",""&amp;SOURCE!O2411,"")
 )
)
)</f>
        <v/>
      </c>
    </row>
    <row r="2375" spans="1:1" hidden="1">
      <c r="A2375" s="80" t="str">
        <f>IF(AND(OR(SOURCE!A2412="",ISBLANK(SOURCE!A2412)),SOURCE!B2412&gt;0),IF(ISBLANK(SOURCE!C2412),"",SOURCE!C2412),
IF(SOURCE!B2412&lt;0,VLOOKUP(SOURCE!B2412,lookups!A$1:B$25,2,0),
  IF(ISBLANK(SOURCE!B2412),
    "",
    "/* "&amp;TEXT(SOURCE!B2412,"???0")&amp;" *"&amp;
      SOURCE!C2412&amp;", "&amp; IF(lookups!$E$2-LEN(SOURCE!C2412) &gt;= 0, REPT(" ",lookups!$E$2-LEN(SOURCE!C2412)), "")&amp;
      SOURCE!D2412&amp;", "&amp; IF(lookups!$F$2-LEN(SOURCE!D2412) &gt;= 0, REPT(" ",lookups!$F$2-LEN(SOURCE!D2412)), "")&amp;
      SOURCE!E2412&amp;", "&amp; IF(lookups!$G$2-LEN(SOURCE!E2412) &gt;=0, REPT(" ",lookups!$G$2-LEN(SOURCE!E2412)), "")&amp;
      SOURCE!F2412&amp;", "&amp; IF(lookups!$H$2-LEN(SOURCE!F2412) &gt;= 0, REPT(" ",lookups!$H$2-LEN(SOURCE!F2412)+2), "")&amp;"("&amp;
      SUBSTITUTE(TEXT(SOURCE!G2412,"??0"),"  ","")&amp;" &lt;&lt; TAM_MAX_BITS) |"&amp; IF(lookups!$I$2-3 &gt;= 0, REPT(" ",MAX(1,lookups!$I$2-5+4+1-1-LEN(  IF(ISTEXT(SOURCE!H2412),SOURCE!H2412,  SUBSTITUTE(SUBSTITUTE(TEXT(SOURCE!H2412,"????0"),"  ","")," ",""))   ))), "")&amp;
       IF(ISTEXT(SOURCE!H2412),SOURCE!H2412, SUBSTITUTE(SUBSTITUTE(TEXT(SOURCE!H2412,"????0"),"  ","")," ",""))   &amp;","&amp; IF(lookups!$J$2-3 &gt;= 0, REPT(" ",lookups!$J$2-3-5), "")&amp;
      SOURCE!I2412&amp;
" | "&amp; IF(lookups!$K$2-LEN(SOURCE!I2412) &gt;= 0, REPT(" ",lookups!$K$2-LEN(SOURCE!I2412)), "")&amp;
      SOURCE!J2412&amp;      IF(lookups!$L$2-LEN(SOURCE!J2412) &gt;= 0, REPT(" ",lookups!$L$2-LEN(SOURCE!J2412)), "")&amp;
" | "&amp; IF(lookups!$K$2-LEN(SOURCE!I2412) &gt;= 0, REPT(" ",lookups!$K$2-LEN(SOURCE!I2412)), "")&amp;
      SOURCE!K2412&amp;      IF(lookups!$L$2-LEN(SOURCE!K2412) &gt;= 0, REPT(" ",lookups!$M$2-LEN(SOURCE!K2412)), "")&amp;
" | "&amp; SOURCE!L2412&amp;      IF(lookups!$O$2-LEN(SOURCE!L2412) &gt;= 0, REPT(" ",lookups!$O$2-LEN(SOURCE!L2412)), "")&amp;
" | "&amp; SOURCE!M2412&amp;      IF(lookups!$P$2-LEN(SOURCE!M2412) &gt;= 0, REPT(" ",lookups!$P$2-LEN(SOURCE!M2412)), "")&amp;
      "},"&amp;IF(SOURCE!O2412&lt;&gt;"",""&amp;SOURCE!O2412,"")
 )
)
)</f>
        <v/>
      </c>
    </row>
    <row r="2376" spans="1:1" hidden="1">
      <c r="A2376" s="80" t="str">
        <f>IF(AND(OR(SOURCE!A2413="",ISBLANK(SOURCE!A2413)),SOURCE!B2413&gt;0),IF(ISBLANK(SOURCE!C2413),"",SOURCE!C2413),
IF(SOURCE!B2413&lt;0,VLOOKUP(SOURCE!B2413,lookups!A$1:B$25,2,0),
  IF(ISBLANK(SOURCE!B2413),
    "",
    "/* "&amp;TEXT(SOURCE!B2413,"???0")&amp;" *"&amp;
      SOURCE!C2413&amp;", "&amp; IF(lookups!$E$2-LEN(SOURCE!C2413) &gt;= 0, REPT(" ",lookups!$E$2-LEN(SOURCE!C2413)), "")&amp;
      SOURCE!D2413&amp;", "&amp; IF(lookups!$F$2-LEN(SOURCE!D2413) &gt;= 0, REPT(" ",lookups!$F$2-LEN(SOURCE!D2413)), "")&amp;
      SOURCE!E2413&amp;", "&amp; IF(lookups!$G$2-LEN(SOURCE!E2413) &gt;=0, REPT(" ",lookups!$G$2-LEN(SOURCE!E2413)), "")&amp;
      SOURCE!F2413&amp;", "&amp; IF(lookups!$H$2-LEN(SOURCE!F2413) &gt;= 0, REPT(" ",lookups!$H$2-LEN(SOURCE!F2413)+2), "")&amp;"("&amp;
      SUBSTITUTE(TEXT(SOURCE!G2413,"??0"),"  ","")&amp;" &lt;&lt; TAM_MAX_BITS) |"&amp; IF(lookups!$I$2-3 &gt;= 0, REPT(" ",MAX(1,lookups!$I$2-5+4+1-1-LEN(  IF(ISTEXT(SOURCE!H2413),SOURCE!H2413,  SUBSTITUTE(SUBSTITUTE(TEXT(SOURCE!H2413,"????0"),"  ","")," ",""))   ))), "")&amp;
       IF(ISTEXT(SOURCE!H2413),SOURCE!H2413, SUBSTITUTE(SUBSTITUTE(TEXT(SOURCE!H2413,"????0"),"  ","")," ",""))   &amp;","&amp; IF(lookups!$J$2-3 &gt;= 0, REPT(" ",lookups!$J$2-3-5), "")&amp;
      SOURCE!I2413&amp;
" | "&amp; IF(lookups!$K$2-LEN(SOURCE!I2413) &gt;= 0, REPT(" ",lookups!$K$2-LEN(SOURCE!I2413)), "")&amp;
      SOURCE!J2413&amp;      IF(lookups!$L$2-LEN(SOURCE!J2413) &gt;= 0, REPT(" ",lookups!$L$2-LEN(SOURCE!J2413)), "")&amp;
" | "&amp; IF(lookups!$K$2-LEN(SOURCE!I2413) &gt;= 0, REPT(" ",lookups!$K$2-LEN(SOURCE!I2413)), "")&amp;
      SOURCE!K2413&amp;      IF(lookups!$L$2-LEN(SOURCE!K2413) &gt;= 0, REPT(" ",lookups!$M$2-LEN(SOURCE!K2413)), "")&amp;
" | "&amp; SOURCE!L2413&amp;      IF(lookups!$O$2-LEN(SOURCE!L2413) &gt;= 0, REPT(" ",lookups!$O$2-LEN(SOURCE!L2413)), "")&amp;
" | "&amp; SOURCE!M2413&amp;      IF(lookups!$P$2-LEN(SOURCE!M2413) &gt;= 0, REPT(" ",lookups!$P$2-LEN(SOURCE!M2413)), "")&amp;
      "},"&amp;IF(SOURCE!O2413&lt;&gt;"",""&amp;SOURCE!O2413,"")
 )
)
)</f>
        <v/>
      </c>
    </row>
    <row r="2377" spans="1:1" hidden="1">
      <c r="A2377" s="80" t="str">
        <f>IF(AND(OR(SOURCE!A2414="",ISBLANK(SOURCE!A2414)),SOURCE!B2414&gt;0),IF(ISBLANK(SOURCE!C2414),"",SOURCE!C2414),
IF(SOURCE!B2414&lt;0,VLOOKUP(SOURCE!B2414,lookups!A$1:B$25,2,0),
  IF(ISBLANK(SOURCE!B2414),
    "",
    "/* "&amp;TEXT(SOURCE!B2414,"???0")&amp;" *"&amp;
      SOURCE!C2414&amp;", "&amp; IF(lookups!$E$2-LEN(SOURCE!C2414) &gt;= 0, REPT(" ",lookups!$E$2-LEN(SOURCE!C2414)), "")&amp;
      SOURCE!D2414&amp;", "&amp; IF(lookups!$F$2-LEN(SOURCE!D2414) &gt;= 0, REPT(" ",lookups!$F$2-LEN(SOURCE!D2414)), "")&amp;
      SOURCE!E2414&amp;", "&amp; IF(lookups!$G$2-LEN(SOURCE!E2414) &gt;=0, REPT(" ",lookups!$G$2-LEN(SOURCE!E2414)), "")&amp;
      SOURCE!F2414&amp;", "&amp; IF(lookups!$H$2-LEN(SOURCE!F2414) &gt;= 0, REPT(" ",lookups!$H$2-LEN(SOURCE!F2414)+2), "")&amp;"("&amp;
      SUBSTITUTE(TEXT(SOURCE!G2414,"??0"),"  ","")&amp;" &lt;&lt; TAM_MAX_BITS) |"&amp; IF(lookups!$I$2-3 &gt;= 0, REPT(" ",MAX(1,lookups!$I$2-5+4+1-1-LEN(  IF(ISTEXT(SOURCE!H2414),SOURCE!H2414,  SUBSTITUTE(SUBSTITUTE(TEXT(SOURCE!H2414,"????0"),"  ","")," ",""))   ))), "")&amp;
       IF(ISTEXT(SOURCE!H2414),SOURCE!H2414, SUBSTITUTE(SUBSTITUTE(TEXT(SOURCE!H2414,"????0"),"  ","")," ",""))   &amp;","&amp; IF(lookups!$J$2-3 &gt;= 0, REPT(" ",lookups!$J$2-3-5), "")&amp;
      SOURCE!I2414&amp;
" | "&amp; IF(lookups!$K$2-LEN(SOURCE!I2414) &gt;= 0, REPT(" ",lookups!$K$2-LEN(SOURCE!I2414)), "")&amp;
      SOURCE!J2414&amp;      IF(lookups!$L$2-LEN(SOURCE!J2414) &gt;= 0, REPT(" ",lookups!$L$2-LEN(SOURCE!J2414)), "")&amp;
" | "&amp; IF(lookups!$K$2-LEN(SOURCE!I2414) &gt;= 0, REPT(" ",lookups!$K$2-LEN(SOURCE!I2414)), "")&amp;
      SOURCE!K2414&amp;      IF(lookups!$L$2-LEN(SOURCE!K2414) &gt;= 0, REPT(" ",lookups!$M$2-LEN(SOURCE!K2414)), "")&amp;
" | "&amp; SOURCE!L2414&amp;      IF(lookups!$O$2-LEN(SOURCE!L2414) &gt;= 0, REPT(" ",lookups!$O$2-LEN(SOURCE!L2414)), "")&amp;
" | "&amp; SOURCE!M2414&amp;      IF(lookups!$P$2-LEN(SOURCE!M2414) &gt;= 0, REPT(" ",lookups!$P$2-LEN(SOURCE!M2414)), "")&amp;
      "},"&amp;IF(SOURCE!O2414&lt;&gt;"",""&amp;SOURCE!O2414,"")
 )
)
)</f>
        <v/>
      </c>
    </row>
    <row r="2378" spans="1:1" hidden="1">
      <c r="A2378" s="80" t="str">
        <f>IF(AND(OR(SOURCE!A2415="",ISBLANK(SOURCE!A2415)),SOURCE!B2415&gt;0),IF(ISBLANK(SOURCE!C2415),"",SOURCE!C2415),
IF(SOURCE!B2415&lt;0,VLOOKUP(SOURCE!B2415,lookups!A$1:B$25,2,0),
  IF(ISBLANK(SOURCE!B2415),
    "",
    "/* "&amp;TEXT(SOURCE!B2415,"???0")&amp;" *"&amp;
      SOURCE!C2415&amp;", "&amp; IF(lookups!$E$2-LEN(SOURCE!C2415) &gt;= 0, REPT(" ",lookups!$E$2-LEN(SOURCE!C2415)), "")&amp;
      SOURCE!D2415&amp;", "&amp; IF(lookups!$F$2-LEN(SOURCE!D2415) &gt;= 0, REPT(" ",lookups!$F$2-LEN(SOURCE!D2415)), "")&amp;
      SOURCE!E2415&amp;", "&amp; IF(lookups!$G$2-LEN(SOURCE!E2415) &gt;=0, REPT(" ",lookups!$G$2-LEN(SOURCE!E2415)), "")&amp;
      SOURCE!F2415&amp;", "&amp; IF(lookups!$H$2-LEN(SOURCE!F2415) &gt;= 0, REPT(" ",lookups!$H$2-LEN(SOURCE!F2415)+2), "")&amp;"("&amp;
      SUBSTITUTE(TEXT(SOURCE!G2415,"??0"),"  ","")&amp;" &lt;&lt; TAM_MAX_BITS) |"&amp; IF(lookups!$I$2-3 &gt;= 0, REPT(" ",MAX(1,lookups!$I$2-5+4+1-1-LEN(  IF(ISTEXT(SOURCE!H2415),SOURCE!H2415,  SUBSTITUTE(SUBSTITUTE(TEXT(SOURCE!H2415,"????0"),"  ","")," ",""))   ))), "")&amp;
       IF(ISTEXT(SOURCE!H2415),SOURCE!H2415, SUBSTITUTE(SUBSTITUTE(TEXT(SOURCE!H2415,"????0"),"  ","")," ",""))   &amp;","&amp; IF(lookups!$J$2-3 &gt;= 0, REPT(" ",lookups!$J$2-3-5), "")&amp;
      SOURCE!I2415&amp;
" | "&amp; IF(lookups!$K$2-LEN(SOURCE!I2415) &gt;= 0, REPT(" ",lookups!$K$2-LEN(SOURCE!I2415)), "")&amp;
      SOURCE!J2415&amp;      IF(lookups!$L$2-LEN(SOURCE!J2415) &gt;= 0, REPT(" ",lookups!$L$2-LEN(SOURCE!J2415)), "")&amp;
" | "&amp; IF(lookups!$K$2-LEN(SOURCE!I2415) &gt;= 0, REPT(" ",lookups!$K$2-LEN(SOURCE!I2415)), "")&amp;
      SOURCE!K2415&amp;      IF(lookups!$L$2-LEN(SOURCE!K2415) &gt;= 0, REPT(" ",lookups!$M$2-LEN(SOURCE!K2415)), "")&amp;
" | "&amp; SOURCE!L2415&amp;      IF(lookups!$O$2-LEN(SOURCE!L2415) &gt;= 0, REPT(" ",lookups!$O$2-LEN(SOURCE!L2415)), "")&amp;
" | "&amp; SOURCE!M2415&amp;      IF(lookups!$P$2-LEN(SOURCE!M2415) &gt;= 0, REPT(" ",lookups!$P$2-LEN(SOURCE!M2415)), "")&amp;
      "},"&amp;IF(SOURCE!O2415&lt;&gt;"",""&amp;SOURCE!O2415,"")
 )
)
)</f>
        <v/>
      </c>
    </row>
    <row r="2379" spans="1:1" hidden="1">
      <c r="A2379" s="80" t="str">
        <f>IF(AND(OR(SOURCE!A2416="",ISBLANK(SOURCE!A2416)),SOURCE!B2416&gt;0),IF(ISBLANK(SOURCE!C2416),"",SOURCE!C2416),
IF(SOURCE!B2416&lt;0,VLOOKUP(SOURCE!B2416,lookups!A$1:B$25,2,0),
  IF(ISBLANK(SOURCE!B2416),
    "",
    "/* "&amp;TEXT(SOURCE!B2416,"???0")&amp;" *"&amp;
      SOURCE!C2416&amp;", "&amp; IF(lookups!$E$2-LEN(SOURCE!C2416) &gt;= 0, REPT(" ",lookups!$E$2-LEN(SOURCE!C2416)), "")&amp;
      SOURCE!D2416&amp;", "&amp; IF(lookups!$F$2-LEN(SOURCE!D2416) &gt;= 0, REPT(" ",lookups!$F$2-LEN(SOURCE!D2416)), "")&amp;
      SOURCE!E2416&amp;", "&amp; IF(lookups!$G$2-LEN(SOURCE!E2416) &gt;=0, REPT(" ",lookups!$G$2-LEN(SOURCE!E2416)), "")&amp;
      SOURCE!F2416&amp;", "&amp; IF(lookups!$H$2-LEN(SOURCE!F2416) &gt;= 0, REPT(" ",lookups!$H$2-LEN(SOURCE!F2416)+2), "")&amp;"("&amp;
      SUBSTITUTE(TEXT(SOURCE!G2416,"??0"),"  ","")&amp;" &lt;&lt; TAM_MAX_BITS) |"&amp; IF(lookups!$I$2-3 &gt;= 0, REPT(" ",MAX(1,lookups!$I$2-5+4+1-1-LEN(  IF(ISTEXT(SOURCE!H2416),SOURCE!H2416,  SUBSTITUTE(SUBSTITUTE(TEXT(SOURCE!H2416,"????0"),"  ","")," ",""))   ))), "")&amp;
       IF(ISTEXT(SOURCE!H2416),SOURCE!H2416, SUBSTITUTE(SUBSTITUTE(TEXT(SOURCE!H2416,"????0"),"  ","")," ",""))   &amp;","&amp; IF(lookups!$J$2-3 &gt;= 0, REPT(" ",lookups!$J$2-3-5), "")&amp;
      SOURCE!I2416&amp;
" | "&amp; IF(lookups!$K$2-LEN(SOURCE!I2416) &gt;= 0, REPT(" ",lookups!$K$2-LEN(SOURCE!I2416)), "")&amp;
      SOURCE!J2416&amp;      IF(lookups!$L$2-LEN(SOURCE!J2416) &gt;= 0, REPT(" ",lookups!$L$2-LEN(SOURCE!J2416)), "")&amp;
" | "&amp; IF(lookups!$K$2-LEN(SOURCE!I2416) &gt;= 0, REPT(" ",lookups!$K$2-LEN(SOURCE!I2416)), "")&amp;
      SOURCE!K2416&amp;      IF(lookups!$L$2-LEN(SOURCE!K2416) &gt;= 0, REPT(" ",lookups!$M$2-LEN(SOURCE!K2416)), "")&amp;
" | "&amp; SOURCE!L2416&amp;      IF(lookups!$O$2-LEN(SOURCE!L2416) &gt;= 0, REPT(" ",lookups!$O$2-LEN(SOURCE!L2416)), "")&amp;
" | "&amp; SOURCE!M2416&amp;      IF(lookups!$P$2-LEN(SOURCE!M2416) &gt;= 0, REPT(" ",lookups!$P$2-LEN(SOURCE!M2416)), "")&amp;
      "},"&amp;IF(SOURCE!O2416&lt;&gt;"",""&amp;SOURCE!O2416,"")
 )
)
)</f>
        <v/>
      </c>
    </row>
    <row r="2380" spans="1:1" hidden="1">
      <c r="A2380" s="80" t="str">
        <f>IF(AND(OR(SOURCE!A2417="",ISBLANK(SOURCE!A2417)),SOURCE!B2417&gt;0),IF(ISBLANK(SOURCE!C2417),"",SOURCE!C2417),
IF(SOURCE!B2417&lt;0,VLOOKUP(SOURCE!B2417,lookups!A$1:B$25,2,0),
  IF(ISBLANK(SOURCE!B2417),
    "",
    "/* "&amp;TEXT(SOURCE!B2417,"???0")&amp;" *"&amp;
      SOURCE!C2417&amp;", "&amp; IF(lookups!$E$2-LEN(SOURCE!C2417) &gt;= 0, REPT(" ",lookups!$E$2-LEN(SOURCE!C2417)), "")&amp;
      SOURCE!D2417&amp;", "&amp; IF(lookups!$F$2-LEN(SOURCE!D2417) &gt;= 0, REPT(" ",lookups!$F$2-LEN(SOURCE!D2417)), "")&amp;
      SOURCE!E2417&amp;", "&amp; IF(lookups!$G$2-LEN(SOURCE!E2417) &gt;=0, REPT(" ",lookups!$G$2-LEN(SOURCE!E2417)), "")&amp;
      SOURCE!F2417&amp;", "&amp; IF(lookups!$H$2-LEN(SOURCE!F2417) &gt;= 0, REPT(" ",lookups!$H$2-LEN(SOURCE!F2417)+2), "")&amp;"("&amp;
      SUBSTITUTE(TEXT(SOURCE!G2417,"??0"),"  ","")&amp;" &lt;&lt; TAM_MAX_BITS) |"&amp; IF(lookups!$I$2-3 &gt;= 0, REPT(" ",MAX(1,lookups!$I$2-5+4+1-1-LEN(  IF(ISTEXT(SOURCE!H2417),SOURCE!H2417,  SUBSTITUTE(SUBSTITUTE(TEXT(SOURCE!H2417,"????0"),"  ","")," ",""))   ))), "")&amp;
       IF(ISTEXT(SOURCE!H2417),SOURCE!H2417, SUBSTITUTE(SUBSTITUTE(TEXT(SOURCE!H2417,"????0"),"  ","")," ",""))   &amp;","&amp; IF(lookups!$J$2-3 &gt;= 0, REPT(" ",lookups!$J$2-3-5), "")&amp;
      SOURCE!I2417&amp;
" | "&amp; IF(lookups!$K$2-LEN(SOURCE!I2417) &gt;= 0, REPT(" ",lookups!$K$2-LEN(SOURCE!I2417)), "")&amp;
      SOURCE!J2417&amp;      IF(lookups!$L$2-LEN(SOURCE!J2417) &gt;= 0, REPT(" ",lookups!$L$2-LEN(SOURCE!J2417)), "")&amp;
" | "&amp; IF(lookups!$K$2-LEN(SOURCE!I2417) &gt;= 0, REPT(" ",lookups!$K$2-LEN(SOURCE!I2417)), "")&amp;
      SOURCE!K2417&amp;      IF(lookups!$L$2-LEN(SOURCE!K2417) &gt;= 0, REPT(" ",lookups!$M$2-LEN(SOURCE!K2417)), "")&amp;
" | "&amp; SOURCE!L2417&amp;      IF(lookups!$O$2-LEN(SOURCE!L2417) &gt;= 0, REPT(" ",lookups!$O$2-LEN(SOURCE!L2417)), "")&amp;
" | "&amp; SOURCE!M2417&amp;      IF(lookups!$P$2-LEN(SOURCE!M2417) &gt;= 0, REPT(" ",lookups!$P$2-LEN(SOURCE!M2417)), "")&amp;
      "},"&amp;IF(SOURCE!O2417&lt;&gt;"",""&amp;SOURCE!O2417,"")
 )
)
)</f>
        <v/>
      </c>
    </row>
    <row r="2381" spans="1:1" hidden="1">
      <c r="A2381" s="80" t="str">
        <f>IF(AND(OR(SOURCE!A2418="",ISBLANK(SOURCE!A2418)),SOURCE!B2418&gt;0),IF(ISBLANK(SOURCE!C2418),"",SOURCE!C2418),
IF(SOURCE!B2418&lt;0,VLOOKUP(SOURCE!B2418,lookups!A$1:B$25,2,0),
  IF(ISBLANK(SOURCE!B2418),
    "",
    "/* "&amp;TEXT(SOURCE!B2418,"???0")&amp;" *"&amp;
      SOURCE!C2418&amp;", "&amp; IF(lookups!$E$2-LEN(SOURCE!C2418) &gt;= 0, REPT(" ",lookups!$E$2-LEN(SOURCE!C2418)), "")&amp;
      SOURCE!D2418&amp;", "&amp; IF(lookups!$F$2-LEN(SOURCE!D2418) &gt;= 0, REPT(" ",lookups!$F$2-LEN(SOURCE!D2418)), "")&amp;
      SOURCE!E2418&amp;", "&amp; IF(lookups!$G$2-LEN(SOURCE!E2418) &gt;=0, REPT(" ",lookups!$G$2-LEN(SOURCE!E2418)), "")&amp;
      SOURCE!F2418&amp;", "&amp; IF(lookups!$H$2-LEN(SOURCE!F2418) &gt;= 0, REPT(" ",lookups!$H$2-LEN(SOURCE!F2418)+2), "")&amp;"("&amp;
      SUBSTITUTE(TEXT(SOURCE!G2418,"??0"),"  ","")&amp;" &lt;&lt; TAM_MAX_BITS) |"&amp; IF(lookups!$I$2-3 &gt;= 0, REPT(" ",MAX(1,lookups!$I$2-5+4+1-1-LEN(  IF(ISTEXT(SOURCE!H2418),SOURCE!H2418,  SUBSTITUTE(SUBSTITUTE(TEXT(SOURCE!H2418,"????0"),"  ","")," ",""))   ))), "")&amp;
       IF(ISTEXT(SOURCE!H2418),SOURCE!H2418, SUBSTITUTE(SUBSTITUTE(TEXT(SOURCE!H2418,"????0"),"  ","")," ",""))   &amp;","&amp; IF(lookups!$J$2-3 &gt;= 0, REPT(" ",lookups!$J$2-3-5), "")&amp;
      SOURCE!I2418&amp;
" | "&amp; IF(lookups!$K$2-LEN(SOURCE!I2418) &gt;= 0, REPT(" ",lookups!$K$2-LEN(SOURCE!I2418)), "")&amp;
      SOURCE!J2418&amp;      IF(lookups!$L$2-LEN(SOURCE!J2418) &gt;= 0, REPT(" ",lookups!$L$2-LEN(SOURCE!J2418)), "")&amp;
" | "&amp; IF(lookups!$K$2-LEN(SOURCE!I2418) &gt;= 0, REPT(" ",lookups!$K$2-LEN(SOURCE!I2418)), "")&amp;
      SOURCE!K2418&amp;      IF(lookups!$L$2-LEN(SOURCE!K2418) &gt;= 0, REPT(" ",lookups!$M$2-LEN(SOURCE!K2418)), "")&amp;
" | "&amp; SOURCE!L2418&amp;      IF(lookups!$O$2-LEN(SOURCE!L2418) &gt;= 0, REPT(" ",lookups!$O$2-LEN(SOURCE!L2418)), "")&amp;
" | "&amp; SOURCE!M2418&amp;      IF(lookups!$P$2-LEN(SOURCE!M2418) &gt;= 0, REPT(" ",lookups!$P$2-LEN(SOURCE!M2418)), "")&amp;
      "},"&amp;IF(SOURCE!O2418&lt;&gt;"",""&amp;SOURCE!O2418,"")
 )
)
)</f>
        <v/>
      </c>
    </row>
    <row r="2382" spans="1:1" hidden="1">
      <c r="A2382" s="80" t="str">
        <f>IF(AND(OR(SOURCE!A2419="",ISBLANK(SOURCE!A2419)),SOURCE!B2419&gt;0),IF(ISBLANK(SOURCE!C2419),"",SOURCE!C2419),
IF(SOURCE!B2419&lt;0,VLOOKUP(SOURCE!B2419,lookups!A$1:B$25,2,0),
  IF(ISBLANK(SOURCE!B2419),
    "",
    "/* "&amp;TEXT(SOURCE!B2419,"???0")&amp;" *"&amp;
      SOURCE!C2419&amp;", "&amp; IF(lookups!$E$2-LEN(SOURCE!C2419) &gt;= 0, REPT(" ",lookups!$E$2-LEN(SOURCE!C2419)), "")&amp;
      SOURCE!D2419&amp;", "&amp; IF(lookups!$F$2-LEN(SOURCE!D2419) &gt;= 0, REPT(" ",lookups!$F$2-LEN(SOURCE!D2419)), "")&amp;
      SOURCE!E2419&amp;", "&amp; IF(lookups!$G$2-LEN(SOURCE!E2419) &gt;=0, REPT(" ",lookups!$G$2-LEN(SOURCE!E2419)), "")&amp;
      SOURCE!F2419&amp;", "&amp; IF(lookups!$H$2-LEN(SOURCE!F2419) &gt;= 0, REPT(" ",lookups!$H$2-LEN(SOURCE!F2419)+2), "")&amp;"("&amp;
      SUBSTITUTE(TEXT(SOURCE!G2419,"??0"),"  ","")&amp;" &lt;&lt; TAM_MAX_BITS) |"&amp; IF(lookups!$I$2-3 &gt;= 0, REPT(" ",MAX(1,lookups!$I$2-5+4+1-1-LEN(  IF(ISTEXT(SOURCE!H2419),SOURCE!H2419,  SUBSTITUTE(SUBSTITUTE(TEXT(SOURCE!H2419,"????0"),"  ","")," ",""))   ))), "")&amp;
       IF(ISTEXT(SOURCE!H2419),SOURCE!H2419, SUBSTITUTE(SUBSTITUTE(TEXT(SOURCE!H2419,"????0"),"  ","")," ",""))   &amp;","&amp; IF(lookups!$J$2-3 &gt;= 0, REPT(" ",lookups!$J$2-3-5), "")&amp;
      SOURCE!I2419&amp;
" | "&amp; IF(lookups!$K$2-LEN(SOURCE!I2419) &gt;= 0, REPT(" ",lookups!$K$2-LEN(SOURCE!I2419)), "")&amp;
      SOURCE!J2419&amp;      IF(lookups!$L$2-LEN(SOURCE!J2419) &gt;= 0, REPT(" ",lookups!$L$2-LEN(SOURCE!J2419)), "")&amp;
" | "&amp; IF(lookups!$K$2-LEN(SOURCE!I2419) &gt;= 0, REPT(" ",lookups!$K$2-LEN(SOURCE!I2419)), "")&amp;
      SOURCE!K2419&amp;      IF(lookups!$L$2-LEN(SOURCE!K2419) &gt;= 0, REPT(" ",lookups!$M$2-LEN(SOURCE!K2419)), "")&amp;
" | "&amp; SOURCE!L2419&amp;      IF(lookups!$O$2-LEN(SOURCE!L2419) &gt;= 0, REPT(" ",lookups!$O$2-LEN(SOURCE!L2419)), "")&amp;
" | "&amp; SOURCE!M2419&amp;      IF(lookups!$P$2-LEN(SOURCE!M2419) &gt;= 0, REPT(" ",lookups!$P$2-LEN(SOURCE!M2419)), "")&amp;
      "},"&amp;IF(SOURCE!O2419&lt;&gt;"",""&amp;SOURCE!O2419,"")
 )
)
)</f>
        <v/>
      </c>
    </row>
    <row r="2383" spans="1:1" hidden="1">
      <c r="A2383" s="80" t="str">
        <f>IF(AND(OR(SOURCE!A2420="",ISBLANK(SOURCE!A2420)),SOURCE!B2420&gt;0),IF(ISBLANK(SOURCE!C2420),"",SOURCE!C2420),
IF(SOURCE!B2420&lt;0,VLOOKUP(SOURCE!B2420,lookups!A$1:B$25,2,0),
  IF(ISBLANK(SOURCE!B2420),
    "",
    "/* "&amp;TEXT(SOURCE!B2420,"???0")&amp;" *"&amp;
      SOURCE!C2420&amp;", "&amp; IF(lookups!$E$2-LEN(SOURCE!C2420) &gt;= 0, REPT(" ",lookups!$E$2-LEN(SOURCE!C2420)), "")&amp;
      SOURCE!D2420&amp;", "&amp; IF(lookups!$F$2-LEN(SOURCE!D2420) &gt;= 0, REPT(" ",lookups!$F$2-LEN(SOURCE!D2420)), "")&amp;
      SOURCE!E2420&amp;", "&amp; IF(lookups!$G$2-LEN(SOURCE!E2420) &gt;=0, REPT(" ",lookups!$G$2-LEN(SOURCE!E2420)), "")&amp;
      SOURCE!F2420&amp;", "&amp; IF(lookups!$H$2-LEN(SOURCE!F2420) &gt;= 0, REPT(" ",lookups!$H$2-LEN(SOURCE!F2420)+2), "")&amp;"("&amp;
      SUBSTITUTE(TEXT(SOURCE!G2420,"??0"),"  ","")&amp;" &lt;&lt; TAM_MAX_BITS) |"&amp; IF(lookups!$I$2-3 &gt;= 0, REPT(" ",MAX(1,lookups!$I$2-5+4+1-1-LEN(  IF(ISTEXT(SOURCE!H2420),SOURCE!H2420,  SUBSTITUTE(SUBSTITUTE(TEXT(SOURCE!H2420,"????0"),"  ","")," ",""))   ))), "")&amp;
       IF(ISTEXT(SOURCE!H2420),SOURCE!H2420, SUBSTITUTE(SUBSTITUTE(TEXT(SOURCE!H2420,"????0"),"  ","")," ",""))   &amp;","&amp; IF(lookups!$J$2-3 &gt;= 0, REPT(" ",lookups!$J$2-3-5), "")&amp;
      SOURCE!I2420&amp;
" | "&amp; IF(lookups!$K$2-LEN(SOURCE!I2420) &gt;= 0, REPT(" ",lookups!$K$2-LEN(SOURCE!I2420)), "")&amp;
      SOURCE!J2420&amp;      IF(lookups!$L$2-LEN(SOURCE!J2420) &gt;= 0, REPT(" ",lookups!$L$2-LEN(SOURCE!J2420)), "")&amp;
" | "&amp; IF(lookups!$K$2-LEN(SOURCE!I2420) &gt;= 0, REPT(" ",lookups!$K$2-LEN(SOURCE!I2420)), "")&amp;
      SOURCE!K2420&amp;      IF(lookups!$L$2-LEN(SOURCE!K2420) &gt;= 0, REPT(" ",lookups!$M$2-LEN(SOURCE!K2420)), "")&amp;
" | "&amp; SOURCE!L2420&amp;      IF(lookups!$O$2-LEN(SOURCE!L2420) &gt;= 0, REPT(" ",lookups!$O$2-LEN(SOURCE!L2420)), "")&amp;
" | "&amp; SOURCE!M2420&amp;      IF(lookups!$P$2-LEN(SOURCE!M2420) &gt;= 0, REPT(" ",lookups!$P$2-LEN(SOURCE!M2420)), "")&amp;
      "},"&amp;IF(SOURCE!O2420&lt;&gt;"",""&amp;SOURCE!O2420,"")
 )
)
)</f>
        <v/>
      </c>
    </row>
    <row r="2384" spans="1:1" hidden="1">
      <c r="A2384" s="80" t="str">
        <f>IF(AND(OR(SOURCE!A2421="",ISBLANK(SOURCE!A2421)),SOURCE!B2421&gt;0),IF(ISBLANK(SOURCE!C2421),"",SOURCE!C2421),
IF(SOURCE!B2421&lt;0,VLOOKUP(SOURCE!B2421,lookups!A$1:B$25,2,0),
  IF(ISBLANK(SOURCE!B2421),
    "",
    "/* "&amp;TEXT(SOURCE!B2421,"???0")&amp;" *"&amp;
      SOURCE!C2421&amp;", "&amp; IF(lookups!$E$2-LEN(SOURCE!C2421) &gt;= 0, REPT(" ",lookups!$E$2-LEN(SOURCE!C2421)), "")&amp;
      SOURCE!D2421&amp;", "&amp; IF(lookups!$F$2-LEN(SOURCE!D2421) &gt;= 0, REPT(" ",lookups!$F$2-LEN(SOURCE!D2421)), "")&amp;
      SOURCE!E2421&amp;", "&amp; IF(lookups!$G$2-LEN(SOURCE!E2421) &gt;=0, REPT(" ",lookups!$G$2-LEN(SOURCE!E2421)), "")&amp;
      SOURCE!F2421&amp;", "&amp; IF(lookups!$H$2-LEN(SOURCE!F2421) &gt;= 0, REPT(" ",lookups!$H$2-LEN(SOURCE!F2421)+2), "")&amp;"("&amp;
      SUBSTITUTE(TEXT(SOURCE!G2421,"??0"),"  ","")&amp;" &lt;&lt; TAM_MAX_BITS) |"&amp; IF(lookups!$I$2-3 &gt;= 0, REPT(" ",MAX(1,lookups!$I$2-5+4+1-1-LEN(  IF(ISTEXT(SOURCE!H2421),SOURCE!H2421,  SUBSTITUTE(SUBSTITUTE(TEXT(SOURCE!H2421,"????0"),"  ","")," ",""))   ))), "")&amp;
       IF(ISTEXT(SOURCE!H2421),SOURCE!H2421, SUBSTITUTE(SUBSTITUTE(TEXT(SOURCE!H2421,"????0"),"  ","")," ",""))   &amp;","&amp; IF(lookups!$J$2-3 &gt;= 0, REPT(" ",lookups!$J$2-3-5), "")&amp;
      SOURCE!I2421&amp;
" | "&amp; IF(lookups!$K$2-LEN(SOURCE!I2421) &gt;= 0, REPT(" ",lookups!$K$2-LEN(SOURCE!I2421)), "")&amp;
      SOURCE!J2421&amp;      IF(lookups!$L$2-LEN(SOURCE!J2421) &gt;= 0, REPT(" ",lookups!$L$2-LEN(SOURCE!J2421)), "")&amp;
" | "&amp; IF(lookups!$K$2-LEN(SOURCE!I2421) &gt;= 0, REPT(" ",lookups!$K$2-LEN(SOURCE!I2421)), "")&amp;
      SOURCE!K2421&amp;      IF(lookups!$L$2-LEN(SOURCE!K2421) &gt;= 0, REPT(" ",lookups!$M$2-LEN(SOURCE!K2421)), "")&amp;
" | "&amp; SOURCE!L2421&amp;      IF(lookups!$O$2-LEN(SOURCE!L2421) &gt;= 0, REPT(" ",lookups!$O$2-LEN(SOURCE!L2421)), "")&amp;
" | "&amp; SOURCE!M2421&amp;      IF(lookups!$P$2-LEN(SOURCE!M2421) &gt;= 0, REPT(" ",lookups!$P$2-LEN(SOURCE!M2421)), "")&amp;
      "},"&amp;IF(SOURCE!O2421&lt;&gt;"",""&amp;SOURCE!O2421,"")
 )
)
)</f>
        <v/>
      </c>
    </row>
    <row r="2385" spans="1:1" hidden="1">
      <c r="A2385" s="80" t="str">
        <f>IF(AND(OR(SOURCE!A2422="",ISBLANK(SOURCE!A2422)),SOURCE!B2422&gt;0),IF(ISBLANK(SOURCE!C2422),"",SOURCE!C2422),
IF(SOURCE!B2422&lt;0,VLOOKUP(SOURCE!B2422,lookups!A$1:B$25,2,0),
  IF(ISBLANK(SOURCE!B2422),
    "",
    "/* "&amp;TEXT(SOURCE!B2422,"???0")&amp;" *"&amp;
      SOURCE!C2422&amp;", "&amp; IF(lookups!$E$2-LEN(SOURCE!C2422) &gt;= 0, REPT(" ",lookups!$E$2-LEN(SOURCE!C2422)), "")&amp;
      SOURCE!D2422&amp;", "&amp; IF(lookups!$F$2-LEN(SOURCE!D2422) &gt;= 0, REPT(" ",lookups!$F$2-LEN(SOURCE!D2422)), "")&amp;
      SOURCE!E2422&amp;", "&amp; IF(lookups!$G$2-LEN(SOURCE!E2422) &gt;=0, REPT(" ",lookups!$G$2-LEN(SOURCE!E2422)), "")&amp;
      SOURCE!F2422&amp;", "&amp; IF(lookups!$H$2-LEN(SOURCE!F2422) &gt;= 0, REPT(" ",lookups!$H$2-LEN(SOURCE!F2422)+2), "")&amp;"("&amp;
      SUBSTITUTE(TEXT(SOURCE!G2422,"??0"),"  ","")&amp;" &lt;&lt; TAM_MAX_BITS) |"&amp; IF(lookups!$I$2-3 &gt;= 0, REPT(" ",MAX(1,lookups!$I$2-5+4+1-1-LEN(  IF(ISTEXT(SOURCE!H2422),SOURCE!H2422,  SUBSTITUTE(SUBSTITUTE(TEXT(SOURCE!H2422,"????0"),"  ","")," ",""))   ))), "")&amp;
       IF(ISTEXT(SOURCE!H2422),SOURCE!H2422, SUBSTITUTE(SUBSTITUTE(TEXT(SOURCE!H2422,"????0"),"  ","")," ",""))   &amp;","&amp; IF(lookups!$J$2-3 &gt;= 0, REPT(" ",lookups!$J$2-3-5), "")&amp;
      SOURCE!I2422&amp;
" | "&amp; IF(lookups!$K$2-LEN(SOURCE!I2422) &gt;= 0, REPT(" ",lookups!$K$2-LEN(SOURCE!I2422)), "")&amp;
      SOURCE!J2422&amp;      IF(lookups!$L$2-LEN(SOURCE!J2422) &gt;= 0, REPT(" ",lookups!$L$2-LEN(SOURCE!J2422)), "")&amp;
" | "&amp; IF(lookups!$K$2-LEN(SOURCE!I2422) &gt;= 0, REPT(" ",lookups!$K$2-LEN(SOURCE!I2422)), "")&amp;
      SOURCE!K2422&amp;      IF(lookups!$L$2-LEN(SOURCE!K2422) &gt;= 0, REPT(" ",lookups!$M$2-LEN(SOURCE!K2422)), "")&amp;
" | "&amp; SOURCE!L2422&amp;      IF(lookups!$O$2-LEN(SOURCE!L2422) &gt;= 0, REPT(" ",lookups!$O$2-LEN(SOURCE!L2422)), "")&amp;
" | "&amp; SOURCE!M2422&amp;      IF(lookups!$P$2-LEN(SOURCE!M2422) &gt;= 0, REPT(" ",lookups!$P$2-LEN(SOURCE!M2422)), "")&amp;
      "},"&amp;IF(SOURCE!O2422&lt;&gt;"",""&amp;SOURCE!O2422,"")
 )
)
)</f>
        <v/>
      </c>
    </row>
    <row r="2386" spans="1:1" hidden="1">
      <c r="A2386" s="80" t="str">
        <f>IF(AND(OR(SOURCE!A2423="",ISBLANK(SOURCE!A2423)),SOURCE!B2423&gt;0),IF(ISBLANK(SOURCE!C2423),"",SOURCE!C2423),
IF(SOURCE!B2423&lt;0,VLOOKUP(SOURCE!B2423,lookups!A$1:B$25,2,0),
  IF(ISBLANK(SOURCE!B2423),
    "",
    "/* "&amp;TEXT(SOURCE!B2423,"???0")&amp;" *"&amp;
      SOURCE!C2423&amp;", "&amp; IF(lookups!$E$2-LEN(SOURCE!C2423) &gt;= 0, REPT(" ",lookups!$E$2-LEN(SOURCE!C2423)), "")&amp;
      SOURCE!D2423&amp;", "&amp; IF(lookups!$F$2-LEN(SOURCE!D2423) &gt;= 0, REPT(" ",lookups!$F$2-LEN(SOURCE!D2423)), "")&amp;
      SOURCE!E2423&amp;", "&amp; IF(lookups!$G$2-LEN(SOURCE!E2423) &gt;=0, REPT(" ",lookups!$G$2-LEN(SOURCE!E2423)), "")&amp;
      SOURCE!F2423&amp;", "&amp; IF(lookups!$H$2-LEN(SOURCE!F2423) &gt;= 0, REPT(" ",lookups!$H$2-LEN(SOURCE!F2423)+2), "")&amp;"("&amp;
      SUBSTITUTE(TEXT(SOURCE!G2423,"??0"),"  ","")&amp;" &lt;&lt; TAM_MAX_BITS) |"&amp; IF(lookups!$I$2-3 &gt;= 0, REPT(" ",MAX(1,lookups!$I$2-5+4+1-1-LEN(  IF(ISTEXT(SOURCE!H2423),SOURCE!H2423,  SUBSTITUTE(SUBSTITUTE(TEXT(SOURCE!H2423,"????0"),"  ","")," ",""))   ))), "")&amp;
       IF(ISTEXT(SOURCE!H2423),SOURCE!H2423, SUBSTITUTE(SUBSTITUTE(TEXT(SOURCE!H2423,"????0"),"  ","")," ",""))   &amp;","&amp; IF(lookups!$J$2-3 &gt;= 0, REPT(" ",lookups!$J$2-3-5), "")&amp;
      SOURCE!I2423&amp;
" | "&amp; IF(lookups!$K$2-LEN(SOURCE!I2423) &gt;= 0, REPT(" ",lookups!$K$2-LEN(SOURCE!I2423)), "")&amp;
      SOURCE!J2423&amp;      IF(lookups!$L$2-LEN(SOURCE!J2423) &gt;= 0, REPT(" ",lookups!$L$2-LEN(SOURCE!J2423)), "")&amp;
" | "&amp; IF(lookups!$K$2-LEN(SOURCE!I2423) &gt;= 0, REPT(" ",lookups!$K$2-LEN(SOURCE!I2423)), "")&amp;
      SOURCE!K2423&amp;      IF(lookups!$L$2-LEN(SOURCE!K2423) &gt;= 0, REPT(" ",lookups!$M$2-LEN(SOURCE!K2423)), "")&amp;
" | "&amp; SOURCE!L2423&amp;      IF(lookups!$O$2-LEN(SOURCE!L2423) &gt;= 0, REPT(" ",lookups!$O$2-LEN(SOURCE!L2423)), "")&amp;
" | "&amp; SOURCE!M2423&amp;      IF(lookups!$P$2-LEN(SOURCE!M2423) &gt;= 0, REPT(" ",lookups!$P$2-LEN(SOURCE!M2423)), "")&amp;
      "},"&amp;IF(SOURCE!O2423&lt;&gt;"",""&amp;SOURCE!O2423,"")
 )
)
)</f>
        <v/>
      </c>
    </row>
    <row r="2387" spans="1:1" hidden="1">
      <c r="A2387" s="80" t="str">
        <f>IF(AND(OR(SOURCE!A2424="",ISBLANK(SOURCE!A2424)),SOURCE!B2424&gt;0),IF(ISBLANK(SOURCE!C2424),"",SOURCE!C2424),
IF(SOURCE!B2424&lt;0,VLOOKUP(SOURCE!B2424,lookups!A$1:B$25,2,0),
  IF(ISBLANK(SOURCE!B2424),
    "",
    "/* "&amp;TEXT(SOURCE!B2424,"???0")&amp;" *"&amp;
      SOURCE!C2424&amp;", "&amp; IF(lookups!$E$2-LEN(SOURCE!C2424) &gt;= 0, REPT(" ",lookups!$E$2-LEN(SOURCE!C2424)), "")&amp;
      SOURCE!D2424&amp;", "&amp; IF(lookups!$F$2-LEN(SOURCE!D2424) &gt;= 0, REPT(" ",lookups!$F$2-LEN(SOURCE!D2424)), "")&amp;
      SOURCE!E2424&amp;", "&amp; IF(lookups!$G$2-LEN(SOURCE!E2424) &gt;=0, REPT(" ",lookups!$G$2-LEN(SOURCE!E2424)), "")&amp;
      SOURCE!F2424&amp;", "&amp; IF(lookups!$H$2-LEN(SOURCE!F2424) &gt;= 0, REPT(" ",lookups!$H$2-LEN(SOURCE!F2424)+2), "")&amp;"("&amp;
      SUBSTITUTE(TEXT(SOURCE!G2424,"??0"),"  ","")&amp;" &lt;&lt; TAM_MAX_BITS) |"&amp; IF(lookups!$I$2-3 &gt;= 0, REPT(" ",MAX(1,lookups!$I$2-5+4+1-1-LEN(  IF(ISTEXT(SOURCE!H2424),SOURCE!H2424,  SUBSTITUTE(SUBSTITUTE(TEXT(SOURCE!H2424,"????0"),"  ","")," ",""))   ))), "")&amp;
       IF(ISTEXT(SOURCE!H2424),SOURCE!H2424, SUBSTITUTE(SUBSTITUTE(TEXT(SOURCE!H2424,"????0"),"  ","")," ",""))   &amp;","&amp; IF(lookups!$J$2-3 &gt;= 0, REPT(" ",lookups!$J$2-3-5), "")&amp;
      SOURCE!I2424&amp;
" | "&amp; IF(lookups!$K$2-LEN(SOURCE!I2424) &gt;= 0, REPT(" ",lookups!$K$2-LEN(SOURCE!I2424)), "")&amp;
      SOURCE!J2424&amp;      IF(lookups!$L$2-LEN(SOURCE!J2424) &gt;= 0, REPT(" ",lookups!$L$2-LEN(SOURCE!J2424)), "")&amp;
" | "&amp; IF(lookups!$K$2-LEN(SOURCE!I2424) &gt;= 0, REPT(" ",lookups!$K$2-LEN(SOURCE!I2424)), "")&amp;
      SOURCE!K2424&amp;      IF(lookups!$L$2-LEN(SOURCE!K2424) &gt;= 0, REPT(" ",lookups!$M$2-LEN(SOURCE!K2424)), "")&amp;
" | "&amp; SOURCE!L2424&amp;      IF(lookups!$O$2-LEN(SOURCE!L2424) &gt;= 0, REPT(" ",lookups!$O$2-LEN(SOURCE!L2424)), "")&amp;
" | "&amp; SOURCE!M2424&amp;      IF(lookups!$P$2-LEN(SOURCE!M2424) &gt;= 0, REPT(" ",lookups!$P$2-LEN(SOURCE!M2424)), "")&amp;
      "},"&amp;IF(SOURCE!O2424&lt;&gt;"",""&amp;SOURCE!O2424,"")
 )
)
)</f>
        <v/>
      </c>
    </row>
    <row r="2388" spans="1:1" hidden="1">
      <c r="A2388" s="80" t="str">
        <f>IF(AND(OR(SOURCE!A2425="",ISBLANK(SOURCE!A2425)),SOURCE!B2425&gt;0),IF(ISBLANK(SOURCE!C2425),"",SOURCE!C2425),
IF(SOURCE!B2425&lt;0,VLOOKUP(SOURCE!B2425,lookups!A$1:B$25,2,0),
  IF(ISBLANK(SOURCE!B2425),
    "",
    "/* "&amp;TEXT(SOURCE!B2425,"???0")&amp;" *"&amp;
      SOURCE!C2425&amp;", "&amp; IF(lookups!$E$2-LEN(SOURCE!C2425) &gt;= 0, REPT(" ",lookups!$E$2-LEN(SOURCE!C2425)), "")&amp;
      SOURCE!D2425&amp;", "&amp; IF(lookups!$F$2-LEN(SOURCE!D2425) &gt;= 0, REPT(" ",lookups!$F$2-LEN(SOURCE!D2425)), "")&amp;
      SOURCE!E2425&amp;", "&amp; IF(lookups!$G$2-LEN(SOURCE!E2425) &gt;=0, REPT(" ",lookups!$G$2-LEN(SOURCE!E2425)), "")&amp;
      SOURCE!F2425&amp;", "&amp; IF(lookups!$H$2-LEN(SOURCE!F2425) &gt;= 0, REPT(" ",lookups!$H$2-LEN(SOURCE!F2425)+2), "")&amp;"("&amp;
      SUBSTITUTE(TEXT(SOURCE!G2425,"??0"),"  ","")&amp;" &lt;&lt; TAM_MAX_BITS) |"&amp; IF(lookups!$I$2-3 &gt;= 0, REPT(" ",MAX(1,lookups!$I$2-5+4+1-1-LEN(  IF(ISTEXT(SOURCE!H2425),SOURCE!H2425,  SUBSTITUTE(SUBSTITUTE(TEXT(SOURCE!H2425,"????0"),"  ","")," ",""))   ))), "")&amp;
       IF(ISTEXT(SOURCE!H2425),SOURCE!H2425, SUBSTITUTE(SUBSTITUTE(TEXT(SOURCE!H2425,"????0"),"  ","")," ",""))   &amp;","&amp; IF(lookups!$J$2-3 &gt;= 0, REPT(" ",lookups!$J$2-3-5), "")&amp;
      SOURCE!I2425&amp;
" | "&amp; IF(lookups!$K$2-LEN(SOURCE!I2425) &gt;= 0, REPT(" ",lookups!$K$2-LEN(SOURCE!I2425)), "")&amp;
      SOURCE!J2425&amp;      IF(lookups!$L$2-LEN(SOURCE!J2425) &gt;= 0, REPT(" ",lookups!$L$2-LEN(SOURCE!J2425)), "")&amp;
" | "&amp; IF(lookups!$K$2-LEN(SOURCE!I2425) &gt;= 0, REPT(" ",lookups!$K$2-LEN(SOURCE!I2425)), "")&amp;
      SOURCE!K2425&amp;      IF(lookups!$L$2-LEN(SOURCE!K2425) &gt;= 0, REPT(" ",lookups!$M$2-LEN(SOURCE!K2425)), "")&amp;
" | "&amp; SOURCE!L2425&amp;      IF(lookups!$O$2-LEN(SOURCE!L2425) &gt;= 0, REPT(" ",lookups!$O$2-LEN(SOURCE!L2425)), "")&amp;
" | "&amp; SOURCE!M2425&amp;      IF(lookups!$P$2-LEN(SOURCE!M2425) &gt;= 0, REPT(" ",lookups!$P$2-LEN(SOURCE!M2425)), "")&amp;
      "},"&amp;IF(SOURCE!O2425&lt;&gt;"",""&amp;SOURCE!O2425,"")
 )
)
)</f>
        <v/>
      </c>
    </row>
    <row r="2389" spans="1:1" hidden="1">
      <c r="A2389" s="80" t="str">
        <f>IF(AND(OR(SOURCE!A2426="",ISBLANK(SOURCE!A2426)),SOURCE!B2426&gt;0),IF(ISBLANK(SOURCE!C2426),"",SOURCE!C2426),
IF(SOURCE!B2426&lt;0,VLOOKUP(SOURCE!B2426,lookups!A$1:B$25,2,0),
  IF(ISBLANK(SOURCE!B2426),
    "",
    "/* "&amp;TEXT(SOURCE!B2426,"???0")&amp;" *"&amp;
      SOURCE!C2426&amp;", "&amp; IF(lookups!$E$2-LEN(SOURCE!C2426) &gt;= 0, REPT(" ",lookups!$E$2-LEN(SOURCE!C2426)), "")&amp;
      SOURCE!D2426&amp;", "&amp; IF(lookups!$F$2-LEN(SOURCE!D2426) &gt;= 0, REPT(" ",lookups!$F$2-LEN(SOURCE!D2426)), "")&amp;
      SOURCE!E2426&amp;", "&amp; IF(lookups!$G$2-LEN(SOURCE!E2426) &gt;=0, REPT(" ",lookups!$G$2-LEN(SOURCE!E2426)), "")&amp;
      SOURCE!F2426&amp;", "&amp; IF(lookups!$H$2-LEN(SOURCE!F2426) &gt;= 0, REPT(" ",lookups!$H$2-LEN(SOURCE!F2426)+2), "")&amp;"("&amp;
      SUBSTITUTE(TEXT(SOURCE!G2426,"??0"),"  ","")&amp;" &lt;&lt; TAM_MAX_BITS) |"&amp; IF(lookups!$I$2-3 &gt;= 0, REPT(" ",MAX(1,lookups!$I$2-5+4+1-1-LEN(  IF(ISTEXT(SOURCE!H2426),SOURCE!H2426,  SUBSTITUTE(SUBSTITUTE(TEXT(SOURCE!H2426,"????0"),"  ","")," ",""))   ))), "")&amp;
       IF(ISTEXT(SOURCE!H2426),SOURCE!H2426, SUBSTITUTE(SUBSTITUTE(TEXT(SOURCE!H2426,"????0"),"  ","")," ",""))   &amp;","&amp; IF(lookups!$J$2-3 &gt;= 0, REPT(" ",lookups!$J$2-3-5), "")&amp;
      SOURCE!I2426&amp;
" | "&amp; IF(lookups!$K$2-LEN(SOURCE!I2426) &gt;= 0, REPT(" ",lookups!$K$2-LEN(SOURCE!I2426)), "")&amp;
      SOURCE!J2426&amp;      IF(lookups!$L$2-LEN(SOURCE!J2426) &gt;= 0, REPT(" ",lookups!$L$2-LEN(SOURCE!J2426)), "")&amp;
" | "&amp; IF(lookups!$K$2-LEN(SOURCE!I2426) &gt;= 0, REPT(" ",lookups!$K$2-LEN(SOURCE!I2426)), "")&amp;
      SOURCE!K2426&amp;      IF(lookups!$L$2-LEN(SOURCE!K2426) &gt;= 0, REPT(" ",lookups!$M$2-LEN(SOURCE!K2426)), "")&amp;
" | "&amp; SOURCE!L2426&amp;      IF(lookups!$O$2-LEN(SOURCE!L2426) &gt;= 0, REPT(" ",lookups!$O$2-LEN(SOURCE!L2426)), "")&amp;
" | "&amp; SOURCE!M2426&amp;      IF(lookups!$P$2-LEN(SOURCE!M2426) &gt;= 0, REPT(" ",lookups!$P$2-LEN(SOURCE!M2426)), "")&amp;
      "},"&amp;IF(SOURCE!O2426&lt;&gt;"",""&amp;SOURCE!O2426,"")
 )
)
)</f>
        <v/>
      </c>
    </row>
    <row r="2390" spans="1:1" hidden="1">
      <c r="A2390" s="80" t="str">
        <f>IF(AND(OR(SOURCE!A2427="",ISBLANK(SOURCE!A2427)),SOURCE!B2427&gt;0),IF(ISBLANK(SOURCE!C2427),"",SOURCE!C2427),
IF(SOURCE!B2427&lt;0,VLOOKUP(SOURCE!B2427,lookups!A$1:B$25,2,0),
  IF(ISBLANK(SOURCE!B2427),
    "",
    "/* "&amp;TEXT(SOURCE!B2427,"???0")&amp;" *"&amp;
      SOURCE!C2427&amp;", "&amp; IF(lookups!$E$2-LEN(SOURCE!C2427) &gt;= 0, REPT(" ",lookups!$E$2-LEN(SOURCE!C2427)), "")&amp;
      SOURCE!D2427&amp;", "&amp; IF(lookups!$F$2-LEN(SOURCE!D2427) &gt;= 0, REPT(" ",lookups!$F$2-LEN(SOURCE!D2427)), "")&amp;
      SOURCE!E2427&amp;", "&amp; IF(lookups!$G$2-LEN(SOURCE!E2427) &gt;=0, REPT(" ",lookups!$G$2-LEN(SOURCE!E2427)), "")&amp;
      SOURCE!F2427&amp;", "&amp; IF(lookups!$H$2-LEN(SOURCE!F2427) &gt;= 0, REPT(" ",lookups!$H$2-LEN(SOURCE!F2427)+2), "")&amp;"("&amp;
      SUBSTITUTE(TEXT(SOURCE!G2427,"??0"),"  ","")&amp;" &lt;&lt; TAM_MAX_BITS) |"&amp; IF(lookups!$I$2-3 &gt;= 0, REPT(" ",MAX(1,lookups!$I$2-5+4+1-1-LEN(  IF(ISTEXT(SOURCE!H2427),SOURCE!H2427,  SUBSTITUTE(SUBSTITUTE(TEXT(SOURCE!H2427,"????0"),"  ","")," ",""))   ))), "")&amp;
       IF(ISTEXT(SOURCE!H2427),SOURCE!H2427, SUBSTITUTE(SUBSTITUTE(TEXT(SOURCE!H2427,"????0"),"  ","")," ",""))   &amp;","&amp; IF(lookups!$J$2-3 &gt;= 0, REPT(" ",lookups!$J$2-3-5), "")&amp;
      SOURCE!I2427&amp;
" | "&amp; IF(lookups!$K$2-LEN(SOURCE!I2427) &gt;= 0, REPT(" ",lookups!$K$2-LEN(SOURCE!I2427)), "")&amp;
      SOURCE!J2427&amp;      IF(lookups!$L$2-LEN(SOURCE!J2427) &gt;= 0, REPT(" ",lookups!$L$2-LEN(SOURCE!J2427)), "")&amp;
" | "&amp; IF(lookups!$K$2-LEN(SOURCE!I2427) &gt;= 0, REPT(" ",lookups!$K$2-LEN(SOURCE!I2427)), "")&amp;
      SOURCE!K2427&amp;      IF(lookups!$L$2-LEN(SOURCE!K2427) &gt;= 0, REPT(" ",lookups!$M$2-LEN(SOURCE!K2427)), "")&amp;
" | "&amp; SOURCE!L2427&amp;      IF(lookups!$O$2-LEN(SOURCE!L2427) &gt;= 0, REPT(" ",lookups!$O$2-LEN(SOURCE!L2427)), "")&amp;
" | "&amp; SOURCE!M2427&amp;      IF(lookups!$P$2-LEN(SOURCE!M2427) &gt;= 0, REPT(" ",lookups!$P$2-LEN(SOURCE!M2427)), "")&amp;
      "},"&amp;IF(SOURCE!O2427&lt;&gt;"",""&amp;SOURCE!O2427,"")
 )
)
)</f>
        <v/>
      </c>
    </row>
    <row r="2391" spans="1:1" hidden="1">
      <c r="A2391" s="80" t="str">
        <f>IF(AND(OR(SOURCE!A2428="",ISBLANK(SOURCE!A2428)),SOURCE!B2428&gt;0),IF(ISBLANK(SOURCE!C2428),"",SOURCE!C2428),
IF(SOURCE!B2428&lt;0,VLOOKUP(SOURCE!B2428,lookups!A$1:B$25,2,0),
  IF(ISBLANK(SOURCE!B2428),
    "",
    "/* "&amp;TEXT(SOURCE!B2428,"???0")&amp;" *"&amp;
      SOURCE!C2428&amp;", "&amp; IF(lookups!$E$2-LEN(SOURCE!C2428) &gt;= 0, REPT(" ",lookups!$E$2-LEN(SOURCE!C2428)), "")&amp;
      SOURCE!D2428&amp;", "&amp; IF(lookups!$F$2-LEN(SOURCE!D2428) &gt;= 0, REPT(" ",lookups!$F$2-LEN(SOURCE!D2428)), "")&amp;
      SOURCE!E2428&amp;", "&amp; IF(lookups!$G$2-LEN(SOURCE!E2428) &gt;=0, REPT(" ",lookups!$G$2-LEN(SOURCE!E2428)), "")&amp;
      SOURCE!F2428&amp;", "&amp; IF(lookups!$H$2-LEN(SOURCE!F2428) &gt;= 0, REPT(" ",lookups!$H$2-LEN(SOURCE!F2428)+2), "")&amp;"("&amp;
      SUBSTITUTE(TEXT(SOURCE!G2428,"??0"),"  ","")&amp;" &lt;&lt; TAM_MAX_BITS) |"&amp; IF(lookups!$I$2-3 &gt;= 0, REPT(" ",MAX(1,lookups!$I$2-5+4+1-1-LEN(  IF(ISTEXT(SOURCE!H2428),SOURCE!H2428,  SUBSTITUTE(SUBSTITUTE(TEXT(SOURCE!H2428,"????0"),"  ","")," ",""))   ))), "")&amp;
       IF(ISTEXT(SOURCE!H2428),SOURCE!H2428, SUBSTITUTE(SUBSTITUTE(TEXT(SOURCE!H2428,"????0"),"  ","")," ",""))   &amp;","&amp; IF(lookups!$J$2-3 &gt;= 0, REPT(" ",lookups!$J$2-3-5), "")&amp;
      SOURCE!I2428&amp;
" | "&amp; IF(lookups!$K$2-LEN(SOURCE!I2428) &gt;= 0, REPT(" ",lookups!$K$2-LEN(SOURCE!I2428)), "")&amp;
      SOURCE!J2428&amp;      IF(lookups!$L$2-LEN(SOURCE!J2428) &gt;= 0, REPT(" ",lookups!$L$2-LEN(SOURCE!J2428)), "")&amp;
" | "&amp; IF(lookups!$K$2-LEN(SOURCE!I2428) &gt;= 0, REPT(" ",lookups!$K$2-LEN(SOURCE!I2428)), "")&amp;
      SOURCE!K2428&amp;      IF(lookups!$L$2-LEN(SOURCE!K2428) &gt;= 0, REPT(" ",lookups!$M$2-LEN(SOURCE!K2428)), "")&amp;
" | "&amp; SOURCE!L2428&amp;      IF(lookups!$O$2-LEN(SOURCE!L2428) &gt;= 0, REPT(" ",lookups!$O$2-LEN(SOURCE!L2428)), "")&amp;
" | "&amp; SOURCE!M2428&amp;      IF(lookups!$P$2-LEN(SOURCE!M2428) &gt;= 0, REPT(" ",lookups!$P$2-LEN(SOURCE!M2428)), "")&amp;
      "},"&amp;IF(SOURCE!O2428&lt;&gt;"",""&amp;SOURCE!O2428,"")
 )
)
)</f>
        <v/>
      </c>
    </row>
    <row r="2392" spans="1:1" hidden="1">
      <c r="A2392" s="80" t="str">
        <f>IF(AND(OR(SOURCE!A2429="",ISBLANK(SOURCE!A2429)),SOURCE!B2429&gt;0),IF(ISBLANK(SOURCE!C2429),"",SOURCE!C2429),
IF(SOURCE!B2429&lt;0,VLOOKUP(SOURCE!B2429,lookups!A$1:B$25,2,0),
  IF(ISBLANK(SOURCE!B2429),
    "",
    "/* "&amp;TEXT(SOURCE!B2429,"???0")&amp;" *"&amp;
      SOURCE!C2429&amp;", "&amp; IF(lookups!$E$2-LEN(SOURCE!C2429) &gt;= 0, REPT(" ",lookups!$E$2-LEN(SOURCE!C2429)), "")&amp;
      SOURCE!D2429&amp;", "&amp; IF(lookups!$F$2-LEN(SOURCE!D2429) &gt;= 0, REPT(" ",lookups!$F$2-LEN(SOURCE!D2429)), "")&amp;
      SOURCE!E2429&amp;", "&amp; IF(lookups!$G$2-LEN(SOURCE!E2429) &gt;=0, REPT(" ",lookups!$G$2-LEN(SOURCE!E2429)), "")&amp;
      SOURCE!F2429&amp;", "&amp; IF(lookups!$H$2-LEN(SOURCE!F2429) &gt;= 0, REPT(" ",lookups!$H$2-LEN(SOURCE!F2429)+2), "")&amp;"("&amp;
      SUBSTITUTE(TEXT(SOURCE!G2429,"??0"),"  ","")&amp;" &lt;&lt; TAM_MAX_BITS) |"&amp; IF(lookups!$I$2-3 &gt;= 0, REPT(" ",MAX(1,lookups!$I$2-5+4+1-1-LEN(  IF(ISTEXT(SOURCE!H2429),SOURCE!H2429,  SUBSTITUTE(SUBSTITUTE(TEXT(SOURCE!H2429,"????0"),"  ","")," ",""))   ))), "")&amp;
       IF(ISTEXT(SOURCE!H2429),SOURCE!H2429, SUBSTITUTE(SUBSTITUTE(TEXT(SOURCE!H2429,"????0"),"  ","")," ",""))   &amp;","&amp; IF(lookups!$J$2-3 &gt;= 0, REPT(" ",lookups!$J$2-3-5), "")&amp;
      SOURCE!I2429&amp;
" | "&amp; IF(lookups!$K$2-LEN(SOURCE!I2429) &gt;= 0, REPT(" ",lookups!$K$2-LEN(SOURCE!I2429)), "")&amp;
      SOURCE!J2429&amp;      IF(lookups!$L$2-LEN(SOURCE!J2429) &gt;= 0, REPT(" ",lookups!$L$2-LEN(SOURCE!J2429)), "")&amp;
" | "&amp; IF(lookups!$K$2-LEN(SOURCE!I2429) &gt;= 0, REPT(" ",lookups!$K$2-LEN(SOURCE!I2429)), "")&amp;
      SOURCE!K2429&amp;      IF(lookups!$L$2-LEN(SOURCE!K2429) &gt;= 0, REPT(" ",lookups!$M$2-LEN(SOURCE!K2429)), "")&amp;
" | "&amp; SOURCE!L2429&amp;      IF(lookups!$O$2-LEN(SOURCE!L2429) &gt;= 0, REPT(" ",lookups!$O$2-LEN(SOURCE!L2429)), "")&amp;
" | "&amp; SOURCE!M2429&amp;      IF(lookups!$P$2-LEN(SOURCE!M2429) &gt;= 0, REPT(" ",lookups!$P$2-LEN(SOURCE!M2429)), "")&amp;
      "},"&amp;IF(SOURCE!O2429&lt;&gt;"",""&amp;SOURCE!O2429,"")
 )
)
)</f>
        <v/>
      </c>
    </row>
    <row r="2393" spans="1:1" hidden="1">
      <c r="A2393" s="80" t="str">
        <f>IF(AND(OR(SOURCE!A2430="",ISBLANK(SOURCE!A2430)),SOURCE!B2430&gt;0),IF(ISBLANK(SOURCE!C2430),"",SOURCE!C2430),
IF(SOURCE!B2430&lt;0,VLOOKUP(SOURCE!B2430,lookups!A$1:B$25,2,0),
  IF(ISBLANK(SOURCE!B2430),
    "",
    "/* "&amp;TEXT(SOURCE!B2430,"???0")&amp;" *"&amp;
      SOURCE!C2430&amp;", "&amp; IF(lookups!$E$2-LEN(SOURCE!C2430) &gt;= 0, REPT(" ",lookups!$E$2-LEN(SOURCE!C2430)), "")&amp;
      SOURCE!D2430&amp;", "&amp; IF(lookups!$F$2-LEN(SOURCE!D2430) &gt;= 0, REPT(" ",lookups!$F$2-LEN(SOURCE!D2430)), "")&amp;
      SOURCE!E2430&amp;", "&amp; IF(lookups!$G$2-LEN(SOURCE!E2430) &gt;=0, REPT(" ",lookups!$G$2-LEN(SOURCE!E2430)), "")&amp;
      SOURCE!F2430&amp;", "&amp; IF(lookups!$H$2-LEN(SOURCE!F2430) &gt;= 0, REPT(" ",lookups!$H$2-LEN(SOURCE!F2430)+2), "")&amp;"("&amp;
      SUBSTITUTE(TEXT(SOURCE!G2430,"??0"),"  ","")&amp;" &lt;&lt; TAM_MAX_BITS) |"&amp; IF(lookups!$I$2-3 &gt;= 0, REPT(" ",MAX(1,lookups!$I$2-5+4+1-1-LEN(  IF(ISTEXT(SOURCE!H2430),SOURCE!H2430,  SUBSTITUTE(SUBSTITUTE(TEXT(SOURCE!H2430,"????0"),"  ","")," ",""))   ))), "")&amp;
       IF(ISTEXT(SOURCE!H2430),SOURCE!H2430, SUBSTITUTE(SUBSTITUTE(TEXT(SOURCE!H2430,"????0"),"  ","")," ",""))   &amp;","&amp; IF(lookups!$J$2-3 &gt;= 0, REPT(" ",lookups!$J$2-3-5), "")&amp;
      SOURCE!I2430&amp;
" | "&amp; IF(lookups!$K$2-LEN(SOURCE!I2430) &gt;= 0, REPT(" ",lookups!$K$2-LEN(SOURCE!I2430)), "")&amp;
      SOURCE!J2430&amp;      IF(lookups!$L$2-LEN(SOURCE!J2430) &gt;= 0, REPT(" ",lookups!$L$2-LEN(SOURCE!J2430)), "")&amp;
" | "&amp; IF(lookups!$K$2-LEN(SOURCE!I2430) &gt;= 0, REPT(" ",lookups!$K$2-LEN(SOURCE!I2430)), "")&amp;
      SOURCE!K2430&amp;      IF(lookups!$L$2-LEN(SOURCE!K2430) &gt;= 0, REPT(" ",lookups!$M$2-LEN(SOURCE!K2430)), "")&amp;
" | "&amp; SOURCE!L2430&amp;      IF(lookups!$O$2-LEN(SOURCE!L2430) &gt;= 0, REPT(" ",lookups!$O$2-LEN(SOURCE!L2430)), "")&amp;
" | "&amp; SOURCE!M2430&amp;      IF(lookups!$P$2-LEN(SOURCE!M2430) &gt;= 0, REPT(" ",lookups!$P$2-LEN(SOURCE!M2430)), "")&amp;
      "},"&amp;IF(SOURCE!O2430&lt;&gt;"",""&amp;SOURCE!O2430,"")
 )
)
)</f>
        <v/>
      </c>
    </row>
    <row r="2394" spans="1:1" hidden="1">
      <c r="A2394" s="80" t="str">
        <f>IF(AND(OR(SOURCE!A2431="",ISBLANK(SOURCE!A2431)),SOURCE!B2431&gt;0),IF(ISBLANK(SOURCE!C2431),"",SOURCE!C2431),
IF(SOURCE!B2431&lt;0,VLOOKUP(SOURCE!B2431,lookups!A$1:B$25,2,0),
  IF(ISBLANK(SOURCE!B2431),
    "",
    "/* "&amp;TEXT(SOURCE!B2431,"???0")&amp;" *"&amp;
      SOURCE!C2431&amp;", "&amp; IF(lookups!$E$2-LEN(SOURCE!C2431) &gt;= 0, REPT(" ",lookups!$E$2-LEN(SOURCE!C2431)), "")&amp;
      SOURCE!D2431&amp;", "&amp; IF(lookups!$F$2-LEN(SOURCE!D2431) &gt;= 0, REPT(" ",lookups!$F$2-LEN(SOURCE!D2431)), "")&amp;
      SOURCE!E2431&amp;", "&amp; IF(lookups!$G$2-LEN(SOURCE!E2431) &gt;=0, REPT(" ",lookups!$G$2-LEN(SOURCE!E2431)), "")&amp;
      SOURCE!F2431&amp;", "&amp; IF(lookups!$H$2-LEN(SOURCE!F2431) &gt;= 0, REPT(" ",lookups!$H$2-LEN(SOURCE!F2431)+2), "")&amp;"("&amp;
      SUBSTITUTE(TEXT(SOURCE!G2431,"??0"),"  ","")&amp;" &lt;&lt; TAM_MAX_BITS) |"&amp; IF(lookups!$I$2-3 &gt;= 0, REPT(" ",MAX(1,lookups!$I$2-5+4+1-1-LEN(  IF(ISTEXT(SOURCE!H2431),SOURCE!H2431,  SUBSTITUTE(SUBSTITUTE(TEXT(SOURCE!H2431,"????0"),"  ","")," ",""))   ))), "")&amp;
       IF(ISTEXT(SOURCE!H2431),SOURCE!H2431, SUBSTITUTE(SUBSTITUTE(TEXT(SOURCE!H2431,"????0"),"  ","")," ",""))   &amp;","&amp; IF(lookups!$J$2-3 &gt;= 0, REPT(" ",lookups!$J$2-3-5), "")&amp;
      SOURCE!I2431&amp;
" | "&amp; IF(lookups!$K$2-LEN(SOURCE!I2431) &gt;= 0, REPT(" ",lookups!$K$2-LEN(SOURCE!I2431)), "")&amp;
      SOURCE!J2431&amp;      IF(lookups!$L$2-LEN(SOURCE!J2431) &gt;= 0, REPT(" ",lookups!$L$2-LEN(SOURCE!J2431)), "")&amp;
" | "&amp; IF(lookups!$K$2-LEN(SOURCE!I2431) &gt;= 0, REPT(" ",lookups!$K$2-LEN(SOURCE!I2431)), "")&amp;
      SOURCE!K2431&amp;      IF(lookups!$L$2-LEN(SOURCE!K2431) &gt;= 0, REPT(" ",lookups!$M$2-LEN(SOURCE!K2431)), "")&amp;
" | "&amp; SOURCE!L2431&amp;      IF(lookups!$O$2-LEN(SOURCE!L2431) &gt;= 0, REPT(" ",lookups!$O$2-LEN(SOURCE!L2431)), "")&amp;
" | "&amp; SOURCE!M2431&amp;      IF(lookups!$P$2-LEN(SOURCE!M2431) &gt;= 0, REPT(" ",lookups!$P$2-LEN(SOURCE!M2431)), "")&amp;
      "},"&amp;IF(SOURCE!O2431&lt;&gt;"",""&amp;SOURCE!O2431,"")
 )
)
)</f>
        <v/>
      </c>
    </row>
    <row r="2395" spans="1:1" hidden="1">
      <c r="A2395" s="80" t="str">
        <f>IF(AND(OR(SOURCE!A2432="",ISBLANK(SOURCE!A2432)),SOURCE!B2432&gt;0),IF(ISBLANK(SOURCE!C2432),"",SOURCE!C2432),
IF(SOURCE!B2432&lt;0,VLOOKUP(SOURCE!B2432,lookups!A$1:B$25,2,0),
  IF(ISBLANK(SOURCE!B2432),
    "",
    "/* "&amp;TEXT(SOURCE!B2432,"???0")&amp;" *"&amp;
      SOURCE!C2432&amp;", "&amp; IF(lookups!$E$2-LEN(SOURCE!C2432) &gt;= 0, REPT(" ",lookups!$E$2-LEN(SOURCE!C2432)), "")&amp;
      SOURCE!D2432&amp;", "&amp; IF(lookups!$F$2-LEN(SOURCE!D2432) &gt;= 0, REPT(" ",lookups!$F$2-LEN(SOURCE!D2432)), "")&amp;
      SOURCE!E2432&amp;", "&amp; IF(lookups!$G$2-LEN(SOURCE!E2432) &gt;=0, REPT(" ",lookups!$G$2-LEN(SOURCE!E2432)), "")&amp;
      SOURCE!F2432&amp;", "&amp; IF(lookups!$H$2-LEN(SOURCE!F2432) &gt;= 0, REPT(" ",lookups!$H$2-LEN(SOURCE!F2432)+2), "")&amp;"("&amp;
      SUBSTITUTE(TEXT(SOURCE!G2432,"??0"),"  ","")&amp;" &lt;&lt; TAM_MAX_BITS) |"&amp; IF(lookups!$I$2-3 &gt;= 0, REPT(" ",MAX(1,lookups!$I$2-5+4+1-1-LEN(  IF(ISTEXT(SOURCE!H2432),SOURCE!H2432,  SUBSTITUTE(SUBSTITUTE(TEXT(SOURCE!H2432,"????0"),"  ","")," ",""))   ))), "")&amp;
       IF(ISTEXT(SOURCE!H2432),SOURCE!H2432, SUBSTITUTE(SUBSTITUTE(TEXT(SOURCE!H2432,"????0"),"  ","")," ",""))   &amp;","&amp; IF(lookups!$J$2-3 &gt;= 0, REPT(" ",lookups!$J$2-3-5), "")&amp;
      SOURCE!I2432&amp;
" | "&amp; IF(lookups!$K$2-LEN(SOURCE!I2432) &gt;= 0, REPT(" ",lookups!$K$2-LEN(SOURCE!I2432)), "")&amp;
      SOURCE!J2432&amp;      IF(lookups!$L$2-LEN(SOURCE!J2432) &gt;= 0, REPT(" ",lookups!$L$2-LEN(SOURCE!J2432)), "")&amp;
" | "&amp; IF(lookups!$K$2-LEN(SOURCE!I2432) &gt;= 0, REPT(" ",lookups!$K$2-LEN(SOURCE!I2432)), "")&amp;
      SOURCE!K2432&amp;      IF(lookups!$L$2-LEN(SOURCE!K2432) &gt;= 0, REPT(" ",lookups!$M$2-LEN(SOURCE!K2432)), "")&amp;
" | "&amp; SOURCE!L2432&amp;      IF(lookups!$O$2-LEN(SOURCE!L2432) &gt;= 0, REPT(" ",lookups!$O$2-LEN(SOURCE!L2432)), "")&amp;
" | "&amp; SOURCE!M2432&amp;      IF(lookups!$P$2-LEN(SOURCE!M2432) &gt;= 0, REPT(" ",lookups!$P$2-LEN(SOURCE!M2432)), "")&amp;
      "},"&amp;IF(SOURCE!O2432&lt;&gt;"",""&amp;SOURCE!O2432,"")
 )
)
)</f>
        <v/>
      </c>
    </row>
    <row r="2396" spans="1:1" hidden="1">
      <c r="A2396" s="80" t="str">
        <f>IF(AND(OR(SOURCE!A2433="",ISBLANK(SOURCE!A2433)),SOURCE!B2433&gt;0),IF(ISBLANK(SOURCE!C2433),"",SOURCE!C2433),
IF(SOURCE!B2433&lt;0,VLOOKUP(SOURCE!B2433,lookups!A$1:B$25,2,0),
  IF(ISBLANK(SOURCE!B2433),
    "",
    "/* "&amp;TEXT(SOURCE!B2433,"???0")&amp;" *"&amp;
      SOURCE!C2433&amp;", "&amp; IF(lookups!$E$2-LEN(SOURCE!C2433) &gt;= 0, REPT(" ",lookups!$E$2-LEN(SOURCE!C2433)), "")&amp;
      SOURCE!D2433&amp;", "&amp; IF(lookups!$F$2-LEN(SOURCE!D2433) &gt;= 0, REPT(" ",lookups!$F$2-LEN(SOURCE!D2433)), "")&amp;
      SOURCE!E2433&amp;", "&amp; IF(lookups!$G$2-LEN(SOURCE!E2433) &gt;=0, REPT(" ",lookups!$G$2-LEN(SOURCE!E2433)), "")&amp;
      SOURCE!F2433&amp;", "&amp; IF(lookups!$H$2-LEN(SOURCE!F2433) &gt;= 0, REPT(" ",lookups!$H$2-LEN(SOURCE!F2433)+2), "")&amp;"("&amp;
      SUBSTITUTE(TEXT(SOURCE!G2433,"??0"),"  ","")&amp;" &lt;&lt; TAM_MAX_BITS) |"&amp; IF(lookups!$I$2-3 &gt;= 0, REPT(" ",MAX(1,lookups!$I$2-5+4+1-1-LEN(  IF(ISTEXT(SOURCE!H2433),SOURCE!H2433,  SUBSTITUTE(SUBSTITUTE(TEXT(SOURCE!H2433,"????0"),"  ","")," ",""))   ))), "")&amp;
       IF(ISTEXT(SOURCE!H2433),SOURCE!H2433, SUBSTITUTE(SUBSTITUTE(TEXT(SOURCE!H2433,"????0"),"  ","")," ",""))   &amp;","&amp; IF(lookups!$J$2-3 &gt;= 0, REPT(" ",lookups!$J$2-3-5), "")&amp;
      SOURCE!I2433&amp;
" | "&amp; IF(lookups!$K$2-LEN(SOURCE!I2433) &gt;= 0, REPT(" ",lookups!$K$2-LEN(SOURCE!I2433)), "")&amp;
      SOURCE!J2433&amp;      IF(lookups!$L$2-LEN(SOURCE!J2433) &gt;= 0, REPT(" ",lookups!$L$2-LEN(SOURCE!J2433)), "")&amp;
" | "&amp; IF(lookups!$K$2-LEN(SOURCE!I2433) &gt;= 0, REPT(" ",lookups!$K$2-LEN(SOURCE!I2433)), "")&amp;
      SOURCE!K2433&amp;      IF(lookups!$L$2-LEN(SOURCE!K2433) &gt;= 0, REPT(" ",lookups!$M$2-LEN(SOURCE!K2433)), "")&amp;
" | "&amp; SOURCE!L2433&amp;      IF(lookups!$O$2-LEN(SOURCE!L2433) &gt;= 0, REPT(" ",lookups!$O$2-LEN(SOURCE!L2433)), "")&amp;
" | "&amp; SOURCE!M2433&amp;      IF(lookups!$P$2-LEN(SOURCE!M2433) &gt;= 0, REPT(" ",lookups!$P$2-LEN(SOURCE!M2433)), "")&amp;
      "},"&amp;IF(SOURCE!O2433&lt;&gt;"",""&amp;SOURCE!O2433,"")
 )
)
)</f>
        <v/>
      </c>
    </row>
    <row r="2397" spans="1:1" hidden="1">
      <c r="A2397" s="80" t="str">
        <f>IF(AND(OR(SOURCE!A2434="",ISBLANK(SOURCE!A2434)),SOURCE!B2434&gt;0),IF(ISBLANK(SOURCE!C2434),"",SOURCE!C2434),
IF(SOURCE!B2434&lt;0,VLOOKUP(SOURCE!B2434,lookups!A$1:B$25,2,0),
  IF(ISBLANK(SOURCE!B2434),
    "",
    "/* "&amp;TEXT(SOURCE!B2434,"???0")&amp;" *"&amp;
      SOURCE!C2434&amp;", "&amp; IF(lookups!$E$2-LEN(SOURCE!C2434) &gt;= 0, REPT(" ",lookups!$E$2-LEN(SOURCE!C2434)), "")&amp;
      SOURCE!D2434&amp;", "&amp; IF(lookups!$F$2-LEN(SOURCE!D2434) &gt;= 0, REPT(" ",lookups!$F$2-LEN(SOURCE!D2434)), "")&amp;
      SOURCE!E2434&amp;", "&amp; IF(lookups!$G$2-LEN(SOURCE!E2434) &gt;=0, REPT(" ",lookups!$G$2-LEN(SOURCE!E2434)), "")&amp;
      SOURCE!F2434&amp;", "&amp; IF(lookups!$H$2-LEN(SOURCE!F2434) &gt;= 0, REPT(" ",lookups!$H$2-LEN(SOURCE!F2434)+2), "")&amp;"("&amp;
      SUBSTITUTE(TEXT(SOURCE!G2434,"??0"),"  ","")&amp;" &lt;&lt; TAM_MAX_BITS) |"&amp; IF(lookups!$I$2-3 &gt;= 0, REPT(" ",MAX(1,lookups!$I$2-5+4+1-1-LEN(  IF(ISTEXT(SOURCE!H2434),SOURCE!H2434,  SUBSTITUTE(SUBSTITUTE(TEXT(SOURCE!H2434,"????0"),"  ","")," ",""))   ))), "")&amp;
       IF(ISTEXT(SOURCE!H2434),SOURCE!H2434, SUBSTITUTE(SUBSTITUTE(TEXT(SOURCE!H2434,"????0"),"  ","")," ",""))   &amp;","&amp; IF(lookups!$J$2-3 &gt;= 0, REPT(" ",lookups!$J$2-3-5), "")&amp;
      SOURCE!I2434&amp;
" | "&amp; IF(lookups!$K$2-LEN(SOURCE!I2434) &gt;= 0, REPT(" ",lookups!$K$2-LEN(SOURCE!I2434)), "")&amp;
      SOURCE!J2434&amp;      IF(lookups!$L$2-LEN(SOURCE!J2434) &gt;= 0, REPT(" ",lookups!$L$2-LEN(SOURCE!J2434)), "")&amp;
" | "&amp; IF(lookups!$K$2-LEN(SOURCE!I2434) &gt;= 0, REPT(" ",lookups!$K$2-LEN(SOURCE!I2434)), "")&amp;
      SOURCE!K2434&amp;      IF(lookups!$L$2-LEN(SOURCE!K2434) &gt;= 0, REPT(" ",lookups!$M$2-LEN(SOURCE!K2434)), "")&amp;
" | "&amp; SOURCE!L2434&amp;      IF(lookups!$O$2-LEN(SOURCE!L2434) &gt;= 0, REPT(" ",lookups!$O$2-LEN(SOURCE!L2434)), "")&amp;
" | "&amp; SOURCE!M2434&amp;      IF(lookups!$P$2-LEN(SOURCE!M2434) &gt;= 0, REPT(" ",lookups!$P$2-LEN(SOURCE!M2434)), "")&amp;
      "},"&amp;IF(SOURCE!O2434&lt;&gt;"",""&amp;SOURCE!O2434,"")
 )
)
)</f>
        <v/>
      </c>
    </row>
    <row r="2398" spans="1:1" hidden="1">
      <c r="A2398" s="80" t="str">
        <f>IF(AND(OR(SOURCE!A2435="",ISBLANK(SOURCE!A2435)),SOURCE!B2435&gt;0),IF(ISBLANK(SOURCE!C2435),"",SOURCE!C2435),
IF(SOURCE!B2435&lt;0,VLOOKUP(SOURCE!B2435,lookups!A$1:B$25,2,0),
  IF(ISBLANK(SOURCE!B2435),
    "",
    "/* "&amp;TEXT(SOURCE!B2435,"???0")&amp;" *"&amp;
      SOURCE!C2435&amp;", "&amp; IF(lookups!$E$2-LEN(SOURCE!C2435) &gt;= 0, REPT(" ",lookups!$E$2-LEN(SOURCE!C2435)), "")&amp;
      SOURCE!D2435&amp;", "&amp; IF(lookups!$F$2-LEN(SOURCE!D2435) &gt;= 0, REPT(" ",lookups!$F$2-LEN(SOURCE!D2435)), "")&amp;
      SOURCE!E2435&amp;", "&amp; IF(lookups!$G$2-LEN(SOURCE!E2435) &gt;=0, REPT(" ",lookups!$G$2-LEN(SOURCE!E2435)), "")&amp;
      SOURCE!F2435&amp;", "&amp; IF(lookups!$H$2-LEN(SOURCE!F2435) &gt;= 0, REPT(" ",lookups!$H$2-LEN(SOURCE!F2435)+2), "")&amp;"("&amp;
      SUBSTITUTE(TEXT(SOURCE!G2435,"??0"),"  ","")&amp;" &lt;&lt; TAM_MAX_BITS) |"&amp; IF(lookups!$I$2-3 &gt;= 0, REPT(" ",MAX(1,lookups!$I$2-5+4+1-1-LEN(  IF(ISTEXT(SOURCE!H2435),SOURCE!H2435,  SUBSTITUTE(SUBSTITUTE(TEXT(SOURCE!H2435,"????0"),"  ","")," ",""))   ))), "")&amp;
       IF(ISTEXT(SOURCE!H2435),SOURCE!H2435, SUBSTITUTE(SUBSTITUTE(TEXT(SOURCE!H2435,"????0"),"  ","")," ",""))   &amp;","&amp; IF(lookups!$J$2-3 &gt;= 0, REPT(" ",lookups!$J$2-3-5), "")&amp;
      SOURCE!I2435&amp;
" | "&amp; IF(lookups!$K$2-LEN(SOURCE!I2435) &gt;= 0, REPT(" ",lookups!$K$2-LEN(SOURCE!I2435)), "")&amp;
      SOURCE!J2435&amp;      IF(lookups!$L$2-LEN(SOURCE!J2435) &gt;= 0, REPT(" ",lookups!$L$2-LEN(SOURCE!J2435)), "")&amp;
" | "&amp; IF(lookups!$K$2-LEN(SOURCE!I2435) &gt;= 0, REPT(" ",lookups!$K$2-LEN(SOURCE!I2435)), "")&amp;
      SOURCE!K2435&amp;      IF(lookups!$L$2-LEN(SOURCE!K2435) &gt;= 0, REPT(" ",lookups!$M$2-LEN(SOURCE!K2435)), "")&amp;
" | "&amp; SOURCE!L2435&amp;      IF(lookups!$O$2-LEN(SOURCE!L2435) &gt;= 0, REPT(" ",lookups!$O$2-LEN(SOURCE!L2435)), "")&amp;
" | "&amp; SOURCE!M2435&amp;      IF(lookups!$P$2-LEN(SOURCE!M2435) &gt;= 0, REPT(" ",lookups!$P$2-LEN(SOURCE!M2435)), "")&amp;
      "},"&amp;IF(SOURCE!O2435&lt;&gt;"",""&amp;SOURCE!O2435,"")
 )
)
)</f>
        <v/>
      </c>
    </row>
    <row r="2399" spans="1:1" hidden="1">
      <c r="A2399" s="80" t="str">
        <f>IF(AND(OR(SOURCE!A2436="",ISBLANK(SOURCE!A2436)),SOURCE!B2436&gt;0),IF(ISBLANK(SOURCE!C2436),"",SOURCE!C2436),
IF(SOURCE!B2436&lt;0,VLOOKUP(SOURCE!B2436,lookups!A$1:B$25,2,0),
  IF(ISBLANK(SOURCE!B2436),
    "",
    "/* "&amp;TEXT(SOURCE!B2436,"???0")&amp;" *"&amp;
      SOURCE!C2436&amp;", "&amp; IF(lookups!$E$2-LEN(SOURCE!C2436) &gt;= 0, REPT(" ",lookups!$E$2-LEN(SOURCE!C2436)), "")&amp;
      SOURCE!D2436&amp;", "&amp; IF(lookups!$F$2-LEN(SOURCE!D2436) &gt;= 0, REPT(" ",lookups!$F$2-LEN(SOURCE!D2436)), "")&amp;
      SOURCE!E2436&amp;", "&amp; IF(lookups!$G$2-LEN(SOURCE!E2436) &gt;=0, REPT(" ",lookups!$G$2-LEN(SOURCE!E2436)), "")&amp;
      SOURCE!F2436&amp;", "&amp; IF(lookups!$H$2-LEN(SOURCE!F2436) &gt;= 0, REPT(" ",lookups!$H$2-LEN(SOURCE!F2436)+2), "")&amp;"("&amp;
      SUBSTITUTE(TEXT(SOURCE!G2436,"??0"),"  ","")&amp;" &lt;&lt; TAM_MAX_BITS) |"&amp; IF(lookups!$I$2-3 &gt;= 0, REPT(" ",MAX(1,lookups!$I$2-5+4+1-1-LEN(  IF(ISTEXT(SOURCE!H2436),SOURCE!H2436,  SUBSTITUTE(SUBSTITUTE(TEXT(SOURCE!H2436,"????0"),"  ","")," ",""))   ))), "")&amp;
       IF(ISTEXT(SOURCE!H2436),SOURCE!H2436, SUBSTITUTE(SUBSTITUTE(TEXT(SOURCE!H2436,"????0"),"  ","")," ",""))   &amp;","&amp; IF(lookups!$J$2-3 &gt;= 0, REPT(" ",lookups!$J$2-3-5), "")&amp;
      SOURCE!I2436&amp;
" | "&amp; IF(lookups!$K$2-LEN(SOURCE!I2436) &gt;= 0, REPT(" ",lookups!$K$2-LEN(SOURCE!I2436)), "")&amp;
      SOURCE!J2436&amp;      IF(lookups!$L$2-LEN(SOURCE!J2436) &gt;= 0, REPT(" ",lookups!$L$2-LEN(SOURCE!J2436)), "")&amp;
" | "&amp; IF(lookups!$K$2-LEN(SOURCE!I2436) &gt;= 0, REPT(" ",lookups!$K$2-LEN(SOURCE!I2436)), "")&amp;
      SOURCE!K2436&amp;      IF(lookups!$L$2-LEN(SOURCE!K2436) &gt;= 0, REPT(" ",lookups!$M$2-LEN(SOURCE!K2436)), "")&amp;
" | "&amp; SOURCE!L2436&amp;      IF(lookups!$O$2-LEN(SOURCE!L2436) &gt;= 0, REPT(" ",lookups!$O$2-LEN(SOURCE!L2436)), "")&amp;
" | "&amp; SOURCE!M2436&amp;      IF(lookups!$P$2-LEN(SOURCE!M2436) &gt;= 0, REPT(" ",lookups!$P$2-LEN(SOURCE!M2436)), "")&amp;
      "},"&amp;IF(SOURCE!O2436&lt;&gt;"",""&amp;SOURCE!O2436,"")
 )
)
)</f>
        <v/>
      </c>
    </row>
    <row r="2400" spans="1:1" hidden="1">
      <c r="A2400" s="80" t="str">
        <f>IF(AND(OR(SOURCE!A2437="",ISBLANK(SOURCE!A2437)),SOURCE!B2437&gt;0),IF(ISBLANK(SOURCE!C2437),"",SOURCE!C2437),
IF(SOURCE!B2437&lt;0,VLOOKUP(SOURCE!B2437,lookups!A$1:B$25,2,0),
  IF(ISBLANK(SOURCE!B2437),
    "",
    "/* "&amp;TEXT(SOURCE!B2437,"???0")&amp;" *"&amp;
      SOURCE!C2437&amp;", "&amp; IF(lookups!$E$2-LEN(SOURCE!C2437) &gt;= 0, REPT(" ",lookups!$E$2-LEN(SOURCE!C2437)), "")&amp;
      SOURCE!D2437&amp;", "&amp; IF(lookups!$F$2-LEN(SOURCE!D2437) &gt;= 0, REPT(" ",lookups!$F$2-LEN(SOURCE!D2437)), "")&amp;
      SOURCE!E2437&amp;", "&amp; IF(lookups!$G$2-LEN(SOURCE!E2437) &gt;=0, REPT(" ",lookups!$G$2-LEN(SOURCE!E2437)), "")&amp;
      SOURCE!F2437&amp;", "&amp; IF(lookups!$H$2-LEN(SOURCE!F2437) &gt;= 0, REPT(" ",lookups!$H$2-LEN(SOURCE!F2437)+2), "")&amp;"("&amp;
      SUBSTITUTE(TEXT(SOURCE!G2437,"??0"),"  ","")&amp;" &lt;&lt; TAM_MAX_BITS) |"&amp; IF(lookups!$I$2-3 &gt;= 0, REPT(" ",MAX(1,lookups!$I$2-5+4+1-1-LEN(  IF(ISTEXT(SOURCE!H2437),SOURCE!H2437,  SUBSTITUTE(SUBSTITUTE(TEXT(SOURCE!H2437,"????0"),"  ","")," ",""))   ))), "")&amp;
       IF(ISTEXT(SOURCE!H2437),SOURCE!H2437, SUBSTITUTE(SUBSTITUTE(TEXT(SOURCE!H2437,"????0"),"  ","")," ",""))   &amp;","&amp; IF(lookups!$J$2-3 &gt;= 0, REPT(" ",lookups!$J$2-3-5), "")&amp;
      SOURCE!I2437&amp;
" | "&amp; IF(lookups!$K$2-LEN(SOURCE!I2437) &gt;= 0, REPT(" ",lookups!$K$2-LEN(SOURCE!I2437)), "")&amp;
      SOURCE!J2437&amp;      IF(lookups!$L$2-LEN(SOURCE!J2437) &gt;= 0, REPT(" ",lookups!$L$2-LEN(SOURCE!J2437)), "")&amp;
" | "&amp; IF(lookups!$K$2-LEN(SOURCE!I2437) &gt;= 0, REPT(" ",lookups!$K$2-LEN(SOURCE!I2437)), "")&amp;
      SOURCE!K2437&amp;      IF(lookups!$L$2-LEN(SOURCE!K2437) &gt;= 0, REPT(" ",lookups!$M$2-LEN(SOURCE!K2437)), "")&amp;
" | "&amp; SOURCE!L2437&amp;      IF(lookups!$O$2-LEN(SOURCE!L2437) &gt;= 0, REPT(" ",lookups!$O$2-LEN(SOURCE!L2437)), "")&amp;
" | "&amp; SOURCE!M2437&amp;      IF(lookups!$P$2-LEN(SOURCE!M2437) &gt;= 0, REPT(" ",lookups!$P$2-LEN(SOURCE!M2437)), "")&amp;
      "},"&amp;IF(SOURCE!O2437&lt;&gt;"",""&amp;SOURCE!O2437,"")
 )
)
)</f>
        <v/>
      </c>
    </row>
    <row r="2401" spans="1:1" hidden="1">
      <c r="A2401" s="80" t="str">
        <f>IF(AND(OR(SOURCE!A2438="",ISBLANK(SOURCE!A2438)),SOURCE!B2438&gt;0),IF(ISBLANK(SOURCE!C2438),"",SOURCE!C2438),
IF(SOURCE!B2438&lt;0,VLOOKUP(SOURCE!B2438,lookups!A$1:B$25,2,0),
  IF(ISBLANK(SOURCE!B2438),
    "",
    "/* "&amp;TEXT(SOURCE!B2438,"???0")&amp;" *"&amp;
      SOURCE!C2438&amp;", "&amp; IF(lookups!$E$2-LEN(SOURCE!C2438) &gt;= 0, REPT(" ",lookups!$E$2-LEN(SOURCE!C2438)), "")&amp;
      SOURCE!D2438&amp;", "&amp; IF(lookups!$F$2-LEN(SOURCE!D2438) &gt;= 0, REPT(" ",lookups!$F$2-LEN(SOURCE!D2438)), "")&amp;
      SOURCE!E2438&amp;", "&amp; IF(lookups!$G$2-LEN(SOURCE!E2438) &gt;=0, REPT(" ",lookups!$G$2-LEN(SOURCE!E2438)), "")&amp;
      SOURCE!F2438&amp;", "&amp; IF(lookups!$H$2-LEN(SOURCE!F2438) &gt;= 0, REPT(" ",lookups!$H$2-LEN(SOURCE!F2438)+2), "")&amp;"("&amp;
      SUBSTITUTE(TEXT(SOURCE!G2438,"??0"),"  ","")&amp;" &lt;&lt; TAM_MAX_BITS) |"&amp; IF(lookups!$I$2-3 &gt;= 0, REPT(" ",MAX(1,lookups!$I$2-5+4+1-1-LEN(  IF(ISTEXT(SOURCE!H2438),SOURCE!H2438,  SUBSTITUTE(SUBSTITUTE(TEXT(SOURCE!H2438,"????0"),"  ","")," ",""))   ))), "")&amp;
       IF(ISTEXT(SOURCE!H2438),SOURCE!H2438, SUBSTITUTE(SUBSTITUTE(TEXT(SOURCE!H2438,"????0"),"  ","")," ",""))   &amp;","&amp; IF(lookups!$J$2-3 &gt;= 0, REPT(" ",lookups!$J$2-3-5), "")&amp;
      SOURCE!I2438&amp;
" | "&amp; IF(lookups!$K$2-LEN(SOURCE!I2438) &gt;= 0, REPT(" ",lookups!$K$2-LEN(SOURCE!I2438)), "")&amp;
      SOURCE!J2438&amp;      IF(lookups!$L$2-LEN(SOURCE!J2438) &gt;= 0, REPT(" ",lookups!$L$2-LEN(SOURCE!J2438)), "")&amp;
" | "&amp; IF(lookups!$K$2-LEN(SOURCE!I2438) &gt;= 0, REPT(" ",lookups!$K$2-LEN(SOURCE!I2438)), "")&amp;
      SOURCE!K2438&amp;      IF(lookups!$L$2-LEN(SOURCE!K2438) &gt;= 0, REPT(" ",lookups!$M$2-LEN(SOURCE!K2438)), "")&amp;
" | "&amp; SOURCE!L2438&amp;      IF(lookups!$O$2-LEN(SOURCE!L2438) &gt;= 0, REPT(" ",lookups!$O$2-LEN(SOURCE!L2438)), "")&amp;
" | "&amp; SOURCE!M2438&amp;      IF(lookups!$P$2-LEN(SOURCE!M2438) &gt;= 0, REPT(" ",lookups!$P$2-LEN(SOURCE!M2438)), "")&amp;
      "},"&amp;IF(SOURCE!O2438&lt;&gt;"",""&amp;SOURCE!O2438,"")
 )
)
)</f>
        <v/>
      </c>
    </row>
    <row r="2402" spans="1:1" hidden="1">
      <c r="A2402" s="80" t="str">
        <f>IF(AND(OR(SOURCE!A2439="",ISBLANK(SOURCE!A2439)),SOURCE!B2439&gt;0),IF(ISBLANK(SOURCE!C2439),"",SOURCE!C2439),
IF(SOURCE!B2439&lt;0,VLOOKUP(SOURCE!B2439,lookups!A$1:B$25,2,0),
  IF(ISBLANK(SOURCE!B2439),
    "",
    "/* "&amp;TEXT(SOURCE!B2439,"???0")&amp;" *"&amp;
      SOURCE!C2439&amp;", "&amp; IF(lookups!$E$2-LEN(SOURCE!C2439) &gt;= 0, REPT(" ",lookups!$E$2-LEN(SOURCE!C2439)), "")&amp;
      SOURCE!D2439&amp;", "&amp; IF(lookups!$F$2-LEN(SOURCE!D2439) &gt;= 0, REPT(" ",lookups!$F$2-LEN(SOURCE!D2439)), "")&amp;
      SOURCE!E2439&amp;", "&amp; IF(lookups!$G$2-LEN(SOURCE!E2439) &gt;=0, REPT(" ",lookups!$G$2-LEN(SOURCE!E2439)), "")&amp;
      SOURCE!F2439&amp;", "&amp; IF(lookups!$H$2-LEN(SOURCE!F2439) &gt;= 0, REPT(" ",lookups!$H$2-LEN(SOURCE!F2439)+2), "")&amp;"("&amp;
      SUBSTITUTE(TEXT(SOURCE!G2439,"??0"),"  ","")&amp;" &lt;&lt; TAM_MAX_BITS) |"&amp; IF(lookups!$I$2-3 &gt;= 0, REPT(" ",MAX(1,lookups!$I$2-5+4+1-1-LEN(  IF(ISTEXT(SOURCE!H2439),SOURCE!H2439,  SUBSTITUTE(SUBSTITUTE(TEXT(SOURCE!H2439,"????0"),"  ","")," ",""))   ))), "")&amp;
       IF(ISTEXT(SOURCE!H2439),SOURCE!H2439, SUBSTITUTE(SUBSTITUTE(TEXT(SOURCE!H2439,"????0"),"  ","")," ",""))   &amp;","&amp; IF(lookups!$J$2-3 &gt;= 0, REPT(" ",lookups!$J$2-3-5), "")&amp;
      SOURCE!I2439&amp;
" | "&amp; IF(lookups!$K$2-LEN(SOURCE!I2439) &gt;= 0, REPT(" ",lookups!$K$2-LEN(SOURCE!I2439)), "")&amp;
      SOURCE!J2439&amp;      IF(lookups!$L$2-LEN(SOURCE!J2439) &gt;= 0, REPT(" ",lookups!$L$2-LEN(SOURCE!J2439)), "")&amp;
" | "&amp; IF(lookups!$K$2-LEN(SOURCE!I2439) &gt;= 0, REPT(" ",lookups!$K$2-LEN(SOURCE!I2439)), "")&amp;
      SOURCE!K2439&amp;      IF(lookups!$L$2-LEN(SOURCE!K2439) &gt;= 0, REPT(" ",lookups!$M$2-LEN(SOURCE!K2439)), "")&amp;
" | "&amp; SOURCE!L2439&amp;      IF(lookups!$O$2-LEN(SOURCE!L2439) &gt;= 0, REPT(" ",lookups!$O$2-LEN(SOURCE!L2439)), "")&amp;
" | "&amp; SOURCE!M2439&amp;      IF(lookups!$P$2-LEN(SOURCE!M2439) &gt;= 0, REPT(" ",lookups!$P$2-LEN(SOURCE!M2439)), "")&amp;
      "},"&amp;IF(SOURCE!O2439&lt;&gt;"",""&amp;SOURCE!O2439,"")
 )
)
)</f>
        <v/>
      </c>
    </row>
    <row r="2403" spans="1:1" hidden="1">
      <c r="A2403" s="80" t="str">
        <f>IF(AND(OR(SOURCE!A2440="",ISBLANK(SOURCE!A2440)),SOURCE!B2440&gt;0),IF(ISBLANK(SOURCE!C2440),"",SOURCE!C2440),
IF(SOURCE!B2440&lt;0,VLOOKUP(SOURCE!B2440,lookups!A$1:B$25,2,0),
  IF(ISBLANK(SOURCE!B2440),
    "",
    "/* "&amp;TEXT(SOURCE!B2440,"???0")&amp;" *"&amp;
      SOURCE!C2440&amp;", "&amp; IF(lookups!$E$2-LEN(SOURCE!C2440) &gt;= 0, REPT(" ",lookups!$E$2-LEN(SOURCE!C2440)), "")&amp;
      SOURCE!D2440&amp;", "&amp; IF(lookups!$F$2-LEN(SOURCE!D2440) &gt;= 0, REPT(" ",lookups!$F$2-LEN(SOURCE!D2440)), "")&amp;
      SOURCE!E2440&amp;", "&amp; IF(lookups!$G$2-LEN(SOURCE!E2440) &gt;=0, REPT(" ",lookups!$G$2-LEN(SOURCE!E2440)), "")&amp;
      SOURCE!F2440&amp;", "&amp; IF(lookups!$H$2-LEN(SOURCE!F2440) &gt;= 0, REPT(" ",lookups!$H$2-LEN(SOURCE!F2440)+2), "")&amp;"("&amp;
      SUBSTITUTE(TEXT(SOURCE!G2440,"??0"),"  ","")&amp;" &lt;&lt; TAM_MAX_BITS) |"&amp; IF(lookups!$I$2-3 &gt;= 0, REPT(" ",MAX(1,lookups!$I$2-5+4+1-1-LEN(  IF(ISTEXT(SOURCE!H2440),SOURCE!H2440,  SUBSTITUTE(SUBSTITUTE(TEXT(SOURCE!H2440,"????0"),"  ","")," ",""))   ))), "")&amp;
       IF(ISTEXT(SOURCE!H2440),SOURCE!H2440, SUBSTITUTE(SUBSTITUTE(TEXT(SOURCE!H2440,"????0"),"  ","")," ",""))   &amp;","&amp; IF(lookups!$J$2-3 &gt;= 0, REPT(" ",lookups!$J$2-3-5), "")&amp;
      SOURCE!I2440&amp;
" | "&amp; IF(lookups!$K$2-LEN(SOURCE!I2440) &gt;= 0, REPT(" ",lookups!$K$2-LEN(SOURCE!I2440)), "")&amp;
      SOURCE!J2440&amp;      IF(lookups!$L$2-LEN(SOURCE!J2440) &gt;= 0, REPT(" ",lookups!$L$2-LEN(SOURCE!J2440)), "")&amp;
" | "&amp; IF(lookups!$K$2-LEN(SOURCE!I2440) &gt;= 0, REPT(" ",lookups!$K$2-LEN(SOURCE!I2440)), "")&amp;
      SOURCE!K2440&amp;      IF(lookups!$L$2-LEN(SOURCE!K2440) &gt;= 0, REPT(" ",lookups!$M$2-LEN(SOURCE!K2440)), "")&amp;
" | "&amp; SOURCE!L2440&amp;      IF(lookups!$O$2-LEN(SOURCE!L2440) &gt;= 0, REPT(" ",lookups!$O$2-LEN(SOURCE!L2440)), "")&amp;
" | "&amp; SOURCE!M2440&amp;      IF(lookups!$P$2-LEN(SOURCE!M2440) &gt;= 0, REPT(" ",lookups!$P$2-LEN(SOURCE!M2440)), "")&amp;
      "},"&amp;IF(SOURCE!O2440&lt;&gt;"",""&amp;SOURCE!O2440,"")
 )
)
)</f>
        <v/>
      </c>
    </row>
    <row r="2404" spans="1:1" hidden="1">
      <c r="A2404" s="80" t="str">
        <f>IF(AND(OR(SOURCE!A2441="",ISBLANK(SOURCE!A2441)),SOURCE!B2441&gt;0),IF(ISBLANK(SOURCE!C2441),"",SOURCE!C2441),
IF(SOURCE!B2441&lt;0,VLOOKUP(SOURCE!B2441,lookups!A$1:B$25,2,0),
  IF(ISBLANK(SOURCE!B2441),
    "",
    "/* "&amp;TEXT(SOURCE!B2441,"???0")&amp;" *"&amp;
      SOURCE!C2441&amp;", "&amp; IF(lookups!$E$2-LEN(SOURCE!C2441) &gt;= 0, REPT(" ",lookups!$E$2-LEN(SOURCE!C2441)), "")&amp;
      SOURCE!D2441&amp;", "&amp; IF(lookups!$F$2-LEN(SOURCE!D2441) &gt;= 0, REPT(" ",lookups!$F$2-LEN(SOURCE!D2441)), "")&amp;
      SOURCE!E2441&amp;", "&amp; IF(lookups!$G$2-LEN(SOURCE!E2441) &gt;=0, REPT(" ",lookups!$G$2-LEN(SOURCE!E2441)), "")&amp;
      SOURCE!F2441&amp;", "&amp; IF(lookups!$H$2-LEN(SOURCE!F2441) &gt;= 0, REPT(" ",lookups!$H$2-LEN(SOURCE!F2441)+2), "")&amp;"("&amp;
      SUBSTITUTE(TEXT(SOURCE!G2441,"??0"),"  ","")&amp;" &lt;&lt; TAM_MAX_BITS) |"&amp; IF(lookups!$I$2-3 &gt;= 0, REPT(" ",MAX(1,lookups!$I$2-5+4+1-1-LEN(  IF(ISTEXT(SOURCE!H2441),SOURCE!H2441,  SUBSTITUTE(SUBSTITUTE(TEXT(SOURCE!H2441,"????0"),"  ","")," ",""))   ))), "")&amp;
       IF(ISTEXT(SOURCE!H2441),SOURCE!H2441, SUBSTITUTE(SUBSTITUTE(TEXT(SOURCE!H2441,"????0"),"  ","")," ",""))   &amp;","&amp; IF(lookups!$J$2-3 &gt;= 0, REPT(" ",lookups!$J$2-3-5), "")&amp;
      SOURCE!I2441&amp;
" | "&amp; IF(lookups!$K$2-LEN(SOURCE!I2441) &gt;= 0, REPT(" ",lookups!$K$2-LEN(SOURCE!I2441)), "")&amp;
      SOURCE!J2441&amp;      IF(lookups!$L$2-LEN(SOURCE!J2441) &gt;= 0, REPT(" ",lookups!$L$2-LEN(SOURCE!J2441)), "")&amp;
" | "&amp; IF(lookups!$K$2-LEN(SOURCE!I2441) &gt;= 0, REPT(" ",lookups!$K$2-LEN(SOURCE!I2441)), "")&amp;
      SOURCE!K2441&amp;      IF(lookups!$L$2-LEN(SOURCE!K2441) &gt;= 0, REPT(" ",lookups!$M$2-LEN(SOURCE!K2441)), "")&amp;
" | "&amp; SOURCE!L2441&amp;      IF(lookups!$O$2-LEN(SOURCE!L2441) &gt;= 0, REPT(" ",lookups!$O$2-LEN(SOURCE!L2441)), "")&amp;
" | "&amp; SOURCE!M2441&amp;      IF(lookups!$P$2-LEN(SOURCE!M2441) &gt;= 0, REPT(" ",lookups!$P$2-LEN(SOURCE!M2441)), "")&amp;
      "},"&amp;IF(SOURCE!O2441&lt;&gt;"",""&amp;SOURCE!O2441,"")
 )
)
)</f>
        <v/>
      </c>
    </row>
    <row r="2405" spans="1:1" hidden="1">
      <c r="A2405" s="80" t="str">
        <f>IF(AND(OR(SOURCE!A2442="",ISBLANK(SOURCE!A2442)),SOURCE!B2442&gt;0),IF(ISBLANK(SOURCE!C2442),"",SOURCE!C2442),
IF(SOURCE!B2442&lt;0,VLOOKUP(SOURCE!B2442,lookups!A$1:B$25,2,0),
  IF(ISBLANK(SOURCE!B2442),
    "",
    "/* "&amp;TEXT(SOURCE!B2442,"???0")&amp;" *"&amp;
      SOURCE!C2442&amp;", "&amp; IF(lookups!$E$2-LEN(SOURCE!C2442) &gt;= 0, REPT(" ",lookups!$E$2-LEN(SOURCE!C2442)), "")&amp;
      SOURCE!D2442&amp;", "&amp; IF(lookups!$F$2-LEN(SOURCE!D2442) &gt;= 0, REPT(" ",lookups!$F$2-LEN(SOURCE!D2442)), "")&amp;
      SOURCE!E2442&amp;", "&amp; IF(lookups!$G$2-LEN(SOURCE!E2442) &gt;=0, REPT(" ",lookups!$G$2-LEN(SOURCE!E2442)), "")&amp;
      SOURCE!F2442&amp;", "&amp; IF(lookups!$H$2-LEN(SOURCE!F2442) &gt;= 0, REPT(" ",lookups!$H$2-LEN(SOURCE!F2442)+2), "")&amp;"("&amp;
      SUBSTITUTE(TEXT(SOURCE!G2442,"??0"),"  ","")&amp;" &lt;&lt; TAM_MAX_BITS) |"&amp; IF(lookups!$I$2-3 &gt;= 0, REPT(" ",MAX(1,lookups!$I$2-5+4+1-1-LEN(  IF(ISTEXT(SOURCE!H2442),SOURCE!H2442,  SUBSTITUTE(SUBSTITUTE(TEXT(SOURCE!H2442,"????0"),"  ","")," ",""))   ))), "")&amp;
       IF(ISTEXT(SOURCE!H2442),SOURCE!H2442, SUBSTITUTE(SUBSTITUTE(TEXT(SOURCE!H2442,"????0"),"  ","")," ",""))   &amp;","&amp; IF(lookups!$J$2-3 &gt;= 0, REPT(" ",lookups!$J$2-3-5), "")&amp;
      SOURCE!I2442&amp;
" | "&amp; IF(lookups!$K$2-LEN(SOURCE!I2442) &gt;= 0, REPT(" ",lookups!$K$2-LEN(SOURCE!I2442)), "")&amp;
      SOURCE!J2442&amp;      IF(lookups!$L$2-LEN(SOURCE!J2442) &gt;= 0, REPT(" ",lookups!$L$2-LEN(SOURCE!J2442)), "")&amp;
" | "&amp; IF(lookups!$K$2-LEN(SOURCE!I2442) &gt;= 0, REPT(" ",lookups!$K$2-LEN(SOURCE!I2442)), "")&amp;
      SOURCE!K2442&amp;      IF(lookups!$L$2-LEN(SOURCE!K2442) &gt;= 0, REPT(" ",lookups!$M$2-LEN(SOURCE!K2442)), "")&amp;
" | "&amp; SOURCE!L2442&amp;      IF(lookups!$O$2-LEN(SOURCE!L2442) &gt;= 0, REPT(" ",lookups!$O$2-LEN(SOURCE!L2442)), "")&amp;
" | "&amp; SOURCE!M2442&amp;      IF(lookups!$P$2-LEN(SOURCE!M2442) &gt;= 0, REPT(" ",lookups!$P$2-LEN(SOURCE!M2442)), "")&amp;
      "},"&amp;IF(SOURCE!O2442&lt;&gt;"",""&amp;SOURCE!O2442,"")
 )
)
)</f>
        <v/>
      </c>
    </row>
    <row r="2406" spans="1:1" hidden="1">
      <c r="A2406" s="80" t="str">
        <f>IF(AND(OR(SOURCE!A2443="",ISBLANK(SOURCE!A2443)),SOURCE!B2443&gt;0),IF(ISBLANK(SOURCE!C2443),"",SOURCE!C2443),
IF(SOURCE!B2443&lt;0,VLOOKUP(SOURCE!B2443,lookups!A$1:B$25,2,0),
  IF(ISBLANK(SOURCE!B2443),
    "",
    "/* "&amp;TEXT(SOURCE!B2443,"???0")&amp;" *"&amp;
      SOURCE!C2443&amp;", "&amp; IF(lookups!$E$2-LEN(SOURCE!C2443) &gt;= 0, REPT(" ",lookups!$E$2-LEN(SOURCE!C2443)), "")&amp;
      SOURCE!D2443&amp;", "&amp; IF(lookups!$F$2-LEN(SOURCE!D2443) &gt;= 0, REPT(" ",lookups!$F$2-LEN(SOURCE!D2443)), "")&amp;
      SOURCE!E2443&amp;", "&amp; IF(lookups!$G$2-LEN(SOURCE!E2443) &gt;=0, REPT(" ",lookups!$G$2-LEN(SOURCE!E2443)), "")&amp;
      SOURCE!F2443&amp;", "&amp; IF(lookups!$H$2-LEN(SOURCE!F2443) &gt;= 0, REPT(" ",lookups!$H$2-LEN(SOURCE!F2443)+2), "")&amp;"("&amp;
      SUBSTITUTE(TEXT(SOURCE!G2443,"??0"),"  ","")&amp;" &lt;&lt; TAM_MAX_BITS) |"&amp; IF(lookups!$I$2-3 &gt;= 0, REPT(" ",MAX(1,lookups!$I$2-5+4+1-1-LEN(  IF(ISTEXT(SOURCE!H2443),SOURCE!H2443,  SUBSTITUTE(SUBSTITUTE(TEXT(SOURCE!H2443,"????0"),"  ","")," ",""))   ))), "")&amp;
       IF(ISTEXT(SOURCE!H2443),SOURCE!H2443, SUBSTITUTE(SUBSTITUTE(TEXT(SOURCE!H2443,"????0"),"  ","")," ",""))   &amp;","&amp; IF(lookups!$J$2-3 &gt;= 0, REPT(" ",lookups!$J$2-3-5), "")&amp;
      SOURCE!I2443&amp;
" | "&amp; IF(lookups!$K$2-LEN(SOURCE!I2443) &gt;= 0, REPT(" ",lookups!$K$2-LEN(SOURCE!I2443)), "")&amp;
      SOURCE!J2443&amp;      IF(lookups!$L$2-LEN(SOURCE!J2443) &gt;= 0, REPT(" ",lookups!$L$2-LEN(SOURCE!J2443)), "")&amp;
" | "&amp; IF(lookups!$K$2-LEN(SOURCE!I2443) &gt;= 0, REPT(" ",lookups!$K$2-LEN(SOURCE!I2443)), "")&amp;
      SOURCE!K2443&amp;      IF(lookups!$L$2-LEN(SOURCE!K2443) &gt;= 0, REPT(" ",lookups!$M$2-LEN(SOURCE!K2443)), "")&amp;
" | "&amp; SOURCE!L2443&amp;      IF(lookups!$O$2-LEN(SOURCE!L2443) &gt;= 0, REPT(" ",lookups!$O$2-LEN(SOURCE!L2443)), "")&amp;
" | "&amp; SOURCE!M2443&amp;      IF(lookups!$P$2-LEN(SOURCE!M2443) &gt;= 0, REPT(" ",lookups!$P$2-LEN(SOURCE!M2443)), "")&amp;
      "},"&amp;IF(SOURCE!O2443&lt;&gt;"",""&amp;SOURCE!O2443,"")
 )
)
)</f>
        <v/>
      </c>
    </row>
    <row r="2407" spans="1:1" hidden="1">
      <c r="A2407" s="80" t="str">
        <f>IF(AND(OR(SOURCE!A2444="",ISBLANK(SOURCE!A2444)),SOURCE!B2444&gt;0),IF(ISBLANK(SOURCE!C2444),"",SOURCE!C2444),
IF(SOURCE!B2444&lt;0,VLOOKUP(SOURCE!B2444,lookups!A$1:B$25,2,0),
  IF(ISBLANK(SOURCE!B2444),
    "",
    "/* "&amp;TEXT(SOURCE!B2444,"???0")&amp;" *"&amp;
      SOURCE!C2444&amp;", "&amp; IF(lookups!$E$2-LEN(SOURCE!C2444) &gt;= 0, REPT(" ",lookups!$E$2-LEN(SOURCE!C2444)), "")&amp;
      SOURCE!D2444&amp;", "&amp; IF(lookups!$F$2-LEN(SOURCE!D2444) &gt;= 0, REPT(" ",lookups!$F$2-LEN(SOURCE!D2444)), "")&amp;
      SOURCE!E2444&amp;", "&amp; IF(lookups!$G$2-LEN(SOURCE!E2444) &gt;=0, REPT(" ",lookups!$G$2-LEN(SOURCE!E2444)), "")&amp;
      SOURCE!F2444&amp;", "&amp; IF(lookups!$H$2-LEN(SOURCE!F2444) &gt;= 0, REPT(" ",lookups!$H$2-LEN(SOURCE!F2444)+2), "")&amp;"("&amp;
      SUBSTITUTE(TEXT(SOURCE!G2444,"??0"),"  ","")&amp;" &lt;&lt; TAM_MAX_BITS) |"&amp; IF(lookups!$I$2-3 &gt;= 0, REPT(" ",MAX(1,lookups!$I$2-5+4+1-1-LEN(  IF(ISTEXT(SOURCE!H2444),SOURCE!H2444,  SUBSTITUTE(SUBSTITUTE(TEXT(SOURCE!H2444,"????0"),"  ","")," ",""))   ))), "")&amp;
       IF(ISTEXT(SOURCE!H2444),SOURCE!H2444, SUBSTITUTE(SUBSTITUTE(TEXT(SOURCE!H2444,"????0"),"  ","")," ",""))   &amp;","&amp; IF(lookups!$J$2-3 &gt;= 0, REPT(" ",lookups!$J$2-3-5), "")&amp;
      SOURCE!I2444&amp;
" | "&amp; IF(lookups!$K$2-LEN(SOURCE!I2444) &gt;= 0, REPT(" ",lookups!$K$2-LEN(SOURCE!I2444)), "")&amp;
      SOURCE!J2444&amp;      IF(lookups!$L$2-LEN(SOURCE!J2444) &gt;= 0, REPT(" ",lookups!$L$2-LEN(SOURCE!J2444)), "")&amp;
" | "&amp; IF(lookups!$K$2-LEN(SOURCE!I2444) &gt;= 0, REPT(" ",lookups!$K$2-LEN(SOURCE!I2444)), "")&amp;
      SOURCE!K2444&amp;      IF(lookups!$L$2-LEN(SOURCE!K2444) &gt;= 0, REPT(" ",lookups!$M$2-LEN(SOURCE!K2444)), "")&amp;
" | "&amp; SOURCE!L2444&amp;      IF(lookups!$O$2-LEN(SOURCE!L2444) &gt;= 0, REPT(" ",lookups!$O$2-LEN(SOURCE!L2444)), "")&amp;
" | "&amp; SOURCE!M2444&amp;      IF(lookups!$P$2-LEN(SOURCE!M2444) &gt;= 0, REPT(" ",lookups!$P$2-LEN(SOURCE!M2444)), "")&amp;
      "},"&amp;IF(SOURCE!O2444&lt;&gt;"",""&amp;SOURCE!O2444,"")
 )
)
)</f>
        <v/>
      </c>
    </row>
    <row r="2408" spans="1:1" hidden="1">
      <c r="A2408" s="80" t="str">
        <f>IF(AND(OR(SOURCE!A2445="",ISBLANK(SOURCE!A2445)),SOURCE!B2445&gt;0),IF(ISBLANK(SOURCE!C2445),"",SOURCE!C2445),
IF(SOURCE!B2445&lt;0,VLOOKUP(SOURCE!B2445,lookups!A$1:B$25,2,0),
  IF(ISBLANK(SOURCE!B2445),
    "",
    "/* "&amp;TEXT(SOURCE!B2445,"???0")&amp;" *"&amp;
      SOURCE!C2445&amp;", "&amp; IF(lookups!$E$2-LEN(SOURCE!C2445) &gt;= 0, REPT(" ",lookups!$E$2-LEN(SOURCE!C2445)), "")&amp;
      SOURCE!D2445&amp;", "&amp; IF(lookups!$F$2-LEN(SOURCE!D2445) &gt;= 0, REPT(" ",lookups!$F$2-LEN(SOURCE!D2445)), "")&amp;
      SOURCE!E2445&amp;", "&amp; IF(lookups!$G$2-LEN(SOURCE!E2445) &gt;=0, REPT(" ",lookups!$G$2-LEN(SOURCE!E2445)), "")&amp;
      SOURCE!F2445&amp;", "&amp; IF(lookups!$H$2-LEN(SOURCE!F2445) &gt;= 0, REPT(" ",lookups!$H$2-LEN(SOURCE!F2445)+2), "")&amp;"("&amp;
      SUBSTITUTE(TEXT(SOURCE!G2445,"??0"),"  ","")&amp;" &lt;&lt; TAM_MAX_BITS) |"&amp; IF(lookups!$I$2-3 &gt;= 0, REPT(" ",MAX(1,lookups!$I$2-5+4+1-1-LEN(  IF(ISTEXT(SOURCE!H2445),SOURCE!H2445,  SUBSTITUTE(SUBSTITUTE(TEXT(SOURCE!H2445,"????0"),"  ","")," ",""))   ))), "")&amp;
       IF(ISTEXT(SOURCE!H2445),SOURCE!H2445, SUBSTITUTE(SUBSTITUTE(TEXT(SOURCE!H2445,"????0"),"  ","")," ",""))   &amp;","&amp; IF(lookups!$J$2-3 &gt;= 0, REPT(" ",lookups!$J$2-3-5), "")&amp;
      SOURCE!I2445&amp;
" | "&amp; IF(lookups!$K$2-LEN(SOURCE!I2445) &gt;= 0, REPT(" ",lookups!$K$2-LEN(SOURCE!I2445)), "")&amp;
      SOURCE!J2445&amp;      IF(lookups!$L$2-LEN(SOURCE!J2445) &gt;= 0, REPT(" ",lookups!$L$2-LEN(SOURCE!J2445)), "")&amp;
" | "&amp; IF(lookups!$K$2-LEN(SOURCE!I2445) &gt;= 0, REPT(" ",lookups!$K$2-LEN(SOURCE!I2445)), "")&amp;
      SOURCE!K2445&amp;      IF(lookups!$L$2-LEN(SOURCE!K2445) &gt;= 0, REPT(" ",lookups!$M$2-LEN(SOURCE!K2445)), "")&amp;
" | "&amp; SOURCE!L2445&amp;      IF(lookups!$O$2-LEN(SOURCE!L2445) &gt;= 0, REPT(" ",lookups!$O$2-LEN(SOURCE!L2445)), "")&amp;
" | "&amp; SOURCE!M2445&amp;      IF(lookups!$P$2-LEN(SOURCE!M2445) &gt;= 0, REPT(" ",lookups!$P$2-LEN(SOURCE!M2445)), "")&amp;
      "},"&amp;IF(SOURCE!O2445&lt;&gt;"",""&amp;SOURCE!O2445,"")
 )
)
)</f>
        <v/>
      </c>
    </row>
    <row r="2409" spans="1:1" hidden="1">
      <c r="A2409" s="80" t="str">
        <f>IF(AND(OR(SOURCE!A2446="",ISBLANK(SOURCE!A2446)),SOURCE!B2446&gt;0),IF(ISBLANK(SOURCE!C2446),"",SOURCE!C2446),
IF(SOURCE!B2446&lt;0,VLOOKUP(SOURCE!B2446,lookups!A$1:B$25,2,0),
  IF(ISBLANK(SOURCE!B2446),
    "",
    "/* "&amp;TEXT(SOURCE!B2446,"???0")&amp;" *"&amp;
      SOURCE!C2446&amp;", "&amp; IF(lookups!$E$2-LEN(SOURCE!C2446) &gt;= 0, REPT(" ",lookups!$E$2-LEN(SOURCE!C2446)), "")&amp;
      SOURCE!D2446&amp;", "&amp; IF(lookups!$F$2-LEN(SOURCE!D2446) &gt;= 0, REPT(" ",lookups!$F$2-LEN(SOURCE!D2446)), "")&amp;
      SOURCE!E2446&amp;", "&amp; IF(lookups!$G$2-LEN(SOURCE!E2446) &gt;=0, REPT(" ",lookups!$G$2-LEN(SOURCE!E2446)), "")&amp;
      SOURCE!F2446&amp;", "&amp; IF(lookups!$H$2-LEN(SOURCE!F2446) &gt;= 0, REPT(" ",lookups!$H$2-LEN(SOURCE!F2446)+2), "")&amp;"("&amp;
      SUBSTITUTE(TEXT(SOURCE!G2446,"??0"),"  ","")&amp;" &lt;&lt; TAM_MAX_BITS) |"&amp; IF(lookups!$I$2-3 &gt;= 0, REPT(" ",MAX(1,lookups!$I$2-5+4+1-1-LEN(  IF(ISTEXT(SOURCE!H2446),SOURCE!H2446,  SUBSTITUTE(SUBSTITUTE(TEXT(SOURCE!H2446,"????0"),"  ","")," ",""))   ))), "")&amp;
       IF(ISTEXT(SOURCE!H2446),SOURCE!H2446, SUBSTITUTE(SUBSTITUTE(TEXT(SOURCE!H2446,"????0"),"  ","")," ",""))   &amp;","&amp; IF(lookups!$J$2-3 &gt;= 0, REPT(" ",lookups!$J$2-3-5), "")&amp;
      SOURCE!I2446&amp;
" | "&amp; IF(lookups!$K$2-LEN(SOURCE!I2446) &gt;= 0, REPT(" ",lookups!$K$2-LEN(SOURCE!I2446)), "")&amp;
      SOURCE!J2446&amp;      IF(lookups!$L$2-LEN(SOURCE!J2446) &gt;= 0, REPT(" ",lookups!$L$2-LEN(SOURCE!J2446)), "")&amp;
" | "&amp; IF(lookups!$K$2-LEN(SOURCE!I2446) &gt;= 0, REPT(" ",lookups!$K$2-LEN(SOURCE!I2446)), "")&amp;
      SOURCE!K2446&amp;      IF(lookups!$L$2-LEN(SOURCE!K2446) &gt;= 0, REPT(" ",lookups!$M$2-LEN(SOURCE!K2446)), "")&amp;
" | "&amp; SOURCE!L2446&amp;      IF(lookups!$O$2-LEN(SOURCE!L2446) &gt;= 0, REPT(" ",lookups!$O$2-LEN(SOURCE!L2446)), "")&amp;
" | "&amp; SOURCE!M2446&amp;      IF(lookups!$P$2-LEN(SOURCE!M2446) &gt;= 0, REPT(" ",lookups!$P$2-LEN(SOURCE!M2446)), "")&amp;
      "},"&amp;IF(SOURCE!O2446&lt;&gt;"",""&amp;SOURCE!O2446,"")
 )
)
)</f>
        <v/>
      </c>
    </row>
    <row r="2410" spans="1:1" hidden="1">
      <c r="A2410" s="80" t="str">
        <f>IF(AND(OR(SOURCE!A2447="",ISBLANK(SOURCE!A2447)),SOURCE!B2447&gt;0),IF(ISBLANK(SOURCE!C2447),"",SOURCE!C2447),
IF(SOURCE!B2447&lt;0,VLOOKUP(SOURCE!B2447,lookups!A$1:B$25,2,0),
  IF(ISBLANK(SOURCE!B2447),
    "",
    "/* "&amp;TEXT(SOURCE!B2447,"???0")&amp;" *"&amp;
      SOURCE!C2447&amp;", "&amp; IF(lookups!$E$2-LEN(SOURCE!C2447) &gt;= 0, REPT(" ",lookups!$E$2-LEN(SOURCE!C2447)), "")&amp;
      SOURCE!D2447&amp;", "&amp; IF(lookups!$F$2-LEN(SOURCE!D2447) &gt;= 0, REPT(" ",lookups!$F$2-LEN(SOURCE!D2447)), "")&amp;
      SOURCE!E2447&amp;", "&amp; IF(lookups!$G$2-LEN(SOURCE!E2447) &gt;=0, REPT(" ",lookups!$G$2-LEN(SOURCE!E2447)), "")&amp;
      SOURCE!F2447&amp;", "&amp; IF(lookups!$H$2-LEN(SOURCE!F2447) &gt;= 0, REPT(" ",lookups!$H$2-LEN(SOURCE!F2447)+2), "")&amp;"("&amp;
      SUBSTITUTE(TEXT(SOURCE!G2447,"??0"),"  ","")&amp;" &lt;&lt; TAM_MAX_BITS) |"&amp; IF(lookups!$I$2-3 &gt;= 0, REPT(" ",MAX(1,lookups!$I$2-5+4+1-1-LEN(  IF(ISTEXT(SOURCE!H2447),SOURCE!H2447,  SUBSTITUTE(SUBSTITUTE(TEXT(SOURCE!H2447,"????0"),"  ","")," ",""))   ))), "")&amp;
       IF(ISTEXT(SOURCE!H2447),SOURCE!H2447, SUBSTITUTE(SUBSTITUTE(TEXT(SOURCE!H2447,"????0"),"  ","")," ",""))   &amp;","&amp; IF(lookups!$J$2-3 &gt;= 0, REPT(" ",lookups!$J$2-3-5), "")&amp;
      SOURCE!I2447&amp;
" | "&amp; IF(lookups!$K$2-LEN(SOURCE!I2447) &gt;= 0, REPT(" ",lookups!$K$2-LEN(SOURCE!I2447)), "")&amp;
      SOURCE!J2447&amp;      IF(lookups!$L$2-LEN(SOURCE!J2447) &gt;= 0, REPT(" ",lookups!$L$2-LEN(SOURCE!J2447)), "")&amp;
" | "&amp; IF(lookups!$K$2-LEN(SOURCE!I2447) &gt;= 0, REPT(" ",lookups!$K$2-LEN(SOURCE!I2447)), "")&amp;
      SOURCE!K2447&amp;      IF(lookups!$L$2-LEN(SOURCE!K2447) &gt;= 0, REPT(" ",lookups!$M$2-LEN(SOURCE!K2447)), "")&amp;
" | "&amp; SOURCE!L2447&amp;      IF(lookups!$O$2-LEN(SOURCE!L2447) &gt;= 0, REPT(" ",lookups!$O$2-LEN(SOURCE!L2447)), "")&amp;
" | "&amp; SOURCE!M2447&amp;      IF(lookups!$P$2-LEN(SOURCE!M2447) &gt;= 0, REPT(" ",lookups!$P$2-LEN(SOURCE!M2447)), "")&amp;
      "},"&amp;IF(SOURCE!O2447&lt;&gt;"",""&amp;SOURCE!O2447,"")
 )
)
)</f>
        <v/>
      </c>
    </row>
    <row r="2411" spans="1:1" hidden="1">
      <c r="A2411" s="80" t="str">
        <f>IF(AND(OR(SOURCE!A2448="",ISBLANK(SOURCE!A2448)),SOURCE!B2448&gt;0),IF(ISBLANK(SOURCE!C2448),"",SOURCE!C2448),
IF(SOURCE!B2448&lt;0,VLOOKUP(SOURCE!B2448,lookups!A$1:B$25,2,0),
  IF(ISBLANK(SOURCE!B2448),
    "",
    "/* "&amp;TEXT(SOURCE!B2448,"???0")&amp;" *"&amp;
      SOURCE!C2448&amp;", "&amp; IF(lookups!$E$2-LEN(SOURCE!C2448) &gt;= 0, REPT(" ",lookups!$E$2-LEN(SOURCE!C2448)), "")&amp;
      SOURCE!D2448&amp;", "&amp; IF(lookups!$F$2-LEN(SOURCE!D2448) &gt;= 0, REPT(" ",lookups!$F$2-LEN(SOURCE!D2448)), "")&amp;
      SOURCE!E2448&amp;", "&amp; IF(lookups!$G$2-LEN(SOURCE!E2448) &gt;=0, REPT(" ",lookups!$G$2-LEN(SOURCE!E2448)), "")&amp;
      SOURCE!F2448&amp;", "&amp; IF(lookups!$H$2-LEN(SOURCE!F2448) &gt;= 0, REPT(" ",lookups!$H$2-LEN(SOURCE!F2448)+2), "")&amp;"("&amp;
      SUBSTITUTE(TEXT(SOURCE!G2448,"??0"),"  ","")&amp;" &lt;&lt; TAM_MAX_BITS) |"&amp; IF(lookups!$I$2-3 &gt;= 0, REPT(" ",MAX(1,lookups!$I$2-5+4+1-1-LEN(  IF(ISTEXT(SOURCE!H2448),SOURCE!H2448,  SUBSTITUTE(SUBSTITUTE(TEXT(SOURCE!H2448,"????0"),"  ","")," ",""))   ))), "")&amp;
       IF(ISTEXT(SOURCE!H2448),SOURCE!H2448, SUBSTITUTE(SUBSTITUTE(TEXT(SOURCE!H2448,"????0"),"  ","")," ",""))   &amp;","&amp; IF(lookups!$J$2-3 &gt;= 0, REPT(" ",lookups!$J$2-3-5), "")&amp;
      SOURCE!I2448&amp;
" | "&amp; IF(lookups!$K$2-LEN(SOURCE!I2448) &gt;= 0, REPT(" ",lookups!$K$2-LEN(SOURCE!I2448)), "")&amp;
      SOURCE!J2448&amp;      IF(lookups!$L$2-LEN(SOURCE!J2448) &gt;= 0, REPT(" ",lookups!$L$2-LEN(SOURCE!J2448)), "")&amp;
" | "&amp; IF(lookups!$K$2-LEN(SOURCE!I2448) &gt;= 0, REPT(" ",lookups!$K$2-LEN(SOURCE!I2448)), "")&amp;
      SOURCE!K2448&amp;      IF(lookups!$L$2-LEN(SOURCE!K2448) &gt;= 0, REPT(" ",lookups!$M$2-LEN(SOURCE!K2448)), "")&amp;
" | "&amp; SOURCE!L2448&amp;      IF(lookups!$O$2-LEN(SOURCE!L2448) &gt;= 0, REPT(" ",lookups!$O$2-LEN(SOURCE!L2448)), "")&amp;
" | "&amp; SOURCE!M2448&amp;      IF(lookups!$P$2-LEN(SOURCE!M2448) &gt;= 0, REPT(" ",lookups!$P$2-LEN(SOURCE!M2448)), "")&amp;
      "},"&amp;IF(SOURCE!O2448&lt;&gt;"",""&amp;SOURCE!O2448,"")
 )
)
)</f>
        <v/>
      </c>
    </row>
    <row r="2412" spans="1:1" hidden="1">
      <c r="A2412" s="80" t="str">
        <f>IF(AND(OR(SOURCE!A2449="",ISBLANK(SOURCE!A2449)),SOURCE!B2449&gt;0),IF(ISBLANK(SOURCE!C2449),"",SOURCE!C2449),
IF(SOURCE!B2449&lt;0,VLOOKUP(SOURCE!B2449,lookups!A$1:B$25,2,0),
  IF(ISBLANK(SOURCE!B2449),
    "",
    "/* "&amp;TEXT(SOURCE!B2449,"???0")&amp;" *"&amp;
      SOURCE!C2449&amp;", "&amp; IF(lookups!$E$2-LEN(SOURCE!C2449) &gt;= 0, REPT(" ",lookups!$E$2-LEN(SOURCE!C2449)), "")&amp;
      SOURCE!D2449&amp;", "&amp; IF(lookups!$F$2-LEN(SOURCE!D2449) &gt;= 0, REPT(" ",lookups!$F$2-LEN(SOURCE!D2449)), "")&amp;
      SOURCE!E2449&amp;", "&amp; IF(lookups!$G$2-LEN(SOURCE!E2449) &gt;=0, REPT(" ",lookups!$G$2-LEN(SOURCE!E2449)), "")&amp;
      SOURCE!F2449&amp;", "&amp; IF(lookups!$H$2-LEN(SOURCE!F2449) &gt;= 0, REPT(" ",lookups!$H$2-LEN(SOURCE!F2449)+2), "")&amp;"("&amp;
      SUBSTITUTE(TEXT(SOURCE!G2449,"??0"),"  ","")&amp;" &lt;&lt; TAM_MAX_BITS) |"&amp; IF(lookups!$I$2-3 &gt;= 0, REPT(" ",MAX(1,lookups!$I$2-5+4+1-1-LEN(  IF(ISTEXT(SOURCE!H2449),SOURCE!H2449,  SUBSTITUTE(SUBSTITUTE(TEXT(SOURCE!H2449,"????0"),"  ","")," ",""))   ))), "")&amp;
       IF(ISTEXT(SOURCE!H2449),SOURCE!H2449, SUBSTITUTE(SUBSTITUTE(TEXT(SOURCE!H2449,"????0"),"  ","")," ",""))   &amp;","&amp; IF(lookups!$J$2-3 &gt;= 0, REPT(" ",lookups!$J$2-3-5), "")&amp;
      SOURCE!I2449&amp;
" | "&amp; IF(lookups!$K$2-LEN(SOURCE!I2449) &gt;= 0, REPT(" ",lookups!$K$2-LEN(SOURCE!I2449)), "")&amp;
      SOURCE!J2449&amp;      IF(lookups!$L$2-LEN(SOURCE!J2449) &gt;= 0, REPT(" ",lookups!$L$2-LEN(SOURCE!J2449)), "")&amp;
" | "&amp; IF(lookups!$K$2-LEN(SOURCE!I2449) &gt;= 0, REPT(" ",lookups!$K$2-LEN(SOURCE!I2449)), "")&amp;
      SOURCE!K2449&amp;      IF(lookups!$L$2-LEN(SOURCE!K2449) &gt;= 0, REPT(" ",lookups!$M$2-LEN(SOURCE!K2449)), "")&amp;
" | "&amp; SOURCE!L2449&amp;      IF(lookups!$O$2-LEN(SOURCE!L2449) &gt;= 0, REPT(" ",lookups!$O$2-LEN(SOURCE!L2449)), "")&amp;
" | "&amp; SOURCE!M2449&amp;      IF(lookups!$P$2-LEN(SOURCE!M2449) &gt;= 0, REPT(" ",lookups!$P$2-LEN(SOURCE!M2449)), "")&amp;
      "},"&amp;IF(SOURCE!O2449&lt;&gt;"",""&amp;SOURCE!O2449,"")
 )
)
)</f>
        <v/>
      </c>
    </row>
    <row r="2413" spans="1:1" hidden="1">
      <c r="A2413" s="80" t="str">
        <f>IF(AND(OR(SOURCE!A2450="",ISBLANK(SOURCE!A2450)),SOURCE!B2450&gt;0),IF(ISBLANK(SOURCE!C2450),"",SOURCE!C2450),
IF(SOURCE!B2450&lt;0,VLOOKUP(SOURCE!B2450,lookups!A$1:B$25,2,0),
  IF(ISBLANK(SOURCE!B2450),
    "",
    "/* "&amp;TEXT(SOURCE!B2450,"???0")&amp;" *"&amp;
      SOURCE!C2450&amp;", "&amp; IF(lookups!$E$2-LEN(SOURCE!C2450) &gt;= 0, REPT(" ",lookups!$E$2-LEN(SOURCE!C2450)), "")&amp;
      SOURCE!D2450&amp;", "&amp; IF(lookups!$F$2-LEN(SOURCE!D2450) &gt;= 0, REPT(" ",lookups!$F$2-LEN(SOURCE!D2450)), "")&amp;
      SOURCE!E2450&amp;", "&amp; IF(lookups!$G$2-LEN(SOURCE!E2450) &gt;=0, REPT(" ",lookups!$G$2-LEN(SOURCE!E2450)), "")&amp;
      SOURCE!F2450&amp;", "&amp; IF(lookups!$H$2-LEN(SOURCE!F2450) &gt;= 0, REPT(" ",lookups!$H$2-LEN(SOURCE!F2450)+2), "")&amp;"("&amp;
      SUBSTITUTE(TEXT(SOURCE!G2450,"??0"),"  ","")&amp;" &lt;&lt; TAM_MAX_BITS) |"&amp; IF(lookups!$I$2-3 &gt;= 0, REPT(" ",MAX(1,lookups!$I$2-5+4+1-1-LEN(  IF(ISTEXT(SOURCE!H2450),SOURCE!H2450,  SUBSTITUTE(SUBSTITUTE(TEXT(SOURCE!H2450,"????0"),"  ","")," ",""))   ))), "")&amp;
       IF(ISTEXT(SOURCE!H2450),SOURCE!H2450, SUBSTITUTE(SUBSTITUTE(TEXT(SOURCE!H2450,"????0"),"  ","")," ",""))   &amp;","&amp; IF(lookups!$J$2-3 &gt;= 0, REPT(" ",lookups!$J$2-3-5), "")&amp;
      SOURCE!I2450&amp;
" | "&amp; IF(lookups!$K$2-LEN(SOURCE!I2450) &gt;= 0, REPT(" ",lookups!$K$2-LEN(SOURCE!I2450)), "")&amp;
      SOURCE!J2450&amp;      IF(lookups!$L$2-LEN(SOURCE!J2450) &gt;= 0, REPT(" ",lookups!$L$2-LEN(SOURCE!J2450)), "")&amp;
" | "&amp; IF(lookups!$K$2-LEN(SOURCE!I2450) &gt;= 0, REPT(" ",lookups!$K$2-LEN(SOURCE!I2450)), "")&amp;
      SOURCE!K2450&amp;      IF(lookups!$L$2-LEN(SOURCE!K2450) &gt;= 0, REPT(" ",lookups!$M$2-LEN(SOURCE!K2450)), "")&amp;
" | "&amp; SOURCE!L2450&amp;      IF(lookups!$O$2-LEN(SOURCE!L2450) &gt;= 0, REPT(" ",lookups!$O$2-LEN(SOURCE!L2450)), "")&amp;
" | "&amp; SOURCE!M2450&amp;      IF(lookups!$P$2-LEN(SOURCE!M2450) &gt;= 0, REPT(" ",lookups!$P$2-LEN(SOURCE!M2450)), "")&amp;
      "},"&amp;IF(SOURCE!O2450&lt;&gt;"",""&amp;SOURCE!O2450,"")
 )
)
)</f>
        <v/>
      </c>
    </row>
    <row r="2414" spans="1:1" hidden="1">
      <c r="A2414" s="80" t="str">
        <f>IF(AND(OR(SOURCE!A2451="",ISBLANK(SOURCE!A2451)),SOURCE!B2451&gt;0),IF(ISBLANK(SOURCE!C2451),"",SOURCE!C2451),
IF(SOURCE!B2451&lt;0,VLOOKUP(SOURCE!B2451,lookups!A$1:B$25,2,0),
  IF(ISBLANK(SOURCE!B2451),
    "",
    "/* "&amp;TEXT(SOURCE!B2451,"???0")&amp;" *"&amp;
      SOURCE!C2451&amp;", "&amp; IF(lookups!$E$2-LEN(SOURCE!C2451) &gt;= 0, REPT(" ",lookups!$E$2-LEN(SOURCE!C2451)), "")&amp;
      SOURCE!D2451&amp;", "&amp; IF(lookups!$F$2-LEN(SOURCE!D2451) &gt;= 0, REPT(" ",lookups!$F$2-LEN(SOURCE!D2451)), "")&amp;
      SOURCE!E2451&amp;", "&amp; IF(lookups!$G$2-LEN(SOURCE!E2451) &gt;=0, REPT(" ",lookups!$G$2-LEN(SOURCE!E2451)), "")&amp;
      SOURCE!F2451&amp;", "&amp; IF(lookups!$H$2-LEN(SOURCE!F2451) &gt;= 0, REPT(" ",lookups!$H$2-LEN(SOURCE!F2451)+2), "")&amp;"("&amp;
      SUBSTITUTE(TEXT(SOURCE!G2451,"??0"),"  ","")&amp;" &lt;&lt; TAM_MAX_BITS) |"&amp; IF(lookups!$I$2-3 &gt;= 0, REPT(" ",MAX(1,lookups!$I$2-5+4+1-1-LEN(  IF(ISTEXT(SOURCE!H2451),SOURCE!H2451,  SUBSTITUTE(SUBSTITUTE(TEXT(SOURCE!H2451,"????0"),"  ","")," ",""))   ))), "")&amp;
       IF(ISTEXT(SOURCE!H2451),SOURCE!H2451, SUBSTITUTE(SUBSTITUTE(TEXT(SOURCE!H2451,"????0"),"  ","")," ",""))   &amp;","&amp; IF(lookups!$J$2-3 &gt;= 0, REPT(" ",lookups!$J$2-3-5), "")&amp;
      SOURCE!I2451&amp;
" | "&amp; IF(lookups!$K$2-LEN(SOURCE!I2451) &gt;= 0, REPT(" ",lookups!$K$2-LEN(SOURCE!I2451)), "")&amp;
      SOURCE!J2451&amp;      IF(lookups!$L$2-LEN(SOURCE!J2451) &gt;= 0, REPT(" ",lookups!$L$2-LEN(SOURCE!J2451)), "")&amp;
" | "&amp; IF(lookups!$K$2-LEN(SOURCE!I2451) &gt;= 0, REPT(" ",lookups!$K$2-LEN(SOURCE!I2451)), "")&amp;
      SOURCE!K2451&amp;      IF(lookups!$L$2-LEN(SOURCE!K2451) &gt;= 0, REPT(" ",lookups!$M$2-LEN(SOURCE!K2451)), "")&amp;
" | "&amp; SOURCE!L2451&amp;      IF(lookups!$O$2-LEN(SOURCE!L2451) &gt;= 0, REPT(" ",lookups!$O$2-LEN(SOURCE!L2451)), "")&amp;
" | "&amp; SOURCE!M2451&amp;      IF(lookups!$P$2-LEN(SOURCE!M2451) &gt;= 0, REPT(" ",lookups!$P$2-LEN(SOURCE!M2451)), "")&amp;
      "},"&amp;IF(SOURCE!O2451&lt;&gt;"",""&amp;SOURCE!O2451,"")
 )
)
)</f>
        <v/>
      </c>
    </row>
    <row r="2415" spans="1:1" hidden="1">
      <c r="A2415" s="80" t="str">
        <f>IF(AND(OR(SOURCE!A2452="",ISBLANK(SOURCE!A2452)),SOURCE!B2452&gt;0),IF(ISBLANK(SOURCE!C2452),"",SOURCE!C2452),
IF(SOURCE!B2452&lt;0,VLOOKUP(SOURCE!B2452,lookups!A$1:B$25,2,0),
  IF(ISBLANK(SOURCE!B2452),
    "",
    "/* "&amp;TEXT(SOURCE!B2452,"???0")&amp;" *"&amp;
      SOURCE!C2452&amp;", "&amp; IF(lookups!$E$2-LEN(SOURCE!C2452) &gt;= 0, REPT(" ",lookups!$E$2-LEN(SOURCE!C2452)), "")&amp;
      SOURCE!D2452&amp;", "&amp; IF(lookups!$F$2-LEN(SOURCE!D2452) &gt;= 0, REPT(" ",lookups!$F$2-LEN(SOURCE!D2452)), "")&amp;
      SOURCE!E2452&amp;", "&amp; IF(lookups!$G$2-LEN(SOURCE!E2452) &gt;=0, REPT(" ",lookups!$G$2-LEN(SOURCE!E2452)), "")&amp;
      SOURCE!F2452&amp;", "&amp; IF(lookups!$H$2-LEN(SOURCE!F2452) &gt;= 0, REPT(" ",lookups!$H$2-LEN(SOURCE!F2452)+2), "")&amp;"("&amp;
      SUBSTITUTE(TEXT(SOURCE!G2452,"??0"),"  ","")&amp;" &lt;&lt; TAM_MAX_BITS) |"&amp; IF(lookups!$I$2-3 &gt;= 0, REPT(" ",MAX(1,lookups!$I$2-5+4+1-1-LEN(  IF(ISTEXT(SOURCE!H2452),SOURCE!H2452,  SUBSTITUTE(SUBSTITUTE(TEXT(SOURCE!H2452,"????0"),"  ","")," ",""))   ))), "")&amp;
       IF(ISTEXT(SOURCE!H2452),SOURCE!H2452, SUBSTITUTE(SUBSTITUTE(TEXT(SOURCE!H2452,"????0"),"  ","")," ",""))   &amp;","&amp; IF(lookups!$J$2-3 &gt;= 0, REPT(" ",lookups!$J$2-3-5), "")&amp;
      SOURCE!I2452&amp;
" | "&amp; IF(lookups!$K$2-LEN(SOURCE!I2452) &gt;= 0, REPT(" ",lookups!$K$2-LEN(SOURCE!I2452)), "")&amp;
      SOURCE!J2452&amp;      IF(lookups!$L$2-LEN(SOURCE!J2452) &gt;= 0, REPT(" ",lookups!$L$2-LEN(SOURCE!J2452)), "")&amp;
" | "&amp; IF(lookups!$K$2-LEN(SOURCE!I2452) &gt;= 0, REPT(" ",lookups!$K$2-LEN(SOURCE!I2452)), "")&amp;
      SOURCE!K2452&amp;      IF(lookups!$L$2-LEN(SOURCE!K2452) &gt;= 0, REPT(" ",lookups!$M$2-LEN(SOURCE!K2452)), "")&amp;
" | "&amp; SOURCE!L2452&amp;      IF(lookups!$O$2-LEN(SOURCE!L2452) &gt;= 0, REPT(" ",lookups!$O$2-LEN(SOURCE!L2452)), "")&amp;
" | "&amp; SOURCE!M2452&amp;      IF(lookups!$P$2-LEN(SOURCE!M2452) &gt;= 0, REPT(" ",lookups!$P$2-LEN(SOURCE!M2452)), "")&amp;
      "},"&amp;IF(SOURCE!O2452&lt;&gt;"",""&amp;SOURCE!O2452,"")
 )
)
)</f>
        <v/>
      </c>
    </row>
    <row r="2416" spans="1:1" hidden="1">
      <c r="A2416" s="80" t="str">
        <f>IF(AND(OR(SOURCE!A2453="",ISBLANK(SOURCE!A2453)),SOURCE!B2453&gt;0),IF(ISBLANK(SOURCE!C2453),"",SOURCE!C2453),
IF(SOURCE!B2453&lt;0,VLOOKUP(SOURCE!B2453,lookups!A$1:B$25,2,0),
  IF(ISBLANK(SOURCE!B2453),
    "",
    "/* "&amp;TEXT(SOURCE!B2453,"???0")&amp;" *"&amp;
      SOURCE!C2453&amp;", "&amp; IF(lookups!$E$2-LEN(SOURCE!C2453) &gt;= 0, REPT(" ",lookups!$E$2-LEN(SOURCE!C2453)), "")&amp;
      SOURCE!D2453&amp;", "&amp; IF(lookups!$F$2-LEN(SOURCE!D2453) &gt;= 0, REPT(" ",lookups!$F$2-LEN(SOURCE!D2453)), "")&amp;
      SOURCE!E2453&amp;", "&amp; IF(lookups!$G$2-LEN(SOURCE!E2453) &gt;=0, REPT(" ",lookups!$G$2-LEN(SOURCE!E2453)), "")&amp;
      SOURCE!F2453&amp;", "&amp; IF(lookups!$H$2-LEN(SOURCE!F2453) &gt;= 0, REPT(" ",lookups!$H$2-LEN(SOURCE!F2453)+2), "")&amp;"("&amp;
      SUBSTITUTE(TEXT(SOURCE!G2453,"??0"),"  ","")&amp;" &lt;&lt; TAM_MAX_BITS) |"&amp; IF(lookups!$I$2-3 &gt;= 0, REPT(" ",MAX(1,lookups!$I$2-5+4+1-1-LEN(  IF(ISTEXT(SOURCE!H2453),SOURCE!H2453,  SUBSTITUTE(SUBSTITUTE(TEXT(SOURCE!H2453,"????0"),"  ","")," ",""))   ))), "")&amp;
       IF(ISTEXT(SOURCE!H2453),SOURCE!H2453, SUBSTITUTE(SUBSTITUTE(TEXT(SOURCE!H2453,"????0"),"  ","")," ",""))   &amp;","&amp; IF(lookups!$J$2-3 &gt;= 0, REPT(" ",lookups!$J$2-3-5), "")&amp;
      SOURCE!I2453&amp;
" | "&amp; IF(lookups!$K$2-LEN(SOURCE!I2453) &gt;= 0, REPT(" ",lookups!$K$2-LEN(SOURCE!I2453)), "")&amp;
      SOURCE!J2453&amp;      IF(lookups!$L$2-LEN(SOURCE!J2453) &gt;= 0, REPT(" ",lookups!$L$2-LEN(SOURCE!J2453)), "")&amp;
" | "&amp; IF(lookups!$K$2-LEN(SOURCE!I2453) &gt;= 0, REPT(" ",lookups!$K$2-LEN(SOURCE!I2453)), "")&amp;
      SOURCE!K2453&amp;      IF(lookups!$L$2-LEN(SOURCE!K2453) &gt;= 0, REPT(" ",lookups!$M$2-LEN(SOURCE!K2453)), "")&amp;
" | "&amp; SOURCE!L2453&amp;      IF(lookups!$O$2-LEN(SOURCE!L2453) &gt;= 0, REPT(" ",lookups!$O$2-LEN(SOURCE!L2453)), "")&amp;
" | "&amp; SOURCE!M2453&amp;      IF(lookups!$P$2-LEN(SOURCE!M2453) &gt;= 0, REPT(" ",lookups!$P$2-LEN(SOURCE!M2453)), "")&amp;
      "},"&amp;IF(SOURCE!O2453&lt;&gt;"",""&amp;SOURCE!O2453,"")
 )
)
)</f>
        <v/>
      </c>
    </row>
    <row r="2417" spans="1:1" hidden="1">
      <c r="A2417" s="80" t="str">
        <f>IF(AND(OR(SOURCE!A2454="",ISBLANK(SOURCE!A2454)),SOURCE!B2454&gt;0),IF(ISBLANK(SOURCE!C2454),"",SOURCE!C2454),
IF(SOURCE!B2454&lt;0,VLOOKUP(SOURCE!B2454,lookups!A$1:B$25,2,0),
  IF(ISBLANK(SOURCE!B2454),
    "",
    "/* "&amp;TEXT(SOURCE!B2454,"???0")&amp;" *"&amp;
      SOURCE!C2454&amp;", "&amp; IF(lookups!$E$2-LEN(SOURCE!C2454) &gt;= 0, REPT(" ",lookups!$E$2-LEN(SOURCE!C2454)), "")&amp;
      SOURCE!D2454&amp;", "&amp; IF(lookups!$F$2-LEN(SOURCE!D2454) &gt;= 0, REPT(" ",lookups!$F$2-LEN(SOURCE!D2454)), "")&amp;
      SOURCE!E2454&amp;", "&amp; IF(lookups!$G$2-LEN(SOURCE!E2454) &gt;=0, REPT(" ",lookups!$G$2-LEN(SOURCE!E2454)), "")&amp;
      SOURCE!F2454&amp;", "&amp; IF(lookups!$H$2-LEN(SOURCE!F2454) &gt;= 0, REPT(" ",lookups!$H$2-LEN(SOURCE!F2454)+2), "")&amp;"("&amp;
      SUBSTITUTE(TEXT(SOURCE!G2454,"??0"),"  ","")&amp;" &lt;&lt; TAM_MAX_BITS) |"&amp; IF(lookups!$I$2-3 &gt;= 0, REPT(" ",MAX(1,lookups!$I$2-5+4+1-1-LEN(  IF(ISTEXT(SOURCE!H2454),SOURCE!H2454,  SUBSTITUTE(SUBSTITUTE(TEXT(SOURCE!H2454,"????0"),"  ","")," ",""))   ))), "")&amp;
       IF(ISTEXT(SOURCE!H2454),SOURCE!H2454, SUBSTITUTE(SUBSTITUTE(TEXT(SOURCE!H2454,"????0"),"  ","")," ",""))   &amp;","&amp; IF(lookups!$J$2-3 &gt;= 0, REPT(" ",lookups!$J$2-3-5), "")&amp;
      SOURCE!I2454&amp;
" | "&amp; IF(lookups!$K$2-LEN(SOURCE!I2454) &gt;= 0, REPT(" ",lookups!$K$2-LEN(SOURCE!I2454)), "")&amp;
      SOURCE!J2454&amp;      IF(lookups!$L$2-LEN(SOURCE!J2454) &gt;= 0, REPT(" ",lookups!$L$2-LEN(SOURCE!J2454)), "")&amp;
" | "&amp; IF(lookups!$K$2-LEN(SOURCE!I2454) &gt;= 0, REPT(" ",lookups!$K$2-LEN(SOURCE!I2454)), "")&amp;
      SOURCE!K2454&amp;      IF(lookups!$L$2-LEN(SOURCE!K2454) &gt;= 0, REPT(" ",lookups!$M$2-LEN(SOURCE!K2454)), "")&amp;
" | "&amp; SOURCE!L2454&amp;      IF(lookups!$O$2-LEN(SOURCE!L2454) &gt;= 0, REPT(" ",lookups!$O$2-LEN(SOURCE!L2454)), "")&amp;
" | "&amp; SOURCE!M2454&amp;      IF(lookups!$P$2-LEN(SOURCE!M2454) &gt;= 0, REPT(" ",lookups!$P$2-LEN(SOURCE!M2454)), "")&amp;
      "},"&amp;IF(SOURCE!O2454&lt;&gt;"",""&amp;SOURCE!O2454,"")
 )
)
)</f>
        <v/>
      </c>
    </row>
    <row r="2418" spans="1:1" hidden="1">
      <c r="A2418" s="80" t="str">
        <f>IF(AND(OR(SOURCE!A2455="",ISBLANK(SOURCE!A2455)),SOURCE!B2455&gt;0),IF(ISBLANK(SOURCE!C2455),"",SOURCE!C2455),
IF(SOURCE!B2455&lt;0,VLOOKUP(SOURCE!B2455,lookups!A$1:B$25,2,0),
  IF(ISBLANK(SOURCE!B2455),
    "",
    "/* "&amp;TEXT(SOURCE!B2455,"???0")&amp;" *"&amp;
      SOURCE!C2455&amp;", "&amp; IF(lookups!$E$2-LEN(SOURCE!C2455) &gt;= 0, REPT(" ",lookups!$E$2-LEN(SOURCE!C2455)), "")&amp;
      SOURCE!D2455&amp;", "&amp; IF(lookups!$F$2-LEN(SOURCE!D2455) &gt;= 0, REPT(" ",lookups!$F$2-LEN(SOURCE!D2455)), "")&amp;
      SOURCE!E2455&amp;", "&amp; IF(lookups!$G$2-LEN(SOURCE!E2455) &gt;=0, REPT(" ",lookups!$G$2-LEN(SOURCE!E2455)), "")&amp;
      SOURCE!F2455&amp;", "&amp; IF(lookups!$H$2-LEN(SOURCE!F2455) &gt;= 0, REPT(" ",lookups!$H$2-LEN(SOURCE!F2455)+2), "")&amp;"("&amp;
      SUBSTITUTE(TEXT(SOURCE!G2455,"??0"),"  ","")&amp;" &lt;&lt; TAM_MAX_BITS) |"&amp; IF(lookups!$I$2-3 &gt;= 0, REPT(" ",MAX(1,lookups!$I$2-5+4+1-1-LEN(  IF(ISTEXT(SOURCE!H2455),SOURCE!H2455,  SUBSTITUTE(SUBSTITUTE(TEXT(SOURCE!H2455,"????0"),"  ","")," ",""))   ))), "")&amp;
       IF(ISTEXT(SOURCE!H2455),SOURCE!H2455, SUBSTITUTE(SUBSTITUTE(TEXT(SOURCE!H2455,"????0"),"  ","")," ",""))   &amp;","&amp; IF(lookups!$J$2-3 &gt;= 0, REPT(" ",lookups!$J$2-3-5), "")&amp;
      SOURCE!I2455&amp;
" | "&amp; IF(lookups!$K$2-LEN(SOURCE!I2455) &gt;= 0, REPT(" ",lookups!$K$2-LEN(SOURCE!I2455)), "")&amp;
      SOURCE!J2455&amp;      IF(lookups!$L$2-LEN(SOURCE!J2455) &gt;= 0, REPT(" ",lookups!$L$2-LEN(SOURCE!J2455)), "")&amp;
" | "&amp; IF(lookups!$K$2-LEN(SOURCE!I2455) &gt;= 0, REPT(" ",lookups!$K$2-LEN(SOURCE!I2455)), "")&amp;
      SOURCE!K2455&amp;      IF(lookups!$L$2-LEN(SOURCE!K2455) &gt;= 0, REPT(" ",lookups!$M$2-LEN(SOURCE!K2455)), "")&amp;
" | "&amp; SOURCE!L2455&amp;      IF(lookups!$O$2-LEN(SOURCE!L2455) &gt;= 0, REPT(" ",lookups!$O$2-LEN(SOURCE!L2455)), "")&amp;
" | "&amp; SOURCE!M2455&amp;      IF(lookups!$P$2-LEN(SOURCE!M2455) &gt;= 0, REPT(" ",lookups!$P$2-LEN(SOURCE!M2455)), "")&amp;
      "},"&amp;IF(SOURCE!O2455&lt;&gt;"",""&amp;SOURCE!O2455,"")
 )
)
)</f>
        <v/>
      </c>
    </row>
    <row r="2419" spans="1:1" hidden="1">
      <c r="A2419" s="80" t="str">
        <f>IF(AND(OR(SOURCE!A2456="",ISBLANK(SOURCE!A2456)),SOURCE!B2456&gt;0),IF(ISBLANK(SOURCE!C2456),"",SOURCE!C2456),
IF(SOURCE!B2456&lt;0,VLOOKUP(SOURCE!B2456,lookups!A$1:B$25,2,0),
  IF(ISBLANK(SOURCE!B2456),
    "",
    "/* "&amp;TEXT(SOURCE!B2456,"???0")&amp;" *"&amp;
      SOURCE!C2456&amp;", "&amp; IF(lookups!$E$2-LEN(SOURCE!C2456) &gt;= 0, REPT(" ",lookups!$E$2-LEN(SOURCE!C2456)), "")&amp;
      SOURCE!D2456&amp;", "&amp; IF(lookups!$F$2-LEN(SOURCE!D2456) &gt;= 0, REPT(" ",lookups!$F$2-LEN(SOURCE!D2456)), "")&amp;
      SOURCE!E2456&amp;", "&amp; IF(lookups!$G$2-LEN(SOURCE!E2456) &gt;=0, REPT(" ",lookups!$G$2-LEN(SOURCE!E2456)), "")&amp;
      SOURCE!F2456&amp;", "&amp; IF(lookups!$H$2-LEN(SOURCE!F2456) &gt;= 0, REPT(" ",lookups!$H$2-LEN(SOURCE!F2456)+2), "")&amp;"("&amp;
      SUBSTITUTE(TEXT(SOURCE!G2456,"??0"),"  ","")&amp;" &lt;&lt; TAM_MAX_BITS) |"&amp; IF(lookups!$I$2-3 &gt;= 0, REPT(" ",MAX(1,lookups!$I$2-5+4+1-1-LEN(  IF(ISTEXT(SOURCE!H2456),SOURCE!H2456,  SUBSTITUTE(SUBSTITUTE(TEXT(SOURCE!H2456,"????0"),"  ","")," ",""))   ))), "")&amp;
       IF(ISTEXT(SOURCE!H2456),SOURCE!H2456, SUBSTITUTE(SUBSTITUTE(TEXT(SOURCE!H2456,"????0"),"  ","")," ",""))   &amp;","&amp; IF(lookups!$J$2-3 &gt;= 0, REPT(" ",lookups!$J$2-3-5), "")&amp;
      SOURCE!I2456&amp;
" | "&amp; IF(lookups!$K$2-LEN(SOURCE!I2456) &gt;= 0, REPT(" ",lookups!$K$2-LEN(SOURCE!I2456)), "")&amp;
      SOURCE!J2456&amp;      IF(lookups!$L$2-LEN(SOURCE!J2456) &gt;= 0, REPT(" ",lookups!$L$2-LEN(SOURCE!J2456)), "")&amp;
" | "&amp; IF(lookups!$K$2-LEN(SOURCE!I2456) &gt;= 0, REPT(" ",lookups!$K$2-LEN(SOURCE!I2456)), "")&amp;
      SOURCE!K2456&amp;      IF(lookups!$L$2-LEN(SOURCE!K2456) &gt;= 0, REPT(" ",lookups!$M$2-LEN(SOURCE!K2456)), "")&amp;
" | "&amp; SOURCE!L2456&amp;      IF(lookups!$O$2-LEN(SOURCE!L2456) &gt;= 0, REPT(" ",lookups!$O$2-LEN(SOURCE!L2456)), "")&amp;
" | "&amp; SOURCE!M2456&amp;      IF(lookups!$P$2-LEN(SOURCE!M2456) &gt;= 0, REPT(" ",lookups!$P$2-LEN(SOURCE!M2456)), "")&amp;
      "},"&amp;IF(SOURCE!O2456&lt;&gt;"",""&amp;SOURCE!O2456,"")
 )
)
)</f>
        <v/>
      </c>
    </row>
    <row r="2420" spans="1:1" hidden="1">
      <c r="A2420" s="80" t="str">
        <f>IF(AND(OR(SOURCE!A2457="",ISBLANK(SOURCE!A2457)),SOURCE!B2457&gt;0),IF(ISBLANK(SOURCE!C2457),"",SOURCE!C2457),
IF(SOURCE!B2457&lt;0,VLOOKUP(SOURCE!B2457,lookups!A$1:B$25,2,0),
  IF(ISBLANK(SOURCE!B2457),
    "",
    "/* "&amp;TEXT(SOURCE!B2457,"???0")&amp;" *"&amp;
      SOURCE!C2457&amp;", "&amp; IF(lookups!$E$2-LEN(SOURCE!C2457) &gt;= 0, REPT(" ",lookups!$E$2-LEN(SOURCE!C2457)), "")&amp;
      SOURCE!D2457&amp;", "&amp; IF(lookups!$F$2-LEN(SOURCE!D2457) &gt;= 0, REPT(" ",lookups!$F$2-LEN(SOURCE!D2457)), "")&amp;
      SOURCE!E2457&amp;", "&amp; IF(lookups!$G$2-LEN(SOURCE!E2457) &gt;=0, REPT(" ",lookups!$G$2-LEN(SOURCE!E2457)), "")&amp;
      SOURCE!F2457&amp;", "&amp; IF(lookups!$H$2-LEN(SOURCE!F2457) &gt;= 0, REPT(" ",lookups!$H$2-LEN(SOURCE!F2457)+2), "")&amp;"("&amp;
      SUBSTITUTE(TEXT(SOURCE!G2457,"??0"),"  ","")&amp;" &lt;&lt; TAM_MAX_BITS) |"&amp; IF(lookups!$I$2-3 &gt;= 0, REPT(" ",MAX(1,lookups!$I$2-5+4+1-1-LEN(  IF(ISTEXT(SOURCE!H2457),SOURCE!H2457,  SUBSTITUTE(SUBSTITUTE(TEXT(SOURCE!H2457,"????0"),"  ","")," ",""))   ))), "")&amp;
       IF(ISTEXT(SOURCE!H2457),SOURCE!H2457, SUBSTITUTE(SUBSTITUTE(TEXT(SOURCE!H2457,"????0"),"  ","")," ",""))   &amp;","&amp; IF(lookups!$J$2-3 &gt;= 0, REPT(" ",lookups!$J$2-3-5), "")&amp;
      SOURCE!I2457&amp;
" | "&amp; IF(lookups!$K$2-LEN(SOURCE!I2457) &gt;= 0, REPT(" ",lookups!$K$2-LEN(SOURCE!I2457)), "")&amp;
      SOURCE!J2457&amp;      IF(lookups!$L$2-LEN(SOURCE!J2457) &gt;= 0, REPT(" ",lookups!$L$2-LEN(SOURCE!J2457)), "")&amp;
" | "&amp; IF(lookups!$K$2-LEN(SOURCE!I2457) &gt;= 0, REPT(" ",lookups!$K$2-LEN(SOURCE!I2457)), "")&amp;
      SOURCE!K2457&amp;      IF(lookups!$L$2-LEN(SOURCE!K2457) &gt;= 0, REPT(" ",lookups!$M$2-LEN(SOURCE!K2457)), "")&amp;
" | "&amp; SOURCE!L2457&amp;      IF(lookups!$O$2-LEN(SOURCE!L2457) &gt;= 0, REPT(" ",lookups!$O$2-LEN(SOURCE!L2457)), "")&amp;
" | "&amp; SOURCE!M2457&amp;      IF(lookups!$P$2-LEN(SOURCE!M2457) &gt;= 0, REPT(" ",lookups!$P$2-LEN(SOURCE!M2457)), "")&amp;
      "},"&amp;IF(SOURCE!O2457&lt;&gt;"",""&amp;SOURCE!O2457,"")
 )
)
)</f>
        <v/>
      </c>
    </row>
    <row r="2421" spans="1:1" hidden="1">
      <c r="A2421" s="80" t="str">
        <f>IF(AND(OR(SOURCE!A2458="",ISBLANK(SOURCE!A2458)),SOURCE!B2458&gt;0),IF(ISBLANK(SOURCE!C2458),"",SOURCE!C2458),
IF(SOURCE!B2458&lt;0,VLOOKUP(SOURCE!B2458,lookups!A$1:B$25,2,0),
  IF(ISBLANK(SOURCE!B2458),
    "",
    "/* "&amp;TEXT(SOURCE!B2458,"???0")&amp;" *"&amp;
      SOURCE!C2458&amp;", "&amp; IF(lookups!$E$2-LEN(SOURCE!C2458) &gt;= 0, REPT(" ",lookups!$E$2-LEN(SOURCE!C2458)), "")&amp;
      SOURCE!D2458&amp;", "&amp; IF(lookups!$F$2-LEN(SOURCE!D2458) &gt;= 0, REPT(" ",lookups!$F$2-LEN(SOURCE!D2458)), "")&amp;
      SOURCE!E2458&amp;", "&amp; IF(lookups!$G$2-LEN(SOURCE!E2458) &gt;=0, REPT(" ",lookups!$G$2-LEN(SOURCE!E2458)), "")&amp;
      SOURCE!F2458&amp;", "&amp; IF(lookups!$H$2-LEN(SOURCE!F2458) &gt;= 0, REPT(" ",lookups!$H$2-LEN(SOURCE!F2458)+2), "")&amp;"("&amp;
      SUBSTITUTE(TEXT(SOURCE!G2458,"??0"),"  ","")&amp;" &lt;&lt; TAM_MAX_BITS) |"&amp; IF(lookups!$I$2-3 &gt;= 0, REPT(" ",MAX(1,lookups!$I$2-5+4+1-1-LEN(  IF(ISTEXT(SOURCE!H2458),SOURCE!H2458,  SUBSTITUTE(SUBSTITUTE(TEXT(SOURCE!H2458,"????0"),"  ","")," ",""))   ))), "")&amp;
       IF(ISTEXT(SOURCE!H2458),SOURCE!H2458, SUBSTITUTE(SUBSTITUTE(TEXT(SOURCE!H2458,"????0"),"  ","")," ",""))   &amp;","&amp; IF(lookups!$J$2-3 &gt;= 0, REPT(" ",lookups!$J$2-3-5), "")&amp;
      SOURCE!I2458&amp;
" | "&amp; IF(lookups!$K$2-LEN(SOURCE!I2458) &gt;= 0, REPT(" ",lookups!$K$2-LEN(SOURCE!I2458)), "")&amp;
      SOURCE!J2458&amp;      IF(lookups!$L$2-LEN(SOURCE!J2458) &gt;= 0, REPT(" ",lookups!$L$2-LEN(SOURCE!J2458)), "")&amp;
" | "&amp; IF(lookups!$K$2-LEN(SOURCE!I2458) &gt;= 0, REPT(" ",lookups!$K$2-LEN(SOURCE!I2458)), "")&amp;
      SOURCE!K2458&amp;      IF(lookups!$L$2-LEN(SOURCE!K2458) &gt;= 0, REPT(" ",lookups!$M$2-LEN(SOURCE!K2458)), "")&amp;
" | "&amp; SOURCE!L2458&amp;      IF(lookups!$O$2-LEN(SOURCE!L2458) &gt;= 0, REPT(" ",lookups!$O$2-LEN(SOURCE!L2458)), "")&amp;
" | "&amp; SOURCE!M2458&amp;      IF(lookups!$P$2-LEN(SOURCE!M2458) &gt;= 0, REPT(" ",lookups!$P$2-LEN(SOURCE!M2458)), "")&amp;
      "},"&amp;IF(SOURCE!O2458&lt;&gt;"",""&amp;SOURCE!O2458,"")
 )
)
)</f>
        <v/>
      </c>
    </row>
    <row r="2422" spans="1:1" hidden="1">
      <c r="A2422" s="80" t="str">
        <f>IF(AND(OR(SOURCE!A2459="",ISBLANK(SOURCE!A2459)),SOURCE!B2459&gt;0),IF(ISBLANK(SOURCE!C2459),"",SOURCE!C2459),
IF(SOURCE!B2459&lt;0,VLOOKUP(SOURCE!B2459,lookups!A$1:B$25,2,0),
  IF(ISBLANK(SOURCE!B2459),
    "",
    "/* "&amp;TEXT(SOURCE!B2459,"???0")&amp;" *"&amp;
      SOURCE!C2459&amp;", "&amp; IF(lookups!$E$2-LEN(SOURCE!C2459) &gt;= 0, REPT(" ",lookups!$E$2-LEN(SOURCE!C2459)), "")&amp;
      SOURCE!D2459&amp;", "&amp; IF(lookups!$F$2-LEN(SOURCE!D2459) &gt;= 0, REPT(" ",lookups!$F$2-LEN(SOURCE!D2459)), "")&amp;
      SOURCE!E2459&amp;", "&amp; IF(lookups!$G$2-LEN(SOURCE!E2459) &gt;=0, REPT(" ",lookups!$G$2-LEN(SOURCE!E2459)), "")&amp;
      SOURCE!F2459&amp;", "&amp; IF(lookups!$H$2-LEN(SOURCE!F2459) &gt;= 0, REPT(" ",lookups!$H$2-LEN(SOURCE!F2459)+2), "")&amp;"("&amp;
      SUBSTITUTE(TEXT(SOURCE!G2459,"??0"),"  ","")&amp;" &lt;&lt; TAM_MAX_BITS) |"&amp; IF(lookups!$I$2-3 &gt;= 0, REPT(" ",MAX(1,lookups!$I$2-5+4+1-1-LEN(  IF(ISTEXT(SOURCE!H2459),SOURCE!H2459,  SUBSTITUTE(SUBSTITUTE(TEXT(SOURCE!H2459,"????0"),"  ","")," ",""))   ))), "")&amp;
       IF(ISTEXT(SOURCE!H2459),SOURCE!H2459, SUBSTITUTE(SUBSTITUTE(TEXT(SOURCE!H2459,"????0"),"  ","")," ",""))   &amp;","&amp; IF(lookups!$J$2-3 &gt;= 0, REPT(" ",lookups!$J$2-3-5), "")&amp;
      SOURCE!I2459&amp;
" | "&amp; IF(lookups!$K$2-LEN(SOURCE!I2459) &gt;= 0, REPT(" ",lookups!$K$2-LEN(SOURCE!I2459)), "")&amp;
      SOURCE!J2459&amp;      IF(lookups!$L$2-LEN(SOURCE!J2459) &gt;= 0, REPT(" ",lookups!$L$2-LEN(SOURCE!J2459)), "")&amp;
" | "&amp; IF(lookups!$K$2-LEN(SOURCE!I2459) &gt;= 0, REPT(" ",lookups!$K$2-LEN(SOURCE!I2459)), "")&amp;
      SOURCE!K2459&amp;      IF(lookups!$L$2-LEN(SOURCE!K2459) &gt;= 0, REPT(" ",lookups!$M$2-LEN(SOURCE!K2459)), "")&amp;
" | "&amp; SOURCE!L2459&amp;      IF(lookups!$O$2-LEN(SOURCE!L2459) &gt;= 0, REPT(" ",lookups!$O$2-LEN(SOURCE!L2459)), "")&amp;
" | "&amp; SOURCE!M2459&amp;      IF(lookups!$P$2-LEN(SOURCE!M2459) &gt;= 0, REPT(" ",lookups!$P$2-LEN(SOURCE!M2459)), "")&amp;
      "},"&amp;IF(SOURCE!O2459&lt;&gt;"",""&amp;SOURCE!O2459,"")
 )
)
)</f>
        <v/>
      </c>
    </row>
    <row r="2423" spans="1:1" hidden="1">
      <c r="A2423" s="80" t="str">
        <f>IF(AND(OR(SOURCE!A2460="",ISBLANK(SOURCE!A2460)),SOURCE!B2460&gt;0),IF(ISBLANK(SOURCE!C2460),"",SOURCE!C2460),
IF(SOURCE!B2460&lt;0,VLOOKUP(SOURCE!B2460,lookups!A$1:B$25,2,0),
  IF(ISBLANK(SOURCE!B2460),
    "",
    "/* "&amp;TEXT(SOURCE!B2460,"???0")&amp;" *"&amp;
      SOURCE!C2460&amp;", "&amp; IF(lookups!$E$2-LEN(SOURCE!C2460) &gt;= 0, REPT(" ",lookups!$E$2-LEN(SOURCE!C2460)), "")&amp;
      SOURCE!D2460&amp;", "&amp; IF(lookups!$F$2-LEN(SOURCE!D2460) &gt;= 0, REPT(" ",lookups!$F$2-LEN(SOURCE!D2460)), "")&amp;
      SOURCE!E2460&amp;", "&amp; IF(lookups!$G$2-LEN(SOURCE!E2460) &gt;=0, REPT(" ",lookups!$G$2-LEN(SOURCE!E2460)), "")&amp;
      SOURCE!F2460&amp;", "&amp; IF(lookups!$H$2-LEN(SOURCE!F2460) &gt;= 0, REPT(" ",lookups!$H$2-LEN(SOURCE!F2460)+2), "")&amp;"("&amp;
      SUBSTITUTE(TEXT(SOURCE!G2460,"??0"),"  ","")&amp;" &lt;&lt; TAM_MAX_BITS) |"&amp; IF(lookups!$I$2-3 &gt;= 0, REPT(" ",MAX(1,lookups!$I$2-5+4+1-1-LEN(  IF(ISTEXT(SOURCE!H2460),SOURCE!H2460,  SUBSTITUTE(SUBSTITUTE(TEXT(SOURCE!H2460,"????0"),"  ","")," ",""))   ))), "")&amp;
       IF(ISTEXT(SOURCE!H2460),SOURCE!H2460, SUBSTITUTE(SUBSTITUTE(TEXT(SOURCE!H2460,"????0"),"  ","")," ",""))   &amp;","&amp; IF(lookups!$J$2-3 &gt;= 0, REPT(" ",lookups!$J$2-3-5), "")&amp;
      SOURCE!I2460&amp;
" | "&amp; IF(lookups!$K$2-LEN(SOURCE!I2460) &gt;= 0, REPT(" ",lookups!$K$2-LEN(SOURCE!I2460)), "")&amp;
      SOURCE!J2460&amp;      IF(lookups!$L$2-LEN(SOURCE!J2460) &gt;= 0, REPT(" ",lookups!$L$2-LEN(SOURCE!J2460)), "")&amp;
" | "&amp; IF(lookups!$K$2-LEN(SOURCE!I2460) &gt;= 0, REPT(" ",lookups!$K$2-LEN(SOURCE!I2460)), "")&amp;
      SOURCE!K2460&amp;      IF(lookups!$L$2-LEN(SOURCE!K2460) &gt;= 0, REPT(" ",lookups!$M$2-LEN(SOURCE!K2460)), "")&amp;
" | "&amp; SOURCE!L2460&amp;      IF(lookups!$O$2-LEN(SOURCE!L2460) &gt;= 0, REPT(" ",lookups!$O$2-LEN(SOURCE!L2460)), "")&amp;
" | "&amp; SOURCE!M2460&amp;      IF(lookups!$P$2-LEN(SOURCE!M2460) &gt;= 0, REPT(" ",lookups!$P$2-LEN(SOURCE!M2460)), "")&amp;
      "},"&amp;IF(SOURCE!O2460&lt;&gt;"",""&amp;SOURCE!O2460,"")
 )
)
)</f>
        <v/>
      </c>
    </row>
    <row r="2424" spans="1:1" hidden="1">
      <c r="A2424" s="80" t="str">
        <f>IF(AND(OR(SOURCE!A2461="",ISBLANK(SOURCE!A2461)),SOURCE!B2461&gt;0),IF(ISBLANK(SOURCE!C2461),"",SOURCE!C2461),
IF(SOURCE!B2461&lt;0,VLOOKUP(SOURCE!B2461,lookups!A$1:B$25,2,0),
  IF(ISBLANK(SOURCE!B2461),
    "",
    "/* "&amp;TEXT(SOURCE!B2461,"???0")&amp;" *"&amp;
      SOURCE!C2461&amp;", "&amp; IF(lookups!$E$2-LEN(SOURCE!C2461) &gt;= 0, REPT(" ",lookups!$E$2-LEN(SOURCE!C2461)), "")&amp;
      SOURCE!D2461&amp;", "&amp; IF(lookups!$F$2-LEN(SOURCE!D2461) &gt;= 0, REPT(" ",lookups!$F$2-LEN(SOURCE!D2461)), "")&amp;
      SOURCE!E2461&amp;", "&amp; IF(lookups!$G$2-LEN(SOURCE!E2461) &gt;=0, REPT(" ",lookups!$G$2-LEN(SOURCE!E2461)), "")&amp;
      SOURCE!F2461&amp;", "&amp; IF(lookups!$H$2-LEN(SOURCE!F2461) &gt;= 0, REPT(" ",lookups!$H$2-LEN(SOURCE!F2461)+2), "")&amp;"("&amp;
      SUBSTITUTE(TEXT(SOURCE!G2461,"??0"),"  ","")&amp;" &lt;&lt; TAM_MAX_BITS) |"&amp; IF(lookups!$I$2-3 &gt;= 0, REPT(" ",MAX(1,lookups!$I$2-5+4+1-1-LEN(  IF(ISTEXT(SOURCE!H2461),SOURCE!H2461,  SUBSTITUTE(SUBSTITUTE(TEXT(SOURCE!H2461,"????0"),"  ","")," ",""))   ))), "")&amp;
       IF(ISTEXT(SOURCE!H2461),SOURCE!H2461, SUBSTITUTE(SUBSTITUTE(TEXT(SOURCE!H2461,"????0"),"  ","")," ",""))   &amp;","&amp; IF(lookups!$J$2-3 &gt;= 0, REPT(" ",lookups!$J$2-3-5), "")&amp;
      SOURCE!I2461&amp;
" | "&amp; IF(lookups!$K$2-LEN(SOURCE!I2461) &gt;= 0, REPT(" ",lookups!$K$2-LEN(SOURCE!I2461)), "")&amp;
      SOURCE!J2461&amp;      IF(lookups!$L$2-LEN(SOURCE!J2461) &gt;= 0, REPT(" ",lookups!$L$2-LEN(SOURCE!J2461)), "")&amp;
" | "&amp; IF(lookups!$K$2-LEN(SOURCE!I2461) &gt;= 0, REPT(" ",lookups!$K$2-LEN(SOURCE!I2461)), "")&amp;
      SOURCE!K2461&amp;      IF(lookups!$L$2-LEN(SOURCE!K2461) &gt;= 0, REPT(" ",lookups!$M$2-LEN(SOURCE!K2461)), "")&amp;
" | "&amp; SOURCE!L2461&amp;      IF(lookups!$O$2-LEN(SOURCE!L2461) &gt;= 0, REPT(" ",lookups!$O$2-LEN(SOURCE!L2461)), "")&amp;
" | "&amp; SOURCE!M2461&amp;      IF(lookups!$P$2-LEN(SOURCE!M2461) &gt;= 0, REPT(" ",lookups!$P$2-LEN(SOURCE!M2461)), "")&amp;
      "},"&amp;IF(SOURCE!O2461&lt;&gt;"",""&amp;SOURCE!O2461,"")
 )
)
)</f>
        <v/>
      </c>
    </row>
    <row r="2425" spans="1:1" hidden="1">
      <c r="A2425" s="80" t="str">
        <f>IF(AND(OR(SOURCE!A2462="",ISBLANK(SOURCE!A2462)),SOURCE!B2462&gt;0),IF(ISBLANK(SOURCE!C2462),"",SOURCE!C2462),
IF(SOURCE!B2462&lt;0,VLOOKUP(SOURCE!B2462,lookups!A$1:B$25,2,0),
  IF(ISBLANK(SOURCE!B2462),
    "",
    "/* "&amp;TEXT(SOURCE!B2462,"???0")&amp;" *"&amp;
      SOURCE!C2462&amp;", "&amp; IF(lookups!$E$2-LEN(SOURCE!C2462) &gt;= 0, REPT(" ",lookups!$E$2-LEN(SOURCE!C2462)), "")&amp;
      SOURCE!D2462&amp;", "&amp; IF(lookups!$F$2-LEN(SOURCE!D2462) &gt;= 0, REPT(" ",lookups!$F$2-LEN(SOURCE!D2462)), "")&amp;
      SOURCE!E2462&amp;", "&amp; IF(lookups!$G$2-LEN(SOURCE!E2462) &gt;=0, REPT(" ",lookups!$G$2-LEN(SOURCE!E2462)), "")&amp;
      SOURCE!F2462&amp;", "&amp; IF(lookups!$H$2-LEN(SOURCE!F2462) &gt;= 0, REPT(" ",lookups!$H$2-LEN(SOURCE!F2462)+2), "")&amp;"("&amp;
      SUBSTITUTE(TEXT(SOURCE!G2462,"??0"),"  ","")&amp;" &lt;&lt; TAM_MAX_BITS) |"&amp; IF(lookups!$I$2-3 &gt;= 0, REPT(" ",MAX(1,lookups!$I$2-5+4+1-1-LEN(  IF(ISTEXT(SOURCE!H2462),SOURCE!H2462,  SUBSTITUTE(SUBSTITUTE(TEXT(SOURCE!H2462,"????0"),"  ","")," ",""))   ))), "")&amp;
       IF(ISTEXT(SOURCE!H2462),SOURCE!H2462, SUBSTITUTE(SUBSTITUTE(TEXT(SOURCE!H2462,"????0"),"  ","")," ",""))   &amp;","&amp; IF(lookups!$J$2-3 &gt;= 0, REPT(" ",lookups!$J$2-3-5), "")&amp;
      SOURCE!I2462&amp;
" | "&amp; IF(lookups!$K$2-LEN(SOURCE!I2462) &gt;= 0, REPT(" ",lookups!$K$2-LEN(SOURCE!I2462)), "")&amp;
      SOURCE!J2462&amp;      IF(lookups!$L$2-LEN(SOURCE!J2462) &gt;= 0, REPT(" ",lookups!$L$2-LEN(SOURCE!J2462)), "")&amp;
" | "&amp; IF(lookups!$K$2-LEN(SOURCE!I2462) &gt;= 0, REPT(" ",lookups!$K$2-LEN(SOURCE!I2462)), "")&amp;
      SOURCE!K2462&amp;      IF(lookups!$L$2-LEN(SOURCE!K2462) &gt;= 0, REPT(" ",lookups!$M$2-LEN(SOURCE!K2462)), "")&amp;
" | "&amp; SOURCE!L2462&amp;      IF(lookups!$O$2-LEN(SOURCE!L2462) &gt;= 0, REPT(" ",lookups!$O$2-LEN(SOURCE!L2462)), "")&amp;
" | "&amp; SOURCE!M2462&amp;      IF(lookups!$P$2-LEN(SOURCE!M2462) &gt;= 0, REPT(" ",lookups!$P$2-LEN(SOURCE!M2462)), "")&amp;
      "},"&amp;IF(SOURCE!O2462&lt;&gt;"",""&amp;SOURCE!O2462,"")
 )
)
)</f>
        <v/>
      </c>
    </row>
    <row r="2426" spans="1:1" hidden="1">
      <c r="A2426" s="80" t="str">
        <f>IF(AND(OR(SOURCE!A2463="",ISBLANK(SOURCE!A2463)),SOURCE!B2463&gt;0),IF(ISBLANK(SOURCE!C2463),"",SOURCE!C2463),
IF(SOURCE!B2463&lt;0,VLOOKUP(SOURCE!B2463,lookups!A$1:B$25,2,0),
  IF(ISBLANK(SOURCE!B2463),
    "",
    "/* "&amp;TEXT(SOURCE!B2463,"???0")&amp;" *"&amp;
      SOURCE!C2463&amp;", "&amp; IF(lookups!$E$2-LEN(SOURCE!C2463) &gt;= 0, REPT(" ",lookups!$E$2-LEN(SOURCE!C2463)), "")&amp;
      SOURCE!D2463&amp;", "&amp; IF(lookups!$F$2-LEN(SOURCE!D2463) &gt;= 0, REPT(" ",lookups!$F$2-LEN(SOURCE!D2463)), "")&amp;
      SOURCE!E2463&amp;", "&amp; IF(lookups!$G$2-LEN(SOURCE!E2463) &gt;=0, REPT(" ",lookups!$G$2-LEN(SOURCE!E2463)), "")&amp;
      SOURCE!F2463&amp;", "&amp; IF(lookups!$H$2-LEN(SOURCE!F2463) &gt;= 0, REPT(" ",lookups!$H$2-LEN(SOURCE!F2463)+2), "")&amp;"("&amp;
      SUBSTITUTE(TEXT(SOURCE!G2463,"??0"),"  ","")&amp;" &lt;&lt; TAM_MAX_BITS) |"&amp; IF(lookups!$I$2-3 &gt;= 0, REPT(" ",MAX(1,lookups!$I$2-5+4+1-1-LEN(  IF(ISTEXT(SOURCE!H2463),SOURCE!H2463,  SUBSTITUTE(SUBSTITUTE(TEXT(SOURCE!H2463,"????0"),"  ","")," ",""))   ))), "")&amp;
       IF(ISTEXT(SOURCE!H2463),SOURCE!H2463, SUBSTITUTE(SUBSTITUTE(TEXT(SOURCE!H2463,"????0"),"  ","")," ",""))   &amp;","&amp; IF(lookups!$J$2-3 &gt;= 0, REPT(" ",lookups!$J$2-3-5), "")&amp;
      SOURCE!I2463&amp;
" | "&amp; IF(lookups!$K$2-LEN(SOURCE!I2463) &gt;= 0, REPT(" ",lookups!$K$2-LEN(SOURCE!I2463)), "")&amp;
      SOURCE!J2463&amp;      IF(lookups!$L$2-LEN(SOURCE!J2463) &gt;= 0, REPT(" ",lookups!$L$2-LEN(SOURCE!J2463)), "")&amp;
" | "&amp; IF(lookups!$K$2-LEN(SOURCE!I2463) &gt;= 0, REPT(" ",lookups!$K$2-LEN(SOURCE!I2463)), "")&amp;
      SOURCE!K2463&amp;      IF(lookups!$L$2-LEN(SOURCE!K2463) &gt;= 0, REPT(" ",lookups!$M$2-LEN(SOURCE!K2463)), "")&amp;
" | "&amp; SOURCE!L2463&amp;      IF(lookups!$O$2-LEN(SOURCE!L2463) &gt;= 0, REPT(" ",lookups!$O$2-LEN(SOURCE!L2463)), "")&amp;
" | "&amp; SOURCE!M2463&amp;      IF(lookups!$P$2-LEN(SOURCE!M2463) &gt;= 0, REPT(" ",lookups!$P$2-LEN(SOURCE!M2463)), "")&amp;
      "},"&amp;IF(SOURCE!O2463&lt;&gt;"",""&amp;SOURCE!O2463,"")
 )
)
)</f>
        <v/>
      </c>
    </row>
    <row r="2427" spans="1:1" hidden="1">
      <c r="A2427" s="80" t="str">
        <f>IF(AND(OR(SOURCE!A2464="",ISBLANK(SOURCE!A2464)),SOURCE!B2464&gt;0),IF(ISBLANK(SOURCE!C2464),"",SOURCE!C2464),
IF(SOURCE!B2464&lt;0,VLOOKUP(SOURCE!B2464,lookups!A$1:B$25,2,0),
  IF(ISBLANK(SOURCE!B2464),
    "",
    "/* "&amp;TEXT(SOURCE!B2464,"???0")&amp;" *"&amp;
      SOURCE!C2464&amp;", "&amp; IF(lookups!$E$2-LEN(SOURCE!C2464) &gt;= 0, REPT(" ",lookups!$E$2-LEN(SOURCE!C2464)), "")&amp;
      SOURCE!D2464&amp;", "&amp; IF(lookups!$F$2-LEN(SOURCE!D2464) &gt;= 0, REPT(" ",lookups!$F$2-LEN(SOURCE!D2464)), "")&amp;
      SOURCE!E2464&amp;", "&amp; IF(lookups!$G$2-LEN(SOURCE!E2464) &gt;=0, REPT(" ",lookups!$G$2-LEN(SOURCE!E2464)), "")&amp;
      SOURCE!F2464&amp;", "&amp; IF(lookups!$H$2-LEN(SOURCE!F2464) &gt;= 0, REPT(" ",lookups!$H$2-LEN(SOURCE!F2464)+2), "")&amp;"("&amp;
      SUBSTITUTE(TEXT(SOURCE!G2464,"??0"),"  ","")&amp;" &lt;&lt; TAM_MAX_BITS) |"&amp; IF(lookups!$I$2-3 &gt;= 0, REPT(" ",MAX(1,lookups!$I$2-5+4+1-1-LEN(  IF(ISTEXT(SOURCE!H2464),SOURCE!H2464,  SUBSTITUTE(SUBSTITUTE(TEXT(SOURCE!H2464,"????0"),"  ","")," ",""))   ))), "")&amp;
       IF(ISTEXT(SOURCE!H2464),SOURCE!H2464, SUBSTITUTE(SUBSTITUTE(TEXT(SOURCE!H2464,"????0"),"  ","")," ",""))   &amp;","&amp; IF(lookups!$J$2-3 &gt;= 0, REPT(" ",lookups!$J$2-3-5), "")&amp;
      SOURCE!I2464&amp;
" | "&amp; IF(lookups!$K$2-LEN(SOURCE!I2464) &gt;= 0, REPT(" ",lookups!$K$2-LEN(SOURCE!I2464)), "")&amp;
      SOURCE!J2464&amp;      IF(lookups!$L$2-LEN(SOURCE!J2464) &gt;= 0, REPT(" ",lookups!$L$2-LEN(SOURCE!J2464)), "")&amp;
" | "&amp; IF(lookups!$K$2-LEN(SOURCE!I2464) &gt;= 0, REPT(" ",lookups!$K$2-LEN(SOURCE!I2464)), "")&amp;
      SOURCE!K2464&amp;      IF(lookups!$L$2-LEN(SOURCE!K2464) &gt;= 0, REPT(" ",lookups!$M$2-LEN(SOURCE!K2464)), "")&amp;
" | "&amp; SOURCE!L2464&amp;      IF(lookups!$O$2-LEN(SOURCE!L2464) &gt;= 0, REPT(" ",lookups!$O$2-LEN(SOURCE!L2464)), "")&amp;
" | "&amp; SOURCE!M2464&amp;      IF(lookups!$P$2-LEN(SOURCE!M2464) &gt;= 0, REPT(" ",lookups!$P$2-LEN(SOURCE!M2464)), "")&amp;
      "},"&amp;IF(SOURCE!O2464&lt;&gt;"",""&amp;SOURCE!O2464,"")
 )
)
)</f>
        <v/>
      </c>
    </row>
    <row r="2428" spans="1:1" hidden="1">
      <c r="A2428" s="80" t="str">
        <f>IF(AND(OR(SOURCE!A2465="",ISBLANK(SOURCE!A2465)),SOURCE!B2465&gt;0),IF(ISBLANK(SOURCE!C2465),"",SOURCE!C2465),
IF(SOURCE!B2465&lt;0,VLOOKUP(SOURCE!B2465,lookups!A$1:B$25,2,0),
  IF(ISBLANK(SOURCE!B2465),
    "",
    "/* "&amp;TEXT(SOURCE!B2465,"???0")&amp;" *"&amp;
      SOURCE!C2465&amp;", "&amp; IF(lookups!$E$2-LEN(SOURCE!C2465) &gt;= 0, REPT(" ",lookups!$E$2-LEN(SOURCE!C2465)), "")&amp;
      SOURCE!D2465&amp;", "&amp; IF(lookups!$F$2-LEN(SOURCE!D2465) &gt;= 0, REPT(" ",lookups!$F$2-LEN(SOURCE!D2465)), "")&amp;
      SOURCE!E2465&amp;", "&amp; IF(lookups!$G$2-LEN(SOURCE!E2465) &gt;=0, REPT(" ",lookups!$G$2-LEN(SOURCE!E2465)), "")&amp;
      SOURCE!F2465&amp;", "&amp; IF(lookups!$H$2-LEN(SOURCE!F2465) &gt;= 0, REPT(" ",lookups!$H$2-LEN(SOURCE!F2465)+2), "")&amp;"("&amp;
      SUBSTITUTE(TEXT(SOURCE!G2465,"??0"),"  ","")&amp;" &lt;&lt; TAM_MAX_BITS) |"&amp; IF(lookups!$I$2-3 &gt;= 0, REPT(" ",MAX(1,lookups!$I$2-5+4+1-1-LEN(  IF(ISTEXT(SOURCE!H2465),SOURCE!H2465,  SUBSTITUTE(SUBSTITUTE(TEXT(SOURCE!H2465,"????0"),"  ","")," ",""))   ))), "")&amp;
       IF(ISTEXT(SOURCE!H2465),SOURCE!H2465, SUBSTITUTE(SUBSTITUTE(TEXT(SOURCE!H2465,"????0"),"  ","")," ",""))   &amp;","&amp; IF(lookups!$J$2-3 &gt;= 0, REPT(" ",lookups!$J$2-3-5), "")&amp;
      SOURCE!I2465&amp;
" | "&amp; IF(lookups!$K$2-LEN(SOURCE!I2465) &gt;= 0, REPT(" ",lookups!$K$2-LEN(SOURCE!I2465)), "")&amp;
      SOURCE!J2465&amp;      IF(lookups!$L$2-LEN(SOURCE!J2465) &gt;= 0, REPT(" ",lookups!$L$2-LEN(SOURCE!J2465)), "")&amp;
" | "&amp; IF(lookups!$K$2-LEN(SOURCE!I2465) &gt;= 0, REPT(" ",lookups!$K$2-LEN(SOURCE!I2465)), "")&amp;
      SOURCE!K2465&amp;      IF(lookups!$L$2-LEN(SOURCE!K2465) &gt;= 0, REPT(" ",lookups!$M$2-LEN(SOURCE!K2465)), "")&amp;
" | "&amp; SOURCE!L2465&amp;      IF(lookups!$O$2-LEN(SOURCE!L2465) &gt;= 0, REPT(" ",lookups!$O$2-LEN(SOURCE!L2465)), "")&amp;
" | "&amp; SOURCE!M2465&amp;      IF(lookups!$P$2-LEN(SOURCE!M2465) &gt;= 0, REPT(" ",lookups!$P$2-LEN(SOURCE!M2465)), "")&amp;
      "},"&amp;IF(SOURCE!O2465&lt;&gt;"",""&amp;SOURCE!O2465,"")
 )
)
)</f>
        <v/>
      </c>
    </row>
    <row r="2429" spans="1:1" hidden="1">
      <c r="A2429" s="80" t="str">
        <f>IF(AND(OR(SOURCE!A2466="",ISBLANK(SOURCE!A2466)),SOURCE!B2466&gt;0),IF(ISBLANK(SOURCE!C2466),"",SOURCE!C2466),
IF(SOURCE!B2466&lt;0,VLOOKUP(SOURCE!B2466,lookups!A$1:B$25,2,0),
  IF(ISBLANK(SOURCE!B2466),
    "",
    "/* "&amp;TEXT(SOURCE!B2466,"???0")&amp;" *"&amp;
      SOURCE!C2466&amp;", "&amp; IF(lookups!$E$2-LEN(SOURCE!C2466) &gt;= 0, REPT(" ",lookups!$E$2-LEN(SOURCE!C2466)), "")&amp;
      SOURCE!D2466&amp;", "&amp; IF(lookups!$F$2-LEN(SOURCE!D2466) &gt;= 0, REPT(" ",lookups!$F$2-LEN(SOURCE!D2466)), "")&amp;
      SOURCE!E2466&amp;", "&amp; IF(lookups!$G$2-LEN(SOURCE!E2466) &gt;=0, REPT(" ",lookups!$G$2-LEN(SOURCE!E2466)), "")&amp;
      SOURCE!F2466&amp;", "&amp; IF(lookups!$H$2-LEN(SOURCE!F2466) &gt;= 0, REPT(" ",lookups!$H$2-LEN(SOURCE!F2466)+2), "")&amp;"("&amp;
      SUBSTITUTE(TEXT(SOURCE!G2466,"??0"),"  ","")&amp;" &lt;&lt; TAM_MAX_BITS) |"&amp; IF(lookups!$I$2-3 &gt;= 0, REPT(" ",MAX(1,lookups!$I$2-5+4+1-1-LEN(  IF(ISTEXT(SOURCE!H2466),SOURCE!H2466,  SUBSTITUTE(SUBSTITUTE(TEXT(SOURCE!H2466,"????0"),"  ","")," ",""))   ))), "")&amp;
       IF(ISTEXT(SOURCE!H2466),SOURCE!H2466, SUBSTITUTE(SUBSTITUTE(TEXT(SOURCE!H2466,"????0"),"  ","")," ",""))   &amp;","&amp; IF(lookups!$J$2-3 &gt;= 0, REPT(" ",lookups!$J$2-3-5), "")&amp;
      SOURCE!I2466&amp;
" | "&amp; IF(lookups!$K$2-LEN(SOURCE!I2466) &gt;= 0, REPT(" ",lookups!$K$2-LEN(SOURCE!I2466)), "")&amp;
      SOURCE!J2466&amp;      IF(lookups!$L$2-LEN(SOURCE!J2466) &gt;= 0, REPT(" ",lookups!$L$2-LEN(SOURCE!J2466)), "")&amp;
" | "&amp; IF(lookups!$K$2-LEN(SOURCE!I2466) &gt;= 0, REPT(" ",lookups!$K$2-LEN(SOURCE!I2466)), "")&amp;
      SOURCE!K2466&amp;      IF(lookups!$L$2-LEN(SOURCE!K2466) &gt;= 0, REPT(" ",lookups!$M$2-LEN(SOURCE!K2466)), "")&amp;
" | "&amp; SOURCE!L2466&amp;      IF(lookups!$O$2-LEN(SOURCE!L2466) &gt;= 0, REPT(" ",lookups!$O$2-LEN(SOURCE!L2466)), "")&amp;
" | "&amp; SOURCE!M2466&amp;      IF(lookups!$P$2-LEN(SOURCE!M2466) &gt;= 0, REPT(" ",lookups!$P$2-LEN(SOURCE!M2466)), "")&amp;
      "},"&amp;IF(SOURCE!O2466&lt;&gt;"",""&amp;SOURCE!O2466,"")
 )
)
)</f>
        <v/>
      </c>
    </row>
    <row r="2430" spans="1:1" hidden="1">
      <c r="A2430" s="80" t="str">
        <f>IF(AND(OR(SOURCE!A2467="",ISBLANK(SOURCE!A2467)),SOURCE!B2467&gt;0),IF(ISBLANK(SOURCE!C2467),"",SOURCE!C2467),
IF(SOURCE!B2467&lt;0,VLOOKUP(SOURCE!B2467,lookups!A$1:B$25,2,0),
  IF(ISBLANK(SOURCE!B2467),
    "",
    "/* "&amp;TEXT(SOURCE!B2467,"???0")&amp;" *"&amp;
      SOURCE!C2467&amp;", "&amp; IF(lookups!$E$2-LEN(SOURCE!C2467) &gt;= 0, REPT(" ",lookups!$E$2-LEN(SOURCE!C2467)), "")&amp;
      SOURCE!D2467&amp;", "&amp; IF(lookups!$F$2-LEN(SOURCE!D2467) &gt;= 0, REPT(" ",lookups!$F$2-LEN(SOURCE!D2467)), "")&amp;
      SOURCE!E2467&amp;", "&amp; IF(lookups!$G$2-LEN(SOURCE!E2467) &gt;=0, REPT(" ",lookups!$G$2-LEN(SOURCE!E2467)), "")&amp;
      SOURCE!F2467&amp;", "&amp; IF(lookups!$H$2-LEN(SOURCE!F2467) &gt;= 0, REPT(" ",lookups!$H$2-LEN(SOURCE!F2467)+2), "")&amp;"("&amp;
      SUBSTITUTE(TEXT(SOURCE!G2467,"??0"),"  ","")&amp;" &lt;&lt; TAM_MAX_BITS) |"&amp; IF(lookups!$I$2-3 &gt;= 0, REPT(" ",MAX(1,lookups!$I$2-5+4+1-1-LEN(  IF(ISTEXT(SOURCE!H2467),SOURCE!H2467,  SUBSTITUTE(SUBSTITUTE(TEXT(SOURCE!H2467,"????0"),"  ","")," ",""))   ))), "")&amp;
       IF(ISTEXT(SOURCE!H2467),SOURCE!H2467, SUBSTITUTE(SUBSTITUTE(TEXT(SOURCE!H2467,"????0"),"  ","")," ",""))   &amp;","&amp; IF(lookups!$J$2-3 &gt;= 0, REPT(" ",lookups!$J$2-3-5), "")&amp;
      SOURCE!I2467&amp;
" | "&amp; IF(lookups!$K$2-LEN(SOURCE!I2467) &gt;= 0, REPT(" ",lookups!$K$2-LEN(SOURCE!I2467)), "")&amp;
      SOURCE!J2467&amp;      IF(lookups!$L$2-LEN(SOURCE!J2467) &gt;= 0, REPT(" ",lookups!$L$2-LEN(SOURCE!J2467)), "")&amp;
" | "&amp; IF(lookups!$K$2-LEN(SOURCE!I2467) &gt;= 0, REPT(" ",lookups!$K$2-LEN(SOURCE!I2467)), "")&amp;
      SOURCE!K2467&amp;      IF(lookups!$L$2-LEN(SOURCE!K2467) &gt;= 0, REPT(" ",lookups!$M$2-LEN(SOURCE!K2467)), "")&amp;
" | "&amp; SOURCE!L2467&amp;      IF(lookups!$O$2-LEN(SOURCE!L2467) &gt;= 0, REPT(" ",lookups!$O$2-LEN(SOURCE!L2467)), "")&amp;
" | "&amp; SOURCE!M2467&amp;      IF(lookups!$P$2-LEN(SOURCE!M2467) &gt;= 0, REPT(" ",lookups!$P$2-LEN(SOURCE!M2467)), "")&amp;
      "},"&amp;IF(SOURCE!O2467&lt;&gt;"",""&amp;SOURCE!O2467,"")
 )
)
)</f>
        <v/>
      </c>
    </row>
    <row r="2431" spans="1:1" hidden="1">
      <c r="A2431" s="80" t="str">
        <f>IF(AND(OR(SOURCE!A2468="",ISBLANK(SOURCE!A2468)),SOURCE!B2468&gt;0),IF(ISBLANK(SOURCE!C2468),"",SOURCE!C2468),
IF(SOURCE!B2468&lt;0,VLOOKUP(SOURCE!B2468,lookups!A$1:B$25,2,0),
  IF(ISBLANK(SOURCE!B2468),
    "",
    "/* "&amp;TEXT(SOURCE!B2468,"???0")&amp;" *"&amp;
      SOURCE!C2468&amp;", "&amp; IF(lookups!$E$2-LEN(SOURCE!C2468) &gt;= 0, REPT(" ",lookups!$E$2-LEN(SOURCE!C2468)), "")&amp;
      SOURCE!D2468&amp;", "&amp; IF(lookups!$F$2-LEN(SOURCE!D2468) &gt;= 0, REPT(" ",lookups!$F$2-LEN(SOURCE!D2468)), "")&amp;
      SOURCE!E2468&amp;", "&amp; IF(lookups!$G$2-LEN(SOURCE!E2468) &gt;=0, REPT(" ",lookups!$G$2-LEN(SOURCE!E2468)), "")&amp;
      SOURCE!F2468&amp;", "&amp; IF(lookups!$H$2-LEN(SOURCE!F2468) &gt;= 0, REPT(" ",lookups!$H$2-LEN(SOURCE!F2468)+2), "")&amp;"("&amp;
      SUBSTITUTE(TEXT(SOURCE!G2468,"??0"),"  ","")&amp;" &lt;&lt; TAM_MAX_BITS) |"&amp; IF(lookups!$I$2-3 &gt;= 0, REPT(" ",MAX(1,lookups!$I$2-5+4+1-1-LEN(  IF(ISTEXT(SOURCE!H2468),SOURCE!H2468,  SUBSTITUTE(SUBSTITUTE(TEXT(SOURCE!H2468,"????0"),"  ","")," ",""))   ))), "")&amp;
       IF(ISTEXT(SOURCE!H2468),SOURCE!H2468, SUBSTITUTE(SUBSTITUTE(TEXT(SOURCE!H2468,"????0"),"  ","")," ",""))   &amp;","&amp; IF(lookups!$J$2-3 &gt;= 0, REPT(" ",lookups!$J$2-3-5), "")&amp;
      SOURCE!I2468&amp;
" | "&amp; IF(lookups!$K$2-LEN(SOURCE!I2468) &gt;= 0, REPT(" ",lookups!$K$2-LEN(SOURCE!I2468)), "")&amp;
      SOURCE!J2468&amp;      IF(lookups!$L$2-LEN(SOURCE!J2468) &gt;= 0, REPT(" ",lookups!$L$2-LEN(SOURCE!J2468)), "")&amp;
" | "&amp; IF(lookups!$K$2-LEN(SOURCE!I2468) &gt;= 0, REPT(" ",lookups!$K$2-LEN(SOURCE!I2468)), "")&amp;
      SOURCE!K2468&amp;      IF(lookups!$L$2-LEN(SOURCE!K2468) &gt;= 0, REPT(" ",lookups!$M$2-LEN(SOURCE!K2468)), "")&amp;
" | "&amp; SOURCE!L2468&amp;      IF(lookups!$O$2-LEN(SOURCE!L2468) &gt;= 0, REPT(" ",lookups!$O$2-LEN(SOURCE!L2468)), "")&amp;
" | "&amp; SOURCE!M2468&amp;      IF(lookups!$P$2-LEN(SOURCE!M2468) &gt;= 0, REPT(" ",lookups!$P$2-LEN(SOURCE!M2468)), "")&amp;
      "},"&amp;IF(SOURCE!O2468&lt;&gt;"",""&amp;SOURCE!O2468,"")
 )
)
)</f>
        <v/>
      </c>
    </row>
    <row r="2432" spans="1:1" hidden="1">
      <c r="A2432" s="80" t="str">
        <f>IF(AND(OR(SOURCE!A2469="",ISBLANK(SOURCE!A2469)),SOURCE!B2469&gt;0),IF(ISBLANK(SOURCE!C2469),"",SOURCE!C2469),
IF(SOURCE!B2469&lt;0,VLOOKUP(SOURCE!B2469,lookups!A$1:B$25,2,0),
  IF(ISBLANK(SOURCE!B2469),
    "",
    "/* "&amp;TEXT(SOURCE!B2469,"???0")&amp;" *"&amp;
      SOURCE!C2469&amp;", "&amp; IF(lookups!$E$2-LEN(SOURCE!C2469) &gt;= 0, REPT(" ",lookups!$E$2-LEN(SOURCE!C2469)), "")&amp;
      SOURCE!D2469&amp;", "&amp; IF(lookups!$F$2-LEN(SOURCE!D2469) &gt;= 0, REPT(" ",lookups!$F$2-LEN(SOURCE!D2469)), "")&amp;
      SOURCE!E2469&amp;", "&amp; IF(lookups!$G$2-LEN(SOURCE!E2469) &gt;=0, REPT(" ",lookups!$G$2-LEN(SOURCE!E2469)), "")&amp;
      SOURCE!F2469&amp;", "&amp; IF(lookups!$H$2-LEN(SOURCE!F2469) &gt;= 0, REPT(" ",lookups!$H$2-LEN(SOURCE!F2469)+2), "")&amp;"("&amp;
      SUBSTITUTE(TEXT(SOURCE!G2469,"??0"),"  ","")&amp;" &lt;&lt; TAM_MAX_BITS) |"&amp; IF(lookups!$I$2-3 &gt;= 0, REPT(" ",MAX(1,lookups!$I$2-5+4+1-1-LEN(  IF(ISTEXT(SOURCE!H2469),SOURCE!H2469,  SUBSTITUTE(SUBSTITUTE(TEXT(SOURCE!H2469,"????0"),"  ","")," ",""))   ))), "")&amp;
       IF(ISTEXT(SOURCE!H2469),SOURCE!H2469, SUBSTITUTE(SUBSTITUTE(TEXT(SOURCE!H2469,"????0"),"  ","")," ",""))   &amp;","&amp; IF(lookups!$J$2-3 &gt;= 0, REPT(" ",lookups!$J$2-3-5), "")&amp;
      SOURCE!I2469&amp;
" | "&amp; IF(lookups!$K$2-LEN(SOURCE!I2469) &gt;= 0, REPT(" ",lookups!$K$2-LEN(SOURCE!I2469)), "")&amp;
      SOURCE!J2469&amp;      IF(lookups!$L$2-LEN(SOURCE!J2469) &gt;= 0, REPT(" ",lookups!$L$2-LEN(SOURCE!J2469)), "")&amp;
" | "&amp; IF(lookups!$K$2-LEN(SOURCE!I2469) &gt;= 0, REPT(" ",lookups!$K$2-LEN(SOURCE!I2469)), "")&amp;
      SOURCE!K2469&amp;      IF(lookups!$L$2-LEN(SOURCE!K2469) &gt;= 0, REPT(" ",lookups!$M$2-LEN(SOURCE!K2469)), "")&amp;
" | "&amp; SOURCE!L2469&amp;      IF(lookups!$O$2-LEN(SOURCE!L2469) &gt;= 0, REPT(" ",lookups!$O$2-LEN(SOURCE!L2469)), "")&amp;
" | "&amp; SOURCE!M2469&amp;      IF(lookups!$P$2-LEN(SOURCE!M2469) &gt;= 0, REPT(" ",lookups!$P$2-LEN(SOURCE!M2469)), "")&amp;
      "},"&amp;IF(SOURCE!O2469&lt;&gt;"",""&amp;SOURCE!O2469,"")
 )
)
)</f>
        <v/>
      </c>
    </row>
    <row r="2433" spans="1:1" hidden="1">
      <c r="A2433" s="80" t="str">
        <f>IF(AND(OR(SOURCE!A2470="",ISBLANK(SOURCE!A2470)),SOURCE!B2470&gt;0),IF(ISBLANK(SOURCE!C2470),"",SOURCE!C2470),
IF(SOURCE!B2470&lt;0,VLOOKUP(SOURCE!B2470,lookups!A$1:B$25,2,0),
  IF(ISBLANK(SOURCE!B2470),
    "",
    "/* "&amp;TEXT(SOURCE!B2470,"???0")&amp;" *"&amp;
      SOURCE!C2470&amp;", "&amp; IF(lookups!$E$2-LEN(SOURCE!C2470) &gt;= 0, REPT(" ",lookups!$E$2-LEN(SOURCE!C2470)), "")&amp;
      SOURCE!D2470&amp;", "&amp; IF(lookups!$F$2-LEN(SOURCE!D2470) &gt;= 0, REPT(" ",lookups!$F$2-LEN(SOURCE!D2470)), "")&amp;
      SOURCE!E2470&amp;", "&amp; IF(lookups!$G$2-LEN(SOURCE!E2470) &gt;=0, REPT(" ",lookups!$G$2-LEN(SOURCE!E2470)), "")&amp;
      SOURCE!F2470&amp;", "&amp; IF(lookups!$H$2-LEN(SOURCE!F2470) &gt;= 0, REPT(" ",lookups!$H$2-LEN(SOURCE!F2470)+2), "")&amp;"("&amp;
      SUBSTITUTE(TEXT(SOURCE!G2470,"??0"),"  ","")&amp;" &lt;&lt; TAM_MAX_BITS) |"&amp; IF(lookups!$I$2-3 &gt;= 0, REPT(" ",MAX(1,lookups!$I$2-5+4+1-1-LEN(  IF(ISTEXT(SOURCE!H2470),SOURCE!H2470,  SUBSTITUTE(SUBSTITUTE(TEXT(SOURCE!H2470,"????0"),"  ","")," ",""))   ))), "")&amp;
       IF(ISTEXT(SOURCE!H2470),SOURCE!H2470, SUBSTITUTE(SUBSTITUTE(TEXT(SOURCE!H2470,"????0"),"  ","")," ",""))   &amp;","&amp; IF(lookups!$J$2-3 &gt;= 0, REPT(" ",lookups!$J$2-3-5), "")&amp;
      SOURCE!I2470&amp;
" | "&amp; IF(lookups!$K$2-LEN(SOURCE!I2470) &gt;= 0, REPT(" ",lookups!$K$2-LEN(SOURCE!I2470)), "")&amp;
      SOURCE!J2470&amp;      IF(lookups!$L$2-LEN(SOURCE!J2470) &gt;= 0, REPT(" ",lookups!$L$2-LEN(SOURCE!J2470)), "")&amp;
" | "&amp; IF(lookups!$K$2-LEN(SOURCE!I2470) &gt;= 0, REPT(" ",lookups!$K$2-LEN(SOURCE!I2470)), "")&amp;
      SOURCE!K2470&amp;      IF(lookups!$L$2-LEN(SOURCE!K2470) &gt;= 0, REPT(" ",lookups!$M$2-LEN(SOURCE!K2470)), "")&amp;
" | "&amp; SOURCE!L2470&amp;      IF(lookups!$O$2-LEN(SOURCE!L2470) &gt;= 0, REPT(" ",lookups!$O$2-LEN(SOURCE!L2470)), "")&amp;
" | "&amp; SOURCE!M2470&amp;      IF(lookups!$P$2-LEN(SOURCE!M2470) &gt;= 0, REPT(" ",lookups!$P$2-LEN(SOURCE!M2470)), "")&amp;
      "},"&amp;IF(SOURCE!O2470&lt;&gt;"",""&amp;SOURCE!O2470,"")
 )
)
)</f>
        <v/>
      </c>
    </row>
    <row r="2434" spans="1:1" hidden="1">
      <c r="A2434" s="80" t="str">
        <f>IF(AND(OR(SOURCE!A2471="",ISBLANK(SOURCE!A2471)),SOURCE!B2471&gt;0),IF(ISBLANK(SOURCE!C2471),"",SOURCE!C2471),
IF(SOURCE!B2471&lt;0,VLOOKUP(SOURCE!B2471,lookups!A$1:B$25,2,0),
  IF(ISBLANK(SOURCE!B2471),
    "",
    "/* "&amp;TEXT(SOURCE!B2471,"???0")&amp;" *"&amp;
      SOURCE!C2471&amp;", "&amp; IF(lookups!$E$2-LEN(SOURCE!C2471) &gt;= 0, REPT(" ",lookups!$E$2-LEN(SOURCE!C2471)), "")&amp;
      SOURCE!D2471&amp;", "&amp; IF(lookups!$F$2-LEN(SOURCE!D2471) &gt;= 0, REPT(" ",lookups!$F$2-LEN(SOURCE!D2471)), "")&amp;
      SOURCE!E2471&amp;", "&amp; IF(lookups!$G$2-LEN(SOURCE!E2471) &gt;=0, REPT(" ",lookups!$G$2-LEN(SOURCE!E2471)), "")&amp;
      SOURCE!F2471&amp;", "&amp; IF(lookups!$H$2-LEN(SOURCE!F2471) &gt;= 0, REPT(" ",lookups!$H$2-LEN(SOURCE!F2471)+2), "")&amp;"("&amp;
      SUBSTITUTE(TEXT(SOURCE!G2471,"??0"),"  ","")&amp;" &lt;&lt; TAM_MAX_BITS) |"&amp; IF(lookups!$I$2-3 &gt;= 0, REPT(" ",MAX(1,lookups!$I$2-5+4+1-1-LEN(  IF(ISTEXT(SOURCE!H2471),SOURCE!H2471,  SUBSTITUTE(SUBSTITUTE(TEXT(SOURCE!H2471,"????0"),"  ","")," ",""))   ))), "")&amp;
       IF(ISTEXT(SOURCE!H2471),SOURCE!H2471, SUBSTITUTE(SUBSTITUTE(TEXT(SOURCE!H2471,"????0"),"  ","")," ",""))   &amp;","&amp; IF(lookups!$J$2-3 &gt;= 0, REPT(" ",lookups!$J$2-3-5), "")&amp;
      SOURCE!I2471&amp;
" | "&amp; IF(lookups!$K$2-LEN(SOURCE!I2471) &gt;= 0, REPT(" ",lookups!$K$2-LEN(SOURCE!I2471)), "")&amp;
      SOURCE!J2471&amp;      IF(lookups!$L$2-LEN(SOURCE!J2471) &gt;= 0, REPT(" ",lookups!$L$2-LEN(SOURCE!J2471)), "")&amp;
" | "&amp; IF(lookups!$K$2-LEN(SOURCE!I2471) &gt;= 0, REPT(" ",lookups!$K$2-LEN(SOURCE!I2471)), "")&amp;
      SOURCE!K2471&amp;      IF(lookups!$L$2-LEN(SOURCE!K2471) &gt;= 0, REPT(" ",lookups!$M$2-LEN(SOURCE!K2471)), "")&amp;
" | "&amp; SOURCE!L2471&amp;      IF(lookups!$O$2-LEN(SOURCE!L2471) &gt;= 0, REPT(" ",lookups!$O$2-LEN(SOURCE!L2471)), "")&amp;
" | "&amp; SOURCE!M2471&amp;      IF(lookups!$P$2-LEN(SOURCE!M2471) &gt;= 0, REPT(" ",lookups!$P$2-LEN(SOURCE!M2471)), "")&amp;
      "},"&amp;IF(SOURCE!O2471&lt;&gt;"",""&amp;SOURCE!O2471,"")
 )
)
)</f>
        <v/>
      </c>
    </row>
    <row r="2435" spans="1:1" hidden="1">
      <c r="A2435" s="80" t="str">
        <f>IF(AND(OR(SOURCE!A2472="",ISBLANK(SOURCE!A2472)),SOURCE!B2472&gt;0),IF(ISBLANK(SOURCE!C2472),"",SOURCE!C2472),
IF(SOURCE!B2472&lt;0,VLOOKUP(SOURCE!B2472,lookups!A$1:B$25,2,0),
  IF(ISBLANK(SOURCE!B2472),
    "",
    "/* "&amp;TEXT(SOURCE!B2472,"???0")&amp;" *"&amp;
      SOURCE!C2472&amp;", "&amp; IF(lookups!$E$2-LEN(SOURCE!C2472) &gt;= 0, REPT(" ",lookups!$E$2-LEN(SOURCE!C2472)), "")&amp;
      SOURCE!D2472&amp;", "&amp; IF(lookups!$F$2-LEN(SOURCE!D2472) &gt;= 0, REPT(" ",lookups!$F$2-LEN(SOURCE!D2472)), "")&amp;
      SOURCE!E2472&amp;", "&amp; IF(lookups!$G$2-LEN(SOURCE!E2472) &gt;=0, REPT(" ",lookups!$G$2-LEN(SOURCE!E2472)), "")&amp;
      SOURCE!F2472&amp;", "&amp; IF(lookups!$H$2-LEN(SOURCE!F2472) &gt;= 0, REPT(" ",lookups!$H$2-LEN(SOURCE!F2472)+2), "")&amp;"("&amp;
      SUBSTITUTE(TEXT(SOURCE!G2472,"??0"),"  ","")&amp;" &lt;&lt; TAM_MAX_BITS) |"&amp; IF(lookups!$I$2-3 &gt;= 0, REPT(" ",MAX(1,lookups!$I$2-5+4+1-1-LEN(  IF(ISTEXT(SOURCE!H2472),SOURCE!H2472,  SUBSTITUTE(SUBSTITUTE(TEXT(SOURCE!H2472,"????0"),"  ","")," ",""))   ))), "")&amp;
       IF(ISTEXT(SOURCE!H2472),SOURCE!H2472, SUBSTITUTE(SUBSTITUTE(TEXT(SOURCE!H2472,"????0"),"  ","")," ",""))   &amp;","&amp; IF(lookups!$J$2-3 &gt;= 0, REPT(" ",lookups!$J$2-3-5), "")&amp;
      SOURCE!I2472&amp;
" | "&amp; IF(lookups!$K$2-LEN(SOURCE!I2472) &gt;= 0, REPT(" ",lookups!$K$2-LEN(SOURCE!I2472)), "")&amp;
      SOURCE!J2472&amp;      IF(lookups!$L$2-LEN(SOURCE!J2472) &gt;= 0, REPT(" ",lookups!$L$2-LEN(SOURCE!J2472)), "")&amp;
" | "&amp; IF(lookups!$K$2-LEN(SOURCE!I2472) &gt;= 0, REPT(" ",lookups!$K$2-LEN(SOURCE!I2472)), "")&amp;
      SOURCE!K2472&amp;      IF(lookups!$L$2-LEN(SOURCE!K2472) &gt;= 0, REPT(" ",lookups!$M$2-LEN(SOURCE!K2472)), "")&amp;
" | "&amp; SOURCE!L2472&amp;      IF(lookups!$O$2-LEN(SOURCE!L2472) &gt;= 0, REPT(" ",lookups!$O$2-LEN(SOURCE!L2472)), "")&amp;
" | "&amp; SOURCE!M2472&amp;      IF(lookups!$P$2-LEN(SOURCE!M2472) &gt;= 0, REPT(" ",lookups!$P$2-LEN(SOURCE!M2472)), "")&amp;
      "},"&amp;IF(SOURCE!O2472&lt;&gt;"",""&amp;SOURCE!O2472,"")
 )
)
)</f>
        <v/>
      </c>
    </row>
    <row r="2436" spans="1:1" hidden="1">
      <c r="A2436" s="80" t="str">
        <f>IF(AND(OR(SOURCE!A2473="",ISBLANK(SOURCE!A2473)),SOURCE!B2473&gt;0),IF(ISBLANK(SOURCE!C2473),"",SOURCE!C2473),
IF(SOURCE!B2473&lt;0,VLOOKUP(SOURCE!B2473,lookups!A$1:B$25,2,0),
  IF(ISBLANK(SOURCE!B2473),
    "",
    "/* "&amp;TEXT(SOURCE!B2473,"???0")&amp;" *"&amp;
      SOURCE!C2473&amp;", "&amp; IF(lookups!$E$2-LEN(SOURCE!C2473) &gt;= 0, REPT(" ",lookups!$E$2-LEN(SOURCE!C2473)), "")&amp;
      SOURCE!D2473&amp;", "&amp; IF(lookups!$F$2-LEN(SOURCE!D2473) &gt;= 0, REPT(" ",lookups!$F$2-LEN(SOURCE!D2473)), "")&amp;
      SOURCE!E2473&amp;", "&amp; IF(lookups!$G$2-LEN(SOURCE!E2473) &gt;=0, REPT(" ",lookups!$G$2-LEN(SOURCE!E2473)), "")&amp;
      SOURCE!F2473&amp;", "&amp; IF(lookups!$H$2-LEN(SOURCE!F2473) &gt;= 0, REPT(" ",lookups!$H$2-LEN(SOURCE!F2473)+2), "")&amp;"("&amp;
      SUBSTITUTE(TEXT(SOURCE!G2473,"??0"),"  ","")&amp;" &lt;&lt; TAM_MAX_BITS) |"&amp; IF(lookups!$I$2-3 &gt;= 0, REPT(" ",MAX(1,lookups!$I$2-5+4+1-1-LEN(  IF(ISTEXT(SOURCE!H2473),SOURCE!H2473,  SUBSTITUTE(SUBSTITUTE(TEXT(SOURCE!H2473,"????0"),"  ","")," ",""))   ))), "")&amp;
       IF(ISTEXT(SOURCE!H2473),SOURCE!H2473, SUBSTITUTE(SUBSTITUTE(TEXT(SOURCE!H2473,"????0"),"  ","")," ",""))   &amp;","&amp; IF(lookups!$J$2-3 &gt;= 0, REPT(" ",lookups!$J$2-3-5), "")&amp;
      SOURCE!I2473&amp;
" | "&amp; IF(lookups!$K$2-LEN(SOURCE!I2473) &gt;= 0, REPT(" ",lookups!$K$2-LEN(SOURCE!I2473)), "")&amp;
      SOURCE!J2473&amp;      IF(lookups!$L$2-LEN(SOURCE!J2473) &gt;= 0, REPT(" ",lookups!$L$2-LEN(SOURCE!J2473)), "")&amp;
" | "&amp; IF(lookups!$K$2-LEN(SOURCE!I2473) &gt;= 0, REPT(" ",lookups!$K$2-LEN(SOURCE!I2473)), "")&amp;
      SOURCE!K2473&amp;      IF(lookups!$L$2-LEN(SOURCE!K2473) &gt;= 0, REPT(" ",lookups!$M$2-LEN(SOURCE!K2473)), "")&amp;
" | "&amp; SOURCE!L2473&amp;      IF(lookups!$O$2-LEN(SOURCE!L2473) &gt;= 0, REPT(" ",lookups!$O$2-LEN(SOURCE!L2473)), "")&amp;
" | "&amp; SOURCE!M2473&amp;      IF(lookups!$P$2-LEN(SOURCE!M2473) &gt;= 0, REPT(" ",lookups!$P$2-LEN(SOURCE!M2473)), "")&amp;
      "},"&amp;IF(SOURCE!O2473&lt;&gt;"",""&amp;SOURCE!O2473,"")
 )
)
)</f>
        <v/>
      </c>
    </row>
    <row r="2437" spans="1:1" hidden="1">
      <c r="A2437" s="80" t="str">
        <f>IF(AND(OR(SOURCE!A2474="",ISBLANK(SOURCE!A2474)),SOURCE!B2474&gt;0),IF(ISBLANK(SOURCE!C2474),"",SOURCE!C2474),
IF(SOURCE!B2474&lt;0,VLOOKUP(SOURCE!B2474,lookups!A$1:B$25,2,0),
  IF(ISBLANK(SOURCE!B2474),
    "",
    "/* "&amp;TEXT(SOURCE!B2474,"???0")&amp;" *"&amp;
      SOURCE!C2474&amp;", "&amp; IF(lookups!$E$2-LEN(SOURCE!C2474) &gt;= 0, REPT(" ",lookups!$E$2-LEN(SOURCE!C2474)), "")&amp;
      SOURCE!D2474&amp;", "&amp; IF(lookups!$F$2-LEN(SOURCE!D2474) &gt;= 0, REPT(" ",lookups!$F$2-LEN(SOURCE!D2474)), "")&amp;
      SOURCE!E2474&amp;", "&amp; IF(lookups!$G$2-LEN(SOURCE!E2474) &gt;=0, REPT(" ",lookups!$G$2-LEN(SOURCE!E2474)), "")&amp;
      SOURCE!F2474&amp;", "&amp; IF(lookups!$H$2-LEN(SOURCE!F2474) &gt;= 0, REPT(" ",lookups!$H$2-LEN(SOURCE!F2474)+2), "")&amp;"("&amp;
      SUBSTITUTE(TEXT(SOURCE!G2474,"??0"),"  ","")&amp;" &lt;&lt; TAM_MAX_BITS) |"&amp; IF(lookups!$I$2-3 &gt;= 0, REPT(" ",MAX(1,lookups!$I$2-5+4+1-1-LEN(  IF(ISTEXT(SOURCE!H2474),SOURCE!H2474,  SUBSTITUTE(SUBSTITUTE(TEXT(SOURCE!H2474,"????0"),"  ","")," ",""))   ))), "")&amp;
       IF(ISTEXT(SOURCE!H2474),SOURCE!H2474, SUBSTITUTE(SUBSTITUTE(TEXT(SOURCE!H2474,"????0"),"  ","")," ",""))   &amp;","&amp; IF(lookups!$J$2-3 &gt;= 0, REPT(" ",lookups!$J$2-3-5), "")&amp;
      SOURCE!I2474&amp;
" | "&amp; IF(lookups!$K$2-LEN(SOURCE!I2474) &gt;= 0, REPT(" ",lookups!$K$2-LEN(SOURCE!I2474)), "")&amp;
      SOURCE!J2474&amp;      IF(lookups!$L$2-LEN(SOURCE!J2474) &gt;= 0, REPT(" ",lookups!$L$2-LEN(SOURCE!J2474)), "")&amp;
" | "&amp; IF(lookups!$K$2-LEN(SOURCE!I2474) &gt;= 0, REPT(" ",lookups!$K$2-LEN(SOURCE!I2474)), "")&amp;
      SOURCE!K2474&amp;      IF(lookups!$L$2-LEN(SOURCE!K2474) &gt;= 0, REPT(" ",lookups!$M$2-LEN(SOURCE!K2474)), "")&amp;
" | "&amp; SOURCE!L2474&amp;      IF(lookups!$O$2-LEN(SOURCE!L2474) &gt;= 0, REPT(" ",lookups!$O$2-LEN(SOURCE!L2474)), "")&amp;
" | "&amp; SOURCE!M2474&amp;      IF(lookups!$P$2-LEN(SOURCE!M2474) &gt;= 0, REPT(" ",lookups!$P$2-LEN(SOURCE!M2474)), "")&amp;
      "},"&amp;IF(SOURCE!O2474&lt;&gt;"",""&amp;SOURCE!O2474,"")
 )
)
)</f>
        <v/>
      </c>
    </row>
    <row r="2438" spans="1:1" hidden="1">
      <c r="A2438" s="80" t="str">
        <f>IF(AND(OR(SOURCE!A2475="",ISBLANK(SOURCE!A2475)),SOURCE!B2475&gt;0),IF(ISBLANK(SOURCE!C2475),"",SOURCE!C2475),
IF(SOURCE!B2475&lt;0,VLOOKUP(SOURCE!B2475,lookups!A$1:B$25,2,0),
  IF(ISBLANK(SOURCE!B2475),
    "",
    "/* "&amp;TEXT(SOURCE!B2475,"???0")&amp;" *"&amp;
      SOURCE!C2475&amp;", "&amp; IF(lookups!$E$2-LEN(SOURCE!C2475) &gt;= 0, REPT(" ",lookups!$E$2-LEN(SOURCE!C2475)), "")&amp;
      SOURCE!D2475&amp;", "&amp; IF(lookups!$F$2-LEN(SOURCE!D2475) &gt;= 0, REPT(" ",lookups!$F$2-LEN(SOURCE!D2475)), "")&amp;
      SOURCE!E2475&amp;", "&amp; IF(lookups!$G$2-LEN(SOURCE!E2475) &gt;=0, REPT(" ",lookups!$G$2-LEN(SOURCE!E2475)), "")&amp;
      SOURCE!F2475&amp;", "&amp; IF(lookups!$H$2-LEN(SOURCE!F2475) &gt;= 0, REPT(" ",lookups!$H$2-LEN(SOURCE!F2475)+2), "")&amp;"("&amp;
      SUBSTITUTE(TEXT(SOURCE!G2475,"??0"),"  ","")&amp;" &lt;&lt; TAM_MAX_BITS) |"&amp; IF(lookups!$I$2-3 &gt;= 0, REPT(" ",MAX(1,lookups!$I$2-5+4+1-1-LEN(  IF(ISTEXT(SOURCE!H2475),SOURCE!H2475,  SUBSTITUTE(SUBSTITUTE(TEXT(SOURCE!H2475,"????0"),"  ","")," ",""))   ))), "")&amp;
       IF(ISTEXT(SOURCE!H2475),SOURCE!H2475, SUBSTITUTE(SUBSTITUTE(TEXT(SOURCE!H2475,"????0"),"  ","")," ",""))   &amp;","&amp; IF(lookups!$J$2-3 &gt;= 0, REPT(" ",lookups!$J$2-3-5), "")&amp;
      SOURCE!I2475&amp;
" | "&amp; IF(lookups!$K$2-LEN(SOURCE!I2475) &gt;= 0, REPT(" ",lookups!$K$2-LEN(SOURCE!I2475)), "")&amp;
      SOURCE!J2475&amp;      IF(lookups!$L$2-LEN(SOURCE!J2475) &gt;= 0, REPT(" ",lookups!$L$2-LEN(SOURCE!J2475)), "")&amp;
" | "&amp; IF(lookups!$K$2-LEN(SOURCE!I2475) &gt;= 0, REPT(" ",lookups!$K$2-LEN(SOURCE!I2475)), "")&amp;
      SOURCE!K2475&amp;      IF(lookups!$L$2-LEN(SOURCE!K2475) &gt;= 0, REPT(" ",lookups!$M$2-LEN(SOURCE!K2475)), "")&amp;
" | "&amp; SOURCE!L2475&amp;      IF(lookups!$O$2-LEN(SOURCE!L2475) &gt;= 0, REPT(" ",lookups!$O$2-LEN(SOURCE!L2475)), "")&amp;
" | "&amp; SOURCE!M2475&amp;      IF(lookups!$P$2-LEN(SOURCE!M2475) &gt;= 0, REPT(" ",lookups!$P$2-LEN(SOURCE!M2475)), "")&amp;
      "},"&amp;IF(SOURCE!O2475&lt;&gt;"",""&amp;SOURCE!O2475,"")
 )
)
)</f>
        <v/>
      </c>
    </row>
    <row r="2439" spans="1:1" hidden="1">
      <c r="A2439" s="80" t="str">
        <f>IF(AND(OR(SOURCE!A2476="",ISBLANK(SOURCE!A2476)),SOURCE!B2476&gt;0),IF(ISBLANK(SOURCE!C2476),"",SOURCE!C2476),
IF(SOURCE!B2476&lt;0,VLOOKUP(SOURCE!B2476,lookups!A$1:B$25,2,0),
  IF(ISBLANK(SOURCE!B2476),
    "",
    "/* "&amp;TEXT(SOURCE!B2476,"???0")&amp;" *"&amp;
      SOURCE!C2476&amp;", "&amp; IF(lookups!$E$2-LEN(SOURCE!C2476) &gt;= 0, REPT(" ",lookups!$E$2-LEN(SOURCE!C2476)), "")&amp;
      SOURCE!D2476&amp;", "&amp; IF(lookups!$F$2-LEN(SOURCE!D2476) &gt;= 0, REPT(" ",lookups!$F$2-LEN(SOURCE!D2476)), "")&amp;
      SOURCE!E2476&amp;", "&amp; IF(lookups!$G$2-LEN(SOURCE!E2476) &gt;=0, REPT(" ",lookups!$G$2-LEN(SOURCE!E2476)), "")&amp;
      SOURCE!F2476&amp;", "&amp; IF(lookups!$H$2-LEN(SOURCE!F2476) &gt;= 0, REPT(" ",lookups!$H$2-LEN(SOURCE!F2476)+2), "")&amp;"("&amp;
      SUBSTITUTE(TEXT(SOURCE!G2476,"??0"),"  ","")&amp;" &lt;&lt; TAM_MAX_BITS) |"&amp; IF(lookups!$I$2-3 &gt;= 0, REPT(" ",MAX(1,lookups!$I$2-5+4+1-1-LEN(  IF(ISTEXT(SOURCE!H2476),SOURCE!H2476,  SUBSTITUTE(SUBSTITUTE(TEXT(SOURCE!H2476,"????0"),"  ","")," ",""))   ))), "")&amp;
       IF(ISTEXT(SOURCE!H2476),SOURCE!H2476, SUBSTITUTE(SUBSTITUTE(TEXT(SOURCE!H2476,"????0"),"  ","")," ",""))   &amp;","&amp; IF(lookups!$J$2-3 &gt;= 0, REPT(" ",lookups!$J$2-3-5), "")&amp;
      SOURCE!I2476&amp;
" | "&amp; IF(lookups!$K$2-LEN(SOURCE!I2476) &gt;= 0, REPT(" ",lookups!$K$2-LEN(SOURCE!I2476)), "")&amp;
      SOURCE!J2476&amp;      IF(lookups!$L$2-LEN(SOURCE!J2476) &gt;= 0, REPT(" ",lookups!$L$2-LEN(SOURCE!J2476)), "")&amp;
" | "&amp; IF(lookups!$K$2-LEN(SOURCE!I2476) &gt;= 0, REPT(" ",lookups!$K$2-LEN(SOURCE!I2476)), "")&amp;
      SOURCE!K2476&amp;      IF(lookups!$L$2-LEN(SOURCE!K2476) &gt;= 0, REPT(" ",lookups!$M$2-LEN(SOURCE!K2476)), "")&amp;
" | "&amp; SOURCE!L2476&amp;      IF(lookups!$O$2-LEN(SOURCE!L2476) &gt;= 0, REPT(" ",lookups!$O$2-LEN(SOURCE!L2476)), "")&amp;
" | "&amp; SOURCE!M2476&amp;      IF(lookups!$P$2-LEN(SOURCE!M2476) &gt;= 0, REPT(" ",lookups!$P$2-LEN(SOURCE!M2476)), "")&amp;
      "},"&amp;IF(SOURCE!O2476&lt;&gt;"",""&amp;SOURCE!O2476,"")
 )
)
)</f>
        <v/>
      </c>
    </row>
    <row r="2440" spans="1:1" hidden="1">
      <c r="A2440" s="80" t="str">
        <f>IF(AND(OR(SOURCE!A2477="",ISBLANK(SOURCE!A2477)),SOURCE!B2477&gt;0),IF(ISBLANK(SOURCE!C2477),"",SOURCE!C2477),
IF(SOURCE!B2477&lt;0,VLOOKUP(SOURCE!B2477,lookups!A$1:B$25,2,0),
  IF(ISBLANK(SOURCE!B2477),
    "",
    "/* "&amp;TEXT(SOURCE!B2477,"???0")&amp;" *"&amp;
      SOURCE!C2477&amp;", "&amp; IF(lookups!$E$2-LEN(SOURCE!C2477) &gt;= 0, REPT(" ",lookups!$E$2-LEN(SOURCE!C2477)), "")&amp;
      SOURCE!D2477&amp;", "&amp; IF(lookups!$F$2-LEN(SOURCE!D2477) &gt;= 0, REPT(" ",lookups!$F$2-LEN(SOURCE!D2477)), "")&amp;
      SOURCE!E2477&amp;", "&amp; IF(lookups!$G$2-LEN(SOURCE!E2477) &gt;=0, REPT(" ",lookups!$G$2-LEN(SOURCE!E2477)), "")&amp;
      SOURCE!F2477&amp;", "&amp; IF(lookups!$H$2-LEN(SOURCE!F2477) &gt;= 0, REPT(" ",lookups!$H$2-LEN(SOURCE!F2477)+2), "")&amp;"("&amp;
      SUBSTITUTE(TEXT(SOURCE!G2477,"??0"),"  ","")&amp;" &lt;&lt; TAM_MAX_BITS) |"&amp; IF(lookups!$I$2-3 &gt;= 0, REPT(" ",MAX(1,lookups!$I$2-5+4+1-1-LEN(  IF(ISTEXT(SOURCE!H2477),SOURCE!H2477,  SUBSTITUTE(SUBSTITUTE(TEXT(SOURCE!H2477,"????0"),"  ","")," ",""))   ))), "")&amp;
       IF(ISTEXT(SOURCE!H2477),SOURCE!H2477, SUBSTITUTE(SUBSTITUTE(TEXT(SOURCE!H2477,"????0"),"  ","")," ",""))   &amp;","&amp; IF(lookups!$J$2-3 &gt;= 0, REPT(" ",lookups!$J$2-3-5), "")&amp;
      SOURCE!I2477&amp;
" | "&amp; IF(lookups!$K$2-LEN(SOURCE!I2477) &gt;= 0, REPT(" ",lookups!$K$2-LEN(SOURCE!I2477)), "")&amp;
      SOURCE!J2477&amp;      IF(lookups!$L$2-LEN(SOURCE!J2477) &gt;= 0, REPT(" ",lookups!$L$2-LEN(SOURCE!J2477)), "")&amp;
" | "&amp; IF(lookups!$K$2-LEN(SOURCE!I2477) &gt;= 0, REPT(" ",lookups!$K$2-LEN(SOURCE!I2477)), "")&amp;
      SOURCE!K2477&amp;      IF(lookups!$L$2-LEN(SOURCE!K2477) &gt;= 0, REPT(" ",lookups!$M$2-LEN(SOURCE!K2477)), "")&amp;
" | "&amp; SOURCE!L2477&amp;      IF(lookups!$O$2-LEN(SOURCE!L2477) &gt;= 0, REPT(" ",lookups!$O$2-LEN(SOURCE!L2477)), "")&amp;
" | "&amp; SOURCE!M2477&amp;      IF(lookups!$P$2-LEN(SOURCE!M2477) &gt;= 0, REPT(" ",lookups!$P$2-LEN(SOURCE!M2477)), "")&amp;
      "},"&amp;IF(SOURCE!O2477&lt;&gt;"",""&amp;SOURCE!O2477,"")
 )
)
)</f>
        <v/>
      </c>
    </row>
    <row r="2441" spans="1:1" hidden="1">
      <c r="A2441" s="80" t="str">
        <f>IF(AND(OR(SOURCE!A2478="",ISBLANK(SOURCE!A2478)),SOURCE!B2478&gt;0),IF(ISBLANK(SOURCE!C2478),"",SOURCE!C2478),
IF(SOURCE!B2478&lt;0,VLOOKUP(SOURCE!B2478,lookups!A$1:B$25,2,0),
  IF(ISBLANK(SOURCE!B2478),
    "",
    "/* "&amp;TEXT(SOURCE!B2478,"???0")&amp;" *"&amp;
      SOURCE!C2478&amp;", "&amp; IF(lookups!$E$2-LEN(SOURCE!C2478) &gt;= 0, REPT(" ",lookups!$E$2-LEN(SOURCE!C2478)), "")&amp;
      SOURCE!D2478&amp;", "&amp; IF(lookups!$F$2-LEN(SOURCE!D2478) &gt;= 0, REPT(" ",lookups!$F$2-LEN(SOURCE!D2478)), "")&amp;
      SOURCE!E2478&amp;", "&amp; IF(lookups!$G$2-LEN(SOURCE!E2478) &gt;=0, REPT(" ",lookups!$G$2-LEN(SOURCE!E2478)), "")&amp;
      SOURCE!F2478&amp;", "&amp; IF(lookups!$H$2-LEN(SOURCE!F2478) &gt;= 0, REPT(" ",lookups!$H$2-LEN(SOURCE!F2478)+2), "")&amp;"("&amp;
      SUBSTITUTE(TEXT(SOURCE!G2478,"??0"),"  ","")&amp;" &lt;&lt; TAM_MAX_BITS) |"&amp; IF(lookups!$I$2-3 &gt;= 0, REPT(" ",MAX(1,lookups!$I$2-5+4+1-1-LEN(  IF(ISTEXT(SOURCE!H2478),SOURCE!H2478,  SUBSTITUTE(SUBSTITUTE(TEXT(SOURCE!H2478,"????0"),"  ","")," ",""))   ))), "")&amp;
       IF(ISTEXT(SOURCE!H2478),SOURCE!H2478, SUBSTITUTE(SUBSTITUTE(TEXT(SOURCE!H2478,"????0"),"  ","")," ",""))   &amp;","&amp; IF(lookups!$J$2-3 &gt;= 0, REPT(" ",lookups!$J$2-3-5), "")&amp;
      SOURCE!I2478&amp;
" | "&amp; IF(lookups!$K$2-LEN(SOURCE!I2478) &gt;= 0, REPT(" ",lookups!$K$2-LEN(SOURCE!I2478)), "")&amp;
      SOURCE!J2478&amp;      IF(lookups!$L$2-LEN(SOURCE!J2478) &gt;= 0, REPT(" ",lookups!$L$2-LEN(SOURCE!J2478)), "")&amp;
" | "&amp; IF(lookups!$K$2-LEN(SOURCE!I2478) &gt;= 0, REPT(" ",lookups!$K$2-LEN(SOURCE!I2478)), "")&amp;
      SOURCE!K2478&amp;      IF(lookups!$L$2-LEN(SOURCE!K2478) &gt;= 0, REPT(" ",lookups!$M$2-LEN(SOURCE!K2478)), "")&amp;
" | "&amp; SOURCE!L2478&amp;      IF(lookups!$O$2-LEN(SOURCE!L2478) &gt;= 0, REPT(" ",lookups!$O$2-LEN(SOURCE!L2478)), "")&amp;
" | "&amp; SOURCE!M2478&amp;      IF(lookups!$P$2-LEN(SOURCE!M2478) &gt;= 0, REPT(" ",lookups!$P$2-LEN(SOURCE!M2478)), "")&amp;
      "},"&amp;IF(SOURCE!O2478&lt;&gt;"",""&amp;SOURCE!O2478,"")
 )
)
)</f>
        <v/>
      </c>
    </row>
    <row r="2442" spans="1:1" hidden="1">
      <c r="A2442" s="80" t="str">
        <f>IF(AND(OR(SOURCE!A2479="",ISBLANK(SOURCE!A2479)),SOURCE!B2479&gt;0),IF(ISBLANK(SOURCE!C2479),"",SOURCE!C2479),
IF(SOURCE!B2479&lt;0,VLOOKUP(SOURCE!B2479,lookups!A$1:B$25,2,0),
  IF(ISBLANK(SOURCE!B2479),
    "",
    "/* "&amp;TEXT(SOURCE!B2479,"???0")&amp;" *"&amp;
      SOURCE!C2479&amp;", "&amp; IF(lookups!$E$2-LEN(SOURCE!C2479) &gt;= 0, REPT(" ",lookups!$E$2-LEN(SOURCE!C2479)), "")&amp;
      SOURCE!D2479&amp;", "&amp; IF(lookups!$F$2-LEN(SOURCE!D2479) &gt;= 0, REPT(" ",lookups!$F$2-LEN(SOURCE!D2479)), "")&amp;
      SOURCE!E2479&amp;", "&amp; IF(lookups!$G$2-LEN(SOURCE!E2479) &gt;=0, REPT(" ",lookups!$G$2-LEN(SOURCE!E2479)), "")&amp;
      SOURCE!F2479&amp;", "&amp; IF(lookups!$H$2-LEN(SOURCE!F2479) &gt;= 0, REPT(" ",lookups!$H$2-LEN(SOURCE!F2479)+2), "")&amp;"("&amp;
      SUBSTITUTE(TEXT(SOURCE!G2479,"??0"),"  ","")&amp;" &lt;&lt; TAM_MAX_BITS) |"&amp; IF(lookups!$I$2-3 &gt;= 0, REPT(" ",MAX(1,lookups!$I$2-5+4+1-1-LEN(  IF(ISTEXT(SOURCE!H2479),SOURCE!H2479,  SUBSTITUTE(SUBSTITUTE(TEXT(SOURCE!H2479,"????0"),"  ","")," ",""))   ))), "")&amp;
       IF(ISTEXT(SOURCE!H2479),SOURCE!H2479, SUBSTITUTE(SUBSTITUTE(TEXT(SOURCE!H2479,"????0"),"  ","")," ",""))   &amp;","&amp; IF(lookups!$J$2-3 &gt;= 0, REPT(" ",lookups!$J$2-3-5), "")&amp;
      SOURCE!I2479&amp;
" | "&amp; IF(lookups!$K$2-LEN(SOURCE!I2479) &gt;= 0, REPT(" ",lookups!$K$2-LEN(SOURCE!I2479)), "")&amp;
      SOURCE!J2479&amp;      IF(lookups!$L$2-LEN(SOURCE!J2479) &gt;= 0, REPT(" ",lookups!$L$2-LEN(SOURCE!J2479)), "")&amp;
" | "&amp; IF(lookups!$K$2-LEN(SOURCE!I2479) &gt;= 0, REPT(" ",lookups!$K$2-LEN(SOURCE!I2479)), "")&amp;
      SOURCE!K2479&amp;      IF(lookups!$L$2-LEN(SOURCE!K2479) &gt;= 0, REPT(" ",lookups!$M$2-LEN(SOURCE!K2479)), "")&amp;
" | "&amp; SOURCE!L2479&amp;      IF(lookups!$O$2-LEN(SOURCE!L2479) &gt;= 0, REPT(" ",lookups!$O$2-LEN(SOURCE!L2479)), "")&amp;
" | "&amp; SOURCE!M2479&amp;      IF(lookups!$P$2-LEN(SOURCE!M2479) &gt;= 0, REPT(" ",lookups!$P$2-LEN(SOURCE!M2479)), "")&amp;
      "},"&amp;IF(SOURCE!O2479&lt;&gt;"",""&amp;SOURCE!O2479,"")
 )
)
)</f>
        <v/>
      </c>
    </row>
    <row r="2443" spans="1:1" hidden="1">
      <c r="A2443" s="80" t="str">
        <f>IF(AND(OR(SOURCE!A2480="",ISBLANK(SOURCE!A2480)),SOURCE!B2480&gt;0),IF(ISBLANK(SOURCE!C2480),"",SOURCE!C2480),
IF(SOURCE!B2480&lt;0,VLOOKUP(SOURCE!B2480,lookups!A$1:B$25,2,0),
  IF(ISBLANK(SOURCE!B2480),
    "",
    "/* "&amp;TEXT(SOURCE!B2480,"???0")&amp;" *"&amp;
      SOURCE!C2480&amp;", "&amp; IF(lookups!$E$2-LEN(SOURCE!C2480) &gt;= 0, REPT(" ",lookups!$E$2-LEN(SOURCE!C2480)), "")&amp;
      SOURCE!D2480&amp;", "&amp; IF(lookups!$F$2-LEN(SOURCE!D2480) &gt;= 0, REPT(" ",lookups!$F$2-LEN(SOURCE!D2480)), "")&amp;
      SOURCE!E2480&amp;", "&amp; IF(lookups!$G$2-LEN(SOURCE!E2480) &gt;=0, REPT(" ",lookups!$G$2-LEN(SOURCE!E2480)), "")&amp;
      SOURCE!F2480&amp;", "&amp; IF(lookups!$H$2-LEN(SOURCE!F2480) &gt;= 0, REPT(" ",lookups!$H$2-LEN(SOURCE!F2480)+2), "")&amp;"("&amp;
      SUBSTITUTE(TEXT(SOURCE!G2480,"??0"),"  ","")&amp;" &lt;&lt; TAM_MAX_BITS) |"&amp; IF(lookups!$I$2-3 &gt;= 0, REPT(" ",MAX(1,lookups!$I$2-5+4+1-1-LEN(  IF(ISTEXT(SOURCE!H2480),SOURCE!H2480,  SUBSTITUTE(SUBSTITUTE(TEXT(SOURCE!H2480,"????0"),"  ","")," ",""))   ))), "")&amp;
       IF(ISTEXT(SOURCE!H2480),SOURCE!H2480, SUBSTITUTE(SUBSTITUTE(TEXT(SOURCE!H2480,"????0"),"  ","")," ",""))   &amp;","&amp; IF(lookups!$J$2-3 &gt;= 0, REPT(" ",lookups!$J$2-3-5), "")&amp;
      SOURCE!I2480&amp;
" | "&amp; IF(lookups!$K$2-LEN(SOURCE!I2480) &gt;= 0, REPT(" ",lookups!$K$2-LEN(SOURCE!I2480)), "")&amp;
      SOURCE!J2480&amp;      IF(lookups!$L$2-LEN(SOURCE!J2480) &gt;= 0, REPT(" ",lookups!$L$2-LEN(SOURCE!J2480)), "")&amp;
" | "&amp; IF(lookups!$K$2-LEN(SOURCE!I2480) &gt;= 0, REPT(" ",lookups!$K$2-LEN(SOURCE!I2480)), "")&amp;
      SOURCE!K2480&amp;      IF(lookups!$L$2-LEN(SOURCE!K2480) &gt;= 0, REPT(" ",lookups!$M$2-LEN(SOURCE!K2480)), "")&amp;
" | "&amp; SOURCE!L2480&amp;      IF(lookups!$O$2-LEN(SOURCE!L2480) &gt;= 0, REPT(" ",lookups!$O$2-LEN(SOURCE!L2480)), "")&amp;
" | "&amp; SOURCE!M2480&amp;      IF(lookups!$P$2-LEN(SOURCE!M2480) &gt;= 0, REPT(" ",lookups!$P$2-LEN(SOURCE!M2480)), "")&amp;
      "},"&amp;IF(SOURCE!O2480&lt;&gt;"",""&amp;SOURCE!O2480,"")
 )
)
)</f>
        <v/>
      </c>
    </row>
    <row r="2444" spans="1:1" hidden="1">
      <c r="A2444" s="80" t="str">
        <f>IF(AND(OR(SOURCE!A2481="",ISBLANK(SOURCE!A2481)),SOURCE!B2481&gt;0),IF(ISBLANK(SOURCE!C2481),"",SOURCE!C2481),
IF(SOURCE!B2481&lt;0,VLOOKUP(SOURCE!B2481,lookups!A$1:B$25,2,0),
  IF(ISBLANK(SOURCE!B2481),
    "",
    "/* "&amp;TEXT(SOURCE!B2481,"???0")&amp;" *"&amp;
      SOURCE!C2481&amp;", "&amp; IF(lookups!$E$2-LEN(SOURCE!C2481) &gt;= 0, REPT(" ",lookups!$E$2-LEN(SOURCE!C2481)), "")&amp;
      SOURCE!D2481&amp;", "&amp; IF(lookups!$F$2-LEN(SOURCE!D2481) &gt;= 0, REPT(" ",lookups!$F$2-LEN(SOURCE!D2481)), "")&amp;
      SOURCE!E2481&amp;", "&amp; IF(lookups!$G$2-LEN(SOURCE!E2481) &gt;=0, REPT(" ",lookups!$G$2-LEN(SOURCE!E2481)), "")&amp;
      SOURCE!F2481&amp;", "&amp; IF(lookups!$H$2-LEN(SOURCE!F2481) &gt;= 0, REPT(" ",lookups!$H$2-LEN(SOURCE!F2481)+2), "")&amp;"("&amp;
      SUBSTITUTE(TEXT(SOURCE!G2481,"??0"),"  ","")&amp;" &lt;&lt; TAM_MAX_BITS) |"&amp; IF(lookups!$I$2-3 &gt;= 0, REPT(" ",MAX(1,lookups!$I$2-5+4+1-1-LEN(  IF(ISTEXT(SOURCE!H2481),SOURCE!H2481,  SUBSTITUTE(SUBSTITUTE(TEXT(SOURCE!H2481,"????0"),"  ","")," ",""))   ))), "")&amp;
       IF(ISTEXT(SOURCE!H2481),SOURCE!H2481, SUBSTITUTE(SUBSTITUTE(TEXT(SOURCE!H2481,"????0"),"  ","")," ",""))   &amp;","&amp; IF(lookups!$J$2-3 &gt;= 0, REPT(" ",lookups!$J$2-3-5), "")&amp;
      SOURCE!I2481&amp;
" | "&amp; IF(lookups!$K$2-LEN(SOURCE!I2481) &gt;= 0, REPT(" ",lookups!$K$2-LEN(SOURCE!I2481)), "")&amp;
      SOURCE!J2481&amp;      IF(lookups!$L$2-LEN(SOURCE!J2481) &gt;= 0, REPT(" ",lookups!$L$2-LEN(SOURCE!J2481)), "")&amp;
" | "&amp; IF(lookups!$K$2-LEN(SOURCE!I2481) &gt;= 0, REPT(" ",lookups!$K$2-LEN(SOURCE!I2481)), "")&amp;
      SOURCE!K2481&amp;      IF(lookups!$L$2-LEN(SOURCE!K2481) &gt;= 0, REPT(" ",lookups!$M$2-LEN(SOURCE!K2481)), "")&amp;
" | "&amp; SOURCE!L2481&amp;      IF(lookups!$O$2-LEN(SOURCE!L2481) &gt;= 0, REPT(" ",lookups!$O$2-LEN(SOURCE!L2481)), "")&amp;
" | "&amp; SOURCE!M2481&amp;      IF(lookups!$P$2-LEN(SOURCE!M2481) &gt;= 0, REPT(" ",lookups!$P$2-LEN(SOURCE!M2481)), "")&amp;
      "},"&amp;IF(SOURCE!O2481&lt;&gt;"",""&amp;SOURCE!O2481,"")
 )
)
)</f>
        <v/>
      </c>
    </row>
    <row r="2445" spans="1:1" hidden="1">
      <c r="A2445" s="80" t="str">
        <f>IF(AND(OR(SOURCE!A2482="",ISBLANK(SOURCE!A2482)),SOURCE!B2482&gt;0),IF(ISBLANK(SOURCE!C2482),"",SOURCE!C2482),
IF(SOURCE!B2482&lt;0,VLOOKUP(SOURCE!B2482,lookups!A$1:B$25,2,0),
  IF(ISBLANK(SOURCE!B2482),
    "",
    "/* "&amp;TEXT(SOURCE!B2482,"???0")&amp;" *"&amp;
      SOURCE!C2482&amp;", "&amp; IF(lookups!$E$2-LEN(SOURCE!C2482) &gt;= 0, REPT(" ",lookups!$E$2-LEN(SOURCE!C2482)), "")&amp;
      SOURCE!D2482&amp;", "&amp; IF(lookups!$F$2-LEN(SOURCE!D2482) &gt;= 0, REPT(" ",lookups!$F$2-LEN(SOURCE!D2482)), "")&amp;
      SOURCE!E2482&amp;", "&amp; IF(lookups!$G$2-LEN(SOURCE!E2482) &gt;=0, REPT(" ",lookups!$G$2-LEN(SOURCE!E2482)), "")&amp;
      SOURCE!F2482&amp;", "&amp; IF(lookups!$H$2-LEN(SOURCE!F2482) &gt;= 0, REPT(" ",lookups!$H$2-LEN(SOURCE!F2482)+2), "")&amp;"("&amp;
      SUBSTITUTE(TEXT(SOURCE!G2482,"??0"),"  ","")&amp;" &lt;&lt; TAM_MAX_BITS) |"&amp; IF(lookups!$I$2-3 &gt;= 0, REPT(" ",MAX(1,lookups!$I$2-5+4+1-1-LEN(  IF(ISTEXT(SOURCE!H2482),SOURCE!H2482,  SUBSTITUTE(SUBSTITUTE(TEXT(SOURCE!H2482,"????0"),"  ","")," ",""))   ))), "")&amp;
       IF(ISTEXT(SOURCE!H2482),SOURCE!H2482, SUBSTITUTE(SUBSTITUTE(TEXT(SOURCE!H2482,"????0"),"  ","")," ",""))   &amp;","&amp; IF(lookups!$J$2-3 &gt;= 0, REPT(" ",lookups!$J$2-3-5), "")&amp;
      SOURCE!I2482&amp;
" | "&amp; IF(lookups!$K$2-LEN(SOURCE!I2482) &gt;= 0, REPT(" ",lookups!$K$2-LEN(SOURCE!I2482)), "")&amp;
      SOURCE!J2482&amp;      IF(lookups!$L$2-LEN(SOURCE!J2482) &gt;= 0, REPT(" ",lookups!$L$2-LEN(SOURCE!J2482)), "")&amp;
" | "&amp; IF(lookups!$K$2-LEN(SOURCE!I2482) &gt;= 0, REPT(" ",lookups!$K$2-LEN(SOURCE!I2482)), "")&amp;
      SOURCE!K2482&amp;      IF(lookups!$L$2-LEN(SOURCE!K2482) &gt;= 0, REPT(" ",lookups!$M$2-LEN(SOURCE!K2482)), "")&amp;
" | "&amp; SOURCE!L2482&amp;      IF(lookups!$O$2-LEN(SOURCE!L2482) &gt;= 0, REPT(" ",lookups!$O$2-LEN(SOURCE!L2482)), "")&amp;
" | "&amp; SOURCE!M2482&amp;      IF(lookups!$P$2-LEN(SOURCE!M2482) &gt;= 0, REPT(" ",lookups!$P$2-LEN(SOURCE!M2482)), "")&amp;
      "},"&amp;IF(SOURCE!O2482&lt;&gt;"",""&amp;SOURCE!O2482,"")
 )
)
)</f>
        <v/>
      </c>
    </row>
    <row r="2446" spans="1:1" hidden="1">
      <c r="A2446" s="80" t="str">
        <f>IF(AND(OR(SOURCE!A2483="",ISBLANK(SOURCE!A2483)),SOURCE!B2483&gt;0),IF(ISBLANK(SOURCE!C2483),"",SOURCE!C2483),
IF(SOURCE!B2483&lt;0,VLOOKUP(SOURCE!B2483,lookups!A$1:B$25,2,0),
  IF(ISBLANK(SOURCE!B2483),
    "",
    "/* "&amp;TEXT(SOURCE!B2483,"???0")&amp;" *"&amp;
      SOURCE!C2483&amp;", "&amp; IF(lookups!$E$2-LEN(SOURCE!C2483) &gt;= 0, REPT(" ",lookups!$E$2-LEN(SOURCE!C2483)), "")&amp;
      SOURCE!D2483&amp;", "&amp; IF(lookups!$F$2-LEN(SOURCE!D2483) &gt;= 0, REPT(" ",lookups!$F$2-LEN(SOURCE!D2483)), "")&amp;
      SOURCE!E2483&amp;", "&amp; IF(lookups!$G$2-LEN(SOURCE!E2483) &gt;=0, REPT(" ",lookups!$G$2-LEN(SOURCE!E2483)), "")&amp;
      SOURCE!F2483&amp;", "&amp; IF(lookups!$H$2-LEN(SOURCE!F2483) &gt;= 0, REPT(" ",lookups!$H$2-LEN(SOURCE!F2483)+2), "")&amp;"("&amp;
      SUBSTITUTE(TEXT(SOURCE!G2483,"??0"),"  ","")&amp;" &lt;&lt; TAM_MAX_BITS) |"&amp; IF(lookups!$I$2-3 &gt;= 0, REPT(" ",MAX(1,lookups!$I$2-5+4+1-1-LEN(  IF(ISTEXT(SOURCE!H2483),SOURCE!H2483,  SUBSTITUTE(SUBSTITUTE(TEXT(SOURCE!H2483,"????0"),"  ","")," ",""))   ))), "")&amp;
       IF(ISTEXT(SOURCE!H2483),SOURCE!H2483, SUBSTITUTE(SUBSTITUTE(TEXT(SOURCE!H2483,"????0"),"  ","")," ",""))   &amp;","&amp; IF(lookups!$J$2-3 &gt;= 0, REPT(" ",lookups!$J$2-3-5), "")&amp;
      SOURCE!I2483&amp;
" | "&amp; IF(lookups!$K$2-LEN(SOURCE!I2483) &gt;= 0, REPT(" ",lookups!$K$2-LEN(SOURCE!I2483)), "")&amp;
      SOURCE!J2483&amp;      IF(lookups!$L$2-LEN(SOURCE!J2483) &gt;= 0, REPT(" ",lookups!$L$2-LEN(SOURCE!J2483)), "")&amp;
" | "&amp; IF(lookups!$K$2-LEN(SOURCE!I2483) &gt;= 0, REPT(" ",lookups!$K$2-LEN(SOURCE!I2483)), "")&amp;
      SOURCE!K2483&amp;      IF(lookups!$L$2-LEN(SOURCE!K2483) &gt;= 0, REPT(" ",lookups!$M$2-LEN(SOURCE!K2483)), "")&amp;
" | "&amp; SOURCE!L2483&amp;      IF(lookups!$O$2-LEN(SOURCE!L2483) &gt;= 0, REPT(" ",lookups!$O$2-LEN(SOURCE!L2483)), "")&amp;
" | "&amp; SOURCE!M2483&amp;      IF(lookups!$P$2-LEN(SOURCE!M2483) &gt;= 0, REPT(" ",lookups!$P$2-LEN(SOURCE!M2483)), "")&amp;
      "},"&amp;IF(SOURCE!O2483&lt;&gt;"",""&amp;SOURCE!O2483,"")
 )
)
)</f>
        <v/>
      </c>
    </row>
    <row r="2447" spans="1:1" hidden="1">
      <c r="A2447" s="80" t="str">
        <f>IF(AND(OR(SOURCE!A2484="",ISBLANK(SOURCE!A2484)),SOURCE!B2484&gt;0),IF(ISBLANK(SOURCE!C2484),"",SOURCE!C2484),
IF(SOURCE!B2484&lt;0,VLOOKUP(SOURCE!B2484,lookups!A$1:B$25,2,0),
  IF(ISBLANK(SOURCE!B2484),
    "",
    "/* "&amp;TEXT(SOURCE!B2484,"???0")&amp;" *"&amp;
      SOURCE!C2484&amp;", "&amp; IF(lookups!$E$2-LEN(SOURCE!C2484) &gt;= 0, REPT(" ",lookups!$E$2-LEN(SOURCE!C2484)), "")&amp;
      SOURCE!D2484&amp;", "&amp; IF(lookups!$F$2-LEN(SOURCE!D2484) &gt;= 0, REPT(" ",lookups!$F$2-LEN(SOURCE!D2484)), "")&amp;
      SOURCE!E2484&amp;", "&amp; IF(lookups!$G$2-LEN(SOURCE!E2484) &gt;=0, REPT(" ",lookups!$G$2-LEN(SOURCE!E2484)), "")&amp;
      SOURCE!F2484&amp;", "&amp; IF(lookups!$H$2-LEN(SOURCE!F2484) &gt;= 0, REPT(" ",lookups!$H$2-LEN(SOURCE!F2484)+2), "")&amp;"("&amp;
      SUBSTITUTE(TEXT(SOURCE!G2484,"??0"),"  ","")&amp;" &lt;&lt; TAM_MAX_BITS) |"&amp; IF(lookups!$I$2-3 &gt;= 0, REPT(" ",MAX(1,lookups!$I$2-5+4+1-1-LEN(  IF(ISTEXT(SOURCE!H2484),SOURCE!H2484,  SUBSTITUTE(SUBSTITUTE(TEXT(SOURCE!H2484,"????0"),"  ","")," ",""))   ))), "")&amp;
       IF(ISTEXT(SOURCE!H2484),SOURCE!H2484, SUBSTITUTE(SUBSTITUTE(TEXT(SOURCE!H2484,"????0"),"  ","")," ",""))   &amp;","&amp; IF(lookups!$J$2-3 &gt;= 0, REPT(" ",lookups!$J$2-3-5), "")&amp;
      SOURCE!I2484&amp;
" | "&amp; IF(lookups!$K$2-LEN(SOURCE!I2484) &gt;= 0, REPT(" ",lookups!$K$2-LEN(SOURCE!I2484)), "")&amp;
      SOURCE!J2484&amp;      IF(lookups!$L$2-LEN(SOURCE!J2484) &gt;= 0, REPT(" ",lookups!$L$2-LEN(SOURCE!J2484)), "")&amp;
" | "&amp; IF(lookups!$K$2-LEN(SOURCE!I2484) &gt;= 0, REPT(" ",lookups!$K$2-LEN(SOURCE!I2484)), "")&amp;
      SOURCE!K2484&amp;      IF(lookups!$L$2-LEN(SOURCE!K2484) &gt;= 0, REPT(" ",lookups!$M$2-LEN(SOURCE!K2484)), "")&amp;
" | "&amp; SOURCE!L2484&amp;      IF(lookups!$O$2-LEN(SOURCE!L2484) &gt;= 0, REPT(" ",lookups!$O$2-LEN(SOURCE!L2484)), "")&amp;
" | "&amp; SOURCE!M2484&amp;      IF(lookups!$P$2-LEN(SOURCE!M2484) &gt;= 0, REPT(" ",lookups!$P$2-LEN(SOURCE!M2484)), "")&amp;
      "},"&amp;IF(SOURCE!O2484&lt;&gt;"",""&amp;SOURCE!O2484,"")
 )
)
)</f>
        <v/>
      </c>
    </row>
    <row r="2448" spans="1:1" hidden="1">
      <c r="A2448" s="80" t="str">
        <f>IF(AND(OR(SOURCE!A2485="",ISBLANK(SOURCE!A2485)),SOURCE!B2485&gt;0),IF(ISBLANK(SOURCE!C2485),"",SOURCE!C2485),
IF(SOURCE!B2485&lt;0,VLOOKUP(SOURCE!B2485,lookups!A$1:B$25,2,0),
  IF(ISBLANK(SOURCE!B2485),
    "",
    "/* "&amp;TEXT(SOURCE!B2485,"???0")&amp;" *"&amp;
      SOURCE!C2485&amp;", "&amp; IF(lookups!$E$2-LEN(SOURCE!C2485) &gt;= 0, REPT(" ",lookups!$E$2-LEN(SOURCE!C2485)), "")&amp;
      SOURCE!D2485&amp;", "&amp; IF(lookups!$F$2-LEN(SOURCE!D2485) &gt;= 0, REPT(" ",lookups!$F$2-LEN(SOURCE!D2485)), "")&amp;
      SOURCE!E2485&amp;", "&amp; IF(lookups!$G$2-LEN(SOURCE!E2485) &gt;=0, REPT(" ",lookups!$G$2-LEN(SOURCE!E2485)), "")&amp;
      SOURCE!F2485&amp;", "&amp; IF(lookups!$H$2-LEN(SOURCE!F2485) &gt;= 0, REPT(" ",lookups!$H$2-LEN(SOURCE!F2485)+2), "")&amp;"("&amp;
      SUBSTITUTE(TEXT(SOURCE!G2485,"??0"),"  ","")&amp;" &lt;&lt; TAM_MAX_BITS) |"&amp; IF(lookups!$I$2-3 &gt;= 0, REPT(" ",MAX(1,lookups!$I$2-5+4+1-1-LEN(  IF(ISTEXT(SOURCE!H2485),SOURCE!H2485,  SUBSTITUTE(SUBSTITUTE(TEXT(SOURCE!H2485,"????0"),"  ","")," ",""))   ))), "")&amp;
       IF(ISTEXT(SOURCE!H2485),SOURCE!H2485, SUBSTITUTE(SUBSTITUTE(TEXT(SOURCE!H2485,"????0"),"  ","")," ",""))   &amp;","&amp; IF(lookups!$J$2-3 &gt;= 0, REPT(" ",lookups!$J$2-3-5), "")&amp;
      SOURCE!I2485&amp;
" | "&amp; IF(lookups!$K$2-LEN(SOURCE!I2485) &gt;= 0, REPT(" ",lookups!$K$2-LEN(SOURCE!I2485)), "")&amp;
      SOURCE!J2485&amp;      IF(lookups!$L$2-LEN(SOURCE!J2485) &gt;= 0, REPT(" ",lookups!$L$2-LEN(SOURCE!J2485)), "")&amp;
" | "&amp; IF(lookups!$K$2-LEN(SOURCE!I2485) &gt;= 0, REPT(" ",lookups!$K$2-LEN(SOURCE!I2485)), "")&amp;
      SOURCE!K2485&amp;      IF(lookups!$L$2-LEN(SOURCE!K2485) &gt;= 0, REPT(" ",lookups!$M$2-LEN(SOURCE!K2485)), "")&amp;
" | "&amp; SOURCE!L2485&amp;      IF(lookups!$O$2-LEN(SOURCE!L2485) &gt;= 0, REPT(" ",lookups!$O$2-LEN(SOURCE!L2485)), "")&amp;
" | "&amp; SOURCE!M2485&amp;      IF(lookups!$P$2-LEN(SOURCE!M2485) &gt;= 0, REPT(" ",lookups!$P$2-LEN(SOURCE!M2485)), "")&amp;
      "},"&amp;IF(SOURCE!O2485&lt;&gt;"",""&amp;SOURCE!O2485,"")
 )
)
)</f>
        <v/>
      </c>
    </row>
    <row r="2449" spans="1:1" hidden="1">
      <c r="A2449" s="80" t="str">
        <f>IF(AND(OR(SOURCE!A2486="",ISBLANK(SOURCE!A2486)),SOURCE!B2486&gt;0),IF(ISBLANK(SOURCE!C2486),"",SOURCE!C2486),
IF(SOURCE!B2486&lt;0,VLOOKUP(SOURCE!B2486,lookups!A$1:B$25,2,0),
  IF(ISBLANK(SOURCE!B2486),
    "",
    "/* "&amp;TEXT(SOURCE!B2486,"???0")&amp;" *"&amp;
      SOURCE!C2486&amp;", "&amp; IF(lookups!$E$2-LEN(SOURCE!C2486) &gt;= 0, REPT(" ",lookups!$E$2-LEN(SOURCE!C2486)), "")&amp;
      SOURCE!D2486&amp;", "&amp; IF(lookups!$F$2-LEN(SOURCE!D2486) &gt;= 0, REPT(" ",lookups!$F$2-LEN(SOURCE!D2486)), "")&amp;
      SOURCE!E2486&amp;", "&amp; IF(lookups!$G$2-LEN(SOURCE!E2486) &gt;=0, REPT(" ",lookups!$G$2-LEN(SOURCE!E2486)), "")&amp;
      SOURCE!F2486&amp;", "&amp; IF(lookups!$H$2-LEN(SOURCE!F2486) &gt;= 0, REPT(" ",lookups!$H$2-LEN(SOURCE!F2486)+2), "")&amp;"("&amp;
      SUBSTITUTE(TEXT(SOURCE!G2486,"??0"),"  ","")&amp;" &lt;&lt; TAM_MAX_BITS) |"&amp; IF(lookups!$I$2-3 &gt;= 0, REPT(" ",MAX(1,lookups!$I$2-5+4+1-1-LEN(  IF(ISTEXT(SOURCE!H2486),SOURCE!H2486,  SUBSTITUTE(SUBSTITUTE(TEXT(SOURCE!H2486,"????0"),"  ","")," ",""))   ))), "")&amp;
       IF(ISTEXT(SOURCE!H2486),SOURCE!H2486, SUBSTITUTE(SUBSTITUTE(TEXT(SOURCE!H2486,"????0"),"  ","")," ",""))   &amp;","&amp; IF(lookups!$J$2-3 &gt;= 0, REPT(" ",lookups!$J$2-3-5), "")&amp;
      SOURCE!I2486&amp;
" | "&amp; IF(lookups!$K$2-LEN(SOURCE!I2486) &gt;= 0, REPT(" ",lookups!$K$2-LEN(SOURCE!I2486)), "")&amp;
      SOURCE!J2486&amp;      IF(lookups!$L$2-LEN(SOURCE!J2486) &gt;= 0, REPT(" ",lookups!$L$2-LEN(SOURCE!J2486)), "")&amp;
" | "&amp; IF(lookups!$K$2-LEN(SOURCE!I2486) &gt;= 0, REPT(" ",lookups!$K$2-LEN(SOURCE!I2486)), "")&amp;
      SOURCE!K2486&amp;      IF(lookups!$L$2-LEN(SOURCE!K2486) &gt;= 0, REPT(" ",lookups!$M$2-LEN(SOURCE!K2486)), "")&amp;
" | "&amp; SOURCE!L2486&amp;      IF(lookups!$O$2-LEN(SOURCE!L2486) &gt;= 0, REPT(" ",lookups!$O$2-LEN(SOURCE!L2486)), "")&amp;
" | "&amp; SOURCE!M2486&amp;      IF(lookups!$P$2-LEN(SOURCE!M2486) &gt;= 0, REPT(" ",lookups!$P$2-LEN(SOURCE!M2486)), "")&amp;
      "},"&amp;IF(SOURCE!O2486&lt;&gt;"",""&amp;SOURCE!O2486,"")
 )
)
)</f>
        <v/>
      </c>
    </row>
    <row r="2450" spans="1:1" hidden="1">
      <c r="A2450" s="80" t="str">
        <f>IF(AND(OR(SOURCE!A2487="",ISBLANK(SOURCE!A2487)),SOURCE!B2487&gt;0),IF(ISBLANK(SOURCE!C2487),"",SOURCE!C2487),
IF(SOURCE!B2487&lt;0,VLOOKUP(SOURCE!B2487,lookups!A$1:B$25,2,0),
  IF(ISBLANK(SOURCE!B2487),
    "",
    "/* "&amp;TEXT(SOURCE!B2487,"???0")&amp;" *"&amp;
      SOURCE!C2487&amp;", "&amp; IF(lookups!$E$2-LEN(SOURCE!C2487) &gt;= 0, REPT(" ",lookups!$E$2-LEN(SOURCE!C2487)), "")&amp;
      SOURCE!D2487&amp;", "&amp; IF(lookups!$F$2-LEN(SOURCE!D2487) &gt;= 0, REPT(" ",lookups!$F$2-LEN(SOURCE!D2487)), "")&amp;
      SOURCE!E2487&amp;", "&amp; IF(lookups!$G$2-LEN(SOURCE!E2487) &gt;=0, REPT(" ",lookups!$G$2-LEN(SOURCE!E2487)), "")&amp;
      SOURCE!F2487&amp;", "&amp; IF(lookups!$H$2-LEN(SOURCE!F2487) &gt;= 0, REPT(" ",lookups!$H$2-LEN(SOURCE!F2487)+2), "")&amp;"("&amp;
      SUBSTITUTE(TEXT(SOURCE!G2487,"??0"),"  ","")&amp;" &lt;&lt; TAM_MAX_BITS) |"&amp; IF(lookups!$I$2-3 &gt;= 0, REPT(" ",MAX(1,lookups!$I$2-5+4+1-1-LEN(  IF(ISTEXT(SOURCE!H2487),SOURCE!H2487,  SUBSTITUTE(SUBSTITUTE(TEXT(SOURCE!H2487,"????0"),"  ","")," ",""))   ))), "")&amp;
       IF(ISTEXT(SOURCE!H2487),SOURCE!H2487, SUBSTITUTE(SUBSTITUTE(TEXT(SOURCE!H2487,"????0"),"  ","")," ",""))   &amp;","&amp; IF(lookups!$J$2-3 &gt;= 0, REPT(" ",lookups!$J$2-3-5), "")&amp;
      SOURCE!I2487&amp;
" | "&amp; IF(lookups!$K$2-LEN(SOURCE!I2487) &gt;= 0, REPT(" ",lookups!$K$2-LEN(SOURCE!I2487)), "")&amp;
      SOURCE!J2487&amp;      IF(lookups!$L$2-LEN(SOURCE!J2487) &gt;= 0, REPT(" ",lookups!$L$2-LEN(SOURCE!J2487)), "")&amp;
" | "&amp; IF(lookups!$K$2-LEN(SOURCE!I2487) &gt;= 0, REPT(" ",lookups!$K$2-LEN(SOURCE!I2487)), "")&amp;
      SOURCE!K2487&amp;      IF(lookups!$L$2-LEN(SOURCE!K2487) &gt;= 0, REPT(" ",lookups!$M$2-LEN(SOURCE!K2487)), "")&amp;
" | "&amp; SOURCE!L2487&amp;      IF(lookups!$O$2-LEN(SOURCE!L2487) &gt;= 0, REPT(" ",lookups!$O$2-LEN(SOURCE!L2487)), "")&amp;
" | "&amp; SOURCE!M2487&amp;      IF(lookups!$P$2-LEN(SOURCE!M2487) &gt;= 0, REPT(" ",lookups!$P$2-LEN(SOURCE!M2487)), "")&amp;
      "},"&amp;IF(SOURCE!O2487&lt;&gt;"",""&amp;SOURCE!O2487,"")
 )
)
)</f>
        <v/>
      </c>
    </row>
    <row r="2451" spans="1:1" hidden="1">
      <c r="A2451" s="80" t="str">
        <f>IF(AND(OR(SOURCE!A2488="",ISBLANK(SOURCE!A2488)),SOURCE!B2488&gt;0),IF(ISBLANK(SOURCE!C2488),"",SOURCE!C2488),
IF(SOURCE!B2488&lt;0,VLOOKUP(SOURCE!B2488,lookups!A$1:B$25,2,0),
  IF(ISBLANK(SOURCE!B2488),
    "",
    "/* "&amp;TEXT(SOURCE!B2488,"???0")&amp;" *"&amp;
      SOURCE!C2488&amp;", "&amp; IF(lookups!$E$2-LEN(SOURCE!C2488) &gt;= 0, REPT(" ",lookups!$E$2-LEN(SOURCE!C2488)), "")&amp;
      SOURCE!D2488&amp;", "&amp; IF(lookups!$F$2-LEN(SOURCE!D2488) &gt;= 0, REPT(" ",lookups!$F$2-LEN(SOURCE!D2488)), "")&amp;
      SOURCE!E2488&amp;", "&amp; IF(lookups!$G$2-LEN(SOURCE!E2488) &gt;=0, REPT(" ",lookups!$G$2-LEN(SOURCE!E2488)), "")&amp;
      SOURCE!F2488&amp;", "&amp; IF(lookups!$H$2-LEN(SOURCE!F2488) &gt;= 0, REPT(" ",lookups!$H$2-LEN(SOURCE!F2488)+2), "")&amp;"("&amp;
      SUBSTITUTE(TEXT(SOURCE!G2488,"??0"),"  ","")&amp;" &lt;&lt; TAM_MAX_BITS) |"&amp; IF(lookups!$I$2-3 &gt;= 0, REPT(" ",MAX(1,lookups!$I$2-5+4+1-1-LEN(  IF(ISTEXT(SOURCE!H2488),SOURCE!H2488,  SUBSTITUTE(SUBSTITUTE(TEXT(SOURCE!H2488,"????0"),"  ","")," ",""))   ))), "")&amp;
       IF(ISTEXT(SOURCE!H2488),SOURCE!H2488, SUBSTITUTE(SUBSTITUTE(TEXT(SOURCE!H2488,"????0"),"  ","")," ",""))   &amp;","&amp; IF(lookups!$J$2-3 &gt;= 0, REPT(" ",lookups!$J$2-3-5), "")&amp;
      SOURCE!I2488&amp;
" | "&amp; IF(lookups!$K$2-LEN(SOURCE!I2488) &gt;= 0, REPT(" ",lookups!$K$2-LEN(SOURCE!I2488)), "")&amp;
      SOURCE!J2488&amp;      IF(lookups!$L$2-LEN(SOURCE!J2488) &gt;= 0, REPT(" ",lookups!$L$2-LEN(SOURCE!J2488)), "")&amp;
" | "&amp; IF(lookups!$K$2-LEN(SOURCE!I2488) &gt;= 0, REPT(" ",lookups!$K$2-LEN(SOURCE!I2488)), "")&amp;
      SOURCE!K2488&amp;      IF(lookups!$L$2-LEN(SOURCE!K2488) &gt;= 0, REPT(" ",lookups!$M$2-LEN(SOURCE!K2488)), "")&amp;
" | "&amp; SOURCE!L2488&amp;      IF(lookups!$O$2-LEN(SOURCE!L2488) &gt;= 0, REPT(" ",lookups!$O$2-LEN(SOURCE!L2488)), "")&amp;
" | "&amp; SOURCE!M2488&amp;      IF(lookups!$P$2-LEN(SOURCE!M2488) &gt;= 0, REPT(" ",lookups!$P$2-LEN(SOURCE!M2488)), "")&amp;
      "},"&amp;IF(SOURCE!O2488&lt;&gt;"",""&amp;SOURCE!O2488,"")
 )
)
)</f>
        <v/>
      </c>
    </row>
    <row r="2452" spans="1:1" hidden="1">
      <c r="A2452" s="80" t="str">
        <f>IF(AND(OR(SOURCE!A2489="",ISBLANK(SOURCE!A2489)),SOURCE!B2489&gt;0),IF(ISBLANK(SOURCE!C2489),"",SOURCE!C2489),
IF(SOURCE!B2489&lt;0,VLOOKUP(SOURCE!B2489,lookups!A$1:B$25,2,0),
  IF(ISBLANK(SOURCE!B2489),
    "",
    "/* "&amp;TEXT(SOURCE!B2489,"???0")&amp;" *"&amp;
      SOURCE!C2489&amp;", "&amp; IF(lookups!$E$2-LEN(SOURCE!C2489) &gt;= 0, REPT(" ",lookups!$E$2-LEN(SOURCE!C2489)), "")&amp;
      SOURCE!D2489&amp;", "&amp; IF(lookups!$F$2-LEN(SOURCE!D2489) &gt;= 0, REPT(" ",lookups!$F$2-LEN(SOURCE!D2489)), "")&amp;
      SOURCE!E2489&amp;", "&amp; IF(lookups!$G$2-LEN(SOURCE!E2489) &gt;=0, REPT(" ",lookups!$G$2-LEN(SOURCE!E2489)), "")&amp;
      SOURCE!F2489&amp;", "&amp; IF(lookups!$H$2-LEN(SOURCE!F2489) &gt;= 0, REPT(" ",lookups!$H$2-LEN(SOURCE!F2489)+2), "")&amp;"("&amp;
      SUBSTITUTE(TEXT(SOURCE!G2489,"??0"),"  ","")&amp;" &lt;&lt; TAM_MAX_BITS) |"&amp; IF(lookups!$I$2-3 &gt;= 0, REPT(" ",MAX(1,lookups!$I$2-5+4+1-1-LEN(  IF(ISTEXT(SOURCE!H2489),SOURCE!H2489,  SUBSTITUTE(SUBSTITUTE(TEXT(SOURCE!H2489,"????0"),"  ","")," ",""))   ))), "")&amp;
       IF(ISTEXT(SOURCE!H2489),SOURCE!H2489, SUBSTITUTE(SUBSTITUTE(TEXT(SOURCE!H2489,"????0"),"  ","")," ",""))   &amp;","&amp; IF(lookups!$J$2-3 &gt;= 0, REPT(" ",lookups!$J$2-3-5), "")&amp;
      SOURCE!I2489&amp;
" | "&amp; IF(lookups!$K$2-LEN(SOURCE!I2489) &gt;= 0, REPT(" ",lookups!$K$2-LEN(SOURCE!I2489)), "")&amp;
      SOURCE!J2489&amp;      IF(lookups!$L$2-LEN(SOURCE!J2489) &gt;= 0, REPT(" ",lookups!$L$2-LEN(SOURCE!J2489)), "")&amp;
" | "&amp; IF(lookups!$K$2-LEN(SOURCE!I2489) &gt;= 0, REPT(" ",lookups!$K$2-LEN(SOURCE!I2489)), "")&amp;
      SOURCE!K2489&amp;      IF(lookups!$L$2-LEN(SOURCE!K2489) &gt;= 0, REPT(" ",lookups!$M$2-LEN(SOURCE!K2489)), "")&amp;
" | "&amp; SOURCE!L2489&amp;      IF(lookups!$O$2-LEN(SOURCE!L2489) &gt;= 0, REPT(" ",lookups!$O$2-LEN(SOURCE!L2489)), "")&amp;
" | "&amp; SOURCE!M2489&amp;      IF(lookups!$P$2-LEN(SOURCE!M2489) &gt;= 0, REPT(" ",lookups!$P$2-LEN(SOURCE!M2489)), "")&amp;
      "},"&amp;IF(SOURCE!O2489&lt;&gt;"",""&amp;SOURCE!O2489,"")
 )
)
)</f>
        <v/>
      </c>
    </row>
    <row r="2453" spans="1:1" hidden="1">
      <c r="A2453" s="80" t="str">
        <f>IF(AND(OR(SOURCE!A2490="",ISBLANK(SOURCE!A2490)),SOURCE!B2490&gt;0),IF(ISBLANK(SOURCE!C2490),"",SOURCE!C2490),
IF(SOURCE!B2490&lt;0,VLOOKUP(SOURCE!B2490,lookups!A$1:B$25,2,0),
  IF(ISBLANK(SOURCE!B2490),
    "",
    "/* "&amp;TEXT(SOURCE!B2490,"???0")&amp;" *"&amp;
      SOURCE!C2490&amp;", "&amp; IF(lookups!$E$2-LEN(SOURCE!C2490) &gt;= 0, REPT(" ",lookups!$E$2-LEN(SOURCE!C2490)), "")&amp;
      SOURCE!D2490&amp;", "&amp; IF(lookups!$F$2-LEN(SOURCE!D2490) &gt;= 0, REPT(" ",lookups!$F$2-LEN(SOURCE!D2490)), "")&amp;
      SOURCE!E2490&amp;", "&amp; IF(lookups!$G$2-LEN(SOURCE!E2490) &gt;=0, REPT(" ",lookups!$G$2-LEN(SOURCE!E2490)), "")&amp;
      SOURCE!F2490&amp;", "&amp; IF(lookups!$H$2-LEN(SOURCE!F2490) &gt;= 0, REPT(" ",lookups!$H$2-LEN(SOURCE!F2490)+2), "")&amp;"("&amp;
      SUBSTITUTE(TEXT(SOURCE!G2490,"??0"),"  ","")&amp;" &lt;&lt; TAM_MAX_BITS) |"&amp; IF(lookups!$I$2-3 &gt;= 0, REPT(" ",MAX(1,lookups!$I$2-5+4+1-1-LEN(  IF(ISTEXT(SOURCE!H2490),SOURCE!H2490,  SUBSTITUTE(SUBSTITUTE(TEXT(SOURCE!H2490,"????0"),"  ","")," ",""))   ))), "")&amp;
       IF(ISTEXT(SOURCE!H2490),SOURCE!H2490, SUBSTITUTE(SUBSTITUTE(TEXT(SOURCE!H2490,"????0"),"  ","")," ",""))   &amp;","&amp; IF(lookups!$J$2-3 &gt;= 0, REPT(" ",lookups!$J$2-3-5), "")&amp;
      SOURCE!I2490&amp;
" | "&amp; IF(lookups!$K$2-LEN(SOURCE!I2490) &gt;= 0, REPT(" ",lookups!$K$2-LEN(SOURCE!I2490)), "")&amp;
      SOURCE!J2490&amp;      IF(lookups!$L$2-LEN(SOURCE!J2490) &gt;= 0, REPT(" ",lookups!$L$2-LEN(SOURCE!J2490)), "")&amp;
" | "&amp; IF(lookups!$K$2-LEN(SOURCE!I2490) &gt;= 0, REPT(" ",lookups!$K$2-LEN(SOURCE!I2490)), "")&amp;
      SOURCE!K2490&amp;      IF(lookups!$L$2-LEN(SOURCE!K2490) &gt;= 0, REPT(" ",lookups!$M$2-LEN(SOURCE!K2490)), "")&amp;
" | "&amp; SOURCE!L2490&amp;      IF(lookups!$O$2-LEN(SOURCE!L2490) &gt;= 0, REPT(" ",lookups!$O$2-LEN(SOURCE!L2490)), "")&amp;
" | "&amp; SOURCE!M2490&amp;      IF(lookups!$P$2-LEN(SOURCE!M2490) &gt;= 0, REPT(" ",lookups!$P$2-LEN(SOURCE!M2490)), "")&amp;
      "},"&amp;IF(SOURCE!O2490&lt;&gt;"",""&amp;SOURCE!O2490,"")
 )
)
)</f>
        <v/>
      </c>
    </row>
    <row r="2454" spans="1:1" hidden="1">
      <c r="A2454" s="80" t="str">
        <f>IF(AND(OR(SOURCE!A2491="",ISBLANK(SOURCE!A2491)),SOURCE!B2491&gt;0),IF(ISBLANK(SOURCE!C2491),"",SOURCE!C2491),
IF(SOURCE!B2491&lt;0,VLOOKUP(SOURCE!B2491,lookups!A$1:B$25,2,0),
  IF(ISBLANK(SOURCE!B2491),
    "",
    "/* "&amp;TEXT(SOURCE!B2491,"???0")&amp;" *"&amp;
      SOURCE!C2491&amp;", "&amp; IF(lookups!$E$2-LEN(SOURCE!C2491) &gt;= 0, REPT(" ",lookups!$E$2-LEN(SOURCE!C2491)), "")&amp;
      SOURCE!D2491&amp;", "&amp; IF(lookups!$F$2-LEN(SOURCE!D2491) &gt;= 0, REPT(" ",lookups!$F$2-LEN(SOURCE!D2491)), "")&amp;
      SOURCE!E2491&amp;", "&amp; IF(lookups!$G$2-LEN(SOURCE!E2491) &gt;=0, REPT(" ",lookups!$G$2-LEN(SOURCE!E2491)), "")&amp;
      SOURCE!F2491&amp;", "&amp; IF(lookups!$H$2-LEN(SOURCE!F2491) &gt;= 0, REPT(" ",lookups!$H$2-LEN(SOURCE!F2491)+2), "")&amp;"("&amp;
      SUBSTITUTE(TEXT(SOURCE!G2491,"??0"),"  ","")&amp;" &lt;&lt; TAM_MAX_BITS) |"&amp; IF(lookups!$I$2-3 &gt;= 0, REPT(" ",MAX(1,lookups!$I$2-5+4+1-1-LEN(  IF(ISTEXT(SOURCE!H2491),SOURCE!H2491,  SUBSTITUTE(SUBSTITUTE(TEXT(SOURCE!H2491,"????0"),"  ","")," ",""))   ))), "")&amp;
       IF(ISTEXT(SOURCE!H2491),SOURCE!H2491, SUBSTITUTE(SUBSTITUTE(TEXT(SOURCE!H2491,"????0"),"  ","")," ",""))   &amp;","&amp; IF(lookups!$J$2-3 &gt;= 0, REPT(" ",lookups!$J$2-3-5), "")&amp;
      SOURCE!I2491&amp;
" | "&amp; IF(lookups!$K$2-LEN(SOURCE!I2491) &gt;= 0, REPT(" ",lookups!$K$2-LEN(SOURCE!I2491)), "")&amp;
      SOURCE!J2491&amp;      IF(lookups!$L$2-LEN(SOURCE!J2491) &gt;= 0, REPT(" ",lookups!$L$2-LEN(SOURCE!J2491)), "")&amp;
" | "&amp; IF(lookups!$K$2-LEN(SOURCE!I2491) &gt;= 0, REPT(" ",lookups!$K$2-LEN(SOURCE!I2491)), "")&amp;
      SOURCE!K2491&amp;      IF(lookups!$L$2-LEN(SOURCE!K2491) &gt;= 0, REPT(" ",lookups!$M$2-LEN(SOURCE!K2491)), "")&amp;
" | "&amp; SOURCE!L2491&amp;      IF(lookups!$O$2-LEN(SOURCE!L2491) &gt;= 0, REPT(" ",lookups!$O$2-LEN(SOURCE!L2491)), "")&amp;
" | "&amp; SOURCE!M2491&amp;      IF(lookups!$P$2-LEN(SOURCE!M2491) &gt;= 0, REPT(" ",lookups!$P$2-LEN(SOURCE!M2491)), "")&amp;
      "},"&amp;IF(SOURCE!O2491&lt;&gt;"",""&amp;SOURCE!O2491,"")
 )
)
)</f>
        <v/>
      </c>
    </row>
    <row r="2455" spans="1:1" hidden="1">
      <c r="A2455" s="80" t="str">
        <f>IF(AND(OR(SOURCE!A2492="",ISBLANK(SOURCE!A2492)),SOURCE!B2492&gt;0),IF(ISBLANK(SOURCE!C2492),"",SOURCE!C2492),
IF(SOURCE!B2492&lt;0,VLOOKUP(SOURCE!B2492,lookups!A$1:B$25,2,0),
  IF(ISBLANK(SOURCE!B2492),
    "",
    "/* "&amp;TEXT(SOURCE!B2492,"???0")&amp;" *"&amp;
      SOURCE!C2492&amp;", "&amp; IF(lookups!$E$2-LEN(SOURCE!C2492) &gt;= 0, REPT(" ",lookups!$E$2-LEN(SOURCE!C2492)), "")&amp;
      SOURCE!D2492&amp;", "&amp; IF(lookups!$F$2-LEN(SOURCE!D2492) &gt;= 0, REPT(" ",lookups!$F$2-LEN(SOURCE!D2492)), "")&amp;
      SOURCE!E2492&amp;", "&amp; IF(lookups!$G$2-LEN(SOURCE!E2492) &gt;=0, REPT(" ",lookups!$G$2-LEN(SOURCE!E2492)), "")&amp;
      SOURCE!F2492&amp;", "&amp; IF(lookups!$H$2-LEN(SOURCE!F2492) &gt;= 0, REPT(" ",lookups!$H$2-LEN(SOURCE!F2492)+2), "")&amp;"("&amp;
      SUBSTITUTE(TEXT(SOURCE!G2492,"??0"),"  ","")&amp;" &lt;&lt; TAM_MAX_BITS) |"&amp; IF(lookups!$I$2-3 &gt;= 0, REPT(" ",MAX(1,lookups!$I$2-5+4+1-1-LEN(  IF(ISTEXT(SOURCE!H2492),SOURCE!H2492,  SUBSTITUTE(SUBSTITUTE(TEXT(SOURCE!H2492,"????0"),"  ","")," ",""))   ))), "")&amp;
       IF(ISTEXT(SOURCE!H2492),SOURCE!H2492, SUBSTITUTE(SUBSTITUTE(TEXT(SOURCE!H2492,"????0"),"  ","")," ",""))   &amp;","&amp; IF(lookups!$J$2-3 &gt;= 0, REPT(" ",lookups!$J$2-3-5), "")&amp;
      SOURCE!I2492&amp;
" | "&amp; IF(lookups!$K$2-LEN(SOURCE!I2492) &gt;= 0, REPT(" ",lookups!$K$2-LEN(SOURCE!I2492)), "")&amp;
      SOURCE!J2492&amp;      IF(lookups!$L$2-LEN(SOURCE!J2492) &gt;= 0, REPT(" ",lookups!$L$2-LEN(SOURCE!J2492)), "")&amp;
" | "&amp; IF(lookups!$K$2-LEN(SOURCE!I2492) &gt;= 0, REPT(" ",lookups!$K$2-LEN(SOURCE!I2492)), "")&amp;
      SOURCE!K2492&amp;      IF(lookups!$L$2-LEN(SOURCE!K2492) &gt;= 0, REPT(" ",lookups!$M$2-LEN(SOURCE!K2492)), "")&amp;
" | "&amp; SOURCE!L2492&amp;      IF(lookups!$O$2-LEN(SOURCE!L2492) &gt;= 0, REPT(" ",lookups!$O$2-LEN(SOURCE!L2492)), "")&amp;
" | "&amp; SOURCE!M2492&amp;      IF(lookups!$P$2-LEN(SOURCE!M2492) &gt;= 0, REPT(" ",lookups!$P$2-LEN(SOURCE!M2492)), "")&amp;
      "},"&amp;IF(SOURCE!O2492&lt;&gt;"",""&amp;SOURCE!O2492,"")
 )
)
)</f>
        <v/>
      </c>
    </row>
    <row r="2456" spans="1:1" hidden="1">
      <c r="A2456" s="80" t="str">
        <f>IF(AND(OR(SOURCE!A2493="",ISBLANK(SOURCE!A2493)),SOURCE!B2493&gt;0),IF(ISBLANK(SOURCE!C2493),"",SOURCE!C2493),
IF(SOURCE!B2493&lt;0,VLOOKUP(SOURCE!B2493,lookups!A$1:B$25,2,0),
  IF(ISBLANK(SOURCE!B2493),
    "",
    "/* "&amp;TEXT(SOURCE!B2493,"???0")&amp;" *"&amp;
      SOURCE!C2493&amp;", "&amp; IF(lookups!$E$2-LEN(SOURCE!C2493) &gt;= 0, REPT(" ",lookups!$E$2-LEN(SOURCE!C2493)), "")&amp;
      SOURCE!D2493&amp;", "&amp; IF(lookups!$F$2-LEN(SOURCE!D2493) &gt;= 0, REPT(" ",lookups!$F$2-LEN(SOURCE!D2493)), "")&amp;
      SOURCE!E2493&amp;", "&amp; IF(lookups!$G$2-LEN(SOURCE!E2493) &gt;=0, REPT(" ",lookups!$G$2-LEN(SOURCE!E2493)), "")&amp;
      SOURCE!F2493&amp;", "&amp; IF(lookups!$H$2-LEN(SOURCE!F2493) &gt;= 0, REPT(" ",lookups!$H$2-LEN(SOURCE!F2493)+2), "")&amp;"("&amp;
      SUBSTITUTE(TEXT(SOURCE!G2493,"??0"),"  ","")&amp;" &lt;&lt; TAM_MAX_BITS) |"&amp; IF(lookups!$I$2-3 &gt;= 0, REPT(" ",MAX(1,lookups!$I$2-5+4+1-1-LEN(  IF(ISTEXT(SOURCE!H2493),SOURCE!H2493,  SUBSTITUTE(SUBSTITUTE(TEXT(SOURCE!H2493,"????0"),"  ","")," ",""))   ))), "")&amp;
       IF(ISTEXT(SOURCE!H2493),SOURCE!H2493, SUBSTITUTE(SUBSTITUTE(TEXT(SOURCE!H2493,"????0"),"  ","")," ",""))   &amp;","&amp; IF(lookups!$J$2-3 &gt;= 0, REPT(" ",lookups!$J$2-3-5), "")&amp;
      SOURCE!I2493&amp;
" | "&amp; IF(lookups!$K$2-LEN(SOURCE!I2493) &gt;= 0, REPT(" ",lookups!$K$2-LEN(SOURCE!I2493)), "")&amp;
      SOURCE!J2493&amp;      IF(lookups!$L$2-LEN(SOURCE!J2493) &gt;= 0, REPT(" ",lookups!$L$2-LEN(SOURCE!J2493)), "")&amp;
" | "&amp; IF(lookups!$K$2-LEN(SOURCE!I2493) &gt;= 0, REPT(" ",lookups!$K$2-LEN(SOURCE!I2493)), "")&amp;
      SOURCE!K2493&amp;      IF(lookups!$L$2-LEN(SOURCE!K2493) &gt;= 0, REPT(" ",lookups!$M$2-LEN(SOURCE!K2493)), "")&amp;
" | "&amp; SOURCE!L2493&amp;      IF(lookups!$O$2-LEN(SOURCE!L2493) &gt;= 0, REPT(" ",lookups!$O$2-LEN(SOURCE!L2493)), "")&amp;
" | "&amp; SOURCE!M2493&amp;      IF(lookups!$P$2-LEN(SOURCE!M2493) &gt;= 0, REPT(" ",lookups!$P$2-LEN(SOURCE!M2493)), "")&amp;
      "},"&amp;IF(SOURCE!O2493&lt;&gt;"",""&amp;SOURCE!O2493,"")
 )
)
)</f>
        <v/>
      </c>
    </row>
    <row r="2457" spans="1:1" hidden="1">
      <c r="A2457" s="80" t="str">
        <f>IF(AND(OR(SOURCE!A2494="",ISBLANK(SOURCE!A2494)),SOURCE!B2494&gt;0),IF(ISBLANK(SOURCE!C2494),"",SOURCE!C2494),
IF(SOURCE!B2494&lt;0,VLOOKUP(SOURCE!B2494,lookups!A$1:B$25,2,0),
  IF(ISBLANK(SOURCE!B2494),
    "",
    "/* "&amp;TEXT(SOURCE!B2494,"???0")&amp;" *"&amp;
      SOURCE!C2494&amp;", "&amp; IF(lookups!$E$2-LEN(SOURCE!C2494) &gt;= 0, REPT(" ",lookups!$E$2-LEN(SOURCE!C2494)), "")&amp;
      SOURCE!D2494&amp;", "&amp; IF(lookups!$F$2-LEN(SOURCE!D2494) &gt;= 0, REPT(" ",lookups!$F$2-LEN(SOURCE!D2494)), "")&amp;
      SOURCE!E2494&amp;", "&amp; IF(lookups!$G$2-LEN(SOURCE!E2494) &gt;=0, REPT(" ",lookups!$G$2-LEN(SOURCE!E2494)), "")&amp;
      SOURCE!F2494&amp;", "&amp; IF(lookups!$H$2-LEN(SOURCE!F2494) &gt;= 0, REPT(" ",lookups!$H$2-LEN(SOURCE!F2494)+2), "")&amp;"("&amp;
      SUBSTITUTE(TEXT(SOURCE!G2494,"??0"),"  ","")&amp;" &lt;&lt; TAM_MAX_BITS) |"&amp; IF(lookups!$I$2-3 &gt;= 0, REPT(" ",MAX(1,lookups!$I$2-5+4+1-1-LEN(  IF(ISTEXT(SOURCE!H2494),SOURCE!H2494,  SUBSTITUTE(SUBSTITUTE(TEXT(SOURCE!H2494,"????0"),"  ","")," ",""))   ))), "")&amp;
       IF(ISTEXT(SOURCE!H2494),SOURCE!H2494, SUBSTITUTE(SUBSTITUTE(TEXT(SOURCE!H2494,"????0"),"  ","")," ",""))   &amp;","&amp; IF(lookups!$J$2-3 &gt;= 0, REPT(" ",lookups!$J$2-3-5), "")&amp;
      SOURCE!I2494&amp;
" | "&amp; IF(lookups!$K$2-LEN(SOURCE!I2494) &gt;= 0, REPT(" ",lookups!$K$2-LEN(SOURCE!I2494)), "")&amp;
      SOURCE!J2494&amp;      IF(lookups!$L$2-LEN(SOURCE!J2494) &gt;= 0, REPT(" ",lookups!$L$2-LEN(SOURCE!J2494)), "")&amp;
" | "&amp; IF(lookups!$K$2-LEN(SOURCE!I2494) &gt;= 0, REPT(" ",lookups!$K$2-LEN(SOURCE!I2494)), "")&amp;
      SOURCE!K2494&amp;      IF(lookups!$L$2-LEN(SOURCE!K2494) &gt;= 0, REPT(" ",lookups!$M$2-LEN(SOURCE!K2494)), "")&amp;
" | "&amp; SOURCE!L2494&amp;      IF(lookups!$O$2-LEN(SOURCE!L2494) &gt;= 0, REPT(" ",lookups!$O$2-LEN(SOURCE!L2494)), "")&amp;
" | "&amp; SOURCE!M2494&amp;      IF(lookups!$P$2-LEN(SOURCE!M2494) &gt;= 0, REPT(" ",lookups!$P$2-LEN(SOURCE!M2494)), "")&amp;
      "},"&amp;IF(SOURCE!O2494&lt;&gt;"",""&amp;SOURCE!O2494,"")
 )
)
)</f>
        <v/>
      </c>
    </row>
    <row r="2458" spans="1:1" hidden="1">
      <c r="A2458" s="80" t="str">
        <f>IF(AND(OR(SOURCE!A2495="",ISBLANK(SOURCE!A2495)),SOURCE!B2495&gt;0),IF(ISBLANK(SOURCE!C2495),"",SOURCE!C2495),
IF(SOURCE!B2495&lt;0,VLOOKUP(SOURCE!B2495,lookups!A$1:B$25,2,0),
  IF(ISBLANK(SOURCE!B2495),
    "",
    "/* "&amp;TEXT(SOURCE!B2495,"???0")&amp;" *"&amp;
      SOURCE!C2495&amp;", "&amp; IF(lookups!$E$2-LEN(SOURCE!C2495) &gt;= 0, REPT(" ",lookups!$E$2-LEN(SOURCE!C2495)), "")&amp;
      SOURCE!D2495&amp;", "&amp; IF(lookups!$F$2-LEN(SOURCE!D2495) &gt;= 0, REPT(" ",lookups!$F$2-LEN(SOURCE!D2495)), "")&amp;
      SOURCE!E2495&amp;", "&amp; IF(lookups!$G$2-LEN(SOURCE!E2495) &gt;=0, REPT(" ",lookups!$G$2-LEN(SOURCE!E2495)), "")&amp;
      SOURCE!F2495&amp;", "&amp; IF(lookups!$H$2-LEN(SOURCE!F2495) &gt;= 0, REPT(" ",lookups!$H$2-LEN(SOURCE!F2495)+2), "")&amp;"("&amp;
      SUBSTITUTE(TEXT(SOURCE!G2495,"??0"),"  ","")&amp;" &lt;&lt; TAM_MAX_BITS) |"&amp; IF(lookups!$I$2-3 &gt;= 0, REPT(" ",MAX(1,lookups!$I$2-5+4+1-1-LEN(  IF(ISTEXT(SOURCE!H2495),SOURCE!H2495,  SUBSTITUTE(SUBSTITUTE(TEXT(SOURCE!H2495,"????0"),"  ","")," ",""))   ))), "")&amp;
       IF(ISTEXT(SOURCE!H2495),SOURCE!H2495, SUBSTITUTE(SUBSTITUTE(TEXT(SOURCE!H2495,"????0"),"  ","")," ",""))   &amp;","&amp; IF(lookups!$J$2-3 &gt;= 0, REPT(" ",lookups!$J$2-3-5), "")&amp;
      SOURCE!I2495&amp;
" | "&amp; IF(lookups!$K$2-LEN(SOURCE!I2495) &gt;= 0, REPT(" ",lookups!$K$2-LEN(SOURCE!I2495)), "")&amp;
      SOURCE!J2495&amp;      IF(lookups!$L$2-LEN(SOURCE!J2495) &gt;= 0, REPT(" ",lookups!$L$2-LEN(SOURCE!J2495)), "")&amp;
" | "&amp; IF(lookups!$K$2-LEN(SOURCE!I2495) &gt;= 0, REPT(" ",lookups!$K$2-LEN(SOURCE!I2495)), "")&amp;
      SOURCE!K2495&amp;      IF(lookups!$L$2-LEN(SOURCE!K2495) &gt;= 0, REPT(" ",lookups!$M$2-LEN(SOURCE!K2495)), "")&amp;
" | "&amp; SOURCE!L2495&amp;      IF(lookups!$O$2-LEN(SOURCE!L2495) &gt;= 0, REPT(" ",lookups!$O$2-LEN(SOURCE!L2495)), "")&amp;
" | "&amp; SOURCE!M2495&amp;      IF(lookups!$P$2-LEN(SOURCE!M2495) &gt;= 0, REPT(" ",lookups!$P$2-LEN(SOURCE!M2495)), "")&amp;
      "},"&amp;IF(SOURCE!O2495&lt;&gt;"",""&amp;SOURCE!O2495,"")
 )
)
)</f>
        <v/>
      </c>
    </row>
    <row r="2459" spans="1:1" hidden="1">
      <c r="A2459" s="80" t="str">
        <f>IF(AND(OR(SOURCE!A2496="",ISBLANK(SOURCE!A2496)),SOURCE!B2496&gt;0),IF(ISBLANK(SOURCE!C2496),"",SOURCE!C2496),
IF(SOURCE!B2496&lt;0,VLOOKUP(SOURCE!B2496,lookups!A$1:B$25,2,0),
  IF(ISBLANK(SOURCE!B2496),
    "",
    "/* "&amp;TEXT(SOURCE!B2496,"???0")&amp;" *"&amp;
      SOURCE!C2496&amp;", "&amp; IF(lookups!$E$2-LEN(SOURCE!C2496) &gt;= 0, REPT(" ",lookups!$E$2-LEN(SOURCE!C2496)), "")&amp;
      SOURCE!D2496&amp;", "&amp; IF(lookups!$F$2-LEN(SOURCE!D2496) &gt;= 0, REPT(" ",lookups!$F$2-LEN(SOURCE!D2496)), "")&amp;
      SOURCE!E2496&amp;", "&amp; IF(lookups!$G$2-LEN(SOURCE!E2496) &gt;=0, REPT(" ",lookups!$G$2-LEN(SOURCE!E2496)), "")&amp;
      SOURCE!F2496&amp;", "&amp; IF(lookups!$H$2-LEN(SOURCE!F2496) &gt;= 0, REPT(" ",lookups!$H$2-LEN(SOURCE!F2496)+2), "")&amp;"("&amp;
      SUBSTITUTE(TEXT(SOURCE!G2496,"??0"),"  ","")&amp;" &lt;&lt; TAM_MAX_BITS) |"&amp; IF(lookups!$I$2-3 &gt;= 0, REPT(" ",MAX(1,lookups!$I$2-5+4+1-1-LEN(  IF(ISTEXT(SOURCE!H2496),SOURCE!H2496,  SUBSTITUTE(SUBSTITUTE(TEXT(SOURCE!H2496,"????0"),"  ","")," ",""))   ))), "")&amp;
       IF(ISTEXT(SOURCE!H2496),SOURCE!H2496, SUBSTITUTE(SUBSTITUTE(TEXT(SOURCE!H2496,"????0"),"  ","")," ",""))   &amp;","&amp; IF(lookups!$J$2-3 &gt;= 0, REPT(" ",lookups!$J$2-3-5), "")&amp;
      SOURCE!I2496&amp;
" | "&amp; IF(lookups!$K$2-LEN(SOURCE!I2496) &gt;= 0, REPT(" ",lookups!$K$2-LEN(SOURCE!I2496)), "")&amp;
      SOURCE!J2496&amp;      IF(lookups!$L$2-LEN(SOURCE!J2496) &gt;= 0, REPT(" ",lookups!$L$2-LEN(SOURCE!J2496)), "")&amp;
" | "&amp; IF(lookups!$K$2-LEN(SOURCE!I2496) &gt;= 0, REPT(" ",lookups!$K$2-LEN(SOURCE!I2496)), "")&amp;
      SOURCE!K2496&amp;      IF(lookups!$L$2-LEN(SOURCE!K2496) &gt;= 0, REPT(" ",lookups!$M$2-LEN(SOURCE!K2496)), "")&amp;
" | "&amp; SOURCE!L2496&amp;      IF(lookups!$O$2-LEN(SOURCE!L2496) &gt;= 0, REPT(" ",lookups!$O$2-LEN(SOURCE!L2496)), "")&amp;
" | "&amp; SOURCE!M2496&amp;      IF(lookups!$P$2-LEN(SOURCE!M2496) &gt;= 0, REPT(" ",lookups!$P$2-LEN(SOURCE!M2496)), "")&amp;
      "},"&amp;IF(SOURCE!O2496&lt;&gt;"",""&amp;SOURCE!O2496,"")
 )
)
)</f>
        <v/>
      </c>
    </row>
    <row r="2460" spans="1:1" hidden="1">
      <c r="A2460" s="80" t="str">
        <f>IF(AND(OR(SOURCE!A2497="",ISBLANK(SOURCE!A2497)),SOURCE!B2497&gt;0),IF(ISBLANK(SOURCE!C2497),"",SOURCE!C2497),
IF(SOURCE!B2497&lt;0,VLOOKUP(SOURCE!B2497,lookups!A$1:B$25,2,0),
  IF(ISBLANK(SOURCE!B2497),
    "",
    "/* "&amp;TEXT(SOURCE!B2497,"???0")&amp;" *"&amp;
      SOURCE!C2497&amp;", "&amp; IF(lookups!$E$2-LEN(SOURCE!C2497) &gt;= 0, REPT(" ",lookups!$E$2-LEN(SOURCE!C2497)), "")&amp;
      SOURCE!D2497&amp;", "&amp; IF(lookups!$F$2-LEN(SOURCE!D2497) &gt;= 0, REPT(" ",lookups!$F$2-LEN(SOURCE!D2497)), "")&amp;
      SOURCE!E2497&amp;", "&amp; IF(lookups!$G$2-LEN(SOURCE!E2497) &gt;=0, REPT(" ",lookups!$G$2-LEN(SOURCE!E2497)), "")&amp;
      SOURCE!F2497&amp;", "&amp; IF(lookups!$H$2-LEN(SOURCE!F2497) &gt;= 0, REPT(" ",lookups!$H$2-LEN(SOURCE!F2497)+2), "")&amp;"("&amp;
      SUBSTITUTE(TEXT(SOURCE!G2497,"??0"),"  ","")&amp;" &lt;&lt; TAM_MAX_BITS) |"&amp; IF(lookups!$I$2-3 &gt;= 0, REPT(" ",MAX(1,lookups!$I$2-5+4+1-1-LEN(  IF(ISTEXT(SOURCE!H2497),SOURCE!H2497,  SUBSTITUTE(SUBSTITUTE(TEXT(SOURCE!H2497,"????0"),"  ","")," ",""))   ))), "")&amp;
       IF(ISTEXT(SOURCE!H2497),SOURCE!H2497, SUBSTITUTE(SUBSTITUTE(TEXT(SOURCE!H2497,"????0"),"  ","")," ",""))   &amp;","&amp; IF(lookups!$J$2-3 &gt;= 0, REPT(" ",lookups!$J$2-3-5), "")&amp;
      SOURCE!I2497&amp;
" | "&amp; IF(lookups!$K$2-LEN(SOURCE!I2497) &gt;= 0, REPT(" ",lookups!$K$2-LEN(SOURCE!I2497)), "")&amp;
      SOURCE!J2497&amp;      IF(lookups!$L$2-LEN(SOURCE!J2497) &gt;= 0, REPT(" ",lookups!$L$2-LEN(SOURCE!J2497)), "")&amp;
" | "&amp; IF(lookups!$K$2-LEN(SOURCE!I2497) &gt;= 0, REPT(" ",lookups!$K$2-LEN(SOURCE!I2497)), "")&amp;
      SOURCE!K2497&amp;      IF(lookups!$L$2-LEN(SOURCE!K2497) &gt;= 0, REPT(" ",lookups!$M$2-LEN(SOURCE!K2497)), "")&amp;
" | "&amp; SOURCE!L2497&amp;      IF(lookups!$O$2-LEN(SOURCE!L2497) &gt;= 0, REPT(" ",lookups!$O$2-LEN(SOURCE!L2497)), "")&amp;
" | "&amp; SOURCE!M2497&amp;      IF(lookups!$P$2-LEN(SOURCE!M2497) &gt;= 0, REPT(" ",lookups!$P$2-LEN(SOURCE!M2497)), "")&amp;
      "},"&amp;IF(SOURCE!O2497&lt;&gt;"",""&amp;SOURCE!O2497,"")
 )
)
)</f>
        <v/>
      </c>
    </row>
    <row r="2461" spans="1:1" hidden="1">
      <c r="A2461" s="80" t="str">
        <f>IF(AND(OR(SOURCE!A2498="",ISBLANK(SOURCE!A2498)),SOURCE!B2498&gt;0),IF(ISBLANK(SOURCE!C2498),"",SOURCE!C2498),
IF(SOURCE!B2498&lt;0,VLOOKUP(SOURCE!B2498,lookups!A$1:B$25,2,0),
  IF(ISBLANK(SOURCE!B2498),
    "",
    "/* "&amp;TEXT(SOURCE!B2498,"???0")&amp;" *"&amp;
      SOURCE!C2498&amp;", "&amp; IF(lookups!$E$2-LEN(SOURCE!C2498) &gt;= 0, REPT(" ",lookups!$E$2-LEN(SOURCE!C2498)), "")&amp;
      SOURCE!D2498&amp;", "&amp; IF(lookups!$F$2-LEN(SOURCE!D2498) &gt;= 0, REPT(" ",lookups!$F$2-LEN(SOURCE!D2498)), "")&amp;
      SOURCE!E2498&amp;", "&amp; IF(lookups!$G$2-LEN(SOURCE!E2498) &gt;=0, REPT(" ",lookups!$G$2-LEN(SOURCE!E2498)), "")&amp;
      SOURCE!F2498&amp;", "&amp; IF(lookups!$H$2-LEN(SOURCE!F2498) &gt;= 0, REPT(" ",lookups!$H$2-LEN(SOURCE!F2498)+2), "")&amp;"("&amp;
      SUBSTITUTE(TEXT(SOURCE!G2498,"??0"),"  ","")&amp;" &lt;&lt; TAM_MAX_BITS) |"&amp; IF(lookups!$I$2-3 &gt;= 0, REPT(" ",MAX(1,lookups!$I$2-5+4+1-1-LEN(  IF(ISTEXT(SOURCE!H2498),SOURCE!H2498,  SUBSTITUTE(SUBSTITUTE(TEXT(SOURCE!H2498,"????0"),"  ","")," ",""))   ))), "")&amp;
       IF(ISTEXT(SOURCE!H2498),SOURCE!H2498, SUBSTITUTE(SUBSTITUTE(TEXT(SOURCE!H2498,"????0"),"  ","")," ",""))   &amp;","&amp; IF(lookups!$J$2-3 &gt;= 0, REPT(" ",lookups!$J$2-3-5), "")&amp;
      SOURCE!I2498&amp;
" | "&amp; IF(lookups!$K$2-LEN(SOURCE!I2498) &gt;= 0, REPT(" ",lookups!$K$2-LEN(SOURCE!I2498)), "")&amp;
      SOURCE!J2498&amp;      IF(lookups!$L$2-LEN(SOURCE!J2498) &gt;= 0, REPT(" ",lookups!$L$2-LEN(SOURCE!J2498)), "")&amp;
" | "&amp; IF(lookups!$K$2-LEN(SOURCE!I2498) &gt;= 0, REPT(" ",lookups!$K$2-LEN(SOURCE!I2498)), "")&amp;
      SOURCE!K2498&amp;      IF(lookups!$L$2-LEN(SOURCE!K2498) &gt;= 0, REPT(" ",lookups!$M$2-LEN(SOURCE!K2498)), "")&amp;
" | "&amp; SOURCE!L2498&amp;      IF(lookups!$O$2-LEN(SOURCE!L2498) &gt;= 0, REPT(" ",lookups!$O$2-LEN(SOURCE!L2498)), "")&amp;
" | "&amp; SOURCE!M2498&amp;      IF(lookups!$P$2-LEN(SOURCE!M2498) &gt;= 0, REPT(" ",lookups!$P$2-LEN(SOURCE!M2498)), "")&amp;
      "},"&amp;IF(SOURCE!O2498&lt;&gt;"",""&amp;SOURCE!O2498,"")
 )
)
)</f>
        <v/>
      </c>
    </row>
    <row r="2462" spans="1:1" hidden="1">
      <c r="A2462" s="80" t="str">
        <f>IF(AND(OR(SOURCE!A2499="",ISBLANK(SOURCE!A2499)),SOURCE!B2499&gt;0),IF(ISBLANK(SOURCE!C2499),"",SOURCE!C2499),
IF(SOURCE!B2499&lt;0,VLOOKUP(SOURCE!B2499,lookups!A$1:B$25,2,0),
  IF(ISBLANK(SOURCE!B2499),
    "",
    "/* "&amp;TEXT(SOURCE!B2499,"???0")&amp;" *"&amp;
      SOURCE!C2499&amp;", "&amp; IF(lookups!$E$2-LEN(SOURCE!C2499) &gt;= 0, REPT(" ",lookups!$E$2-LEN(SOURCE!C2499)), "")&amp;
      SOURCE!D2499&amp;", "&amp; IF(lookups!$F$2-LEN(SOURCE!D2499) &gt;= 0, REPT(" ",lookups!$F$2-LEN(SOURCE!D2499)), "")&amp;
      SOURCE!E2499&amp;", "&amp; IF(lookups!$G$2-LEN(SOURCE!E2499) &gt;=0, REPT(" ",lookups!$G$2-LEN(SOURCE!E2499)), "")&amp;
      SOURCE!F2499&amp;", "&amp; IF(lookups!$H$2-LEN(SOURCE!F2499) &gt;= 0, REPT(" ",lookups!$H$2-LEN(SOURCE!F2499)+2), "")&amp;"("&amp;
      SUBSTITUTE(TEXT(SOURCE!G2499,"??0"),"  ","")&amp;" &lt;&lt; TAM_MAX_BITS) |"&amp; IF(lookups!$I$2-3 &gt;= 0, REPT(" ",MAX(1,lookups!$I$2-5+4+1-1-LEN(  IF(ISTEXT(SOURCE!H2499),SOURCE!H2499,  SUBSTITUTE(SUBSTITUTE(TEXT(SOURCE!H2499,"????0"),"  ","")," ",""))   ))), "")&amp;
       IF(ISTEXT(SOURCE!H2499),SOURCE!H2499, SUBSTITUTE(SUBSTITUTE(TEXT(SOURCE!H2499,"????0"),"  ","")," ",""))   &amp;","&amp; IF(lookups!$J$2-3 &gt;= 0, REPT(" ",lookups!$J$2-3-5), "")&amp;
      SOURCE!I2499&amp;
" | "&amp; IF(lookups!$K$2-LEN(SOURCE!I2499) &gt;= 0, REPT(" ",lookups!$K$2-LEN(SOURCE!I2499)), "")&amp;
      SOURCE!J2499&amp;      IF(lookups!$L$2-LEN(SOURCE!J2499) &gt;= 0, REPT(" ",lookups!$L$2-LEN(SOURCE!J2499)), "")&amp;
" | "&amp; IF(lookups!$K$2-LEN(SOURCE!I2499) &gt;= 0, REPT(" ",lookups!$K$2-LEN(SOURCE!I2499)), "")&amp;
      SOURCE!K2499&amp;      IF(lookups!$L$2-LEN(SOURCE!K2499) &gt;= 0, REPT(" ",lookups!$M$2-LEN(SOURCE!K2499)), "")&amp;
" | "&amp; SOURCE!L2499&amp;      IF(lookups!$O$2-LEN(SOURCE!L2499) &gt;= 0, REPT(" ",lookups!$O$2-LEN(SOURCE!L2499)), "")&amp;
" | "&amp; SOURCE!M2499&amp;      IF(lookups!$P$2-LEN(SOURCE!M2499) &gt;= 0, REPT(" ",lookups!$P$2-LEN(SOURCE!M2499)), "")&amp;
      "},"&amp;IF(SOURCE!O2499&lt;&gt;"",""&amp;SOURCE!O2499,"")
 )
)
)</f>
        <v/>
      </c>
    </row>
    <row r="2463" spans="1:1" hidden="1">
      <c r="A2463" s="80" t="str">
        <f>IF(AND(OR(SOURCE!A2500="",ISBLANK(SOURCE!A2500)),SOURCE!B2500&gt;0),IF(ISBLANK(SOURCE!C2500),"",SOURCE!C2500),
IF(SOURCE!B2500&lt;0,VLOOKUP(SOURCE!B2500,lookups!A$1:B$25,2,0),
  IF(ISBLANK(SOURCE!B2500),
    "",
    "/* "&amp;TEXT(SOURCE!B2500,"???0")&amp;" *"&amp;
      SOURCE!C2500&amp;", "&amp; IF(lookups!$E$2-LEN(SOURCE!C2500) &gt;= 0, REPT(" ",lookups!$E$2-LEN(SOURCE!C2500)), "")&amp;
      SOURCE!D2500&amp;", "&amp; IF(lookups!$F$2-LEN(SOURCE!D2500) &gt;= 0, REPT(" ",lookups!$F$2-LEN(SOURCE!D2500)), "")&amp;
      SOURCE!E2500&amp;", "&amp; IF(lookups!$G$2-LEN(SOURCE!E2500) &gt;=0, REPT(" ",lookups!$G$2-LEN(SOURCE!E2500)), "")&amp;
      SOURCE!F2500&amp;", "&amp; IF(lookups!$H$2-LEN(SOURCE!F2500) &gt;= 0, REPT(" ",lookups!$H$2-LEN(SOURCE!F2500)+2), "")&amp;"("&amp;
      SUBSTITUTE(TEXT(SOURCE!G2500,"??0"),"  ","")&amp;" &lt;&lt; TAM_MAX_BITS) |"&amp; IF(lookups!$I$2-3 &gt;= 0, REPT(" ",MAX(1,lookups!$I$2-5+4+1-1-LEN(  IF(ISTEXT(SOURCE!H2500),SOURCE!H2500,  SUBSTITUTE(SUBSTITUTE(TEXT(SOURCE!H2500,"????0"),"  ","")," ",""))   ))), "")&amp;
       IF(ISTEXT(SOURCE!H2500),SOURCE!H2500, SUBSTITUTE(SUBSTITUTE(TEXT(SOURCE!H2500,"????0"),"  ","")," ",""))   &amp;","&amp; IF(lookups!$J$2-3 &gt;= 0, REPT(" ",lookups!$J$2-3-5), "")&amp;
      SOURCE!I2500&amp;
" | "&amp; IF(lookups!$K$2-LEN(SOURCE!I2500) &gt;= 0, REPT(" ",lookups!$K$2-LEN(SOURCE!I2500)), "")&amp;
      SOURCE!J2500&amp;      IF(lookups!$L$2-LEN(SOURCE!J2500) &gt;= 0, REPT(" ",lookups!$L$2-LEN(SOURCE!J2500)), "")&amp;
" | "&amp; IF(lookups!$K$2-LEN(SOURCE!I2500) &gt;= 0, REPT(" ",lookups!$K$2-LEN(SOURCE!I2500)), "")&amp;
      SOURCE!K2500&amp;      IF(lookups!$L$2-LEN(SOURCE!K2500) &gt;= 0, REPT(" ",lookups!$M$2-LEN(SOURCE!K2500)), "")&amp;
" | "&amp; SOURCE!L2500&amp;      IF(lookups!$O$2-LEN(SOURCE!L2500) &gt;= 0, REPT(" ",lookups!$O$2-LEN(SOURCE!L2500)), "")&amp;
" | "&amp; SOURCE!M2500&amp;      IF(lookups!$P$2-LEN(SOURCE!M2500) &gt;= 0, REPT(" ",lookups!$P$2-LEN(SOURCE!M2500)), "")&amp;
      "},"&amp;IF(SOURCE!O2500&lt;&gt;"",""&amp;SOURCE!O2500,"")
 )
)
)</f>
        <v/>
      </c>
    </row>
    <row r="2464" spans="1:1" hidden="1">
      <c r="A2464" s="80" t="str">
        <f>IF(AND(OR(SOURCE!A2501="",ISBLANK(SOURCE!A2501)),SOURCE!B2501&gt;0),IF(ISBLANK(SOURCE!C2501),"",SOURCE!C2501),
IF(SOURCE!B2501&lt;0,VLOOKUP(SOURCE!B2501,lookups!A$1:B$25,2,0),
  IF(ISBLANK(SOURCE!B2501),
    "",
    "/* "&amp;TEXT(SOURCE!B2501,"???0")&amp;" *"&amp;
      SOURCE!C2501&amp;", "&amp; IF(lookups!$E$2-LEN(SOURCE!C2501) &gt;= 0, REPT(" ",lookups!$E$2-LEN(SOURCE!C2501)), "")&amp;
      SOURCE!D2501&amp;", "&amp; IF(lookups!$F$2-LEN(SOURCE!D2501) &gt;= 0, REPT(" ",lookups!$F$2-LEN(SOURCE!D2501)), "")&amp;
      SOURCE!E2501&amp;", "&amp; IF(lookups!$G$2-LEN(SOURCE!E2501) &gt;=0, REPT(" ",lookups!$G$2-LEN(SOURCE!E2501)), "")&amp;
      SOURCE!F2501&amp;", "&amp; IF(lookups!$H$2-LEN(SOURCE!F2501) &gt;= 0, REPT(" ",lookups!$H$2-LEN(SOURCE!F2501)+2), "")&amp;"("&amp;
      SUBSTITUTE(TEXT(SOURCE!G2501,"??0"),"  ","")&amp;" &lt;&lt; TAM_MAX_BITS) |"&amp; IF(lookups!$I$2-3 &gt;= 0, REPT(" ",MAX(1,lookups!$I$2-5+4+1-1-LEN(  IF(ISTEXT(SOURCE!H2501),SOURCE!H2501,  SUBSTITUTE(SUBSTITUTE(TEXT(SOURCE!H2501,"????0"),"  ","")," ",""))   ))), "")&amp;
       IF(ISTEXT(SOURCE!H2501),SOURCE!H2501, SUBSTITUTE(SUBSTITUTE(TEXT(SOURCE!H2501,"????0"),"  ","")," ",""))   &amp;","&amp; IF(lookups!$J$2-3 &gt;= 0, REPT(" ",lookups!$J$2-3-5), "")&amp;
      SOURCE!I2501&amp;
" | "&amp; IF(lookups!$K$2-LEN(SOURCE!I2501) &gt;= 0, REPT(" ",lookups!$K$2-LEN(SOURCE!I2501)), "")&amp;
      SOURCE!J2501&amp;      IF(lookups!$L$2-LEN(SOURCE!J2501) &gt;= 0, REPT(" ",lookups!$L$2-LEN(SOURCE!J2501)), "")&amp;
" | "&amp; IF(lookups!$K$2-LEN(SOURCE!I2501) &gt;= 0, REPT(" ",lookups!$K$2-LEN(SOURCE!I2501)), "")&amp;
      SOURCE!K2501&amp;      IF(lookups!$L$2-LEN(SOURCE!K2501) &gt;= 0, REPT(" ",lookups!$M$2-LEN(SOURCE!K2501)), "")&amp;
" | "&amp; SOURCE!L2501&amp;      IF(lookups!$O$2-LEN(SOURCE!L2501) &gt;= 0, REPT(" ",lookups!$O$2-LEN(SOURCE!L2501)), "")&amp;
" | "&amp; SOURCE!M2501&amp;      IF(lookups!$P$2-LEN(SOURCE!M2501) &gt;= 0, REPT(" ",lookups!$P$2-LEN(SOURCE!M2501)), "")&amp;
      "},"&amp;IF(SOURCE!O2501&lt;&gt;"",""&amp;SOURCE!O2501,"")
 )
)
)</f>
        <v/>
      </c>
    </row>
    <row r="2465" spans="1:1" hidden="1">
      <c r="A2465" s="80" t="str">
        <f>IF(AND(OR(SOURCE!A2502="",ISBLANK(SOURCE!A2502)),SOURCE!B2502&gt;0),IF(ISBLANK(SOURCE!C2502),"",SOURCE!C2502),
IF(SOURCE!B2502&lt;0,VLOOKUP(SOURCE!B2502,lookups!A$1:B$25,2,0),
  IF(ISBLANK(SOURCE!B2502),
    "",
    "/* "&amp;TEXT(SOURCE!B2502,"???0")&amp;" *"&amp;
      SOURCE!C2502&amp;", "&amp; IF(lookups!$E$2-LEN(SOURCE!C2502) &gt;= 0, REPT(" ",lookups!$E$2-LEN(SOURCE!C2502)), "")&amp;
      SOURCE!D2502&amp;", "&amp; IF(lookups!$F$2-LEN(SOURCE!D2502) &gt;= 0, REPT(" ",lookups!$F$2-LEN(SOURCE!D2502)), "")&amp;
      SOURCE!E2502&amp;", "&amp; IF(lookups!$G$2-LEN(SOURCE!E2502) &gt;=0, REPT(" ",lookups!$G$2-LEN(SOURCE!E2502)), "")&amp;
      SOURCE!F2502&amp;", "&amp; IF(lookups!$H$2-LEN(SOURCE!F2502) &gt;= 0, REPT(" ",lookups!$H$2-LEN(SOURCE!F2502)+2), "")&amp;"("&amp;
      SUBSTITUTE(TEXT(SOURCE!G2502,"??0"),"  ","")&amp;" &lt;&lt; TAM_MAX_BITS) |"&amp; IF(lookups!$I$2-3 &gt;= 0, REPT(" ",MAX(1,lookups!$I$2-5+4+1-1-LEN(  IF(ISTEXT(SOURCE!H2502),SOURCE!H2502,  SUBSTITUTE(SUBSTITUTE(TEXT(SOURCE!H2502,"????0"),"  ","")," ",""))   ))), "")&amp;
       IF(ISTEXT(SOURCE!H2502),SOURCE!H2502, SUBSTITUTE(SUBSTITUTE(TEXT(SOURCE!H2502,"????0"),"  ","")," ",""))   &amp;","&amp; IF(lookups!$J$2-3 &gt;= 0, REPT(" ",lookups!$J$2-3-5), "")&amp;
      SOURCE!I2502&amp;
" | "&amp; IF(lookups!$K$2-LEN(SOURCE!I2502) &gt;= 0, REPT(" ",lookups!$K$2-LEN(SOURCE!I2502)), "")&amp;
      SOURCE!J2502&amp;      IF(lookups!$L$2-LEN(SOURCE!J2502) &gt;= 0, REPT(" ",lookups!$L$2-LEN(SOURCE!J2502)), "")&amp;
" | "&amp; IF(lookups!$K$2-LEN(SOURCE!I2502) &gt;= 0, REPT(" ",lookups!$K$2-LEN(SOURCE!I2502)), "")&amp;
      SOURCE!K2502&amp;      IF(lookups!$L$2-LEN(SOURCE!K2502) &gt;= 0, REPT(" ",lookups!$M$2-LEN(SOURCE!K2502)), "")&amp;
" | "&amp; SOURCE!L2502&amp;      IF(lookups!$O$2-LEN(SOURCE!L2502) &gt;= 0, REPT(" ",lookups!$O$2-LEN(SOURCE!L2502)), "")&amp;
" | "&amp; SOURCE!M2502&amp;      IF(lookups!$P$2-LEN(SOURCE!M2502) &gt;= 0, REPT(" ",lookups!$P$2-LEN(SOURCE!M2502)), "")&amp;
      "},"&amp;IF(SOURCE!O2502&lt;&gt;"",""&amp;SOURCE!O2502,"")
 )
)
)</f>
        <v/>
      </c>
    </row>
    <row r="2466" spans="1:1" hidden="1">
      <c r="A2466" s="80" t="str">
        <f>IF(AND(OR(SOURCE!A2503="",ISBLANK(SOURCE!A2503)),SOURCE!B2503&gt;0),IF(ISBLANK(SOURCE!C2503),"",SOURCE!C2503),
IF(SOURCE!B2503&lt;0,VLOOKUP(SOURCE!B2503,lookups!A$1:B$25,2,0),
  IF(ISBLANK(SOURCE!B2503),
    "",
    "/* "&amp;TEXT(SOURCE!B2503,"???0")&amp;" *"&amp;
      SOURCE!C2503&amp;", "&amp; IF(lookups!$E$2-LEN(SOURCE!C2503) &gt;= 0, REPT(" ",lookups!$E$2-LEN(SOURCE!C2503)), "")&amp;
      SOURCE!D2503&amp;", "&amp; IF(lookups!$F$2-LEN(SOURCE!D2503) &gt;= 0, REPT(" ",lookups!$F$2-LEN(SOURCE!D2503)), "")&amp;
      SOURCE!E2503&amp;", "&amp; IF(lookups!$G$2-LEN(SOURCE!E2503) &gt;=0, REPT(" ",lookups!$G$2-LEN(SOURCE!E2503)), "")&amp;
      SOURCE!F2503&amp;", "&amp; IF(lookups!$H$2-LEN(SOURCE!F2503) &gt;= 0, REPT(" ",lookups!$H$2-LEN(SOURCE!F2503)+2), "")&amp;"("&amp;
      SUBSTITUTE(TEXT(SOURCE!G2503,"??0"),"  ","")&amp;" &lt;&lt; TAM_MAX_BITS) |"&amp; IF(lookups!$I$2-3 &gt;= 0, REPT(" ",MAX(1,lookups!$I$2-5+4+1-1-LEN(  IF(ISTEXT(SOURCE!H2503),SOURCE!H2503,  SUBSTITUTE(SUBSTITUTE(TEXT(SOURCE!H2503,"????0"),"  ","")," ",""))   ))), "")&amp;
       IF(ISTEXT(SOURCE!H2503),SOURCE!H2503, SUBSTITUTE(SUBSTITUTE(TEXT(SOURCE!H2503,"????0"),"  ","")," ",""))   &amp;","&amp; IF(lookups!$J$2-3 &gt;= 0, REPT(" ",lookups!$J$2-3-5), "")&amp;
      SOURCE!I2503&amp;
" | "&amp; IF(lookups!$K$2-LEN(SOURCE!I2503) &gt;= 0, REPT(" ",lookups!$K$2-LEN(SOURCE!I2503)), "")&amp;
      SOURCE!J2503&amp;      IF(lookups!$L$2-LEN(SOURCE!J2503) &gt;= 0, REPT(" ",lookups!$L$2-LEN(SOURCE!J2503)), "")&amp;
" | "&amp; IF(lookups!$K$2-LEN(SOURCE!I2503) &gt;= 0, REPT(" ",lookups!$K$2-LEN(SOURCE!I2503)), "")&amp;
      SOURCE!K2503&amp;      IF(lookups!$L$2-LEN(SOURCE!K2503) &gt;= 0, REPT(" ",lookups!$M$2-LEN(SOURCE!K2503)), "")&amp;
" | "&amp; SOURCE!L2503&amp;      IF(lookups!$O$2-LEN(SOURCE!L2503) &gt;= 0, REPT(" ",lookups!$O$2-LEN(SOURCE!L2503)), "")&amp;
" | "&amp; SOURCE!M2503&amp;      IF(lookups!$P$2-LEN(SOURCE!M2503) &gt;= 0, REPT(" ",lookups!$P$2-LEN(SOURCE!M2503)), "")&amp;
      "},"&amp;IF(SOURCE!O2503&lt;&gt;"",""&amp;SOURCE!O2503,"")
 )
)
)</f>
        <v/>
      </c>
    </row>
    <row r="2467" spans="1:1" hidden="1">
      <c r="A2467" s="80" t="str">
        <f>IF(AND(OR(SOURCE!A2504="",ISBLANK(SOURCE!A2504)),SOURCE!B2504&gt;0),IF(ISBLANK(SOURCE!C2504),"",SOURCE!C2504),
IF(SOURCE!B2504&lt;0,VLOOKUP(SOURCE!B2504,lookups!A$1:B$25,2,0),
  IF(ISBLANK(SOURCE!B2504),
    "",
    "/* "&amp;TEXT(SOURCE!B2504,"???0")&amp;" *"&amp;
      SOURCE!C2504&amp;", "&amp; IF(lookups!$E$2-LEN(SOURCE!C2504) &gt;= 0, REPT(" ",lookups!$E$2-LEN(SOURCE!C2504)), "")&amp;
      SOURCE!D2504&amp;", "&amp; IF(lookups!$F$2-LEN(SOURCE!D2504) &gt;= 0, REPT(" ",lookups!$F$2-LEN(SOURCE!D2504)), "")&amp;
      SOURCE!E2504&amp;", "&amp; IF(lookups!$G$2-LEN(SOURCE!E2504) &gt;=0, REPT(" ",lookups!$G$2-LEN(SOURCE!E2504)), "")&amp;
      SOURCE!F2504&amp;", "&amp; IF(lookups!$H$2-LEN(SOURCE!F2504) &gt;= 0, REPT(" ",lookups!$H$2-LEN(SOURCE!F2504)+2), "")&amp;"("&amp;
      SUBSTITUTE(TEXT(SOURCE!G2504,"??0"),"  ","")&amp;" &lt;&lt; TAM_MAX_BITS) |"&amp; IF(lookups!$I$2-3 &gt;= 0, REPT(" ",MAX(1,lookups!$I$2-5+4+1-1-LEN(  IF(ISTEXT(SOURCE!H2504),SOURCE!H2504,  SUBSTITUTE(SUBSTITUTE(TEXT(SOURCE!H2504,"????0"),"  ","")," ",""))   ))), "")&amp;
       IF(ISTEXT(SOURCE!H2504),SOURCE!H2504, SUBSTITUTE(SUBSTITUTE(TEXT(SOURCE!H2504,"????0"),"  ","")," ",""))   &amp;","&amp; IF(lookups!$J$2-3 &gt;= 0, REPT(" ",lookups!$J$2-3-5), "")&amp;
      SOURCE!I2504&amp;
" | "&amp; IF(lookups!$K$2-LEN(SOURCE!I2504) &gt;= 0, REPT(" ",lookups!$K$2-LEN(SOURCE!I2504)), "")&amp;
      SOURCE!J2504&amp;      IF(lookups!$L$2-LEN(SOURCE!J2504) &gt;= 0, REPT(" ",lookups!$L$2-LEN(SOURCE!J2504)), "")&amp;
" | "&amp; IF(lookups!$K$2-LEN(SOURCE!I2504) &gt;= 0, REPT(" ",lookups!$K$2-LEN(SOURCE!I2504)), "")&amp;
      SOURCE!K2504&amp;      IF(lookups!$L$2-LEN(SOURCE!K2504) &gt;= 0, REPT(" ",lookups!$M$2-LEN(SOURCE!K2504)), "")&amp;
" | "&amp; SOURCE!L2504&amp;      IF(lookups!$O$2-LEN(SOURCE!L2504) &gt;= 0, REPT(" ",lookups!$O$2-LEN(SOURCE!L2504)), "")&amp;
" | "&amp; SOURCE!M2504&amp;      IF(lookups!$P$2-LEN(SOURCE!M2504) &gt;= 0, REPT(" ",lookups!$P$2-LEN(SOURCE!M2504)), "")&amp;
      "},"&amp;IF(SOURCE!O2504&lt;&gt;"",""&amp;SOURCE!O2504,"")
 )
)
)</f>
        <v/>
      </c>
    </row>
    <row r="2468" spans="1:1" hidden="1">
      <c r="A2468" s="80" t="str">
        <f>IF(AND(OR(SOURCE!A2505="",ISBLANK(SOURCE!A2505)),SOURCE!B2505&gt;0),IF(ISBLANK(SOURCE!C2505),"",SOURCE!C2505),
IF(SOURCE!B2505&lt;0,VLOOKUP(SOURCE!B2505,lookups!A$1:B$25,2,0),
  IF(ISBLANK(SOURCE!B2505),
    "",
    "/* "&amp;TEXT(SOURCE!B2505,"???0")&amp;" *"&amp;
      SOURCE!C2505&amp;", "&amp; IF(lookups!$E$2-LEN(SOURCE!C2505) &gt;= 0, REPT(" ",lookups!$E$2-LEN(SOURCE!C2505)), "")&amp;
      SOURCE!D2505&amp;", "&amp; IF(lookups!$F$2-LEN(SOURCE!D2505) &gt;= 0, REPT(" ",lookups!$F$2-LEN(SOURCE!D2505)), "")&amp;
      SOURCE!E2505&amp;", "&amp; IF(lookups!$G$2-LEN(SOURCE!E2505) &gt;=0, REPT(" ",lookups!$G$2-LEN(SOURCE!E2505)), "")&amp;
      SOURCE!F2505&amp;", "&amp; IF(lookups!$H$2-LEN(SOURCE!F2505) &gt;= 0, REPT(" ",lookups!$H$2-LEN(SOURCE!F2505)+2), "")&amp;"("&amp;
      SUBSTITUTE(TEXT(SOURCE!G2505,"??0"),"  ","")&amp;" &lt;&lt; TAM_MAX_BITS) |"&amp; IF(lookups!$I$2-3 &gt;= 0, REPT(" ",MAX(1,lookups!$I$2-5+4+1-1-LEN(  IF(ISTEXT(SOURCE!H2505),SOURCE!H2505,  SUBSTITUTE(SUBSTITUTE(TEXT(SOURCE!H2505,"????0"),"  ","")," ",""))   ))), "")&amp;
       IF(ISTEXT(SOURCE!H2505),SOURCE!H2505, SUBSTITUTE(SUBSTITUTE(TEXT(SOURCE!H2505,"????0"),"  ","")," ",""))   &amp;","&amp; IF(lookups!$J$2-3 &gt;= 0, REPT(" ",lookups!$J$2-3-5), "")&amp;
      SOURCE!I2505&amp;
" | "&amp; IF(lookups!$K$2-LEN(SOURCE!I2505) &gt;= 0, REPT(" ",lookups!$K$2-LEN(SOURCE!I2505)), "")&amp;
      SOURCE!J2505&amp;      IF(lookups!$L$2-LEN(SOURCE!J2505) &gt;= 0, REPT(" ",lookups!$L$2-LEN(SOURCE!J2505)), "")&amp;
" | "&amp; IF(lookups!$K$2-LEN(SOURCE!I2505) &gt;= 0, REPT(" ",lookups!$K$2-LEN(SOURCE!I2505)), "")&amp;
      SOURCE!K2505&amp;      IF(lookups!$L$2-LEN(SOURCE!K2505) &gt;= 0, REPT(" ",lookups!$M$2-LEN(SOURCE!K2505)), "")&amp;
" | "&amp; SOURCE!L2505&amp;      IF(lookups!$O$2-LEN(SOURCE!L2505) &gt;= 0, REPT(" ",lookups!$O$2-LEN(SOURCE!L2505)), "")&amp;
" | "&amp; SOURCE!M2505&amp;      IF(lookups!$P$2-LEN(SOURCE!M2505) &gt;= 0, REPT(" ",lookups!$P$2-LEN(SOURCE!M2505)), "")&amp;
      "},"&amp;IF(SOURCE!O2505&lt;&gt;"",""&amp;SOURCE!O2505,"")
 )
)
)</f>
        <v/>
      </c>
    </row>
    <row r="2469" spans="1:1" hidden="1">
      <c r="A2469" s="80" t="str">
        <f>IF(AND(OR(SOURCE!A2506="",ISBLANK(SOURCE!A2506)),SOURCE!B2506&gt;0),IF(ISBLANK(SOURCE!C2506),"",SOURCE!C2506),
IF(SOURCE!B2506&lt;0,VLOOKUP(SOURCE!B2506,lookups!A$1:B$25,2,0),
  IF(ISBLANK(SOURCE!B2506),
    "",
    "/* "&amp;TEXT(SOURCE!B2506,"???0")&amp;" *"&amp;
      SOURCE!C2506&amp;", "&amp; IF(lookups!$E$2-LEN(SOURCE!C2506) &gt;= 0, REPT(" ",lookups!$E$2-LEN(SOURCE!C2506)), "")&amp;
      SOURCE!D2506&amp;", "&amp; IF(lookups!$F$2-LEN(SOURCE!D2506) &gt;= 0, REPT(" ",lookups!$F$2-LEN(SOURCE!D2506)), "")&amp;
      SOURCE!E2506&amp;", "&amp; IF(lookups!$G$2-LEN(SOURCE!E2506) &gt;=0, REPT(" ",lookups!$G$2-LEN(SOURCE!E2506)), "")&amp;
      SOURCE!F2506&amp;", "&amp; IF(lookups!$H$2-LEN(SOURCE!F2506) &gt;= 0, REPT(" ",lookups!$H$2-LEN(SOURCE!F2506)+2), "")&amp;"("&amp;
      SUBSTITUTE(TEXT(SOURCE!G2506,"??0"),"  ","")&amp;" &lt;&lt; TAM_MAX_BITS) |"&amp; IF(lookups!$I$2-3 &gt;= 0, REPT(" ",MAX(1,lookups!$I$2-5+4+1-1-LEN(  IF(ISTEXT(SOURCE!H2506),SOURCE!H2506,  SUBSTITUTE(SUBSTITUTE(TEXT(SOURCE!H2506,"????0"),"  ","")," ",""))   ))), "")&amp;
       IF(ISTEXT(SOURCE!H2506),SOURCE!H2506, SUBSTITUTE(SUBSTITUTE(TEXT(SOURCE!H2506,"????0"),"  ","")," ",""))   &amp;","&amp; IF(lookups!$J$2-3 &gt;= 0, REPT(" ",lookups!$J$2-3-5), "")&amp;
      SOURCE!I2506&amp;
" | "&amp; IF(lookups!$K$2-LEN(SOURCE!I2506) &gt;= 0, REPT(" ",lookups!$K$2-LEN(SOURCE!I2506)), "")&amp;
      SOURCE!J2506&amp;      IF(lookups!$L$2-LEN(SOURCE!J2506) &gt;= 0, REPT(" ",lookups!$L$2-LEN(SOURCE!J2506)), "")&amp;
" | "&amp; IF(lookups!$K$2-LEN(SOURCE!I2506) &gt;= 0, REPT(" ",lookups!$K$2-LEN(SOURCE!I2506)), "")&amp;
      SOURCE!K2506&amp;      IF(lookups!$L$2-LEN(SOURCE!K2506) &gt;= 0, REPT(" ",lookups!$M$2-LEN(SOURCE!K2506)), "")&amp;
" | "&amp; SOURCE!L2506&amp;      IF(lookups!$O$2-LEN(SOURCE!L2506) &gt;= 0, REPT(" ",lookups!$O$2-LEN(SOURCE!L2506)), "")&amp;
" | "&amp; SOURCE!M2506&amp;      IF(lookups!$P$2-LEN(SOURCE!M2506) &gt;= 0, REPT(" ",lookups!$P$2-LEN(SOURCE!M2506)), "")&amp;
      "},"&amp;IF(SOURCE!O2506&lt;&gt;"",""&amp;SOURCE!O2506,"")
 )
)
)</f>
        <v/>
      </c>
    </row>
    <row r="2470" spans="1:1" hidden="1">
      <c r="A2470" s="80" t="str">
        <f>IF(AND(OR(SOURCE!A2507="",ISBLANK(SOURCE!A2507)),SOURCE!B2507&gt;0),IF(ISBLANK(SOURCE!C2507),"",SOURCE!C2507),
IF(SOURCE!B2507&lt;0,VLOOKUP(SOURCE!B2507,lookups!A$1:B$25,2,0),
  IF(ISBLANK(SOURCE!B2507),
    "",
    "/* "&amp;TEXT(SOURCE!B2507,"???0")&amp;" *"&amp;
      SOURCE!C2507&amp;", "&amp; IF(lookups!$E$2-LEN(SOURCE!C2507) &gt;= 0, REPT(" ",lookups!$E$2-LEN(SOURCE!C2507)), "")&amp;
      SOURCE!D2507&amp;", "&amp; IF(lookups!$F$2-LEN(SOURCE!D2507) &gt;= 0, REPT(" ",lookups!$F$2-LEN(SOURCE!D2507)), "")&amp;
      SOURCE!E2507&amp;", "&amp; IF(lookups!$G$2-LEN(SOURCE!E2507) &gt;=0, REPT(" ",lookups!$G$2-LEN(SOURCE!E2507)), "")&amp;
      SOURCE!F2507&amp;", "&amp; IF(lookups!$H$2-LEN(SOURCE!F2507) &gt;= 0, REPT(" ",lookups!$H$2-LEN(SOURCE!F2507)+2), "")&amp;"("&amp;
      SUBSTITUTE(TEXT(SOURCE!G2507,"??0"),"  ","")&amp;" &lt;&lt; TAM_MAX_BITS) |"&amp; IF(lookups!$I$2-3 &gt;= 0, REPT(" ",MAX(1,lookups!$I$2-5+4+1-1-LEN(  IF(ISTEXT(SOURCE!H2507),SOURCE!H2507,  SUBSTITUTE(SUBSTITUTE(TEXT(SOURCE!H2507,"????0"),"  ","")," ",""))   ))), "")&amp;
       IF(ISTEXT(SOURCE!H2507),SOURCE!H2507, SUBSTITUTE(SUBSTITUTE(TEXT(SOURCE!H2507,"????0"),"  ","")," ",""))   &amp;","&amp; IF(lookups!$J$2-3 &gt;= 0, REPT(" ",lookups!$J$2-3-5), "")&amp;
      SOURCE!I2507&amp;
" | "&amp; IF(lookups!$K$2-LEN(SOURCE!I2507) &gt;= 0, REPT(" ",lookups!$K$2-LEN(SOURCE!I2507)), "")&amp;
      SOURCE!J2507&amp;      IF(lookups!$L$2-LEN(SOURCE!J2507) &gt;= 0, REPT(" ",lookups!$L$2-LEN(SOURCE!J2507)), "")&amp;
" | "&amp; IF(lookups!$K$2-LEN(SOURCE!I2507) &gt;= 0, REPT(" ",lookups!$K$2-LEN(SOURCE!I2507)), "")&amp;
      SOURCE!K2507&amp;      IF(lookups!$L$2-LEN(SOURCE!K2507) &gt;= 0, REPT(" ",lookups!$M$2-LEN(SOURCE!K2507)), "")&amp;
" | "&amp; SOURCE!L2507&amp;      IF(lookups!$O$2-LEN(SOURCE!L2507) &gt;= 0, REPT(" ",lookups!$O$2-LEN(SOURCE!L2507)), "")&amp;
" | "&amp; SOURCE!M2507&amp;      IF(lookups!$P$2-LEN(SOURCE!M2507) &gt;= 0, REPT(" ",lookups!$P$2-LEN(SOURCE!M2507)), "")&amp;
      "},"&amp;IF(SOURCE!O2507&lt;&gt;"",""&amp;SOURCE!O2507,"")
 )
)
)</f>
        <v/>
      </c>
    </row>
    <row r="2471" spans="1:1" hidden="1">
      <c r="A2471" s="80" t="str">
        <f>IF(AND(OR(SOURCE!A2508="",ISBLANK(SOURCE!A2508)),SOURCE!B2508&gt;0),IF(ISBLANK(SOURCE!C2508),"",SOURCE!C2508),
IF(SOURCE!B2508&lt;0,VLOOKUP(SOURCE!B2508,lookups!A$1:B$25,2,0),
  IF(ISBLANK(SOURCE!B2508),
    "",
    "/* "&amp;TEXT(SOURCE!B2508,"???0")&amp;" *"&amp;
      SOURCE!C2508&amp;", "&amp; IF(lookups!$E$2-LEN(SOURCE!C2508) &gt;= 0, REPT(" ",lookups!$E$2-LEN(SOURCE!C2508)), "")&amp;
      SOURCE!D2508&amp;", "&amp; IF(lookups!$F$2-LEN(SOURCE!D2508) &gt;= 0, REPT(" ",lookups!$F$2-LEN(SOURCE!D2508)), "")&amp;
      SOURCE!E2508&amp;", "&amp; IF(lookups!$G$2-LEN(SOURCE!E2508) &gt;=0, REPT(" ",lookups!$G$2-LEN(SOURCE!E2508)), "")&amp;
      SOURCE!F2508&amp;", "&amp; IF(lookups!$H$2-LEN(SOURCE!F2508) &gt;= 0, REPT(" ",lookups!$H$2-LEN(SOURCE!F2508)+2), "")&amp;"("&amp;
      SUBSTITUTE(TEXT(SOURCE!G2508,"??0"),"  ","")&amp;" &lt;&lt; TAM_MAX_BITS) |"&amp; IF(lookups!$I$2-3 &gt;= 0, REPT(" ",MAX(1,lookups!$I$2-5+4+1-1-LEN(  IF(ISTEXT(SOURCE!H2508),SOURCE!H2508,  SUBSTITUTE(SUBSTITUTE(TEXT(SOURCE!H2508,"????0"),"  ","")," ",""))   ))), "")&amp;
       IF(ISTEXT(SOURCE!H2508),SOURCE!H2508, SUBSTITUTE(SUBSTITUTE(TEXT(SOURCE!H2508,"????0"),"  ","")," ",""))   &amp;","&amp; IF(lookups!$J$2-3 &gt;= 0, REPT(" ",lookups!$J$2-3-5), "")&amp;
      SOURCE!I2508&amp;
" | "&amp; IF(lookups!$K$2-LEN(SOURCE!I2508) &gt;= 0, REPT(" ",lookups!$K$2-LEN(SOURCE!I2508)), "")&amp;
      SOURCE!J2508&amp;      IF(lookups!$L$2-LEN(SOURCE!J2508) &gt;= 0, REPT(" ",lookups!$L$2-LEN(SOURCE!J2508)), "")&amp;
" | "&amp; IF(lookups!$K$2-LEN(SOURCE!I2508) &gt;= 0, REPT(" ",lookups!$K$2-LEN(SOURCE!I2508)), "")&amp;
      SOURCE!K2508&amp;      IF(lookups!$L$2-LEN(SOURCE!K2508) &gt;= 0, REPT(" ",lookups!$M$2-LEN(SOURCE!K2508)), "")&amp;
" | "&amp; SOURCE!L2508&amp;      IF(lookups!$O$2-LEN(SOURCE!L2508) &gt;= 0, REPT(" ",lookups!$O$2-LEN(SOURCE!L2508)), "")&amp;
" | "&amp; SOURCE!M2508&amp;      IF(lookups!$P$2-LEN(SOURCE!M2508) &gt;= 0, REPT(" ",lookups!$P$2-LEN(SOURCE!M2508)), "")&amp;
      "},"&amp;IF(SOURCE!O2508&lt;&gt;"",""&amp;SOURCE!O2508,"")
 )
)
)</f>
        <v/>
      </c>
    </row>
    <row r="2472" spans="1:1" hidden="1">
      <c r="A2472" s="80" t="str">
        <f>IF(AND(OR(SOURCE!A2509="",ISBLANK(SOURCE!A2509)),SOURCE!B2509&gt;0),IF(ISBLANK(SOURCE!C2509),"",SOURCE!C2509),
IF(SOURCE!B2509&lt;0,VLOOKUP(SOURCE!B2509,lookups!A$1:B$25,2,0),
  IF(ISBLANK(SOURCE!B2509),
    "",
    "/* "&amp;TEXT(SOURCE!B2509,"???0")&amp;" *"&amp;
      SOURCE!C2509&amp;", "&amp; IF(lookups!$E$2-LEN(SOURCE!C2509) &gt;= 0, REPT(" ",lookups!$E$2-LEN(SOURCE!C2509)), "")&amp;
      SOURCE!D2509&amp;", "&amp; IF(lookups!$F$2-LEN(SOURCE!D2509) &gt;= 0, REPT(" ",lookups!$F$2-LEN(SOURCE!D2509)), "")&amp;
      SOURCE!E2509&amp;", "&amp; IF(lookups!$G$2-LEN(SOURCE!E2509) &gt;=0, REPT(" ",lookups!$G$2-LEN(SOURCE!E2509)), "")&amp;
      SOURCE!F2509&amp;", "&amp; IF(lookups!$H$2-LEN(SOURCE!F2509) &gt;= 0, REPT(" ",lookups!$H$2-LEN(SOURCE!F2509)+2), "")&amp;"("&amp;
      SUBSTITUTE(TEXT(SOURCE!G2509,"??0"),"  ","")&amp;" &lt;&lt; TAM_MAX_BITS) |"&amp; IF(lookups!$I$2-3 &gt;= 0, REPT(" ",MAX(1,lookups!$I$2-5+4+1-1-LEN(  IF(ISTEXT(SOURCE!H2509),SOURCE!H2509,  SUBSTITUTE(SUBSTITUTE(TEXT(SOURCE!H2509,"????0"),"  ","")," ",""))   ))), "")&amp;
       IF(ISTEXT(SOURCE!H2509),SOURCE!H2509, SUBSTITUTE(SUBSTITUTE(TEXT(SOURCE!H2509,"????0"),"  ","")," ",""))   &amp;","&amp; IF(lookups!$J$2-3 &gt;= 0, REPT(" ",lookups!$J$2-3-5), "")&amp;
      SOURCE!I2509&amp;
" | "&amp; IF(lookups!$K$2-LEN(SOURCE!I2509) &gt;= 0, REPT(" ",lookups!$K$2-LEN(SOURCE!I2509)), "")&amp;
      SOURCE!J2509&amp;      IF(lookups!$L$2-LEN(SOURCE!J2509) &gt;= 0, REPT(" ",lookups!$L$2-LEN(SOURCE!J2509)), "")&amp;
" | "&amp; IF(lookups!$K$2-LEN(SOURCE!I2509) &gt;= 0, REPT(" ",lookups!$K$2-LEN(SOURCE!I2509)), "")&amp;
      SOURCE!K2509&amp;      IF(lookups!$L$2-LEN(SOURCE!K2509) &gt;= 0, REPT(" ",lookups!$M$2-LEN(SOURCE!K2509)), "")&amp;
" | "&amp; SOURCE!L2509&amp;      IF(lookups!$O$2-LEN(SOURCE!L2509) &gt;= 0, REPT(" ",lookups!$O$2-LEN(SOURCE!L2509)), "")&amp;
" | "&amp; SOURCE!M2509&amp;      IF(lookups!$P$2-LEN(SOURCE!M2509) &gt;= 0, REPT(" ",lookups!$P$2-LEN(SOURCE!M2509)), "")&amp;
      "},"&amp;IF(SOURCE!O2509&lt;&gt;"",""&amp;SOURCE!O2509,"")
 )
)
)</f>
        <v/>
      </c>
    </row>
    <row r="2473" spans="1:1" hidden="1">
      <c r="A2473" s="80" t="str">
        <f>IF(AND(OR(SOURCE!A2510="",ISBLANK(SOURCE!A2510)),SOURCE!B2510&gt;0),IF(ISBLANK(SOURCE!C2510),"",SOURCE!C2510),
IF(SOURCE!B2510&lt;0,VLOOKUP(SOURCE!B2510,lookups!A$1:B$25,2,0),
  IF(ISBLANK(SOURCE!B2510),
    "",
    "/* "&amp;TEXT(SOURCE!B2510,"???0")&amp;" *"&amp;
      SOURCE!C2510&amp;", "&amp; IF(lookups!$E$2-LEN(SOURCE!C2510) &gt;= 0, REPT(" ",lookups!$E$2-LEN(SOURCE!C2510)), "")&amp;
      SOURCE!D2510&amp;", "&amp; IF(lookups!$F$2-LEN(SOURCE!D2510) &gt;= 0, REPT(" ",lookups!$F$2-LEN(SOURCE!D2510)), "")&amp;
      SOURCE!E2510&amp;", "&amp; IF(lookups!$G$2-LEN(SOURCE!E2510) &gt;=0, REPT(" ",lookups!$G$2-LEN(SOURCE!E2510)), "")&amp;
      SOURCE!F2510&amp;", "&amp; IF(lookups!$H$2-LEN(SOURCE!F2510) &gt;= 0, REPT(" ",lookups!$H$2-LEN(SOURCE!F2510)+2), "")&amp;"("&amp;
      SUBSTITUTE(TEXT(SOURCE!G2510,"??0"),"  ","")&amp;" &lt;&lt; TAM_MAX_BITS) |"&amp; IF(lookups!$I$2-3 &gt;= 0, REPT(" ",MAX(1,lookups!$I$2-5+4+1-1-LEN(  IF(ISTEXT(SOURCE!H2510),SOURCE!H2510,  SUBSTITUTE(SUBSTITUTE(TEXT(SOURCE!H2510,"????0"),"  ","")," ",""))   ))), "")&amp;
       IF(ISTEXT(SOURCE!H2510),SOURCE!H2510, SUBSTITUTE(SUBSTITUTE(TEXT(SOURCE!H2510,"????0"),"  ","")," ",""))   &amp;","&amp; IF(lookups!$J$2-3 &gt;= 0, REPT(" ",lookups!$J$2-3-5), "")&amp;
      SOURCE!I2510&amp;
" | "&amp; IF(lookups!$K$2-LEN(SOURCE!I2510) &gt;= 0, REPT(" ",lookups!$K$2-LEN(SOURCE!I2510)), "")&amp;
      SOURCE!J2510&amp;      IF(lookups!$L$2-LEN(SOURCE!J2510) &gt;= 0, REPT(" ",lookups!$L$2-LEN(SOURCE!J2510)), "")&amp;
" | "&amp; IF(lookups!$K$2-LEN(SOURCE!I2510) &gt;= 0, REPT(" ",lookups!$K$2-LEN(SOURCE!I2510)), "")&amp;
      SOURCE!K2510&amp;      IF(lookups!$L$2-LEN(SOURCE!K2510) &gt;= 0, REPT(" ",lookups!$M$2-LEN(SOURCE!K2510)), "")&amp;
" | "&amp; SOURCE!L2510&amp;      IF(lookups!$O$2-LEN(SOURCE!L2510) &gt;= 0, REPT(" ",lookups!$O$2-LEN(SOURCE!L2510)), "")&amp;
" | "&amp; SOURCE!M2510&amp;      IF(lookups!$P$2-LEN(SOURCE!M2510) &gt;= 0, REPT(" ",lookups!$P$2-LEN(SOURCE!M2510)), "")&amp;
      "},"&amp;IF(SOURCE!O2510&lt;&gt;"",""&amp;SOURCE!O2510,"")
 )
)
)</f>
        <v/>
      </c>
    </row>
    <row r="2474" spans="1:1" hidden="1">
      <c r="A2474" s="80" t="str">
        <f>IF(AND(OR(SOURCE!A2511="",ISBLANK(SOURCE!A2511)),SOURCE!B2511&gt;0),IF(ISBLANK(SOURCE!C2511),"",SOURCE!C2511),
IF(SOURCE!B2511&lt;0,VLOOKUP(SOURCE!B2511,lookups!A$1:B$25,2,0),
  IF(ISBLANK(SOURCE!B2511),
    "",
    "/* "&amp;TEXT(SOURCE!B2511,"???0")&amp;" *"&amp;
      SOURCE!C2511&amp;", "&amp; IF(lookups!$E$2-LEN(SOURCE!C2511) &gt;= 0, REPT(" ",lookups!$E$2-LEN(SOURCE!C2511)), "")&amp;
      SOURCE!D2511&amp;", "&amp; IF(lookups!$F$2-LEN(SOURCE!D2511) &gt;= 0, REPT(" ",lookups!$F$2-LEN(SOURCE!D2511)), "")&amp;
      SOURCE!E2511&amp;", "&amp; IF(lookups!$G$2-LEN(SOURCE!E2511) &gt;=0, REPT(" ",lookups!$G$2-LEN(SOURCE!E2511)), "")&amp;
      SOURCE!F2511&amp;", "&amp; IF(lookups!$H$2-LEN(SOURCE!F2511) &gt;= 0, REPT(" ",lookups!$H$2-LEN(SOURCE!F2511)+2), "")&amp;"("&amp;
      SUBSTITUTE(TEXT(SOURCE!G2511,"??0"),"  ","")&amp;" &lt;&lt; TAM_MAX_BITS) |"&amp; IF(lookups!$I$2-3 &gt;= 0, REPT(" ",MAX(1,lookups!$I$2-5+4+1-1-LEN(  IF(ISTEXT(SOURCE!H2511),SOURCE!H2511,  SUBSTITUTE(SUBSTITUTE(TEXT(SOURCE!H2511,"????0"),"  ","")," ",""))   ))), "")&amp;
       IF(ISTEXT(SOURCE!H2511),SOURCE!H2511, SUBSTITUTE(SUBSTITUTE(TEXT(SOURCE!H2511,"????0"),"  ","")," ",""))   &amp;","&amp; IF(lookups!$J$2-3 &gt;= 0, REPT(" ",lookups!$J$2-3-5), "")&amp;
      SOURCE!I2511&amp;
" | "&amp; IF(lookups!$K$2-LEN(SOURCE!I2511) &gt;= 0, REPT(" ",lookups!$K$2-LEN(SOURCE!I2511)), "")&amp;
      SOURCE!J2511&amp;      IF(lookups!$L$2-LEN(SOURCE!J2511) &gt;= 0, REPT(" ",lookups!$L$2-LEN(SOURCE!J2511)), "")&amp;
" | "&amp; IF(lookups!$K$2-LEN(SOURCE!I2511) &gt;= 0, REPT(" ",lookups!$K$2-LEN(SOURCE!I2511)), "")&amp;
      SOURCE!K2511&amp;      IF(lookups!$L$2-LEN(SOURCE!K2511) &gt;= 0, REPT(" ",lookups!$M$2-LEN(SOURCE!K2511)), "")&amp;
" | "&amp; SOURCE!L2511&amp;      IF(lookups!$O$2-LEN(SOURCE!L2511) &gt;= 0, REPT(" ",lookups!$O$2-LEN(SOURCE!L2511)), "")&amp;
" | "&amp; SOURCE!M2511&amp;      IF(lookups!$P$2-LEN(SOURCE!M2511) &gt;= 0, REPT(" ",lookups!$P$2-LEN(SOURCE!M2511)), "")&amp;
      "},"&amp;IF(SOURCE!O2511&lt;&gt;"",""&amp;SOURCE!O2511,"")
 )
)
)</f>
        <v/>
      </c>
    </row>
    <row r="2475" spans="1:1" hidden="1">
      <c r="A2475" s="80" t="str">
        <f>IF(AND(OR(SOURCE!A2512="",ISBLANK(SOURCE!A2512)),SOURCE!B2512&gt;0),IF(ISBLANK(SOURCE!C2512),"",SOURCE!C2512),
IF(SOURCE!B2512&lt;0,VLOOKUP(SOURCE!B2512,lookups!A$1:B$25,2,0),
  IF(ISBLANK(SOURCE!B2512),
    "",
    "/* "&amp;TEXT(SOURCE!B2512,"???0")&amp;" *"&amp;
      SOURCE!C2512&amp;", "&amp; IF(lookups!$E$2-LEN(SOURCE!C2512) &gt;= 0, REPT(" ",lookups!$E$2-LEN(SOURCE!C2512)), "")&amp;
      SOURCE!D2512&amp;", "&amp; IF(lookups!$F$2-LEN(SOURCE!D2512) &gt;= 0, REPT(" ",lookups!$F$2-LEN(SOURCE!D2512)), "")&amp;
      SOURCE!E2512&amp;", "&amp; IF(lookups!$G$2-LEN(SOURCE!E2512) &gt;=0, REPT(" ",lookups!$G$2-LEN(SOURCE!E2512)), "")&amp;
      SOURCE!F2512&amp;", "&amp; IF(lookups!$H$2-LEN(SOURCE!F2512) &gt;= 0, REPT(" ",lookups!$H$2-LEN(SOURCE!F2512)+2), "")&amp;"("&amp;
      SUBSTITUTE(TEXT(SOURCE!G2512,"??0"),"  ","")&amp;" &lt;&lt; TAM_MAX_BITS) |"&amp; IF(lookups!$I$2-3 &gt;= 0, REPT(" ",MAX(1,lookups!$I$2-5+4+1-1-LEN(  IF(ISTEXT(SOURCE!H2512),SOURCE!H2512,  SUBSTITUTE(SUBSTITUTE(TEXT(SOURCE!H2512,"????0"),"  ","")," ",""))   ))), "")&amp;
       IF(ISTEXT(SOURCE!H2512),SOURCE!H2512, SUBSTITUTE(SUBSTITUTE(TEXT(SOURCE!H2512,"????0"),"  ","")," ",""))   &amp;","&amp; IF(lookups!$J$2-3 &gt;= 0, REPT(" ",lookups!$J$2-3-5), "")&amp;
      SOURCE!I2512&amp;
" | "&amp; IF(lookups!$K$2-LEN(SOURCE!I2512) &gt;= 0, REPT(" ",lookups!$K$2-LEN(SOURCE!I2512)), "")&amp;
      SOURCE!J2512&amp;      IF(lookups!$L$2-LEN(SOURCE!J2512) &gt;= 0, REPT(" ",lookups!$L$2-LEN(SOURCE!J2512)), "")&amp;
" | "&amp; IF(lookups!$K$2-LEN(SOURCE!I2512) &gt;= 0, REPT(" ",lookups!$K$2-LEN(SOURCE!I2512)), "")&amp;
      SOURCE!K2512&amp;      IF(lookups!$L$2-LEN(SOURCE!K2512) &gt;= 0, REPT(" ",lookups!$M$2-LEN(SOURCE!K2512)), "")&amp;
" | "&amp; SOURCE!L2512&amp;      IF(lookups!$O$2-LEN(SOURCE!L2512) &gt;= 0, REPT(" ",lookups!$O$2-LEN(SOURCE!L2512)), "")&amp;
" | "&amp; SOURCE!M2512&amp;      IF(lookups!$P$2-LEN(SOURCE!M2512) &gt;= 0, REPT(" ",lookups!$P$2-LEN(SOURCE!M2512)), "")&amp;
      "},"&amp;IF(SOURCE!O2512&lt;&gt;"",""&amp;SOURCE!O2512,"")
 )
)
)</f>
        <v/>
      </c>
    </row>
    <row r="2476" spans="1:1" hidden="1">
      <c r="A2476" s="80" t="str">
        <f>IF(AND(OR(SOURCE!A2513="",ISBLANK(SOURCE!A2513)),SOURCE!B2513&gt;0),IF(ISBLANK(SOURCE!C2513),"",SOURCE!C2513),
IF(SOURCE!B2513&lt;0,VLOOKUP(SOURCE!B2513,lookups!A$1:B$25,2,0),
  IF(ISBLANK(SOURCE!B2513),
    "",
    "/* "&amp;TEXT(SOURCE!B2513,"???0")&amp;" *"&amp;
      SOURCE!C2513&amp;", "&amp; IF(lookups!$E$2-LEN(SOURCE!C2513) &gt;= 0, REPT(" ",lookups!$E$2-LEN(SOURCE!C2513)), "")&amp;
      SOURCE!D2513&amp;", "&amp; IF(lookups!$F$2-LEN(SOURCE!D2513) &gt;= 0, REPT(" ",lookups!$F$2-LEN(SOURCE!D2513)), "")&amp;
      SOURCE!E2513&amp;", "&amp; IF(lookups!$G$2-LEN(SOURCE!E2513) &gt;=0, REPT(" ",lookups!$G$2-LEN(SOURCE!E2513)), "")&amp;
      SOURCE!F2513&amp;", "&amp; IF(lookups!$H$2-LEN(SOURCE!F2513) &gt;= 0, REPT(" ",lookups!$H$2-LEN(SOURCE!F2513)+2), "")&amp;"("&amp;
      SUBSTITUTE(TEXT(SOURCE!G2513,"??0"),"  ","")&amp;" &lt;&lt; TAM_MAX_BITS) |"&amp; IF(lookups!$I$2-3 &gt;= 0, REPT(" ",MAX(1,lookups!$I$2-5+4+1-1-LEN(  IF(ISTEXT(SOURCE!H2513),SOURCE!H2513,  SUBSTITUTE(SUBSTITUTE(TEXT(SOURCE!H2513,"????0"),"  ","")," ",""))   ))), "")&amp;
       IF(ISTEXT(SOURCE!H2513),SOURCE!H2513, SUBSTITUTE(SUBSTITUTE(TEXT(SOURCE!H2513,"????0"),"  ","")," ",""))   &amp;","&amp; IF(lookups!$J$2-3 &gt;= 0, REPT(" ",lookups!$J$2-3-5), "")&amp;
      SOURCE!I2513&amp;
" | "&amp; IF(lookups!$K$2-LEN(SOURCE!I2513) &gt;= 0, REPT(" ",lookups!$K$2-LEN(SOURCE!I2513)), "")&amp;
      SOURCE!J2513&amp;      IF(lookups!$L$2-LEN(SOURCE!J2513) &gt;= 0, REPT(" ",lookups!$L$2-LEN(SOURCE!J2513)), "")&amp;
" | "&amp; IF(lookups!$K$2-LEN(SOURCE!I2513) &gt;= 0, REPT(" ",lookups!$K$2-LEN(SOURCE!I2513)), "")&amp;
      SOURCE!K2513&amp;      IF(lookups!$L$2-LEN(SOURCE!K2513) &gt;= 0, REPT(" ",lookups!$M$2-LEN(SOURCE!K2513)), "")&amp;
" | "&amp; SOURCE!L2513&amp;      IF(lookups!$O$2-LEN(SOURCE!L2513) &gt;= 0, REPT(" ",lookups!$O$2-LEN(SOURCE!L2513)), "")&amp;
" | "&amp; SOURCE!M2513&amp;      IF(lookups!$P$2-LEN(SOURCE!M2513) &gt;= 0, REPT(" ",lookups!$P$2-LEN(SOURCE!M2513)), "")&amp;
      "},"&amp;IF(SOURCE!O2513&lt;&gt;"",""&amp;SOURCE!O2513,"")
 )
)
)</f>
        <v/>
      </c>
    </row>
    <row r="2477" spans="1:1" hidden="1">
      <c r="A2477" s="80" t="str">
        <f>IF(AND(OR(SOURCE!A2514="",ISBLANK(SOURCE!A2514)),SOURCE!B2514&gt;0),IF(ISBLANK(SOURCE!C2514),"",SOURCE!C2514),
IF(SOURCE!B2514&lt;0,VLOOKUP(SOURCE!B2514,lookups!A$1:B$25,2,0),
  IF(ISBLANK(SOURCE!B2514),
    "",
    "/* "&amp;TEXT(SOURCE!B2514,"???0")&amp;" *"&amp;
      SOURCE!C2514&amp;", "&amp; IF(lookups!$E$2-LEN(SOURCE!C2514) &gt;= 0, REPT(" ",lookups!$E$2-LEN(SOURCE!C2514)), "")&amp;
      SOURCE!D2514&amp;", "&amp; IF(lookups!$F$2-LEN(SOURCE!D2514) &gt;= 0, REPT(" ",lookups!$F$2-LEN(SOURCE!D2514)), "")&amp;
      SOURCE!E2514&amp;", "&amp; IF(lookups!$G$2-LEN(SOURCE!E2514) &gt;=0, REPT(" ",lookups!$G$2-LEN(SOURCE!E2514)), "")&amp;
      SOURCE!F2514&amp;", "&amp; IF(lookups!$H$2-LEN(SOURCE!F2514) &gt;= 0, REPT(" ",lookups!$H$2-LEN(SOURCE!F2514)+2), "")&amp;"("&amp;
      SUBSTITUTE(TEXT(SOURCE!G2514,"??0"),"  ","")&amp;" &lt;&lt; TAM_MAX_BITS) |"&amp; IF(lookups!$I$2-3 &gt;= 0, REPT(" ",MAX(1,lookups!$I$2-5+4+1-1-LEN(  IF(ISTEXT(SOURCE!H2514),SOURCE!H2514,  SUBSTITUTE(SUBSTITUTE(TEXT(SOURCE!H2514,"????0"),"  ","")," ",""))   ))), "")&amp;
       IF(ISTEXT(SOURCE!H2514),SOURCE!H2514, SUBSTITUTE(SUBSTITUTE(TEXT(SOURCE!H2514,"????0"),"  ","")," ",""))   &amp;","&amp; IF(lookups!$J$2-3 &gt;= 0, REPT(" ",lookups!$J$2-3-5), "")&amp;
      SOURCE!I2514&amp;
" | "&amp; IF(lookups!$K$2-LEN(SOURCE!I2514) &gt;= 0, REPT(" ",lookups!$K$2-LEN(SOURCE!I2514)), "")&amp;
      SOURCE!J2514&amp;      IF(lookups!$L$2-LEN(SOURCE!J2514) &gt;= 0, REPT(" ",lookups!$L$2-LEN(SOURCE!J2514)), "")&amp;
" | "&amp; IF(lookups!$K$2-LEN(SOURCE!I2514) &gt;= 0, REPT(" ",lookups!$K$2-LEN(SOURCE!I2514)), "")&amp;
      SOURCE!K2514&amp;      IF(lookups!$L$2-LEN(SOURCE!K2514) &gt;= 0, REPT(" ",lookups!$M$2-LEN(SOURCE!K2514)), "")&amp;
" | "&amp; SOURCE!L2514&amp;      IF(lookups!$O$2-LEN(SOURCE!L2514) &gt;= 0, REPT(" ",lookups!$O$2-LEN(SOURCE!L2514)), "")&amp;
" | "&amp; SOURCE!M2514&amp;      IF(lookups!$P$2-LEN(SOURCE!M2514) &gt;= 0, REPT(" ",lookups!$P$2-LEN(SOURCE!M2514)), "")&amp;
      "},"&amp;IF(SOURCE!O2514&lt;&gt;"",""&amp;SOURCE!O2514,"")
 )
)
)</f>
        <v/>
      </c>
    </row>
    <row r="2478" spans="1:1" hidden="1">
      <c r="A2478" s="80" t="str">
        <f>IF(AND(OR(SOURCE!A2515="",ISBLANK(SOURCE!A2515)),SOURCE!B2515&gt;0),IF(ISBLANK(SOURCE!C2515),"",SOURCE!C2515),
IF(SOURCE!B2515&lt;0,VLOOKUP(SOURCE!B2515,lookups!A$1:B$25,2,0),
  IF(ISBLANK(SOURCE!B2515),
    "",
    "/* "&amp;TEXT(SOURCE!B2515,"???0")&amp;" *"&amp;
      SOURCE!C2515&amp;", "&amp; IF(lookups!$E$2-LEN(SOURCE!C2515) &gt;= 0, REPT(" ",lookups!$E$2-LEN(SOURCE!C2515)), "")&amp;
      SOURCE!D2515&amp;", "&amp; IF(lookups!$F$2-LEN(SOURCE!D2515) &gt;= 0, REPT(" ",lookups!$F$2-LEN(SOURCE!D2515)), "")&amp;
      SOURCE!E2515&amp;", "&amp; IF(lookups!$G$2-LEN(SOURCE!E2515) &gt;=0, REPT(" ",lookups!$G$2-LEN(SOURCE!E2515)), "")&amp;
      SOURCE!F2515&amp;", "&amp; IF(lookups!$H$2-LEN(SOURCE!F2515) &gt;= 0, REPT(" ",lookups!$H$2-LEN(SOURCE!F2515)+2), "")&amp;"("&amp;
      SUBSTITUTE(TEXT(SOURCE!G2515,"??0"),"  ","")&amp;" &lt;&lt; TAM_MAX_BITS) |"&amp; IF(lookups!$I$2-3 &gt;= 0, REPT(" ",MAX(1,lookups!$I$2-5+4+1-1-LEN(  IF(ISTEXT(SOURCE!H2515),SOURCE!H2515,  SUBSTITUTE(SUBSTITUTE(TEXT(SOURCE!H2515,"????0"),"  ","")," ",""))   ))), "")&amp;
       IF(ISTEXT(SOURCE!H2515),SOURCE!H2515, SUBSTITUTE(SUBSTITUTE(TEXT(SOURCE!H2515,"????0"),"  ","")," ",""))   &amp;","&amp; IF(lookups!$J$2-3 &gt;= 0, REPT(" ",lookups!$J$2-3-5), "")&amp;
      SOURCE!I2515&amp;
" | "&amp; IF(lookups!$K$2-LEN(SOURCE!I2515) &gt;= 0, REPT(" ",lookups!$K$2-LEN(SOURCE!I2515)), "")&amp;
      SOURCE!J2515&amp;      IF(lookups!$L$2-LEN(SOURCE!J2515) &gt;= 0, REPT(" ",lookups!$L$2-LEN(SOURCE!J2515)), "")&amp;
" | "&amp; IF(lookups!$K$2-LEN(SOURCE!I2515) &gt;= 0, REPT(" ",lookups!$K$2-LEN(SOURCE!I2515)), "")&amp;
      SOURCE!K2515&amp;      IF(lookups!$L$2-LEN(SOURCE!K2515) &gt;= 0, REPT(" ",lookups!$M$2-LEN(SOURCE!K2515)), "")&amp;
" | "&amp; SOURCE!L2515&amp;      IF(lookups!$O$2-LEN(SOURCE!L2515) &gt;= 0, REPT(" ",lookups!$O$2-LEN(SOURCE!L2515)), "")&amp;
" | "&amp; SOURCE!M2515&amp;      IF(lookups!$P$2-LEN(SOURCE!M2515) &gt;= 0, REPT(" ",lookups!$P$2-LEN(SOURCE!M2515)), "")&amp;
      "},"&amp;IF(SOURCE!O2515&lt;&gt;"",""&amp;SOURCE!O2515,"")
 )
)
)</f>
        <v/>
      </c>
    </row>
    <row r="2479" spans="1:1" hidden="1">
      <c r="A2479" s="80" t="str">
        <f>IF(AND(OR(SOURCE!A2516="",ISBLANK(SOURCE!A2516)),SOURCE!B2516&gt;0),IF(ISBLANK(SOURCE!C2516),"",SOURCE!C2516),
IF(SOURCE!B2516&lt;0,VLOOKUP(SOURCE!B2516,lookups!A$1:B$25,2,0),
  IF(ISBLANK(SOURCE!B2516),
    "",
    "/* "&amp;TEXT(SOURCE!B2516,"???0")&amp;" *"&amp;
      SOURCE!C2516&amp;", "&amp; IF(lookups!$E$2-LEN(SOURCE!C2516) &gt;= 0, REPT(" ",lookups!$E$2-LEN(SOURCE!C2516)), "")&amp;
      SOURCE!D2516&amp;", "&amp; IF(lookups!$F$2-LEN(SOURCE!D2516) &gt;= 0, REPT(" ",lookups!$F$2-LEN(SOURCE!D2516)), "")&amp;
      SOURCE!E2516&amp;", "&amp; IF(lookups!$G$2-LEN(SOURCE!E2516) &gt;=0, REPT(" ",lookups!$G$2-LEN(SOURCE!E2516)), "")&amp;
      SOURCE!F2516&amp;", "&amp; IF(lookups!$H$2-LEN(SOURCE!F2516) &gt;= 0, REPT(" ",lookups!$H$2-LEN(SOURCE!F2516)+2), "")&amp;"("&amp;
      SUBSTITUTE(TEXT(SOURCE!G2516,"??0"),"  ","")&amp;" &lt;&lt; TAM_MAX_BITS) |"&amp; IF(lookups!$I$2-3 &gt;= 0, REPT(" ",MAX(1,lookups!$I$2-5+4+1-1-LEN(  IF(ISTEXT(SOURCE!H2516),SOURCE!H2516,  SUBSTITUTE(SUBSTITUTE(TEXT(SOURCE!H2516,"????0"),"  ","")," ",""))   ))), "")&amp;
       IF(ISTEXT(SOURCE!H2516),SOURCE!H2516, SUBSTITUTE(SUBSTITUTE(TEXT(SOURCE!H2516,"????0"),"  ","")," ",""))   &amp;","&amp; IF(lookups!$J$2-3 &gt;= 0, REPT(" ",lookups!$J$2-3-5), "")&amp;
      SOURCE!I2516&amp;
" | "&amp; IF(lookups!$K$2-LEN(SOURCE!I2516) &gt;= 0, REPT(" ",lookups!$K$2-LEN(SOURCE!I2516)), "")&amp;
      SOURCE!J2516&amp;      IF(lookups!$L$2-LEN(SOURCE!J2516) &gt;= 0, REPT(" ",lookups!$L$2-LEN(SOURCE!J2516)), "")&amp;
" | "&amp; IF(lookups!$K$2-LEN(SOURCE!I2516) &gt;= 0, REPT(" ",lookups!$K$2-LEN(SOURCE!I2516)), "")&amp;
      SOURCE!K2516&amp;      IF(lookups!$L$2-LEN(SOURCE!K2516) &gt;= 0, REPT(" ",lookups!$M$2-LEN(SOURCE!K2516)), "")&amp;
" | "&amp; SOURCE!L2516&amp;      IF(lookups!$O$2-LEN(SOURCE!L2516) &gt;= 0, REPT(" ",lookups!$O$2-LEN(SOURCE!L2516)), "")&amp;
" | "&amp; SOURCE!M2516&amp;      IF(lookups!$P$2-LEN(SOURCE!M2516) &gt;= 0, REPT(" ",lookups!$P$2-LEN(SOURCE!M2516)), "")&amp;
      "},"&amp;IF(SOURCE!O2516&lt;&gt;"",""&amp;SOURCE!O2516,"")
 )
)
)</f>
        <v/>
      </c>
    </row>
    <row r="2480" spans="1:1" hidden="1">
      <c r="A2480" s="80" t="str">
        <f>IF(AND(OR(SOURCE!A2517="",ISBLANK(SOURCE!A2517)),SOURCE!B2517&gt;0),IF(ISBLANK(SOURCE!C2517),"",SOURCE!C2517),
IF(SOURCE!B2517&lt;0,VLOOKUP(SOURCE!B2517,lookups!A$1:B$25,2,0),
  IF(ISBLANK(SOURCE!B2517),
    "",
    "/* "&amp;TEXT(SOURCE!B2517,"???0")&amp;" *"&amp;
      SOURCE!C2517&amp;", "&amp; IF(lookups!$E$2-LEN(SOURCE!C2517) &gt;= 0, REPT(" ",lookups!$E$2-LEN(SOURCE!C2517)), "")&amp;
      SOURCE!D2517&amp;", "&amp; IF(lookups!$F$2-LEN(SOURCE!D2517) &gt;= 0, REPT(" ",lookups!$F$2-LEN(SOURCE!D2517)), "")&amp;
      SOURCE!E2517&amp;", "&amp; IF(lookups!$G$2-LEN(SOURCE!E2517) &gt;=0, REPT(" ",lookups!$G$2-LEN(SOURCE!E2517)), "")&amp;
      SOURCE!F2517&amp;", "&amp; IF(lookups!$H$2-LEN(SOURCE!F2517) &gt;= 0, REPT(" ",lookups!$H$2-LEN(SOURCE!F2517)+2), "")&amp;"("&amp;
      SUBSTITUTE(TEXT(SOURCE!G2517,"??0"),"  ","")&amp;" &lt;&lt; TAM_MAX_BITS) |"&amp; IF(lookups!$I$2-3 &gt;= 0, REPT(" ",MAX(1,lookups!$I$2-5+4+1-1-LEN(  IF(ISTEXT(SOURCE!H2517),SOURCE!H2517,  SUBSTITUTE(SUBSTITUTE(TEXT(SOURCE!H2517,"????0"),"  ","")," ",""))   ))), "")&amp;
       IF(ISTEXT(SOURCE!H2517),SOURCE!H2517, SUBSTITUTE(SUBSTITUTE(TEXT(SOURCE!H2517,"????0"),"  ","")," ",""))   &amp;","&amp; IF(lookups!$J$2-3 &gt;= 0, REPT(" ",lookups!$J$2-3-5), "")&amp;
      SOURCE!I2517&amp;
" | "&amp; IF(lookups!$K$2-LEN(SOURCE!I2517) &gt;= 0, REPT(" ",lookups!$K$2-LEN(SOURCE!I2517)), "")&amp;
      SOURCE!J2517&amp;      IF(lookups!$L$2-LEN(SOURCE!J2517) &gt;= 0, REPT(" ",lookups!$L$2-LEN(SOURCE!J2517)), "")&amp;
" | "&amp; IF(lookups!$K$2-LEN(SOURCE!I2517) &gt;= 0, REPT(" ",lookups!$K$2-LEN(SOURCE!I2517)), "")&amp;
      SOURCE!K2517&amp;      IF(lookups!$L$2-LEN(SOURCE!K2517) &gt;= 0, REPT(" ",lookups!$M$2-LEN(SOURCE!K2517)), "")&amp;
" | "&amp; SOURCE!L2517&amp;      IF(lookups!$O$2-LEN(SOURCE!L2517) &gt;= 0, REPT(" ",lookups!$O$2-LEN(SOURCE!L2517)), "")&amp;
" | "&amp; SOURCE!M2517&amp;      IF(lookups!$P$2-LEN(SOURCE!M2517) &gt;= 0, REPT(" ",lookups!$P$2-LEN(SOURCE!M2517)), "")&amp;
      "},"&amp;IF(SOURCE!O2517&lt;&gt;"",""&amp;SOURCE!O2517,"")
 )
)
)</f>
        <v/>
      </c>
    </row>
    <row r="2481" spans="1:1" hidden="1">
      <c r="A2481" s="80" t="str">
        <f>IF(AND(OR(SOURCE!A2518="",ISBLANK(SOURCE!A2518)),SOURCE!B2518&gt;0),IF(ISBLANK(SOURCE!C2518),"",SOURCE!C2518),
IF(SOURCE!B2518&lt;0,VLOOKUP(SOURCE!B2518,lookups!A$1:B$25,2,0),
  IF(ISBLANK(SOURCE!B2518),
    "",
    "/* "&amp;TEXT(SOURCE!B2518,"???0")&amp;" *"&amp;
      SOURCE!C2518&amp;", "&amp; IF(lookups!$E$2-LEN(SOURCE!C2518) &gt;= 0, REPT(" ",lookups!$E$2-LEN(SOURCE!C2518)), "")&amp;
      SOURCE!D2518&amp;", "&amp; IF(lookups!$F$2-LEN(SOURCE!D2518) &gt;= 0, REPT(" ",lookups!$F$2-LEN(SOURCE!D2518)), "")&amp;
      SOURCE!E2518&amp;", "&amp; IF(lookups!$G$2-LEN(SOURCE!E2518) &gt;=0, REPT(" ",lookups!$G$2-LEN(SOURCE!E2518)), "")&amp;
      SOURCE!F2518&amp;", "&amp; IF(lookups!$H$2-LEN(SOURCE!F2518) &gt;= 0, REPT(" ",lookups!$H$2-LEN(SOURCE!F2518)+2), "")&amp;"("&amp;
      SUBSTITUTE(TEXT(SOURCE!G2518,"??0"),"  ","")&amp;" &lt;&lt; TAM_MAX_BITS) |"&amp; IF(lookups!$I$2-3 &gt;= 0, REPT(" ",MAX(1,lookups!$I$2-5+4+1-1-LEN(  IF(ISTEXT(SOURCE!H2518),SOURCE!H2518,  SUBSTITUTE(SUBSTITUTE(TEXT(SOURCE!H2518,"????0"),"  ","")," ",""))   ))), "")&amp;
       IF(ISTEXT(SOURCE!H2518),SOURCE!H2518, SUBSTITUTE(SUBSTITUTE(TEXT(SOURCE!H2518,"????0"),"  ","")," ",""))   &amp;","&amp; IF(lookups!$J$2-3 &gt;= 0, REPT(" ",lookups!$J$2-3-5), "")&amp;
      SOURCE!I2518&amp;
" | "&amp; IF(lookups!$K$2-LEN(SOURCE!I2518) &gt;= 0, REPT(" ",lookups!$K$2-LEN(SOURCE!I2518)), "")&amp;
      SOURCE!J2518&amp;      IF(lookups!$L$2-LEN(SOURCE!J2518) &gt;= 0, REPT(" ",lookups!$L$2-LEN(SOURCE!J2518)), "")&amp;
" | "&amp; IF(lookups!$K$2-LEN(SOURCE!I2518) &gt;= 0, REPT(" ",lookups!$K$2-LEN(SOURCE!I2518)), "")&amp;
      SOURCE!K2518&amp;      IF(lookups!$L$2-LEN(SOURCE!K2518) &gt;= 0, REPT(" ",lookups!$M$2-LEN(SOURCE!K2518)), "")&amp;
" | "&amp; SOURCE!L2518&amp;      IF(lookups!$O$2-LEN(SOURCE!L2518) &gt;= 0, REPT(" ",lookups!$O$2-LEN(SOURCE!L2518)), "")&amp;
" | "&amp; SOURCE!M2518&amp;      IF(lookups!$P$2-LEN(SOURCE!M2518) &gt;= 0, REPT(" ",lookups!$P$2-LEN(SOURCE!M2518)), "")&amp;
      "},"&amp;IF(SOURCE!O2518&lt;&gt;"",""&amp;SOURCE!O2518,"")
 )
)
)</f>
        <v/>
      </c>
    </row>
    <row r="2482" spans="1:1" hidden="1">
      <c r="A2482" s="80" t="str">
        <f>IF(AND(OR(SOURCE!A2519="",ISBLANK(SOURCE!A2519)),SOURCE!B2519&gt;0),IF(ISBLANK(SOURCE!C2519),"",SOURCE!C2519),
IF(SOURCE!B2519&lt;0,VLOOKUP(SOURCE!B2519,lookups!A$1:B$25,2,0),
  IF(ISBLANK(SOURCE!B2519),
    "",
    "/* "&amp;TEXT(SOURCE!B2519,"???0")&amp;" *"&amp;
      SOURCE!C2519&amp;", "&amp; IF(lookups!$E$2-LEN(SOURCE!C2519) &gt;= 0, REPT(" ",lookups!$E$2-LEN(SOURCE!C2519)), "")&amp;
      SOURCE!D2519&amp;", "&amp; IF(lookups!$F$2-LEN(SOURCE!D2519) &gt;= 0, REPT(" ",lookups!$F$2-LEN(SOURCE!D2519)), "")&amp;
      SOURCE!E2519&amp;", "&amp; IF(lookups!$G$2-LEN(SOURCE!E2519) &gt;=0, REPT(" ",lookups!$G$2-LEN(SOURCE!E2519)), "")&amp;
      SOURCE!F2519&amp;", "&amp; IF(lookups!$H$2-LEN(SOURCE!F2519) &gt;= 0, REPT(" ",lookups!$H$2-LEN(SOURCE!F2519)+2), "")&amp;"("&amp;
      SUBSTITUTE(TEXT(SOURCE!G2519,"??0"),"  ","")&amp;" &lt;&lt; TAM_MAX_BITS) |"&amp; IF(lookups!$I$2-3 &gt;= 0, REPT(" ",MAX(1,lookups!$I$2-5+4+1-1-LEN(  IF(ISTEXT(SOURCE!H2519),SOURCE!H2519,  SUBSTITUTE(SUBSTITUTE(TEXT(SOURCE!H2519,"????0"),"  ","")," ",""))   ))), "")&amp;
       IF(ISTEXT(SOURCE!H2519),SOURCE!H2519, SUBSTITUTE(SUBSTITUTE(TEXT(SOURCE!H2519,"????0"),"  ","")," ",""))   &amp;","&amp; IF(lookups!$J$2-3 &gt;= 0, REPT(" ",lookups!$J$2-3-5), "")&amp;
      SOURCE!I2519&amp;
" | "&amp; IF(lookups!$K$2-LEN(SOURCE!I2519) &gt;= 0, REPT(" ",lookups!$K$2-LEN(SOURCE!I2519)), "")&amp;
      SOURCE!J2519&amp;      IF(lookups!$L$2-LEN(SOURCE!J2519) &gt;= 0, REPT(" ",lookups!$L$2-LEN(SOURCE!J2519)), "")&amp;
" | "&amp; IF(lookups!$K$2-LEN(SOURCE!I2519) &gt;= 0, REPT(" ",lookups!$K$2-LEN(SOURCE!I2519)), "")&amp;
      SOURCE!K2519&amp;      IF(lookups!$L$2-LEN(SOURCE!K2519) &gt;= 0, REPT(" ",lookups!$M$2-LEN(SOURCE!K2519)), "")&amp;
" | "&amp; SOURCE!L2519&amp;      IF(lookups!$O$2-LEN(SOURCE!L2519) &gt;= 0, REPT(" ",lookups!$O$2-LEN(SOURCE!L2519)), "")&amp;
" | "&amp; SOURCE!M2519&amp;      IF(lookups!$P$2-LEN(SOURCE!M2519) &gt;= 0, REPT(" ",lookups!$P$2-LEN(SOURCE!M2519)), "")&amp;
      "},"&amp;IF(SOURCE!O2519&lt;&gt;"",""&amp;SOURCE!O2519,"")
 )
)
)</f>
        <v/>
      </c>
    </row>
    <row r="2483" spans="1:1" hidden="1">
      <c r="A2483" s="80" t="str">
        <f>IF(AND(OR(SOURCE!A2520="",ISBLANK(SOURCE!A2520)),SOURCE!B2520&gt;0),IF(ISBLANK(SOURCE!C2520),"",SOURCE!C2520),
IF(SOURCE!B2520&lt;0,VLOOKUP(SOURCE!B2520,lookups!A$1:B$25,2,0),
  IF(ISBLANK(SOURCE!B2520),
    "",
    "/* "&amp;TEXT(SOURCE!B2520,"???0")&amp;" *"&amp;
      SOURCE!C2520&amp;", "&amp; IF(lookups!$E$2-LEN(SOURCE!C2520) &gt;= 0, REPT(" ",lookups!$E$2-LEN(SOURCE!C2520)), "")&amp;
      SOURCE!D2520&amp;", "&amp; IF(lookups!$F$2-LEN(SOURCE!D2520) &gt;= 0, REPT(" ",lookups!$F$2-LEN(SOURCE!D2520)), "")&amp;
      SOURCE!E2520&amp;", "&amp; IF(lookups!$G$2-LEN(SOURCE!E2520) &gt;=0, REPT(" ",lookups!$G$2-LEN(SOURCE!E2520)), "")&amp;
      SOURCE!F2520&amp;", "&amp; IF(lookups!$H$2-LEN(SOURCE!F2520) &gt;= 0, REPT(" ",lookups!$H$2-LEN(SOURCE!F2520)+2), "")&amp;"("&amp;
      SUBSTITUTE(TEXT(SOURCE!G2520,"??0"),"  ","")&amp;" &lt;&lt; TAM_MAX_BITS) |"&amp; IF(lookups!$I$2-3 &gt;= 0, REPT(" ",MAX(1,lookups!$I$2-5+4+1-1-LEN(  IF(ISTEXT(SOURCE!H2520),SOURCE!H2520,  SUBSTITUTE(SUBSTITUTE(TEXT(SOURCE!H2520,"????0"),"  ","")," ",""))   ))), "")&amp;
       IF(ISTEXT(SOURCE!H2520),SOURCE!H2520, SUBSTITUTE(SUBSTITUTE(TEXT(SOURCE!H2520,"????0"),"  ","")," ",""))   &amp;","&amp; IF(lookups!$J$2-3 &gt;= 0, REPT(" ",lookups!$J$2-3-5), "")&amp;
      SOURCE!I2520&amp;
" | "&amp; IF(lookups!$K$2-LEN(SOURCE!I2520) &gt;= 0, REPT(" ",lookups!$K$2-LEN(SOURCE!I2520)), "")&amp;
      SOURCE!J2520&amp;      IF(lookups!$L$2-LEN(SOURCE!J2520) &gt;= 0, REPT(" ",lookups!$L$2-LEN(SOURCE!J2520)), "")&amp;
" | "&amp; IF(lookups!$K$2-LEN(SOURCE!I2520) &gt;= 0, REPT(" ",lookups!$K$2-LEN(SOURCE!I2520)), "")&amp;
      SOURCE!K2520&amp;      IF(lookups!$L$2-LEN(SOURCE!K2520) &gt;= 0, REPT(" ",lookups!$M$2-LEN(SOURCE!K2520)), "")&amp;
" | "&amp; SOURCE!L2520&amp;      IF(lookups!$O$2-LEN(SOURCE!L2520) &gt;= 0, REPT(" ",lookups!$O$2-LEN(SOURCE!L2520)), "")&amp;
" | "&amp; SOURCE!M2520&amp;      IF(lookups!$P$2-LEN(SOURCE!M2520) &gt;= 0, REPT(" ",lookups!$P$2-LEN(SOURCE!M2520)), "")&amp;
      "},"&amp;IF(SOURCE!O2520&lt;&gt;"",""&amp;SOURCE!O2520,"")
 )
)
)</f>
        <v/>
      </c>
    </row>
    <row r="2484" spans="1:1" hidden="1">
      <c r="A2484" s="80" t="str">
        <f>IF(AND(OR(SOURCE!A2521="",ISBLANK(SOURCE!A2521)),SOURCE!B2521&gt;0),IF(ISBLANK(SOURCE!C2521),"",SOURCE!C2521),
IF(SOURCE!B2521&lt;0,VLOOKUP(SOURCE!B2521,lookups!A$1:B$25,2,0),
  IF(ISBLANK(SOURCE!B2521),
    "",
    "/* "&amp;TEXT(SOURCE!B2521,"???0")&amp;" *"&amp;
      SOURCE!C2521&amp;", "&amp; IF(lookups!$E$2-LEN(SOURCE!C2521) &gt;= 0, REPT(" ",lookups!$E$2-LEN(SOURCE!C2521)), "")&amp;
      SOURCE!D2521&amp;", "&amp; IF(lookups!$F$2-LEN(SOURCE!D2521) &gt;= 0, REPT(" ",lookups!$F$2-LEN(SOURCE!D2521)), "")&amp;
      SOURCE!E2521&amp;", "&amp; IF(lookups!$G$2-LEN(SOURCE!E2521) &gt;=0, REPT(" ",lookups!$G$2-LEN(SOURCE!E2521)), "")&amp;
      SOURCE!F2521&amp;", "&amp; IF(lookups!$H$2-LEN(SOURCE!F2521) &gt;= 0, REPT(" ",lookups!$H$2-LEN(SOURCE!F2521)+2), "")&amp;"("&amp;
      SUBSTITUTE(TEXT(SOURCE!G2521,"??0"),"  ","")&amp;" &lt;&lt; TAM_MAX_BITS) |"&amp; IF(lookups!$I$2-3 &gt;= 0, REPT(" ",MAX(1,lookups!$I$2-5+4+1-1-LEN(  IF(ISTEXT(SOURCE!H2521),SOURCE!H2521,  SUBSTITUTE(SUBSTITUTE(TEXT(SOURCE!H2521,"????0"),"  ","")," ",""))   ))), "")&amp;
       IF(ISTEXT(SOURCE!H2521),SOURCE!H2521, SUBSTITUTE(SUBSTITUTE(TEXT(SOURCE!H2521,"????0"),"  ","")," ",""))   &amp;","&amp; IF(lookups!$J$2-3 &gt;= 0, REPT(" ",lookups!$J$2-3-5), "")&amp;
      SOURCE!I2521&amp;
" | "&amp; IF(lookups!$K$2-LEN(SOURCE!I2521) &gt;= 0, REPT(" ",lookups!$K$2-LEN(SOURCE!I2521)), "")&amp;
      SOURCE!J2521&amp;      IF(lookups!$L$2-LEN(SOURCE!J2521) &gt;= 0, REPT(" ",lookups!$L$2-LEN(SOURCE!J2521)), "")&amp;
" | "&amp; IF(lookups!$K$2-LEN(SOURCE!I2521) &gt;= 0, REPT(" ",lookups!$K$2-LEN(SOURCE!I2521)), "")&amp;
      SOURCE!K2521&amp;      IF(lookups!$L$2-LEN(SOURCE!K2521) &gt;= 0, REPT(" ",lookups!$M$2-LEN(SOURCE!K2521)), "")&amp;
" | "&amp; SOURCE!L2521&amp;      IF(lookups!$O$2-LEN(SOURCE!L2521) &gt;= 0, REPT(" ",lookups!$O$2-LEN(SOURCE!L2521)), "")&amp;
" | "&amp; SOURCE!M2521&amp;      IF(lookups!$P$2-LEN(SOURCE!M2521) &gt;= 0, REPT(" ",lookups!$P$2-LEN(SOURCE!M2521)), "")&amp;
      "},"&amp;IF(SOURCE!O2521&lt;&gt;"",""&amp;SOURCE!O2521,"")
 )
)
)</f>
        <v/>
      </c>
    </row>
    <row r="2485" spans="1:1" hidden="1">
      <c r="A2485" s="80" t="str">
        <f>IF(AND(OR(SOURCE!A2522="",ISBLANK(SOURCE!A2522)),SOURCE!B2522&gt;0),IF(ISBLANK(SOURCE!C2522),"",SOURCE!C2522),
IF(SOURCE!B2522&lt;0,VLOOKUP(SOURCE!B2522,lookups!A$1:B$25,2,0),
  IF(ISBLANK(SOURCE!B2522),
    "",
    "/* "&amp;TEXT(SOURCE!B2522,"???0")&amp;" *"&amp;
      SOURCE!C2522&amp;", "&amp; IF(lookups!$E$2-LEN(SOURCE!C2522) &gt;= 0, REPT(" ",lookups!$E$2-LEN(SOURCE!C2522)), "")&amp;
      SOURCE!D2522&amp;", "&amp; IF(lookups!$F$2-LEN(SOURCE!D2522) &gt;= 0, REPT(" ",lookups!$F$2-LEN(SOURCE!D2522)), "")&amp;
      SOURCE!E2522&amp;", "&amp; IF(lookups!$G$2-LEN(SOURCE!E2522) &gt;=0, REPT(" ",lookups!$G$2-LEN(SOURCE!E2522)), "")&amp;
      SOURCE!F2522&amp;", "&amp; IF(lookups!$H$2-LEN(SOURCE!F2522) &gt;= 0, REPT(" ",lookups!$H$2-LEN(SOURCE!F2522)+2), "")&amp;"("&amp;
      SUBSTITUTE(TEXT(SOURCE!G2522,"??0"),"  ","")&amp;" &lt;&lt; TAM_MAX_BITS) |"&amp; IF(lookups!$I$2-3 &gt;= 0, REPT(" ",MAX(1,lookups!$I$2-5+4+1-1-LEN(  IF(ISTEXT(SOURCE!H2522),SOURCE!H2522,  SUBSTITUTE(SUBSTITUTE(TEXT(SOURCE!H2522,"????0"),"  ","")," ",""))   ))), "")&amp;
       IF(ISTEXT(SOURCE!H2522),SOURCE!H2522, SUBSTITUTE(SUBSTITUTE(TEXT(SOURCE!H2522,"????0"),"  ","")," ",""))   &amp;","&amp; IF(lookups!$J$2-3 &gt;= 0, REPT(" ",lookups!$J$2-3-5), "")&amp;
      SOURCE!I2522&amp;
" | "&amp; IF(lookups!$K$2-LEN(SOURCE!I2522) &gt;= 0, REPT(" ",lookups!$K$2-LEN(SOURCE!I2522)), "")&amp;
      SOURCE!J2522&amp;      IF(lookups!$L$2-LEN(SOURCE!J2522) &gt;= 0, REPT(" ",lookups!$L$2-LEN(SOURCE!J2522)), "")&amp;
" | "&amp; IF(lookups!$K$2-LEN(SOURCE!I2522) &gt;= 0, REPT(" ",lookups!$K$2-LEN(SOURCE!I2522)), "")&amp;
      SOURCE!K2522&amp;      IF(lookups!$L$2-LEN(SOURCE!K2522) &gt;= 0, REPT(" ",lookups!$M$2-LEN(SOURCE!K2522)), "")&amp;
" | "&amp; SOURCE!L2522&amp;      IF(lookups!$O$2-LEN(SOURCE!L2522) &gt;= 0, REPT(" ",lookups!$O$2-LEN(SOURCE!L2522)), "")&amp;
" | "&amp; SOURCE!M2522&amp;      IF(lookups!$P$2-LEN(SOURCE!M2522) &gt;= 0, REPT(" ",lookups!$P$2-LEN(SOURCE!M2522)), "")&amp;
      "},"&amp;IF(SOURCE!O2522&lt;&gt;"",""&amp;SOURCE!O2522,"")
 )
)
)</f>
        <v/>
      </c>
    </row>
    <row r="2486" spans="1:1" hidden="1">
      <c r="A2486" s="80" t="str">
        <f>IF(AND(OR(SOURCE!A2523="",ISBLANK(SOURCE!A2523)),SOURCE!B2523&gt;0),IF(ISBLANK(SOURCE!C2523),"",SOURCE!C2523),
IF(SOURCE!B2523&lt;0,VLOOKUP(SOURCE!B2523,lookups!A$1:B$25,2,0),
  IF(ISBLANK(SOURCE!B2523),
    "",
    "/* "&amp;TEXT(SOURCE!B2523,"???0")&amp;" *"&amp;
      SOURCE!C2523&amp;", "&amp; IF(lookups!$E$2-LEN(SOURCE!C2523) &gt;= 0, REPT(" ",lookups!$E$2-LEN(SOURCE!C2523)), "")&amp;
      SOURCE!D2523&amp;", "&amp; IF(lookups!$F$2-LEN(SOURCE!D2523) &gt;= 0, REPT(" ",lookups!$F$2-LEN(SOURCE!D2523)), "")&amp;
      SOURCE!E2523&amp;", "&amp; IF(lookups!$G$2-LEN(SOURCE!E2523) &gt;=0, REPT(" ",lookups!$G$2-LEN(SOURCE!E2523)), "")&amp;
      SOURCE!F2523&amp;", "&amp; IF(lookups!$H$2-LEN(SOURCE!F2523) &gt;= 0, REPT(" ",lookups!$H$2-LEN(SOURCE!F2523)+2), "")&amp;"("&amp;
      SUBSTITUTE(TEXT(SOURCE!G2523,"??0"),"  ","")&amp;" &lt;&lt; TAM_MAX_BITS) |"&amp; IF(lookups!$I$2-3 &gt;= 0, REPT(" ",MAX(1,lookups!$I$2-5+4+1-1-LEN(  IF(ISTEXT(SOURCE!H2523),SOURCE!H2523,  SUBSTITUTE(SUBSTITUTE(TEXT(SOURCE!H2523,"????0"),"  ","")," ",""))   ))), "")&amp;
       IF(ISTEXT(SOURCE!H2523),SOURCE!H2523, SUBSTITUTE(SUBSTITUTE(TEXT(SOURCE!H2523,"????0"),"  ","")," ",""))   &amp;","&amp; IF(lookups!$J$2-3 &gt;= 0, REPT(" ",lookups!$J$2-3-5), "")&amp;
      SOURCE!I2523&amp;
" | "&amp; IF(lookups!$K$2-LEN(SOURCE!I2523) &gt;= 0, REPT(" ",lookups!$K$2-LEN(SOURCE!I2523)), "")&amp;
      SOURCE!J2523&amp;      IF(lookups!$L$2-LEN(SOURCE!J2523) &gt;= 0, REPT(" ",lookups!$L$2-LEN(SOURCE!J2523)), "")&amp;
" | "&amp; IF(lookups!$K$2-LEN(SOURCE!I2523) &gt;= 0, REPT(" ",lookups!$K$2-LEN(SOURCE!I2523)), "")&amp;
      SOURCE!K2523&amp;      IF(lookups!$L$2-LEN(SOURCE!K2523) &gt;= 0, REPT(" ",lookups!$M$2-LEN(SOURCE!K2523)), "")&amp;
" | "&amp; SOURCE!L2523&amp;      IF(lookups!$O$2-LEN(SOURCE!L2523) &gt;= 0, REPT(" ",lookups!$O$2-LEN(SOURCE!L2523)), "")&amp;
" | "&amp; SOURCE!M2523&amp;      IF(lookups!$P$2-LEN(SOURCE!M2523) &gt;= 0, REPT(" ",lookups!$P$2-LEN(SOURCE!M2523)), "")&amp;
      "},"&amp;IF(SOURCE!O2523&lt;&gt;"",""&amp;SOURCE!O2523,"")
 )
)
)</f>
        <v/>
      </c>
    </row>
    <row r="2487" spans="1:1" hidden="1">
      <c r="A2487" s="80" t="str">
        <f>IF(AND(OR(SOURCE!A2524="",ISBLANK(SOURCE!A2524)),SOURCE!B2524&gt;0),IF(ISBLANK(SOURCE!C2524),"",SOURCE!C2524),
IF(SOURCE!B2524&lt;0,VLOOKUP(SOURCE!B2524,lookups!A$1:B$25,2,0),
  IF(ISBLANK(SOURCE!B2524),
    "",
    "/* "&amp;TEXT(SOURCE!B2524,"???0")&amp;" *"&amp;
      SOURCE!C2524&amp;", "&amp; IF(lookups!$E$2-LEN(SOURCE!C2524) &gt;= 0, REPT(" ",lookups!$E$2-LEN(SOURCE!C2524)), "")&amp;
      SOURCE!D2524&amp;", "&amp; IF(lookups!$F$2-LEN(SOURCE!D2524) &gt;= 0, REPT(" ",lookups!$F$2-LEN(SOURCE!D2524)), "")&amp;
      SOURCE!E2524&amp;", "&amp; IF(lookups!$G$2-LEN(SOURCE!E2524) &gt;=0, REPT(" ",lookups!$G$2-LEN(SOURCE!E2524)), "")&amp;
      SOURCE!F2524&amp;", "&amp; IF(lookups!$H$2-LEN(SOURCE!F2524) &gt;= 0, REPT(" ",lookups!$H$2-LEN(SOURCE!F2524)+2), "")&amp;"("&amp;
      SUBSTITUTE(TEXT(SOURCE!G2524,"??0"),"  ","")&amp;" &lt;&lt; TAM_MAX_BITS) |"&amp; IF(lookups!$I$2-3 &gt;= 0, REPT(" ",MAX(1,lookups!$I$2-5+4+1-1-LEN(  IF(ISTEXT(SOURCE!H2524),SOURCE!H2524,  SUBSTITUTE(SUBSTITUTE(TEXT(SOURCE!H2524,"????0"),"  ","")," ",""))   ))), "")&amp;
       IF(ISTEXT(SOURCE!H2524),SOURCE!H2524, SUBSTITUTE(SUBSTITUTE(TEXT(SOURCE!H2524,"????0"),"  ","")," ",""))   &amp;","&amp; IF(lookups!$J$2-3 &gt;= 0, REPT(" ",lookups!$J$2-3-5), "")&amp;
      SOURCE!I2524&amp;
" | "&amp; IF(lookups!$K$2-LEN(SOURCE!I2524) &gt;= 0, REPT(" ",lookups!$K$2-LEN(SOURCE!I2524)), "")&amp;
      SOURCE!J2524&amp;      IF(lookups!$L$2-LEN(SOURCE!J2524) &gt;= 0, REPT(" ",lookups!$L$2-LEN(SOURCE!J2524)), "")&amp;
" | "&amp; IF(lookups!$K$2-LEN(SOURCE!I2524) &gt;= 0, REPT(" ",lookups!$K$2-LEN(SOURCE!I2524)), "")&amp;
      SOURCE!K2524&amp;      IF(lookups!$L$2-LEN(SOURCE!K2524) &gt;= 0, REPT(" ",lookups!$M$2-LEN(SOURCE!K2524)), "")&amp;
" | "&amp; SOURCE!L2524&amp;      IF(lookups!$O$2-LEN(SOURCE!L2524) &gt;= 0, REPT(" ",lookups!$O$2-LEN(SOURCE!L2524)), "")&amp;
" | "&amp; SOURCE!M2524&amp;      IF(lookups!$P$2-LEN(SOURCE!M2524) &gt;= 0, REPT(" ",lookups!$P$2-LEN(SOURCE!M2524)), "")&amp;
      "},"&amp;IF(SOURCE!O2524&lt;&gt;"",""&amp;SOURCE!O2524,"")
 )
)
)</f>
        <v/>
      </c>
    </row>
    <row r="2488" spans="1:1" hidden="1">
      <c r="A2488" s="80" t="str">
        <f>IF(AND(OR(SOURCE!A2525="",ISBLANK(SOURCE!A2525)),SOURCE!B2525&gt;0),IF(ISBLANK(SOURCE!C2525),"",SOURCE!C2525),
IF(SOURCE!B2525&lt;0,VLOOKUP(SOURCE!B2525,lookups!A$1:B$25,2,0),
  IF(ISBLANK(SOURCE!B2525),
    "",
    "/* "&amp;TEXT(SOURCE!B2525,"???0")&amp;" *"&amp;
      SOURCE!C2525&amp;", "&amp; IF(lookups!$E$2-LEN(SOURCE!C2525) &gt;= 0, REPT(" ",lookups!$E$2-LEN(SOURCE!C2525)), "")&amp;
      SOURCE!D2525&amp;", "&amp; IF(lookups!$F$2-LEN(SOURCE!D2525) &gt;= 0, REPT(" ",lookups!$F$2-LEN(SOURCE!D2525)), "")&amp;
      SOURCE!E2525&amp;", "&amp; IF(lookups!$G$2-LEN(SOURCE!E2525) &gt;=0, REPT(" ",lookups!$G$2-LEN(SOURCE!E2525)), "")&amp;
      SOURCE!F2525&amp;", "&amp; IF(lookups!$H$2-LEN(SOURCE!F2525) &gt;= 0, REPT(" ",lookups!$H$2-LEN(SOURCE!F2525)+2), "")&amp;"("&amp;
      SUBSTITUTE(TEXT(SOURCE!G2525,"??0"),"  ","")&amp;" &lt;&lt; TAM_MAX_BITS) |"&amp; IF(lookups!$I$2-3 &gt;= 0, REPT(" ",MAX(1,lookups!$I$2-5+4+1-1-LEN(  IF(ISTEXT(SOURCE!H2525),SOURCE!H2525,  SUBSTITUTE(SUBSTITUTE(TEXT(SOURCE!H2525,"????0"),"  ","")," ",""))   ))), "")&amp;
       IF(ISTEXT(SOURCE!H2525),SOURCE!H2525, SUBSTITUTE(SUBSTITUTE(TEXT(SOURCE!H2525,"????0"),"  ","")," ",""))   &amp;","&amp; IF(lookups!$J$2-3 &gt;= 0, REPT(" ",lookups!$J$2-3-5), "")&amp;
      SOURCE!I2525&amp;
" | "&amp; IF(lookups!$K$2-LEN(SOURCE!I2525) &gt;= 0, REPT(" ",lookups!$K$2-LEN(SOURCE!I2525)), "")&amp;
      SOURCE!J2525&amp;      IF(lookups!$L$2-LEN(SOURCE!J2525) &gt;= 0, REPT(" ",lookups!$L$2-LEN(SOURCE!J2525)), "")&amp;
" | "&amp; IF(lookups!$K$2-LEN(SOURCE!I2525) &gt;= 0, REPT(" ",lookups!$K$2-LEN(SOURCE!I2525)), "")&amp;
      SOURCE!K2525&amp;      IF(lookups!$L$2-LEN(SOURCE!K2525) &gt;= 0, REPT(" ",lookups!$M$2-LEN(SOURCE!K2525)), "")&amp;
" | "&amp; SOURCE!L2525&amp;      IF(lookups!$O$2-LEN(SOURCE!L2525) &gt;= 0, REPT(" ",lookups!$O$2-LEN(SOURCE!L2525)), "")&amp;
" | "&amp; SOURCE!M2525&amp;      IF(lookups!$P$2-LEN(SOURCE!M2525) &gt;= 0, REPT(" ",lookups!$P$2-LEN(SOURCE!M2525)), "")&amp;
      "},"&amp;IF(SOURCE!O2525&lt;&gt;"",""&amp;SOURCE!O2525,"")
 )
)
)</f>
        <v/>
      </c>
    </row>
    <row r="2489" spans="1:1" hidden="1">
      <c r="A2489" s="80" t="str">
        <f>IF(AND(OR(SOURCE!A2526="",ISBLANK(SOURCE!A2526)),SOURCE!B2526&gt;0),IF(ISBLANK(SOURCE!C2526),"",SOURCE!C2526),
IF(SOURCE!B2526&lt;0,VLOOKUP(SOURCE!B2526,lookups!A$1:B$25,2,0),
  IF(ISBLANK(SOURCE!B2526),
    "",
    "/* "&amp;TEXT(SOURCE!B2526,"???0")&amp;" *"&amp;
      SOURCE!C2526&amp;", "&amp; IF(lookups!$E$2-LEN(SOURCE!C2526) &gt;= 0, REPT(" ",lookups!$E$2-LEN(SOURCE!C2526)), "")&amp;
      SOURCE!D2526&amp;", "&amp; IF(lookups!$F$2-LEN(SOURCE!D2526) &gt;= 0, REPT(" ",lookups!$F$2-LEN(SOURCE!D2526)), "")&amp;
      SOURCE!E2526&amp;", "&amp; IF(lookups!$G$2-LEN(SOURCE!E2526) &gt;=0, REPT(" ",lookups!$G$2-LEN(SOURCE!E2526)), "")&amp;
      SOURCE!F2526&amp;", "&amp; IF(lookups!$H$2-LEN(SOURCE!F2526) &gt;= 0, REPT(" ",lookups!$H$2-LEN(SOURCE!F2526)+2), "")&amp;"("&amp;
      SUBSTITUTE(TEXT(SOURCE!G2526,"??0"),"  ","")&amp;" &lt;&lt; TAM_MAX_BITS) |"&amp; IF(lookups!$I$2-3 &gt;= 0, REPT(" ",MAX(1,lookups!$I$2-5+4+1-1-LEN(  IF(ISTEXT(SOURCE!H2526),SOURCE!H2526,  SUBSTITUTE(SUBSTITUTE(TEXT(SOURCE!H2526,"????0"),"  ","")," ",""))   ))), "")&amp;
       IF(ISTEXT(SOURCE!H2526),SOURCE!H2526, SUBSTITUTE(SUBSTITUTE(TEXT(SOURCE!H2526,"????0"),"  ","")," ",""))   &amp;","&amp; IF(lookups!$J$2-3 &gt;= 0, REPT(" ",lookups!$J$2-3-5), "")&amp;
      SOURCE!I2526&amp;
" | "&amp; IF(lookups!$K$2-LEN(SOURCE!I2526) &gt;= 0, REPT(" ",lookups!$K$2-LEN(SOURCE!I2526)), "")&amp;
      SOURCE!J2526&amp;      IF(lookups!$L$2-LEN(SOURCE!J2526) &gt;= 0, REPT(" ",lookups!$L$2-LEN(SOURCE!J2526)), "")&amp;
" | "&amp; IF(lookups!$K$2-LEN(SOURCE!I2526) &gt;= 0, REPT(" ",lookups!$K$2-LEN(SOURCE!I2526)), "")&amp;
      SOURCE!K2526&amp;      IF(lookups!$L$2-LEN(SOURCE!K2526) &gt;= 0, REPT(" ",lookups!$M$2-LEN(SOURCE!K2526)), "")&amp;
" | "&amp; SOURCE!L2526&amp;      IF(lookups!$O$2-LEN(SOURCE!L2526) &gt;= 0, REPT(" ",lookups!$O$2-LEN(SOURCE!L2526)), "")&amp;
" | "&amp; SOURCE!M2526&amp;      IF(lookups!$P$2-LEN(SOURCE!M2526) &gt;= 0, REPT(" ",lookups!$P$2-LEN(SOURCE!M2526)), "")&amp;
      "},"&amp;IF(SOURCE!O2526&lt;&gt;"",""&amp;SOURCE!O2526,"")
 )
)
)</f>
        <v/>
      </c>
    </row>
    <row r="2490" spans="1:1" hidden="1">
      <c r="A2490" s="80" t="str">
        <f>IF(AND(OR(SOURCE!A2527="",ISBLANK(SOURCE!A2527)),SOURCE!B2527&gt;0),IF(ISBLANK(SOURCE!C2527),"",SOURCE!C2527),
IF(SOURCE!B2527&lt;0,VLOOKUP(SOURCE!B2527,lookups!A$1:B$25,2,0),
  IF(ISBLANK(SOURCE!B2527),
    "",
    "/* "&amp;TEXT(SOURCE!B2527,"???0")&amp;" *"&amp;
      SOURCE!C2527&amp;", "&amp; IF(lookups!$E$2-LEN(SOURCE!C2527) &gt;= 0, REPT(" ",lookups!$E$2-LEN(SOURCE!C2527)), "")&amp;
      SOURCE!D2527&amp;", "&amp; IF(lookups!$F$2-LEN(SOURCE!D2527) &gt;= 0, REPT(" ",lookups!$F$2-LEN(SOURCE!D2527)), "")&amp;
      SOURCE!E2527&amp;", "&amp; IF(lookups!$G$2-LEN(SOURCE!E2527) &gt;=0, REPT(" ",lookups!$G$2-LEN(SOURCE!E2527)), "")&amp;
      SOURCE!F2527&amp;", "&amp; IF(lookups!$H$2-LEN(SOURCE!F2527) &gt;= 0, REPT(" ",lookups!$H$2-LEN(SOURCE!F2527)+2), "")&amp;"("&amp;
      SUBSTITUTE(TEXT(SOURCE!G2527,"??0"),"  ","")&amp;" &lt;&lt; TAM_MAX_BITS) |"&amp; IF(lookups!$I$2-3 &gt;= 0, REPT(" ",MAX(1,lookups!$I$2-5+4+1-1-LEN(  IF(ISTEXT(SOURCE!H2527),SOURCE!H2527,  SUBSTITUTE(SUBSTITUTE(TEXT(SOURCE!H2527,"????0"),"  ","")," ",""))   ))), "")&amp;
       IF(ISTEXT(SOURCE!H2527),SOURCE!H2527, SUBSTITUTE(SUBSTITUTE(TEXT(SOURCE!H2527,"????0"),"  ","")," ",""))   &amp;","&amp; IF(lookups!$J$2-3 &gt;= 0, REPT(" ",lookups!$J$2-3-5), "")&amp;
      SOURCE!I2527&amp;
" | "&amp; IF(lookups!$K$2-LEN(SOURCE!I2527) &gt;= 0, REPT(" ",lookups!$K$2-LEN(SOURCE!I2527)), "")&amp;
      SOURCE!J2527&amp;      IF(lookups!$L$2-LEN(SOURCE!J2527) &gt;= 0, REPT(" ",lookups!$L$2-LEN(SOURCE!J2527)), "")&amp;
" | "&amp; IF(lookups!$K$2-LEN(SOURCE!I2527) &gt;= 0, REPT(" ",lookups!$K$2-LEN(SOURCE!I2527)), "")&amp;
      SOURCE!K2527&amp;      IF(lookups!$L$2-LEN(SOURCE!K2527) &gt;= 0, REPT(" ",lookups!$M$2-LEN(SOURCE!K2527)), "")&amp;
" | "&amp; SOURCE!L2527&amp;      IF(lookups!$O$2-LEN(SOURCE!L2527) &gt;= 0, REPT(" ",lookups!$O$2-LEN(SOURCE!L2527)), "")&amp;
" | "&amp; SOURCE!M2527&amp;      IF(lookups!$P$2-LEN(SOURCE!M2527) &gt;= 0, REPT(" ",lookups!$P$2-LEN(SOURCE!M2527)), "")&amp;
      "},"&amp;IF(SOURCE!O2527&lt;&gt;"",""&amp;SOURCE!O2527,"")
 )
)
)</f>
        <v/>
      </c>
    </row>
    <row r="2491" spans="1:1" hidden="1">
      <c r="A2491" s="80" t="str">
        <f>IF(AND(OR(SOURCE!A2528="",ISBLANK(SOURCE!A2528)),SOURCE!B2528&gt;0),IF(ISBLANK(SOURCE!C2528),"",SOURCE!C2528),
IF(SOURCE!B2528&lt;0,VLOOKUP(SOURCE!B2528,lookups!A$1:B$25,2,0),
  IF(ISBLANK(SOURCE!B2528),
    "",
    "/* "&amp;TEXT(SOURCE!B2528,"???0")&amp;" *"&amp;
      SOURCE!C2528&amp;", "&amp; IF(lookups!$E$2-LEN(SOURCE!C2528) &gt;= 0, REPT(" ",lookups!$E$2-LEN(SOURCE!C2528)), "")&amp;
      SOURCE!D2528&amp;", "&amp; IF(lookups!$F$2-LEN(SOURCE!D2528) &gt;= 0, REPT(" ",lookups!$F$2-LEN(SOURCE!D2528)), "")&amp;
      SOURCE!E2528&amp;", "&amp; IF(lookups!$G$2-LEN(SOURCE!E2528) &gt;=0, REPT(" ",lookups!$G$2-LEN(SOURCE!E2528)), "")&amp;
      SOURCE!F2528&amp;", "&amp; IF(lookups!$H$2-LEN(SOURCE!F2528) &gt;= 0, REPT(" ",lookups!$H$2-LEN(SOURCE!F2528)+2), "")&amp;"("&amp;
      SUBSTITUTE(TEXT(SOURCE!G2528,"??0"),"  ","")&amp;" &lt;&lt; TAM_MAX_BITS) |"&amp; IF(lookups!$I$2-3 &gt;= 0, REPT(" ",MAX(1,lookups!$I$2-5+4+1-1-LEN(  IF(ISTEXT(SOURCE!H2528),SOURCE!H2528,  SUBSTITUTE(SUBSTITUTE(TEXT(SOURCE!H2528,"????0"),"  ","")," ",""))   ))), "")&amp;
       IF(ISTEXT(SOURCE!H2528),SOURCE!H2528, SUBSTITUTE(SUBSTITUTE(TEXT(SOURCE!H2528,"????0"),"  ","")," ",""))   &amp;","&amp; IF(lookups!$J$2-3 &gt;= 0, REPT(" ",lookups!$J$2-3-5), "")&amp;
      SOURCE!I2528&amp;
" | "&amp; IF(lookups!$K$2-LEN(SOURCE!I2528) &gt;= 0, REPT(" ",lookups!$K$2-LEN(SOURCE!I2528)), "")&amp;
      SOURCE!J2528&amp;      IF(lookups!$L$2-LEN(SOURCE!J2528) &gt;= 0, REPT(" ",lookups!$L$2-LEN(SOURCE!J2528)), "")&amp;
" | "&amp; IF(lookups!$K$2-LEN(SOURCE!I2528) &gt;= 0, REPT(" ",lookups!$K$2-LEN(SOURCE!I2528)), "")&amp;
      SOURCE!K2528&amp;      IF(lookups!$L$2-LEN(SOURCE!K2528) &gt;= 0, REPT(" ",lookups!$M$2-LEN(SOURCE!K2528)), "")&amp;
" | "&amp; SOURCE!L2528&amp;      IF(lookups!$O$2-LEN(SOURCE!L2528) &gt;= 0, REPT(" ",lookups!$O$2-LEN(SOURCE!L2528)), "")&amp;
" | "&amp; SOURCE!M2528&amp;      IF(lookups!$P$2-LEN(SOURCE!M2528) &gt;= 0, REPT(" ",lookups!$P$2-LEN(SOURCE!M2528)), "")&amp;
      "},"&amp;IF(SOURCE!O2528&lt;&gt;"",""&amp;SOURCE!O2528,"")
 )
)
)</f>
        <v/>
      </c>
    </row>
    <row r="2492" spans="1:1" hidden="1">
      <c r="A2492" s="80" t="str">
        <f>IF(AND(OR(SOURCE!A2529="",ISBLANK(SOURCE!A2529)),SOURCE!B2529&gt;0),IF(ISBLANK(SOURCE!C2529),"",SOURCE!C2529),
IF(SOURCE!B2529&lt;0,VLOOKUP(SOURCE!B2529,lookups!A$1:B$25,2,0),
  IF(ISBLANK(SOURCE!B2529),
    "",
    "/* "&amp;TEXT(SOURCE!B2529,"???0")&amp;" *"&amp;
      SOURCE!C2529&amp;", "&amp; IF(lookups!$E$2-LEN(SOURCE!C2529) &gt;= 0, REPT(" ",lookups!$E$2-LEN(SOURCE!C2529)), "")&amp;
      SOURCE!D2529&amp;", "&amp; IF(lookups!$F$2-LEN(SOURCE!D2529) &gt;= 0, REPT(" ",lookups!$F$2-LEN(SOURCE!D2529)), "")&amp;
      SOURCE!E2529&amp;", "&amp; IF(lookups!$G$2-LEN(SOURCE!E2529) &gt;=0, REPT(" ",lookups!$G$2-LEN(SOURCE!E2529)), "")&amp;
      SOURCE!F2529&amp;", "&amp; IF(lookups!$H$2-LEN(SOURCE!F2529) &gt;= 0, REPT(" ",lookups!$H$2-LEN(SOURCE!F2529)+2), "")&amp;"("&amp;
      SUBSTITUTE(TEXT(SOURCE!G2529,"??0"),"  ","")&amp;" &lt;&lt; TAM_MAX_BITS) |"&amp; IF(lookups!$I$2-3 &gt;= 0, REPT(" ",MAX(1,lookups!$I$2-5+4+1-1-LEN(  IF(ISTEXT(SOURCE!H2529),SOURCE!H2529,  SUBSTITUTE(SUBSTITUTE(TEXT(SOURCE!H2529,"????0"),"  ","")," ",""))   ))), "")&amp;
       IF(ISTEXT(SOURCE!H2529),SOURCE!H2529, SUBSTITUTE(SUBSTITUTE(TEXT(SOURCE!H2529,"????0"),"  ","")," ",""))   &amp;","&amp; IF(lookups!$J$2-3 &gt;= 0, REPT(" ",lookups!$J$2-3-5), "")&amp;
      SOURCE!I2529&amp;
" | "&amp; IF(lookups!$K$2-LEN(SOURCE!I2529) &gt;= 0, REPT(" ",lookups!$K$2-LEN(SOURCE!I2529)), "")&amp;
      SOURCE!J2529&amp;      IF(lookups!$L$2-LEN(SOURCE!J2529) &gt;= 0, REPT(" ",lookups!$L$2-LEN(SOURCE!J2529)), "")&amp;
" | "&amp; IF(lookups!$K$2-LEN(SOURCE!I2529) &gt;= 0, REPT(" ",lookups!$K$2-LEN(SOURCE!I2529)), "")&amp;
      SOURCE!K2529&amp;      IF(lookups!$L$2-LEN(SOURCE!K2529) &gt;= 0, REPT(" ",lookups!$M$2-LEN(SOURCE!K2529)), "")&amp;
" | "&amp; SOURCE!L2529&amp;      IF(lookups!$O$2-LEN(SOURCE!L2529) &gt;= 0, REPT(" ",lookups!$O$2-LEN(SOURCE!L2529)), "")&amp;
" | "&amp; SOURCE!M2529&amp;      IF(lookups!$P$2-LEN(SOURCE!M2529) &gt;= 0, REPT(" ",lookups!$P$2-LEN(SOURCE!M2529)), "")&amp;
      "},"&amp;IF(SOURCE!O2529&lt;&gt;"",""&amp;SOURCE!O2529,"")
 )
)
)</f>
        <v/>
      </c>
    </row>
    <row r="2493" spans="1:1" hidden="1">
      <c r="A2493" s="80" t="str">
        <f>IF(AND(OR(SOURCE!A2530="",ISBLANK(SOURCE!A2530)),SOURCE!B2530&gt;0),IF(ISBLANK(SOURCE!C2530),"",SOURCE!C2530),
IF(SOURCE!B2530&lt;0,VLOOKUP(SOURCE!B2530,lookups!A$1:B$25,2,0),
  IF(ISBLANK(SOURCE!B2530),
    "",
    "/* "&amp;TEXT(SOURCE!B2530,"???0")&amp;" *"&amp;
      SOURCE!C2530&amp;", "&amp; IF(lookups!$E$2-LEN(SOURCE!C2530) &gt;= 0, REPT(" ",lookups!$E$2-LEN(SOURCE!C2530)), "")&amp;
      SOURCE!D2530&amp;", "&amp; IF(lookups!$F$2-LEN(SOURCE!D2530) &gt;= 0, REPT(" ",lookups!$F$2-LEN(SOURCE!D2530)), "")&amp;
      SOURCE!E2530&amp;", "&amp; IF(lookups!$G$2-LEN(SOURCE!E2530) &gt;=0, REPT(" ",lookups!$G$2-LEN(SOURCE!E2530)), "")&amp;
      SOURCE!F2530&amp;", "&amp; IF(lookups!$H$2-LEN(SOURCE!F2530) &gt;= 0, REPT(" ",lookups!$H$2-LEN(SOURCE!F2530)+2), "")&amp;"("&amp;
      SUBSTITUTE(TEXT(SOURCE!G2530,"??0"),"  ","")&amp;" &lt;&lt; TAM_MAX_BITS) |"&amp; IF(lookups!$I$2-3 &gt;= 0, REPT(" ",MAX(1,lookups!$I$2-5+4+1-1-LEN(  IF(ISTEXT(SOURCE!H2530),SOURCE!H2530,  SUBSTITUTE(SUBSTITUTE(TEXT(SOURCE!H2530,"????0"),"  ","")," ",""))   ))), "")&amp;
       IF(ISTEXT(SOURCE!H2530),SOURCE!H2530, SUBSTITUTE(SUBSTITUTE(TEXT(SOURCE!H2530,"????0"),"  ","")," ",""))   &amp;","&amp; IF(lookups!$J$2-3 &gt;= 0, REPT(" ",lookups!$J$2-3-5), "")&amp;
      SOURCE!I2530&amp;
" | "&amp; IF(lookups!$K$2-LEN(SOURCE!I2530) &gt;= 0, REPT(" ",lookups!$K$2-LEN(SOURCE!I2530)), "")&amp;
      SOURCE!J2530&amp;      IF(lookups!$L$2-LEN(SOURCE!J2530) &gt;= 0, REPT(" ",lookups!$L$2-LEN(SOURCE!J2530)), "")&amp;
" | "&amp; IF(lookups!$K$2-LEN(SOURCE!I2530) &gt;= 0, REPT(" ",lookups!$K$2-LEN(SOURCE!I2530)), "")&amp;
      SOURCE!K2530&amp;      IF(lookups!$L$2-LEN(SOURCE!K2530) &gt;= 0, REPT(" ",lookups!$M$2-LEN(SOURCE!K2530)), "")&amp;
" | "&amp; SOURCE!L2530&amp;      IF(lookups!$O$2-LEN(SOURCE!L2530) &gt;= 0, REPT(" ",lookups!$O$2-LEN(SOURCE!L2530)), "")&amp;
" | "&amp; SOURCE!M2530&amp;      IF(lookups!$P$2-LEN(SOURCE!M2530) &gt;= 0, REPT(" ",lookups!$P$2-LEN(SOURCE!M2530)), "")&amp;
      "},"&amp;IF(SOURCE!O2530&lt;&gt;"",""&amp;SOURCE!O2530,"")
 )
)
)</f>
        <v/>
      </c>
    </row>
    <row r="2494" spans="1:1" hidden="1">
      <c r="A2494" s="80" t="str">
        <f>IF(AND(OR(SOURCE!A2531="",ISBLANK(SOURCE!A2531)),SOURCE!B2531&gt;0),IF(ISBLANK(SOURCE!C2531),"",SOURCE!C2531),
IF(SOURCE!B2531&lt;0,VLOOKUP(SOURCE!B2531,lookups!A$1:B$25,2,0),
  IF(ISBLANK(SOURCE!B2531),
    "",
    "/* "&amp;TEXT(SOURCE!B2531,"???0")&amp;" *"&amp;
      SOURCE!C2531&amp;", "&amp; IF(lookups!$E$2-LEN(SOURCE!C2531) &gt;= 0, REPT(" ",lookups!$E$2-LEN(SOURCE!C2531)), "")&amp;
      SOURCE!D2531&amp;", "&amp; IF(lookups!$F$2-LEN(SOURCE!D2531) &gt;= 0, REPT(" ",lookups!$F$2-LEN(SOURCE!D2531)), "")&amp;
      SOURCE!E2531&amp;", "&amp; IF(lookups!$G$2-LEN(SOURCE!E2531) &gt;=0, REPT(" ",lookups!$G$2-LEN(SOURCE!E2531)), "")&amp;
      SOURCE!F2531&amp;", "&amp; IF(lookups!$H$2-LEN(SOURCE!F2531) &gt;= 0, REPT(" ",lookups!$H$2-LEN(SOURCE!F2531)+2), "")&amp;"("&amp;
      SUBSTITUTE(TEXT(SOURCE!G2531,"??0"),"  ","")&amp;" &lt;&lt; TAM_MAX_BITS) |"&amp; IF(lookups!$I$2-3 &gt;= 0, REPT(" ",MAX(1,lookups!$I$2-5+4+1-1-LEN(  IF(ISTEXT(SOURCE!H2531),SOURCE!H2531,  SUBSTITUTE(SUBSTITUTE(TEXT(SOURCE!H2531,"????0"),"  ","")," ",""))   ))), "")&amp;
       IF(ISTEXT(SOURCE!H2531),SOURCE!H2531, SUBSTITUTE(SUBSTITUTE(TEXT(SOURCE!H2531,"????0"),"  ","")," ",""))   &amp;","&amp; IF(lookups!$J$2-3 &gt;= 0, REPT(" ",lookups!$J$2-3-5), "")&amp;
      SOURCE!I2531&amp;
" | "&amp; IF(lookups!$K$2-LEN(SOURCE!I2531) &gt;= 0, REPT(" ",lookups!$K$2-LEN(SOURCE!I2531)), "")&amp;
      SOURCE!J2531&amp;      IF(lookups!$L$2-LEN(SOURCE!J2531) &gt;= 0, REPT(" ",lookups!$L$2-LEN(SOURCE!J2531)), "")&amp;
" | "&amp; IF(lookups!$K$2-LEN(SOURCE!I2531) &gt;= 0, REPT(" ",lookups!$K$2-LEN(SOURCE!I2531)), "")&amp;
      SOURCE!K2531&amp;      IF(lookups!$L$2-LEN(SOURCE!K2531) &gt;= 0, REPT(" ",lookups!$M$2-LEN(SOURCE!K2531)), "")&amp;
" | "&amp; SOURCE!L2531&amp;      IF(lookups!$O$2-LEN(SOURCE!L2531) &gt;= 0, REPT(" ",lookups!$O$2-LEN(SOURCE!L2531)), "")&amp;
" | "&amp; SOURCE!M2531&amp;      IF(lookups!$P$2-LEN(SOURCE!M2531) &gt;= 0, REPT(" ",lookups!$P$2-LEN(SOURCE!M2531)), "")&amp;
      "},"&amp;IF(SOURCE!O2531&lt;&gt;"",""&amp;SOURCE!O2531,"")
 )
)
)</f>
        <v/>
      </c>
    </row>
    <row r="2495" spans="1:1" hidden="1">
      <c r="A2495" s="80" t="str">
        <f>IF(AND(OR(SOURCE!A2532="",ISBLANK(SOURCE!A2532)),SOURCE!B2532&gt;0),IF(ISBLANK(SOURCE!C2532),"",SOURCE!C2532),
IF(SOURCE!B2532&lt;0,VLOOKUP(SOURCE!B2532,lookups!A$1:B$25,2,0),
  IF(ISBLANK(SOURCE!B2532),
    "",
    "/* "&amp;TEXT(SOURCE!B2532,"???0")&amp;" *"&amp;
      SOURCE!C2532&amp;", "&amp; IF(lookups!$E$2-LEN(SOURCE!C2532) &gt;= 0, REPT(" ",lookups!$E$2-LEN(SOURCE!C2532)), "")&amp;
      SOURCE!D2532&amp;", "&amp; IF(lookups!$F$2-LEN(SOURCE!D2532) &gt;= 0, REPT(" ",lookups!$F$2-LEN(SOURCE!D2532)), "")&amp;
      SOURCE!E2532&amp;", "&amp; IF(lookups!$G$2-LEN(SOURCE!E2532) &gt;=0, REPT(" ",lookups!$G$2-LEN(SOURCE!E2532)), "")&amp;
      SOURCE!F2532&amp;", "&amp; IF(lookups!$H$2-LEN(SOURCE!F2532) &gt;= 0, REPT(" ",lookups!$H$2-LEN(SOURCE!F2532)+2), "")&amp;"("&amp;
      SUBSTITUTE(TEXT(SOURCE!G2532,"??0"),"  ","")&amp;" &lt;&lt; TAM_MAX_BITS) |"&amp; IF(lookups!$I$2-3 &gt;= 0, REPT(" ",MAX(1,lookups!$I$2-5+4+1-1-LEN(  IF(ISTEXT(SOURCE!H2532),SOURCE!H2532,  SUBSTITUTE(SUBSTITUTE(TEXT(SOURCE!H2532,"????0"),"  ","")," ",""))   ))), "")&amp;
       IF(ISTEXT(SOURCE!H2532),SOURCE!H2532, SUBSTITUTE(SUBSTITUTE(TEXT(SOURCE!H2532,"????0"),"  ","")," ",""))   &amp;","&amp; IF(lookups!$J$2-3 &gt;= 0, REPT(" ",lookups!$J$2-3-5), "")&amp;
      SOURCE!I2532&amp;
" | "&amp; IF(lookups!$K$2-LEN(SOURCE!I2532) &gt;= 0, REPT(" ",lookups!$K$2-LEN(SOURCE!I2532)), "")&amp;
      SOURCE!J2532&amp;      IF(lookups!$L$2-LEN(SOURCE!J2532) &gt;= 0, REPT(" ",lookups!$L$2-LEN(SOURCE!J2532)), "")&amp;
" | "&amp; IF(lookups!$K$2-LEN(SOURCE!I2532) &gt;= 0, REPT(" ",lookups!$K$2-LEN(SOURCE!I2532)), "")&amp;
      SOURCE!K2532&amp;      IF(lookups!$L$2-LEN(SOURCE!K2532) &gt;= 0, REPT(" ",lookups!$M$2-LEN(SOURCE!K2532)), "")&amp;
" | "&amp; SOURCE!L2532&amp;      IF(lookups!$O$2-LEN(SOURCE!L2532) &gt;= 0, REPT(" ",lookups!$O$2-LEN(SOURCE!L2532)), "")&amp;
" | "&amp; SOURCE!M2532&amp;      IF(lookups!$P$2-LEN(SOURCE!M2532) &gt;= 0, REPT(" ",lookups!$P$2-LEN(SOURCE!M2532)), "")&amp;
      "},"&amp;IF(SOURCE!O2532&lt;&gt;"",""&amp;SOURCE!O2532,"")
 )
)
)</f>
        <v/>
      </c>
    </row>
    <row r="2496" spans="1:1" hidden="1">
      <c r="A2496" s="80" t="str">
        <f>IF(AND(OR(SOURCE!A2533="",ISBLANK(SOURCE!A2533)),SOURCE!B2533&gt;0),IF(ISBLANK(SOURCE!C2533),"",SOURCE!C2533),
IF(SOURCE!B2533&lt;0,VLOOKUP(SOURCE!B2533,lookups!A$1:B$25,2,0),
  IF(ISBLANK(SOURCE!B2533),
    "",
    "/* "&amp;TEXT(SOURCE!B2533,"???0")&amp;" *"&amp;
      SOURCE!C2533&amp;", "&amp; IF(lookups!$E$2-LEN(SOURCE!C2533) &gt;= 0, REPT(" ",lookups!$E$2-LEN(SOURCE!C2533)), "")&amp;
      SOURCE!D2533&amp;", "&amp; IF(lookups!$F$2-LEN(SOURCE!D2533) &gt;= 0, REPT(" ",lookups!$F$2-LEN(SOURCE!D2533)), "")&amp;
      SOURCE!E2533&amp;", "&amp; IF(lookups!$G$2-LEN(SOURCE!E2533) &gt;=0, REPT(" ",lookups!$G$2-LEN(SOURCE!E2533)), "")&amp;
      SOURCE!F2533&amp;", "&amp; IF(lookups!$H$2-LEN(SOURCE!F2533) &gt;= 0, REPT(" ",lookups!$H$2-LEN(SOURCE!F2533)+2), "")&amp;"("&amp;
      SUBSTITUTE(TEXT(SOURCE!G2533,"??0"),"  ","")&amp;" &lt;&lt; TAM_MAX_BITS) |"&amp; IF(lookups!$I$2-3 &gt;= 0, REPT(" ",MAX(1,lookups!$I$2-5+4+1-1-LEN(  IF(ISTEXT(SOURCE!H2533),SOURCE!H2533,  SUBSTITUTE(SUBSTITUTE(TEXT(SOURCE!H2533,"????0"),"  ","")," ",""))   ))), "")&amp;
       IF(ISTEXT(SOURCE!H2533),SOURCE!H2533, SUBSTITUTE(SUBSTITUTE(TEXT(SOURCE!H2533,"????0"),"  ","")," ",""))   &amp;","&amp; IF(lookups!$J$2-3 &gt;= 0, REPT(" ",lookups!$J$2-3-5), "")&amp;
      SOURCE!I2533&amp;
" | "&amp; IF(lookups!$K$2-LEN(SOURCE!I2533) &gt;= 0, REPT(" ",lookups!$K$2-LEN(SOURCE!I2533)), "")&amp;
      SOURCE!J2533&amp;      IF(lookups!$L$2-LEN(SOURCE!J2533) &gt;= 0, REPT(" ",lookups!$L$2-LEN(SOURCE!J2533)), "")&amp;
" | "&amp; IF(lookups!$K$2-LEN(SOURCE!I2533) &gt;= 0, REPT(" ",lookups!$K$2-LEN(SOURCE!I2533)), "")&amp;
      SOURCE!K2533&amp;      IF(lookups!$L$2-LEN(SOURCE!K2533) &gt;= 0, REPT(" ",lookups!$M$2-LEN(SOURCE!K2533)), "")&amp;
" | "&amp; SOURCE!L2533&amp;      IF(lookups!$O$2-LEN(SOURCE!L2533) &gt;= 0, REPT(" ",lookups!$O$2-LEN(SOURCE!L2533)), "")&amp;
" | "&amp; SOURCE!M2533&amp;      IF(lookups!$P$2-LEN(SOURCE!M2533) &gt;= 0, REPT(" ",lookups!$P$2-LEN(SOURCE!M2533)), "")&amp;
      "},"&amp;IF(SOURCE!O2533&lt;&gt;"",""&amp;SOURCE!O2533,"")
 )
)
)</f>
        <v/>
      </c>
    </row>
    <row r="2497" spans="1:1" hidden="1">
      <c r="A2497" s="80" t="str">
        <f>IF(AND(OR(SOURCE!A2534="",ISBLANK(SOURCE!A2534)),SOURCE!B2534&gt;0),IF(ISBLANK(SOURCE!C2534),"",SOURCE!C2534),
IF(SOURCE!B2534&lt;0,VLOOKUP(SOURCE!B2534,lookups!A$1:B$25,2,0),
  IF(ISBLANK(SOURCE!B2534),
    "",
    "/* "&amp;TEXT(SOURCE!B2534,"???0")&amp;" *"&amp;
      SOURCE!C2534&amp;", "&amp; IF(lookups!$E$2-LEN(SOURCE!C2534) &gt;= 0, REPT(" ",lookups!$E$2-LEN(SOURCE!C2534)), "")&amp;
      SOURCE!D2534&amp;", "&amp; IF(lookups!$F$2-LEN(SOURCE!D2534) &gt;= 0, REPT(" ",lookups!$F$2-LEN(SOURCE!D2534)), "")&amp;
      SOURCE!E2534&amp;", "&amp; IF(lookups!$G$2-LEN(SOURCE!E2534) &gt;=0, REPT(" ",lookups!$G$2-LEN(SOURCE!E2534)), "")&amp;
      SOURCE!F2534&amp;", "&amp; IF(lookups!$H$2-LEN(SOURCE!F2534) &gt;= 0, REPT(" ",lookups!$H$2-LEN(SOURCE!F2534)+2), "")&amp;"("&amp;
      SUBSTITUTE(TEXT(SOURCE!G2534,"??0"),"  ","")&amp;" &lt;&lt; TAM_MAX_BITS) |"&amp; IF(lookups!$I$2-3 &gt;= 0, REPT(" ",MAX(1,lookups!$I$2-5+4+1-1-LEN(  IF(ISTEXT(SOURCE!H2534),SOURCE!H2534,  SUBSTITUTE(SUBSTITUTE(TEXT(SOURCE!H2534,"????0"),"  ","")," ",""))   ))), "")&amp;
       IF(ISTEXT(SOURCE!H2534),SOURCE!H2534, SUBSTITUTE(SUBSTITUTE(TEXT(SOURCE!H2534,"????0"),"  ","")," ",""))   &amp;","&amp; IF(lookups!$J$2-3 &gt;= 0, REPT(" ",lookups!$J$2-3-5), "")&amp;
      SOURCE!I2534&amp;
" | "&amp; IF(lookups!$K$2-LEN(SOURCE!I2534) &gt;= 0, REPT(" ",lookups!$K$2-LEN(SOURCE!I2534)), "")&amp;
      SOURCE!J2534&amp;      IF(lookups!$L$2-LEN(SOURCE!J2534) &gt;= 0, REPT(" ",lookups!$L$2-LEN(SOURCE!J2534)), "")&amp;
" | "&amp; IF(lookups!$K$2-LEN(SOURCE!I2534) &gt;= 0, REPT(" ",lookups!$K$2-LEN(SOURCE!I2534)), "")&amp;
      SOURCE!K2534&amp;      IF(lookups!$L$2-LEN(SOURCE!K2534) &gt;= 0, REPT(" ",lookups!$M$2-LEN(SOURCE!K2534)), "")&amp;
" | "&amp; SOURCE!L2534&amp;      IF(lookups!$O$2-LEN(SOURCE!L2534) &gt;= 0, REPT(" ",lookups!$O$2-LEN(SOURCE!L2534)), "")&amp;
" | "&amp; SOURCE!M2534&amp;      IF(lookups!$P$2-LEN(SOURCE!M2534) &gt;= 0, REPT(" ",lookups!$P$2-LEN(SOURCE!M2534)), "")&amp;
      "},"&amp;IF(SOURCE!O2534&lt;&gt;"",""&amp;SOURCE!O2534,"")
 )
)
)</f>
        <v/>
      </c>
    </row>
    <row r="2498" spans="1:1" hidden="1">
      <c r="A2498" s="80" t="str">
        <f>IF(AND(OR(SOURCE!A2535="",ISBLANK(SOURCE!A2535)),SOURCE!B2535&gt;0),IF(ISBLANK(SOURCE!C2535),"",SOURCE!C2535),
IF(SOURCE!B2535&lt;0,VLOOKUP(SOURCE!B2535,lookups!A$1:B$25,2,0),
  IF(ISBLANK(SOURCE!B2535),
    "",
    "/* "&amp;TEXT(SOURCE!B2535,"???0")&amp;" *"&amp;
      SOURCE!C2535&amp;", "&amp; IF(lookups!$E$2-LEN(SOURCE!C2535) &gt;= 0, REPT(" ",lookups!$E$2-LEN(SOURCE!C2535)), "")&amp;
      SOURCE!D2535&amp;", "&amp; IF(lookups!$F$2-LEN(SOURCE!D2535) &gt;= 0, REPT(" ",lookups!$F$2-LEN(SOURCE!D2535)), "")&amp;
      SOURCE!E2535&amp;", "&amp; IF(lookups!$G$2-LEN(SOURCE!E2535) &gt;=0, REPT(" ",lookups!$G$2-LEN(SOURCE!E2535)), "")&amp;
      SOURCE!F2535&amp;", "&amp; IF(lookups!$H$2-LEN(SOURCE!F2535) &gt;= 0, REPT(" ",lookups!$H$2-LEN(SOURCE!F2535)+2), "")&amp;"("&amp;
      SUBSTITUTE(TEXT(SOURCE!G2535,"??0"),"  ","")&amp;" &lt;&lt; TAM_MAX_BITS) |"&amp; IF(lookups!$I$2-3 &gt;= 0, REPT(" ",MAX(1,lookups!$I$2-5+4+1-1-LEN(  IF(ISTEXT(SOURCE!H2535),SOURCE!H2535,  SUBSTITUTE(SUBSTITUTE(TEXT(SOURCE!H2535,"????0"),"  ","")," ",""))   ))), "")&amp;
       IF(ISTEXT(SOURCE!H2535),SOURCE!H2535, SUBSTITUTE(SUBSTITUTE(TEXT(SOURCE!H2535,"????0"),"  ","")," ",""))   &amp;","&amp; IF(lookups!$J$2-3 &gt;= 0, REPT(" ",lookups!$J$2-3-5), "")&amp;
      SOURCE!I2535&amp;
" | "&amp; IF(lookups!$K$2-LEN(SOURCE!I2535) &gt;= 0, REPT(" ",lookups!$K$2-LEN(SOURCE!I2535)), "")&amp;
      SOURCE!J2535&amp;      IF(lookups!$L$2-LEN(SOURCE!J2535) &gt;= 0, REPT(" ",lookups!$L$2-LEN(SOURCE!J2535)), "")&amp;
" | "&amp; IF(lookups!$K$2-LEN(SOURCE!I2535) &gt;= 0, REPT(" ",lookups!$K$2-LEN(SOURCE!I2535)), "")&amp;
      SOURCE!K2535&amp;      IF(lookups!$L$2-LEN(SOURCE!K2535) &gt;= 0, REPT(" ",lookups!$M$2-LEN(SOURCE!K2535)), "")&amp;
" | "&amp; SOURCE!L2535&amp;      IF(lookups!$O$2-LEN(SOURCE!L2535) &gt;= 0, REPT(" ",lookups!$O$2-LEN(SOURCE!L2535)), "")&amp;
" | "&amp; SOURCE!M2535&amp;      IF(lookups!$P$2-LEN(SOURCE!M2535) &gt;= 0, REPT(" ",lookups!$P$2-LEN(SOURCE!M2535)), "")&amp;
      "},"&amp;IF(SOURCE!O2535&lt;&gt;"",""&amp;SOURCE!O2535,"")
 )
)
)</f>
        <v/>
      </c>
    </row>
    <row r="2499" spans="1:1" hidden="1">
      <c r="A2499" s="80" t="str">
        <f>IF(AND(OR(SOURCE!A2536="",ISBLANK(SOURCE!A2536)),SOURCE!B2536&gt;0),IF(ISBLANK(SOURCE!C2536),"",SOURCE!C2536),
IF(SOURCE!B2536&lt;0,VLOOKUP(SOURCE!B2536,lookups!A$1:B$25,2,0),
  IF(ISBLANK(SOURCE!B2536),
    "",
    "/* "&amp;TEXT(SOURCE!B2536,"???0")&amp;" *"&amp;
      SOURCE!C2536&amp;", "&amp; IF(lookups!$E$2-LEN(SOURCE!C2536) &gt;= 0, REPT(" ",lookups!$E$2-LEN(SOURCE!C2536)), "")&amp;
      SOURCE!D2536&amp;", "&amp; IF(lookups!$F$2-LEN(SOURCE!D2536) &gt;= 0, REPT(" ",lookups!$F$2-LEN(SOURCE!D2536)), "")&amp;
      SOURCE!E2536&amp;", "&amp; IF(lookups!$G$2-LEN(SOURCE!E2536) &gt;=0, REPT(" ",lookups!$G$2-LEN(SOURCE!E2536)), "")&amp;
      SOURCE!F2536&amp;", "&amp; IF(lookups!$H$2-LEN(SOURCE!F2536) &gt;= 0, REPT(" ",lookups!$H$2-LEN(SOURCE!F2536)+2), "")&amp;"("&amp;
      SUBSTITUTE(TEXT(SOURCE!G2536,"??0"),"  ","")&amp;" &lt;&lt; TAM_MAX_BITS) |"&amp; IF(lookups!$I$2-3 &gt;= 0, REPT(" ",MAX(1,lookups!$I$2-5+4+1-1-LEN(  IF(ISTEXT(SOURCE!H2536),SOURCE!H2536,  SUBSTITUTE(SUBSTITUTE(TEXT(SOURCE!H2536,"????0"),"  ","")," ",""))   ))), "")&amp;
       IF(ISTEXT(SOURCE!H2536),SOURCE!H2536, SUBSTITUTE(SUBSTITUTE(TEXT(SOURCE!H2536,"????0"),"  ","")," ",""))   &amp;","&amp; IF(lookups!$J$2-3 &gt;= 0, REPT(" ",lookups!$J$2-3-5), "")&amp;
      SOURCE!I2536&amp;
" | "&amp; IF(lookups!$K$2-LEN(SOURCE!I2536) &gt;= 0, REPT(" ",lookups!$K$2-LEN(SOURCE!I2536)), "")&amp;
      SOURCE!J2536&amp;      IF(lookups!$L$2-LEN(SOURCE!J2536) &gt;= 0, REPT(" ",lookups!$L$2-LEN(SOURCE!J2536)), "")&amp;
" | "&amp; IF(lookups!$K$2-LEN(SOURCE!I2536) &gt;= 0, REPT(" ",lookups!$K$2-LEN(SOURCE!I2536)), "")&amp;
      SOURCE!K2536&amp;      IF(lookups!$L$2-LEN(SOURCE!K2536) &gt;= 0, REPT(" ",lookups!$M$2-LEN(SOURCE!K2536)), "")&amp;
" | "&amp; SOURCE!L2536&amp;      IF(lookups!$O$2-LEN(SOURCE!L2536) &gt;= 0, REPT(" ",lookups!$O$2-LEN(SOURCE!L2536)), "")&amp;
" | "&amp; SOURCE!M2536&amp;      IF(lookups!$P$2-LEN(SOURCE!M2536) &gt;= 0, REPT(" ",lookups!$P$2-LEN(SOURCE!M2536)), "")&amp;
      "},"&amp;IF(SOURCE!O2536&lt;&gt;"",""&amp;SOURCE!O2536,"")
 )
)
)</f>
        <v/>
      </c>
    </row>
    <row r="2500" spans="1:1" hidden="1">
      <c r="A2500" s="80" t="str">
        <f>IF(AND(OR(SOURCE!A2537="",ISBLANK(SOURCE!A2537)),SOURCE!B2537&gt;0),IF(ISBLANK(SOURCE!C2537),"",SOURCE!C2537),
IF(SOURCE!B2537&lt;0,VLOOKUP(SOURCE!B2537,lookups!A$1:B$25,2,0),
  IF(ISBLANK(SOURCE!B2537),
    "",
    "/* "&amp;TEXT(SOURCE!B2537,"???0")&amp;" *"&amp;
      SOURCE!C2537&amp;", "&amp; IF(lookups!$E$2-LEN(SOURCE!C2537) &gt;= 0, REPT(" ",lookups!$E$2-LEN(SOURCE!C2537)), "")&amp;
      SOURCE!D2537&amp;", "&amp; IF(lookups!$F$2-LEN(SOURCE!D2537) &gt;= 0, REPT(" ",lookups!$F$2-LEN(SOURCE!D2537)), "")&amp;
      SOURCE!E2537&amp;", "&amp; IF(lookups!$G$2-LEN(SOURCE!E2537) &gt;=0, REPT(" ",lookups!$G$2-LEN(SOURCE!E2537)), "")&amp;
      SOURCE!F2537&amp;", "&amp; IF(lookups!$H$2-LEN(SOURCE!F2537) &gt;= 0, REPT(" ",lookups!$H$2-LEN(SOURCE!F2537)+2), "")&amp;"("&amp;
      SUBSTITUTE(TEXT(SOURCE!G2537,"??0"),"  ","")&amp;" &lt;&lt; TAM_MAX_BITS) |"&amp; IF(lookups!$I$2-3 &gt;= 0, REPT(" ",MAX(1,lookups!$I$2-5+4+1-1-LEN(  IF(ISTEXT(SOURCE!H2537),SOURCE!H2537,  SUBSTITUTE(SUBSTITUTE(TEXT(SOURCE!H2537,"????0"),"  ","")," ",""))   ))), "")&amp;
       IF(ISTEXT(SOURCE!H2537),SOURCE!H2537, SUBSTITUTE(SUBSTITUTE(TEXT(SOURCE!H2537,"????0"),"  ","")," ",""))   &amp;","&amp; IF(lookups!$J$2-3 &gt;= 0, REPT(" ",lookups!$J$2-3-5), "")&amp;
      SOURCE!I2537&amp;
" | "&amp; IF(lookups!$K$2-LEN(SOURCE!I2537) &gt;= 0, REPT(" ",lookups!$K$2-LEN(SOURCE!I2537)), "")&amp;
      SOURCE!J2537&amp;      IF(lookups!$L$2-LEN(SOURCE!J2537) &gt;= 0, REPT(" ",lookups!$L$2-LEN(SOURCE!J2537)), "")&amp;
" | "&amp; IF(lookups!$K$2-LEN(SOURCE!I2537) &gt;= 0, REPT(" ",lookups!$K$2-LEN(SOURCE!I2537)), "")&amp;
      SOURCE!K2537&amp;      IF(lookups!$L$2-LEN(SOURCE!K2537) &gt;= 0, REPT(" ",lookups!$M$2-LEN(SOURCE!K2537)), "")&amp;
" | "&amp; SOURCE!L2537&amp;      IF(lookups!$O$2-LEN(SOURCE!L2537) &gt;= 0, REPT(" ",lookups!$O$2-LEN(SOURCE!L2537)), "")&amp;
" | "&amp; SOURCE!M2537&amp;      IF(lookups!$P$2-LEN(SOURCE!M2537) &gt;= 0, REPT(" ",lookups!$P$2-LEN(SOURCE!M2537)), "")&amp;
      "},"&amp;IF(SOURCE!O2537&lt;&gt;"",""&amp;SOURCE!O2537,"")
 )
)
)</f>
        <v/>
      </c>
    </row>
    <row r="2501" spans="1:1" hidden="1">
      <c r="A2501" s="80" t="str">
        <f>IF(AND(OR(SOURCE!A2538="",ISBLANK(SOURCE!A2538)),SOURCE!B2538&gt;0),IF(ISBLANK(SOURCE!C2538),"",SOURCE!C2538),
IF(SOURCE!B2538&lt;0,VLOOKUP(SOURCE!B2538,lookups!A$1:B$25,2,0),
  IF(ISBLANK(SOURCE!B2538),
    "",
    "/* "&amp;TEXT(SOURCE!B2538,"???0")&amp;" *"&amp;
      SOURCE!C2538&amp;", "&amp; IF(lookups!$E$2-LEN(SOURCE!C2538) &gt;= 0, REPT(" ",lookups!$E$2-LEN(SOURCE!C2538)), "")&amp;
      SOURCE!D2538&amp;", "&amp; IF(lookups!$F$2-LEN(SOURCE!D2538) &gt;= 0, REPT(" ",lookups!$F$2-LEN(SOURCE!D2538)), "")&amp;
      SOURCE!E2538&amp;", "&amp; IF(lookups!$G$2-LEN(SOURCE!E2538) &gt;=0, REPT(" ",lookups!$G$2-LEN(SOURCE!E2538)), "")&amp;
      SOURCE!F2538&amp;", "&amp; IF(lookups!$H$2-LEN(SOURCE!F2538) &gt;= 0, REPT(" ",lookups!$H$2-LEN(SOURCE!F2538)+2), "")&amp;"("&amp;
      SUBSTITUTE(TEXT(SOURCE!G2538,"??0"),"  ","")&amp;" &lt;&lt; TAM_MAX_BITS) |"&amp; IF(lookups!$I$2-3 &gt;= 0, REPT(" ",MAX(1,lookups!$I$2-5+4+1-1-LEN(  IF(ISTEXT(SOURCE!H2538),SOURCE!H2538,  SUBSTITUTE(SUBSTITUTE(TEXT(SOURCE!H2538,"????0"),"  ","")," ",""))   ))), "")&amp;
       IF(ISTEXT(SOURCE!H2538),SOURCE!H2538, SUBSTITUTE(SUBSTITUTE(TEXT(SOURCE!H2538,"????0"),"  ","")," ",""))   &amp;","&amp; IF(lookups!$J$2-3 &gt;= 0, REPT(" ",lookups!$J$2-3-5), "")&amp;
      SOURCE!I2538&amp;
" | "&amp; IF(lookups!$K$2-LEN(SOURCE!I2538) &gt;= 0, REPT(" ",lookups!$K$2-LEN(SOURCE!I2538)), "")&amp;
      SOURCE!J2538&amp;      IF(lookups!$L$2-LEN(SOURCE!J2538) &gt;= 0, REPT(" ",lookups!$L$2-LEN(SOURCE!J2538)), "")&amp;
" | "&amp; IF(lookups!$K$2-LEN(SOURCE!I2538) &gt;= 0, REPT(" ",lookups!$K$2-LEN(SOURCE!I2538)), "")&amp;
      SOURCE!K2538&amp;      IF(lookups!$L$2-LEN(SOURCE!K2538) &gt;= 0, REPT(" ",lookups!$M$2-LEN(SOURCE!K2538)), "")&amp;
" | "&amp; SOURCE!L2538&amp;      IF(lookups!$O$2-LEN(SOURCE!L2538) &gt;= 0, REPT(" ",lookups!$O$2-LEN(SOURCE!L2538)), "")&amp;
" | "&amp; SOURCE!M2538&amp;      IF(lookups!$P$2-LEN(SOURCE!M2538) &gt;= 0, REPT(" ",lookups!$P$2-LEN(SOURCE!M2538)), "")&amp;
      "},"&amp;IF(SOURCE!O2538&lt;&gt;"",""&amp;SOURCE!O2538,"")
 )
)
)</f>
        <v/>
      </c>
    </row>
    <row r="2502" spans="1:1" hidden="1">
      <c r="A2502" s="80" t="str">
        <f>IF(AND(OR(SOURCE!A2539="",ISBLANK(SOURCE!A2539)),SOURCE!B2539&gt;0),IF(ISBLANK(SOURCE!C2539),"",SOURCE!C2539),
IF(SOURCE!B2539&lt;0,VLOOKUP(SOURCE!B2539,lookups!A$1:B$25,2,0),
  IF(ISBLANK(SOURCE!B2539),
    "",
    "/* "&amp;TEXT(SOURCE!B2539,"???0")&amp;" *"&amp;
      SOURCE!C2539&amp;", "&amp; IF(lookups!$E$2-LEN(SOURCE!C2539) &gt;= 0, REPT(" ",lookups!$E$2-LEN(SOURCE!C2539)), "")&amp;
      SOURCE!D2539&amp;", "&amp; IF(lookups!$F$2-LEN(SOURCE!D2539) &gt;= 0, REPT(" ",lookups!$F$2-LEN(SOURCE!D2539)), "")&amp;
      SOURCE!E2539&amp;", "&amp; IF(lookups!$G$2-LEN(SOURCE!E2539) &gt;=0, REPT(" ",lookups!$G$2-LEN(SOURCE!E2539)), "")&amp;
      SOURCE!F2539&amp;", "&amp; IF(lookups!$H$2-LEN(SOURCE!F2539) &gt;= 0, REPT(" ",lookups!$H$2-LEN(SOURCE!F2539)+2), "")&amp;"("&amp;
      SUBSTITUTE(TEXT(SOURCE!G2539,"??0"),"  ","")&amp;" &lt;&lt; TAM_MAX_BITS) |"&amp; IF(lookups!$I$2-3 &gt;= 0, REPT(" ",MAX(1,lookups!$I$2-5+4+1-1-LEN(  IF(ISTEXT(SOURCE!H2539),SOURCE!H2539,  SUBSTITUTE(SUBSTITUTE(TEXT(SOURCE!H2539,"????0"),"  ","")," ",""))   ))), "")&amp;
       IF(ISTEXT(SOURCE!H2539),SOURCE!H2539, SUBSTITUTE(SUBSTITUTE(TEXT(SOURCE!H2539,"????0"),"  ","")," ",""))   &amp;","&amp; IF(lookups!$J$2-3 &gt;= 0, REPT(" ",lookups!$J$2-3-5), "")&amp;
      SOURCE!I2539&amp;
" | "&amp; IF(lookups!$K$2-LEN(SOURCE!I2539) &gt;= 0, REPT(" ",lookups!$K$2-LEN(SOURCE!I2539)), "")&amp;
      SOURCE!J2539&amp;      IF(lookups!$L$2-LEN(SOURCE!J2539) &gt;= 0, REPT(" ",lookups!$L$2-LEN(SOURCE!J2539)), "")&amp;
" | "&amp; IF(lookups!$K$2-LEN(SOURCE!I2539) &gt;= 0, REPT(" ",lookups!$K$2-LEN(SOURCE!I2539)), "")&amp;
      SOURCE!K2539&amp;      IF(lookups!$L$2-LEN(SOURCE!K2539) &gt;= 0, REPT(" ",lookups!$M$2-LEN(SOURCE!K2539)), "")&amp;
" | "&amp; SOURCE!L2539&amp;      IF(lookups!$O$2-LEN(SOURCE!L2539) &gt;= 0, REPT(" ",lookups!$O$2-LEN(SOURCE!L2539)), "")&amp;
" | "&amp; SOURCE!M2539&amp;      IF(lookups!$P$2-LEN(SOURCE!M2539) &gt;= 0, REPT(" ",lookups!$P$2-LEN(SOURCE!M2539)), "")&amp;
      "},"&amp;IF(SOURCE!O2539&lt;&gt;"",""&amp;SOURCE!O2539,"")
 )
)
)</f>
        <v/>
      </c>
    </row>
    <row r="2503" spans="1:1" hidden="1">
      <c r="A2503" s="80" t="str">
        <f>IF(AND(OR(SOURCE!A2540="",ISBLANK(SOURCE!A2540)),SOURCE!B2540&gt;0),IF(ISBLANK(SOURCE!C2540),"",SOURCE!C2540),
IF(SOURCE!B2540&lt;0,VLOOKUP(SOURCE!B2540,lookups!A$1:B$25,2,0),
  IF(ISBLANK(SOURCE!B2540),
    "",
    "/* "&amp;TEXT(SOURCE!B2540,"???0")&amp;" *"&amp;
      SOURCE!C2540&amp;", "&amp; IF(lookups!$E$2-LEN(SOURCE!C2540) &gt;= 0, REPT(" ",lookups!$E$2-LEN(SOURCE!C2540)), "")&amp;
      SOURCE!D2540&amp;", "&amp; IF(lookups!$F$2-LEN(SOURCE!D2540) &gt;= 0, REPT(" ",lookups!$F$2-LEN(SOURCE!D2540)), "")&amp;
      SOURCE!E2540&amp;", "&amp; IF(lookups!$G$2-LEN(SOURCE!E2540) &gt;=0, REPT(" ",lookups!$G$2-LEN(SOURCE!E2540)), "")&amp;
      SOURCE!F2540&amp;", "&amp; IF(lookups!$H$2-LEN(SOURCE!F2540) &gt;= 0, REPT(" ",lookups!$H$2-LEN(SOURCE!F2540)+2), "")&amp;"("&amp;
      SUBSTITUTE(TEXT(SOURCE!G2540,"??0"),"  ","")&amp;" &lt;&lt; TAM_MAX_BITS) |"&amp; IF(lookups!$I$2-3 &gt;= 0, REPT(" ",MAX(1,lookups!$I$2-5+4+1-1-LEN(  IF(ISTEXT(SOURCE!H2540),SOURCE!H2540,  SUBSTITUTE(SUBSTITUTE(TEXT(SOURCE!H2540,"????0"),"  ","")," ",""))   ))), "")&amp;
       IF(ISTEXT(SOURCE!H2540),SOURCE!H2540, SUBSTITUTE(SUBSTITUTE(TEXT(SOURCE!H2540,"????0"),"  ","")," ",""))   &amp;","&amp; IF(lookups!$J$2-3 &gt;= 0, REPT(" ",lookups!$J$2-3-5), "")&amp;
      SOURCE!I2540&amp;
" | "&amp; IF(lookups!$K$2-LEN(SOURCE!I2540) &gt;= 0, REPT(" ",lookups!$K$2-LEN(SOURCE!I2540)), "")&amp;
      SOURCE!J2540&amp;      IF(lookups!$L$2-LEN(SOURCE!J2540) &gt;= 0, REPT(" ",lookups!$L$2-LEN(SOURCE!J2540)), "")&amp;
" | "&amp; IF(lookups!$K$2-LEN(SOURCE!I2540) &gt;= 0, REPT(" ",lookups!$K$2-LEN(SOURCE!I2540)), "")&amp;
      SOURCE!K2540&amp;      IF(lookups!$L$2-LEN(SOURCE!K2540) &gt;= 0, REPT(" ",lookups!$M$2-LEN(SOURCE!K2540)), "")&amp;
" | "&amp; SOURCE!L2540&amp;      IF(lookups!$O$2-LEN(SOURCE!L2540) &gt;= 0, REPT(" ",lookups!$O$2-LEN(SOURCE!L2540)), "")&amp;
" | "&amp; SOURCE!M2540&amp;      IF(lookups!$P$2-LEN(SOURCE!M2540) &gt;= 0, REPT(" ",lookups!$P$2-LEN(SOURCE!M2540)), "")&amp;
      "},"&amp;IF(SOURCE!O2540&lt;&gt;"",""&amp;SOURCE!O2540,"")
 )
)
)</f>
        <v/>
      </c>
    </row>
    <row r="2504" spans="1:1" hidden="1">
      <c r="A2504" s="80" t="str">
        <f>IF(AND(OR(SOURCE!A2541="",ISBLANK(SOURCE!A2541)),SOURCE!B2541&gt;0),IF(ISBLANK(SOURCE!C2541),"",SOURCE!C2541),
IF(SOURCE!B2541&lt;0,VLOOKUP(SOURCE!B2541,lookups!A$1:B$25,2,0),
  IF(ISBLANK(SOURCE!B2541),
    "",
    "/* "&amp;TEXT(SOURCE!B2541,"???0")&amp;" *"&amp;
      SOURCE!C2541&amp;", "&amp; IF(lookups!$E$2-LEN(SOURCE!C2541) &gt;= 0, REPT(" ",lookups!$E$2-LEN(SOURCE!C2541)), "")&amp;
      SOURCE!D2541&amp;", "&amp; IF(lookups!$F$2-LEN(SOURCE!D2541) &gt;= 0, REPT(" ",lookups!$F$2-LEN(SOURCE!D2541)), "")&amp;
      SOURCE!E2541&amp;", "&amp; IF(lookups!$G$2-LEN(SOURCE!E2541) &gt;=0, REPT(" ",lookups!$G$2-LEN(SOURCE!E2541)), "")&amp;
      SOURCE!F2541&amp;", "&amp; IF(lookups!$H$2-LEN(SOURCE!F2541) &gt;= 0, REPT(" ",lookups!$H$2-LEN(SOURCE!F2541)+2), "")&amp;"("&amp;
      SUBSTITUTE(TEXT(SOURCE!G2541,"??0"),"  ","")&amp;" &lt;&lt; TAM_MAX_BITS) |"&amp; IF(lookups!$I$2-3 &gt;= 0, REPT(" ",MAX(1,lookups!$I$2-5+4+1-1-LEN(  IF(ISTEXT(SOURCE!H2541),SOURCE!H2541,  SUBSTITUTE(SUBSTITUTE(TEXT(SOURCE!H2541,"????0"),"  ","")," ",""))   ))), "")&amp;
       IF(ISTEXT(SOURCE!H2541),SOURCE!H2541, SUBSTITUTE(SUBSTITUTE(TEXT(SOURCE!H2541,"????0"),"  ","")," ",""))   &amp;","&amp; IF(lookups!$J$2-3 &gt;= 0, REPT(" ",lookups!$J$2-3-5), "")&amp;
      SOURCE!I2541&amp;
" | "&amp; IF(lookups!$K$2-LEN(SOURCE!I2541) &gt;= 0, REPT(" ",lookups!$K$2-LEN(SOURCE!I2541)), "")&amp;
      SOURCE!J2541&amp;      IF(lookups!$L$2-LEN(SOURCE!J2541) &gt;= 0, REPT(" ",lookups!$L$2-LEN(SOURCE!J2541)), "")&amp;
" | "&amp; IF(lookups!$K$2-LEN(SOURCE!I2541) &gt;= 0, REPT(" ",lookups!$K$2-LEN(SOURCE!I2541)), "")&amp;
      SOURCE!K2541&amp;      IF(lookups!$L$2-LEN(SOURCE!K2541) &gt;= 0, REPT(" ",lookups!$M$2-LEN(SOURCE!K2541)), "")&amp;
" | "&amp; SOURCE!L2541&amp;      IF(lookups!$O$2-LEN(SOURCE!L2541) &gt;= 0, REPT(" ",lookups!$O$2-LEN(SOURCE!L2541)), "")&amp;
" | "&amp; SOURCE!M2541&amp;      IF(lookups!$P$2-LEN(SOURCE!M2541) &gt;= 0, REPT(" ",lookups!$P$2-LEN(SOURCE!M2541)), "")&amp;
      "},"&amp;IF(SOURCE!O2541&lt;&gt;"",""&amp;SOURCE!O2541,"")
 )
)
)</f>
        <v/>
      </c>
    </row>
    <row r="2505" spans="1:1" hidden="1">
      <c r="A2505" s="80" t="str">
        <f>IF(AND(OR(SOURCE!A2542="",ISBLANK(SOURCE!A2542)),SOURCE!B2542&gt;0),IF(ISBLANK(SOURCE!C2542),"",SOURCE!C2542),
IF(SOURCE!B2542&lt;0,VLOOKUP(SOURCE!B2542,lookups!A$1:B$25,2,0),
  IF(ISBLANK(SOURCE!B2542),
    "",
    "/* "&amp;TEXT(SOURCE!B2542,"???0")&amp;" *"&amp;
      SOURCE!C2542&amp;", "&amp; IF(lookups!$E$2-LEN(SOURCE!C2542) &gt;= 0, REPT(" ",lookups!$E$2-LEN(SOURCE!C2542)), "")&amp;
      SOURCE!D2542&amp;", "&amp; IF(lookups!$F$2-LEN(SOURCE!D2542) &gt;= 0, REPT(" ",lookups!$F$2-LEN(SOURCE!D2542)), "")&amp;
      SOURCE!E2542&amp;", "&amp; IF(lookups!$G$2-LEN(SOURCE!E2542) &gt;=0, REPT(" ",lookups!$G$2-LEN(SOURCE!E2542)), "")&amp;
      SOURCE!F2542&amp;", "&amp; IF(lookups!$H$2-LEN(SOURCE!F2542) &gt;= 0, REPT(" ",lookups!$H$2-LEN(SOURCE!F2542)+2), "")&amp;"("&amp;
      SUBSTITUTE(TEXT(SOURCE!G2542,"??0"),"  ","")&amp;" &lt;&lt; TAM_MAX_BITS) |"&amp; IF(lookups!$I$2-3 &gt;= 0, REPT(" ",MAX(1,lookups!$I$2-5+4+1-1-LEN(  IF(ISTEXT(SOURCE!H2542),SOURCE!H2542,  SUBSTITUTE(SUBSTITUTE(TEXT(SOURCE!H2542,"????0"),"  ","")," ",""))   ))), "")&amp;
       IF(ISTEXT(SOURCE!H2542),SOURCE!H2542, SUBSTITUTE(SUBSTITUTE(TEXT(SOURCE!H2542,"????0"),"  ","")," ",""))   &amp;","&amp; IF(lookups!$J$2-3 &gt;= 0, REPT(" ",lookups!$J$2-3-5), "")&amp;
      SOURCE!I2542&amp;
" | "&amp; IF(lookups!$K$2-LEN(SOURCE!I2542) &gt;= 0, REPT(" ",lookups!$K$2-LEN(SOURCE!I2542)), "")&amp;
      SOURCE!J2542&amp;      IF(lookups!$L$2-LEN(SOURCE!J2542) &gt;= 0, REPT(" ",lookups!$L$2-LEN(SOURCE!J2542)), "")&amp;
" | "&amp; IF(lookups!$K$2-LEN(SOURCE!I2542) &gt;= 0, REPT(" ",lookups!$K$2-LEN(SOURCE!I2542)), "")&amp;
      SOURCE!K2542&amp;      IF(lookups!$L$2-LEN(SOURCE!K2542) &gt;= 0, REPT(" ",lookups!$M$2-LEN(SOURCE!K2542)), "")&amp;
" | "&amp; SOURCE!L2542&amp;      IF(lookups!$O$2-LEN(SOURCE!L2542) &gt;= 0, REPT(" ",lookups!$O$2-LEN(SOURCE!L2542)), "")&amp;
" | "&amp; SOURCE!M2542&amp;      IF(lookups!$P$2-LEN(SOURCE!M2542) &gt;= 0, REPT(" ",lookups!$P$2-LEN(SOURCE!M2542)), "")&amp;
      "},"&amp;IF(SOURCE!O2542&lt;&gt;"",""&amp;SOURCE!O2542,"")
 )
)
)</f>
        <v/>
      </c>
    </row>
    <row r="2506" spans="1:1" hidden="1">
      <c r="A2506" s="80" t="str">
        <f>IF(AND(OR(SOURCE!A2543="",ISBLANK(SOURCE!A2543)),SOURCE!B2543&gt;0),IF(ISBLANK(SOURCE!C2543),"",SOURCE!C2543),
IF(SOURCE!B2543&lt;0,VLOOKUP(SOURCE!B2543,lookups!A$1:B$25,2,0),
  IF(ISBLANK(SOURCE!B2543),
    "",
    "/* "&amp;TEXT(SOURCE!B2543,"???0")&amp;" *"&amp;
      SOURCE!C2543&amp;", "&amp; IF(lookups!$E$2-LEN(SOURCE!C2543) &gt;= 0, REPT(" ",lookups!$E$2-LEN(SOURCE!C2543)), "")&amp;
      SOURCE!D2543&amp;", "&amp; IF(lookups!$F$2-LEN(SOURCE!D2543) &gt;= 0, REPT(" ",lookups!$F$2-LEN(SOURCE!D2543)), "")&amp;
      SOURCE!E2543&amp;", "&amp; IF(lookups!$G$2-LEN(SOURCE!E2543) &gt;=0, REPT(" ",lookups!$G$2-LEN(SOURCE!E2543)), "")&amp;
      SOURCE!F2543&amp;", "&amp; IF(lookups!$H$2-LEN(SOURCE!F2543) &gt;= 0, REPT(" ",lookups!$H$2-LEN(SOURCE!F2543)+2), "")&amp;"("&amp;
      SUBSTITUTE(TEXT(SOURCE!G2543,"??0"),"  ","")&amp;" &lt;&lt; TAM_MAX_BITS) |"&amp; IF(lookups!$I$2-3 &gt;= 0, REPT(" ",MAX(1,lookups!$I$2-5+4+1-1-LEN(  IF(ISTEXT(SOURCE!H2543),SOURCE!H2543,  SUBSTITUTE(SUBSTITUTE(TEXT(SOURCE!H2543,"????0"),"  ","")," ",""))   ))), "")&amp;
       IF(ISTEXT(SOURCE!H2543),SOURCE!H2543, SUBSTITUTE(SUBSTITUTE(TEXT(SOURCE!H2543,"????0"),"  ","")," ",""))   &amp;","&amp; IF(lookups!$J$2-3 &gt;= 0, REPT(" ",lookups!$J$2-3-5), "")&amp;
      SOURCE!I2543&amp;
" | "&amp; IF(lookups!$K$2-LEN(SOURCE!I2543) &gt;= 0, REPT(" ",lookups!$K$2-LEN(SOURCE!I2543)), "")&amp;
      SOURCE!J2543&amp;      IF(lookups!$L$2-LEN(SOURCE!J2543) &gt;= 0, REPT(" ",lookups!$L$2-LEN(SOURCE!J2543)), "")&amp;
" | "&amp; IF(lookups!$K$2-LEN(SOURCE!I2543) &gt;= 0, REPT(" ",lookups!$K$2-LEN(SOURCE!I2543)), "")&amp;
      SOURCE!K2543&amp;      IF(lookups!$L$2-LEN(SOURCE!K2543) &gt;= 0, REPT(" ",lookups!$M$2-LEN(SOURCE!K2543)), "")&amp;
" | "&amp; SOURCE!L2543&amp;      IF(lookups!$O$2-LEN(SOURCE!L2543) &gt;= 0, REPT(" ",lookups!$O$2-LEN(SOURCE!L2543)), "")&amp;
" | "&amp; SOURCE!M2543&amp;      IF(lookups!$P$2-LEN(SOURCE!M2543) &gt;= 0, REPT(" ",lookups!$P$2-LEN(SOURCE!M2543)), "")&amp;
      "},"&amp;IF(SOURCE!O2543&lt;&gt;"",""&amp;SOURCE!O2543,"")
 )
)
)</f>
        <v/>
      </c>
    </row>
    <row r="2507" spans="1:1" hidden="1">
      <c r="A2507" s="80" t="str">
        <f>IF(AND(OR(SOURCE!A2544="",ISBLANK(SOURCE!A2544)),SOURCE!B2544&gt;0),IF(ISBLANK(SOURCE!C2544),"",SOURCE!C2544),
IF(SOURCE!B2544&lt;0,VLOOKUP(SOURCE!B2544,lookups!A$1:B$25,2,0),
  IF(ISBLANK(SOURCE!B2544),
    "",
    "/* "&amp;TEXT(SOURCE!B2544,"???0")&amp;" *"&amp;
      SOURCE!C2544&amp;", "&amp; IF(lookups!$E$2-LEN(SOURCE!C2544) &gt;= 0, REPT(" ",lookups!$E$2-LEN(SOURCE!C2544)), "")&amp;
      SOURCE!D2544&amp;", "&amp; IF(lookups!$F$2-LEN(SOURCE!D2544) &gt;= 0, REPT(" ",lookups!$F$2-LEN(SOURCE!D2544)), "")&amp;
      SOURCE!E2544&amp;", "&amp; IF(lookups!$G$2-LEN(SOURCE!E2544) &gt;=0, REPT(" ",lookups!$G$2-LEN(SOURCE!E2544)), "")&amp;
      SOURCE!F2544&amp;", "&amp; IF(lookups!$H$2-LEN(SOURCE!F2544) &gt;= 0, REPT(" ",lookups!$H$2-LEN(SOURCE!F2544)+2), "")&amp;"("&amp;
      SUBSTITUTE(TEXT(SOURCE!G2544,"??0"),"  ","")&amp;" &lt;&lt; TAM_MAX_BITS) |"&amp; IF(lookups!$I$2-3 &gt;= 0, REPT(" ",MAX(1,lookups!$I$2-5+4+1-1-LEN(  IF(ISTEXT(SOURCE!H2544),SOURCE!H2544,  SUBSTITUTE(SUBSTITUTE(TEXT(SOURCE!H2544,"????0"),"  ","")," ",""))   ))), "")&amp;
       IF(ISTEXT(SOURCE!H2544),SOURCE!H2544, SUBSTITUTE(SUBSTITUTE(TEXT(SOURCE!H2544,"????0"),"  ","")," ",""))   &amp;","&amp; IF(lookups!$J$2-3 &gt;= 0, REPT(" ",lookups!$J$2-3-5), "")&amp;
      SOURCE!I2544&amp;
" | "&amp; IF(lookups!$K$2-LEN(SOURCE!I2544) &gt;= 0, REPT(" ",lookups!$K$2-LEN(SOURCE!I2544)), "")&amp;
      SOURCE!J2544&amp;      IF(lookups!$L$2-LEN(SOURCE!J2544) &gt;= 0, REPT(" ",lookups!$L$2-LEN(SOURCE!J2544)), "")&amp;
" | "&amp; IF(lookups!$K$2-LEN(SOURCE!I2544) &gt;= 0, REPT(" ",lookups!$K$2-LEN(SOURCE!I2544)), "")&amp;
      SOURCE!K2544&amp;      IF(lookups!$L$2-LEN(SOURCE!K2544) &gt;= 0, REPT(" ",lookups!$M$2-LEN(SOURCE!K2544)), "")&amp;
" | "&amp; SOURCE!L2544&amp;      IF(lookups!$O$2-LEN(SOURCE!L2544) &gt;= 0, REPT(" ",lookups!$O$2-LEN(SOURCE!L2544)), "")&amp;
" | "&amp; SOURCE!M2544&amp;      IF(lookups!$P$2-LEN(SOURCE!M2544) &gt;= 0, REPT(" ",lookups!$P$2-LEN(SOURCE!M2544)), "")&amp;
      "},"&amp;IF(SOURCE!O2544&lt;&gt;"",""&amp;SOURCE!O2544,"")
 )
)
)</f>
        <v/>
      </c>
    </row>
    <row r="2508" spans="1:1" hidden="1">
      <c r="A2508" s="80" t="str">
        <f>IF(AND(OR(SOURCE!A2545="",ISBLANK(SOURCE!A2545)),SOURCE!B2545&gt;0),IF(ISBLANK(SOURCE!C2545),"",SOURCE!C2545),
IF(SOURCE!B2545&lt;0,VLOOKUP(SOURCE!B2545,lookups!A$1:B$25,2,0),
  IF(ISBLANK(SOURCE!B2545),
    "",
    "/* "&amp;TEXT(SOURCE!B2545,"???0")&amp;" *"&amp;
      SOURCE!C2545&amp;", "&amp; IF(lookups!$E$2-LEN(SOURCE!C2545) &gt;= 0, REPT(" ",lookups!$E$2-LEN(SOURCE!C2545)), "")&amp;
      SOURCE!D2545&amp;", "&amp; IF(lookups!$F$2-LEN(SOURCE!D2545) &gt;= 0, REPT(" ",lookups!$F$2-LEN(SOURCE!D2545)), "")&amp;
      SOURCE!E2545&amp;", "&amp; IF(lookups!$G$2-LEN(SOURCE!E2545) &gt;=0, REPT(" ",lookups!$G$2-LEN(SOURCE!E2545)), "")&amp;
      SOURCE!F2545&amp;", "&amp; IF(lookups!$H$2-LEN(SOURCE!F2545) &gt;= 0, REPT(" ",lookups!$H$2-LEN(SOURCE!F2545)+2), "")&amp;"("&amp;
      SUBSTITUTE(TEXT(SOURCE!G2545,"??0"),"  ","")&amp;" &lt;&lt; TAM_MAX_BITS) |"&amp; IF(lookups!$I$2-3 &gt;= 0, REPT(" ",MAX(1,lookups!$I$2-5+4+1-1-LEN(  IF(ISTEXT(SOURCE!H2545),SOURCE!H2545,  SUBSTITUTE(SUBSTITUTE(TEXT(SOURCE!H2545,"????0"),"  ","")," ",""))   ))), "")&amp;
       IF(ISTEXT(SOURCE!H2545),SOURCE!H2545, SUBSTITUTE(SUBSTITUTE(TEXT(SOURCE!H2545,"????0"),"  ","")," ",""))   &amp;","&amp; IF(lookups!$J$2-3 &gt;= 0, REPT(" ",lookups!$J$2-3-5), "")&amp;
      SOURCE!I2545&amp;
" | "&amp; IF(lookups!$K$2-LEN(SOURCE!I2545) &gt;= 0, REPT(" ",lookups!$K$2-LEN(SOURCE!I2545)), "")&amp;
      SOURCE!J2545&amp;      IF(lookups!$L$2-LEN(SOURCE!J2545) &gt;= 0, REPT(" ",lookups!$L$2-LEN(SOURCE!J2545)), "")&amp;
" | "&amp; IF(lookups!$K$2-LEN(SOURCE!I2545) &gt;= 0, REPT(" ",lookups!$K$2-LEN(SOURCE!I2545)), "")&amp;
      SOURCE!K2545&amp;      IF(lookups!$L$2-LEN(SOURCE!K2545) &gt;= 0, REPT(" ",lookups!$M$2-LEN(SOURCE!K2545)), "")&amp;
" | "&amp; SOURCE!L2545&amp;      IF(lookups!$O$2-LEN(SOURCE!L2545) &gt;= 0, REPT(" ",lookups!$O$2-LEN(SOURCE!L2545)), "")&amp;
" | "&amp; SOURCE!M2545&amp;      IF(lookups!$P$2-LEN(SOURCE!M2545) &gt;= 0, REPT(" ",lookups!$P$2-LEN(SOURCE!M2545)), "")&amp;
      "},"&amp;IF(SOURCE!O2545&lt;&gt;"",""&amp;SOURCE!O2545,"")
 )
)
)</f>
        <v/>
      </c>
    </row>
    <row r="2509" spans="1:1" hidden="1">
      <c r="A2509" s="80" t="str">
        <f>IF(AND(OR(SOURCE!A2546="",ISBLANK(SOURCE!A2546)),SOURCE!B2546&gt;0),IF(ISBLANK(SOURCE!C2546),"",SOURCE!C2546),
IF(SOURCE!B2546&lt;0,VLOOKUP(SOURCE!B2546,lookups!A$1:B$25,2,0),
  IF(ISBLANK(SOURCE!B2546),
    "",
    "/* "&amp;TEXT(SOURCE!B2546,"???0")&amp;" *"&amp;
      SOURCE!C2546&amp;", "&amp; IF(lookups!$E$2-LEN(SOURCE!C2546) &gt;= 0, REPT(" ",lookups!$E$2-LEN(SOURCE!C2546)), "")&amp;
      SOURCE!D2546&amp;", "&amp; IF(lookups!$F$2-LEN(SOURCE!D2546) &gt;= 0, REPT(" ",lookups!$F$2-LEN(SOURCE!D2546)), "")&amp;
      SOURCE!E2546&amp;", "&amp; IF(lookups!$G$2-LEN(SOURCE!E2546) &gt;=0, REPT(" ",lookups!$G$2-LEN(SOURCE!E2546)), "")&amp;
      SOURCE!F2546&amp;", "&amp; IF(lookups!$H$2-LEN(SOURCE!F2546) &gt;= 0, REPT(" ",lookups!$H$2-LEN(SOURCE!F2546)+2), "")&amp;"("&amp;
      SUBSTITUTE(TEXT(SOURCE!G2546,"??0"),"  ","")&amp;" &lt;&lt; TAM_MAX_BITS) |"&amp; IF(lookups!$I$2-3 &gt;= 0, REPT(" ",MAX(1,lookups!$I$2-5+4+1-1-LEN(  IF(ISTEXT(SOURCE!H2546),SOURCE!H2546,  SUBSTITUTE(SUBSTITUTE(TEXT(SOURCE!H2546,"????0"),"  ","")," ",""))   ))), "")&amp;
       IF(ISTEXT(SOURCE!H2546),SOURCE!H2546, SUBSTITUTE(SUBSTITUTE(TEXT(SOURCE!H2546,"????0"),"  ","")," ",""))   &amp;","&amp; IF(lookups!$J$2-3 &gt;= 0, REPT(" ",lookups!$J$2-3-5), "")&amp;
      SOURCE!I2546&amp;
" | "&amp; IF(lookups!$K$2-LEN(SOURCE!I2546) &gt;= 0, REPT(" ",lookups!$K$2-LEN(SOURCE!I2546)), "")&amp;
      SOURCE!J2546&amp;      IF(lookups!$L$2-LEN(SOURCE!J2546) &gt;= 0, REPT(" ",lookups!$L$2-LEN(SOURCE!J2546)), "")&amp;
" | "&amp; IF(lookups!$K$2-LEN(SOURCE!I2546) &gt;= 0, REPT(" ",lookups!$K$2-LEN(SOURCE!I2546)), "")&amp;
      SOURCE!K2546&amp;      IF(lookups!$L$2-LEN(SOURCE!K2546) &gt;= 0, REPT(" ",lookups!$M$2-LEN(SOURCE!K2546)), "")&amp;
" | "&amp; SOURCE!L2546&amp;      IF(lookups!$O$2-LEN(SOURCE!L2546) &gt;= 0, REPT(" ",lookups!$O$2-LEN(SOURCE!L2546)), "")&amp;
" | "&amp; SOURCE!M2546&amp;      IF(lookups!$P$2-LEN(SOURCE!M2546) &gt;= 0, REPT(" ",lookups!$P$2-LEN(SOURCE!M2546)), "")&amp;
      "},"&amp;IF(SOURCE!O2546&lt;&gt;"",""&amp;SOURCE!O2546,"")
 )
)
)</f>
        <v/>
      </c>
    </row>
    <row r="2510" spans="1:1" hidden="1">
      <c r="A2510" s="80" t="str">
        <f>IF(AND(OR(SOURCE!A2547="",ISBLANK(SOURCE!A2547)),SOURCE!B2547&gt;0),IF(ISBLANK(SOURCE!C2547),"",SOURCE!C2547),
IF(SOURCE!B2547&lt;0,VLOOKUP(SOURCE!B2547,lookups!A$1:B$25,2,0),
  IF(ISBLANK(SOURCE!B2547),
    "",
    "/* "&amp;TEXT(SOURCE!B2547,"???0")&amp;" *"&amp;
      SOURCE!C2547&amp;", "&amp; IF(lookups!$E$2-LEN(SOURCE!C2547) &gt;= 0, REPT(" ",lookups!$E$2-LEN(SOURCE!C2547)), "")&amp;
      SOURCE!D2547&amp;", "&amp; IF(lookups!$F$2-LEN(SOURCE!D2547) &gt;= 0, REPT(" ",lookups!$F$2-LEN(SOURCE!D2547)), "")&amp;
      SOURCE!E2547&amp;", "&amp; IF(lookups!$G$2-LEN(SOURCE!E2547) &gt;=0, REPT(" ",lookups!$G$2-LEN(SOURCE!E2547)), "")&amp;
      SOURCE!F2547&amp;", "&amp; IF(lookups!$H$2-LEN(SOURCE!F2547) &gt;= 0, REPT(" ",lookups!$H$2-LEN(SOURCE!F2547)+2), "")&amp;"("&amp;
      SUBSTITUTE(TEXT(SOURCE!G2547,"??0"),"  ","")&amp;" &lt;&lt; TAM_MAX_BITS) |"&amp; IF(lookups!$I$2-3 &gt;= 0, REPT(" ",MAX(1,lookups!$I$2-5+4+1-1-LEN(  IF(ISTEXT(SOURCE!H2547),SOURCE!H2547,  SUBSTITUTE(SUBSTITUTE(TEXT(SOURCE!H2547,"????0"),"  ","")," ",""))   ))), "")&amp;
       IF(ISTEXT(SOURCE!H2547),SOURCE!H2547, SUBSTITUTE(SUBSTITUTE(TEXT(SOURCE!H2547,"????0"),"  ","")," ",""))   &amp;","&amp; IF(lookups!$J$2-3 &gt;= 0, REPT(" ",lookups!$J$2-3-5), "")&amp;
      SOURCE!I2547&amp;
" | "&amp; IF(lookups!$K$2-LEN(SOURCE!I2547) &gt;= 0, REPT(" ",lookups!$K$2-LEN(SOURCE!I2547)), "")&amp;
      SOURCE!J2547&amp;      IF(lookups!$L$2-LEN(SOURCE!J2547) &gt;= 0, REPT(" ",lookups!$L$2-LEN(SOURCE!J2547)), "")&amp;
" | "&amp; IF(lookups!$K$2-LEN(SOURCE!I2547) &gt;= 0, REPT(" ",lookups!$K$2-LEN(SOURCE!I2547)), "")&amp;
      SOURCE!K2547&amp;      IF(lookups!$L$2-LEN(SOURCE!K2547) &gt;= 0, REPT(" ",lookups!$M$2-LEN(SOURCE!K2547)), "")&amp;
" | "&amp; SOURCE!L2547&amp;      IF(lookups!$O$2-LEN(SOURCE!L2547) &gt;= 0, REPT(" ",lookups!$O$2-LEN(SOURCE!L2547)), "")&amp;
" | "&amp; SOURCE!M2547&amp;      IF(lookups!$P$2-LEN(SOURCE!M2547) &gt;= 0, REPT(" ",lookups!$P$2-LEN(SOURCE!M2547)), "")&amp;
      "},"&amp;IF(SOURCE!O2547&lt;&gt;"",""&amp;SOURCE!O2547,"")
 )
)
)</f>
        <v/>
      </c>
    </row>
    <row r="2511" spans="1:1" hidden="1">
      <c r="A2511" s="80" t="str">
        <f>IF(AND(OR(SOURCE!A2548="",ISBLANK(SOURCE!A2548)),SOURCE!B2548&gt;0),IF(ISBLANK(SOURCE!C2548),"",SOURCE!C2548),
IF(SOURCE!B2548&lt;0,VLOOKUP(SOURCE!B2548,lookups!A$1:B$25,2,0),
  IF(ISBLANK(SOURCE!B2548),
    "",
    "/* "&amp;TEXT(SOURCE!B2548,"???0")&amp;" *"&amp;
      SOURCE!C2548&amp;", "&amp; IF(lookups!$E$2-LEN(SOURCE!C2548) &gt;= 0, REPT(" ",lookups!$E$2-LEN(SOURCE!C2548)), "")&amp;
      SOURCE!D2548&amp;", "&amp; IF(lookups!$F$2-LEN(SOURCE!D2548) &gt;= 0, REPT(" ",lookups!$F$2-LEN(SOURCE!D2548)), "")&amp;
      SOURCE!E2548&amp;", "&amp; IF(lookups!$G$2-LEN(SOURCE!E2548) &gt;=0, REPT(" ",lookups!$G$2-LEN(SOURCE!E2548)), "")&amp;
      SOURCE!F2548&amp;", "&amp; IF(lookups!$H$2-LEN(SOURCE!F2548) &gt;= 0, REPT(" ",lookups!$H$2-LEN(SOURCE!F2548)+2), "")&amp;"("&amp;
      SUBSTITUTE(TEXT(SOURCE!G2548,"??0"),"  ","")&amp;" &lt;&lt; TAM_MAX_BITS) |"&amp; IF(lookups!$I$2-3 &gt;= 0, REPT(" ",MAX(1,lookups!$I$2-5+4+1-1-LEN(  IF(ISTEXT(SOURCE!H2548),SOURCE!H2548,  SUBSTITUTE(SUBSTITUTE(TEXT(SOURCE!H2548,"????0"),"  ","")," ",""))   ))), "")&amp;
       IF(ISTEXT(SOURCE!H2548),SOURCE!H2548, SUBSTITUTE(SUBSTITUTE(TEXT(SOURCE!H2548,"????0"),"  ","")," ",""))   &amp;","&amp; IF(lookups!$J$2-3 &gt;= 0, REPT(" ",lookups!$J$2-3-5), "")&amp;
      SOURCE!I2548&amp;
" | "&amp; IF(lookups!$K$2-LEN(SOURCE!I2548) &gt;= 0, REPT(" ",lookups!$K$2-LEN(SOURCE!I2548)), "")&amp;
      SOURCE!J2548&amp;      IF(lookups!$L$2-LEN(SOURCE!J2548) &gt;= 0, REPT(" ",lookups!$L$2-LEN(SOURCE!J2548)), "")&amp;
" | "&amp; IF(lookups!$K$2-LEN(SOURCE!I2548) &gt;= 0, REPT(" ",lookups!$K$2-LEN(SOURCE!I2548)), "")&amp;
      SOURCE!K2548&amp;      IF(lookups!$L$2-LEN(SOURCE!K2548) &gt;= 0, REPT(" ",lookups!$M$2-LEN(SOURCE!K2548)), "")&amp;
" | "&amp; SOURCE!L2548&amp;      IF(lookups!$O$2-LEN(SOURCE!L2548) &gt;= 0, REPT(" ",lookups!$O$2-LEN(SOURCE!L2548)), "")&amp;
" | "&amp; SOURCE!M2548&amp;      IF(lookups!$P$2-LEN(SOURCE!M2548) &gt;= 0, REPT(" ",lookups!$P$2-LEN(SOURCE!M2548)), "")&amp;
      "},"&amp;IF(SOURCE!O2548&lt;&gt;"",""&amp;SOURCE!O2548,"")
 )
)
)</f>
        <v/>
      </c>
    </row>
    <row r="2512" spans="1:1" hidden="1">
      <c r="A2512" s="80" t="str">
        <f>IF(AND(OR(SOURCE!A2549="",ISBLANK(SOURCE!A2549)),SOURCE!B2549&gt;0),IF(ISBLANK(SOURCE!C2549),"",SOURCE!C2549),
IF(SOURCE!B2549&lt;0,VLOOKUP(SOURCE!B2549,lookups!A$1:B$25,2,0),
  IF(ISBLANK(SOURCE!B2549),
    "",
    "/* "&amp;TEXT(SOURCE!B2549,"???0")&amp;" *"&amp;
      SOURCE!C2549&amp;", "&amp; IF(lookups!$E$2-LEN(SOURCE!C2549) &gt;= 0, REPT(" ",lookups!$E$2-LEN(SOURCE!C2549)), "")&amp;
      SOURCE!D2549&amp;", "&amp; IF(lookups!$F$2-LEN(SOURCE!D2549) &gt;= 0, REPT(" ",lookups!$F$2-LEN(SOURCE!D2549)), "")&amp;
      SOURCE!E2549&amp;", "&amp; IF(lookups!$G$2-LEN(SOURCE!E2549) &gt;=0, REPT(" ",lookups!$G$2-LEN(SOURCE!E2549)), "")&amp;
      SOURCE!F2549&amp;", "&amp; IF(lookups!$H$2-LEN(SOURCE!F2549) &gt;= 0, REPT(" ",lookups!$H$2-LEN(SOURCE!F2549)+2), "")&amp;"("&amp;
      SUBSTITUTE(TEXT(SOURCE!G2549,"??0"),"  ","")&amp;" &lt;&lt; TAM_MAX_BITS) |"&amp; IF(lookups!$I$2-3 &gt;= 0, REPT(" ",MAX(1,lookups!$I$2-5+4+1-1-LEN(  IF(ISTEXT(SOURCE!H2549),SOURCE!H2549,  SUBSTITUTE(SUBSTITUTE(TEXT(SOURCE!H2549,"????0"),"  ","")," ",""))   ))), "")&amp;
       IF(ISTEXT(SOURCE!H2549),SOURCE!H2549, SUBSTITUTE(SUBSTITUTE(TEXT(SOURCE!H2549,"????0"),"  ","")," ",""))   &amp;","&amp; IF(lookups!$J$2-3 &gt;= 0, REPT(" ",lookups!$J$2-3-5), "")&amp;
      SOURCE!I2549&amp;
" | "&amp; IF(lookups!$K$2-LEN(SOURCE!I2549) &gt;= 0, REPT(" ",lookups!$K$2-LEN(SOURCE!I2549)), "")&amp;
      SOURCE!J2549&amp;      IF(lookups!$L$2-LEN(SOURCE!J2549) &gt;= 0, REPT(" ",lookups!$L$2-LEN(SOURCE!J2549)), "")&amp;
" | "&amp; IF(lookups!$K$2-LEN(SOURCE!I2549) &gt;= 0, REPT(" ",lookups!$K$2-LEN(SOURCE!I2549)), "")&amp;
      SOURCE!K2549&amp;      IF(lookups!$L$2-LEN(SOURCE!K2549) &gt;= 0, REPT(" ",lookups!$M$2-LEN(SOURCE!K2549)), "")&amp;
" | "&amp; SOURCE!L2549&amp;      IF(lookups!$O$2-LEN(SOURCE!L2549) &gt;= 0, REPT(" ",lookups!$O$2-LEN(SOURCE!L2549)), "")&amp;
" | "&amp; SOURCE!M2549&amp;      IF(lookups!$P$2-LEN(SOURCE!M2549) &gt;= 0, REPT(" ",lookups!$P$2-LEN(SOURCE!M2549)), "")&amp;
      "},"&amp;IF(SOURCE!O2549&lt;&gt;"",""&amp;SOURCE!O2549,"")
 )
)
)</f>
        <v/>
      </c>
    </row>
    <row r="2513" spans="1:1" hidden="1">
      <c r="A2513" s="80" t="str">
        <f>IF(AND(OR(SOURCE!A2550="",ISBLANK(SOURCE!A2550)),SOURCE!B2550&gt;0),IF(ISBLANK(SOURCE!C2550),"",SOURCE!C2550),
IF(SOURCE!B2550&lt;0,VLOOKUP(SOURCE!B2550,lookups!A$1:B$25,2,0),
  IF(ISBLANK(SOURCE!B2550),
    "",
    "/* "&amp;TEXT(SOURCE!B2550,"???0")&amp;" *"&amp;
      SOURCE!C2550&amp;", "&amp; IF(lookups!$E$2-LEN(SOURCE!C2550) &gt;= 0, REPT(" ",lookups!$E$2-LEN(SOURCE!C2550)), "")&amp;
      SOURCE!D2550&amp;", "&amp; IF(lookups!$F$2-LEN(SOURCE!D2550) &gt;= 0, REPT(" ",lookups!$F$2-LEN(SOURCE!D2550)), "")&amp;
      SOURCE!E2550&amp;", "&amp; IF(lookups!$G$2-LEN(SOURCE!E2550) &gt;=0, REPT(" ",lookups!$G$2-LEN(SOURCE!E2550)), "")&amp;
      SOURCE!F2550&amp;", "&amp; IF(lookups!$H$2-LEN(SOURCE!F2550) &gt;= 0, REPT(" ",lookups!$H$2-LEN(SOURCE!F2550)+2), "")&amp;"("&amp;
      SUBSTITUTE(TEXT(SOURCE!G2550,"??0"),"  ","")&amp;" &lt;&lt; TAM_MAX_BITS) |"&amp; IF(lookups!$I$2-3 &gt;= 0, REPT(" ",MAX(1,lookups!$I$2-5+4+1-1-LEN(  IF(ISTEXT(SOURCE!H2550),SOURCE!H2550,  SUBSTITUTE(SUBSTITUTE(TEXT(SOURCE!H2550,"????0"),"  ","")," ",""))   ))), "")&amp;
       IF(ISTEXT(SOURCE!H2550),SOURCE!H2550, SUBSTITUTE(SUBSTITUTE(TEXT(SOURCE!H2550,"????0"),"  ","")," ",""))   &amp;","&amp; IF(lookups!$J$2-3 &gt;= 0, REPT(" ",lookups!$J$2-3-5), "")&amp;
      SOURCE!I2550&amp;
" | "&amp; IF(lookups!$K$2-LEN(SOURCE!I2550) &gt;= 0, REPT(" ",lookups!$K$2-LEN(SOURCE!I2550)), "")&amp;
      SOURCE!J2550&amp;      IF(lookups!$L$2-LEN(SOURCE!J2550) &gt;= 0, REPT(" ",lookups!$L$2-LEN(SOURCE!J2550)), "")&amp;
" | "&amp; IF(lookups!$K$2-LEN(SOURCE!I2550) &gt;= 0, REPT(" ",lookups!$K$2-LEN(SOURCE!I2550)), "")&amp;
      SOURCE!K2550&amp;      IF(lookups!$L$2-LEN(SOURCE!K2550) &gt;= 0, REPT(" ",lookups!$M$2-LEN(SOURCE!K2550)), "")&amp;
" | "&amp; SOURCE!L2550&amp;      IF(lookups!$O$2-LEN(SOURCE!L2550) &gt;= 0, REPT(" ",lookups!$O$2-LEN(SOURCE!L2550)), "")&amp;
" | "&amp; SOURCE!M2550&amp;      IF(lookups!$P$2-LEN(SOURCE!M2550) &gt;= 0, REPT(" ",lookups!$P$2-LEN(SOURCE!M2550)), "")&amp;
      "},"&amp;IF(SOURCE!O2550&lt;&gt;"",""&amp;SOURCE!O2550,"")
 )
)
)</f>
        <v/>
      </c>
    </row>
    <row r="2514" spans="1:1" hidden="1">
      <c r="A2514" s="80" t="str">
        <f>IF(AND(OR(SOURCE!A2551="",ISBLANK(SOURCE!A2551)),SOURCE!B2551&gt;0),IF(ISBLANK(SOURCE!C2551),"",SOURCE!C2551),
IF(SOURCE!B2551&lt;0,VLOOKUP(SOURCE!B2551,lookups!A$1:B$25,2,0),
  IF(ISBLANK(SOURCE!B2551),
    "",
    "/* "&amp;TEXT(SOURCE!B2551,"???0")&amp;" *"&amp;
      SOURCE!C2551&amp;", "&amp; IF(lookups!$E$2-LEN(SOURCE!C2551) &gt;= 0, REPT(" ",lookups!$E$2-LEN(SOURCE!C2551)), "")&amp;
      SOURCE!D2551&amp;", "&amp; IF(lookups!$F$2-LEN(SOURCE!D2551) &gt;= 0, REPT(" ",lookups!$F$2-LEN(SOURCE!D2551)), "")&amp;
      SOURCE!E2551&amp;", "&amp; IF(lookups!$G$2-LEN(SOURCE!E2551) &gt;=0, REPT(" ",lookups!$G$2-LEN(SOURCE!E2551)), "")&amp;
      SOURCE!F2551&amp;", "&amp; IF(lookups!$H$2-LEN(SOURCE!F2551) &gt;= 0, REPT(" ",lookups!$H$2-LEN(SOURCE!F2551)+2), "")&amp;"("&amp;
      SUBSTITUTE(TEXT(SOURCE!G2551,"??0"),"  ","")&amp;" &lt;&lt; TAM_MAX_BITS) |"&amp; IF(lookups!$I$2-3 &gt;= 0, REPT(" ",MAX(1,lookups!$I$2-5+4+1-1-LEN(  IF(ISTEXT(SOURCE!H2551),SOURCE!H2551,  SUBSTITUTE(SUBSTITUTE(TEXT(SOURCE!H2551,"????0"),"  ","")," ",""))   ))), "")&amp;
       IF(ISTEXT(SOURCE!H2551),SOURCE!H2551, SUBSTITUTE(SUBSTITUTE(TEXT(SOURCE!H2551,"????0"),"  ","")," ",""))   &amp;","&amp; IF(lookups!$J$2-3 &gt;= 0, REPT(" ",lookups!$J$2-3-5), "")&amp;
      SOURCE!I2551&amp;
" | "&amp; IF(lookups!$K$2-LEN(SOURCE!I2551) &gt;= 0, REPT(" ",lookups!$K$2-LEN(SOURCE!I2551)), "")&amp;
      SOURCE!J2551&amp;      IF(lookups!$L$2-LEN(SOURCE!J2551) &gt;= 0, REPT(" ",lookups!$L$2-LEN(SOURCE!J2551)), "")&amp;
" | "&amp; IF(lookups!$K$2-LEN(SOURCE!I2551) &gt;= 0, REPT(" ",lookups!$K$2-LEN(SOURCE!I2551)), "")&amp;
      SOURCE!K2551&amp;      IF(lookups!$L$2-LEN(SOURCE!K2551) &gt;= 0, REPT(" ",lookups!$M$2-LEN(SOURCE!K2551)), "")&amp;
" | "&amp; SOURCE!L2551&amp;      IF(lookups!$O$2-LEN(SOURCE!L2551) &gt;= 0, REPT(" ",lookups!$O$2-LEN(SOURCE!L2551)), "")&amp;
" | "&amp; SOURCE!M2551&amp;      IF(lookups!$P$2-LEN(SOURCE!M2551) &gt;= 0, REPT(" ",lookups!$P$2-LEN(SOURCE!M2551)), "")&amp;
      "},"&amp;IF(SOURCE!O2551&lt;&gt;"",""&amp;SOURCE!O2551,"")
 )
)
)</f>
        <v/>
      </c>
    </row>
    <row r="2515" spans="1:1" hidden="1">
      <c r="A2515" s="80" t="str">
        <f>IF(AND(OR(SOURCE!A2552="",ISBLANK(SOURCE!A2552)),SOURCE!B2552&gt;0),IF(ISBLANK(SOURCE!C2552),"",SOURCE!C2552),
IF(SOURCE!B2552&lt;0,VLOOKUP(SOURCE!B2552,lookups!A$1:B$25,2,0),
  IF(ISBLANK(SOURCE!B2552),
    "",
    "/* "&amp;TEXT(SOURCE!B2552,"???0")&amp;" *"&amp;
      SOURCE!C2552&amp;", "&amp; IF(lookups!$E$2-LEN(SOURCE!C2552) &gt;= 0, REPT(" ",lookups!$E$2-LEN(SOURCE!C2552)), "")&amp;
      SOURCE!D2552&amp;", "&amp; IF(lookups!$F$2-LEN(SOURCE!D2552) &gt;= 0, REPT(" ",lookups!$F$2-LEN(SOURCE!D2552)), "")&amp;
      SOURCE!E2552&amp;", "&amp; IF(lookups!$G$2-LEN(SOURCE!E2552) &gt;=0, REPT(" ",lookups!$G$2-LEN(SOURCE!E2552)), "")&amp;
      SOURCE!F2552&amp;", "&amp; IF(lookups!$H$2-LEN(SOURCE!F2552) &gt;= 0, REPT(" ",lookups!$H$2-LEN(SOURCE!F2552)+2), "")&amp;"("&amp;
      SUBSTITUTE(TEXT(SOURCE!G2552,"??0"),"  ","")&amp;" &lt;&lt; TAM_MAX_BITS) |"&amp; IF(lookups!$I$2-3 &gt;= 0, REPT(" ",MAX(1,lookups!$I$2-5+4+1-1-LEN(  IF(ISTEXT(SOURCE!H2552),SOURCE!H2552,  SUBSTITUTE(SUBSTITUTE(TEXT(SOURCE!H2552,"????0"),"  ","")," ",""))   ))), "")&amp;
       IF(ISTEXT(SOURCE!H2552),SOURCE!H2552, SUBSTITUTE(SUBSTITUTE(TEXT(SOURCE!H2552,"????0"),"  ","")," ",""))   &amp;","&amp; IF(lookups!$J$2-3 &gt;= 0, REPT(" ",lookups!$J$2-3-5), "")&amp;
      SOURCE!I2552&amp;
" | "&amp; IF(lookups!$K$2-LEN(SOURCE!I2552) &gt;= 0, REPT(" ",lookups!$K$2-LEN(SOURCE!I2552)), "")&amp;
      SOURCE!J2552&amp;      IF(lookups!$L$2-LEN(SOURCE!J2552) &gt;= 0, REPT(" ",lookups!$L$2-LEN(SOURCE!J2552)), "")&amp;
" | "&amp; IF(lookups!$K$2-LEN(SOURCE!I2552) &gt;= 0, REPT(" ",lookups!$K$2-LEN(SOURCE!I2552)), "")&amp;
      SOURCE!K2552&amp;      IF(lookups!$L$2-LEN(SOURCE!K2552) &gt;= 0, REPT(" ",lookups!$M$2-LEN(SOURCE!K2552)), "")&amp;
" | "&amp; SOURCE!L2552&amp;      IF(lookups!$O$2-LEN(SOURCE!L2552) &gt;= 0, REPT(" ",lookups!$O$2-LEN(SOURCE!L2552)), "")&amp;
" | "&amp; SOURCE!M2552&amp;      IF(lookups!$P$2-LEN(SOURCE!M2552) &gt;= 0, REPT(" ",lookups!$P$2-LEN(SOURCE!M2552)), "")&amp;
      "},"&amp;IF(SOURCE!O2552&lt;&gt;"",""&amp;SOURCE!O2552,"")
 )
)
)</f>
        <v/>
      </c>
    </row>
    <row r="2516" spans="1:1" hidden="1">
      <c r="A2516" s="80" t="str">
        <f>IF(AND(OR(SOURCE!A2553="",ISBLANK(SOURCE!A2553)),SOURCE!B2553&gt;0),IF(ISBLANK(SOURCE!C2553),"",SOURCE!C2553),
IF(SOURCE!B2553&lt;0,VLOOKUP(SOURCE!B2553,lookups!A$1:B$25,2,0),
  IF(ISBLANK(SOURCE!B2553),
    "",
    "/* "&amp;TEXT(SOURCE!B2553,"???0")&amp;" *"&amp;
      SOURCE!C2553&amp;", "&amp; IF(lookups!$E$2-LEN(SOURCE!C2553) &gt;= 0, REPT(" ",lookups!$E$2-LEN(SOURCE!C2553)), "")&amp;
      SOURCE!D2553&amp;", "&amp; IF(lookups!$F$2-LEN(SOURCE!D2553) &gt;= 0, REPT(" ",lookups!$F$2-LEN(SOURCE!D2553)), "")&amp;
      SOURCE!E2553&amp;", "&amp; IF(lookups!$G$2-LEN(SOURCE!E2553) &gt;=0, REPT(" ",lookups!$G$2-LEN(SOURCE!E2553)), "")&amp;
      SOURCE!F2553&amp;", "&amp; IF(lookups!$H$2-LEN(SOURCE!F2553) &gt;= 0, REPT(" ",lookups!$H$2-LEN(SOURCE!F2553)+2), "")&amp;"("&amp;
      SUBSTITUTE(TEXT(SOURCE!G2553,"??0"),"  ","")&amp;" &lt;&lt; TAM_MAX_BITS) |"&amp; IF(lookups!$I$2-3 &gt;= 0, REPT(" ",MAX(1,lookups!$I$2-5+4+1-1-LEN(  IF(ISTEXT(SOURCE!H2553),SOURCE!H2553,  SUBSTITUTE(SUBSTITUTE(TEXT(SOURCE!H2553,"????0"),"  ","")," ",""))   ))), "")&amp;
       IF(ISTEXT(SOURCE!H2553),SOURCE!H2553, SUBSTITUTE(SUBSTITUTE(TEXT(SOURCE!H2553,"????0"),"  ","")," ",""))   &amp;","&amp; IF(lookups!$J$2-3 &gt;= 0, REPT(" ",lookups!$J$2-3-5), "")&amp;
      SOURCE!I2553&amp;
" | "&amp; IF(lookups!$K$2-LEN(SOURCE!I2553) &gt;= 0, REPT(" ",lookups!$K$2-LEN(SOURCE!I2553)), "")&amp;
      SOURCE!J2553&amp;      IF(lookups!$L$2-LEN(SOURCE!J2553) &gt;= 0, REPT(" ",lookups!$L$2-LEN(SOURCE!J2553)), "")&amp;
" | "&amp; IF(lookups!$K$2-LEN(SOURCE!I2553) &gt;= 0, REPT(" ",lookups!$K$2-LEN(SOURCE!I2553)), "")&amp;
      SOURCE!K2553&amp;      IF(lookups!$L$2-LEN(SOURCE!K2553) &gt;= 0, REPT(" ",lookups!$M$2-LEN(SOURCE!K2553)), "")&amp;
" | "&amp; SOURCE!L2553&amp;      IF(lookups!$O$2-LEN(SOURCE!L2553) &gt;= 0, REPT(" ",lookups!$O$2-LEN(SOURCE!L2553)), "")&amp;
" | "&amp; SOURCE!M2553&amp;      IF(lookups!$P$2-LEN(SOURCE!M2553) &gt;= 0, REPT(" ",lookups!$P$2-LEN(SOURCE!M2553)), "")&amp;
      "},"&amp;IF(SOURCE!O2553&lt;&gt;"",""&amp;SOURCE!O2553,"")
 )
)
)</f>
        <v/>
      </c>
    </row>
    <row r="2517" spans="1:1" hidden="1">
      <c r="A2517" s="80" t="str">
        <f>IF(AND(OR(SOURCE!A2554="",ISBLANK(SOURCE!A2554)),SOURCE!B2554&gt;0),IF(ISBLANK(SOURCE!C2554),"",SOURCE!C2554),
IF(SOURCE!B2554&lt;0,VLOOKUP(SOURCE!B2554,lookups!A$1:B$25,2,0),
  IF(ISBLANK(SOURCE!B2554),
    "",
    "/* "&amp;TEXT(SOURCE!B2554,"???0")&amp;" *"&amp;
      SOURCE!C2554&amp;", "&amp; IF(lookups!$E$2-LEN(SOURCE!C2554) &gt;= 0, REPT(" ",lookups!$E$2-LEN(SOURCE!C2554)), "")&amp;
      SOURCE!D2554&amp;", "&amp; IF(lookups!$F$2-LEN(SOURCE!D2554) &gt;= 0, REPT(" ",lookups!$F$2-LEN(SOURCE!D2554)), "")&amp;
      SOURCE!E2554&amp;", "&amp; IF(lookups!$G$2-LEN(SOURCE!E2554) &gt;=0, REPT(" ",lookups!$G$2-LEN(SOURCE!E2554)), "")&amp;
      SOURCE!F2554&amp;", "&amp; IF(lookups!$H$2-LEN(SOURCE!F2554) &gt;= 0, REPT(" ",lookups!$H$2-LEN(SOURCE!F2554)+2), "")&amp;"("&amp;
      SUBSTITUTE(TEXT(SOURCE!G2554,"??0"),"  ","")&amp;" &lt;&lt; TAM_MAX_BITS) |"&amp; IF(lookups!$I$2-3 &gt;= 0, REPT(" ",MAX(1,lookups!$I$2-5+4+1-1-LEN(  IF(ISTEXT(SOURCE!H2554),SOURCE!H2554,  SUBSTITUTE(SUBSTITUTE(TEXT(SOURCE!H2554,"????0"),"  ","")," ",""))   ))), "")&amp;
       IF(ISTEXT(SOURCE!H2554),SOURCE!H2554, SUBSTITUTE(SUBSTITUTE(TEXT(SOURCE!H2554,"????0"),"  ","")," ",""))   &amp;","&amp; IF(lookups!$J$2-3 &gt;= 0, REPT(" ",lookups!$J$2-3-5), "")&amp;
      SOURCE!I2554&amp;
" | "&amp; IF(lookups!$K$2-LEN(SOURCE!I2554) &gt;= 0, REPT(" ",lookups!$K$2-LEN(SOURCE!I2554)), "")&amp;
      SOURCE!J2554&amp;      IF(lookups!$L$2-LEN(SOURCE!J2554) &gt;= 0, REPT(" ",lookups!$L$2-LEN(SOURCE!J2554)), "")&amp;
" | "&amp; IF(lookups!$K$2-LEN(SOURCE!I2554) &gt;= 0, REPT(" ",lookups!$K$2-LEN(SOURCE!I2554)), "")&amp;
      SOURCE!K2554&amp;      IF(lookups!$L$2-LEN(SOURCE!K2554) &gt;= 0, REPT(" ",lookups!$M$2-LEN(SOURCE!K2554)), "")&amp;
" | "&amp; SOURCE!L2554&amp;      IF(lookups!$O$2-LEN(SOURCE!L2554) &gt;= 0, REPT(" ",lookups!$O$2-LEN(SOURCE!L2554)), "")&amp;
" | "&amp; SOURCE!M2554&amp;      IF(lookups!$P$2-LEN(SOURCE!M2554) &gt;= 0, REPT(" ",lookups!$P$2-LEN(SOURCE!M2554)), "")&amp;
      "},"&amp;IF(SOURCE!O2554&lt;&gt;"",""&amp;SOURCE!O2554,"")
 )
)
)</f>
        <v/>
      </c>
    </row>
    <row r="2518" spans="1:1" hidden="1">
      <c r="A2518" s="80" t="str">
        <f>IF(AND(OR(SOURCE!A2555="",ISBLANK(SOURCE!A2555)),SOURCE!B2555&gt;0),IF(ISBLANK(SOURCE!C2555),"",SOURCE!C2555),
IF(SOURCE!B2555&lt;0,VLOOKUP(SOURCE!B2555,lookups!A$1:B$25,2,0),
  IF(ISBLANK(SOURCE!B2555),
    "",
    "/* "&amp;TEXT(SOURCE!B2555,"???0")&amp;" *"&amp;
      SOURCE!C2555&amp;", "&amp; IF(lookups!$E$2-LEN(SOURCE!C2555) &gt;= 0, REPT(" ",lookups!$E$2-LEN(SOURCE!C2555)), "")&amp;
      SOURCE!D2555&amp;", "&amp; IF(lookups!$F$2-LEN(SOURCE!D2555) &gt;= 0, REPT(" ",lookups!$F$2-LEN(SOURCE!D2555)), "")&amp;
      SOURCE!E2555&amp;", "&amp; IF(lookups!$G$2-LEN(SOURCE!E2555) &gt;=0, REPT(" ",lookups!$G$2-LEN(SOURCE!E2555)), "")&amp;
      SOURCE!F2555&amp;", "&amp; IF(lookups!$H$2-LEN(SOURCE!F2555) &gt;= 0, REPT(" ",lookups!$H$2-LEN(SOURCE!F2555)+2), "")&amp;"("&amp;
      SUBSTITUTE(TEXT(SOURCE!G2555,"??0"),"  ","")&amp;" &lt;&lt; TAM_MAX_BITS) |"&amp; IF(lookups!$I$2-3 &gt;= 0, REPT(" ",MAX(1,lookups!$I$2-5+4+1-1-LEN(  IF(ISTEXT(SOURCE!H2555),SOURCE!H2555,  SUBSTITUTE(SUBSTITUTE(TEXT(SOURCE!H2555,"????0"),"  ","")," ",""))   ))), "")&amp;
       IF(ISTEXT(SOURCE!H2555),SOURCE!H2555, SUBSTITUTE(SUBSTITUTE(TEXT(SOURCE!H2555,"????0"),"  ","")," ",""))   &amp;","&amp; IF(lookups!$J$2-3 &gt;= 0, REPT(" ",lookups!$J$2-3-5), "")&amp;
      SOURCE!I2555&amp;
" | "&amp; IF(lookups!$K$2-LEN(SOURCE!I2555) &gt;= 0, REPT(" ",lookups!$K$2-LEN(SOURCE!I2555)), "")&amp;
      SOURCE!J2555&amp;      IF(lookups!$L$2-LEN(SOURCE!J2555) &gt;= 0, REPT(" ",lookups!$L$2-LEN(SOURCE!J2555)), "")&amp;
" | "&amp; IF(lookups!$K$2-LEN(SOURCE!I2555) &gt;= 0, REPT(" ",lookups!$K$2-LEN(SOURCE!I2555)), "")&amp;
      SOURCE!K2555&amp;      IF(lookups!$L$2-LEN(SOURCE!K2555) &gt;= 0, REPT(" ",lookups!$M$2-LEN(SOURCE!K2555)), "")&amp;
" | "&amp; SOURCE!L2555&amp;      IF(lookups!$O$2-LEN(SOURCE!L2555) &gt;= 0, REPT(" ",lookups!$O$2-LEN(SOURCE!L2555)), "")&amp;
" | "&amp; SOURCE!M2555&amp;      IF(lookups!$P$2-LEN(SOURCE!M2555) &gt;= 0, REPT(" ",lookups!$P$2-LEN(SOURCE!M2555)), "")&amp;
      "},"&amp;IF(SOURCE!O2555&lt;&gt;"",""&amp;SOURCE!O2555,"")
 )
)
)</f>
        <v/>
      </c>
    </row>
    <row r="2519" spans="1:1" hidden="1">
      <c r="A2519" s="80" t="str">
        <f>IF(AND(OR(SOURCE!A2556="",ISBLANK(SOURCE!A2556)),SOURCE!B2556&gt;0),IF(ISBLANK(SOURCE!C2556),"",SOURCE!C2556),
IF(SOURCE!B2556&lt;0,VLOOKUP(SOURCE!B2556,lookups!A$1:B$25,2,0),
  IF(ISBLANK(SOURCE!B2556),
    "",
    "/* "&amp;TEXT(SOURCE!B2556,"???0")&amp;" *"&amp;
      SOURCE!C2556&amp;", "&amp; IF(lookups!$E$2-LEN(SOURCE!C2556) &gt;= 0, REPT(" ",lookups!$E$2-LEN(SOURCE!C2556)), "")&amp;
      SOURCE!D2556&amp;", "&amp; IF(lookups!$F$2-LEN(SOURCE!D2556) &gt;= 0, REPT(" ",lookups!$F$2-LEN(SOURCE!D2556)), "")&amp;
      SOURCE!E2556&amp;", "&amp; IF(lookups!$G$2-LEN(SOURCE!E2556) &gt;=0, REPT(" ",lookups!$G$2-LEN(SOURCE!E2556)), "")&amp;
      SOURCE!F2556&amp;", "&amp; IF(lookups!$H$2-LEN(SOURCE!F2556) &gt;= 0, REPT(" ",lookups!$H$2-LEN(SOURCE!F2556)+2), "")&amp;"("&amp;
      SUBSTITUTE(TEXT(SOURCE!G2556,"??0"),"  ","")&amp;" &lt;&lt; TAM_MAX_BITS) |"&amp; IF(lookups!$I$2-3 &gt;= 0, REPT(" ",MAX(1,lookups!$I$2-5+4+1-1-LEN(  IF(ISTEXT(SOURCE!H2556),SOURCE!H2556,  SUBSTITUTE(SUBSTITUTE(TEXT(SOURCE!H2556,"????0"),"  ","")," ",""))   ))), "")&amp;
       IF(ISTEXT(SOURCE!H2556),SOURCE!H2556, SUBSTITUTE(SUBSTITUTE(TEXT(SOURCE!H2556,"????0"),"  ","")," ",""))   &amp;","&amp; IF(lookups!$J$2-3 &gt;= 0, REPT(" ",lookups!$J$2-3-5), "")&amp;
      SOURCE!I2556&amp;
" | "&amp; IF(lookups!$K$2-LEN(SOURCE!I2556) &gt;= 0, REPT(" ",lookups!$K$2-LEN(SOURCE!I2556)), "")&amp;
      SOURCE!J2556&amp;      IF(lookups!$L$2-LEN(SOURCE!J2556) &gt;= 0, REPT(" ",lookups!$L$2-LEN(SOURCE!J2556)), "")&amp;
" | "&amp; IF(lookups!$K$2-LEN(SOURCE!I2556) &gt;= 0, REPT(" ",lookups!$K$2-LEN(SOURCE!I2556)), "")&amp;
      SOURCE!K2556&amp;      IF(lookups!$L$2-LEN(SOURCE!K2556) &gt;= 0, REPT(" ",lookups!$M$2-LEN(SOURCE!K2556)), "")&amp;
" | "&amp; SOURCE!L2556&amp;      IF(lookups!$O$2-LEN(SOURCE!L2556) &gt;= 0, REPT(" ",lookups!$O$2-LEN(SOURCE!L2556)), "")&amp;
" | "&amp; SOURCE!M2556&amp;      IF(lookups!$P$2-LEN(SOURCE!M2556) &gt;= 0, REPT(" ",lookups!$P$2-LEN(SOURCE!M2556)), "")&amp;
      "},"&amp;IF(SOURCE!O2556&lt;&gt;"",""&amp;SOURCE!O2556,"")
 )
)
)</f>
        <v/>
      </c>
    </row>
    <row r="2520" spans="1:1" hidden="1">
      <c r="A2520" s="80" t="str">
        <f>IF(AND(OR(SOURCE!A2557="",ISBLANK(SOURCE!A2557)),SOURCE!B2557&gt;0),IF(ISBLANK(SOURCE!C2557),"",SOURCE!C2557),
IF(SOURCE!B2557&lt;0,VLOOKUP(SOURCE!B2557,lookups!A$1:B$25,2,0),
  IF(ISBLANK(SOURCE!B2557),
    "",
    "/* "&amp;TEXT(SOURCE!B2557,"???0")&amp;" *"&amp;
      SOURCE!C2557&amp;", "&amp; IF(lookups!$E$2-LEN(SOURCE!C2557) &gt;= 0, REPT(" ",lookups!$E$2-LEN(SOURCE!C2557)), "")&amp;
      SOURCE!D2557&amp;", "&amp; IF(lookups!$F$2-LEN(SOURCE!D2557) &gt;= 0, REPT(" ",lookups!$F$2-LEN(SOURCE!D2557)), "")&amp;
      SOURCE!E2557&amp;", "&amp; IF(lookups!$G$2-LEN(SOURCE!E2557) &gt;=0, REPT(" ",lookups!$G$2-LEN(SOURCE!E2557)), "")&amp;
      SOURCE!F2557&amp;", "&amp; IF(lookups!$H$2-LEN(SOURCE!F2557) &gt;= 0, REPT(" ",lookups!$H$2-LEN(SOURCE!F2557)+2), "")&amp;"("&amp;
      SUBSTITUTE(TEXT(SOURCE!G2557,"??0"),"  ","")&amp;" &lt;&lt; TAM_MAX_BITS) |"&amp; IF(lookups!$I$2-3 &gt;= 0, REPT(" ",MAX(1,lookups!$I$2-5+4+1-1-LEN(  IF(ISTEXT(SOURCE!H2557),SOURCE!H2557,  SUBSTITUTE(SUBSTITUTE(TEXT(SOURCE!H2557,"????0"),"  ","")," ",""))   ))), "")&amp;
       IF(ISTEXT(SOURCE!H2557),SOURCE!H2557, SUBSTITUTE(SUBSTITUTE(TEXT(SOURCE!H2557,"????0"),"  ","")," ",""))   &amp;","&amp; IF(lookups!$J$2-3 &gt;= 0, REPT(" ",lookups!$J$2-3-5), "")&amp;
      SOURCE!I2557&amp;
" | "&amp; IF(lookups!$K$2-LEN(SOURCE!I2557) &gt;= 0, REPT(" ",lookups!$K$2-LEN(SOURCE!I2557)), "")&amp;
      SOURCE!J2557&amp;      IF(lookups!$L$2-LEN(SOURCE!J2557) &gt;= 0, REPT(" ",lookups!$L$2-LEN(SOURCE!J2557)), "")&amp;
" | "&amp; IF(lookups!$K$2-LEN(SOURCE!I2557) &gt;= 0, REPT(" ",lookups!$K$2-LEN(SOURCE!I2557)), "")&amp;
      SOURCE!K2557&amp;      IF(lookups!$L$2-LEN(SOURCE!K2557) &gt;= 0, REPT(" ",lookups!$M$2-LEN(SOURCE!K2557)), "")&amp;
" | "&amp; SOURCE!L2557&amp;      IF(lookups!$O$2-LEN(SOURCE!L2557) &gt;= 0, REPT(" ",lookups!$O$2-LEN(SOURCE!L2557)), "")&amp;
" | "&amp; SOURCE!M2557&amp;      IF(lookups!$P$2-LEN(SOURCE!M2557) &gt;= 0, REPT(" ",lookups!$P$2-LEN(SOURCE!M2557)), "")&amp;
      "},"&amp;IF(SOURCE!O2557&lt;&gt;"",""&amp;SOURCE!O2557,"")
 )
)
)</f>
        <v/>
      </c>
    </row>
    <row r="2521" spans="1:1" hidden="1">
      <c r="A2521" s="80" t="str">
        <f>IF(AND(OR(SOURCE!A2558="",ISBLANK(SOURCE!A2558)),SOURCE!B2558&gt;0),IF(ISBLANK(SOURCE!C2558),"",SOURCE!C2558),
IF(SOURCE!B2558&lt;0,VLOOKUP(SOURCE!B2558,lookups!A$1:B$25,2,0),
  IF(ISBLANK(SOURCE!B2558),
    "",
    "/* "&amp;TEXT(SOURCE!B2558,"???0")&amp;" *"&amp;
      SOURCE!C2558&amp;", "&amp; IF(lookups!$E$2-LEN(SOURCE!C2558) &gt;= 0, REPT(" ",lookups!$E$2-LEN(SOURCE!C2558)), "")&amp;
      SOURCE!D2558&amp;", "&amp; IF(lookups!$F$2-LEN(SOURCE!D2558) &gt;= 0, REPT(" ",lookups!$F$2-LEN(SOURCE!D2558)), "")&amp;
      SOURCE!E2558&amp;", "&amp; IF(lookups!$G$2-LEN(SOURCE!E2558) &gt;=0, REPT(" ",lookups!$G$2-LEN(SOURCE!E2558)), "")&amp;
      SOURCE!F2558&amp;", "&amp; IF(lookups!$H$2-LEN(SOURCE!F2558) &gt;= 0, REPT(" ",lookups!$H$2-LEN(SOURCE!F2558)+2), "")&amp;"("&amp;
      SUBSTITUTE(TEXT(SOURCE!G2558,"??0"),"  ","")&amp;" &lt;&lt; TAM_MAX_BITS) |"&amp; IF(lookups!$I$2-3 &gt;= 0, REPT(" ",MAX(1,lookups!$I$2-5+4+1-1-LEN(  IF(ISTEXT(SOURCE!H2558),SOURCE!H2558,  SUBSTITUTE(SUBSTITUTE(TEXT(SOURCE!H2558,"????0"),"  ","")," ",""))   ))), "")&amp;
       IF(ISTEXT(SOURCE!H2558),SOURCE!H2558, SUBSTITUTE(SUBSTITUTE(TEXT(SOURCE!H2558,"????0"),"  ","")," ",""))   &amp;","&amp; IF(lookups!$J$2-3 &gt;= 0, REPT(" ",lookups!$J$2-3-5), "")&amp;
      SOURCE!I2558&amp;
" | "&amp; IF(lookups!$K$2-LEN(SOURCE!I2558) &gt;= 0, REPT(" ",lookups!$K$2-LEN(SOURCE!I2558)), "")&amp;
      SOURCE!J2558&amp;      IF(lookups!$L$2-LEN(SOURCE!J2558) &gt;= 0, REPT(" ",lookups!$L$2-LEN(SOURCE!J2558)), "")&amp;
" | "&amp; IF(lookups!$K$2-LEN(SOURCE!I2558) &gt;= 0, REPT(" ",lookups!$K$2-LEN(SOURCE!I2558)), "")&amp;
      SOURCE!K2558&amp;      IF(lookups!$L$2-LEN(SOURCE!K2558) &gt;= 0, REPT(" ",lookups!$M$2-LEN(SOURCE!K2558)), "")&amp;
" | "&amp; SOURCE!L2558&amp;      IF(lookups!$O$2-LEN(SOURCE!L2558) &gt;= 0, REPT(" ",lookups!$O$2-LEN(SOURCE!L2558)), "")&amp;
" | "&amp; SOURCE!M2558&amp;      IF(lookups!$P$2-LEN(SOURCE!M2558) &gt;= 0, REPT(" ",lookups!$P$2-LEN(SOURCE!M2558)), "")&amp;
      "},"&amp;IF(SOURCE!O2558&lt;&gt;"",""&amp;SOURCE!O2558,"")
 )
)
)</f>
        <v/>
      </c>
    </row>
    <row r="2522" spans="1:1" hidden="1">
      <c r="A2522" s="80" t="str">
        <f>IF(AND(OR(SOURCE!A2559="",ISBLANK(SOURCE!A2559)),SOURCE!B2559&gt;0),IF(ISBLANK(SOURCE!C2559),"",SOURCE!C2559),
IF(SOURCE!B2559&lt;0,VLOOKUP(SOURCE!B2559,lookups!A$1:B$25,2,0),
  IF(ISBLANK(SOURCE!B2559),
    "",
    "/* "&amp;TEXT(SOURCE!B2559,"???0")&amp;" *"&amp;
      SOURCE!C2559&amp;", "&amp; IF(lookups!$E$2-LEN(SOURCE!C2559) &gt;= 0, REPT(" ",lookups!$E$2-LEN(SOURCE!C2559)), "")&amp;
      SOURCE!D2559&amp;", "&amp; IF(lookups!$F$2-LEN(SOURCE!D2559) &gt;= 0, REPT(" ",lookups!$F$2-LEN(SOURCE!D2559)), "")&amp;
      SOURCE!E2559&amp;", "&amp; IF(lookups!$G$2-LEN(SOURCE!E2559) &gt;=0, REPT(" ",lookups!$G$2-LEN(SOURCE!E2559)), "")&amp;
      SOURCE!F2559&amp;", "&amp; IF(lookups!$H$2-LEN(SOURCE!F2559) &gt;= 0, REPT(" ",lookups!$H$2-LEN(SOURCE!F2559)+2), "")&amp;"("&amp;
      SUBSTITUTE(TEXT(SOURCE!G2559,"??0"),"  ","")&amp;" &lt;&lt; TAM_MAX_BITS) |"&amp; IF(lookups!$I$2-3 &gt;= 0, REPT(" ",MAX(1,lookups!$I$2-5+4+1-1-LEN(  IF(ISTEXT(SOURCE!H2559),SOURCE!H2559,  SUBSTITUTE(SUBSTITUTE(TEXT(SOURCE!H2559,"????0"),"  ","")," ",""))   ))), "")&amp;
       IF(ISTEXT(SOURCE!H2559),SOURCE!H2559, SUBSTITUTE(SUBSTITUTE(TEXT(SOURCE!H2559,"????0"),"  ","")," ",""))   &amp;","&amp; IF(lookups!$J$2-3 &gt;= 0, REPT(" ",lookups!$J$2-3-5), "")&amp;
      SOURCE!I2559&amp;
" | "&amp; IF(lookups!$K$2-LEN(SOURCE!I2559) &gt;= 0, REPT(" ",lookups!$K$2-LEN(SOURCE!I2559)), "")&amp;
      SOURCE!J2559&amp;      IF(lookups!$L$2-LEN(SOURCE!J2559) &gt;= 0, REPT(" ",lookups!$L$2-LEN(SOURCE!J2559)), "")&amp;
" | "&amp; IF(lookups!$K$2-LEN(SOURCE!I2559) &gt;= 0, REPT(" ",lookups!$K$2-LEN(SOURCE!I2559)), "")&amp;
      SOURCE!K2559&amp;      IF(lookups!$L$2-LEN(SOURCE!K2559) &gt;= 0, REPT(" ",lookups!$M$2-LEN(SOURCE!K2559)), "")&amp;
" | "&amp; SOURCE!L2559&amp;      IF(lookups!$O$2-LEN(SOURCE!L2559) &gt;= 0, REPT(" ",lookups!$O$2-LEN(SOURCE!L2559)), "")&amp;
" | "&amp; SOURCE!M2559&amp;      IF(lookups!$P$2-LEN(SOURCE!M2559) &gt;= 0, REPT(" ",lookups!$P$2-LEN(SOURCE!M2559)), "")&amp;
      "},"&amp;IF(SOURCE!O2559&lt;&gt;"",""&amp;SOURCE!O2559,"")
 )
)
)</f>
        <v/>
      </c>
    </row>
    <row r="2523" spans="1:1" hidden="1">
      <c r="A2523" s="80" t="str">
        <f>IF(AND(OR(SOURCE!A2560="",ISBLANK(SOURCE!A2560)),SOURCE!B2560&gt;0),IF(ISBLANK(SOURCE!C2560),"",SOURCE!C2560),
IF(SOURCE!B2560&lt;0,VLOOKUP(SOURCE!B2560,lookups!A$1:B$25,2,0),
  IF(ISBLANK(SOURCE!B2560),
    "",
    "/* "&amp;TEXT(SOURCE!B2560,"???0")&amp;" *"&amp;
      SOURCE!C2560&amp;", "&amp; IF(lookups!$E$2-LEN(SOURCE!C2560) &gt;= 0, REPT(" ",lookups!$E$2-LEN(SOURCE!C2560)), "")&amp;
      SOURCE!D2560&amp;", "&amp; IF(lookups!$F$2-LEN(SOURCE!D2560) &gt;= 0, REPT(" ",lookups!$F$2-LEN(SOURCE!D2560)), "")&amp;
      SOURCE!E2560&amp;", "&amp; IF(lookups!$G$2-LEN(SOURCE!E2560) &gt;=0, REPT(" ",lookups!$G$2-LEN(SOURCE!E2560)), "")&amp;
      SOURCE!F2560&amp;", "&amp; IF(lookups!$H$2-LEN(SOURCE!F2560) &gt;= 0, REPT(" ",lookups!$H$2-LEN(SOURCE!F2560)+2), "")&amp;"("&amp;
      SUBSTITUTE(TEXT(SOURCE!G2560,"??0"),"  ","")&amp;" &lt;&lt; TAM_MAX_BITS) |"&amp; IF(lookups!$I$2-3 &gt;= 0, REPT(" ",MAX(1,lookups!$I$2-5+4+1-1-LEN(  IF(ISTEXT(SOURCE!H2560),SOURCE!H2560,  SUBSTITUTE(SUBSTITUTE(TEXT(SOURCE!H2560,"????0"),"  ","")," ",""))   ))), "")&amp;
       IF(ISTEXT(SOURCE!H2560),SOURCE!H2560, SUBSTITUTE(SUBSTITUTE(TEXT(SOURCE!H2560,"????0"),"  ","")," ",""))   &amp;","&amp; IF(lookups!$J$2-3 &gt;= 0, REPT(" ",lookups!$J$2-3-5), "")&amp;
      SOURCE!I2560&amp;
" | "&amp; IF(lookups!$K$2-LEN(SOURCE!I2560) &gt;= 0, REPT(" ",lookups!$K$2-LEN(SOURCE!I2560)), "")&amp;
      SOURCE!J2560&amp;      IF(lookups!$L$2-LEN(SOURCE!J2560) &gt;= 0, REPT(" ",lookups!$L$2-LEN(SOURCE!J2560)), "")&amp;
" | "&amp; IF(lookups!$K$2-LEN(SOURCE!I2560) &gt;= 0, REPT(" ",lookups!$K$2-LEN(SOURCE!I2560)), "")&amp;
      SOURCE!K2560&amp;      IF(lookups!$L$2-LEN(SOURCE!K2560) &gt;= 0, REPT(" ",lookups!$M$2-LEN(SOURCE!K2560)), "")&amp;
" | "&amp; SOURCE!L2560&amp;      IF(lookups!$O$2-LEN(SOURCE!L2560) &gt;= 0, REPT(" ",lookups!$O$2-LEN(SOURCE!L2560)), "")&amp;
" | "&amp; SOURCE!M2560&amp;      IF(lookups!$P$2-LEN(SOURCE!M2560) &gt;= 0, REPT(" ",lookups!$P$2-LEN(SOURCE!M2560)), "")&amp;
      "},"&amp;IF(SOURCE!O2560&lt;&gt;"",""&amp;SOURCE!O2560,"")
 )
)
)</f>
        <v/>
      </c>
    </row>
    <row r="2524" spans="1:1" hidden="1">
      <c r="A2524" s="80" t="str">
        <f>IF(AND(OR(SOURCE!A2561="",ISBLANK(SOURCE!A2561)),SOURCE!B2561&gt;0),IF(ISBLANK(SOURCE!C2561),"",SOURCE!C2561),
IF(SOURCE!B2561&lt;0,VLOOKUP(SOURCE!B2561,lookups!A$1:B$25,2,0),
  IF(ISBLANK(SOURCE!B2561),
    "",
    "/* "&amp;TEXT(SOURCE!B2561,"???0")&amp;" *"&amp;
      SOURCE!C2561&amp;", "&amp; IF(lookups!$E$2-LEN(SOURCE!C2561) &gt;= 0, REPT(" ",lookups!$E$2-LEN(SOURCE!C2561)), "")&amp;
      SOURCE!D2561&amp;", "&amp; IF(lookups!$F$2-LEN(SOURCE!D2561) &gt;= 0, REPT(" ",lookups!$F$2-LEN(SOURCE!D2561)), "")&amp;
      SOURCE!E2561&amp;", "&amp; IF(lookups!$G$2-LEN(SOURCE!E2561) &gt;=0, REPT(" ",lookups!$G$2-LEN(SOURCE!E2561)), "")&amp;
      SOURCE!F2561&amp;", "&amp; IF(lookups!$H$2-LEN(SOURCE!F2561) &gt;= 0, REPT(" ",lookups!$H$2-LEN(SOURCE!F2561)+2), "")&amp;"("&amp;
      SUBSTITUTE(TEXT(SOURCE!G2561,"??0"),"  ","")&amp;" &lt;&lt; TAM_MAX_BITS) |"&amp; IF(lookups!$I$2-3 &gt;= 0, REPT(" ",MAX(1,lookups!$I$2-5+4+1-1-LEN(  IF(ISTEXT(SOURCE!H2561),SOURCE!H2561,  SUBSTITUTE(SUBSTITUTE(TEXT(SOURCE!H2561,"????0"),"  ","")," ",""))   ))), "")&amp;
       IF(ISTEXT(SOURCE!H2561),SOURCE!H2561, SUBSTITUTE(SUBSTITUTE(TEXT(SOURCE!H2561,"????0"),"  ","")," ",""))   &amp;","&amp; IF(lookups!$J$2-3 &gt;= 0, REPT(" ",lookups!$J$2-3-5), "")&amp;
      SOURCE!I2561&amp;
" | "&amp; IF(lookups!$K$2-LEN(SOURCE!I2561) &gt;= 0, REPT(" ",lookups!$K$2-LEN(SOURCE!I2561)), "")&amp;
      SOURCE!J2561&amp;      IF(lookups!$L$2-LEN(SOURCE!J2561) &gt;= 0, REPT(" ",lookups!$L$2-LEN(SOURCE!J2561)), "")&amp;
" | "&amp; IF(lookups!$K$2-LEN(SOURCE!I2561) &gt;= 0, REPT(" ",lookups!$K$2-LEN(SOURCE!I2561)), "")&amp;
      SOURCE!K2561&amp;      IF(lookups!$L$2-LEN(SOURCE!K2561) &gt;= 0, REPT(" ",lookups!$M$2-LEN(SOURCE!K2561)), "")&amp;
" | "&amp; SOURCE!L2561&amp;      IF(lookups!$O$2-LEN(SOURCE!L2561) &gt;= 0, REPT(" ",lookups!$O$2-LEN(SOURCE!L2561)), "")&amp;
" | "&amp; SOURCE!M2561&amp;      IF(lookups!$P$2-LEN(SOURCE!M2561) &gt;= 0, REPT(" ",lookups!$P$2-LEN(SOURCE!M2561)), "")&amp;
      "},"&amp;IF(SOURCE!O2561&lt;&gt;"",""&amp;SOURCE!O2561,"")
 )
)
)</f>
        <v/>
      </c>
    </row>
    <row r="2525" spans="1:1" hidden="1">
      <c r="A2525" s="80" t="str">
        <f>IF(AND(OR(SOURCE!A2562="",ISBLANK(SOURCE!A2562)),SOURCE!B2562&gt;0),IF(ISBLANK(SOURCE!C2562),"",SOURCE!C2562),
IF(SOURCE!B2562&lt;0,VLOOKUP(SOURCE!B2562,lookups!A$1:B$25,2,0),
  IF(ISBLANK(SOURCE!B2562),
    "",
    "/* "&amp;TEXT(SOURCE!B2562,"???0")&amp;" *"&amp;
      SOURCE!C2562&amp;", "&amp; IF(lookups!$E$2-LEN(SOURCE!C2562) &gt;= 0, REPT(" ",lookups!$E$2-LEN(SOURCE!C2562)), "")&amp;
      SOURCE!D2562&amp;", "&amp; IF(lookups!$F$2-LEN(SOURCE!D2562) &gt;= 0, REPT(" ",lookups!$F$2-LEN(SOURCE!D2562)), "")&amp;
      SOURCE!E2562&amp;", "&amp; IF(lookups!$G$2-LEN(SOURCE!E2562) &gt;=0, REPT(" ",lookups!$G$2-LEN(SOURCE!E2562)), "")&amp;
      SOURCE!F2562&amp;", "&amp; IF(lookups!$H$2-LEN(SOURCE!F2562) &gt;= 0, REPT(" ",lookups!$H$2-LEN(SOURCE!F2562)+2), "")&amp;"("&amp;
      SUBSTITUTE(TEXT(SOURCE!G2562,"??0"),"  ","")&amp;" &lt;&lt; TAM_MAX_BITS) |"&amp; IF(lookups!$I$2-3 &gt;= 0, REPT(" ",MAX(1,lookups!$I$2-5+4+1-1-LEN(  IF(ISTEXT(SOURCE!H2562),SOURCE!H2562,  SUBSTITUTE(SUBSTITUTE(TEXT(SOURCE!H2562,"????0"),"  ","")," ",""))   ))), "")&amp;
       IF(ISTEXT(SOURCE!H2562),SOURCE!H2562, SUBSTITUTE(SUBSTITUTE(TEXT(SOURCE!H2562,"????0"),"  ","")," ",""))   &amp;","&amp; IF(lookups!$J$2-3 &gt;= 0, REPT(" ",lookups!$J$2-3-5), "")&amp;
      SOURCE!I2562&amp;
" | "&amp; IF(lookups!$K$2-LEN(SOURCE!I2562) &gt;= 0, REPT(" ",lookups!$K$2-LEN(SOURCE!I2562)), "")&amp;
      SOURCE!J2562&amp;      IF(lookups!$L$2-LEN(SOURCE!J2562) &gt;= 0, REPT(" ",lookups!$L$2-LEN(SOURCE!J2562)), "")&amp;
" | "&amp; IF(lookups!$K$2-LEN(SOURCE!I2562) &gt;= 0, REPT(" ",lookups!$K$2-LEN(SOURCE!I2562)), "")&amp;
      SOURCE!K2562&amp;      IF(lookups!$L$2-LEN(SOURCE!K2562) &gt;= 0, REPT(" ",lookups!$M$2-LEN(SOURCE!K2562)), "")&amp;
" | "&amp; SOURCE!L2562&amp;      IF(lookups!$O$2-LEN(SOURCE!L2562) &gt;= 0, REPT(" ",lookups!$O$2-LEN(SOURCE!L2562)), "")&amp;
" | "&amp; SOURCE!M2562&amp;      IF(lookups!$P$2-LEN(SOURCE!M2562) &gt;= 0, REPT(" ",lookups!$P$2-LEN(SOURCE!M2562)), "")&amp;
      "},"&amp;IF(SOURCE!O2562&lt;&gt;"",""&amp;SOURCE!O2562,"")
 )
)
)</f>
        <v/>
      </c>
    </row>
    <row r="2526" spans="1:1" hidden="1">
      <c r="A2526" s="80" t="str">
        <f>IF(AND(OR(SOURCE!A2563="",ISBLANK(SOURCE!A2563)),SOURCE!B2563&gt;0),IF(ISBLANK(SOURCE!C2563),"",SOURCE!C2563),
IF(SOURCE!B2563&lt;0,VLOOKUP(SOURCE!B2563,lookups!A$1:B$25,2,0),
  IF(ISBLANK(SOURCE!B2563),
    "",
    "/* "&amp;TEXT(SOURCE!B2563,"???0")&amp;" *"&amp;
      SOURCE!C2563&amp;", "&amp; IF(lookups!$E$2-LEN(SOURCE!C2563) &gt;= 0, REPT(" ",lookups!$E$2-LEN(SOURCE!C2563)), "")&amp;
      SOURCE!D2563&amp;", "&amp; IF(lookups!$F$2-LEN(SOURCE!D2563) &gt;= 0, REPT(" ",lookups!$F$2-LEN(SOURCE!D2563)), "")&amp;
      SOURCE!E2563&amp;", "&amp; IF(lookups!$G$2-LEN(SOURCE!E2563) &gt;=0, REPT(" ",lookups!$G$2-LEN(SOURCE!E2563)), "")&amp;
      SOURCE!F2563&amp;", "&amp; IF(lookups!$H$2-LEN(SOURCE!F2563) &gt;= 0, REPT(" ",lookups!$H$2-LEN(SOURCE!F2563)+2), "")&amp;"("&amp;
      SUBSTITUTE(TEXT(SOURCE!G2563,"??0"),"  ","")&amp;" &lt;&lt; TAM_MAX_BITS) |"&amp; IF(lookups!$I$2-3 &gt;= 0, REPT(" ",MAX(1,lookups!$I$2-5+4+1-1-LEN(  IF(ISTEXT(SOURCE!H2563),SOURCE!H2563,  SUBSTITUTE(SUBSTITUTE(TEXT(SOURCE!H2563,"????0"),"  ","")," ",""))   ))), "")&amp;
       IF(ISTEXT(SOURCE!H2563),SOURCE!H2563, SUBSTITUTE(SUBSTITUTE(TEXT(SOURCE!H2563,"????0"),"  ","")," ",""))   &amp;","&amp; IF(lookups!$J$2-3 &gt;= 0, REPT(" ",lookups!$J$2-3-5), "")&amp;
      SOURCE!I2563&amp;
" | "&amp; IF(lookups!$K$2-LEN(SOURCE!I2563) &gt;= 0, REPT(" ",lookups!$K$2-LEN(SOURCE!I2563)), "")&amp;
      SOURCE!J2563&amp;      IF(lookups!$L$2-LEN(SOURCE!J2563) &gt;= 0, REPT(" ",lookups!$L$2-LEN(SOURCE!J2563)), "")&amp;
" | "&amp; IF(lookups!$K$2-LEN(SOURCE!I2563) &gt;= 0, REPT(" ",lookups!$K$2-LEN(SOURCE!I2563)), "")&amp;
      SOURCE!K2563&amp;      IF(lookups!$L$2-LEN(SOURCE!K2563) &gt;= 0, REPT(" ",lookups!$M$2-LEN(SOURCE!K2563)), "")&amp;
" | "&amp; SOURCE!L2563&amp;      IF(lookups!$O$2-LEN(SOURCE!L2563) &gt;= 0, REPT(" ",lookups!$O$2-LEN(SOURCE!L2563)), "")&amp;
" | "&amp; SOURCE!M2563&amp;      IF(lookups!$P$2-LEN(SOURCE!M2563) &gt;= 0, REPT(" ",lookups!$P$2-LEN(SOURCE!M2563)), "")&amp;
      "},"&amp;IF(SOURCE!O2563&lt;&gt;"",""&amp;SOURCE!O2563,"")
 )
)
)</f>
        <v/>
      </c>
    </row>
    <row r="2527" spans="1:1" hidden="1">
      <c r="A2527" s="80" t="str">
        <f>IF(AND(OR(SOURCE!A2564="",ISBLANK(SOURCE!A2564)),SOURCE!B2564&gt;0),IF(ISBLANK(SOURCE!C2564),"",SOURCE!C2564),
IF(SOURCE!B2564&lt;0,VLOOKUP(SOURCE!B2564,lookups!A$1:B$25,2,0),
  IF(ISBLANK(SOURCE!B2564),
    "",
    "/* "&amp;TEXT(SOURCE!B2564,"???0")&amp;" *"&amp;
      SOURCE!C2564&amp;", "&amp; IF(lookups!$E$2-LEN(SOURCE!C2564) &gt;= 0, REPT(" ",lookups!$E$2-LEN(SOURCE!C2564)), "")&amp;
      SOURCE!D2564&amp;", "&amp; IF(lookups!$F$2-LEN(SOURCE!D2564) &gt;= 0, REPT(" ",lookups!$F$2-LEN(SOURCE!D2564)), "")&amp;
      SOURCE!E2564&amp;", "&amp; IF(lookups!$G$2-LEN(SOURCE!E2564) &gt;=0, REPT(" ",lookups!$G$2-LEN(SOURCE!E2564)), "")&amp;
      SOURCE!F2564&amp;", "&amp; IF(lookups!$H$2-LEN(SOURCE!F2564) &gt;= 0, REPT(" ",lookups!$H$2-LEN(SOURCE!F2564)+2), "")&amp;"("&amp;
      SUBSTITUTE(TEXT(SOURCE!G2564,"??0"),"  ","")&amp;" &lt;&lt; TAM_MAX_BITS) |"&amp; IF(lookups!$I$2-3 &gt;= 0, REPT(" ",MAX(1,lookups!$I$2-5+4+1-1-LEN(  IF(ISTEXT(SOURCE!H2564),SOURCE!H2564,  SUBSTITUTE(SUBSTITUTE(TEXT(SOURCE!H2564,"????0"),"  ","")," ",""))   ))), "")&amp;
       IF(ISTEXT(SOURCE!H2564),SOURCE!H2564, SUBSTITUTE(SUBSTITUTE(TEXT(SOURCE!H2564,"????0"),"  ","")," ",""))   &amp;","&amp; IF(lookups!$J$2-3 &gt;= 0, REPT(" ",lookups!$J$2-3-5), "")&amp;
      SOURCE!I2564&amp;
" | "&amp; IF(lookups!$K$2-LEN(SOURCE!I2564) &gt;= 0, REPT(" ",lookups!$K$2-LEN(SOURCE!I2564)), "")&amp;
      SOURCE!J2564&amp;      IF(lookups!$L$2-LEN(SOURCE!J2564) &gt;= 0, REPT(" ",lookups!$L$2-LEN(SOURCE!J2564)), "")&amp;
" | "&amp; IF(lookups!$K$2-LEN(SOURCE!I2564) &gt;= 0, REPT(" ",lookups!$K$2-LEN(SOURCE!I2564)), "")&amp;
      SOURCE!K2564&amp;      IF(lookups!$L$2-LEN(SOURCE!K2564) &gt;= 0, REPT(" ",lookups!$M$2-LEN(SOURCE!K2564)), "")&amp;
" | "&amp; SOURCE!L2564&amp;      IF(lookups!$O$2-LEN(SOURCE!L2564) &gt;= 0, REPT(" ",lookups!$O$2-LEN(SOURCE!L2564)), "")&amp;
" | "&amp; SOURCE!M2564&amp;      IF(lookups!$P$2-LEN(SOURCE!M2564) &gt;= 0, REPT(" ",lookups!$P$2-LEN(SOURCE!M2564)), "")&amp;
      "},"&amp;IF(SOURCE!O2564&lt;&gt;"",""&amp;SOURCE!O2564,"")
 )
)
)</f>
        <v/>
      </c>
    </row>
    <row r="2528" spans="1:1" hidden="1">
      <c r="A2528" s="80" t="str">
        <f>IF(AND(OR(SOURCE!A2565="",ISBLANK(SOURCE!A2565)),SOURCE!B2565&gt;0),IF(ISBLANK(SOURCE!C2565),"",SOURCE!C2565),
IF(SOURCE!B2565&lt;0,VLOOKUP(SOURCE!B2565,lookups!A$1:B$25,2,0),
  IF(ISBLANK(SOURCE!B2565),
    "",
    "/* "&amp;TEXT(SOURCE!B2565,"???0")&amp;" *"&amp;
      SOURCE!C2565&amp;", "&amp; IF(lookups!$E$2-LEN(SOURCE!C2565) &gt;= 0, REPT(" ",lookups!$E$2-LEN(SOURCE!C2565)), "")&amp;
      SOURCE!D2565&amp;", "&amp; IF(lookups!$F$2-LEN(SOURCE!D2565) &gt;= 0, REPT(" ",lookups!$F$2-LEN(SOURCE!D2565)), "")&amp;
      SOURCE!E2565&amp;", "&amp; IF(lookups!$G$2-LEN(SOURCE!E2565) &gt;=0, REPT(" ",lookups!$G$2-LEN(SOURCE!E2565)), "")&amp;
      SOURCE!F2565&amp;", "&amp; IF(lookups!$H$2-LEN(SOURCE!F2565) &gt;= 0, REPT(" ",lookups!$H$2-LEN(SOURCE!F2565)+2), "")&amp;"("&amp;
      SUBSTITUTE(TEXT(SOURCE!G2565,"??0"),"  ","")&amp;" &lt;&lt; TAM_MAX_BITS) |"&amp; IF(lookups!$I$2-3 &gt;= 0, REPT(" ",MAX(1,lookups!$I$2-5+4+1-1-LEN(  IF(ISTEXT(SOURCE!H2565),SOURCE!H2565,  SUBSTITUTE(SUBSTITUTE(TEXT(SOURCE!H2565,"????0"),"  ","")," ",""))   ))), "")&amp;
       IF(ISTEXT(SOURCE!H2565),SOURCE!H2565, SUBSTITUTE(SUBSTITUTE(TEXT(SOURCE!H2565,"????0"),"  ","")," ",""))   &amp;","&amp; IF(lookups!$J$2-3 &gt;= 0, REPT(" ",lookups!$J$2-3-5), "")&amp;
      SOURCE!I2565&amp;
" | "&amp; IF(lookups!$K$2-LEN(SOURCE!I2565) &gt;= 0, REPT(" ",lookups!$K$2-LEN(SOURCE!I2565)), "")&amp;
      SOURCE!J2565&amp;      IF(lookups!$L$2-LEN(SOURCE!J2565) &gt;= 0, REPT(" ",lookups!$L$2-LEN(SOURCE!J2565)), "")&amp;
" | "&amp; IF(lookups!$K$2-LEN(SOURCE!I2565) &gt;= 0, REPT(" ",lookups!$K$2-LEN(SOURCE!I2565)), "")&amp;
      SOURCE!K2565&amp;      IF(lookups!$L$2-LEN(SOURCE!K2565) &gt;= 0, REPT(" ",lookups!$M$2-LEN(SOURCE!K2565)), "")&amp;
" | "&amp; SOURCE!L2565&amp;      IF(lookups!$O$2-LEN(SOURCE!L2565) &gt;= 0, REPT(" ",lookups!$O$2-LEN(SOURCE!L2565)), "")&amp;
" | "&amp; SOURCE!M2565&amp;      IF(lookups!$P$2-LEN(SOURCE!M2565) &gt;= 0, REPT(" ",lookups!$P$2-LEN(SOURCE!M2565)), "")&amp;
      "},"&amp;IF(SOURCE!O2565&lt;&gt;"",""&amp;SOURCE!O2565,"")
 )
)
)</f>
        <v/>
      </c>
    </row>
    <row r="2529" spans="1:1" hidden="1">
      <c r="A2529" s="80" t="str">
        <f>IF(AND(OR(SOURCE!A2566="",ISBLANK(SOURCE!A2566)),SOURCE!B2566&gt;0),IF(ISBLANK(SOURCE!C2566),"",SOURCE!C2566),
IF(SOURCE!B2566&lt;0,VLOOKUP(SOURCE!B2566,lookups!A$1:B$25,2,0),
  IF(ISBLANK(SOURCE!B2566),
    "",
    "/* "&amp;TEXT(SOURCE!B2566,"???0")&amp;" *"&amp;
      SOURCE!C2566&amp;", "&amp; IF(lookups!$E$2-LEN(SOURCE!C2566) &gt;= 0, REPT(" ",lookups!$E$2-LEN(SOURCE!C2566)), "")&amp;
      SOURCE!D2566&amp;", "&amp; IF(lookups!$F$2-LEN(SOURCE!D2566) &gt;= 0, REPT(" ",lookups!$F$2-LEN(SOURCE!D2566)), "")&amp;
      SOURCE!E2566&amp;", "&amp; IF(lookups!$G$2-LEN(SOURCE!E2566) &gt;=0, REPT(" ",lookups!$G$2-LEN(SOURCE!E2566)), "")&amp;
      SOURCE!F2566&amp;", "&amp; IF(lookups!$H$2-LEN(SOURCE!F2566) &gt;= 0, REPT(" ",lookups!$H$2-LEN(SOURCE!F2566)+2), "")&amp;"("&amp;
      SUBSTITUTE(TEXT(SOURCE!G2566,"??0"),"  ","")&amp;" &lt;&lt; TAM_MAX_BITS) |"&amp; IF(lookups!$I$2-3 &gt;= 0, REPT(" ",MAX(1,lookups!$I$2-5+4+1-1-LEN(  IF(ISTEXT(SOURCE!H2566),SOURCE!H2566,  SUBSTITUTE(SUBSTITUTE(TEXT(SOURCE!H2566,"????0"),"  ","")," ",""))   ))), "")&amp;
       IF(ISTEXT(SOURCE!H2566),SOURCE!H2566, SUBSTITUTE(SUBSTITUTE(TEXT(SOURCE!H2566,"????0"),"  ","")," ",""))   &amp;","&amp; IF(lookups!$J$2-3 &gt;= 0, REPT(" ",lookups!$J$2-3-5), "")&amp;
      SOURCE!I2566&amp;
" | "&amp; IF(lookups!$K$2-LEN(SOURCE!I2566) &gt;= 0, REPT(" ",lookups!$K$2-LEN(SOURCE!I2566)), "")&amp;
      SOURCE!J2566&amp;      IF(lookups!$L$2-LEN(SOURCE!J2566) &gt;= 0, REPT(" ",lookups!$L$2-LEN(SOURCE!J2566)), "")&amp;
" | "&amp; IF(lookups!$K$2-LEN(SOURCE!I2566) &gt;= 0, REPT(" ",lookups!$K$2-LEN(SOURCE!I2566)), "")&amp;
      SOURCE!K2566&amp;      IF(lookups!$L$2-LEN(SOURCE!K2566) &gt;= 0, REPT(" ",lookups!$M$2-LEN(SOURCE!K2566)), "")&amp;
" | "&amp; SOURCE!L2566&amp;      IF(lookups!$O$2-LEN(SOURCE!L2566) &gt;= 0, REPT(" ",lookups!$O$2-LEN(SOURCE!L2566)), "")&amp;
" | "&amp; SOURCE!M2566&amp;      IF(lookups!$P$2-LEN(SOURCE!M2566) &gt;= 0, REPT(" ",lookups!$P$2-LEN(SOURCE!M2566)), "")&amp;
      "},"&amp;IF(SOURCE!O2566&lt;&gt;"",""&amp;SOURCE!O2566,"")
 )
)
)</f>
        <v/>
      </c>
    </row>
    <row r="2530" spans="1:1" hidden="1">
      <c r="A2530" s="80" t="str">
        <f>IF(AND(OR(SOURCE!A2567="",ISBLANK(SOURCE!A2567)),SOURCE!B2567&gt;0),IF(ISBLANK(SOURCE!C2567),"",SOURCE!C2567),
IF(SOURCE!B2567&lt;0,VLOOKUP(SOURCE!B2567,lookups!A$1:B$25,2,0),
  IF(ISBLANK(SOURCE!B2567),
    "",
    "/* "&amp;TEXT(SOURCE!B2567,"???0")&amp;" *"&amp;
      SOURCE!C2567&amp;", "&amp; IF(lookups!$E$2-LEN(SOURCE!C2567) &gt;= 0, REPT(" ",lookups!$E$2-LEN(SOURCE!C2567)), "")&amp;
      SOURCE!D2567&amp;", "&amp; IF(lookups!$F$2-LEN(SOURCE!D2567) &gt;= 0, REPT(" ",lookups!$F$2-LEN(SOURCE!D2567)), "")&amp;
      SOURCE!E2567&amp;", "&amp; IF(lookups!$G$2-LEN(SOURCE!E2567) &gt;=0, REPT(" ",lookups!$G$2-LEN(SOURCE!E2567)), "")&amp;
      SOURCE!F2567&amp;", "&amp; IF(lookups!$H$2-LEN(SOURCE!F2567) &gt;= 0, REPT(" ",lookups!$H$2-LEN(SOURCE!F2567)+2), "")&amp;"("&amp;
      SUBSTITUTE(TEXT(SOURCE!G2567,"??0"),"  ","")&amp;" &lt;&lt; TAM_MAX_BITS) |"&amp; IF(lookups!$I$2-3 &gt;= 0, REPT(" ",MAX(1,lookups!$I$2-5+4+1-1-LEN(  IF(ISTEXT(SOURCE!H2567),SOURCE!H2567,  SUBSTITUTE(SUBSTITUTE(TEXT(SOURCE!H2567,"????0"),"  ","")," ",""))   ))), "")&amp;
       IF(ISTEXT(SOURCE!H2567),SOURCE!H2567, SUBSTITUTE(SUBSTITUTE(TEXT(SOURCE!H2567,"????0"),"  ","")," ",""))   &amp;","&amp; IF(lookups!$J$2-3 &gt;= 0, REPT(" ",lookups!$J$2-3-5), "")&amp;
      SOURCE!I2567&amp;
" | "&amp; IF(lookups!$K$2-LEN(SOURCE!I2567) &gt;= 0, REPT(" ",lookups!$K$2-LEN(SOURCE!I2567)), "")&amp;
      SOURCE!J2567&amp;      IF(lookups!$L$2-LEN(SOURCE!J2567) &gt;= 0, REPT(" ",lookups!$L$2-LEN(SOURCE!J2567)), "")&amp;
" | "&amp; IF(lookups!$K$2-LEN(SOURCE!I2567) &gt;= 0, REPT(" ",lookups!$K$2-LEN(SOURCE!I2567)), "")&amp;
      SOURCE!K2567&amp;      IF(lookups!$L$2-LEN(SOURCE!K2567) &gt;= 0, REPT(" ",lookups!$M$2-LEN(SOURCE!K2567)), "")&amp;
" | "&amp; SOURCE!L2567&amp;      IF(lookups!$O$2-LEN(SOURCE!L2567) &gt;= 0, REPT(" ",lookups!$O$2-LEN(SOURCE!L2567)), "")&amp;
" | "&amp; SOURCE!M2567&amp;      IF(lookups!$P$2-LEN(SOURCE!M2567) &gt;= 0, REPT(" ",lookups!$P$2-LEN(SOURCE!M2567)), "")&amp;
      "},"&amp;IF(SOURCE!O2567&lt;&gt;"",""&amp;SOURCE!O2567,"")
 )
)
)</f>
        <v/>
      </c>
    </row>
    <row r="2531" spans="1:1" hidden="1">
      <c r="A2531" s="80" t="str">
        <f>IF(AND(OR(SOURCE!A2568="",ISBLANK(SOURCE!A2568)),SOURCE!B2568&gt;0),IF(ISBLANK(SOURCE!C2568),"",SOURCE!C2568),
IF(SOURCE!B2568&lt;0,VLOOKUP(SOURCE!B2568,lookups!A$1:B$25,2,0),
  IF(ISBLANK(SOURCE!B2568),
    "",
    "/* "&amp;TEXT(SOURCE!B2568,"???0")&amp;" *"&amp;
      SOURCE!C2568&amp;", "&amp; IF(lookups!$E$2-LEN(SOURCE!C2568) &gt;= 0, REPT(" ",lookups!$E$2-LEN(SOURCE!C2568)), "")&amp;
      SOURCE!D2568&amp;", "&amp; IF(lookups!$F$2-LEN(SOURCE!D2568) &gt;= 0, REPT(" ",lookups!$F$2-LEN(SOURCE!D2568)), "")&amp;
      SOURCE!E2568&amp;", "&amp; IF(lookups!$G$2-LEN(SOURCE!E2568) &gt;=0, REPT(" ",lookups!$G$2-LEN(SOURCE!E2568)), "")&amp;
      SOURCE!F2568&amp;", "&amp; IF(lookups!$H$2-LEN(SOURCE!F2568) &gt;= 0, REPT(" ",lookups!$H$2-LEN(SOURCE!F2568)+2), "")&amp;"("&amp;
      SUBSTITUTE(TEXT(SOURCE!G2568,"??0"),"  ","")&amp;" &lt;&lt; TAM_MAX_BITS) |"&amp; IF(lookups!$I$2-3 &gt;= 0, REPT(" ",MAX(1,lookups!$I$2-5+4+1-1-LEN(  IF(ISTEXT(SOURCE!H2568),SOURCE!H2568,  SUBSTITUTE(SUBSTITUTE(TEXT(SOURCE!H2568,"????0"),"  ","")," ",""))   ))), "")&amp;
       IF(ISTEXT(SOURCE!H2568),SOURCE!H2568, SUBSTITUTE(SUBSTITUTE(TEXT(SOURCE!H2568,"????0"),"  ","")," ",""))   &amp;","&amp; IF(lookups!$J$2-3 &gt;= 0, REPT(" ",lookups!$J$2-3-5), "")&amp;
      SOURCE!I2568&amp;
" | "&amp; IF(lookups!$K$2-LEN(SOURCE!I2568) &gt;= 0, REPT(" ",lookups!$K$2-LEN(SOURCE!I2568)), "")&amp;
      SOURCE!J2568&amp;      IF(lookups!$L$2-LEN(SOURCE!J2568) &gt;= 0, REPT(" ",lookups!$L$2-LEN(SOURCE!J2568)), "")&amp;
" | "&amp; IF(lookups!$K$2-LEN(SOURCE!I2568) &gt;= 0, REPT(" ",lookups!$K$2-LEN(SOURCE!I2568)), "")&amp;
      SOURCE!K2568&amp;      IF(lookups!$L$2-LEN(SOURCE!K2568) &gt;= 0, REPT(" ",lookups!$M$2-LEN(SOURCE!K2568)), "")&amp;
" | "&amp; SOURCE!L2568&amp;      IF(lookups!$O$2-LEN(SOURCE!L2568) &gt;= 0, REPT(" ",lookups!$O$2-LEN(SOURCE!L2568)), "")&amp;
" | "&amp; SOURCE!M2568&amp;      IF(lookups!$P$2-LEN(SOURCE!M2568) &gt;= 0, REPT(" ",lookups!$P$2-LEN(SOURCE!M2568)), "")&amp;
      "},"&amp;IF(SOURCE!O2568&lt;&gt;"",""&amp;SOURCE!O2568,"")
 )
)
)</f>
        <v/>
      </c>
    </row>
    <row r="2532" spans="1:1" hidden="1">
      <c r="A2532" s="80" t="str">
        <f>IF(AND(OR(SOURCE!A2569="",ISBLANK(SOURCE!A2569)),SOURCE!B2569&gt;0),IF(ISBLANK(SOURCE!C2569),"",SOURCE!C2569),
IF(SOURCE!B2569&lt;0,VLOOKUP(SOURCE!B2569,lookups!A$1:B$25,2,0),
  IF(ISBLANK(SOURCE!B2569),
    "",
    "/* "&amp;TEXT(SOURCE!B2569,"???0")&amp;" *"&amp;
      SOURCE!C2569&amp;", "&amp; IF(lookups!$E$2-LEN(SOURCE!C2569) &gt;= 0, REPT(" ",lookups!$E$2-LEN(SOURCE!C2569)), "")&amp;
      SOURCE!D2569&amp;", "&amp; IF(lookups!$F$2-LEN(SOURCE!D2569) &gt;= 0, REPT(" ",lookups!$F$2-LEN(SOURCE!D2569)), "")&amp;
      SOURCE!E2569&amp;", "&amp; IF(lookups!$G$2-LEN(SOURCE!E2569) &gt;=0, REPT(" ",lookups!$G$2-LEN(SOURCE!E2569)), "")&amp;
      SOURCE!F2569&amp;", "&amp; IF(lookups!$H$2-LEN(SOURCE!F2569) &gt;= 0, REPT(" ",lookups!$H$2-LEN(SOURCE!F2569)+2), "")&amp;"("&amp;
      SUBSTITUTE(TEXT(SOURCE!G2569,"??0"),"  ","")&amp;" &lt;&lt; TAM_MAX_BITS) |"&amp; IF(lookups!$I$2-3 &gt;= 0, REPT(" ",MAX(1,lookups!$I$2-5+4+1-1-LEN(  IF(ISTEXT(SOURCE!H2569),SOURCE!H2569,  SUBSTITUTE(SUBSTITUTE(TEXT(SOURCE!H2569,"????0"),"  ","")," ",""))   ))), "")&amp;
       IF(ISTEXT(SOURCE!H2569),SOURCE!H2569, SUBSTITUTE(SUBSTITUTE(TEXT(SOURCE!H2569,"????0"),"  ","")," ",""))   &amp;","&amp; IF(lookups!$J$2-3 &gt;= 0, REPT(" ",lookups!$J$2-3-5), "")&amp;
      SOURCE!I2569&amp;
" | "&amp; IF(lookups!$K$2-LEN(SOURCE!I2569) &gt;= 0, REPT(" ",lookups!$K$2-LEN(SOURCE!I2569)), "")&amp;
      SOURCE!J2569&amp;      IF(lookups!$L$2-LEN(SOURCE!J2569) &gt;= 0, REPT(" ",lookups!$L$2-LEN(SOURCE!J2569)), "")&amp;
" | "&amp; IF(lookups!$K$2-LEN(SOURCE!I2569) &gt;= 0, REPT(" ",lookups!$K$2-LEN(SOURCE!I2569)), "")&amp;
      SOURCE!K2569&amp;      IF(lookups!$L$2-LEN(SOURCE!K2569) &gt;= 0, REPT(" ",lookups!$M$2-LEN(SOURCE!K2569)), "")&amp;
" | "&amp; SOURCE!L2569&amp;      IF(lookups!$O$2-LEN(SOURCE!L2569) &gt;= 0, REPT(" ",lookups!$O$2-LEN(SOURCE!L2569)), "")&amp;
" | "&amp; SOURCE!M2569&amp;      IF(lookups!$P$2-LEN(SOURCE!M2569) &gt;= 0, REPT(" ",lookups!$P$2-LEN(SOURCE!M2569)), "")&amp;
      "},"&amp;IF(SOURCE!O2569&lt;&gt;"",""&amp;SOURCE!O2569,"")
 )
)
)</f>
        <v/>
      </c>
    </row>
    <row r="2533" spans="1:1" hidden="1">
      <c r="A2533" s="80" t="str">
        <f>IF(AND(OR(SOURCE!A2570="",ISBLANK(SOURCE!A2570)),SOURCE!B2570&gt;0),IF(ISBLANK(SOURCE!C2570),"",SOURCE!C2570),
IF(SOURCE!B2570&lt;0,VLOOKUP(SOURCE!B2570,lookups!A$1:B$25,2,0),
  IF(ISBLANK(SOURCE!B2570),
    "",
    "/* "&amp;TEXT(SOURCE!B2570,"???0")&amp;" *"&amp;
      SOURCE!C2570&amp;", "&amp; IF(lookups!$E$2-LEN(SOURCE!C2570) &gt;= 0, REPT(" ",lookups!$E$2-LEN(SOURCE!C2570)), "")&amp;
      SOURCE!D2570&amp;", "&amp; IF(lookups!$F$2-LEN(SOURCE!D2570) &gt;= 0, REPT(" ",lookups!$F$2-LEN(SOURCE!D2570)), "")&amp;
      SOURCE!E2570&amp;", "&amp; IF(lookups!$G$2-LEN(SOURCE!E2570) &gt;=0, REPT(" ",lookups!$G$2-LEN(SOURCE!E2570)), "")&amp;
      SOURCE!F2570&amp;", "&amp; IF(lookups!$H$2-LEN(SOURCE!F2570) &gt;= 0, REPT(" ",lookups!$H$2-LEN(SOURCE!F2570)+2), "")&amp;"("&amp;
      SUBSTITUTE(TEXT(SOURCE!G2570,"??0"),"  ","")&amp;" &lt;&lt; TAM_MAX_BITS) |"&amp; IF(lookups!$I$2-3 &gt;= 0, REPT(" ",MAX(1,lookups!$I$2-5+4+1-1-LEN(  IF(ISTEXT(SOURCE!H2570),SOURCE!H2570,  SUBSTITUTE(SUBSTITUTE(TEXT(SOURCE!H2570,"????0"),"  ","")," ",""))   ))), "")&amp;
       IF(ISTEXT(SOURCE!H2570),SOURCE!H2570, SUBSTITUTE(SUBSTITUTE(TEXT(SOURCE!H2570,"????0"),"  ","")," ",""))   &amp;","&amp; IF(lookups!$J$2-3 &gt;= 0, REPT(" ",lookups!$J$2-3-5), "")&amp;
      SOURCE!I2570&amp;
" | "&amp; IF(lookups!$K$2-LEN(SOURCE!I2570) &gt;= 0, REPT(" ",lookups!$K$2-LEN(SOURCE!I2570)), "")&amp;
      SOURCE!J2570&amp;      IF(lookups!$L$2-LEN(SOURCE!J2570) &gt;= 0, REPT(" ",lookups!$L$2-LEN(SOURCE!J2570)), "")&amp;
" | "&amp; IF(lookups!$K$2-LEN(SOURCE!I2570) &gt;= 0, REPT(" ",lookups!$K$2-LEN(SOURCE!I2570)), "")&amp;
      SOURCE!K2570&amp;      IF(lookups!$L$2-LEN(SOURCE!K2570) &gt;= 0, REPT(" ",lookups!$M$2-LEN(SOURCE!K2570)), "")&amp;
" | "&amp; SOURCE!L2570&amp;      IF(lookups!$O$2-LEN(SOURCE!L2570) &gt;= 0, REPT(" ",lookups!$O$2-LEN(SOURCE!L2570)), "")&amp;
" | "&amp; SOURCE!M2570&amp;      IF(lookups!$P$2-LEN(SOURCE!M2570) &gt;= 0, REPT(" ",lookups!$P$2-LEN(SOURCE!M2570)), "")&amp;
      "},"&amp;IF(SOURCE!O2570&lt;&gt;"",""&amp;SOURCE!O2570,"")
 )
)
)</f>
        <v/>
      </c>
    </row>
    <row r="2534" spans="1:1" hidden="1">
      <c r="A2534" s="80" t="str">
        <f>IF(AND(OR(SOURCE!A2571="",ISBLANK(SOURCE!A2571)),SOURCE!B2571&gt;0),IF(ISBLANK(SOURCE!C2571),"",SOURCE!C2571),
IF(SOURCE!B2571&lt;0,VLOOKUP(SOURCE!B2571,lookups!A$1:B$25,2,0),
  IF(ISBLANK(SOURCE!B2571),
    "",
    "/* "&amp;TEXT(SOURCE!B2571,"???0")&amp;" *"&amp;
      SOURCE!C2571&amp;", "&amp; IF(lookups!$E$2-LEN(SOURCE!C2571) &gt;= 0, REPT(" ",lookups!$E$2-LEN(SOURCE!C2571)), "")&amp;
      SOURCE!D2571&amp;", "&amp; IF(lookups!$F$2-LEN(SOURCE!D2571) &gt;= 0, REPT(" ",lookups!$F$2-LEN(SOURCE!D2571)), "")&amp;
      SOURCE!E2571&amp;", "&amp; IF(lookups!$G$2-LEN(SOURCE!E2571) &gt;=0, REPT(" ",lookups!$G$2-LEN(SOURCE!E2571)), "")&amp;
      SOURCE!F2571&amp;", "&amp; IF(lookups!$H$2-LEN(SOURCE!F2571) &gt;= 0, REPT(" ",lookups!$H$2-LEN(SOURCE!F2571)+2), "")&amp;"("&amp;
      SUBSTITUTE(TEXT(SOURCE!G2571,"??0"),"  ","")&amp;" &lt;&lt; TAM_MAX_BITS) |"&amp; IF(lookups!$I$2-3 &gt;= 0, REPT(" ",MAX(1,lookups!$I$2-5+4+1-1-LEN(  IF(ISTEXT(SOURCE!H2571),SOURCE!H2571,  SUBSTITUTE(SUBSTITUTE(TEXT(SOURCE!H2571,"????0"),"  ","")," ",""))   ))), "")&amp;
       IF(ISTEXT(SOURCE!H2571),SOURCE!H2571, SUBSTITUTE(SUBSTITUTE(TEXT(SOURCE!H2571,"????0"),"  ","")," ",""))   &amp;","&amp; IF(lookups!$J$2-3 &gt;= 0, REPT(" ",lookups!$J$2-3-5), "")&amp;
      SOURCE!I2571&amp;
" | "&amp; IF(lookups!$K$2-LEN(SOURCE!I2571) &gt;= 0, REPT(" ",lookups!$K$2-LEN(SOURCE!I2571)), "")&amp;
      SOURCE!J2571&amp;      IF(lookups!$L$2-LEN(SOURCE!J2571) &gt;= 0, REPT(" ",lookups!$L$2-LEN(SOURCE!J2571)), "")&amp;
" | "&amp; IF(lookups!$K$2-LEN(SOURCE!I2571) &gt;= 0, REPT(" ",lookups!$K$2-LEN(SOURCE!I2571)), "")&amp;
      SOURCE!K2571&amp;      IF(lookups!$L$2-LEN(SOURCE!K2571) &gt;= 0, REPT(" ",lookups!$M$2-LEN(SOURCE!K2571)), "")&amp;
" | "&amp; SOURCE!L2571&amp;      IF(lookups!$O$2-LEN(SOURCE!L2571) &gt;= 0, REPT(" ",lookups!$O$2-LEN(SOURCE!L2571)), "")&amp;
" | "&amp; SOURCE!M2571&amp;      IF(lookups!$P$2-LEN(SOURCE!M2571) &gt;= 0, REPT(" ",lookups!$P$2-LEN(SOURCE!M2571)), "")&amp;
      "},"&amp;IF(SOURCE!O2571&lt;&gt;"",""&amp;SOURCE!O2571,"")
 )
)
)</f>
        <v/>
      </c>
    </row>
    <row r="2535" spans="1:1" hidden="1">
      <c r="A2535" s="80" t="str">
        <f>IF(AND(OR(SOURCE!A2572="",ISBLANK(SOURCE!A2572)),SOURCE!B2572&gt;0),IF(ISBLANK(SOURCE!C2572),"",SOURCE!C2572),
IF(SOURCE!B2572&lt;0,VLOOKUP(SOURCE!B2572,lookups!A$1:B$25,2,0),
  IF(ISBLANK(SOURCE!B2572),
    "",
    "/* "&amp;TEXT(SOURCE!B2572,"???0")&amp;" *"&amp;
      SOURCE!C2572&amp;", "&amp; IF(lookups!$E$2-LEN(SOURCE!C2572) &gt;= 0, REPT(" ",lookups!$E$2-LEN(SOURCE!C2572)), "")&amp;
      SOURCE!D2572&amp;", "&amp; IF(lookups!$F$2-LEN(SOURCE!D2572) &gt;= 0, REPT(" ",lookups!$F$2-LEN(SOURCE!D2572)), "")&amp;
      SOURCE!E2572&amp;", "&amp; IF(lookups!$G$2-LEN(SOURCE!E2572) &gt;=0, REPT(" ",lookups!$G$2-LEN(SOURCE!E2572)), "")&amp;
      SOURCE!F2572&amp;", "&amp; IF(lookups!$H$2-LEN(SOURCE!F2572) &gt;= 0, REPT(" ",lookups!$H$2-LEN(SOURCE!F2572)+2), "")&amp;"("&amp;
      SUBSTITUTE(TEXT(SOURCE!G2572,"??0"),"  ","")&amp;" &lt;&lt; TAM_MAX_BITS) |"&amp; IF(lookups!$I$2-3 &gt;= 0, REPT(" ",MAX(1,lookups!$I$2-5+4+1-1-LEN(  IF(ISTEXT(SOURCE!H2572),SOURCE!H2572,  SUBSTITUTE(SUBSTITUTE(TEXT(SOURCE!H2572,"????0"),"  ","")," ",""))   ))), "")&amp;
       IF(ISTEXT(SOURCE!H2572),SOURCE!H2572, SUBSTITUTE(SUBSTITUTE(TEXT(SOURCE!H2572,"????0"),"  ","")," ",""))   &amp;","&amp; IF(lookups!$J$2-3 &gt;= 0, REPT(" ",lookups!$J$2-3-5), "")&amp;
      SOURCE!I2572&amp;
" | "&amp; IF(lookups!$K$2-LEN(SOURCE!I2572) &gt;= 0, REPT(" ",lookups!$K$2-LEN(SOURCE!I2572)), "")&amp;
      SOURCE!J2572&amp;      IF(lookups!$L$2-LEN(SOURCE!J2572) &gt;= 0, REPT(" ",lookups!$L$2-LEN(SOURCE!J2572)), "")&amp;
" | "&amp; IF(lookups!$K$2-LEN(SOURCE!I2572) &gt;= 0, REPT(" ",lookups!$K$2-LEN(SOURCE!I2572)), "")&amp;
      SOURCE!K2572&amp;      IF(lookups!$L$2-LEN(SOURCE!K2572) &gt;= 0, REPT(" ",lookups!$M$2-LEN(SOURCE!K2572)), "")&amp;
" | "&amp; SOURCE!L2572&amp;      IF(lookups!$O$2-LEN(SOURCE!L2572) &gt;= 0, REPT(" ",lookups!$O$2-LEN(SOURCE!L2572)), "")&amp;
" | "&amp; SOURCE!M2572&amp;      IF(lookups!$P$2-LEN(SOURCE!M2572) &gt;= 0, REPT(" ",lookups!$P$2-LEN(SOURCE!M2572)), "")&amp;
      "},"&amp;IF(SOURCE!O2572&lt;&gt;"",""&amp;SOURCE!O2572,"")
 )
)
)</f>
        <v/>
      </c>
    </row>
    <row r="2536" spans="1:1" hidden="1">
      <c r="A2536" s="80" t="str">
        <f>IF(AND(OR(SOURCE!A2573="",ISBLANK(SOURCE!A2573)),SOURCE!B2573&gt;0),IF(ISBLANK(SOURCE!C2573),"",SOURCE!C2573),
IF(SOURCE!B2573&lt;0,VLOOKUP(SOURCE!B2573,lookups!A$1:B$25,2,0),
  IF(ISBLANK(SOURCE!B2573),
    "",
    "/* "&amp;TEXT(SOURCE!B2573,"???0")&amp;" *"&amp;
      SOURCE!C2573&amp;", "&amp; IF(lookups!$E$2-LEN(SOURCE!C2573) &gt;= 0, REPT(" ",lookups!$E$2-LEN(SOURCE!C2573)), "")&amp;
      SOURCE!D2573&amp;", "&amp; IF(lookups!$F$2-LEN(SOURCE!D2573) &gt;= 0, REPT(" ",lookups!$F$2-LEN(SOURCE!D2573)), "")&amp;
      SOURCE!E2573&amp;", "&amp; IF(lookups!$G$2-LEN(SOURCE!E2573) &gt;=0, REPT(" ",lookups!$G$2-LEN(SOURCE!E2573)), "")&amp;
      SOURCE!F2573&amp;", "&amp; IF(lookups!$H$2-LEN(SOURCE!F2573) &gt;= 0, REPT(" ",lookups!$H$2-LEN(SOURCE!F2573)+2), "")&amp;"("&amp;
      SUBSTITUTE(TEXT(SOURCE!G2573,"??0"),"  ","")&amp;" &lt;&lt; TAM_MAX_BITS) |"&amp; IF(lookups!$I$2-3 &gt;= 0, REPT(" ",MAX(1,lookups!$I$2-5+4+1-1-LEN(  IF(ISTEXT(SOURCE!H2573),SOURCE!H2573,  SUBSTITUTE(SUBSTITUTE(TEXT(SOURCE!H2573,"????0"),"  ","")," ",""))   ))), "")&amp;
       IF(ISTEXT(SOURCE!H2573),SOURCE!H2573, SUBSTITUTE(SUBSTITUTE(TEXT(SOURCE!H2573,"????0"),"  ","")," ",""))   &amp;","&amp; IF(lookups!$J$2-3 &gt;= 0, REPT(" ",lookups!$J$2-3-5), "")&amp;
      SOURCE!I2573&amp;
" | "&amp; IF(lookups!$K$2-LEN(SOURCE!I2573) &gt;= 0, REPT(" ",lookups!$K$2-LEN(SOURCE!I2573)), "")&amp;
      SOURCE!J2573&amp;      IF(lookups!$L$2-LEN(SOURCE!J2573) &gt;= 0, REPT(" ",lookups!$L$2-LEN(SOURCE!J2573)), "")&amp;
" | "&amp; IF(lookups!$K$2-LEN(SOURCE!I2573) &gt;= 0, REPT(" ",lookups!$K$2-LEN(SOURCE!I2573)), "")&amp;
      SOURCE!K2573&amp;      IF(lookups!$L$2-LEN(SOURCE!K2573) &gt;= 0, REPT(" ",lookups!$M$2-LEN(SOURCE!K2573)), "")&amp;
" | "&amp; SOURCE!L2573&amp;      IF(lookups!$O$2-LEN(SOURCE!L2573) &gt;= 0, REPT(" ",lookups!$O$2-LEN(SOURCE!L2573)), "")&amp;
" | "&amp; SOURCE!M2573&amp;      IF(lookups!$P$2-LEN(SOURCE!M2573) &gt;= 0, REPT(" ",lookups!$P$2-LEN(SOURCE!M2573)), "")&amp;
      "},"&amp;IF(SOURCE!O2573&lt;&gt;"",""&amp;SOURCE!O2573,"")
 )
)
)</f>
        <v/>
      </c>
    </row>
    <row r="2537" spans="1:1" hidden="1">
      <c r="A2537" s="80" t="str">
        <f>IF(AND(OR(SOURCE!A2574="",ISBLANK(SOURCE!A2574)),SOURCE!B2574&gt;0),IF(ISBLANK(SOURCE!C2574),"",SOURCE!C2574),
IF(SOURCE!B2574&lt;0,VLOOKUP(SOURCE!B2574,lookups!A$1:B$25,2,0),
  IF(ISBLANK(SOURCE!B2574),
    "",
    "/* "&amp;TEXT(SOURCE!B2574,"???0")&amp;" *"&amp;
      SOURCE!C2574&amp;", "&amp; IF(lookups!$E$2-LEN(SOURCE!C2574) &gt;= 0, REPT(" ",lookups!$E$2-LEN(SOURCE!C2574)), "")&amp;
      SOURCE!D2574&amp;", "&amp; IF(lookups!$F$2-LEN(SOURCE!D2574) &gt;= 0, REPT(" ",lookups!$F$2-LEN(SOURCE!D2574)), "")&amp;
      SOURCE!E2574&amp;", "&amp; IF(lookups!$G$2-LEN(SOURCE!E2574) &gt;=0, REPT(" ",lookups!$G$2-LEN(SOURCE!E2574)), "")&amp;
      SOURCE!F2574&amp;", "&amp; IF(lookups!$H$2-LEN(SOURCE!F2574) &gt;= 0, REPT(" ",lookups!$H$2-LEN(SOURCE!F2574)+2), "")&amp;"("&amp;
      SUBSTITUTE(TEXT(SOURCE!G2574,"??0"),"  ","")&amp;" &lt;&lt; TAM_MAX_BITS) |"&amp; IF(lookups!$I$2-3 &gt;= 0, REPT(" ",MAX(1,lookups!$I$2-5+4+1-1-LEN(  IF(ISTEXT(SOURCE!H2574),SOURCE!H2574,  SUBSTITUTE(SUBSTITUTE(TEXT(SOURCE!H2574,"????0"),"  ","")," ",""))   ))), "")&amp;
       IF(ISTEXT(SOURCE!H2574),SOURCE!H2574, SUBSTITUTE(SUBSTITUTE(TEXT(SOURCE!H2574,"????0"),"  ","")," ",""))   &amp;","&amp; IF(lookups!$J$2-3 &gt;= 0, REPT(" ",lookups!$J$2-3-5), "")&amp;
      SOURCE!I2574&amp;
" | "&amp; IF(lookups!$K$2-LEN(SOURCE!I2574) &gt;= 0, REPT(" ",lookups!$K$2-LEN(SOURCE!I2574)), "")&amp;
      SOURCE!J2574&amp;      IF(lookups!$L$2-LEN(SOURCE!J2574) &gt;= 0, REPT(" ",lookups!$L$2-LEN(SOURCE!J2574)), "")&amp;
" | "&amp; IF(lookups!$K$2-LEN(SOURCE!I2574) &gt;= 0, REPT(" ",lookups!$K$2-LEN(SOURCE!I2574)), "")&amp;
      SOURCE!K2574&amp;      IF(lookups!$L$2-LEN(SOURCE!K2574) &gt;= 0, REPT(" ",lookups!$M$2-LEN(SOURCE!K2574)), "")&amp;
" | "&amp; SOURCE!L2574&amp;      IF(lookups!$O$2-LEN(SOURCE!L2574) &gt;= 0, REPT(" ",lookups!$O$2-LEN(SOURCE!L2574)), "")&amp;
" | "&amp; SOURCE!M2574&amp;      IF(lookups!$P$2-LEN(SOURCE!M2574) &gt;= 0, REPT(" ",lookups!$P$2-LEN(SOURCE!M2574)), "")&amp;
      "},"&amp;IF(SOURCE!O2574&lt;&gt;"",""&amp;SOURCE!O2574,"")
 )
)
)</f>
        <v/>
      </c>
    </row>
    <row r="2538" spans="1:1" hidden="1">
      <c r="A2538" s="80" t="str">
        <f>IF(AND(OR(SOURCE!A2575="",ISBLANK(SOURCE!A2575)),SOURCE!B2575&gt;0),IF(ISBLANK(SOURCE!C2575),"",SOURCE!C2575),
IF(SOURCE!B2575&lt;0,VLOOKUP(SOURCE!B2575,lookups!A$1:B$25,2,0),
  IF(ISBLANK(SOURCE!B2575),
    "",
    "/* "&amp;TEXT(SOURCE!B2575,"???0")&amp;" *"&amp;
      SOURCE!C2575&amp;", "&amp; IF(lookups!$E$2-LEN(SOURCE!C2575) &gt;= 0, REPT(" ",lookups!$E$2-LEN(SOURCE!C2575)), "")&amp;
      SOURCE!D2575&amp;", "&amp; IF(lookups!$F$2-LEN(SOURCE!D2575) &gt;= 0, REPT(" ",lookups!$F$2-LEN(SOURCE!D2575)), "")&amp;
      SOURCE!E2575&amp;", "&amp; IF(lookups!$G$2-LEN(SOURCE!E2575) &gt;=0, REPT(" ",lookups!$G$2-LEN(SOURCE!E2575)), "")&amp;
      SOURCE!F2575&amp;", "&amp; IF(lookups!$H$2-LEN(SOURCE!F2575) &gt;= 0, REPT(" ",lookups!$H$2-LEN(SOURCE!F2575)+2), "")&amp;"("&amp;
      SUBSTITUTE(TEXT(SOURCE!G2575,"??0"),"  ","")&amp;" &lt;&lt; TAM_MAX_BITS) |"&amp; IF(lookups!$I$2-3 &gt;= 0, REPT(" ",MAX(1,lookups!$I$2-5+4+1-1-LEN(  IF(ISTEXT(SOURCE!H2575),SOURCE!H2575,  SUBSTITUTE(SUBSTITUTE(TEXT(SOURCE!H2575,"????0"),"  ","")," ",""))   ))), "")&amp;
       IF(ISTEXT(SOURCE!H2575),SOURCE!H2575, SUBSTITUTE(SUBSTITUTE(TEXT(SOURCE!H2575,"????0"),"  ","")," ",""))   &amp;","&amp; IF(lookups!$J$2-3 &gt;= 0, REPT(" ",lookups!$J$2-3-5), "")&amp;
      SOURCE!I2575&amp;
" | "&amp; IF(lookups!$K$2-LEN(SOURCE!I2575) &gt;= 0, REPT(" ",lookups!$K$2-LEN(SOURCE!I2575)), "")&amp;
      SOURCE!J2575&amp;      IF(lookups!$L$2-LEN(SOURCE!J2575) &gt;= 0, REPT(" ",lookups!$L$2-LEN(SOURCE!J2575)), "")&amp;
" | "&amp; IF(lookups!$K$2-LEN(SOURCE!I2575) &gt;= 0, REPT(" ",lookups!$K$2-LEN(SOURCE!I2575)), "")&amp;
      SOURCE!K2575&amp;      IF(lookups!$L$2-LEN(SOURCE!K2575) &gt;= 0, REPT(" ",lookups!$M$2-LEN(SOURCE!K2575)), "")&amp;
" | "&amp; SOURCE!L2575&amp;      IF(lookups!$O$2-LEN(SOURCE!L2575) &gt;= 0, REPT(" ",lookups!$O$2-LEN(SOURCE!L2575)), "")&amp;
" | "&amp; SOURCE!M2575&amp;      IF(lookups!$P$2-LEN(SOURCE!M2575) &gt;= 0, REPT(" ",lookups!$P$2-LEN(SOURCE!M2575)), "")&amp;
      "},"&amp;IF(SOURCE!O2575&lt;&gt;"",""&amp;SOURCE!O2575,"")
 )
)
)</f>
        <v/>
      </c>
    </row>
    <row r="2539" spans="1:1" hidden="1">
      <c r="A2539" s="80" t="str">
        <f>IF(AND(OR(SOURCE!A2576="",ISBLANK(SOURCE!A2576)),SOURCE!B2576&gt;0),IF(ISBLANK(SOURCE!C2576),"",SOURCE!C2576),
IF(SOURCE!B2576&lt;0,VLOOKUP(SOURCE!B2576,lookups!A$1:B$25,2,0),
  IF(ISBLANK(SOURCE!B2576),
    "",
    "/* "&amp;TEXT(SOURCE!B2576,"???0")&amp;" *"&amp;
      SOURCE!C2576&amp;", "&amp; IF(lookups!$E$2-LEN(SOURCE!C2576) &gt;= 0, REPT(" ",lookups!$E$2-LEN(SOURCE!C2576)), "")&amp;
      SOURCE!D2576&amp;", "&amp; IF(lookups!$F$2-LEN(SOURCE!D2576) &gt;= 0, REPT(" ",lookups!$F$2-LEN(SOURCE!D2576)), "")&amp;
      SOURCE!E2576&amp;", "&amp; IF(lookups!$G$2-LEN(SOURCE!E2576) &gt;=0, REPT(" ",lookups!$G$2-LEN(SOURCE!E2576)), "")&amp;
      SOURCE!F2576&amp;", "&amp; IF(lookups!$H$2-LEN(SOURCE!F2576) &gt;= 0, REPT(" ",lookups!$H$2-LEN(SOURCE!F2576)+2), "")&amp;"("&amp;
      SUBSTITUTE(TEXT(SOURCE!G2576,"??0"),"  ","")&amp;" &lt;&lt; TAM_MAX_BITS) |"&amp; IF(lookups!$I$2-3 &gt;= 0, REPT(" ",MAX(1,lookups!$I$2-5+4+1-1-LEN(  IF(ISTEXT(SOURCE!H2576),SOURCE!H2576,  SUBSTITUTE(SUBSTITUTE(TEXT(SOURCE!H2576,"????0"),"  ","")," ",""))   ))), "")&amp;
       IF(ISTEXT(SOURCE!H2576),SOURCE!H2576, SUBSTITUTE(SUBSTITUTE(TEXT(SOURCE!H2576,"????0"),"  ","")," ",""))   &amp;","&amp; IF(lookups!$J$2-3 &gt;= 0, REPT(" ",lookups!$J$2-3-5), "")&amp;
      SOURCE!I2576&amp;
" | "&amp; IF(lookups!$K$2-LEN(SOURCE!I2576) &gt;= 0, REPT(" ",lookups!$K$2-LEN(SOURCE!I2576)), "")&amp;
      SOURCE!J2576&amp;      IF(lookups!$L$2-LEN(SOURCE!J2576) &gt;= 0, REPT(" ",lookups!$L$2-LEN(SOURCE!J2576)), "")&amp;
" | "&amp; IF(lookups!$K$2-LEN(SOURCE!I2576) &gt;= 0, REPT(" ",lookups!$K$2-LEN(SOURCE!I2576)), "")&amp;
      SOURCE!K2576&amp;      IF(lookups!$L$2-LEN(SOURCE!K2576) &gt;= 0, REPT(" ",lookups!$M$2-LEN(SOURCE!K2576)), "")&amp;
" | "&amp; SOURCE!L2576&amp;      IF(lookups!$O$2-LEN(SOURCE!L2576) &gt;= 0, REPT(" ",lookups!$O$2-LEN(SOURCE!L2576)), "")&amp;
" | "&amp; SOURCE!M2576&amp;      IF(lookups!$P$2-LEN(SOURCE!M2576) &gt;= 0, REPT(" ",lookups!$P$2-LEN(SOURCE!M2576)), "")&amp;
      "},"&amp;IF(SOURCE!O2576&lt;&gt;"",""&amp;SOURCE!O2576,"")
 )
)
)</f>
        <v/>
      </c>
    </row>
    <row r="2540" spans="1:1" hidden="1">
      <c r="A2540" s="80" t="str">
        <f>IF(AND(OR(SOURCE!A2577="",ISBLANK(SOURCE!A2577)),SOURCE!B2577&gt;0),IF(ISBLANK(SOURCE!C2577),"",SOURCE!C2577),
IF(SOURCE!B2577&lt;0,VLOOKUP(SOURCE!B2577,lookups!A$1:B$25,2,0),
  IF(ISBLANK(SOURCE!B2577),
    "",
    "/* "&amp;TEXT(SOURCE!B2577,"???0")&amp;" *"&amp;
      SOURCE!C2577&amp;", "&amp; IF(lookups!$E$2-LEN(SOURCE!C2577) &gt;= 0, REPT(" ",lookups!$E$2-LEN(SOURCE!C2577)), "")&amp;
      SOURCE!D2577&amp;", "&amp; IF(lookups!$F$2-LEN(SOURCE!D2577) &gt;= 0, REPT(" ",lookups!$F$2-LEN(SOURCE!D2577)), "")&amp;
      SOURCE!E2577&amp;", "&amp; IF(lookups!$G$2-LEN(SOURCE!E2577) &gt;=0, REPT(" ",lookups!$G$2-LEN(SOURCE!E2577)), "")&amp;
      SOURCE!F2577&amp;", "&amp; IF(lookups!$H$2-LEN(SOURCE!F2577) &gt;= 0, REPT(" ",lookups!$H$2-LEN(SOURCE!F2577)+2), "")&amp;"("&amp;
      SUBSTITUTE(TEXT(SOURCE!G2577,"??0"),"  ","")&amp;" &lt;&lt; TAM_MAX_BITS) |"&amp; IF(lookups!$I$2-3 &gt;= 0, REPT(" ",MAX(1,lookups!$I$2-5+4+1-1-LEN(  IF(ISTEXT(SOURCE!H2577),SOURCE!H2577,  SUBSTITUTE(SUBSTITUTE(TEXT(SOURCE!H2577,"????0"),"  ","")," ",""))   ))), "")&amp;
       IF(ISTEXT(SOURCE!H2577),SOURCE!H2577, SUBSTITUTE(SUBSTITUTE(TEXT(SOURCE!H2577,"????0"),"  ","")," ",""))   &amp;","&amp; IF(lookups!$J$2-3 &gt;= 0, REPT(" ",lookups!$J$2-3-5), "")&amp;
      SOURCE!I2577&amp;
" | "&amp; IF(lookups!$K$2-LEN(SOURCE!I2577) &gt;= 0, REPT(" ",lookups!$K$2-LEN(SOURCE!I2577)), "")&amp;
      SOURCE!J2577&amp;      IF(lookups!$L$2-LEN(SOURCE!J2577) &gt;= 0, REPT(" ",lookups!$L$2-LEN(SOURCE!J2577)), "")&amp;
" | "&amp; IF(lookups!$K$2-LEN(SOURCE!I2577) &gt;= 0, REPT(" ",lookups!$K$2-LEN(SOURCE!I2577)), "")&amp;
      SOURCE!K2577&amp;      IF(lookups!$L$2-LEN(SOURCE!K2577) &gt;= 0, REPT(" ",lookups!$M$2-LEN(SOURCE!K2577)), "")&amp;
" | "&amp; SOURCE!L2577&amp;      IF(lookups!$O$2-LEN(SOURCE!L2577) &gt;= 0, REPT(" ",lookups!$O$2-LEN(SOURCE!L2577)), "")&amp;
" | "&amp; SOURCE!M2577&amp;      IF(lookups!$P$2-LEN(SOURCE!M2577) &gt;= 0, REPT(" ",lookups!$P$2-LEN(SOURCE!M2577)), "")&amp;
      "},"&amp;IF(SOURCE!O2577&lt;&gt;"",""&amp;SOURCE!O2577,"")
 )
)
)</f>
        <v/>
      </c>
    </row>
    <row r="2541" spans="1:1" hidden="1">
      <c r="A2541" s="80" t="str">
        <f>IF(AND(OR(SOURCE!A2578="",ISBLANK(SOURCE!A2578)),SOURCE!B2578&gt;0),IF(ISBLANK(SOURCE!C2578),"",SOURCE!C2578),
IF(SOURCE!B2578&lt;0,VLOOKUP(SOURCE!B2578,lookups!A$1:B$25,2,0),
  IF(ISBLANK(SOURCE!B2578),
    "",
    "/* "&amp;TEXT(SOURCE!B2578,"???0")&amp;" *"&amp;
      SOURCE!C2578&amp;", "&amp; IF(lookups!$E$2-LEN(SOURCE!C2578) &gt;= 0, REPT(" ",lookups!$E$2-LEN(SOURCE!C2578)), "")&amp;
      SOURCE!D2578&amp;", "&amp; IF(lookups!$F$2-LEN(SOURCE!D2578) &gt;= 0, REPT(" ",lookups!$F$2-LEN(SOURCE!D2578)), "")&amp;
      SOURCE!E2578&amp;", "&amp; IF(lookups!$G$2-LEN(SOURCE!E2578) &gt;=0, REPT(" ",lookups!$G$2-LEN(SOURCE!E2578)), "")&amp;
      SOURCE!F2578&amp;", "&amp; IF(lookups!$H$2-LEN(SOURCE!F2578) &gt;= 0, REPT(" ",lookups!$H$2-LEN(SOURCE!F2578)+2), "")&amp;"("&amp;
      SUBSTITUTE(TEXT(SOURCE!G2578,"??0"),"  ","")&amp;" &lt;&lt; TAM_MAX_BITS) |"&amp; IF(lookups!$I$2-3 &gt;= 0, REPT(" ",MAX(1,lookups!$I$2-5+4+1-1-LEN(  IF(ISTEXT(SOURCE!H2578),SOURCE!H2578,  SUBSTITUTE(SUBSTITUTE(TEXT(SOURCE!H2578,"????0"),"  ","")," ",""))   ))), "")&amp;
       IF(ISTEXT(SOURCE!H2578),SOURCE!H2578, SUBSTITUTE(SUBSTITUTE(TEXT(SOURCE!H2578,"????0"),"  ","")," ",""))   &amp;","&amp; IF(lookups!$J$2-3 &gt;= 0, REPT(" ",lookups!$J$2-3-5), "")&amp;
      SOURCE!I2578&amp;
" | "&amp; IF(lookups!$K$2-LEN(SOURCE!I2578) &gt;= 0, REPT(" ",lookups!$K$2-LEN(SOURCE!I2578)), "")&amp;
      SOURCE!J2578&amp;      IF(lookups!$L$2-LEN(SOURCE!J2578) &gt;= 0, REPT(" ",lookups!$L$2-LEN(SOURCE!J2578)), "")&amp;
" | "&amp; IF(lookups!$K$2-LEN(SOURCE!I2578) &gt;= 0, REPT(" ",lookups!$K$2-LEN(SOURCE!I2578)), "")&amp;
      SOURCE!K2578&amp;      IF(lookups!$L$2-LEN(SOURCE!K2578) &gt;= 0, REPT(" ",lookups!$M$2-LEN(SOURCE!K2578)), "")&amp;
" | "&amp; SOURCE!L2578&amp;      IF(lookups!$O$2-LEN(SOURCE!L2578) &gt;= 0, REPT(" ",lookups!$O$2-LEN(SOURCE!L2578)), "")&amp;
" | "&amp; SOURCE!M2578&amp;      IF(lookups!$P$2-LEN(SOURCE!M2578) &gt;= 0, REPT(" ",lookups!$P$2-LEN(SOURCE!M2578)), "")&amp;
      "},"&amp;IF(SOURCE!O2578&lt;&gt;"",""&amp;SOURCE!O2578,"")
 )
)
)</f>
        <v/>
      </c>
    </row>
    <row r="2542" spans="1:1" hidden="1">
      <c r="A2542" s="80" t="str">
        <f>IF(AND(OR(SOURCE!A2579="",ISBLANK(SOURCE!A2579)),SOURCE!B2579&gt;0),IF(ISBLANK(SOURCE!C2579),"",SOURCE!C2579),
IF(SOURCE!B2579&lt;0,VLOOKUP(SOURCE!B2579,lookups!A$1:B$25,2,0),
  IF(ISBLANK(SOURCE!B2579),
    "",
    "/* "&amp;TEXT(SOURCE!B2579,"???0")&amp;" *"&amp;
      SOURCE!C2579&amp;", "&amp; IF(lookups!$E$2-LEN(SOURCE!C2579) &gt;= 0, REPT(" ",lookups!$E$2-LEN(SOURCE!C2579)), "")&amp;
      SOURCE!D2579&amp;", "&amp; IF(lookups!$F$2-LEN(SOURCE!D2579) &gt;= 0, REPT(" ",lookups!$F$2-LEN(SOURCE!D2579)), "")&amp;
      SOURCE!E2579&amp;", "&amp; IF(lookups!$G$2-LEN(SOURCE!E2579) &gt;=0, REPT(" ",lookups!$G$2-LEN(SOURCE!E2579)), "")&amp;
      SOURCE!F2579&amp;", "&amp; IF(lookups!$H$2-LEN(SOURCE!F2579) &gt;= 0, REPT(" ",lookups!$H$2-LEN(SOURCE!F2579)+2), "")&amp;"("&amp;
      SUBSTITUTE(TEXT(SOURCE!G2579,"??0"),"  ","")&amp;" &lt;&lt; TAM_MAX_BITS) |"&amp; IF(lookups!$I$2-3 &gt;= 0, REPT(" ",MAX(1,lookups!$I$2-5+4+1-1-LEN(  IF(ISTEXT(SOURCE!H2579),SOURCE!H2579,  SUBSTITUTE(SUBSTITUTE(TEXT(SOURCE!H2579,"????0"),"  ","")," ",""))   ))), "")&amp;
       IF(ISTEXT(SOURCE!H2579),SOURCE!H2579, SUBSTITUTE(SUBSTITUTE(TEXT(SOURCE!H2579,"????0"),"  ","")," ",""))   &amp;","&amp; IF(lookups!$J$2-3 &gt;= 0, REPT(" ",lookups!$J$2-3-5), "")&amp;
      SOURCE!I2579&amp;
" | "&amp; IF(lookups!$K$2-LEN(SOURCE!I2579) &gt;= 0, REPT(" ",lookups!$K$2-LEN(SOURCE!I2579)), "")&amp;
      SOURCE!J2579&amp;      IF(lookups!$L$2-LEN(SOURCE!J2579) &gt;= 0, REPT(" ",lookups!$L$2-LEN(SOURCE!J2579)), "")&amp;
" | "&amp; IF(lookups!$K$2-LEN(SOURCE!I2579) &gt;= 0, REPT(" ",lookups!$K$2-LEN(SOURCE!I2579)), "")&amp;
      SOURCE!K2579&amp;      IF(lookups!$L$2-LEN(SOURCE!K2579) &gt;= 0, REPT(" ",lookups!$M$2-LEN(SOURCE!K2579)), "")&amp;
" | "&amp; SOURCE!L2579&amp;      IF(lookups!$O$2-LEN(SOURCE!L2579) &gt;= 0, REPT(" ",lookups!$O$2-LEN(SOURCE!L2579)), "")&amp;
" | "&amp; SOURCE!M2579&amp;      IF(lookups!$P$2-LEN(SOURCE!M2579) &gt;= 0, REPT(" ",lookups!$P$2-LEN(SOURCE!M2579)), "")&amp;
      "},"&amp;IF(SOURCE!O2579&lt;&gt;"",""&amp;SOURCE!O2579,"")
 )
)
)</f>
        <v/>
      </c>
    </row>
    <row r="2543" spans="1:1" hidden="1">
      <c r="A2543" s="80" t="str">
        <f>IF(AND(OR(SOURCE!A2580="",ISBLANK(SOURCE!A2580)),SOURCE!B2580&gt;0),IF(ISBLANK(SOURCE!C2580),"",SOURCE!C2580),
IF(SOURCE!B2580&lt;0,VLOOKUP(SOURCE!B2580,lookups!A$1:B$25,2,0),
  IF(ISBLANK(SOURCE!B2580),
    "",
    "/* "&amp;TEXT(SOURCE!B2580,"???0")&amp;" *"&amp;
      SOURCE!C2580&amp;", "&amp; IF(lookups!$E$2-LEN(SOURCE!C2580) &gt;= 0, REPT(" ",lookups!$E$2-LEN(SOURCE!C2580)), "")&amp;
      SOURCE!D2580&amp;", "&amp; IF(lookups!$F$2-LEN(SOURCE!D2580) &gt;= 0, REPT(" ",lookups!$F$2-LEN(SOURCE!D2580)), "")&amp;
      SOURCE!E2580&amp;", "&amp; IF(lookups!$G$2-LEN(SOURCE!E2580) &gt;=0, REPT(" ",lookups!$G$2-LEN(SOURCE!E2580)), "")&amp;
      SOURCE!F2580&amp;", "&amp; IF(lookups!$H$2-LEN(SOURCE!F2580) &gt;= 0, REPT(" ",lookups!$H$2-LEN(SOURCE!F2580)+2), "")&amp;"("&amp;
      SUBSTITUTE(TEXT(SOURCE!G2580,"??0"),"  ","")&amp;" &lt;&lt; TAM_MAX_BITS) |"&amp; IF(lookups!$I$2-3 &gt;= 0, REPT(" ",MAX(1,lookups!$I$2-5+4+1-1-LEN(  IF(ISTEXT(SOURCE!H2580),SOURCE!H2580,  SUBSTITUTE(SUBSTITUTE(TEXT(SOURCE!H2580,"????0"),"  ","")," ",""))   ))), "")&amp;
       IF(ISTEXT(SOURCE!H2580),SOURCE!H2580, SUBSTITUTE(SUBSTITUTE(TEXT(SOURCE!H2580,"????0"),"  ","")," ",""))   &amp;","&amp; IF(lookups!$J$2-3 &gt;= 0, REPT(" ",lookups!$J$2-3-5), "")&amp;
      SOURCE!I2580&amp;
" | "&amp; IF(lookups!$K$2-LEN(SOURCE!I2580) &gt;= 0, REPT(" ",lookups!$K$2-LEN(SOURCE!I2580)), "")&amp;
      SOURCE!J2580&amp;      IF(lookups!$L$2-LEN(SOURCE!J2580) &gt;= 0, REPT(" ",lookups!$L$2-LEN(SOURCE!J2580)), "")&amp;
" | "&amp; IF(lookups!$K$2-LEN(SOURCE!I2580) &gt;= 0, REPT(" ",lookups!$K$2-LEN(SOURCE!I2580)), "")&amp;
      SOURCE!K2580&amp;      IF(lookups!$L$2-LEN(SOURCE!K2580) &gt;= 0, REPT(" ",lookups!$M$2-LEN(SOURCE!K2580)), "")&amp;
" | "&amp; SOURCE!L2580&amp;      IF(lookups!$O$2-LEN(SOURCE!L2580) &gt;= 0, REPT(" ",lookups!$O$2-LEN(SOURCE!L2580)), "")&amp;
" | "&amp; SOURCE!M2580&amp;      IF(lookups!$P$2-LEN(SOURCE!M2580) &gt;= 0, REPT(" ",lookups!$P$2-LEN(SOURCE!M2580)), "")&amp;
      "},"&amp;IF(SOURCE!O2580&lt;&gt;"",""&amp;SOURCE!O2580,"")
 )
)
)</f>
        <v/>
      </c>
    </row>
    <row r="2544" spans="1:1" hidden="1">
      <c r="A2544" s="80" t="str">
        <f>IF(AND(OR(SOURCE!A2581="",ISBLANK(SOURCE!A2581)),SOURCE!B2581&gt;0),IF(ISBLANK(SOURCE!C2581),"",SOURCE!C2581),
IF(SOURCE!B2581&lt;0,VLOOKUP(SOURCE!B2581,lookups!A$1:B$25,2,0),
  IF(ISBLANK(SOURCE!B2581),
    "",
    "/* "&amp;TEXT(SOURCE!B2581,"???0")&amp;" *"&amp;
      SOURCE!C2581&amp;", "&amp; IF(lookups!$E$2-LEN(SOURCE!C2581) &gt;= 0, REPT(" ",lookups!$E$2-LEN(SOURCE!C2581)), "")&amp;
      SOURCE!D2581&amp;", "&amp; IF(lookups!$F$2-LEN(SOURCE!D2581) &gt;= 0, REPT(" ",lookups!$F$2-LEN(SOURCE!D2581)), "")&amp;
      SOURCE!E2581&amp;", "&amp; IF(lookups!$G$2-LEN(SOURCE!E2581) &gt;=0, REPT(" ",lookups!$G$2-LEN(SOURCE!E2581)), "")&amp;
      SOURCE!F2581&amp;", "&amp; IF(lookups!$H$2-LEN(SOURCE!F2581) &gt;= 0, REPT(" ",lookups!$H$2-LEN(SOURCE!F2581)+2), "")&amp;"("&amp;
      SUBSTITUTE(TEXT(SOURCE!G2581,"??0"),"  ","")&amp;" &lt;&lt; TAM_MAX_BITS) |"&amp; IF(lookups!$I$2-3 &gt;= 0, REPT(" ",MAX(1,lookups!$I$2-5+4+1-1-LEN(  IF(ISTEXT(SOURCE!H2581),SOURCE!H2581,  SUBSTITUTE(SUBSTITUTE(TEXT(SOURCE!H2581,"????0"),"  ","")," ",""))   ))), "")&amp;
       IF(ISTEXT(SOURCE!H2581),SOURCE!H2581, SUBSTITUTE(SUBSTITUTE(TEXT(SOURCE!H2581,"????0"),"  ","")," ",""))   &amp;","&amp; IF(lookups!$J$2-3 &gt;= 0, REPT(" ",lookups!$J$2-3-5), "")&amp;
      SOURCE!I2581&amp;
" | "&amp; IF(lookups!$K$2-LEN(SOURCE!I2581) &gt;= 0, REPT(" ",lookups!$K$2-LEN(SOURCE!I2581)), "")&amp;
      SOURCE!J2581&amp;      IF(lookups!$L$2-LEN(SOURCE!J2581) &gt;= 0, REPT(" ",lookups!$L$2-LEN(SOURCE!J2581)), "")&amp;
" | "&amp; IF(lookups!$K$2-LEN(SOURCE!I2581) &gt;= 0, REPT(" ",lookups!$K$2-LEN(SOURCE!I2581)), "")&amp;
      SOURCE!K2581&amp;      IF(lookups!$L$2-LEN(SOURCE!K2581) &gt;= 0, REPT(" ",lookups!$M$2-LEN(SOURCE!K2581)), "")&amp;
" | "&amp; SOURCE!L2581&amp;      IF(lookups!$O$2-LEN(SOURCE!L2581) &gt;= 0, REPT(" ",lookups!$O$2-LEN(SOURCE!L2581)), "")&amp;
" | "&amp; SOURCE!M2581&amp;      IF(lookups!$P$2-LEN(SOURCE!M2581) &gt;= 0, REPT(" ",lookups!$P$2-LEN(SOURCE!M2581)), "")&amp;
      "},"&amp;IF(SOURCE!O2581&lt;&gt;"",""&amp;SOURCE!O2581,"")
 )
)
)</f>
        <v/>
      </c>
    </row>
    <row r="2545" spans="1:1" hidden="1">
      <c r="A2545" s="80" t="str">
        <f>IF(AND(OR(SOURCE!A2582="",ISBLANK(SOURCE!A2582)),SOURCE!B2582&gt;0),IF(ISBLANK(SOURCE!C2582),"",SOURCE!C2582),
IF(SOURCE!B2582&lt;0,VLOOKUP(SOURCE!B2582,lookups!A$1:B$25,2,0),
  IF(ISBLANK(SOURCE!B2582),
    "",
    "/* "&amp;TEXT(SOURCE!B2582,"???0")&amp;" *"&amp;
      SOURCE!C2582&amp;", "&amp; IF(lookups!$E$2-LEN(SOURCE!C2582) &gt;= 0, REPT(" ",lookups!$E$2-LEN(SOURCE!C2582)), "")&amp;
      SOURCE!D2582&amp;", "&amp; IF(lookups!$F$2-LEN(SOURCE!D2582) &gt;= 0, REPT(" ",lookups!$F$2-LEN(SOURCE!D2582)), "")&amp;
      SOURCE!E2582&amp;", "&amp; IF(lookups!$G$2-LEN(SOURCE!E2582) &gt;=0, REPT(" ",lookups!$G$2-LEN(SOURCE!E2582)), "")&amp;
      SOURCE!F2582&amp;", "&amp; IF(lookups!$H$2-LEN(SOURCE!F2582) &gt;= 0, REPT(" ",lookups!$H$2-LEN(SOURCE!F2582)+2), "")&amp;"("&amp;
      SUBSTITUTE(TEXT(SOURCE!G2582,"??0"),"  ","")&amp;" &lt;&lt; TAM_MAX_BITS) |"&amp; IF(lookups!$I$2-3 &gt;= 0, REPT(" ",MAX(1,lookups!$I$2-5+4+1-1-LEN(  IF(ISTEXT(SOURCE!H2582),SOURCE!H2582,  SUBSTITUTE(SUBSTITUTE(TEXT(SOURCE!H2582,"????0"),"  ","")," ",""))   ))), "")&amp;
       IF(ISTEXT(SOURCE!H2582),SOURCE!H2582, SUBSTITUTE(SUBSTITUTE(TEXT(SOURCE!H2582,"????0"),"  ","")," ",""))   &amp;","&amp; IF(lookups!$J$2-3 &gt;= 0, REPT(" ",lookups!$J$2-3-5), "")&amp;
      SOURCE!I2582&amp;
" | "&amp; IF(lookups!$K$2-LEN(SOURCE!I2582) &gt;= 0, REPT(" ",lookups!$K$2-LEN(SOURCE!I2582)), "")&amp;
      SOURCE!J2582&amp;      IF(lookups!$L$2-LEN(SOURCE!J2582) &gt;= 0, REPT(" ",lookups!$L$2-LEN(SOURCE!J2582)), "")&amp;
" | "&amp; IF(lookups!$K$2-LEN(SOURCE!I2582) &gt;= 0, REPT(" ",lookups!$K$2-LEN(SOURCE!I2582)), "")&amp;
      SOURCE!K2582&amp;      IF(lookups!$L$2-LEN(SOURCE!K2582) &gt;= 0, REPT(" ",lookups!$M$2-LEN(SOURCE!K2582)), "")&amp;
" | "&amp; SOURCE!L2582&amp;      IF(lookups!$O$2-LEN(SOURCE!L2582) &gt;= 0, REPT(" ",lookups!$O$2-LEN(SOURCE!L2582)), "")&amp;
" | "&amp; SOURCE!M2582&amp;      IF(lookups!$P$2-LEN(SOURCE!M2582) &gt;= 0, REPT(" ",lookups!$P$2-LEN(SOURCE!M2582)), "")&amp;
      "},"&amp;IF(SOURCE!O2582&lt;&gt;"",""&amp;SOURCE!O2582,"")
 )
)
)</f>
        <v/>
      </c>
    </row>
    <row r="2546" spans="1:1" hidden="1">
      <c r="A2546" s="80" t="str">
        <f>IF(AND(OR(SOURCE!A2583="",ISBLANK(SOURCE!A2583)),SOURCE!B2583&gt;0),IF(ISBLANK(SOURCE!C2583),"",SOURCE!C2583),
IF(SOURCE!B2583&lt;0,VLOOKUP(SOURCE!B2583,lookups!A$1:B$25,2,0),
  IF(ISBLANK(SOURCE!B2583),
    "",
    "/* "&amp;TEXT(SOURCE!B2583,"???0")&amp;" *"&amp;
      SOURCE!C2583&amp;", "&amp; IF(lookups!$E$2-LEN(SOURCE!C2583) &gt;= 0, REPT(" ",lookups!$E$2-LEN(SOURCE!C2583)), "")&amp;
      SOURCE!D2583&amp;", "&amp; IF(lookups!$F$2-LEN(SOURCE!D2583) &gt;= 0, REPT(" ",lookups!$F$2-LEN(SOURCE!D2583)), "")&amp;
      SOURCE!E2583&amp;", "&amp; IF(lookups!$G$2-LEN(SOURCE!E2583) &gt;=0, REPT(" ",lookups!$G$2-LEN(SOURCE!E2583)), "")&amp;
      SOURCE!F2583&amp;", "&amp; IF(lookups!$H$2-LEN(SOURCE!F2583) &gt;= 0, REPT(" ",lookups!$H$2-LEN(SOURCE!F2583)+2), "")&amp;"("&amp;
      SUBSTITUTE(TEXT(SOURCE!G2583,"??0"),"  ","")&amp;" &lt;&lt; TAM_MAX_BITS) |"&amp; IF(lookups!$I$2-3 &gt;= 0, REPT(" ",MAX(1,lookups!$I$2-5+4+1-1-LEN(  IF(ISTEXT(SOURCE!H2583),SOURCE!H2583,  SUBSTITUTE(SUBSTITUTE(TEXT(SOURCE!H2583,"????0"),"  ","")," ",""))   ))), "")&amp;
       IF(ISTEXT(SOURCE!H2583),SOURCE!H2583, SUBSTITUTE(SUBSTITUTE(TEXT(SOURCE!H2583,"????0"),"  ","")," ",""))   &amp;","&amp; IF(lookups!$J$2-3 &gt;= 0, REPT(" ",lookups!$J$2-3-5), "")&amp;
      SOURCE!I2583&amp;
" | "&amp; IF(lookups!$K$2-LEN(SOURCE!I2583) &gt;= 0, REPT(" ",lookups!$K$2-LEN(SOURCE!I2583)), "")&amp;
      SOURCE!J2583&amp;      IF(lookups!$L$2-LEN(SOURCE!J2583) &gt;= 0, REPT(" ",lookups!$L$2-LEN(SOURCE!J2583)), "")&amp;
" | "&amp; IF(lookups!$K$2-LEN(SOURCE!I2583) &gt;= 0, REPT(" ",lookups!$K$2-LEN(SOURCE!I2583)), "")&amp;
      SOURCE!K2583&amp;      IF(lookups!$L$2-LEN(SOURCE!K2583) &gt;= 0, REPT(" ",lookups!$M$2-LEN(SOURCE!K2583)), "")&amp;
" | "&amp; SOURCE!L2583&amp;      IF(lookups!$O$2-LEN(SOURCE!L2583) &gt;= 0, REPT(" ",lookups!$O$2-LEN(SOURCE!L2583)), "")&amp;
" | "&amp; SOURCE!M2583&amp;      IF(lookups!$P$2-LEN(SOURCE!M2583) &gt;= 0, REPT(" ",lookups!$P$2-LEN(SOURCE!M2583)), "")&amp;
      "},"&amp;IF(SOURCE!O2583&lt;&gt;"",""&amp;SOURCE!O2583,"")
 )
)
)</f>
        <v/>
      </c>
    </row>
    <row r="2547" spans="1:1" hidden="1">
      <c r="A2547" s="80" t="str">
        <f>IF(AND(OR(SOURCE!A2584="",ISBLANK(SOURCE!A2584)),SOURCE!B2584&gt;0),IF(ISBLANK(SOURCE!C2584),"",SOURCE!C2584),
IF(SOURCE!B2584&lt;0,VLOOKUP(SOURCE!B2584,lookups!A$1:B$25,2,0),
  IF(ISBLANK(SOURCE!B2584),
    "",
    "/* "&amp;TEXT(SOURCE!B2584,"???0")&amp;" *"&amp;
      SOURCE!C2584&amp;", "&amp; IF(lookups!$E$2-LEN(SOURCE!C2584) &gt;= 0, REPT(" ",lookups!$E$2-LEN(SOURCE!C2584)), "")&amp;
      SOURCE!D2584&amp;", "&amp; IF(lookups!$F$2-LEN(SOURCE!D2584) &gt;= 0, REPT(" ",lookups!$F$2-LEN(SOURCE!D2584)), "")&amp;
      SOURCE!E2584&amp;", "&amp; IF(lookups!$G$2-LEN(SOURCE!E2584) &gt;=0, REPT(" ",lookups!$G$2-LEN(SOURCE!E2584)), "")&amp;
      SOURCE!F2584&amp;", "&amp; IF(lookups!$H$2-LEN(SOURCE!F2584) &gt;= 0, REPT(" ",lookups!$H$2-LEN(SOURCE!F2584)+2), "")&amp;"("&amp;
      SUBSTITUTE(TEXT(SOURCE!G2584,"??0"),"  ","")&amp;" &lt;&lt; TAM_MAX_BITS) |"&amp; IF(lookups!$I$2-3 &gt;= 0, REPT(" ",MAX(1,lookups!$I$2-5+4+1-1-LEN(  IF(ISTEXT(SOURCE!H2584),SOURCE!H2584,  SUBSTITUTE(SUBSTITUTE(TEXT(SOURCE!H2584,"????0"),"  ","")," ",""))   ))), "")&amp;
       IF(ISTEXT(SOURCE!H2584),SOURCE!H2584, SUBSTITUTE(SUBSTITUTE(TEXT(SOURCE!H2584,"????0"),"  ","")," ",""))   &amp;","&amp; IF(lookups!$J$2-3 &gt;= 0, REPT(" ",lookups!$J$2-3-5), "")&amp;
      SOURCE!I2584&amp;
" | "&amp; IF(lookups!$K$2-LEN(SOURCE!I2584) &gt;= 0, REPT(" ",lookups!$K$2-LEN(SOURCE!I2584)), "")&amp;
      SOURCE!J2584&amp;      IF(lookups!$L$2-LEN(SOURCE!J2584) &gt;= 0, REPT(" ",lookups!$L$2-LEN(SOURCE!J2584)), "")&amp;
" | "&amp; IF(lookups!$K$2-LEN(SOURCE!I2584) &gt;= 0, REPT(" ",lookups!$K$2-LEN(SOURCE!I2584)), "")&amp;
      SOURCE!K2584&amp;      IF(lookups!$L$2-LEN(SOURCE!K2584) &gt;= 0, REPT(" ",lookups!$M$2-LEN(SOURCE!K2584)), "")&amp;
" | "&amp; SOURCE!L2584&amp;      IF(lookups!$O$2-LEN(SOURCE!L2584) &gt;= 0, REPT(" ",lookups!$O$2-LEN(SOURCE!L2584)), "")&amp;
" | "&amp; SOURCE!M2584&amp;      IF(lookups!$P$2-LEN(SOURCE!M2584) &gt;= 0, REPT(" ",lookups!$P$2-LEN(SOURCE!M2584)), "")&amp;
      "},"&amp;IF(SOURCE!O2584&lt;&gt;"",""&amp;SOURCE!O2584,"")
 )
)
)</f>
        <v/>
      </c>
    </row>
    <row r="2548" spans="1:1" hidden="1">
      <c r="A2548" s="80" t="str">
        <f>IF(AND(OR(SOURCE!A2585="",ISBLANK(SOURCE!A2585)),SOURCE!B2585&gt;0),IF(ISBLANK(SOURCE!C2585),"",SOURCE!C2585),
IF(SOURCE!B2585&lt;0,VLOOKUP(SOURCE!B2585,lookups!A$1:B$25,2,0),
  IF(ISBLANK(SOURCE!B2585),
    "",
    "/* "&amp;TEXT(SOURCE!B2585,"???0")&amp;" *"&amp;
      SOURCE!C2585&amp;", "&amp; IF(lookups!$E$2-LEN(SOURCE!C2585) &gt;= 0, REPT(" ",lookups!$E$2-LEN(SOURCE!C2585)), "")&amp;
      SOURCE!D2585&amp;", "&amp; IF(lookups!$F$2-LEN(SOURCE!D2585) &gt;= 0, REPT(" ",lookups!$F$2-LEN(SOURCE!D2585)), "")&amp;
      SOURCE!E2585&amp;", "&amp; IF(lookups!$G$2-LEN(SOURCE!E2585) &gt;=0, REPT(" ",lookups!$G$2-LEN(SOURCE!E2585)), "")&amp;
      SOURCE!F2585&amp;", "&amp; IF(lookups!$H$2-LEN(SOURCE!F2585) &gt;= 0, REPT(" ",lookups!$H$2-LEN(SOURCE!F2585)+2), "")&amp;"("&amp;
      SUBSTITUTE(TEXT(SOURCE!G2585,"??0"),"  ","")&amp;" &lt;&lt; TAM_MAX_BITS) |"&amp; IF(lookups!$I$2-3 &gt;= 0, REPT(" ",MAX(1,lookups!$I$2-5+4+1-1-LEN(  IF(ISTEXT(SOURCE!H2585),SOURCE!H2585,  SUBSTITUTE(SUBSTITUTE(TEXT(SOURCE!H2585,"????0"),"  ","")," ",""))   ))), "")&amp;
       IF(ISTEXT(SOURCE!H2585),SOURCE!H2585, SUBSTITUTE(SUBSTITUTE(TEXT(SOURCE!H2585,"????0"),"  ","")," ",""))   &amp;","&amp; IF(lookups!$J$2-3 &gt;= 0, REPT(" ",lookups!$J$2-3-5), "")&amp;
      SOURCE!I2585&amp;
" | "&amp; IF(lookups!$K$2-LEN(SOURCE!I2585) &gt;= 0, REPT(" ",lookups!$K$2-LEN(SOURCE!I2585)), "")&amp;
      SOURCE!J2585&amp;      IF(lookups!$L$2-LEN(SOURCE!J2585) &gt;= 0, REPT(" ",lookups!$L$2-LEN(SOURCE!J2585)), "")&amp;
" | "&amp; IF(lookups!$K$2-LEN(SOURCE!I2585) &gt;= 0, REPT(" ",lookups!$K$2-LEN(SOURCE!I2585)), "")&amp;
      SOURCE!K2585&amp;      IF(lookups!$L$2-LEN(SOURCE!K2585) &gt;= 0, REPT(" ",lookups!$M$2-LEN(SOURCE!K2585)), "")&amp;
" | "&amp; SOURCE!L2585&amp;      IF(lookups!$O$2-LEN(SOURCE!L2585) &gt;= 0, REPT(" ",lookups!$O$2-LEN(SOURCE!L2585)), "")&amp;
" | "&amp; SOURCE!M2585&amp;      IF(lookups!$P$2-LEN(SOURCE!M2585) &gt;= 0, REPT(" ",lookups!$P$2-LEN(SOURCE!M2585)), "")&amp;
      "},"&amp;IF(SOURCE!O2585&lt;&gt;"",""&amp;SOURCE!O2585,"")
 )
)
)</f>
        <v/>
      </c>
    </row>
    <row r="2549" spans="1:1" hidden="1">
      <c r="A2549" s="80" t="str">
        <f>IF(AND(OR(SOURCE!A2586="",ISBLANK(SOURCE!A2586)),SOURCE!B2586&gt;0),IF(ISBLANK(SOURCE!C2586),"",SOURCE!C2586),
IF(SOURCE!B2586&lt;0,VLOOKUP(SOURCE!B2586,lookups!A$1:B$25,2,0),
  IF(ISBLANK(SOURCE!B2586),
    "",
    "/* "&amp;TEXT(SOURCE!B2586,"???0")&amp;" *"&amp;
      SOURCE!C2586&amp;", "&amp; IF(lookups!$E$2-LEN(SOURCE!C2586) &gt;= 0, REPT(" ",lookups!$E$2-LEN(SOURCE!C2586)), "")&amp;
      SOURCE!D2586&amp;", "&amp; IF(lookups!$F$2-LEN(SOURCE!D2586) &gt;= 0, REPT(" ",lookups!$F$2-LEN(SOURCE!D2586)), "")&amp;
      SOURCE!E2586&amp;", "&amp; IF(lookups!$G$2-LEN(SOURCE!E2586) &gt;=0, REPT(" ",lookups!$G$2-LEN(SOURCE!E2586)), "")&amp;
      SOURCE!F2586&amp;", "&amp; IF(lookups!$H$2-LEN(SOURCE!F2586) &gt;= 0, REPT(" ",lookups!$H$2-LEN(SOURCE!F2586)+2), "")&amp;"("&amp;
      SUBSTITUTE(TEXT(SOURCE!G2586,"??0"),"  ","")&amp;" &lt;&lt; TAM_MAX_BITS) |"&amp; IF(lookups!$I$2-3 &gt;= 0, REPT(" ",MAX(1,lookups!$I$2-5+4+1-1-LEN(  IF(ISTEXT(SOURCE!H2586),SOURCE!H2586,  SUBSTITUTE(SUBSTITUTE(TEXT(SOURCE!H2586,"????0"),"  ","")," ",""))   ))), "")&amp;
       IF(ISTEXT(SOURCE!H2586),SOURCE!H2586, SUBSTITUTE(SUBSTITUTE(TEXT(SOURCE!H2586,"????0"),"  ","")," ",""))   &amp;","&amp; IF(lookups!$J$2-3 &gt;= 0, REPT(" ",lookups!$J$2-3-5), "")&amp;
      SOURCE!I2586&amp;
" | "&amp; IF(lookups!$K$2-LEN(SOURCE!I2586) &gt;= 0, REPT(" ",lookups!$K$2-LEN(SOURCE!I2586)), "")&amp;
      SOURCE!J2586&amp;      IF(lookups!$L$2-LEN(SOURCE!J2586) &gt;= 0, REPT(" ",lookups!$L$2-LEN(SOURCE!J2586)), "")&amp;
" | "&amp; IF(lookups!$K$2-LEN(SOURCE!I2586) &gt;= 0, REPT(" ",lookups!$K$2-LEN(SOURCE!I2586)), "")&amp;
      SOURCE!K2586&amp;      IF(lookups!$L$2-LEN(SOURCE!K2586) &gt;= 0, REPT(" ",lookups!$M$2-LEN(SOURCE!K2586)), "")&amp;
" | "&amp; SOURCE!L2586&amp;      IF(lookups!$O$2-LEN(SOURCE!L2586) &gt;= 0, REPT(" ",lookups!$O$2-LEN(SOURCE!L2586)), "")&amp;
" | "&amp; SOURCE!M2586&amp;      IF(lookups!$P$2-LEN(SOURCE!M2586) &gt;= 0, REPT(" ",lookups!$P$2-LEN(SOURCE!M2586)), "")&amp;
      "},"&amp;IF(SOURCE!O2586&lt;&gt;"",""&amp;SOURCE!O2586,"")
 )
)
)</f>
        <v/>
      </c>
    </row>
    <row r="2550" spans="1:1" hidden="1">
      <c r="A2550" s="80" t="str">
        <f>IF(AND(OR(SOURCE!A2587="",ISBLANK(SOURCE!A2587)),SOURCE!B2587&gt;0),IF(ISBLANK(SOURCE!C2587),"",SOURCE!C2587),
IF(SOURCE!B2587&lt;0,VLOOKUP(SOURCE!B2587,lookups!A$1:B$25,2,0),
  IF(ISBLANK(SOURCE!B2587),
    "",
    "/* "&amp;TEXT(SOURCE!B2587,"???0")&amp;" *"&amp;
      SOURCE!C2587&amp;", "&amp; IF(lookups!$E$2-LEN(SOURCE!C2587) &gt;= 0, REPT(" ",lookups!$E$2-LEN(SOURCE!C2587)), "")&amp;
      SOURCE!D2587&amp;", "&amp; IF(lookups!$F$2-LEN(SOURCE!D2587) &gt;= 0, REPT(" ",lookups!$F$2-LEN(SOURCE!D2587)), "")&amp;
      SOURCE!E2587&amp;", "&amp; IF(lookups!$G$2-LEN(SOURCE!E2587) &gt;=0, REPT(" ",lookups!$G$2-LEN(SOURCE!E2587)), "")&amp;
      SOURCE!F2587&amp;", "&amp; IF(lookups!$H$2-LEN(SOURCE!F2587) &gt;= 0, REPT(" ",lookups!$H$2-LEN(SOURCE!F2587)+2), "")&amp;"("&amp;
      SUBSTITUTE(TEXT(SOURCE!G2587,"??0"),"  ","")&amp;" &lt;&lt; TAM_MAX_BITS) |"&amp; IF(lookups!$I$2-3 &gt;= 0, REPT(" ",MAX(1,lookups!$I$2-5+4+1-1-LEN(  IF(ISTEXT(SOURCE!H2587),SOURCE!H2587,  SUBSTITUTE(SUBSTITUTE(TEXT(SOURCE!H2587,"????0"),"  ","")," ",""))   ))), "")&amp;
       IF(ISTEXT(SOURCE!H2587),SOURCE!H2587, SUBSTITUTE(SUBSTITUTE(TEXT(SOURCE!H2587,"????0"),"  ","")," ",""))   &amp;","&amp; IF(lookups!$J$2-3 &gt;= 0, REPT(" ",lookups!$J$2-3-5), "")&amp;
      SOURCE!I2587&amp;
" | "&amp; IF(lookups!$K$2-LEN(SOURCE!I2587) &gt;= 0, REPT(" ",lookups!$K$2-LEN(SOURCE!I2587)), "")&amp;
      SOURCE!J2587&amp;      IF(lookups!$L$2-LEN(SOURCE!J2587) &gt;= 0, REPT(" ",lookups!$L$2-LEN(SOURCE!J2587)), "")&amp;
" | "&amp; IF(lookups!$K$2-LEN(SOURCE!I2587) &gt;= 0, REPT(" ",lookups!$K$2-LEN(SOURCE!I2587)), "")&amp;
      SOURCE!K2587&amp;      IF(lookups!$L$2-LEN(SOURCE!K2587) &gt;= 0, REPT(" ",lookups!$M$2-LEN(SOURCE!K2587)), "")&amp;
" | "&amp; SOURCE!L2587&amp;      IF(lookups!$O$2-LEN(SOURCE!L2587) &gt;= 0, REPT(" ",lookups!$O$2-LEN(SOURCE!L2587)), "")&amp;
" | "&amp; SOURCE!M2587&amp;      IF(lookups!$P$2-LEN(SOURCE!M2587) &gt;= 0, REPT(" ",lookups!$P$2-LEN(SOURCE!M2587)), "")&amp;
      "},"&amp;IF(SOURCE!O2587&lt;&gt;"",""&amp;SOURCE!O2587,"")
 )
)
)</f>
        <v/>
      </c>
    </row>
    <row r="2551" spans="1:1" hidden="1">
      <c r="A2551" s="80" t="str">
        <f>IF(AND(OR(SOURCE!A2588="",ISBLANK(SOURCE!A2588)),SOURCE!B2588&gt;0),IF(ISBLANK(SOURCE!C2588),"",SOURCE!C2588),
IF(SOURCE!B2588&lt;0,VLOOKUP(SOURCE!B2588,lookups!A$1:B$25,2,0),
  IF(ISBLANK(SOURCE!B2588),
    "",
    "/* "&amp;TEXT(SOURCE!B2588,"???0")&amp;" *"&amp;
      SOURCE!C2588&amp;", "&amp; IF(lookups!$E$2-LEN(SOURCE!C2588) &gt;= 0, REPT(" ",lookups!$E$2-LEN(SOURCE!C2588)), "")&amp;
      SOURCE!D2588&amp;", "&amp; IF(lookups!$F$2-LEN(SOURCE!D2588) &gt;= 0, REPT(" ",lookups!$F$2-LEN(SOURCE!D2588)), "")&amp;
      SOURCE!E2588&amp;", "&amp; IF(lookups!$G$2-LEN(SOURCE!E2588) &gt;=0, REPT(" ",lookups!$G$2-LEN(SOURCE!E2588)), "")&amp;
      SOURCE!F2588&amp;", "&amp; IF(lookups!$H$2-LEN(SOURCE!F2588) &gt;= 0, REPT(" ",lookups!$H$2-LEN(SOURCE!F2588)+2), "")&amp;"("&amp;
      SUBSTITUTE(TEXT(SOURCE!G2588,"??0"),"  ","")&amp;" &lt;&lt; TAM_MAX_BITS) |"&amp; IF(lookups!$I$2-3 &gt;= 0, REPT(" ",MAX(1,lookups!$I$2-5+4+1-1-LEN(  IF(ISTEXT(SOURCE!H2588),SOURCE!H2588,  SUBSTITUTE(SUBSTITUTE(TEXT(SOURCE!H2588,"????0"),"  ","")," ",""))   ))), "")&amp;
       IF(ISTEXT(SOURCE!H2588),SOURCE!H2588, SUBSTITUTE(SUBSTITUTE(TEXT(SOURCE!H2588,"????0"),"  ","")," ",""))   &amp;","&amp; IF(lookups!$J$2-3 &gt;= 0, REPT(" ",lookups!$J$2-3-5), "")&amp;
      SOURCE!I2588&amp;
" | "&amp; IF(lookups!$K$2-LEN(SOURCE!I2588) &gt;= 0, REPT(" ",lookups!$K$2-LEN(SOURCE!I2588)), "")&amp;
      SOURCE!J2588&amp;      IF(lookups!$L$2-LEN(SOURCE!J2588) &gt;= 0, REPT(" ",lookups!$L$2-LEN(SOURCE!J2588)), "")&amp;
" | "&amp; IF(lookups!$K$2-LEN(SOURCE!I2588) &gt;= 0, REPT(" ",lookups!$K$2-LEN(SOURCE!I2588)), "")&amp;
      SOURCE!K2588&amp;      IF(lookups!$L$2-LEN(SOURCE!K2588) &gt;= 0, REPT(" ",lookups!$M$2-LEN(SOURCE!K2588)), "")&amp;
" | "&amp; SOURCE!L2588&amp;      IF(lookups!$O$2-LEN(SOURCE!L2588) &gt;= 0, REPT(" ",lookups!$O$2-LEN(SOURCE!L2588)), "")&amp;
" | "&amp; SOURCE!M2588&amp;      IF(lookups!$P$2-LEN(SOURCE!M2588) &gt;= 0, REPT(" ",lookups!$P$2-LEN(SOURCE!M2588)), "")&amp;
      "},"&amp;IF(SOURCE!O2588&lt;&gt;"",""&amp;SOURCE!O2588,"")
 )
)
)</f>
        <v/>
      </c>
    </row>
    <row r="2552" spans="1:1" hidden="1">
      <c r="A2552" s="80" t="str">
        <f>IF(AND(OR(SOURCE!A2589="",ISBLANK(SOURCE!A2589)),SOURCE!B2589&gt;0),IF(ISBLANK(SOURCE!C2589),"",SOURCE!C2589),
IF(SOURCE!B2589&lt;0,VLOOKUP(SOURCE!B2589,lookups!A$1:B$25,2,0),
  IF(ISBLANK(SOURCE!B2589),
    "",
    "/* "&amp;TEXT(SOURCE!B2589,"???0")&amp;" *"&amp;
      SOURCE!C2589&amp;", "&amp; IF(lookups!$E$2-LEN(SOURCE!C2589) &gt;= 0, REPT(" ",lookups!$E$2-LEN(SOURCE!C2589)), "")&amp;
      SOURCE!D2589&amp;", "&amp; IF(lookups!$F$2-LEN(SOURCE!D2589) &gt;= 0, REPT(" ",lookups!$F$2-LEN(SOURCE!D2589)), "")&amp;
      SOURCE!E2589&amp;", "&amp; IF(lookups!$G$2-LEN(SOURCE!E2589) &gt;=0, REPT(" ",lookups!$G$2-LEN(SOURCE!E2589)), "")&amp;
      SOURCE!F2589&amp;", "&amp; IF(lookups!$H$2-LEN(SOURCE!F2589) &gt;= 0, REPT(" ",lookups!$H$2-LEN(SOURCE!F2589)+2), "")&amp;"("&amp;
      SUBSTITUTE(TEXT(SOURCE!G2589,"??0"),"  ","")&amp;" &lt;&lt; TAM_MAX_BITS) |"&amp; IF(lookups!$I$2-3 &gt;= 0, REPT(" ",MAX(1,lookups!$I$2-5+4+1-1-LEN(  IF(ISTEXT(SOURCE!H2589),SOURCE!H2589,  SUBSTITUTE(SUBSTITUTE(TEXT(SOURCE!H2589,"????0"),"  ","")," ",""))   ))), "")&amp;
       IF(ISTEXT(SOURCE!H2589),SOURCE!H2589, SUBSTITUTE(SUBSTITUTE(TEXT(SOURCE!H2589,"????0"),"  ","")," ",""))   &amp;","&amp; IF(lookups!$J$2-3 &gt;= 0, REPT(" ",lookups!$J$2-3-5), "")&amp;
      SOURCE!I2589&amp;
" | "&amp; IF(lookups!$K$2-LEN(SOURCE!I2589) &gt;= 0, REPT(" ",lookups!$K$2-LEN(SOURCE!I2589)), "")&amp;
      SOURCE!J2589&amp;      IF(lookups!$L$2-LEN(SOURCE!J2589) &gt;= 0, REPT(" ",lookups!$L$2-LEN(SOURCE!J2589)), "")&amp;
" | "&amp; IF(lookups!$K$2-LEN(SOURCE!I2589) &gt;= 0, REPT(" ",lookups!$K$2-LEN(SOURCE!I2589)), "")&amp;
      SOURCE!K2589&amp;      IF(lookups!$L$2-LEN(SOURCE!K2589) &gt;= 0, REPT(" ",lookups!$M$2-LEN(SOURCE!K2589)), "")&amp;
" | "&amp; SOURCE!L2589&amp;      IF(lookups!$O$2-LEN(SOURCE!L2589) &gt;= 0, REPT(" ",lookups!$O$2-LEN(SOURCE!L2589)), "")&amp;
" | "&amp; SOURCE!M2589&amp;      IF(lookups!$P$2-LEN(SOURCE!M2589) &gt;= 0, REPT(" ",lookups!$P$2-LEN(SOURCE!M2589)), "")&amp;
      "},"&amp;IF(SOURCE!O2589&lt;&gt;"",""&amp;SOURCE!O2589,"")
 )
)
)</f>
        <v/>
      </c>
    </row>
    <row r="2553" spans="1:1" hidden="1">
      <c r="A2553" s="80" t="str">
        <f>IF(AND(OR(SOURCE!A2590="",ISBLANK(SOURCE!A2590)),SOURCE!B2590&gt;0),IF(ISBLANK(SOURCE!C2590),"",SOURCE!C2590),
IF(SOURCE!B2590&lt;0,VLOOKUP(SOURCE!B2590,lookups!A$1:B$25,2,0),
  IF(ISBLANK(SOURCE!B2590),
    "",
    "/* "&amp;TEXT(SOURCE!B2590,"???0")&amp;" *"&amp;
      SOURCE!C2590&amp;", "&amp; IF(lookups!$E$2-LEN(SOURCE!C2590) &gt;= 0, REPT(" ",lookups!$E$2-LEN(SOURCE!C2590)), "")&amp;
      SOURCE!D2590&amp;", "&amp; IF(lookups!$F$2-LEN(SOURCE!D2590) &gt;= 0, REPT(" ",lookups!$F$2-LEN(SOURCE!D2590)), "")&amp;
      SOURCE!E2590&amp;", "&amp; IF(lookups!$G$2-LEN(SOURCE!E2590) &gt;=0, REPT(" ",lookups!$G$2-LEN(SOURCE!E2590)), "")&amp;
      SOURCE!F2590&amp;", "&amp; IF(lookups!$H$2-LEN(SOURCE!F2590) &gt;= 0, REPT(" ",lookups!$H$2-LEN(SOURCE!F2590)+2), "")&amp;"("&amp;
      SUBSTITUTE(TEXT(SOURCE!G2590,"??0"),"  ","")&amp;" &lt;&lt; TAM_MAX_BITS) |"&amp; IF(lookups!$I$2-3 &gt;= 0, REPT(" ",MAX(1,lookups!$I$2-5+4+1-1-LEN(  IF(ISTEXT(SOURCE!H2590),SOURCE!H2590,  SUBSTITUTE(SUBSTITUTE(TEXT(SOURCE!H2590,"????0"),"  ","")," ",""))   ))), "")&amp;
       IF(ISTEXT(SOURCE!H2590),SOURCE!H2590, SUBSTITUTE(SUBSTITUTE(TEXT(SOURCE!H2590,"????0"),"  ","")," ",""))   &amp;","&amp; IF(lookups!$J$2-3 &gt;= 0, REPT(" ",lookups!$J$2-3-5), "")&amp;
      SOURCE!I2590&amp;
" | "&amp; IF(lookups!$K$2-LEN(SOURCE!I2590) &gt;= 0, REPT(" ",lookups!$K$2-LEN(SOURCE!I2590)), "")&amp;
      SOURCE!J2590&amp;      IF(lookups!$L$2-LEN(SOURCE!J2590) &gt;= 0, REPT(" ",lookups!$L$2-LEN(SOURCE!J2590)), "")&amp;
" | "&amp; IF(lookups!$K$2-LEN(SOURCE!I2590) &gt;= 0, REPT(" ",lookups!$K$2-LEN(SOURCE!I2590)), "")&amp;
      SOURCE!K2590&amp;      IF(lookups!$L$2-LEN(SOURCE!K2590) &gt;= 0, REPT(" ",lookups!$M$2-LEN(SOURCE!K2590)), "")&amp;
" | "&amp; SOURCE!L2590&amp;      IF(lookups!$O$2-LEN(SOURCE!L2590) &gt;= 0, REPT(" ",lookups!$O$2-LEN(SOURCE!L2590)), "")&amp;
" | "&amp; SOURCE!M2590&amp;      IF(lookups!$P$2-LEN(SOURCE!M2590) &gt;= 0, REPT(" ",lookups!$P$2-LEN(SOURCE!M2590)), "")&amp;
      "},"&amp;IF(SOURCE!O2590&lt;&gt;"",""&amp;SOURCE!O2590,"")
 )
)
)</f>
        <v/>
      </c>
    </row>
    <row r="2554" spans="1:1" hidden="1">
      <c r="A2554" s="80" t="str">
        <f>IF(AND(OR(SOURCE!A2591="",ISBLANK(SOURCE!A2591)),SOURCE!B2591&gt;0),IF(ISBLANK(SOURCE!C2591),"",SOURCE!C2591),
IF(SOURCE!B2591&lt;0,VLOOKUP(SOURCE!B2591,lookups!A$1:B$25,2,0),
  IF(ISBLANK(SOURCE!B2591),
    "",
    "/* "&amp;TEXT(SOURCE!B2591,"???0")&amp;" *"&amp;
      SOURCE!C2591&amp;", "&amp; IF(lookups!$E$2-LEN(SOURCE!C2591) &gt;= 0, REPT(" ",lookups!$E$2-LEN(SOURCE!C2591)), "")&amp;
      SOURCE!D2591&amp;", "&amp; IF(lookups!$F$2-LEN(SOURCE!D2591) &gt;= 0, REPT(" ",lookups!$F$2-LEN(SOURCE!D2591)), "")&amp;
      SOURCE!E2591&amp;", "&amp; IF(lookups!$G$2-LEN(SOURCE!E2591) &gt;=0, REPT(" ",lookups!$G$2-LEN(SOURCE!E2591)), "")&amp;
      SOURCE!F2591&amp;", "&amp; IF(lookups!$H$2-LEN(SOURCE!F2591) &gt;= 0, REPT(" ",lookups!$H$2-LEN(SOURCE!F2591)+2), "")&amp;"("&amp;
      SUBSTITUTE(TEXT(SOURCE!G2591,"??0"),"  ","")&amp;" &lt;&lt; TAM_MAX_BITS) |"&amp; IF(lookups!$I$2-3 &gt;= 0, REPT(" ",MAX(1,lookups!$I$2-5+4+1-1-LEN(  IF(ISTEXT(SOURCE!H2591),SOURCE!H2591,  SUBSTITUTE(SUBSTITUTE(TEXT(SOURCE!H2591,"????0"),"  ","")," ",""))   ))), "")&amp;
       IF(ISTEXT(SOURCE!H2591),SOURCE!H2591, SUBSTITUTE(SUBSTITUTE(TEXT(SOURCE!H2591,"????0"),"  ","")," ",""))   &amp;","&amp; IF(lookups!$J$2-3 &gt;= 0, REPT(" ",lookups!$J$2-3-5), "")&amp;
      SOURCE!I2591&amp;
" | "&amp; IF(lookups!$K$2-LEN(SOURCE!I2591) &gt;= 0, REPT(" ",lookups!$K$2-LEN(SOURCE!I2591)), "")&amp;
      SOURCE!J2591&amp;      IF(lookups!$L$2-LEN(SOURCE!J2591) &gt;= 0, REPT(" ",lookups!$L$2-LEN(SOURCE!J2591)), "")&amp;
" | "&amp; IF(lookups!$K$2-LEN(SOURCE!I2591) &gt;= 0, REPT(" ",lookups!$K$2-LEN(SOURCE!I2591)), "")&amp;
      SOURCE!K2591&amp;      IF(lookups!$L$2-LEN(SOURCE!K2591) &gt;= 0, REPT(" ",lookups!$M$2-LEN(SOURCE!K2591)), "")&amp;
" | "&amp; SOURCE!L2591&amp;      IF(lookups!$O$2-LEN(SOURCE!L2591) &gt;= 0, REPT(" ",lookups!$O$2-LEN(SOURCE!L2591)), "")&amp;
" | "&amp; SOURCE!M2591&amp;      IF(lookups!$P$2-LEN(SOURCE!M2591) &gt;= 0, REPT(" ",lookups!$P$2-LEN(SOURCE!M2591)), "")&amp;
      "},"&amp;IF(SOURCE!O2591&lt;&gt;"",""&amp;SOURCE!O2591,"")
 )
)
)</f>
        <v/>
      </c>
    </row>
    <row r="2555" spans="1:1" hidden="1">
      <c r="A2555" s="80" t="str">
        <f>IF(AND(OR(SOURCE!A2592="",ISBLANK(SOURCE!A2592)),SOURCE!B2592&gt;0),IF(ISBLANK(SOURCE!C2592),"",SOURCE!C2592),
IF(SOURCE!B2592&lt;0,VLOOKUP(SOURCE!B2592,lookups!A$1:B$25,2,0),
  IF(ISBLANK(SOURCE!B2592),
    "",
    "/* "&amp;TEXT(SOURCE!B2592,"???0")&amp;" *"&amp;
      SOURCE!C2592&amp;", "&amp; IF(lookups!$E$2-LEN(SOURCE!C2592) &gt;= 0, REPT(" ",lookups!$E$2-LEN(SOURCE!C2592)), "")&amp;
      SOURCE!D2592&amp;", "&amp; IF(lookups!$F$2-LEN(SOURCE!D2592) &gt;= 0, REPT(" ",lookups!$F$2-LEN(SOURCE!D2592)), "")&amp;
      SOURCE!E2592&amp;", "&amp; IF(lookups!$G$2-LEN(SOURCE!E2592) &gt;=0, REPT(" ",lookups!$G$2-LEN(SOURCE!E2592)), "")&amp;
      SOURCE!F2592&amp;", "&amp; IF(lookups!$H$2-LEN(SOURCE!F2592) &gt;= 0, REPT(" ",lookups!$H$2-LEN(SOURCE!F2592)+2), "")&amp;"("&amp;
      SUBSTITUTE(TEXT(SOURCE!G2592,"??0"),"  ","")&amp;" &lt;&lt; TAM_MAX_BITS) |"&amp; IF(lookups!$I$2-3 &gt;= 0, REPT(" ",MAX(1,lookups!$I$2-5+4+1-1-LEN(  IF(ISTEXT(SOURCE!H2592),SOURCE!H2592,  SUBSTITUTE(SUBSTITUTE(TEXT(SOURCE!H2592,"????0"),"  ","")," ",""))   ))), "")&amp;
       IF(ISTEXT(SOURCE!H2592),SOURCE!H2592, SUBSTITUTE(SUBSTITUTE(TEXT(SOURCE!H2592,"????0"),"  ","")," ",""))   &amp;","&amp; IF(lookups!$J$2-3 &gt;= 0, REPT(" ",lookups!$J$2-3-5), "")&amp;
      SOURCE!I2592&amp;
" | "&amp; IF(lookups!$K$2-LEN(SOURCE!I2592) &gt;= 0, REPT(" ",lookups!$K$2-LEN(SOURCE!I2592)), "")&amp;
      SOURCE!J2592&amp;      IF(lookups!$L$2-LEN(SOURCE!J2592) &gt;= 0, REPT(" ",lookups!$L$2-LEN(SOURCE!J2592)), "")&amp;
" | "&amp; IF(lookups!$K$2-LEN(SOURCE!I2592) &gt;= 0, REPT(" ",lookups!$K$2-LEN(SOURCE!I2592)), "")&amp;
      SOURCE!K2592&amp;      IF(lookups!$L$2-LEN(SOURCE!K2592) &gt;= 0, REPT(" ",lookups!$M$2-LEN(SOURCE!K2592)), "")&amp;
" | "&amp; SOURCE!L2592&amp;      IF(lookups!$O$2-LEN(SOURCE!L2592) &gt;= 0, REPT(" ",lookups!$O$2-LEN(SOURCE!L2592)), "")&amp;
" | "&amp; SOURCE!M2592&amp;      IF(lookups!$P$2-LEN(SOURCE!M2592) &gt;= 0, REPT(" ",lookups!$P$2-LEN(SOURCE!M2592)), "")&amp;
      "},"&amp;IF(SOURCE!O2592&lt;&gt;"",""&amp;SOURCE!O2592,"")
 )
)
)</f>
        <v/>
      </c>
    </row>
    <row r="2556" spans="1:1" hidden="1">
      <c r="A2556" s="80" t="str">
        <f>IF(AND(OR(SOURCE!A2593="",ISBLANK(SOURCE!A2593)),SOURCE!B2593&gt;0),IF(ISBLANK(SOURCE!C2593),"",SOURCE!C2593),
IF(SOURCE!B2593&lt;0,VLOOKUP(SOURCE!B2593,lookups!A$1:B$25,2,0),
  IF(ISBLANK(SOURCE!B2593),
    "",
    "/* "&amp;TEXT(SOURCE!B2593,"???0")&amp;" *"&amp;
      SOURCE!C2593&amp;", "&amp; IF(lookups!$E$2-LEN(SOURCE!C2593) &gt;= 0, REPT(" ",lookups!$E$2-LEN(SOURCE!C2593)), "")&amp;
      SOURCE!D2593&amp;", "&amp; IF(lookups!$F$2-LEN(SOURCE!D2593) &gt;= 0, REPT(" ",lookups!$F$2-LEN(SOURCE!D2593)), "")&amp;
      SOURCE!E2593&amp;", "&amp; IF(lookups!$G$2-LEN(SOURCE!E2593) &gt;=0, REPT(" ",lookups!$G$2-LEN(SOURCE!E2593)), "")&amp;
      SOURCE!F2593&amp;", "&amp; IF(lookups!$H$2-LEN(SOURCE!F2593) &gt;= 0, REPT(" ",lookups!$H$2-LEN(SOURCE!F2593)+2), "")&amp;"("&amp;
      SUBSTITUTE(TEXT(SOURCE!G2593,"??0"),"  ","")&amp;" &lt;&lt; TAM_MAX_BITS) |"&amp; IF(lookups!$I$2-3 &gt;= 0, REPT(" ",MAX(1,lookups!$I$2-5+4+1-1-LEN(  IF(ISTEXT(SOURCE!H2593),SOURCE!H2593,  SUBSTITUTE(SUBSTITUTE(TEXT(SOURCE!H2593,"????0"),"  ","")," ",""))   ))), "")&amp;
       IF(ISTEXT(SOURCE!H2593),SOURCE!H2593, SUBSTITUTE(SUBSTITUTE(TEXT(SOURCE!H2593,"????0"),"  ","")," ",""))   &amp;","&amp; IF(lookups!$J$2-3 &gt;= 0, REPT(" ",lookups!$J$2-3-5), "")&amp;
      SOURCE!I2593&amp;
" | "&amp; IF(lookups!$K$2-LEN(SOURCE!I2593) &gt;= 0, REPT(" ",lookups!$K$2-LEN(SOURCE!I2593)), "")&amp;
      SOURCE!J2593&amp;      IF(lookups!$L$2-LEN(SOURCE!J2593) &gt;= 0, REPT(" ",lookups!$L$2-LEN(SOURCE!J2593)), "")&amp;
" | "&amp; IF(lookups!$K$2-LEN(SOURCE!I2593) &gt;= 0, REPT(" ",lookups!$K$2-LEN(SOURCE!I2593)), "")&amp;
      SOURCE!K2593&amp;      IF(lookups!$L$2-LEN(SOURCE!K2593) &gt;= 0, REPT(" ",lookups!$M$2-LEN(SOURCE!K2593)), "")&amp;
" | "&amp; SOURCE!L2593&amp;      IF(lookups!$O$2-LEN(SOURCE!L2593) &gt;= 0, REPT(" ",lookups!$O$2-LEN(SOURCE!L2593)), "")&amp;
" | "&amp; SOURCE!M2593&amp;      IF(lookups!$P$2-LEN(SOURCE!M2593) &gt;= 0, REPT(" ",lookups!$P$2-LEN(SOURCE!M2593)), "")&amp;
      "},"&amp;IF(SOURCE!O2593&lt;&gt;"",""&amp;SOURCE!O2593,"")
 )
)
)</f>
        <v/>
      </c>
    </row>
    <row r="2557" spans="1:1" hidden="1">
      <c r="A2557" s="80" t="str">
        <f>IF(AND(OR(SOURCE!A2594="",ISBLANK(SOURCE!A2594)),SOURCE!B2594&gt;0),IF(ISBLANK(SOURCE!C2594),"",SOURCE!C2594),
IF(SOURCE!B2594&lt;0,VLOOKUP(SOURCE!B2594,lookups!A$1:B$25,2,0),
  IF(ISBLANK(SOURCE!B2594),
    "",
    "/* "&amp;TEXT(SOURCE!B2594,"???0")&amp;" *"&amp;
      SOURCE!C2594&amp;", "&amp; IF(lookups!$E$2-LEN(SOURCE!C2594) &gt;= 0, REPT(" ",lookups!$E$2-LEN(SOURCE!C2594)), "")&amp;
      SOURCE!D2594&amp;", "&amp; IF(lookups!$F$2-LEN(SOURCE!D2594) &gt;= 0, REPT(" ",lookups!$F$2-LEN(SOURCE!D2594)), "")&amp;
      SOURCE!E2594&amp;", "&amp; IF(lookups!$G$2-LEN(SOURCE!E2594) &gt;=0, REPT(" ",lookups!$G$2-LEN(SOURCE!E2594)), "")&amp;
      SOURCE!F2594&amp;", "&amp; IF(lookups!$H$2-LEN(SOURCE!F2594) &gt;= 0, REPT(" ",lookups!$H$2-LEN(SOURCE!F2594)+2), "")&amp;"("&amp;
      SUBSTITUTE(TEXT(SOURCE!G2594,"??0"),"  ","")&amp;" &lt;&lt; TAM_MAX_BITS) |"&amp; IF(lookups!$I$2-3 &gt;= 0, REPT(" ",MAX(1,lookups!$I$2-5+4+1-1-LEN(  IF(ISTEXT(SOURCE!H2594),SOURCE!H2594,  SUBSTITUTE(SUBSTITUTE(TEXT(SOURCE!H2594,"????0"),"  ","")," ",""))   ))), "")&amp;
       IF(ISTEXT(SOURCE!H2594),SOURCE!H2594, SUBSTITUTE(SUBSTITUTE(TEXT(SOURCE!H2594,"????0"),"  ","")," ",""))   &amp;","&amp; IF(lookups!$J$2-3 &gt;= 0, REPT(" ",lookups!$J$2-3-5), "")&amp;
      SOURCE!I2594&amp;
" | "&amp; IF(lookups!$K$2-LEN(SOURCE!I2594) &gt;= 0, REPT(" ",lookups!$K$2-LEN(SOURCE!I2594)), "")&amp;
      SOURCE!J2594&amp;      IF(lookups!$L$2-LEN(SOURCE!J2594) &gt;= 0, REPT(" ",lookups!$L$2-LEN(SOURCE!J2594)), "")&amp;
" | "&amp; IF(lookups!$K$2-LEN(SOURCE!I2594) &gt;= 0, REPT(" ",lookups!$K$2-LEN(SOURCE!I2594)), "")&amp;
      SOURCE!K2594&amp;      IF(lookups!$L$2-LEN(SOURCE!K2594) &gt;= 0, REPT(" ",lookups!$M$2-LEN(SOURCE!K2594)), "")&amp;
" | "&amp; SOURCE!L2594&amp;      IF(lookups!$O$2-LEN(SOURCE!L2594) &gt;= 0, REPT(" ",lookups!$O$2-LEN(SOURCE!L2594)), "")&amp;
" | "&amp; SOURCE!M2594&amp;      IF(lookups!$P$2-LEN(SOURCE!M2594) &gt;= 0, REPT(" ",lookups!$P$2-LEN(SOURCE!M2594)), "")&amp;
      "},"&amp;IF(SOURCE!O2594&lt;&gt;"",""&amp;SOURCE!O2594,"")
 )
)
)</f>
        <v/>
      </c>
    </row>
    <row r="2558" spans="1:1" hidden="1">
      <c r="A2558" s="80" t="str">
        <f>IF(AND(OR(SOURCE!A2595="",ISBLANK(SOURCE!A2595)),SOURCE!B2595&gt;0),IF(ISBLANK(SOURCE!C2595),"",SOURCE!C2595),
IF(SOURCE!B2595&lt;0,VLOOKUP(SOURCE!B2595,lookups!A$1:B$25,2,0),
  IF(ISBLANK(SOURCE!B2595),
    "",
    "/* "&amp;TEXT(SOURCE!B2595,"???0")&amp;" *"&amp;
      SOURCE!C2595&amp;", "&amp; IF(lookups!$E$2-LEN(SOURCE!C2595) &gt;= 0, REPT(" ",lookups!$E$2-LEN(SOURCE!C2595)), "")&amp;
      SOURCE!D2595&amp;", "&amp; IF(lookups!$F$2-LEN(SOURCE!D2595) &gt;= 0, REPT(" ",lookups!$F$2-LEN(SOURCE!D2595)), "")&amp;
      SOURCE!E2595&amp;", "&amp; IF(lookups!$G$2-LEN(SOURCE!E2595) &gt;=0, REPT(" ",lookups!$G$2-LEN(SOURCE!E2595)), "")&amp;
      SOURCE!F2595&amp;", "&amp; IF(lookups!$H$2-LEN(SOURCE!F2595) &gt;= 0, REPT(" ",lookups!$H$2-LEN(SOURCE!F2595)+2), "")&amp;"("&amp;
      SUBSTITUTE(TEXT(SOURCE!G2595,"??0"),"  ","")&amp;" &lt;&lt; TAM_MAX_BITS) |"&amp; IF(lookups!$I$2-3 &gt;= 0, REPT(" ",MAX(1,lookups!$I$2-5+4+1-1-LEN(  IF(ISTEXT(SOURCE!H2595),SOURCE!H2595,  SUBSTITUTE(SUBSTITUTE(TEXT(SOURCE!H2595,"????0"),"  ","")," ",""))   ))), "")&amp;
       IF(ISTEXT(SOURCE!H2595),SOURCE!H2595, SUBSTITUTE(SUBSTITUTE(TEXT(SOURCE!H2595,"????0"),"  ","")," ",""))   &amp;","&amp; IF(lookups!$J$2-3 &gt;= 0, REPT(" ",lookups!$J$2-3-5), "")&amp;
      SOURCE!I2595&amp;
" | "&amp; IF(lookups!$K$2-LEN(SOURCE!I2595) &gt;= 0, REPT(" ",lookups!$K$2-LEN(SOURCE!I2595)), "")&amp;
      SOURCE!J2595&amp;      IF(lookups!$L$2-LEN(SOURCE!J2595) &gt;= 0, REPT(" ",lookups!$L$2-LEN(SOURCE!J2595)), "")&amp;
" | "&amp; IF(lookups!$K$2-LEN(SOURCE!I2595) &gt;= 0, REPT(" ",lookups!$K$2-LEN(SOURCE!I2595)), "")&amp;
      SOURCE!K2595&amp;      IF(lookups!$L$2-LEN(SOURCE!K2595) &gt;= 0, REPT(" ",lookups!$M$2-LEN(SOURCE!K2595)), "")&amp;
" | "&amp; SOURCE!L2595&amp;      IF(lookups!$O$2-LEN(SOURCE!L2595) &gt;= 0, REPT(" ",lookups!$O$2-LEN(SOURCE!L2595)), "")&amp;
" | "&amp; SOURCE!M2595&amp;      IF(lookups!$P$2-LEN(SOURCE!M2595) &gt;= 0, REPT(" ",lookups!$P$2-LEN(SOURCE!M2595)), "")&amp;
      "},"&amp;IF(SOURCE!O2595&lt;&gt;"",""&amp;SOURCE!O2595,"")
 )
)
)</f>
        <v/>
      </c>
    </row>
    <row r="2559" spans="1:1" hidden="1">
      <c r="A2559" s="80" t="str">
        <f>IF(AND(OR(SOURCE!A2596="",ISBLANK(SOURCE!A2596)),SOURCE!B2596&gt;0),IF(ISBLANK(SOURCE!C2596),"",SOURCE!C2596),
IF(SOURCE!B2596&lt;0,VLOOKUP(SOURCE!B2596,lookups!A$1:B$25,2,0),
  IF(ISBLANK(SOURCE!B2596),
    "",
    "/* "&amp;TEXT(SOURCE!B2596,"???0")&amp;" *"&amp;
      SOURCE!C2596&amp;", "&amp; IF(lookups!$E$2-LEN(SOURCE!C2596) &gt;= 0, REPT(" ",lookups!$E$2-LEN(SOURCE!C2596)), "")&amp;
      SOURCE!D2596&amp;", "&amp; IF(lookups!$F$2-LEN(SOURCE!D2596) &gt;= 0, REPT(" ",lookups!$F$2-LEN(SOURCE!D2596)), "")&amp;
      SOURCE!E2596&amp;", "&amp; IF(lookups!$G$2-LEN(SOURCE!E2596) &gt;=0, REPT(" ",lookups!$G$2-LEN(SOURCE!E2596)), "")&amp;
      SOURCE!F2596&amp;", "&amp; IF(lookups!$H$2-LEN(SOURCE!F2596) &gt;= 0, REPT(" ",lookups!$H$2-LEN(SOURCE!F2596)+2), "")&amp;"("&amp;
      SUBSTITUTE(TEXT(SOURCE!G2596,"??0"),"  ","")&amp;" &lt;&lt; TAM_MAX_BITS) |"&amp; IF(lookups!$I$2-3 &gt;= 0, REPT(" ",MAX(1,lookups!$I$2-5+4+1-1-LEN(  IF(ISTEXT(SOURCE!H2596),SOURCE!H2596,  SUBSTITUTE(SUBSTITUTE(TEXT(SOURCE!H2596,"????0"),"  ","")," ",""))   ))), "")&amp;
       IF(ISTEXT(SOURCE!H2596),SOURCE!H2596, SUBSTITUTE(SUBSTITUTE(TEXT(SOURCE!H2596,"????0"),"  ","")," ",""))   &amp;","&amp; IF(lookups!$J$2-3 &gt;= 0, REPT(" ",lookups!$J$2-3-5), "")&amp;
      SOURCE!I2596&amp;
" | "&amp; IF(lookups!$K$2-LEN(SOURCE!I2596) &gt;= 0, REPT(" ",lookups!$K$2-LEN(SOURCE!I2596)), "")&amp;
      SOURCE!J2596&amp;      IF(lookups!$L$2-LEN(SOURCE!J2596) &gt;= 0, REPT(" ",lookups!$L$2-LEN(SOURCE!J2596)), "")&amp;
" | "&amp; IF(lookups!$K$2-LEN(SOURCE!I2596) &gt;= 0, REPT(" ",lookups!$K$2-LEN(SOURCE!I2596)), "")&amp;
      SOURCE!K2596&amp;      IF(lookups!$L$2-LEN(SOURCE!K2596) &gt;= 0, REPT(" ",lookups!$M$2-LEN(SOURCE!K2596)), "")&amp;
" | "&amp; SOURCE!L2596&amp;      IF(lookups!$O$2-LEN(SOURCE!L2596) &gt;= 0, REPT(" ",lookups!$O$2-LEN(SOURCE!L2596)), "")&amp;
" | "&amp; SOURCE!M2596&amp;      IF(lookups!$P$2-LEN(SOURCE!M2596) &gt;= 0, REPT(" ",lookups!$P$2-LEN(SOURCE!M2596)), "")&amp;
      "},"&amp;IF(SOURCE!O2596&lt;&gt;"",""&amp;SOURCE!O2596,"")
 )
)
)</f>
        <v/>
      </c>
    </row>
    <row r="2560" spans="1:1" hidden="1">
      <c r="A2560" s="80" t="str">
        <f>IF(AND(OR(SOURCE!A2597="",ISBLANK(SOURCE!A2597)),SOURCE!B2597&gt;0),IF(ISBLANK(SOURCE!C2597),"",SOURCE!C2597),
IF(SOURCE!B2597&lt;0,VLOOKUP(SOURCE!B2597,lookups!A$1:B$25,2,0),
  IF(ISBLANK(SOURCE!B2597),
    "",
    "/* "&amp;TEXT(SOURCE!B2597,"???0")&amp;" *"&amp;
      SOURCE!C2597&amp;", "&amp; IF(lookups!$E$2-LEN(SOURCE!C2597) &gt;= 0, REPT(" ",lookups!$E$2-LEN(SOURCE!C2597)), "")&amp;
      SOURCE!D2597&amp;", "&amp; IF(lookups!$F$2-LEN(SOURCE!D2597) &gt;= 0, REPT(" ",lookups!$F$2-LEN(SOURCE!D2597)), "")&amp;
      SOURCE!E2597&amp;", "&amp; IF(lookups!$G$2-LEN(SOURCE!E2597) &gt;=0, REPT(" ",lookups!$G$2-LEN(SOURCE!E2597)), "")&amp;
      SOURCE!F2597&amp;", "&amp; IF(lookups!$H$2-LEN(SOURCE!F2597) &gt;= 0, REPT(" ",lookups!$H$2-LEN(SOURCE!F2597)+2), "")&amp;"("&amp;
      SUBSTITUTE(TEXT(SOURCE!G2597,"??0"),"  ","")&amp;" &lt;&lt; TAM_MAX_BITS) |"&amp; IF(lookups!$I$2-3 &gt;= 0, REPT(" ",MAX(1,lookups!$I$2-5+4+1-1-LEN(  IF(ISTEXT(SOURCE!H2597),SOURCE!H2597,  SUBSTITUTE(SUBSTITUTE(TEXT(SOURCE!H2597,"????0"),"  ","")," ",""))   ))), "")&amp;
       IF(ISTEXT(SOURCE!H2597),SOURCE!H2597, SUBSTITUTE(SUBSTITUTE(TEXT(SOURCE!H2597,"????0"),"  ","")," ",""))   &amp;","&amp; IF(lookups!$J$2-3 &gt;= 0, REPT(" ",lookups!$J$2-3-5), "")&amp;
      SOURCE!I2597&amp;
" | "&amp; IF(lookups!$K$2-LEN(SOURCE!I2597) &gt;= 0, REPT(" ",lookups!$K$2-LEN(SOURCE!I2597)), "")&amp;
      SOURCE!J2597&amp;      IF(lookups!$L$2-LEN(SOURCE!J2597) &gt;= 0, REPT(" ",lookups!$L$2-LEN(SOURCE!J2597)), "")&amp;
" | "&amp; IF(lookups!$K$2-LEN(SOURCE!I2597) &gt;= 0, REPT(" ",lookups!$K$2-LEN(SOURCE!I2597)), "")&amp;
      SOURCE!K2597&amp;      IF(lookups!$L$2-LEN(SOURCE!K2597) &gt;= 0, REPT(" ",lookups!$M$2-LEN(SOURCE!K2597)), "")&amp;
" | "&amp; SOURCE!L2597&amp;      IF(lookups!$O$2-LEN(SOURCE!L2597) &gt;= 0, REPT(" ",lookups!$O$2-LEN(SOURCE!L2597)), "")&amp;
" | "&amp; SOURCE!M2597&amp;      IF(lookups!$P$2-LEN(SOURCE!M2597) &gt;= 0, REPT(" ",lookups!$P$2-LEN(SOURCE!M2597)), "")&amp;
      "},"&amp;IF(SOURCE!O2597&lt;&gt;"",""&amp;SOURCE!O2597,"")
 )
)
)</f>
        <v/>
      </c>
    </row>
    <row r="2561" spans="1:1" hidden="1">
      <c r="A2561" s="80" t="str">
        <f>IF(AND(OR(SOURCE!A2598="",ISBLANK(SOURCE!A2598)),SOURCE!B2598&gt;0),IF(ISBLANK(SOURCE!C2598),"",SOURCE!C2598),
IF(SOURCE!B2598&lt;0,VLOOKUP(SOURCE!B2598,lookups!A$1:B$25,2,0),
  IF(ISBLANK(SOURCE!B2598),
    "",
    "/* "&amp;TEXT(SOURCE!B2598,"???0")&amp;" *"&amp;
      SOURCE!C2598&amp;", "&amp; IF(lookups!$E$2-LEN(SOURCE!C2598) &gt;= 0, REPT(" ",lookups!$E$2-LEN(SOURCE!C2598)), "")&amp;
      SOURCE!D2598&amp;", "&amp; IF(lookups!$F$2-LEN(SOURCE!D2598) &gt;= 0, REPT(" ",lookups!$F$2-LEN(SOURCE!D2598)), "")&amp;
      SOURCE!E2598&amp;", "&amp; IF(lookups!$G$2-LEN(SOURCE!E2598) &gt;=0, REPT(" ",lookups!$G$2-LEN(SOURCE!E2598)), "")&amp;
      SOURCE!F2598&amp;", "&amp; IF(lookups!$H$2-LEN(SOURCE!F2598) &gt;= 0, REPT(" ",lookups!$H$2-LEN(SOURCE!F2598)+2), "")&amp;"("&amp;
      SUBSTITUTE(TEXT(SOURCE!G2598,"??0"),"  ","")&amp;" &lt;&lt; TAM_MAX_BITS) |"&amp; IF(lookups!$I$2-3 &gt;= 0, REPT(" ",MAX(1,lookups!$I$2-5+4+1-1-LEN(  IF(ISTEXT(SOURCE!H2598),SOURCE!H2598,  SUBSTITUTE(SUBSTITUTE(TEXT(SOURCE!H2598,"????0"),"  ","")," ",""))   ))), "")&amp;
       IF(ISTEXT(SOURCE!H2598),SOURCE!H2598, SUBSTITUTE(SUBSTITUTE(TEXT(SOURCE!H2598,"????0"),"  ","")," ",""))   &amp;","&amp; IF(lookups!$J$2-3 &gt;= 0, REPT(" ",lookups!$J$2-3-5), "")&amp;
      SOURCE!I2598&amp;
" | "&amp; IF(lookups!$K$2-LEN(SOURCE!I2598) &gt;= 0, REPT(" ",lookups!$K$2-LEN(SOURCE!I2598)), "")&amp;
      SOURCE!J2598&amp;      IF(lookups!$L$2-LEN(SOURCE!J2598) &gt;= 0, REPT(" ",lookups!$L$2-LEN(SOURCE!J2598)), "")&amp;
" | "&amp; IF(lookups!$K$2-LEN(SOURCE!I2598) &gt;= 0, REPT(" ",lookups!$K$2-LEN(SOURCE!I2598)), "")&amp;
      SOURCE!K2598&amp;      IF(lookups!$L$2-LEN(SOURCE!K2598) &gt;= 0, REPT(" ",lookups!$M$2-LEN(SOURCE!K2598)), "")&amp;
" | "&amp; SOURCE!L2598&amp;      IF(lookups!$O$2-LEN(SOURCE!L2598) &gt;= 0, REPT(" ",lookups!$O$2-LEN(SOURCE!L2598)), "")&amp;
" | "&amp; SOURCE!M2598&amp;      IF(lookups!$P$2-LEN(SOURCE!M2598) &gt;= 0, REPT(" ",lookups!$P$2-LEN(SOURCE!M2598)), "")&amp;
      "},"&amp;IF(SOURCE!O2598&lt;&gt;"",""&amp;SOURCE!O2598,"")
 )
)
)</f>
        <v/>
      </c>
    </row>
    <row r="2562" spans="1:1" hidden="1">
      <c r="A2562" s="80" t="str">
        <f>IF(AND(OR(SOURCE!A2599="",ISBLANK(SOURCE!A2599)),SOURCE!B2599&gt;0),IF(ISBLANK(SOURCE!C2599),"",SOURCE!C2599),
IF(SOURCE!B2599&lt;0,VLOOKUP(SOURCE!B2599,lookups!A$1:B$25,2,0),
  IF(ISBLANK(SOURCE!B2599),
    "",
    "/* "&amp;TEXT(SOURCE!B2599,"???0")&amp;" *"&amp;
      SOURCE!C2599&amp;", "&amp; IF(lookups!$E$2-LEN(SOURCE!C2599) &gt;= 0, REPT(" ",lookups!$E$2-LEN(SOURCE!C2599)), "")&amp;
      SOURCE!D2599&amp;", "&amp; IF(lookups!$F$2-LEN(SOURCE!D2599) &gt;= 0, REPT(" ",lookups!$F$2-LEN(SOURCE!D2599)), "")&amp;
      SOURCE!E2599&amp;", "&amp; IF(lookups!$G$2-LEN(SOURCE!E2599) &gt;=0, REPT(" ",lookups!$G$2-LEN(SOURCE!E2599)), "")&amp;
      SOURCE!F2599&amp;", "&amp; IF(lookups!$H$2-LEN(SOURCE!F2599) &gt;= 0, REPT(" ",lookups!$H$2-LEN(SOURCE!F2599)+2), "")&amp;"("&amp;
      SUBSTITUTE(TEXT(SOURCE!G2599,"??0"),"  ","")&amp;" &lt;&lt; TAM_MAX_BITS) |"&amp; IF(lookups!$I$2-3 &gt;= 0, REPT(" ",MAX(1,lookups!$I$2-5+4+1-1-LEN(  IF(ISTEXT(SOURCE!H2599),SOURCE!H2599,  SUBSTITUTE(SUBSTITUTE(TEXT(SOURCE!H2599,"????0"),"  ","")," ",""))   ))), "")&amp;
       IF(ISTEXT(SOURCE!H2599),SOURCE!H2599, SUBSTITUTE(SUBSTITUTE(TEXT(SOURCE!H2599,"????0"),"  ","")," ",""))   &amp;","&amp; IF(lookups!$J$2-3 &gt;= 0, REPT(" ",lookups!$J$2-3-5), "")&amp;
      SOURCE!I2599&amp;
" | "&amp; IF(lookups!$K$2-LEN(SOURCE!I2599) &gt;= 0, REPT(" ",lookups!$K$2-LEN(SOURCE!I2599)), "")&amp;
      SOURCE!J2599&amp;      IF(lookups!$L$2-LEN(SOURCE!J2599) &gt;= 0, REPT(" ",lookups!$L$2-LEN(SOURCE!J2599)), "")&amp;
" | "&amp; IF(lookups!$K$2-LEN(SOURCE!I2599) &gt;= 0, REPT(" ",lookups!$K$2-LEN(SOURCE!I2599)), "")&amp;
      SOURCE!K2599&amp;      IF(lookups!$L$2-LEN(SOURCE!K2599) &gt;= 0, REPT(" ",lookups!$M$2-LEN(SOURCE!K2599)), "")&amp;
" | "&amp; SOURCE!L2599&amp;      IF(lookups!$O$2-LEN(SOURCE!L2599) &gt;= 0, REPT(" ",lookups!$O$2-LEN(SOURCE!L2599)), "")&amp;
" | "&amp; SOURCE!M2599&amp;      IF(lookups!$P$2-LEN(SOURCE!M2599) &gt;= 0, REPT(" ",lookups!$P$2-LEN(SOURCE!M2599)), "")&amp;
      "},"&amp;IF(SOURCE!O2599&lt;&gt;"",""&amp;SOURCE!O2599,"")
 )
)
)</f>
        <v/>
      </c>
    </row>
    <row r="2563" spans="1:1" hidden="1">
      <c r="A2563" s="80" t="str">
        <f>IF(AND(OR(SOURCE!A2600="",ISBLANK(SOURCE!A2600)),SOURCE!B2600&gt;0),IF(ISBLANK(SOURCE!C2600),"",SOURCE!C2600),
IF(SOURCE!B2600&lt;0,VLOOKUP(SOURCE!B2600,lookups!A$1:B$25,2,0),
  IF(ISBLANK(SOURCE!B2600),
    "",
    "/* "&amp;TEXT(SOURCE!B2600,"???0")&amp;" *"&amp;
      SOURCE!C2600&amp;", "&amp; IF(lookups!$E$2-LEN(SOURCE!C2600) &gt;= 0, REPT(" ",lookups!$E$2-LEN(SOURCE!C2600)), "")&amp;
      SOURCE!D2600&amp;", "&amp; IF(lookups!$F$2-LEN(SOURCE!D2600) &gt;= 0, REPT(" ",lookups!$F$2-LEN(SOURCE!D2600)), "")&amp;
      SOURCE!E2600&amp;", "&amp; IF(lookups!$G$2-LEN(SOURCE!E2600) &gt;=0, REPT(" ",lookups!$G$2-LEN(SOURCE!E2600)), "")&amp;
      SOURCE!F2600&amp;", "&amp; IF(lookups!$H$2-LEN(SOURCE!F2600) &gt;= 0, REPT(" ",lookups!$H$2-LEN(SOURCE!F2600)+2), "")&amp;"("&amp;
      SUBSTITUTE(TEXT(SOURCE!G2600,"??0"),"  ","")&amp;" &lt;&lt; TAM_MAX_BITS) |"&amp; IF(lookups!$I$2-3 &gt;= 0, REPT(" ",MAX(1,lookups!$I$2-5+4+1-1-LEN(  IF(ISTEXT(SOURCE!H2600),SOURCE!H2600,  SUBSTITUTE(SUBSTITUTE(TEXT(SOURCE!H2600,"????0"),"  ","")," ",""))   ))), "")&amp;
       IF(ISTEXT(SOURCE!H2600),SOURCE!H2600, SUBSTITUTE(SUBSTITUTE(TEXT(SOURCE!H2600,"????0"),"  ","")," ",""))   &amp;","&amp; IF(lookups!$J$2-3 &gt;= 0, REPT(" ",lookups!$J$2-3-5), "")&amp;
      SOURCE!I2600&amp;
" | "&amp; IF(lookups!$K$2-LEN(SOURCE!I2600) &gt;= 0, REPT(" ",lookups!$K$2-LEN(SOURCE!I2600)), "")&amp;
      SOURCE!J2600&amp;      IF(lookups!$L$2-LEN(SOURCE!J2600) &gt;= 0, REPT(" ",lookups!$L$2-LEN(SOURCE!J2600)), "")&amp;
" | "&amp; IF(lookups!$K$2-LEN(SOURCE!I2600) &gt;= 0, REPT(" ",lookups!$K$2-LEN(SOURCE!I2600)), "")&amp;
      SOURCE!K2600&amp;      IF(lookups!$L$2-LEN(SOURCE!K2600) &gt;= 0, REPT(" ",lookups!$M$2-LEN(SOURCE!K2600)), "")&amp;
" | "&amp; SOURCE!L2600&amp;      IF(lookups!$O$2-LEN(SOURCE!L2600) &gt;= 0, REPT(" ",lookups!$O$2-LEN(SOURCE!L2600)), "")&amp;
" | "&amp; SOURCE!M2600&amp;      IF(lookups!$P$2-LEN(SOURCE!M2600) &gt;= 0, REPT(" ",lookups!$P$2-LEN(SOURCE!M2600)), "")&amp;
      "},"&amp;IF(SOURCE!O2600&lt;&gt;"",""&amp;SOURCE!O2600,"")
 )
)
)</f>
        <v/>
      </c>
    </row>
    <row r="2564" spans="1:1" hidden="1">
      <c r="A2564" s="80" t="str">
        <f>IF(AND(OR(SOURCE!A2601="",ISBLANK(SOURCE!A2601)),SOURCE!B2601&gt;0),IF(ISBLANK(SOURCE!C2601),"",SOURCE!C2601),
IF(SOURCE!B2601&lt;0,VLOOKUP(SOURCE!B2601,lookups!A$1:B$25,2,0),
  IF(ISBLANK(SOURCE!B2601),
    "",
    "/* "&amp;TEXT(SOURCE!B2601,"???0")&amp;" *"&amp;
      SOURCE!C2601&amp;", "&amp; IF(lookups!$E$2-LEN(SOURCE!C2601) &gt;= 0, REPT(" ",lookups!$E$2-LEN(SOURCE!C2601)), "")&amp;
      SOURCE!D2601&amp;", "&amp; IF(lookups!$F$2-LEN(SOURCE!D2601) &gt;= 0, REPT(" ",lookups!$F$2-LEN(SOURCE!D2601)), "")&amp;
      SOURCE!E2601&amp;", "&amp; IF(lookups!$G$2-LEN(SOURCE!E2601) &gt;=0, REPT(" ",lookups!$G$2-LEN(SOURCE!E2601)), "")&amp;
      SOURCE!F2601&amp;", "&amp; IF(lookups!$H$2-LEN(SOURCE!F2601) &gt;= 0, REPT(" ",lookups!$H$2-LEN(SOURCE!F2601)+2), "")&amp;"("&amp;
      SUBSTITUTE(TEXT(SOURCE!G2601,"??0"),"  ","")&amp;" &lt;&lt; TAM_MAX_BITS) |"&amp; IF(lookups!$I$2-3 &gt;= 0, REPT(" ",MAX(1,lookups!$I$2-5+4+1-1-LEN(  IF(ISTEXT(SOURCE!H2601),SOURCE!H2601,  SUBSTITUTE(SUBSTITUTE(TEXT(SOURCE!H2601,"????0"),"  ","")," ",""))   ))), "")&amp;
       IF(ISTEXT(SOURCE!H2601),SOURCE!H2601, SUBSTITUTE(SUBSTITUTE(TEXT(SOURCE!H2601,"????0"),"  ","")," ",""))   &amp;","&amp; IF(lookups!$J$2-3 &gt;= 0, REPT(" ",lookups!$J$2-3-5), "")&amp;
      SOURCE!I2601&amp;
" | "&amp; IF(lookups!$K$2-LEN(SOURCE!I2601) &gt;= 0, REPT(" ",lookups!$K$2-LEN(SOURCE!I2601)), "")&amp;
      SOURCE!J2601&amp;      IF(lookups!$L$2-LEN(SOURCE!J2601) &gt;= 0, REPT(" ",lookups!$L$2-LEN(SOURCE!J2601)), "")&amp;
" | "&amp; IF(lookups!$K$2-LEN(SOURCE!I2601) &gt;= 0, REPT(" ",lookups!$K$2-LEN(SOURCE!I2601)), "")&amp;
      SOURCE!K2601&amp;      IF(lookups!$L$2-LEN(SOURCE!K2601) &gt;= 0, REPT(" ",lookups!$M$2-LEN(SOURCE!K2601)), "")&amp;
" | "&amp; SOURCE!L2601&amp;      IF(lookups!$O$2-LEN(SOURCE!L2601) &gt;= 0, REPT(" ",lookups!$O$2-LEN(SOURCE!L2601)), "")&amp;
" | "&amp; SOURCE!M2601&amp;      IF(lookups!$P$2-LEN(SOURCE!M2601) &gt;= 0, REPT(" ",lookups!$P$2-LEN(SOURCE!M2601)), "")&amp;
      "},"&amp;IF(SOURCE!O2601&lt;&gt;"",""&amp;SOURCE!O2601,"")
 )
)
)</f>
        <v/>
      </c>
    </row>
    <row r="2565" spans="1:1" hidden="1">
      <c r="A2565" s="80" t="str">
        <f>IF(AND(OR(SOURCE!A2602="",ISBLANK(SOURCE!A2602)),SOURCE!B2602&gt;0),IF(ISBLANK(SOURCE!C2602),"",SOURCE!C2602),
IF(SOURCE!B2602&lt;0,VLOOKUP(SOURCE!B2602,lookups!A$1:B$25,2,0),
  IF(ISBLANK(SOURCE!B2602),
    "",
    "/* "&amp;TEXT(SOURCE!B2602,"???0")&amp;" *"&amp;
      SOURCE!C2602&amp;", "&amp; IF(lookups!$E$2-LEN(SOURCE!C2602) &gt;= 0, REPT(" ",lookups!$E$2-LEN(SOURCE!C2602)), "")&amp;
      SOURCE!D2602&amp;", "&amp; IF(lookups!$F$2-LEN(SOURCE!D2602) &gt;= 0, REPT(" ",lookups!$F$2-LEN(SOURCE!D2602)), "")&amp;
      SOURCE!E2602&amp;", "&amp; IF(lookups!$G$2-LEN(SOURCE!E2602) &gt;=0, REPT(" ",lookups!$G$2-LEN(SOURCE!E2602)), "")&amp;
      SOURCE!F2602&amp;", "&amp; IF(lookups!$H$2-LEN(SOURCE!F2602) &gt;= 0, REPT(" ",lookups!$H$2-LEN(SOURCE!F2602)+2), "")&amp;"("&amp;
      SUBSTITUTE(TEXT(SOURCE!G2602,"??0"),"  ","")&amp;" &lt;&lt; TAM_MAX_BITS) |"&amp; IF(lookups!$I$2-3 &gt;= 0, REPT(" ",MAX(1,lookups!$I$2-5+4+1-1-LEN(  IF(ISTEXT(SOURCE!H2602),SOURCE!H2602,  SUBSTITUTE(SUBSTITUTE(TEXT(SOURCE!H2602,"????0"),"  ","")," ",""))   ))), "")&amp;
       IF(ISTEXT(SOURCE!H2602),SOURCE!H2602, SUBSTITUTE(SUBSTITUTE(TEXT(SOURCE!H2602,"????0"),"  ","")," ",""))   &amp;","&amp; IF(lookups!$J$2-3 &gt;= 0, REPT(" ",lookups!$J$2-3-5), "")&amp;
      SOURCE!I2602&amp;
" | "&amp; IF(lookups!$K$2-LEN(SOURCE!I2602) &gt;= 0, REPT(" ",lookups!$K$2-LEN(SOURCE!I2602)), "")&amp;
      SOURCE!J2602&amp;      IF(lookups!$L$2-LEN(SOURCE!J2602) &gt;= 0, REPT(" ",lookups!$L$2-LEN(SOURCE!J2602)), "")&amp;
" | "&amp; IF(lookups!$K$2-LEN(SOURCE!I2602) &gt;= 0, REPT(" ",lookups!$K$2-LEN(SOURCE!I2602)), "")&amp;
      SOURCE!K2602&amp;      IF(lookups!$L$2-LEN(SOURCE!K2602) &gt;= 0, REPT(" ",lookups!$M$2-LEN(SOURCE!K2602)), "")&amp;
" | "&amp; SOURCE!L2602&amp;      IF(lookups!$O$2-LEN(SOURCE!L2602) &gt;= 0, REPT(" ",lookups!$O$2-LEN(SOURCE!L2602)), "")&amp;
" | "&amp; SOURCE!M2602&amp;      IF(lookups!$P$2-LEN(SOURCE!M2602) &gt;= 0, REPT(" ",lookups!$P$2-LEN(SOURCE!M2602)), "")&amp;
      "},"&amp;IF(SOURCE!O2602&lt;&gt;"",""&amp;SOURCE!O2602,"")
 )
)
)</f>
        <v/>
      </c>
    </row>
    <row r="2566" spans="1:1" hidden="1">
      <c r="A2566" s="80" t="str">
        <f>IF(AND(OR(SOURCE!A2603="",ISBLANK(SOURCE!A2603)),SOURCE!B2603&gt;0),IF(ISBLANK(SOURCE!C2603),"",SOURCE!C2603),
IF(SOURCE!B2603&lt;0,VLOOKUP(SOURCE!B2603,lookups!A$1:B$25,2,0),
  IF(ISBLANK(SOURCE!B2603),
    "",
    "/* "&amp;TEXT(SOURCE!B2603,"???0")&amp;" *"&amp;
      SOURCE!C2603&amp;", "&amp; IF(lookups!$E$2-LEN(SOURCE!C2603) &gt;= 0, REPT(" ",lookups!$E$2-LEN(SOURCE!C2603)), "")&amp;
      SOURCE!D2603&amp;", "&amp; IF(lookups!$F$2-LEN(SOURCE!D2603) &gt;= 0, REPT(" ",lookups!$F$2-LEN(SOURCE!D2603)), "")&amp;
      SOURCE!E2603&amp;", "&amp; IF(lookups!$G$2-LEN(SOURCE!E2603) &gt;=0, REPT(" ",lookups!$G$2-LEN(SOURCE!E2603)), "")&amp;
      SOURCE!F2603&amp;", "&amp; IF(lookups!$H$2-LEN(SOURCE!F2603) &gt;= 0, REPT(" ",lookups!$H$2-LEN(SOURCE!F2603)+2), "")&amp;"("&amp;
      SUBSTITUTE(TEXT(SOURCE!G2603,"??0"),"  ","")&amp;" &lt;&lt; TAM_MAX_BITS) |"&amp; IF(lookups!$I$2-3 &gt;= 0, REPT(" ",MAX(1,lookups!$I$2-5+4+1-1-LEN(  IF(ISTEXT(SOURCE!H2603),SOURCE!H2603,  SUBSTITUTE(SUBSTITUTE(TEXT(SOURCE!H2603,"????0"),"  ","")," ",""))   ))), "")&amp;
       IF(ISTEXT(SOURCE!H2603),SOURCE!H2603, SUBSTITUTE(SUBSTITUTE(TEXT(SOURCE!H2603,"????0"),"  ","")," ",""))   &amp;","&amp; IF(lookups!$J$2-3 &gt;= 0, REPT(" ",lookups!$J$2-3-5), "")&amp;
      SOURCE!I2603&amp;
" | "&amp; IF(lookups!$K$2-LEN(SOURCE!I2603) &gt;= 0, REPT(" ",lookups!$K$2-LEN(SOURCE!I2603)), "")&amp;
      SOURCE!J2603&amp;      IF(lookups!$L$2-LEN(SOURCE!J2603) &gt;= 0, REPT(" ",lookups!$L$2-LEN(SOURCE!J2603)), "")&amp;
" | "&amp; IF(lookups!$K$2-LEN(SOURCE!I2603) &gt;= 0, REPT(" ",lookups!$K$2-LEN(SOURCE!I2603)), "")&amp;
      SOURCE!K2603&amp;      IF(lookups!$L$2-LEN(SOURCE!K2603) &gt;= 0, REPT(" ",lookups!$M$2-LEN(SOURCE!K2603)), "")&amp;
" | "&amp; SOURCE!L2603&amp;      IF(lookups!$O$2-LEN(SOURCE!L2603) &gt;= 0, REPT(" ",lookups!$O$2-LEN(SOURCE!L2603)), "")&amp;
" | "&amp; SOURCE!M2603&amp;      IF(lookups!$P$2-LEN(SOURCE!M2603) &gt;= 0, REPT(" ",lookups!$P$2-LEN(SOURCE!M2603)), "")&amp;
      "},"&amp;IF(SOURCE!O2603&lt;&gt;"",""&amp;SOURCE!O2603,"")
 )
)
)</f>
        <v/>
      </c>
    </row>
    <row r="2567" spans="1:1" hidden="1">
      <c r="A2567" s="80" t="str">
        <f>IF(AND(OR(SOURCE!A2604="",ISBLANK(SOURCE!A2604)),SOURCE!B2604&gt;0),IF(ISBLANK(SOURCE!C2604),"",SOURCE!C2604),
IF(SOURCE!B2604&lt;0,VLOOKUP(SOURCE!B2604,lookups!A$1:B$25,2,0),
  IF(ISBLANK(SOURCE!B2604),
    "",
    "/* "&amp;TEXT(SOURCE!B2604,"???0")&amp;" *"&amp;
      SOURCE!C2604&amp;", "&amp; IF(lookups!$E$2-LEN(SOURCE!C2604) &gt;= 0, REPT(" ",lookups!$E$2-LEN(SOURCE!C2604)), "")&amp;
      SOURCE!D2604&amp;", "&amp; IF(lookups!$F$2-LEN(SOURCE!D2604) &gt;= 0, REPT(" ",lookups!$F$2-LEN(SOURCE!D2604)), "")&amp;
      SOURCE!E2604&amp;", "&amp; IF(lookups!$G$2-LEN(SOURCE!E2604) &gt;=0, REPT(" ",lookups!$G$2-LEN(SOURCE!E2604)), "")&amp;
      SOURCE!F2604&amp;", "&amp; IF(lookups!$H$2-LEN(SOURCE!F2604) &gt;= 0, REPT(" ",lookups!$H$2-LEN(SOURCE!F2604)+2), "")&amp;"("&amp;
      SUBSTITUTE(TEXT(SOURCE!G2604,"??0"),"  ","")&amp;" &lt;&lt; TAM_MAX_BITS) |"&amp; IF(lookups!$I$2-3 &gt;= 0, REPT(" ",MAX(1,lookups!$I$2-5+4+1-1-LEN(  IF(ISTEXT(SOURCE!H2604),SOURCE!H2604,  SUBSTITUTE(SUBSTITUTE(TEXT(SOURCE!H2604,"????0"),"  ","")," ",""))   ))), "")&amp;
       IF(ISTEXT(SOURCE!H2604),SOURCE!H2604, SUBSTITUTE(SUBSTITUTE(TEXT(SOURCE!H2604,"????0"),"  ","")," ",""))   &amp;","&amp; IF(lookups!$J$2-3 &gt;= 0, REPT(" ",lookups!$J$2-3-5), "")&amp;
      SOURCE!I2604&amp;
" | "&amp; IF(lookups!$K$2-LEN(SOURCE!I2604) &gt;= 0, REPT(" ",lookups!$K$2-LEN(SOURCE!I2604)), "")&amp;
      SOURCE!J2604&amp;      IF(lookups!$L$2-LEN(SOURCE!J2604) &gt;= 0, REPT(" ",lookups!$L$2-LEN(SOURCE!J2604)), "")&amp;
" | "&amp; IF(lookups!$K$2-LEN(SOURCE!I2604) &gt;= 0, REPT(" ",lookups!$K$2-LEN(SOURCE!I2604)), "")&amp;
      SOURCE!K2604&amp;      IF(lookups!$L$2-LEN(SOURCE!K2604) &gt;= 0, REPT(" ",lookups!$M$2-LEN(SOURCE!K2604)), "")&amp;
" | "&amp; SOURCE!L2604&amp;      IF(lookups!$O$2-LEN(SOURCE!L2604) &gt;= 0, REPT(" ",lookups!$O$2-LEN(SOURCE!L2604)), "")&amp;
" | "&amp; SOURCE!M2604&amp;      IF(lookups!$P$2-LEN(SOURCE!M2604) &gt;= 0, REPT(" ",lookups!$P$2-LEN(SOURCE!M2604)), "")&amp;
      "},"&amp;IF(SOURCE!O2604&lt;&gt;"",""&amp;SOURCE!O2604,"")
 )
)
)</f>
        <v/>
      </c>
    </row>
    <row r="2568" spans="1:1" hidden="1">
      <c r="A2568" s="80" t="str">
        <f>IF(AND(OR(SOURCE!A2605="",ISBLANK(SOURCE!A2605)),SOURCE!B2605&gt;0),IF(ISBLANK(SOURCE!C2605),"",SOURCE!C2605),
IF(SOURCE!B2605&lt;0,VLOOKUP(SOURCE!B2605,lookups!A$1:B$25,2,0),
  IF(ISBLANK(SOURCE!B2605),
    "",
    "/* "&amp;TEXT(SOURCE!B2605,"???0")&amp;" *"&amp;
      SOURCE!C2605&amp;", "&amp; IF(lookups!$E$2-LEN(SOURCE!C2605) &gt;= 0, REPT(" ",lookups!$E$2-LEN(SOURCE!C2605)), "")&amp;
      SOURCE!D2605&amp;", "&amp; IF(lookups!$F$2-LEN(SOURCE!D2605) &gt;= 0, REPT(" ",lookups!$F$2-LEN(SOURCE!D2605)), "")&amp;
      SOURCE!E2605&amp;", "&amp; IF(lookups!$G$2-LEN(SOURCE!E2605) &gt;=0, REPT(" ",lookups!$G$2-LEN(SOURCE!E2605)), "")&amp;
      SOURCE!F2605&amp;", "&amp; IF(lookups!$H$2-LEN(SOURCE!F2605) &gt;= 0, REPT(" ",lookups!$H$2-LEN(SOURCE!F2605)+2), "")&amp;"("&amp;
      SUBSTITUTE(TEXT(SOURCE!G2605,"??0"),"  ","")&amp;" &lt;&lt; TAM_MAX_BITS) |"&amp; IF(lookups!$I$2-3 &gt;= 0, REPT(" ",MAX(1,lookups!$I$2-5+4+1-1-LEN(  IF(ISTEXT(SOURCE!H2605),SOURCE!H2605,  SUBSTITUTE(SUBSTITUTE(TEXT(SOURCE!H2605,"????0"),"  ","")," ",""))   ))), "")&amp;
       IF(ISTEXT(SOURCE!H2605),SOURCE!H2605, SUBSTITUTE(SUBSTITUTE(TEXT(SOURCE!H2605,"????0"),"  ","")," ",""))   &amp;","&amp; IF(lookups!$J$2-3 &gt;= 0, REPT(" ",lookups!$J$2-3-5), "")&amp;
      SOURCE!I2605&amp;
" | "&amp; IF(lookups!$K$2-LEN(SOURCE!I2605) &gt;= 0, REPT(" ",lookups!$K$2-LEN(SOURCE!I2605)), "")&amp;
      SOURCE!J2605&amp;      IF(lookups!$L$2-LEN(SOURCE!J2605) &gt;= 0, REPT(" ",lookups!$L$2-LEN(SOURCE!J2605)), "")&amp;
" | "&amp; IF(lookups!$K$2-LEN(SOURCE!I2605) &gt;= 0, REPT(" ",lookups!$K$2-LEN(SOURCE!I2605)), "")&amp;
      SOURCE!K2605&amp;      IF(lookups!$L$2-LEN(SOURCE!K2605) &gt;= 0, REPT(" ",lookups!$M$2-LEN(SOURCE!K2605)), "")&amp;
" | "&amp; SOURCE!L2605&amp;      IF(lookups!$O$2-LEN(SOURCE!L2605) &gt;= 0, REPT(" ",lookups!$O$2-LEN(SOURCE!L2605)), "")&amp;
" | "&amp; SOURCE!M2605&amp;      IF(lookups!$P$2-LEN(SOURCE!M2605) &gt;= 0, REPT(" ",lookups!$P$2-LEN(SOURCE!M2605)), "")&amp;
      "},"&amp;IF(SOURCE!O2605&lt;&gt;"",""&amp;SOURCE!O2605,"")
 )
)
)</f>
        <v/>
      </c>
    </row>
    <row r="2569" spans="1:1" hidden="1">
      <c r="A2569" s="80" t="str">
        <f>IF(AND(OR(SOURCE!A2606="",ISBLANK(SOURCE!A2606)),SOURCE!B2606&gt;0),IF(ISBLANK(SOURCE!C2606),"",SOURCE!C2606),
IF(SOURCE!B2606&lt;0,VLOOKUP(SOURCE!B2606,lookups!A$1:B$25,2,0),
  IF(ISBLANK(SOURCE!B2606),
    "",
    "/* "&amp;TEXT(SOURCE!B2606,"???0")&amp;" *"&amp;
      SOURCE!C2606&amp;", "&amp; IF(lookups!$E$2-LEN(SOURCE!C2606) &gt;= 0, REPT(" ",lookups!$E$2-LEN(SOURCE!C2606)), "")&amp;
      SOURCE!D2606&amp;", "&amp; IF(lookups!$F$2-LEN(SOURCE!D2606) &gt;= 0, REPT(" ",lookups!$F$2-LEN(SOURCE!D2606)), "")&amp;
      SOURCE!E2606&amp;", "&amp; IF(lookups!$G$2-LEN(SOURCE!E2606) &gt;=0, REPT(" ",lookups!$G$2-LEN(SOURCE!E2606)), "")&amp;
      SOURCE!F2606&amp;", "&amp; IF(lookups!$H$2-LEN(SOURCE!F2606) &gt;= 0, REPT(" ",lookups!$H$2-LEN(SOURCE!F2606)+2), "")&amp;"("&amp;
      SUBSTITUTE(TEXT(SOURCE!G2606,"??0"),"  ","")&amp;" &lt;&lt; TAM_MAX_BITS) |"&amp; IF(lookups!$I$2-3 &gt;= 0, REPT(" ",MAX(1,lookups!$I$2-5+4+1-1-LEN(  IF(ISTEXT(SOURCE!H2606),SOURCE!H2606,  SUBSTITUTE(SUBSTITUTE(TEXT(SOURCE!H2606,"????0"),"  ","")," ",""))   ))), "")&amp;
       IF(ISTEXT(SOURCE!H2606),SOURCE!H2606, SUBSTITUTE(SUBSTITUTE(TEXT(SOURCE!H2606,"????0"),"  ","")," ",""))   &amp;","&amp; IF(lookups!$J$2-3 &gt;= 0, REPT(" ",lookups!$J$2-3-5), "")&amp;
      SOURCE!I2606&amp;
" | "&amp; IF(lookups!$K$2-LEN(SOURCE!I2606) &gt;= 0, REPT(" ",lookups!$K$2-LEN(SOURCE!I2606)), "")&amp;
      SOURCE!J2606&amp;      IF(lookups!$L$2-LEN(SOURCE!J2606) &gt;= 0, REPT(" ",lookups!$L$2-LEN(SOURCE!J2606)), "")&amp;
" | "&amp; IF(lookups!$K$2-LEN(SOURCE!I2606) &gt;= 0, REPT(" ",lookups!$K$2-LEN(SOURCE!I2606)), "")&amp;
      SOURCE!K2606&amp;      IF(lookups!$L$2-LEN(SOURCE!K2606) &gt;= 0, REPT(" ",lookups!$M$2-LEN(SOURCE!K2606)), "")&amp;
" | "&amp; SOURCE!L2606&amp;      IF(lookups!$O$2-LEN(SOURCE!L2606) &gt;= 0, REPT(" ",lookups!$O$2-LEN(SOURCE!L2606)), "")&amp;
" | "&amp; SOURCE!M2606&amp;      IF(lookups!$P$2-LEN(SOURCE!M2606) &gt;= 0, REPT(" ",lookups!$P$2-LEN(SOURCE!M2606)), "")&amp;
      "},"&amp;IF(SOURCE!O2606&lt;&gt;"",""&amp;SOURCE!O2606,"")
 )
)
)</f>
        <v/>
      </c>
    </row>
    <row r="2570" spans="1:1" hidden="1">
      <c r="A2570" s="80" t="str">
        <f>IF(AND(OR(SOURCE!A2607="",ISBLANK(SOURCE!A2607)),SOURCE!B2607&gt;0),IF(ISBLANK(SOURCE!C2607),"",SOURCE!C2607),
IF(SOURCE!B2607&lt;0,VLOOKUP(SOURCE!B2607,lookups!A$1:B$25,2,0),
  IF(ISBLANK(SOURCE!B2607),
    "",
    "/* "&amp;TEXT(SOURCE!B2607,"???0")&amp;" *"&amp;
      SOURCE!C2607&amp;", "&amp; IF(lookups!$E$2-LEN(SOURCE!C2607) &gt;= 0, REPT(" ",lookups!$E$2-LEN(SOURCE!C2607)), "")&amp;
      SOURCE!D2607&amp;", "&amp; IF(lookups!$F$2-LEN(SOURCE!D2607) &gt;= 0, REPT(" ",lookups!$F$2-LEN(SOURCE!D2607)), "")&amp;
      SOURCE!E2607&amp;", "&amp; IF(lookups!$G$2-LEN(SOURCE!E2607) &gt;=0, REPT(" ",lookups!$G$2-LEN(SOURCE!E2607)), "")&amp;
      SOURCE!F2607&amp;", "&amp; IF(lookups!$H$2-LEN(SOURCE!F2607) &gt;= 0, REPT(" ",lookups!$H$2-LEN(SOURCE!F2607)+2), "")&amp;"("&amp;
      SUBSTITUTE(TEXT(SOURCE!G2607,"??0"),"  ","")&amp;" &lt;&lt; TAM_MAX_BITS) |"&amp; IF(lookups!$I$2-3 &gt;= 0, REPT(" ",MAX(1,lookups!$I$2-5+4+1-1-LEN(  IF(ISTEXT(SOURCE!H2607),SOURCE!H2607,  SUBSTITUTE(SUBSTITUTE(TEXT(SOURCE!H2607,"????0"),"  ","")," ",""))   ))), "")&amp;
       IF(ISTEXT(SOURCE!H2607),SOURCE!H2607, SUBSTITUTE(SUBSTITUTE(TEXT(SOURCE!H2607,"????0"),"  ","")," ",""))   &amp;","&amp; IF(lookups!$J$2-3 &gt;= 0, REPT(" ",lookups!$J$2-3-5), "")&amp;
      SOURCE!I2607&amp;
" | "&amp; IF(lookups!$K$2-LEN(SOURCE!I2607) &gt;= 0, REPT(" ",lookups!$K$2-LEN(SOURCE!I2607)), "")&amp;
      SOURCE!J2607&amp;      IF(lookups!$L$2-LEN(SOURCE!J2607) &gt;= 0, REPT(" ",lookups!$L$2-LEN(SOURCE!J2607)), "")&amp;
" | "&amp; IF(lookups!$K$2-LEN(SOURCE!I2607) &gt;= 0, REPT(" ",lookups!$K$2-LEN(SOURCE!I2607)), "")&amp;
      SOURCE!K2607&amp;      IF(lookups!$L$2-LEN(SOURCE!K2607) &gt;= 0, REPT(" ",lookups!$M$2-LEN(SOURCE!K2607)), "")&amp;
" | "&amp; SOURCE!L2607&amp;      IF(lookups!$O$2-LEN(SOURCE!L2607) &gt;= 0, REPT(" ",lookups!$O$2-LEN(SOURCE!L2607)), "")&amp;
" | "&amp; SOURCE!M2607&amp;      IF(lookups!$P$2-LEN(SOURCE!M2607) &gt;= 0, REPT(" ",lookups!$P$2-LEN(SOURCE!M2607)), "")&amp;
      "},"&amp;IF(SOURCE!O2607&lt;&gt;"",""&amp;SOURCE!O2607,"")
 )
)
)</f>
        <v/>
      </c>
    </row>
    <row r="2571" spans="1:1" hidden="1">
      <c r="A2571" s="80" t="str">
        <f>IF(AND(OR(SOURCE!A2608="",ISBLANK(SOURCE!A2608)),SOURCE!B2608&gt;0),IF(ISBLANK(SOURCE!C2608),"",SOURCE!C2608),
IF(SOURCE!B2608&lt;0,VLOOKUP(SOURCE!B2608,lookups!A$1:B$25,2,0),
  IF(ISBLANK(SOURCE!B2608),
    "",
    "/* "&amp;TEXT(SOURCE!B2608,"???0")&amp;" *"&amp;
      SOURCE!C2608&amp;", "&amp; IF(lookups!$E$2-LEN(SOURCE!C2608) &gt;= 0, REPT(" ",lookups!$E$2-LEN(SOURCE!C2608)), "")&amp;
      SOURCE!D2608&amp;", "&amp; IF(lookups!$F$2-LEN(SOURCE!D2608) &gt;= 0, REPT(" ",lookups!$F$2-LEN(SOURCE!D2608)), "")&amp;
      SOURCE!E2608&amp;", "&amp; IF(lookups!$G$2-LEN(SOURCE!E2608) &gt;=0, REPT(" ",lookups!$G$2-LEN(SOURCE!E2608)), "")&amp;
      SOURCE!F2608&amp;", "&amp; IF(lookups!$H$2-LEN(SOURCE!F2608) &gt;= 0, REPT(" ",lookups!$H$2-LEN(SOURCE!F2608)+2), "")&amp;"("&amp;
      SUBSTITUTE(TEXT(SOURCE!G2608,"??0"),"  ","")&amp;" &lt;&lt; TAM_MAX_BITS) |"&amp; IF(lookups!$I$2-3 &gt;= 0, REPT(" ",MAX(1,lookups!$I$2-5+4+1-1-LEN(  IF(ISTEXT(SOURCE!H2608),SOURCE!H2608,  SUBSTITUTE(SUBSTITUTE(TEXT(SOURCE!H2608,"????0"),"  ","")," ",""))   ))), "")&amp;
       IF(ISTEXT(SOURCE!H2608),SOURCE!H2608, SUBSTITUTE(SUBSTITUTE(TEXT(SOURCE!H2608,"????0"),"  ","")," ",""))   &amp;","&amp; IF(lookups!$J$2-3 &gt;= 0, REPT(" ",lookups!$J$2-3-5), "")&amp;
      SOURCE!I2608&amp;
" | "&amp; IF(lookups!$K$2-LEN(SOURCE!I2608) &gt;= 0, REPT(" ",lookups!$K$2-LEN(SOURCE!I2608)), "")&amp;
      SOURCE!J2608&amp;      IF(lookups!$L$2-LEN(SOURCE!J2608) &gt;= 0, REPT(" ",lookups!$L$2-LEN(SOURCE!J2608)), "")&amp;
" | "&amp; IF(lookups!$K$2-LEN(SOURCE!I2608) &gt;= 0, REPT(" ",lookups!$K$2-LEN(SOURCE!I2608)), "")&amp;
      SOURCE!K2608&amp;      IF(lookups!$L$2-LEN(SOURCE!K2608) &gt;= 0, REPT(" ",lookups!$M$2-LEN(SOURCE!K2608)), "")&amp;
" | "&amp; SOURCE!L2608&amp;      IF(lookups!$O$2-LEN(SOURCE!L2608) &gt;= 0, REPT(" ",lookups!$O$2-LEN(SOURCE!L2608)), "")&amp;
" | "&amp; SOURCE!M2608&amp;      IF(lookups!$P$2-LEN(SOURCE!M2608) &gt;= 0, REPT(" ",lookups!$P$2-LEN(SOURCE!M2608)), "")&amp;
      "},"&amp;IF(SOURCE!O2608&lt;&gt;"",""&amp;SOURCE!O2608,"")
 )
)
)</f>
        <v/>
      </c>
    </row>
    <row r="2572" spans="1:1" hidden="1">
      <c r="A2572" s="80" t="str">
        <f>IF(AND(OR(SOURCE!A2609="",ISBLANK(SOURCE!A2609)),SOURCE!B2609&gt;0),IF(ISBLANK(SOURCE!C2609),"",SOURCE!C2609),
IF(SOURCE!B2609&lt;0,VLOOKUP(SOURCE!B2609,lookups!A$1:B$25,2,0),
  IF(ISBLANK(SOURCE!B2609),
    "",
    "/* "&amp;TEXT(SOURCE!B2609,"???0")&amp;" *"&amp;
      SOURCE!C2609&amp;", "&amp; IF(lookups!$E$2-LEN(SOURCE!C2609) &gt;= 0, REPT(" ",lookups!$E$2-LEN(SOURCE!C2609)), "")&amp;
      SOURCE!D2609&amp;", "&amp; IF(lookups!$F$2-LEN(SOURCE!D2609) &gt;= 0, REPT(" ",lookups!$F$2-LEN(SOURCE!D2609)), "")&amp;
      SOURCE!E2609&amp;", "&amp; IF(lookups!$G$2-LEN(SOURCE!E2609) &gt;=0, REPT(" ",lookups!$G$2-LEN(SOURCE!E2609)), "")&amp;
      SOURCE!F2609&amp;", "&amp; IF(lookups!$H$2-LEN(SOURCE!F2609) &gt;= 0, REPT(" ",lookups!$H$2-LEN(SOURCE!F2609)+2), "")&amp;"("&amp;
      SUBSTITUTE(TEXT(SOURCE!G2609,"??0"),"  ","")&amp;" &lt;&lt; TAM_MAX_BITS) |"&amp; IF(lookups!$I$2-3 &gt;= 0, REPT(" ",MAX(1,lookups!$I$2-5+4+1-1-LEN(  IF(ISTEXT(SOURCE!H2609),SOURCE!H2609,  SUBSTITUTE(SUBSTITUTE(TEXT(SOURCE!H2609,"????0"),"  ","")," ",""))   ))), "")&amp;
       IF(ISTEXT(SOURCE!H2609),SOURCE!H2609, SUBSTITUTE(SUBSTITUTE(TEXT(SOURCE!H2609,"????0"),"  ","")," ",""))   &amp;","&amp; IF(lookups!$J$2-3 &gt;= 0, REPT(" ",lookups!$J$2-3-5), "")&amp;
      SOURCE!I2609&amp;
" | "&amp; IF(lookups!$K$2-LEN(SOURCE!I2609) &gt;= 0, REPT(" ",lookups!$K$2-LEN(SOURCE!I2609)), "")&amp;
      SOURCE!J2609&amp;      IF(lookups!$L$2-LEN(SOURCE!J2609) &gt;= 0, REPT(" ",lookups!$L$2-LEN(SOURCE!J2609)), "")&amp;
" | "&amp; IF(lookups!$K$2-LEN(SOURCE!I2609) &gt;= 0, REPT(" ",lookups!$K$2-LEN(SOURCE!I2609)), "")&amp;
      SOURCE!K2609&amp;      IF(lookups!$L$2-LEN(SOURCE!K2609) &gt;= 0, REPT(" ",lookups!$M$2-LEN(SOURCE!K2609)), "")&amp;
" | "&amp; SOURCE!L2609&amp;      IF(lookups!$O$2-LEN(SOURCE!L2609) &gt;= 0, REPT(" ",lookups!$O$2-LEN(SOURCE!L2609)), "")&amp;
" | "&amp; SOURCE!M2609&amp;      IF(lookups!$P$2-LEN(SOURCE!M2609) &gt;= 0, REPT(" ",lookups!$P$2-LEN(SOURCE!M2609)), "")&amp;
      "},"&amp;IF(SOURCE!O2609&lt;&gt;"",""&amp;SOURCE!O2609,"")
 )
)
)</f>
        <v/>
      </c>
    </row>
    <row r="2573" spans="1:1" hidden="1">
      <c r="A2573" s="80" t="str">
        <f>IF(AND(OR(SOURCE!A2610="",ISBLANK(SOURCE!A2610)),SOURCE!B2610&gt;0),IF(ISBLANK(SOURCE!C2610),"",SOURCE!C2610),
IF(SOURCE!B2610&lt;0,VLOOKUP(SOURCE!B2610,lookups!A$1:B$25,2,0),
  IF(ISBLANK(SOURCE!B2610),
    "",
    "/* "&amp;TEXT(SOURCE!B2610,"???0")&amp;" *"&amp;
      SOURCE!C2610&amp;", "&amp; IF(lookups!$E$2-LEN(SOURCE!C2610) &gt;= 0, REPT(" ",lookups!$E$2-LEN(SOURCE!C2610)), "")&amp;
      SOURCE!D2610&amp;", "&amp; IF(lookups!$F$2-LEN(SOURCE!D2610) &gt;= 0, REPT(" ",lookups!$F$2-LEN(SOURCE!D2610)), "")&amp;
      SOURCE!E2610&amp;", "&amp; IF(lookups!$G$2-LEN(SOURCE!E2610) &gt;=0, REPT(" ",lookups!$G$2-LEN(SOURCE!E2610)), "")&amp;
      SOURCE!F2610&amp;", "&amp; IF(lookups!$H$2-LEN(SOURCE!F2610) &gt;= 0, REPT(" ",lookups!$H$2-LEN(SOURCE!F2610)+2), "")&amp;"("&amp;
      SUBSTITUTE(TEXT(SOURCE!G2610,"??0"),"  ","")&amp;" &lt;&lt; TAM_MAX_BITS) |"&amp; IF(lookups!$I$2-3 &gt;= 0, REPT(" ",MAX(1,lookups!$I$2-5+4+1-1-LEN(  IF(ISTEXT(SOURCE!H2610),SOURCE!H2610,  SUBSTITUTE(SUBSTITUTE(TEXT(SOURCE!H2610,"????0"),"  ","")," ",""))   ))), "")&amp;
       IF(ISTEXT(SOURCE!H2610),SOURCE!H2610, SUBSTITUTE(SUBSTITUTE(TEXT(SOURCE!H2610,"????0"),"  ","")," ",""))   &amp;","&amp; IF(lookups!$J$2-3 &gt;= 0, REPT(" ",lookups!$J$2-3-5), "")&amp;
      SOURCE!I2610&amp;
" | "&amp; IF(lookups!$K$2-LEN(SOURCE!I2610) &gt;= 0, REPT(" ",lookups!$K$2-LEN(SOURCE!I2610)), "")&amp;
      SOURCE!J2610&amp;      IF(lookups!$L$2-LEN(SOURCE!J2610) &gt;= 0, REPT(" ",lookups!$L$2-LEN(SOURCE!J2610)), "")&amp;
" | "&amp; IF(lookups!$K$2-LEN(SOURCE!I2610) &gt;= 0, REPT(" ",lookups!$K$2-LEN(SOURCE!I2610)), "")&amp;
      SOURCE!K2610&amp;      IF(lookups!$L$2-LEN(SOURCE!K2610) &gt;= 0, REPT(" ",lookups!$M$2-LEN(SOURCE!K2610)), "")&amp;
" | "&amp; SOURCE!L2610&amp;      IF(lookups!$O$2-LEN(SOURCE!L2610) &gt;= 0, REPT(" ",lookups!$O$2-LEN(SOURCE!L2610)), "")&amp;
" | "&amp; SOURCE!M2610&amp;      IF(lookups!$P$2-LEN(SOURCE!M2610) &gt;= 0, REPT(" ",lookups!$P$2-LEN(SOURCE!M2610)), "")&amp;
      "},"&amp;IF(SOURCE!O2610&lt;&gt;"",""&amp;SOURCE!O2610,"")
 )
)
)</f>
        <v/>
      </c>
    </row>
    <row r="2574" spans="1:1" hidden="1">
      <c r="A2574" s="80" t="str">
        <f>IF(AND(OR(SOURCE!A2611="",ISBLANK(SOURCE!A2611)),SOURCE!B2611&gt;0),IF(ISBLANK(SOURCE!C2611),"",SOURCE!C2611),
IF(SOURCE!B2611&lt;0,VLOOKUP(SOURCE!B2611,lookups!A$1:B$25,2,0),
  IF(ISBLANK(SOURCE!B2611),
    "",
    "/* "&amp;TEXT(SOURCE!B2611,"???0")&amp;" *"&amp;
      SOURCE!C2611&amp;", "&amp; IF(lookups!$E$2-LEN(SOURCE!C2611) &gt;= 0, REPT(" ",lookups!$E$2-LEN(SOURCE!C2611)), "")&amp;
      SOURCE!D2611&amp;", "&amp; IF(lookups!$F$2-LEN(SOURCE!D2611) &gt;= 0, REPT(" ",lookups!$F$2-LEN(SOURCE!D2611)), "")&amp;
      SOURCE!E2611&amp;", "&amp; IF(lookups!$G$2-LEN(SOURCE!E2611) &gt;=0, REPT(" ",lookups!$G$2-LEN(SOURCE!E2611)), "")&amp;
      SOURCE!F2611&amp;", "&amp; IF(lookups!$H$2-LEN(SOURCE!F2611) &gt;= 0, REPT(" ",lookups!$H$2-LEN(SOURCE!F2611)+2), "")&amp;"("&amp;
      SUBSTITUTE(TEXT(SOURCE!G2611,"??0"),"  ","")&amp;" &lt;&lt; TAM_MAX_BITS) |"&amp; IF(lookups!$I$2-3 &gt;= 0, REPT(" ",MAX(1,lookups!$I$2-5+4+1-1-LEN(  IF(ISTEXT(SOURCE!H2611),SOURCE!H2611,  SUBSTITUTE(SUBSTITUTE(TEXT(SOURCE!H2611,"????0"),"  ","")," ",""))   ))), "")&amp;
       IF(ISTEXT(SOURCE!H2611),SOURCE!H2611, SUBSTITUTE(SUBSTITUTE(TEXT(SOURCE!H2611,"????0"),"  ","")," ",""))   &amp;","&amp; IF(lookups!$J$2-3 &gt;= 0, REPT(" ",lookups!$J$2-3-5), "")&amp;
      SOURCE!I2611&amp;
" | "&amp; IF(lookups!$K$2-LEN(SOURCE!I2611) &gt;= 0, REPT(" ",lookups!$K$2-LEN(SOURCE!I2611)), "")&amp;
      SOURCE!J2611&amp;      IF(lookups!$L$2-LEN(SOURCE!J2611) &gt;= 0, REPT(" ",lookups!$L$2-LEN(SOURCE!J2611)), "")&amp;
" | "&amp; IF(lookups!$K$2-LEN(SOURCE!I2611) &gt;= 0, REPT(" ",lookups!$K$2-LEN(SOURCE!I2611)), "")&amp;
      SOURCE!K2611&amp;      IF(lookups!$L$2-LEN(SOURCE!K2611) &gt;= 0, REPT(" ",lookups!$M$2-LEN(SOURCE!K2611)), "")&amp;
" | "&amp; SOURCE!L2611&amp;      IF(lookups!$O$2-LEN(SOURCE!L2611) &gt;= 0, REPT(" ",lookups!$O$2-LEN(SOURCE!L2611)), "")&amp;
" | "&amp; SOURCE!M2611&amp;      IF(lookups!$P$2-LEN(SOURCE!M2611) &gt;= 0, REPT(" ",lookups!$P$2-LEN(SOURCE!M2611)), "")&amp;
      "},"&amp;IF(SOURCE!O2611&lt;&gt;"",""&amp;SOURCE!O2611,"")
 )
)
)</f>
        <v/>
      </c>
    </row>
    <row r="2575" spans="1:1" hidden="1">
      <c r="A2575" s="80" t="str">
        <f>IF(AND(OR(SOURCE!A2612="",ISBLANK(SOURCE!A2612)),SOURCE!B2612&gt;0),IF(ISBLANK(SOURCE!C2612),"",SOURCE!C2612),
IF(SOURCE!B2612&lt;0,VLOOKUP(SOURCE!B2612,lookups!A$1:B$25,2,0),
  IF(ISBLANK(SOURCE!B2612),
    "",
    "/* "&amp;TEXT(SOURCE!B2612,"???0")&amp;" *"&amp;
      SOURCE!C2612&amp;", "&amp; IF(lookups!$E$2-LEN(SOURCE!C2612) &gt;= 0, REPT(" ",lookups!$E$2-LEN(SOURCE!C2612)), "")&amp;
      SOURCE!D2612&amp;", "&amp; IF(lookups!$F$2-LEN(SOURCE!D2612) &gt;= 0, REPT(" ",lookups!$F$2-LEN(SOURCE!D2612)), "")&amp;
      SOURCE!E2612&amp;", "&amp; IF(lookups!$G$2-LEN(SOURCE!E2612) &gt;=0, REPT(" ",lookups!$G$2-LEN(SOURCE!E2612)), "")&amp;
      SOURCE!F2612&amp;", "&amp; IF(lookups!$H$2-LEN(SOURCE!F2612) &gt;= 0, REPT(" ",lookups!$H$2-LEN(SOURCE!F2612)+2), "")&amp;"("&amp;
      SUBSTITUTE(TEXT(SOURCE!G2612,"??0"),"  ","")&amp;" &lt;&lt; TAM_MAX_BITS) |"&amp; IF(lookups!$I$2-3 &gt;= 0, REPT(" ",MAX(1,lookups!$I$2-5+4+1-1-LEN(  IF(ISTEXT(SOURCE!H2612),SOURCE!H2612,  SUBSTITUTE(SUBSTITUTE(TEXT(SOURCE!H2612,"????0"),"  ","")," ",""))   ))), "")&amp;
       IF(ISTEXT(SOURCE!H2612),SOURCE!H2612, SUBSTITUTE(SUBSTITUTE(TEXT(SOURCE!H2612,"????0"),"  ","")," ",""))   &amp;","&amp; IF(lookups!$J$2-3 &gt;= 0, REPT(" ",lookups!$J$2-3-5), "")&amp;
      SOURCE!I2612&amp;
" | "&amp; IF(lookups!$K$2-LEN(SOURCE!I2612) &gt;= 0, REPT(" ",lookups!$K$2-LEN(SOURCE!I2612)), "")&amp;
      SOURCE!J2612&amp;      IF(lookups!$L$2-LEN(SOURCE!J2612) &gt;= 0, REPT(" ",lookups!$L$2-LEN(SOURCE!J2612)), "")&amp;
" | "&amp; IF(lookups!$K$2-LEN(SOURCE!I2612) &gt;= 0, REPT(" ",lookups!$K$2-LEN(SOURCE!I2612)), "")&amp;
      SOURCE!K2612&amp;      IF(lookups!$L$2-LEN(SOURCE!K2612) &gt;= 0, REPT(" ",lookups!$M$2-LEN(SOURCE!K2612)), "")&amp;
" | "&amp; SOURCE!L2612&amp;      IF(lookups!$O$2-LEN(SOURCE!L2612) &gt;= 0, REPT(" ",lookups!$O$2-LEN(SOURCE!L2612)), "")&amp;
" | "&amp; SOURCE!M2612&amp;      IF(lookups!$P$2-LEN(SOURCE!M2612) &gt;= 0, REPT(" ",lookups!$P$2-LEN(SOURCE!M2612)), "")&amp;
      "},"&amp;IF(SOURCE!O2612&lt;&gt;"",""&amp;SOURCE!O2612,"")
 )
)
)</f>
        <v/>
      </c>
    </row>
    <row r="2576" spans="1:1" hidden="1">
      <c r="A2576" s="80" t="str">
        <f>IF(AND(OR(SOURCE!A2613="",ISBLANK(SOURCE!A2613)),SOURCE!B2613&gt;0),IF(ISBLANK(SOURCE!C2613),"",SOURCE!C2613),
IF(SOURCE!B2613&lt;0,VLOOKUP(SOURCE!B2613,lookups!A$1:B$25,2,0),
  IF(ISBLANK(SOURCE!B2613),
    "",
    "/* "&amp;TEXT(SOURCE!B2613,"???0")&amp;" *"&amp;
      SOURCE!C2613&amp;", "&amp; IF(lookups!$E$2-LEN(SOURCE!C2613) &gt;= 0, REPT(" ",lookups!$E$2-LEN(SOURCE!C2613)), "")&amp;
      SOURCE!D2613&amp;", "&amp; IF(lookups!$F$2-LEN(SOURCE!D2613) &gt;= 0, REPT(" ",lookups!$F$2-LEN(SOURCE!D2613)), "")&amp;
      SOURCE!E2613&amp;", "&amp; IF(lookups!$G$2-LEN(SOURCE!E2613) &gt;=0, REPT(" ",lookups!$G$2-LEN(SOURCE!E2613)), "")&amp;
      SOURCE!F2613&amp;", "&amp; IF(lookups!$H$2-LEN(SOURCE!F2613) &gt;= 0, REPT(" ",lookups!$H$2-LEN(SOURCE!F2613)+2), "")&amp;"("&amp;
      SUBSTITUTE(TEXT(SOURCE!G2613,"??0"),"  ","")&amp;" &lt;&lt; TAM_MAX_BITS) |"&amp; IF(lookups!$I$2-3 &gt;= 0, REPT(" ",MAX(1,lookups!$I$2-5+4+1-1-LEN(  IF(ISTEXT(SOURCE!H2613),SOURCE!H2613,  SUBSTITUTE(SUBSTITUTE(TEXT(SOURCE!H2613,"????0"),"  ","")," ",""))   ))), "")&amp;
       IF(ISTEXT(SOURCE!H2613),SOURCE!H2613, SUBSTITUTE(SUBSTITUTE(TEXT(SOURCE!H2613,"????0"),"  ","")," ",""))   &amp;","&amp; IF(lookups!$J$2-3 &gt;= 0, REPT(" ",lookups!$J$2-3-5), "")&amp;
      SOURCE!I2613&amp;
" | "&amp; IF(lookups!$K$2-LEN(SOURCE!I2613) &gt;= 0, REPT(" ",lookups!$K$2-LEN(SOURCE!I2613)), "")&amp;
      SOURCE!J2613&amp;      IF(lookups!$L$2-LEN(SOURCE!J2613) &gt;= 0, REPT(" ",lookups!$L$2-LEN(SOURCE!J2613)), "")&amp;
" | "&amp; IF(lookups!$K$2-LEN(SOURCE!I2613) &gt;= 0, REPT(" ",lookups!$K$2-LEN(SOURCE!I2613)), "")&amp;
      SOURCE!K2613&amp;      IF(lookups!$L$2-LEN(SOURCE!K2613) &gt;= 0, REPT(" ",lookups!$M$2-LEN(SOURCE!K2613)), "")&amp;
" | "&amp; SOURCE!L2613&amp;      IF(lookups!$O$2-LEN(SOURCE!L2613) &gt;= 0, REPT(" ",lookups!$O$2-LEN(SOURCE!L2613)), "")&amp;
" | "&amp; SOURCE!M2613&amp;      IF(lookups!$P$2-LEN(SOURCE!M2613) &gt;= 0, REPT(" ",lookups!$P$2-LEN(SOURCE!M2613)), "")&amp;
      "},"&amp;IF(SOURCE!O2613&lt;&gt;"",""&amp;SOURCE!O2613,"")
 )
)
)</f>
        <v/>
      </c>
    </row>
    <row r="2577" spans="1:1" hidden="1">
      <c r="A2577" s="80" t="str">
        <f>IF(AND(OR(SOURCE!A2614="",ISBLANK(SOURCE!A2614)),SOURCE!B2614&gt;0),IF(ISBLANK(SOURCE!C2614),"",SOURCE!C2614),
IF(SOURCE!B2614&lt;0,VLOOKUP(SOURCE!B2614,lookups!A$1:B$25,2,0),
  IF(ISBLANK(SOURCE!B2614),
    "",
    "/* "&amp;TEXT(SOURCE!B2614,"???0")&amp;" *"&amp;
      SOURCE!C2614&amp;", "&amp; IF(lookups!$E$2-LEN(SOURCE!C2614) &gt;= 0, REPT(" ",lookups!$E$2-LEN(SOURCE!C2614)), "")&amp;
      SOURCE!D2614&amp;", "&amp; IF(lookups!$F$2-LEN(SOURCE!D2614) &gt;= 0, REPT(" ",lookups!$F$2-LEN(SOURCE!D2614)), "")&amp;
      SOURCE!E2614&amp;", "&amp; IF(lookups!$G$2-LEN(SOURCE!E2614) &gt;=0, REPT(" ",lookups!$G$2-LEN(SOURCE!E2614)), "")&amp;
      SOURCE!F2614&amp;", "&amp; IF(lookups!$H$2-LEN(SOURCE!F2614) &gt;= 0, REPT(" ",lookups!$H$2-LEN(SOURCE!F2614)+2), "")&amp;"("&amp;
      SUBSTITUTE(TEXT(SOURCE!G2614,"??0"),"  ","")&amp;" &lt;&lt; TAM_MAX_BITS) |"&amp; IF(lookups!$I$2-3 &gt;= 0, REPT(" ",MAX(1,lookups!$I$2-5+4+1-1-LEN(  IF(ISTEXT(SOURCE!H2614),SOURCE!H2614,  SUBSTITUTE(SUBSTITUTE(TEXT(SOURCE!H2614,"????0"),"  ","")," ",""))   ))), "")&amp;
       IF(ISTEXT(SOURCE!H2614),SOURCE!H2614, SUBSTITUTE(SUBSTITUTE(TEXT(SOURCE!H2614,"????0"),"  ","")," ",""))   &amp;","&amp; IF(lookups!$J$2-3 &gt;= 0, REPT(" ",lookups!$J$2-3-5), "")&amp;
      SOURCE!I2614&amp;
" | "&amp; IF(lookups!$K$2-LEN(SOURCE!I2614) &gt;= 0, REPT(" ",lookups!$K$2-LEN(SOURCE!I2614)), "")&amp;
      SOURCE!J2614&amp;      IF(lookups!$L$2-LEN(SOURCE!J2614) &gt;= 0, REPT(" ",lookups!$L$2-LEN(SOURCE!J2614)), "")&amp;
" | "&amp; IF(lookups!$K$2-LEN(SOURCE!I2614) &gt;= 0, REPT(" ",lookups!$K$2-LEN(SOURCE!I2614)), "")&amp;
      SOURCE!K2614&amp;      IF(lookups!$L$2-LEN(SOURCE!K2614) &gt;= 0, REPT(" ",lookups!$M$2-LEN(SOURCE!K2614)), "")&amp;
" | "&amp; SOURCE!L2614&amp;      IF(lookups!$O$2-LEN(SOURCE!L2614) &gt;= 0, REPT(" ",lookups!$O$2-LEN(SOURCE!L2614)), "")&amp;
" | "&amp; SOURCE!M2614&amp;      IF(lookups!$P$2-LEN(SOURCE!M2614) &gt;= 0, REPT(" ",lookups!$P$2-LEN(SOURCE!M2614)), "")&amp;
      "},"&amp;IF(SOURCE!O2614&lt;&gt;"",""&amp;SOURCE!O2614,"")
 )
)
)</f>
        <v/>
      </c>
    </row>
    <row r="2578" spans="1:1" hidden="1">
      <c r="A2578" s="80" t="str">
        <f>IF(AND(OR(SOURCE!A2615="",ISBLANK(SOURCE!A2615)),SOURCE!B2615&gt;0),IF(ISBLANK(SOURCE!C2615),"",SOURCE!C2615),
IF(SOURCE!B2615&lt;0,VLOOKUP(SOURCE!B2615,lookups!A$1:B$25,2,0),
  IF(ISBLANK(SOURCE!B2615),
    "",
    "/* "&amp;TEXT(SOURCE!B2615,"???0")&amp;" *"&amp;
      SOURCE!C2615&amp;", "&amp; IF(lookups!$E$2-LEN(SOURCE!C2615) &gt;= 0, REPT(" ",lookups!$E$2-LEN(SOURCE!C2615)), "")&amp;
      SOURCE!D2615&amp;", "&amp; IF(lookups!$F$2-LEN(SOURCE!D2615) &gt;= 0, REPT(" ",lookups!$F$2-LEN(SOURCE!D2615)), "")&amp;
      SOURCE!E2615&amp;", "&amp; IF(lookups!$G$2-LEN(SOURCE!E2615) &gt;=0, REPT(" ",lookups!$G$2-LEN(SOURCE!E2615)), "")&amp;
      SOURCE!F2615&amp;", "&amp; IF(lookups!$H$2-LEN(SOURCE!F2615) &gt;= 0, REPT(" ",lookups!$H$2-LEN(SOURCE!F2615)+2), "")&amp;"("&amp;
      SUBSTITUTE(TEXT(SOURCE!G2615,"??0"),"  ","")&amp;" &lt;&lt; TAM_MAX_BITS) |"&amp; IF(lookups!$I$2-3 &gt;= 0, REPT(" ",MAX(1,lookups!$I$2-5+4+1-1-LEN(  IF(ISTEXT(SOURCE!H2615),SOURCE!H2615,  SUBSTITUTE(SUBSTITUTE(TEXT(SOURCE!H2615,"????0"),"  ","")," ",""))   ))), "")&amp;
       IF(ISTEXT(SOURCE!H2615),SOURCE!H2615, SUBSTITUTE(SUBSTITUTE(TEXT(SOURCE!H2615,"????0"),"  ","")," ",""))   &amp;","&amp; IF(lookups!$J$2-3 &gt;= 0, REPT(" ",lookups!$J$2-3-5), "")&amp;
      SOURCE!I2615&amp;
" | "&amp; IF(lookups!$K$2-LEN(SOURCE!I2615) &gt;= 0, REPT(" ",lookups!$K$2-LEN(SOURCE!I2615)), "")&amp;
      SOURCE!J2615&amp;      IF(lookups!$L$2-LEN(SOURCE!J2615) &gt;= 0, REPT(" ",lookups!$L$2-LEN(SOURCE!J2615)), "")&amp;
" | "&amp; IF(lookups!$K$2-LEN(SOURCE!I2615) &gt;= 0, REPT(" ",lookups!$K$2-LEN(SOURCE!I2615)), "")&amp;
      SOURCE!K2615&amp;      IF(lookups!$L$2-LEN(SOURCE!K2615) &gt;= 0, REPT(" ",lookups!$M$2-LEN(SOURCE!K2615)), "")&amp;
" | "&amp; SOURCE!L2615&amp;      IF(lookups!$O$2-LEN(SOURCE!L2615) &gt;= 0, REPT(" ",lookups!$O$2-LEN(SOURCE!L2615)), "")&amp;
" | "&amp; SOURCE!M2615&amp;      IF(lookups!$P$2-LEN(SOURCE!M2615) &gt;= 0, REPT(" ",lookups!$P$2-LEN(SOURCE!M2615)), "")&amp;
      "},"&amp;IF(SOURCE!O2615&lt;&gt;"",""&amp;SOURCE!O2615,"")
 )
)
)</f>
        <v/>
      </c>
    </row>
    <row r="2579" spans="1:1" hidden="1">
      <c r="A2579" s="80" t="str">
        <f>IF(AND(OR(SOURCE!A2616="",ISBLANK(SOURCE!A2616)),SOURCE!B2616&gt;0),IF(ISBLANK(SOURCE!C2616),"",SOURCE!C2616),
IF(SOURCE!B2616&lt;0,VLOOKUP(SOURCE!B2616,lookups!A$1:B$25,2,0),
  IF(ISBLANK(SOURCE!B2616),
    "",
    "/* "&amp;TEXT(SOURCE!B2616,"???0")&amp;" *"&amp;
      SOURCE!C2616&amp;", "&amp; IF(lookups!$E$2-LEN(SOURCE!C2616) &gt;= 0, REPT(" ",lookups!$E$2-LEN(SOURCE!C2616)), "")&amp;
      SOURCE!D2616&amp;", "&amp; IF(lookups!$F$2-LEN(SOURCE!D2616) &gt;= 0, REPT(" ",lookups!$F$2-LEN(SOURCE!D2616)), "")&amp;
      SOURCE!E2616&amp;", "&amp; IF(lookups!$G$2-LEN(SOURCE!E2616) &gt;=0, REPT(" ",lookups!$G$2-LEN(SOURCE!E2616)), "")&amp;
      SOURCE!F2616&amp;", "&amp; IF(lookups!$H$2-LEN(SOURCE!F2616) &gt;= 0, REPT(" ",lookups!$H$2-LEN(SOURCE!F2616)+2), "")&amp;"("&amp;
      SUBSTITUTE(TEXT(SOURCE!G2616,"??0"),"  ","")&amp;" &lt;&lt; TAM_MAX_BITS) |"&amp; IF(lookups!$I$2-3 &gt;= 0, REPT(" ",MAX(1,lookups!$I$2-5+4+1-1-LEN(  IF(ISTEXT(SOURCE!H2616),SOURCE!H2616,  SUBSTITUTE(SUBSTITUTE(TEXT(SOURCE!H2616,"????0"),"  ","")," ",""))   ))), "")&amp;
       IF(ISTEXT(SOURCE!H2616),SOURCE!H2616, SUBSTITUTE(SUBSTITUTE(TEXT(SOURCE!H2616,"????0"),"  ","")," ",""))   &amp;","&amp; IF(lookups!$J$2-3 &gt;= 0, REPT(" ",lookups!$J$2-3-5), "")&amp;
      SOURCE!I2616&amp;
" | "&amp; IF(lookups!$K$2-LEN(SOURCE!I2616) &gt;= 0, REPT(" ",lookups!$K$2-LEN(SOURCE!I2616)), "")&amp;
      SOURCE!J2616&amp;      IF(lookups!$L$2-LEN(SOURCE!J2616) &gt;= 0, REPT(" ",lookups!$L$2-LEN(SOURCE!J2616)), "")&amp;
" | "&amp; IF(lookups!$K$2-LEN(SOURCE!I2616) &gt;= 0, REPT(" ",lookups!$K$2-LEN(SOURCE!I2616)), "")&amp;
      SOURCE!K2616&amp;      IF(lookups!$L$2-LEN(SOURCE!K2616) &gt;= 0, REPT(" ",lookups!$M$2-LEN(SOURCE!K2616)), "")&amp;
" | "&amp; SOURCE!L2616&amp;      IF(lookups!$O$2-LEN(SOURCE!L2616) &gt;= 0, REPT(" ",lookups!$O$2-LEN(SOURCE!L2616)), "")&amp;
" | "&amp; SOURCE!M2616&amp;      IF(lookups!$P$2-LEN(SOURCE!M2616) &gt;= 0, REPT(" ",lookups!$P$2-LEN(SOURCE!M2616)), "")&amp;
      "},"&amp;IF(SOURCE!O2616&lt;&gt;"",""&amp;SOURCE!O2616,"")
 )
)
)</f>
        <v/>
      </c>
    </row>
    <row r="2580" spans="1:1" hidden="1">
      <c r="A2580" s="80" t="str">
        <f>IF(AND(OR(SOURCE!A2617="",ISBLANK(SOURCE!A2617)),SOURCE!B2617&gt;0),IF(ISBLANK(SOURCE!C2617),"",SOURCE!C2617),
IF(SOURCE!B2617&lt;0,VLOOKUP(SOURCE!B2617,lookups!A$1:B$25,2,0),
  IF(ISBLANK(SOURCE!B2617),
    "",
    "/* "&amp;TEXT(SOURCE!B2617,"???0")&amp;" *"&amp;
      SOURCE!C2617&amp;", "&amp; IF(lookups!$E$2-LEN(SOURCE!C2617) &gt;= 0, REPT(" ",lookups!$E$2-LEN(SOURCE!C2617)), "")&amp;
      SOURCE!D2617&amp;", "&amp; IF(lookups!$F$2-LEN(SOURCE!D2617) &gt;= 0, REPT(" ",lookups!$F$2-LEN(SOURCE!D2617)), "")&amp;
      SOURCE!E2617&amp;", "&amp; IF(lookups!$G$2-LEN(SOURCE!E2617) &gt;=0, REPT(" ",lookups!$G$2-LEN(SOURCE!E2617)), "")&amp;
      SOURCE!F2617&amp;", "&amp; IF(lookups!$H$2-LEN(SOURCE!F2617) &gt;= 0, REPT(" ",lookups!$H$2-LEN(SOURCE!F2617)+2), "")&amp;"("&amp;
      SUBSTITUTE(TEXT(SOURCE!G2617,"??0"),"  ","")&amp;" &lt;&lt; TAM_MAX_BITS) |"&amp; IF(lookups!$I$2-3 &gt;= 0, REPT(" ",MAX(1,lookups!$I$2-5+4+1-1-LEN(  IF(ISTEXT(SOURCE!H2617),SOURCE!H2617,  SUBSTITUTE(SUBSTITUTE(TEXT(SOURCE!H2617,"????0"),"  ","")," ",""))   ))), "")&amp;
       IF(ISTEXT(SOURCE!H2617),SOURCE!H2617, SUBSTITUTE(SUBSTITUTE(TEXT(SOURCE!H2617,"????0"),"  ","")," ",""))   &amp;","&amp; IF(lookups!$J$2-3 &gt;= 0, REPT(" ",lookups!$J$2-3-5), "")&amp;
      SOURCE!I2617&amp;
" | "&amp; IF(lookups!$K$2-LEN(SOURCE!I2617) &gt;= 0, REPT(" ",lookups!$K$2-LEN(SOURCE!I2617)), "")&amp;
      SOURCE!J2617&amp;      IF(lookups!$L$2-LEN(SOURCE!J2617) &gt;= 0, REPT(" ",lookups!$L$2-LEN(SOURCE!J2617)), "")&amp;
" | "&amp; IF(lookups!$K$2-LEN(SOURCE!I2617) &gt;= 0, REPT(" ",lookups!$K$2-LEN(SOURCE!I2617)), "")&amp;
      SOURCE!K2617&amp;      IF(lookups!$L$2-LEN(SOURCE!K2617) &gt;= 0, REPT(" ",lookups!$M$2-LEN(SOURCE!K2617)), "")&amp;
" | "&amp; SOURCE!L2617&amp;      IF(lookups!$O$2-LEN(SOURCE!L2617) &gt;= 0, REPT(" ",lookups!$O$2-LEN(SOURCE!L2617)), "")&amp;
" | "&amp; SOURCE!M2617&amp;      IF(lookups!$P$2-LEN(SOURCE!M2617) &gt;= 0, REPT(" ",lookups!$P$2-LEN(SOURCE!M2617)), "")&amp;
      "},"&amp;IF(SOURCE!O2617&lt;&gt;"",""&amp;SOURCE!O2617,"")
 )
)
)</f>
        <v/>
      </c>
    </row>
    <row r="2581" spans="1:1" hidden="1">
      <c r="A2581" s="80" t="str">
        <f>IF(AND(OR(SOURCE!A2618="",ISBLANK(SOURCE!A2618)),SOURCE!B2618&gt;0),IF(ISBLANK(SOURCE!C2618),"",SOURCE!C2618),
IF(SOURCE!B2618&lt;0,VLOOKUP(SOURCE!B2618,lookups!A$1:B$25,2,0),
  IF(ISBLANK(SOURCE!B2618),
    "",
    "/* "&amp;TEXT(SOURCE!B2618,"???0")&amp;" *"&amp;
      SOURCE!C2618&amp;", "&amp; IF(lookups!$E$2-LEN(SOURCE!C2618) &gt;= 0, REPT(" ",lookups!$E$2-LEN(SOURCE!C2618)), "")&amp;
      SOURCE!D2618&amp;", "&amp; IF(lookups!$F$2-LEN(SOURCE!D2618) &gt;= 0, REPT(" ",lookups!$F$2-LEN(SOURCE!D2618)), "")&amp;
      SOURCE!E2618&amp;", "&amp; IF(lookups!$G$2-LEN(SOURCE!E2618) &gt;=0, REPT(" ",lookups!$G$2-LEN(SOURCE!E2618)), "")&amp;
      SOURCE!F2618&amp;", "&amp; IF(lookups!$H$2-LEN(SOURCE!F2618) &gt;= 0, REPT(" ",lookups!$H$2-LEN(SOURCE!F2618)+2), "")&amp;"("&amp;
      SUBSTITUTE(TEXT(SOURCE!G2618,"??0"),"  ","")&amp;" &lt;&lt; TAM_MAX_BITS) |"&amp; IF(lookups!$I$2-3 &gt;= 0, REPT(" ",MAX(1,lookups!$I$2-5+4+1-1-LEN(  IF(ISTEXT(SOURCE!H2618),SOURCE!H2618,  SUBSTITUTE(SUBSTITUTE(TEXT(SOURCE!H2618,"????0"),"  ","")," ",""))   ))), "")&amp;
       IF(ISTEXT(SOURCE!H2618),SOURCE!H2618, SUBSTITUTE(SUBSTITUTE(TEXT(SOURCE!H2618,"????0"),"  ","")," ",""))   &amp;","&amp; IF(lookups!$J$2-3 &gt;= 0, REPT(" ",lookups!$J$2-3-5), "")&amp;
      SOURCE!I2618&amp;
" | "&amp; IF(lookups!$K$2-LEN(SOURCE!I2618) &gt;= 0, REPT(" ",lookups!$K$2-LEN(SOURCE!I2618)), "")&amp;
      SOURCE!J2618&amp;      IF(lookups!$L$2-LEN(SOURCE!J2618) &gt;= 0, REPT(" ",lookups!$L$2-LEN(SOURCE!J2618)), "")&amp;
" | "&amp; IF(lookups!$K$2-LEN(SOURCE!I2618) &gt;= 0, REPT(" ",lookups!$K$2-LEN(SOURCE!I2618)), "")&amp;
      SOURCE!K2618&amp;      IF(lookups!$L$2-LEN(SOURCE!K2618) &gt;= 0, REPT(" ",lookups!$M$2-LEN(SOURCE!K2618)), "")&amp;
" | "&amp; SOURCE!L2618&amp;      IF(lookups!$O$2-LEN(SOURCE!L2618) &gt;= 0, REPT(" ",lookups!$O$2-LEN(SOURCE!L2618)), "")&amp;
" | "&amp; SOURCE!M2618&amp;      IF(lookups!$P$2-LEN(SOURCE!M2618) &gt;= 0, REPT(" ",lookups!$P$2-LEN(SOURCE!M2618)), "")&amp;
      "},"&amp;IF(SOURCE!O2618&lt;&gt;"",""&amp;SOURCE!O2618,"")
 )
)
)</f>
        <v/>
      </c>
    </row>
    <row r="2582" spans="1:1" hidden="1">
      <c r="A2582" s="80" t="str">
        <f>IF(AND(OR(SOURCE!A2619="",ISBLANK(SOURCE!A2619)),SOURCE!B2619&gt;0),IF(ISBLANK(SOURCE!C2619),"",SOURCE!C2619),
IF(SOURCE!B2619&lt;0,VLOOKUP(SOURCE!B2619,lookups!A$1:B$25,2,0),
  IF(ISBLANK(SOURCE!B2619),
    "",
    "/* "&amp;TEXT(SOURCE!B2619,"???0")&amp;" *"&amp;
      SOURCE!C2619&amp;", "&amp; IF(lookups!$E$2-LEN(SOURCE!C2619) &gt;= 0, REPT(" ",lookups!$E$2-LEN(SOURCE!C2619)), "")&amp;
      SOURCE!D2619&amp;", "&amp; IF(lookups!$F$2-LEN(SOURCE!D2619) &gt;= 0, REPT(" ",lookups!$F$2-LEN(SOURCE!D2619)), "")&amp;
      SOURCE!E2619&amp;", "&amp; IF(lookups!$G$2-LEN(SOURCE!E2619) &gt;=0, REPT(" ",lookups!$G$2-LEN(SOURCE!E2619)), "")&amp;
      SOURCE!F2619&amp;", "&amp; IF(lookups!$H$2-LEN(SOURCE!F2619) &gt;= 0, REPT(" ",lookups!$H$2-LEN(SOURCE!F2619)+2), "")&amp;"("&amp;
      SUBSTITUTE(TEXT(SOURCE!G2619,"??0"),"  ","")&amp;" &lt;&lt; TAM_MAX_BITS) |"&amp; IF(lookups!$I$2-3 &gt;= 0, REPT(" ",MAX(1,lookups!$I$2-5+4+1-1-LEN(  IF(ISTEXT(SOURCE!H2619),SOURCE!H2619,  SUBSTITUTE(SUBSTITUTE(TEXT(SOURCE!H2619,"????0"),"  ","")," ",""))   ))), "")&amp;
       IF(ISTEXT(SOURCE!H2619),SOURCE!H2619, SUBSTITUTE(SUBSTITUTE(TEXT(SOURCE!H2619,"????0"),"  ","")," ",""))   &amp;","&amp; IF(lookups!$J$2-3 &gt;= 0, REPT(" ",lookups!$J$2-3-5), "")&amp;
      SOURCE!I2619&amp;
" | "&amp; IF(lookups!$K$2-LEN(SOURCE!I2619) &gt;= 0, REPT(" ",lookups!$K$2-LEN(SOURCE!I2619)), "")&amp;
      SOURCE!J2619&amp;      IF(lookups!$L$2-LEN(SOURCE!J2619) &gt;= 0, REPT(" ",lookups!$L$2-LEN(SOURCE!J2619)), "")&amp;
" | "&amp; IF(lookups!$K$2-LEN(SOURCE!I2619) &gt;= 0, REPT(" ",lookups!$K$2-LEN(SOURCE!I2619)), "")&amp;
      SOURCE!K2619&amp;      IF(lookups!$L$2-LEN(SOURCE!K2619) &gt;= 0, REPT(" ",lookups!$M$2-LEN(SOURCE!K2619)), "")&amp;
" | "&amp; SOURCE!L2619&amp;      IF(lookups!$O$2-LEN(SOURCE!L2619) &gt;= 0, REPT(" ",lookups!$O$2-LEN(SOURCE!L2619)), "")&amp;
" | "&amp; SOURCE!M2619&amp;      IF(lookups!$P$2-LEN(SOURCE!M2619) &gt;= 0, REPT(" ",lookups!$P$2-LEN(SOURCE!M2619)), "")&amp;
      "},"&amp;IF(SOURCE!O2619&lt;&gt;"",""&amp;SOURCE!O2619,"")
 )
)
)</f>
        <v/>
      </c>
    </row>
    <row r="2583" spans="1:1" hidden="1">
      <c r="A2583" s="80" t="str">
        <f>IF(AND(OR(SOURCE!A2620="",ISBLANK(SOURCE!A2620)),SOURCE!B2620&gt;0),IF(ISBLANK(SOURCE!C2620),"",SOURCE!C2620),
IF(SOURCE!B2620&lt;0,VLOOKUP(SOURCE!B2620,lookups!A$1:B$25,2,0),
  IF(ISBLANK(SOURCE!B2620),
    "",
    "/* "&amp;TEXT(SOURCE!B2620,"???0")&amp;" *"&amp;
      SOURCE!C2620&amp;", "&amp; IF(lookups!$E$2-LEN(SOURCE!C2620) &gt;= 0, REPT(" ",lookups!$E$2-LEN(SOURCE!C2620)), "")&amp;
      SOURCE!D2620&amp;", "&amp; IF(lookups!$F$2-LEN(SOURCE!D2620) &gt;= 0, REPT(" ",lookups!$F$2-LEN(SOURCE!D2620)), "")&amp;
      SOURCE!E2620&amp;", "&amp; IF(lookups!$G$2-LEN(SOURCE!E2620) &gt;=0, REPT(" ",lookups!$G$2-LEN(SOURCE!E2620)), "")&amp;
      SOURCE!F2620&amp;", "&amp; IF(lookups!$H$2-LEN(SOURCE!F2620) &gt;= 0, REPT(" ",lookups!$H$2-LEN(SOURCE!F2620)+2), "")&amp;"("&amp;
      SUBSTITUTE(TEXT(SOURCE!G2620,"??0"),"  ","")&amp;" &lt;&lt; TAM_MAX_BITS) |"&amp; IF(lookups!$I$2-3 &gt;= 0, REPT(" ",MAX(1,lookups!$I$2-5+4+1-1-LEN(  IF(ISTEXT(SOURCE!H2620),SOURCE!H2620,  SUBSTITUTE(SUBSTITUTE(TEXT(SOURCE!H2620,"????0"),"  ","")," ",""))   ))), "")&amp;
       IF(ISTEXT(SOURCE!H2620),SOURCE!H2620, SUBSTITUTE(SUBSTITUTE(TEXT(SOURCE!H2620,"????0"),"  ","")," ",""))   &amp;","&amp; IF(lookups!$J$2-3 &gt;= 0, REPT(" ",lookups!$J$2-3-5), "")&amp;
      SOURCE!I2620&amp;
" | "&amp; IF(lookups!$K$2-LEN(SOURCE!I2620) &gt;= 0, REPT(" ",lookups!$K$2-LEN(SOURCE!I2620)), "")&amp;
      SOURCE!J2620&amp;      IF(lookups!$L$2-LEN(SOURCE!J2620) &gt;= 0, REPT(" ",lookups!$L$2-LEN(SOURCE!J2620)), "")&amp;
" | "&amp; IF(lookups!$K$2-LEN(SOURCE!I2620) &gt;= 0, REPT(" ",lookups!$K$2-LEN(SOURCE!I2620)), "")&amp;
      SOURCE!K2620&amp;      IF(lookups!$L$2-LEN(SOURCE!K2620) &gt;= 0, REPT(" ",lookups!$M$2-LEN(SOURCE!K2620)), "")&amp;
" | "&amp; SOURCE!L2620&amp;      IF(lookups!$O$2-LEN(SOURCE!L2620) &gt;= 0, REPT(" ",lookups!$O$2-LEN(SOURCE!L2620)), "")&amp;
" | "&amp; SOURCE!M2620&amp;      IF(lookups!$P$2-LEN(SOURCE!M2620) &gt;= 0, REPT(" ",lookups!$P$2-LEN(SOURCE!M2620)), "")&amp;
      "},"&amp;IF(SOURCE!O2620&lt;&gt;"",""&amp;SOURCE!O2620,"")
 )
)
)</f>
        <v/>
      </c>
    </row>
    <row r="2584" spans="1:1" hidden="1">
      <c r="A2584" s="80" t="str">
        <f>IF(AND(OR(SOURCE!A2621="",ISBLANK(SOURCE!A2621)),SOURCE!B2621&gt;0),IF(ISBLANK(SOURCE!C2621),"",SOURCE!C2621),
IF(SOURCE!B2621&lt;0,VLOOKUP(SOURCE!B2621,lookups!A$1:B$25,2,0),
  IF(ISBLANK(SOURCE!B2621),
    "",
    "/* "&amp;TEXT(SOURCE!B2621,"???0")&amp;" *"&amp;
      SOURCE!C2621&amp;", "&amp; IF(lookups!$E$2-LEN(SOURCE!C2621) &gt;= 0, REPT(" ",lookups!$E$2-LEN(SOURCE!C2621)), "")&amp;
      SOURCE!D2621&amp;", "&amp; IF(lookups!$F$2-LEN(SOURCE!D2621) &gt;= 0, REPT(" ",lookups!$F$2-LEN(SOURCE!D2621)), "")&amp;
      SOURCE!E2621&amp;", "&amp; IF(lookups!$G$2-LEN(SOURCE!E2621) &gt;=0, REPT(" ",lookups!$G$2-LEN(SOURCE!E2621)), "")&amp;
      SOURCE!F2621&amp;", "&amp; IF(lookups!$H$2-LEN(SOURCE!F2621) &gt;= 0, REPT(" ",lookups!$H$2-LEN(SOURCE!F2621)+2), "")&amp;"("&amp;
      SUBSTITUTE(TEXT(SOURCE!G2621,"??0"),"  ","")&amp;" &lt;&lt; TAM_MAX_BITS) |"&amp; IF(lookups!$I$2-3 &gt;= 0, REPT(" ",MAX(1,lookups!$I$2-5+4+1-1-LEN(  IF(ISTEXT(SOURCE!H2621),SOURCE!H2621,  SUBSTITUTE(SUBSTITUTE(TEXT(SOURCE!H2621,"????0"),"  ","")," ",""))   ))), "")&amp;
       IF(ISTEXT(SOURCE!H2621),SOURCE!H2621, SUBSTITUTE(SUBSTITUTE(TEXT(SOURCE!H2621,"????0"),"  ","")," ",""))   &amp;","&amp; IF(lookups!$J$2-3 &gt;= 0, REPT(" ",lookups!$J$2-3-5), "")&amp;
      SOURCE!I2621&amp;
" | "&amp; IF(lookups!$K$2-LEN(SOURCE!I2621) &gt;= 0, REPT(" ",lookups!$K$2-LEN(SOURCE!I2621)), "")&amp;
      SOURCE!J2621&amp;      IF(lookups!$L$2-LEN(SOURCE!J2621) &gt;= 0, REPT(" ",lookups!$L$2-LEN(SOURCE!J2621)), "")&amp;
" | "&amp; IF(lookups!$K$2-LEN(SOURCE!I2621) &gt;= 0, REPT(" ",lookups!$K$2-LEN(SOURCE!I2621)), "")&amp;
      SOURCE!K2621&amp;      IF(lookups!$L$2-LEN(SOURCE!K2621) &gt;= 0, REPT(" ",lookups!$M$2-LEN(SOURCE!K2621)), "")&amp;
" | "&amp; SOURCE!L2621&amp;      IF(lookups!$O$2-LEN(SOURCE!L2621) &gt;= 0, REPT(" ",lookups!$O$2-LEN(SOURCE!L2621)), "")&amp;
" | "&amp; SOURCE!M2621&amp;      IF(lookups!$P$2-LEN(SOURCE!M2621) &gt;= 0, REPT(" ",lookups!$P$2-LEN(SOURCE!M2621)), "")&amp;
      "},"&amp;IF(SOURCE!O2621&lt;&gt;"",""&amp;SOURCE!O2621,"")
 )
)
)</f>
        <v/>
      </c>
    </row>
    <row r="2585" spans="1:1" hidden="1">
      <c r="A2585" s="80" t="str">
        <f>IF(AND(OR(SOURCE!A2622="",ISBLANK(SOURCE!A2622)),SOURCE!B2622&gt;0),IF(ISBLANK(SOURCE!C2622),"",SOURCE!C2622),
IF(SOURCE!B2622&lt;0,VLOOKUP(SOURCE!B2622,lookups!A$1:B$25,2,0),
  IF(ISBLANK(SOURCE!B2622),
    "",
    "/* "&amp;TEXT(SOURCE!B2622,"???0")&amp;" *"&amp;
      SOURCE!C2622&amp;", "&amp; IF(lookups!$E$2-LEN(SOURCE!C2622) &gt;= 0, REPT(" ",lookups!$E$2-LEN(SOURCE!C2622)), "")&amp;
      SOURCE!D2622&amp;", "&amp; IF(lookups!$F$2-LEN(SOURCE!D2622) &gt;= 0, REPT(" ",lookups!$F$2-LEN(SOURCE!D2622)), "")&amp;
      SOURCE!E2622&amp;", "&amp; IF(lookups!$G$2-LEN(SOURCE!E2622) &gt;=0, REPT(" ",lookups!$G$2-LEN(SOURCE!E2622)), "")&amp;
      SOURCE!F2622&amp;", "&amp; IF(lookups!$H$2-LEN(SOURCE!F2622) &gt;= 0, REPT(" ",lookups!$H$2-LEN(SOURCE!F2622)+2), "")&amp;"("&amp;
      SUBSTITUTE(TEXT(SOURCE!G2622,"??0"),"  ","")&amp;" &lt;&lt; TAM_MAX_BITS) |"&amp; IF(lookups!$I$2-3 &gt;= 0, REPT(" ",MAX(1,lookups!$I$2-5+4+1-1-LEN(  IF(ISTEXT(SOURCE!H2622),SOURCE!H2622,  SUBSTITUTE(SUBSTITUTE(TEXT(SOURCE!H2622,"????0"),"  ","")," ",""))   ))), "")&amp;
       IF(ISTEXT(SOURCE!H2622),SOURCE!H2622, SUBSTITUTE(SUBSTITUTE(TEXT(SOURCE!H2622,"????0"),"  ","")," ",""))   &amp;","&amp; IF(lookups!$J$2-3 &gt;= 0, REPT(" ",lookups!$J$2-3-5), "")&amp;
      SOURCE!I2622&amp;
" | "&amp; IF(lookups!$K$2-LEN(SOURCE!I2622) &gt;= 0, REPT(" ",lookups!$K$2-LEN(SOURCE!I2622)), "")&amp;
      SOURCE!J2622&amp;      IF(lookups!$L$2-LEN(SOURCE!J2622) &gt;= 0, REPT(" ",lookups!$L$2-LEN(SOURCE!J2622)), "")&amp;
" | "&amp; IF(lookups!$K$2-LEN(SOURCE!I2622) &gt;= 0, REPT(" ",lookups!$K$2-LEN(SOURCE!I2622)), "")&amp;
      SOURCE!K2622&amp;      IF(lookups!$L$2-LEN(SOURCE!K2622) &gt;= 0, REPT(" ",lookups!$M$2-LEN(SOURCE!K2622)), "")&amp;
" | "&amp; SOURCE!L2622&amp;      IF(lookups!$O$2-LEN(SOURCE!L2622) &gt;= 0, REPT(" ",lookups!$O$2-LEN(SOURCE!L2622)), "")&amp;
" | "&amp; SOURCE!M2622&amp;      IF(lookups!$P$2-LEN(SOURCE!M2622) &gt;= 0, REPT(" ",lookups!$P$2-LEN(SOURCE!M2622)), "")&amp;
      "},"&amp;IF(SOURCE!O2622&lt;&gt;"",""&amp;SOURCE!O2622,"")
 )
)
)</f>
        <v/>
      </c>
    </row>
    <row r="2586" spans="1:1" hidden="1">
      <c r="A2586" s="80" t="str">
        <f>IF(AND(OR(SOURCE!A2623="",ISBLANK(SOURCE!A2623)),SOURCE!B2623&gt;0),IF(ISBLANK(SOURCE!C2623),"",SOURCE!C2623),
IF(SOURCE!B2623&lt;0,VLOOKUP(SOURCE!B2623,lookups!A$1:B$25,2,0),
  IF(ISBLANK(SOURCE!B2623),
    "",
    "/* "&amp;TEXT(SOURCE!B2623,"???0")&amp;" *"&amp;
      SOURCE!C2623&amp;", "&amp; IF(lookups!$E$2-LEN(SOURCE!C2623) &gt;= 0, REPT(" ",lookups!$E$2-LEN(SOURCE!C2623)), "")&amp;
      SOURCE!D2623&amp;", "&amp; IF(lookups!$F$2-LEN(SOURCE!D2623) &gt;= 0, REPT(" ",lookups!$F$2-LEN(SOURCE!D2623)), "")&amp;
      SOURCE!E2623&amp;", "&amp; IF(lookups!$G$2-LEN(SOURCE!E2623) &gt;=0, REPT(" ",lookups!$G$2-LEN(SOURCE!E2623)), "")&amp;
      SOURCE!F2623&amp;", "&amp; IF(lookups!$H$2-LEN(SOURCE!F2623) &gt;= 0, REPT(" ",lookups!$H$2-LEN(SOURCE!F2623)+2), "")&amp;"("&amp;
      SUBSTITUTE(TEXT(SOURCE!G2623,"??0"),"  ","")&amp;" &lt;&lt; TAM_MAX_BITS) |"&amp; IF(lookups!$I$2-3 &gt;= 0, REPT(" ",MAX(1,lookups!$I$2-5+4+1-1-LEN(  IF(ISTEXT(SOURCE!H2623),SOURCE!H2623,  SUBSTITUTE(SUBSTITUTE(TEXT(SOURCE!H2623,"????0"),"  ","")," ",""))   ))), "")&amp;
       IF(ISTEXT(SOURCE!H2623),SOURCE!H2623, SUBSTITUTE(SUBSTITUTE(TEXT(SOURCE!H2623,"????0"),"  ","")," ",""))   &amp;","&amp; IF(lookups!$J$2-3 &gt;= 0, REPT(" ",lookups!$J$2-3-5), "")&amp;
      SOURCE!I2623&amp;
" | "&amp; IF(lookups!$K$2-LEN(SOURCE!I2623) &gt;= 0, REPT(" ",lookups!$K$2-LEN(SOURCE!I2623)), "")&amp;
      SOURCE!J2623&amp;      IF(lookups!$L$2-LEN(SOURCE!J2623) &gt;= 0, REPT(" ",lookups!$L$2-LEN(SOURCE!J2623)), "")&amp;
" | "&amp; IF(lookups!$K$2-LEN(SOURCE!I2623) &gt;= 0, REPT(" ",lookups!$K$2-LEN(SOURCE!I2623)), "")&amp;
      SOURCE!K2623&amp;      IF(lookups!$L$2-LEN(SOURCE!K2623) &gt;= 0, REPT(" ",lookups!$M$2-LEN(SOURCE!K2623)), "")&amp;
" | "&amp; SOURCE!L2623&amp;      IF(lookups!$O$2-LEN(SOURCE!L2623) &gt;= 0, REPT(" ",lookups!$O$2-LEN(SOURCE!L2623)), "")&amp;
" | "&amp; SOURCE!M2623&amp;      IF(lookups!$P$2-LEN(SOURCE!M2623) &gt;= 0, REPT(" ",lookups!$P$2-LEN(SOURCE!M2623)), "")&amp;
      "},"&amp;IF(SOURCE!O2623&lt;&gt;"",""&amp;SOURCE!O2623,"")
 )
)
)</f>
        <v/>
      </c>
    </row>
    <row r="2587" spans="1:1" hidden="1">
      <c r="A2587" s="80" t="str">
        <f>IF(AND(OR(SOURCE!A2624="",ISBLANK(SOURCE!A2624)),SOURCE!B2624&gt;0),IF(ISBLANK(SOURCE!C2624),"",SOURCE!C2624),
IF(SOURCE!B2624&lt;0,VLOOKUP(SOURCE!B2624,lookups!A$1:B$25,2,0),
  IF(ISBLANK(SOURCE!B2624),
    "",
    "/* "&amp;TEXT(SOURCE!B2624,"???0")&amp;" *"&amp;
      SOURCE!C2624&amp;", "&amp; IF(lookups!$E$2-LEN(SOURCE!C2624) &gt;= 0, REPT(" ",lookups!$E$2-LEN(SOURCE!C2624)), "")&amp;
      SOURCE!D2624&amp;", "&amp; IF(lookups!$F$2-LEN(SOURCE!D2624) &gt;= 0, REPT(" ",lookups!$F$2-LEN(SOURCE!D2624)), "")&amp;
      SOURCE!E2624&amp;", "&amp; IF(lookups!$G$2-LEN(SOURCE!E2624) &gt;=0, REPT(" ",lookups!$G$2-LEN(SOURCE!E2624)), "")&amp;
      SOURCE!F2624&amp;", "&amp; IF(lookups!$H$2-LEN(SOURCE!F2624) &gt;= 0, REPT(" ",lookups!$H$2-LEN(SOURCE!F2624)+2), "")&amp;"("&amp;
      SUBSTITUTE(TEXT(SOURCE!G2624,"??0"),"  ","")&amp;" &lt;&lt; TAM_MAX_BITS) |"&amp; IF(lookups!$I$2-3 &gt;= 0, REPT(" ",MAX(1,lookups!$I$2-5+4+1-1-LEN(  IF(ISTEXT(SOURCE!H2624),SOURCE!H2624,  SUBSTITUTE(SUBSTITUTE(TEXT(SOURCE!H2624,"????0"),"  ","")," ",""))   ))), "")&amp;
       IF(ISTEXT(SOURCE!H2624),SOURCE!H2624, SUBSTITUTE(SUBSTITUTE(TEXT(SOURCE!H2624,"????0"),"  ","")," ",""))   &amp;","&amp; IF(lookups!$J$2-3 &gt;= 0, REPT(" ",lookups!$J$2-3-5), "")&amp;
      SOURCE!I2624&amp;
" | "&amp; IF(lookups!$K$2-LEN(SOURCE!I2624) &gt;= 0, REPT(" ",lookups!$K$2-LEN(SOURCE!I2624)), "")&amp;
      SOURCE!J2624&amp;      IF(lookups!$L$2-LEN(SOURCE!J2624) &gt;= 0, REPT(" ",lookups!$L$2-LEN(SOURCE!J2624)), "")&amp;
" | "&amp; IF(lookups!$K$2-LEN(SOURCE!I2624) &gt;= 0, REPT(" ",lookups!$K$2-LEN(SOURCE!I2624)), "")&amp;
      SOURCE!K2624&amp;      IF(lookups!$L$2-LEN(SOURCE!K2624) &gt;= 0, REPT(" ",lookups!$M$2-LEN(SOURCE!K2624)), "")&amp;
" | "&amp; SOURCE!L2624&amp;      IF(lookups!$O$2-LEN(SOURCE!L2624) &gt;= 0, REPT(" ",lookups!$O$2-LEN(SOURCE!L2624)), "")&amp;
" | "&amp; SOURCE!M2624&amp;      IF(lookups!$P$2-LEN(SOURCE!M2624) &gt;= 0, REPT(" ",lookups!$P$2-LEN(SOURCE!M2624)), "")&amp;
      "},"&amp;IF(SOURCE!O2624&lt;&gt;"",""&amp;SOURCE!O2624,"")
 )
)
)</f>
        <v/>
      </c>
    </row>
    <row r="2588" spans="1:1" hidden="1">
      <c r="A2588" s="80" t="str">
        <f>IF(AND(OR(SOURCE!A2625="",ISBLANK(SOURCE!A2625)),SOURCE!B2625&gt;0),IF(ISBLANK(SOURCE!C2625),"",SOURCE!C2625),
IF(SOURCE!B2625&lt;0,VLOOKUP(SOURCE!B2625,lookups!A$1:B$25,2,0),
  IF(ISBLANK(SOURCE!B2625),
    "",
    "/* "&amp;TEXT(SOURCE!B2625,"???0")&amp;" *"&amp;
      SOURCE!C2625&amp;", "&amp; IF(lookups!$E$2-LEN(SOURCE!C2625) &gt;= 0, REPT(" ",lookups!$E$2-LEN(SOURCE!C2625)), "")&amp;
      SOURCE!D2625&amp;", "&amp; IF(lookups!$F$2-LEN(SOURCE!D2625) &gt;= 0, REPT(" ",lookups!$F$2-LEN(SOURCE!D2625)), "")&amp;
      SOURCE!E2625&amp;", "&amp; IF(lookups!$G$2-LEN(SOURCE!E2625) &gt;=0, REPT(" ",lookups!$G$2-LEN(SOURCE!E2625)), "")&amp;
      SOURCE!F2625&amp;", "&amp; IF(lookups!$H$2-LEN(SOURCE!F2625) &gt;= 0, REPT(" ",lookups!$H$2-LEN(SOURCE!F2625)+2), "")&amp;"("&amp;
      SUBSTITUTE(TEXT(SOURCE!G2625,"??0"),"  ","")&amp;" &lt;&lt; TAM_MAX_BITS) |"&amp; IF(lookups!$I$2-3 &gt;= 0, REPT(" ",MAX(1,lookups!$I$2-5+4+1-1-LEN(  IF(ISTEXT(SOURCE!H2625),SOURCE!H2625,  SUBSTITUTE(SUBSTITUTE(TEXT(SOURCE!H2625,"????0"),"  ","")," ",""))   ))), "")&amp;
       IF(ISTEXT(SOURCE!H2625),SOURCE!H2625, SUBSTITUTE(SUBSTITUTE(TEXT(SOURCE!H2625,"????0"),"  ","")," ",""))   &amp;","&amp; IF(lookups!$J$2-3 &gt;= 0, REPT(" ",lookups!$J$2-3-5), "")&amp;
      SOURCE!I2625&amp;
" | "&amp; IF(lookups!$K$2-LEN(SOURCE!I2625) &gt;= 0, REPT(" ",lookups!$K$2-LEN(SOURCE!I2625)), "")&amp;
      SOURCE!J2625&amp;      IF(lookups!$L$2-LEN(SOURCE!J2625) &gt;= 0, REPT(" ",lookups!$L$2-LEN(SOURCE!J2625)), "")&amp;
" | "&amp; IF(lookups!$K$2-LEN(SOURCE!I2625) &gt;= 0, REPT(" ",lookups!$K$2-LEN(SOURCE!I2625)), "")&amp;
      SOURCE!K2625&amp;      IF(lookups!$L$2-LEN(SOURCE!K2625) &gt;= 0, REPT(" ",lookups!$M$2-LEN(SOURCE!K2625)), "")&amp;
" | "&amp; SOURCE!L2625&amp;      IF(lookups!$O$2-LEN(SOURCE!L2625) &gt;= 0, REPT(" ",lookups!$O$2-LEN(SOURCE!L2625)), "")&amp;
" | "&amp; SOURCE!M2625&amp;      IF(lookups!$P$2-LEN(SOURCE!M2625) &gt;= 0, REPT(" ",lookups!$P$2-LEN(SOURCE!M2625)), "")&amp;
      "},"&amp;IF(SOURCE!O2625&lt;&gt;"",""&amp;SOURCE!O2625,"")
 )
)
)</f>
        <v/>
      </c>
    </row>
    <row r="2589" spans="1:1" hidden="1">
      <c r="A2589" s="80" t="str">
        <f>IF(AND(OR(SOURCE!A2626="",ISBLANK(SOURCE!A2626)),SOURCE!B2626&gt;0),IF(ISBLANK(SOURCE!C2626),"",SOURCE!C2626),
IF(SOURCE!B2626&lt;0,VLOOKUP(SOURCE!B2626,lookups!A$1:B$25,2,0),
  IF(ISBLANK(SOURCE!B2626),
    "",
    "/* "&amp;TEXT(SOURCE!B2626,"???0")&amp;" *"&amp;
      SOURCE!C2626&amp;", "&amp; IF(lookups!$E$2-LEN(SOURCE!C2626) &gt;= 0, REPT(" ",lookups!$E$2-LEN(SOURCE!C2626)), "")&amp;
      SOURCE!D2626&amp;", "&amp; IF(lookups!$F$2-LEN(SOURCE!D2626) &gt;= 0, REPT(" ",lookups!$F$2-LEN(SOURCE!D2626)), "")&amp;
      SOURCE!E2626&amp;", "&amp; IF(lookups!$G$2-LEN(SOURCE!E2626) &gt;=0, REPT(" ",lookups!$G$2-LEN(SOURCE!E2626)), "")&amp;
      SOURCE!F2626&amp;", "&amp; IF(lookups!$H$2-LEN(SOURCE!F2626) &gt;= 0, REPT(" ",lookups!$H$2-LEN(SOURCE!F2626)+2), "")&amp;"("&amp;
      SUBSTITUTE(TEXT(SOURCE!G2626,"??0"),"  ","")&amp;" &lt;&lt; TAM_MAX_BITS) |"&amp; IF(lookups!$I$2-3 &gt;= 0, REPT(" ",MAX(1,lookups!$I$2-5+4+1-1-LEN(  IF(ISTEXT(SOURCE!H2626),SOURCE!H2626,  SUBSTITUTE(SUBSTITUTE(TEXT(SOURCE!H2626,"????0"),"  ","")," ",""))   ))), "")&amp;
       IF(ISTEXT(SOURCE!H2626),SOURCE!H2626, SUBSTITUTE(SUBSTITUTE(TEXT(SOURCE!H2626,"????0"),"  ","")," ",""))   &amp;","&amp; IF(lookups!$J$2-3 &gt;= 0, REPT(" ",lookups!$J$2-3-5), "")&amp;
      SOURCE!I2626&amp;
" | "&amp; IF(lookups!$K$2-LEN(SOURCE!I2626) &gt;= 0, REPT(" ",lookups!$K$2-LEN(SOURCE!I2626)), "")&amp;
      SOURCE!J2626&amp;      IF(lookups!$L$2-LEN(SOURCE!J2626) &gt;= 0, REPT(" ",lookups!$L$2-LEN(SOURCE!J2626)), "")&amp;
" | "&amp; IF(lookups!$K$2-LEN(SOURCE!I2626) &gt;= 0, REPT(" ",lookups!$K$2-LEN(SOURCE!I2626)), "")&amp;
      SOURCE!K2626&amp;      IF(lookups!$L$2-LEN(SOURCE!K2626) &gt;= 0, REPT(" ",lookups!$M$2-LEN(SOURCE!K2626)), "")&amp;
" | "&amp; SOURCE!L2626&amp;      IF(lookups!$O$2-LEN(SOURCE!L2626) &gt;= 0, REPT(" ",lookups!$O$2-LEN(SOURCE!L2626)), "")&amp;
" | "&amp; SOURCE!M2626&amp;      IF(lookups!$P$2-LEN(SOURCE!M2626) &gt;= 0, REPT(" ",lookups!$P$2-LEN(SOURCE!M2626)), "")&amp;
      "},"&amp;IF(SOURCE!O2626&lt;&gt;"",""&amp;SOURCE!O2626,"")
 )
)
)</f>
        <v/>
      </c>
    </row>
    <row r="2590" spans="1:1" hidden="1">
      <c r="A2590" s="80" t="str">
        <f>IF(AND(OR(SOURCE!A2627="",ISBLANK(SOURCE!A2627)),SOURCE!B2627&gt;0),IF(ISBLANK(SOURCE!C2627),"",SOURCE!C2627),
IF(SOURCE!B2627&lt;0,VLOOKUP(SOURCE!B2627,lookups!A$1:B$25,2,0),
  IF(ISBLANK(SOURCE!B2627),
    "",
    "/* "&amp;TEXT(SOURCE!B2627,"???0")&amp;" *"&amp;
      SOURCE!C2627&amp;", "&amp; IF(lookups!$E$2-LEN(SOURCE!C2627) &gt;= 0, REPT(" ",lookups!$E$2-LEN(SOURCE!C2627)), "")&amp;
      SOURCE!D2627&amp;", "&amp; IF(lookups!$F$2-LEN(SOURCE!D2627) &gt;= 0, REPT(" ",lookups!$F$2-LEN(SOURCE!D2627)), "")&amp;
      SOURCE!E2627&amp;", "&amp; IF(lookups!$G$2-LEN(SOURCE!E2627) &gt;=0, REPT(" ",lookups!$G$2-LEN(SOURCE!E2627)), "")&amp;
      SOURCE!F2627&amp;", "&amp; IF(lookups!$H$2-LEN(SOURCE!F2627) &gt;= 0, REPT(" ",lookups!$H$2-LEN(SOURCE!F2627)+2), "")&amp;"("&amp;
      SUBSTITUTE(TEXT(SOURCE!G2627,"??0"),"  ","")&amp;" &lt;&lt; TAM_MAX_BITS) |"&amp; IF(lookups!$I$2-3 &gt;= 0, REPT(" ",MAX(1,lookups!$I$2-5+4+1-1-LEN(  IF(ISTEXT(SOURCE!H2627),SOURCE!H2627,  SUBSTITUTE(SUBSTITUTE(TEXT(SOURCE!H2627,"????0"),"  ","")," ",""))   ))), "")&amp;
       IF(ISTEXT(SOURCE!H2627),SOURCE!H2627, SUBSTITUTE(SUBSTITUTE(TEXT(SOURCE!H2627,"????0"),"  ","")," ",""))   &amp;","&amp; IF(lookups!$J$2-3 &gt;= 0, REPT(" ",lookups!$J$2-3-5), "")&amp;
      SOURCE!I2627&amp;
" | "&amp; IF(lookups!$K$2-LEN(SOURCE!I2627) &gt;= 0, REPT(" ",lookups!$K$2-LEN(SOURCE!I2627)), "")&amp;
      SOURCE!J2627&amp;      IF(lookups!$L$2-LEN(SOURCE!J2627) &gt;= 0, REPT(" ",lookups!$L$2-LEN(SOURCE!J2627)), "")&amp;
" | "&amp; IF(lookups!$K$2-LEN(SOURCE!I2627) &gt;= 0, REPT(" ",lookups!$K$2-LEN(SOURCE!I2627)), "")&amp;
      SOURCE!K2627&amp;      IF(lookups!$L$2-LEN(SOURCE!K2627) &gt;= 0, REPT(" ",lookups!$M$2-LEN(SOURCE!K2627)), "")&amp;
" | "&amp; SOURCE!L2627&amp;      IF(lookups!$O$2-LEN(SOURCE!L2627) &gt;= 0, REPT(" ",lookups!$O$2-LEN(SOURCE!L2627)), "")&amp;
" | "&amp; SOURCE!M2627&amp;      IF(lookups!$P$2-LEN(SOURCE!M2627) &gt;= 0, REPT(" ",lookups!$P$2-LEN(SOURCE!M2627)), "")&amp;
      "},"&amp;IF(SOURCE!O2627&lt;&gt;"",""&amp;SOURCE!O2627,"")
 )
)
)</f>
        <v/>
      </c>
    </row>
    <row r="2591" spans="1:1" hidden="1">
      <c r="A2591" s="80" t="str">
        <f>IF(AND(OR(SOURCE!A2628="",ISBLANK(SOURCE!A2628)),SOURCE!B2628&gt;0),IF(ISBLANK(SOURCE!C2628),"",SOURCE!C2628),
IF(SOURCE!B2628&lt;0,VLOOKUP(SOURCE!B2628,lookups!A$1:B$25,2,0),
  IF(ISBLANK(SOURCE!B2628),
    "",
    "/* "&amp;TEXT(SOURCE!B2628,"???0")&amp;" *"&amp;
      SOURCE!C2628&amp;", "&amp; IF(lookups!$E$2-LEN(SOURCE!C2628) &gt;= 0, REPT(" ",lookups!$E$2-LEN(SOURCE!C2628)), "")&amp;
      SOURCE!D2628&amp;", "&amp; IF(lookups!$F$2-LEN(SOURCE!D2628) &gt;= 0, REPT(" ",lookups!$F$2-LEN(SOURCE!D2628)), "")&amp;
      SOURCE!E2628&amp;", "&amp; IF(lookups!$G$2-LEN(SOURCE!E2628) &gt;=0, REPT(" ",lookups!$G$2-LEN(SOURCE!E2628)), "")&amp;
      SOURCE!F2628&amp;", "&amp; IF(lookups!$H$2-LEN(SOURCE!F2628) &gt;= 0, REPT(" ",lookups!$H$2-LEN(SOURCE!F2628)+2), "")&amp;"("&amp;
      SUBSTITUTE(TEXT(SOURCE!G2628,"??0"),"  ","")&amp;" &lt;&lt; TAM_MAX_BITS) |"&amp; IF(lookups!$I$2-3 &gt;= 0, REPT(" ",MAX(1,lookups!$I$2-5+4+1-1-LEN(  IF(ISTEXT(SOURCE!H2628),SOURCE!H2628,  SUBSTITUTE(SUBSTITUTE(TEXT(SOURCE!H2628,"????0"),"  ","")," ",""))   ))), "")&amp;
       IF(ISTEXT(SOURCE!H2628),SOURCE!H2628, SUBSTITUTE(SUBSTITUTE(TEXT(SOURCE!H2628,"????0"),"  ","")," ",""))   &amp;","&amp; IF(lookups!$J$2-3 &gt;= 0, REPT(" ",lookups!$J$2-3-5), "")&amp;
      SOURCE!I2628&amp;
" | "&amp; IF(lookups!$K$2-LEN(SOURCE!I2628) &gt;= 0, REPT(" ",lookups!$K$2-LEN(SOURCE!I2628)), "")&amp;
      SOURCE!J2628&amp;      IF(lookups!$L$2-LEN(SOURCE!J2628) &gt;= 0, REPT(" ",lookups!$L$2-LEN(SOURCE!J2628)), "")&amp;
" | "&amp; IF(lookups!$K$2-LEN(SOURCE!I2628) &gt;= 0, REPT(" ",lookups!$K$2-LEN(SOURCE!I2628)), "")&amp;
      SOURCE!K2628&amp;      IF(lookups!$L$2-LEN(SOURCE!K2628) &gt;= 0, REPT(" ",lookups!$M$2-LEN(SOURCE!K2628)), "")&amp;
" | "&amp; SOURCE!L2628&amp;      IF(lookups!$O$2-LEN(SOURCE!L2628) &gt;= 0, REPT(" ",lookups!$O$2-LEN(SOURCE!L2628)), "")&amp;
" | "&amp; SOURCE!M2628&amp;      IF(lookups!$P$2-LEN(SOURCE!M2628) &gt;= 0, REPT(" ",lookups!$P$2-LEN(SOURCE!M2628)), "")&amp;
      "},"&amp;IF(SOURCE!O2628&lt;&gt;"",""&amp;SOURCE!O2628,"")
 )
)
)</f>
        <v/>
      </c>
    </row>
    <row r="2592" spans="1:1" hidden="1">
      <c r="A2592" s="80" t="str">
        <f>IF(AND(OR(SOURCE!A2629="",ISBLANK(SOURCE!A2629)),SOURCE!B2629&gt;0),IF(ISBLANK(SOURCE!C2629),"",SOURCE!C2629),
IF(SOURCE!B2629&lt;0,VLOOKUP(SOURCE!B2629,lookups!A$1:B$25,2,0),
  IF(ISBLANK(SOURCE!B2629),
    "",
    "/* "&amp;TEXT(SOURCE!B2629,"???0")&amp;" *"&amp;
      SOURCE!C2629&amp;", "&amp; IF(lookups!$E$2-LEN(SOURCE!C2629) &gt;= 0, REPT(" ",lookups!$E$2-LEN(SOURCE!C2629)), "")&amp;
      SOURCE!D2629&amp;", "&amp; IF(lookups!$F$2-LEN(SOURCE!D2629) &gt;= 0, REPT(" ",lookups!$F$2-LEN(SOURCE!D2629)), "")&amp;
      SOURCE!E2629&amp;", "&amp; IF(lookups!$G$2-LEN(SOURCE!E2629) &gt;=0, REPT(" ",lookups!$G$2-LEN(SOURCE!E2629)), "")&amp;
      SOURCE!F2629&amp;", "&amp; IF(lookups!$H$2-LEN(SOURCE!F2629) &gt;= 0, REPT(" ",lookups!$H$2-LEN(SOURCE!F2629)+2), "")&amp;"("&amp;
      SUBSTITUTE(TEXT(SOURCE!G2629,"??0"),"  ","")&amp;" &lt;&lt; TAM_MAX_BITS) |"&amp; IF(lookups!$I$2-3 &gt;= 0, REPT(" ",MAX(1,lookups!$I$2-5+4+1-1-LEN(  IF(ISTEXT(SOURCE!H2629),SOURCE!H2629,  SUBSTITUTE(SUBSTITUTE(TEXT(SOURCE!H2629,"????0"),"  ","")," ",""))   ))), "")&amp;
       IF(ISTEXT(SOURCE!H2629),SOURCE!H2629, SUBSTITUTE(SUBSTITUTE(TEXT(SOURCE!H2629,"????0"),"  ","")," ",""))   &amp;","&amp; IF(lookups!$J$2-3 &gt;= 0, REPT(" ",lookups!$J$2-3-5), "")&amp;
      SOURCE!I2629&amp;
" | "&amp; IF(lookups!$K$2-LEN(SOURCE!I2629) &gt;= 0, REPT(" ",lookups!$K$2-LEN(SOURCE!I2629)), "")&amp;
      SOURCE!J2629&amp;      IF(lookups!$L$2-LEN(SOURCE!J2629) &gt;= 0, REPT(" ",lookups!$L$2-LEN(SOURCE!J2629)), "")&amp;
" | "&amp; IF(lookups!$K$2-LEN(SOURCE!I2629) &gt;= 0, REPT(" ",lookups!$K$2-LEN(SOURCE!I2629)), "")&amp;
      SOURCE!K2629&amp;      IF(lookups!$L$2-LEN(SOURCE!K2629) &gt;= 0, REPT(" ",lookups!$M$2-LEN(SOURCE!K2629)), "")&amp;
" | "&amp; SOURCE!L2629&amp;      IF(lookups!$O$2-LEN(SOURCE!L2629) &gt;= 0, REPT(" ",lookups!$O$2-LEN(SOURCE!L2629)), "")&amp;
" | "&amp; SOURCE!M2629&amp;      IF(lookups!$P$2-LEN(SOURCE!M2629) &gt;= 0, REPT(" ",lookups!$P$2-LEN(SOURCE!M2629)), "")&amp;
      "},"&amp;IF(SOURCE!O2629&lt;&gt;"",""&amp;SOURCE!O2629,"")
 )
)
)</f>
        <v/>
      </c>
    </row>
    <row r="2593" spans="1:1" hidden="1">
      <c r="A2593" s="80" t="str">
        <f>IF(AND(OR(SOURCE!A2630="",ISBLANK(SOURCE!A2630)),SOURCE!B2630&gt;0),IF(ISBLANK(SOURCE!C2630),"",SOURCE!C2630),
IF(SOURCE!B2630&lt;0,VLOOKUP(SOURCE!B2630,lookups!A$1:B$25,2,0),
  IF(ISBLANK(SOURCE!B2630),
    "",
    "/* "&amp;TEXT(SOURCE!B2630,"???0")&amp;" *"&amp;
      SOURCE!C2630&amp;", "&amp; IF(lookups!$E$2-LEN(SOURCE!C2630) &gt;= 0, REPT(" ",lookups!$E$2-LEN(SOURCE!C2630)), "")&amp;
      SOURCE!D2630&amp;", "&amp; IF(lookups!$F$2-LEN(SOURCE!D2630) &gt;= 0, REPT(" ",lookups!$F$2-LEN(SOURCE!D2630)), "")&amp;
      SOURCE!E2630&amp;", "&amp; IF(lookups!$G$2-LEN(SOURCE!E2630) &gt;=0, REPT(" ",lookups!$G$2-LEN(SOURCE!E2630)), "")&amp;
      SOURCE!F2630&amp;", "&amp; IF(lookups!$H$2-LEN(SOURCE!F2630) &gt;= 0, REPT(" ",lookups!$H$2-LEN(SOURCE!F2630)+2), "")&amp;"("&amp;
      SUBSTITUTE(TEXT(SOURCE!G2630,"??0"),"  ","")&amp;" &lt;&lt; TAM_MAX_BITS) |"&amp; IF(lookups!$I$2-3 &gt;= 0, REPT(" ",MAX(1,lookups!$I$2-5+4+1-1-LEN(  IF(ISTEXT(SOURCE!H2630),SOURCE!H2630,  SUBSTITUTE(SUBSTITUTE(TEXT(SOURCE!H2630,"????0"),"  ","")," ",""))   ))), "")&amp;
       IF(ISTEXT(SOURCE!H2630),SOURCE!H2630, SUBSTITUTE(SUBSTITUTE(TEXT(SOURCE!H2630,"????0"),"  ","")," ",""))   &amp;","&amp; IF(lookups!$J$2-3 &gt;= 0, REPT(" ",lookups!$J$2-3-5), "")&amp;
      SOURCE!I2630&amp;
" | "&amp; IF(lookups!$K$2-LEN(SOURCE!I2630) &gt;= 0, REPT(" ",lookups!$K$2-LEN(SOURCE!I2630)), "")&amp;
      SOURCE!J2630&amp;      IF(lookups!$L$2-LEN(SOURCE!J2630) &gt;= 0, REPT(" ",lookups!$L$2-LEN(SOURCE!J2630)), "")&amp;
" | "&amp; IF(lookups!$K$2-LEN(SOURCE!I2630) &gt;= 0, REPT(" ",lookups!$K$2-LEN(SOURCE!I2630)), "")&amp;
      SOURCE!K2630&amp;      IF(lookups!$L$2-LEN(SOURCE!K2630) &gt;= 0, REPT(" ",lookups!$M$2-LEN(SOURCE!K2630)), "")&amp;
" | "&amp; SOURCE!L2630&amp;      IF(lookups!$O$2-LEN(SOURCE!L2630) &gt;= 0, REPT(" ",lookups!$O$2-LEN(SOURCE!L2630)), "")&amp;
" | "&amp; SOURCE!M2630&amp;      IF(lookups!$P$2-LEN(SOURCE!M2630) &gt;= 0, REPT(" ",lookups!$P$2-LEN(SOURCE!M2630)), "")&amp;
      "},"&amp;IF(SOURCE!O2630&lt;&gt;"",""&amp;SOURCE!O2630,"")
 )
)
)</f>
        <v/>
      </c>
    </row>
    <row r="2594" spans="1:1" hidden="1">
      <c r="A2594" s="80" t="str">
        <f>IF(AND(OR(SOURCE!A2631="",ISBLANK(SOURCE!A2631)),SOURCE!B2631&gt;0),IF(ISBLANK(SOURCE!C2631),"",SOURCE!C2631),
IF(SOURCE!B2631&lt;0,VLOOKUP(SOURCE!B2631,lookups!A$1:B$25,2,0),
  IF(ISBLANK(SOURCE!B2631),
    "",
    "/* "&amp;TEXT(SOURCE!B2631,"???0")&amp;" *"&amp;
      SOURCE!C2631&amp;", "&amp; IF(lookups!$E$2-LEN(SOURCE!C2631) &gt;= 0, REPT(" ",lookups!$E$2-LEN(SOURCE!C2631)), "")&amp;
      SOURCE!D2631&amp;", "&amp; IF(lookups!$F$2-LEN(SOURCE!D2631) &gt;= 0, REPT(" ",lookups!$F$2-LEN(SOURCE!D2631)), "")&amp;
      SOURCE!E2631&amp;", "&amp; IF(lookups!$G$2-LEN(SOURCE!E2631) &gt;=0, REPT(" ",lookups!$G$2-LEN(SOURCE!E2631)), "")&amp;
      SOURCE!F2631&amp;", "&amp; IF(lookups!$H$2-LEN(SOURCE!F2631) &gt;= 0, REPT(" ",lookups!$H$2-LEN(SOURCE!F2631)+2), "")&amp;"("&amp;
      SUBSTITUTE(TEXT(SOURCE!G2631,"??0"),"  ","")&amp;" &lt;&lt; TAM_MAX_BITS) |"&amp; IF(lookups!$I$2-3 &gt;= 0, REPT(" ",MAX(1,lookups!$I$2-5+4+1-1-LEN(  IF(ISTEXT(SOURCE!H2631),SOURCE!H2631,  SUBSTITUTE(SUBSTITUTE(TEXT(SOURCE!H2631,"????0"),"  ","")," ",""))   ))), "")&amp;
       IF(ISTEXT(SOURCE!H2631),SOURCE!H2631, SUBSTITUTE(SUBSTITUTE(TEXT(SOURCE!H2631,"????0"),"  ","")," ",""))   &amp;","&amp; IF(lookups!$J$2-3 &gt;= 0, REPT(" ",lookups!$J$2-3-5), "")&amp;
      SOURCE!I2631&amp;
" | "&amp; IF(lookups!$K$2-LEN(SOURCE!I2631) &gt;= 0, REPT(" ",lookups!$K$2-LEN(SOURCE!I2631)), "")&amp;
      SOURCE!J2631&amp;      IF(lookups!$L$2-LEN(SOURCE!J2631) &gt;= 0, REPT(" ",lookups!$L$2-LEN(SOURCE!J2631)), "")&amp;
" | "&amp; IF(lookups!$K$2-LEN(SOURCE!I2631) &gt;= 0, REPT(" ",lookups!$K$2-LEN(SOURCE!I2631)), "")&amp;
      SOURCE!K2631&amp;      IF(lookups!$L$2-LEN(SOURCE!K2631) &gt;= 0, REPT(" ",lookups!$M$2-LEN(SOURCE!K2631)), "")&amp;
" | "&amp; SOURCE!L2631&amp;      IF(lookups!$O$2-LEN(SOURCE!L2631) &gt;= 0, REPT(" ",lookups!$O$2-LEN(SOURCE!L2631)), "")&amp;
" | "&amp; SOURCE!M2631&amp;      IF(lookups!$P$2-LEN(SOURCE!M2631) &gt;= 0, REPT(" ",lookups!$P$2-LEN(SOURCE!M2631)), "")&amp;
      "},"&amp;IF(SOURCE!O2631&lt;&gt;"",""&amp;SOURCE!O2631,"")
 )
)
)</f>
        <v/>
      </c>
    </row>
    <row r="2595" spans="1:1" hidden="1">
      <c r="A2595" s="80" t="str">
        <f>IF(AND(OR(SOURCE!A2632="",ISBLANK(SOURCE!A2632)),SOURCE!B2632&gt;0),IF(ISBLANK(SOURCE!C2632),"",SOURCE!C2632),
IF(SOURCE!B2632&lt;0,VLOOKUP(SOURCE!B2632,lookups!A$1:B$25,2,0),
  IF(ISBLANK(SOURCE!B2632),
    "",
    "/* "&amp;TEXT(SOURCE!B2632,"???0")&amp;" *"&amp;
      SOURCE!C2632&amp;", "&amp; IF(lookups!$E$2-LEN(SOURCE!C2632) &gt;= 0, REPT(" ",lookups!$E$2-LEN(SOURCE!C2632)), "")&amp;
      SOURCE!D2632&amp;", "&amp; IF(lookups!$F$2-LEN(SOURCE!D2632) &gt;= 0, REPT(" ",lookups!$F$2-LEN(SOURCE!D2632)), "")&amp;
      SOURCE!E2632&amp;", "&amp; IF(lookups!$G$2-LEN(SOURCE!E2632) &gt;=0, REPT(" ",lookups!$G$2-LEN(SOURCE!E2632)), "")&amp;
      SOURCE!F2632&amp;", "&amp; IF(lookups!$H$2-LEN(SOURCE!F2632) &gt;= 0, REPT(" ",lookups!$H$2-LEN(SOURCE!F2632)+2), "")&amp;"("&amp;
      SUBSTITUTE(TEXT(SOURCE!G2632,"??0"),"  ","")&amp;" &lt;&lt; TAM_MAX_BITS) |"&amp; IF(lookups!$I$2-3 &gt;= 0, REPT(" ",MAX(1,lookups!$I$2-5+4+1-1-LEN(  IF(ISTEXT(SOURCE!H2632),SOURCE!H2632,  SUBSTITUTE(SUBSTITUTE(TEXT(SOURCE!H2632,"????0"),"  ","")," ",""))   ))), "")&amp;
       IF(ISTEXT(SOURCE!H2632),SOURCE!H2632, SUBSTITUTE(SUBSTITUTE(TEXT(SOURCE!H2632,"????0"),"  ","")," ",""))   &amp;","&amp; IF(lookups!$J$2-3 &gt;= 0, REPT(" ",lookups!$J$2-3-5), "")&amp;
      SOURCE!I2632&amp;
" | "&amp; IF(lookups!$K$2-LEN(SOURCE!I2632) &gt;= 0, REPT(" ",lookups!$K$2-LEN(SOURCE!I2632)), "")&amp;
      SOURCE!J2632&amp;      IF(lookups!$L$2-LEN(SOURCE!J2632) &gt;= 0, REPT(" ",lookups!$L$2-LEN(SOURCE!J2632)), "")&amp;
" | "&amp; IF(lookups!$K$2-LEN(SOURCE!I2632) &gt;= 0, REPT(" ",lookups!$K$2-LEN(SOURCE!I2632)), "")&amp;
      SOURCE!K2632&amp;      IF(lookups!$L$2-LEN(SOURCE!K2632) &gt;= 0, REPT(" ",lookups!$M$2-LEN(SOURCE!K2632)), "")&amp;
" | "&amp; SOURCE!L2632&amp;      IF(lookups!$O$2-LEN(SOURCE!L2632) &gt;= 0, REPT(" ",lookups!$O$2-LEN(SOURCE!L2632)), "")&amp;
" | "&amp; SOURCE!M2632&amp;      IF(lookups!$P$2-LEN(SOURCE!M2632) &gt;= 0, REPT(" ",lookups!$P$2-LEN(SOURCE!M2632)), "")&amp;
      "},"&amp;IF(SOURCE!O2632&lt;&gt;"",""&amp;SOURCE!O2632,"")
 )
)
)</f>
        <v/>
      </c>
    </row>
    <row r="2596" spans="1:1" hidden="1">
      <c r="A2596" s="80" t="str">
        <f>IF(AND(OR(SOURCE!A2633="",ISBLANK(SOURCE!A2633)),SOURCE!B2633&gt;0),IF(ISBLANK(SOURCE!C2633),"",SOURCE!C2633),
IF(SOURCE!B2633&lt;0,VLOOKUP(SOURCE!B2633,lookups!A$1:B$25,2,0),
  IF(ISBLANK(SOURCE!B2633),
    "",
    "/* "&amp;TEXT(SOURCE!B2633,"???0")&amp;" *"&amp;
      SOURCE!C2633&amp;", "&amp; IF(lookups!$E$2-LEN(SOURCE!C2633) &gt;= 0, REPT(" ",lookups!$E$2-LEN(SOURCE!C2633)), "")&amp;
      SOURCE!D2633&amp;", "&amp; IF(lookups!$F$2-LEN(SOURCE!D2633) &gt;= 0, REPT(" ",lookups!$F$2-LEN(SOURCE!D2633)), "")&amp;
      SOURCE!E2633&amp;", "&amp; IF(lookups!$G$2-LEN(SOURCE!E2633) &gt;=0, REPT(" ",lookups!$G$2-LEN(SOURCE!E2633)), "")&amp;
      SOURCE!F2633&amp;", "&amp; IF(lookups!$H$2-LEN(SOURCE!F2633) &gt;= 0, REPT(" ",lookups!$H$2-LEN(SOURCE!F2633)+2), "")&amp;"("&amp;
      SUBSTITUTE(TEXT(SOURCE!G2633,"??0"),"  ","")&amp;" &lt;&lt; TAM_MAX_BITS) |"&amp; IF(lookups!$I$2-3 &gt;= 0, REPT(" ",MAX(1,lookups!$I$2-5+4+1-1-LEN(  IF(ISTEXT(SOURCE!H2633),SOURCE!H2633,  SUBSTITUTE(SUBSTITUTE(TEXT(SOURCE!H2633,"????0"),"  ","")," ",""))   ))), "")&amp;
       IF(ISTEXT(SOURCE!H2633),SOURCE!H2633, SUBSTITUTE(SUBSTITUTE(TEXT(SOURCE!H2633,"????0"),"  ","")," ",""))   &amp;","&amp; IF(lookups!$J$2-3 &gt;= 0, REPT(" ",lookups!$J$2-3-5), "")&amp;
      SOURCE!I2633&amp;
" | "&amp; IF(lookups!$K$2-LEN(SOURCE!I2633) &gt;= 0, REPT(" ",lookups!$K$2-LEN(SOURCE!I2633)), "")&amp;
      SOURCE!J2633&amp;      IF(lookups!$L$2-LEN(SOURCE!J2633) &gt;= 0, REPT(" ",lookups!$L$2-LEN(SOURCE!J2633)), "")&amp;
" | "&amp; IF(lookups!$K$2-LEN(SOURCE!I2633) &gt;= 0, REPT(" ",lookups!$K$2-LEN(SOURCE!I2633)), "")&amp;
      SOURCE!K2633&amp;      IF(lookups!$L$2-LEN(SOURCE!K2633) &gt;= 0, REPT(" ",lookups!$M$2-LEN(SOURCE!K2633)), "")&amp;
" | "&amp; SOURCE!L2633&amp;      IF(lookups!$O$2-LEN(SOURCE!L2633) &gt;= 0, REPT(" ",lookups!$O$2-LEN(SOURCE!L2633)), "")&amp;
" | "&amp; SOURCE!M2633&amp;      IF(lookups!$P$2-LEN(SOURCE!M2633) &gt;= 0, REPT(" ",lookups!$P$2-LEN(SOURCE!M2633)), "")&amp;
      "},"&amp;IF(SOURCE!O2633&lt;&gt;"",""&amp;SOURCE!O2633,"")
 )
)
)</f>
        <v/>
      </c>
    </row>
    <row r="2597" spans="1:1" hidden="1">
      <c r="A2597" s="80" t="str">
        <f>IF(AND(OR(SOURCE!A2634="",ISBLANK(SOURCE!A2634)),SOURCE!B2634&gt;0),IF(ISBLANK(SOURCE!C2634),"",SOURCE!C2634),
IF(SOURCE!B2634&lt;0,VLOOKUP(SOURCE!B2634,lookups!A$1:B$25,2,0),
  IF(ISBLANK(SOURCE!B2634),
    "",
    "/* "&amp;TEXT(SOURCE!B2634,"???0")&amp;" *"&amp;
      SOURCE!C2634&amp;", "&amp; IF(lookups!$E$2-LEN(SOURCE!C2634) &gt;= 0, REPT(" ",lookups!$E$2-LEN(SOURCE!C2634)), "")&amp;
      SOURCE!D2634&amp;", "&amp; IF(lookups!$F$2-LEN(SOURCE!D2634) &gt;= 0, REPT(" ",lookups!$F$2-LEN(SOURCE!D2634)), "")&amp;
      SOURCE!E2634&amp;", "&amp; IF(lookups!$G$2-LEN(SOURCE!E2634) &gt;=0, REPT(" ",lookups!$G$2-LEN(SOURCE!E2634)), "")&amp;
      SOURCE!F2634&amp;", "&amp; IF(lookups!$H$2-LEN(SOURCE!F2634) &gt;= 0, REPT(" ",lookups!$H$2-LEN(SOURCE!F2634)+2), "")&amp;"("&amp;
      SUBSTITUTE(TEXT(SOURCE!G2634,"??0"),"  ","")&amp;" &lt;&lt; TAM_MAX_BITS) |"&amp; IF(lookups!$I$2-3 &gt;= 0, REPT(" ",MAX(1,lookups!$I$2-5+4+1-1-LEN(  IF(ISTEXT(SOURCE!H2634),SOURCE!H2634,  SUBSTITUTE(SUBSTITUTE(TEXT(SOURCE!H2634,"????0"),"  ","")," ",""))   ))), "")&amp;
       IF(ISTEXT(SOURCE!H2634),SOURCE!H2634, SUBSTITUTE(SUBSTITUTE(TEXT(SOURCE!H2634,"????0"),"  ","")," ",""))   &amp;","&amp; IF(lookups!$J$2-3 &gt;= 0, REPT(" ",lookups!$J$2-3-5), "")&amp;
      SOURCE!I2634&amp;
" | "&amp; IF(lookups!$K$2-LEN(SOURCE!I2634) &gt;= 0, REPT(" ",lookups!$K$2-LEN(SOURCE!I2634)), "")&amp;
      SOURCE!J2634&amp;      IF(lookups!$L$2-LEN(SOURCE!J2634) &gt;= 0, REPT(" ",lookups!$L$2-LEN(SOURCE!J2634)), "")&amp;
" | "&amp; IF(lookups!$K$2-LEN(SOURCE!I2634) &gt;= 0, REPT(" ",lookups!$K$2-LEN(SOURCE!I2634)), "")&amp;
      SOURCE!K2634&amp;      IF(lookups!$L$2-LEN(SOURCE!K2634) &gt;= 0, REPT(" ",lookups!$M$2-LEN(SOURCE!K2634)), "")&amp;
" | "&amp; SOURCE!L2634&amp;      IF(lookups!$O$2-LEN(SOURCE!L2634) &gt;= 0, REPT(" ",lookups!$O$2-LEN(SOURCE!L2634)), "")&amp;
" | "&amp; SOURCE!M2634&amp;      IF(lookups!$P$2-LEN(SOURCE!M2634) &gt;= 0, REPT(" ",lookups!$P$2-LEN(SOURCE!M2634)), "")&amp;
      "},"&amp;IF(SOURCE!O2634&lt;&gt;"",""&amp;SOURCE!O2634,"")
 )
)
)</f>
        <v/>
      </c>
    </row>
    <row r="2598" spans="1:1" hidden="1">
      <c r="A2598" s="80" t="str">
        <f>IF(AND(OR(SOURCE!A2635="",ISBLANK(SOURCE!A2635)),SOURCE!B2635&gt;0),IF(ISBLANK(SOURCE!C2635),"",SOURCE!C2635),
IF(SOURCE!B2635&lt;0,VLOOKUP(SOURCE!B2635,lookups!A$1:B$25,2,0),
  IF(ISBLANK(SOURCE!B2635),
    "",
    "/* "&amp;TEXT(SOURCE!B2635,"???0")&amp;" *"&amp;
      SOURCE!C2635&amp;", "&amp; IF(lookups!$E$2-LEN(SOURCE!C2635) &gt;= 0, REPT(" ",lookups!$E$2-LEN(SOURCE!C2635)), "")&amp;
      SOURCE!D2635&amp;", "&amp; IF(lookups!$F$2-LEN(SOURCE!D2635) &gt;= 0, REPT(" ",lookups!$F$2-LEN(SOURCE!D2635)), "")&amp;
      SOURCE!E2635&amp;", "&amp; IF(lookups!$G$2-LEN(SOURCE!E2635) &gt;=0, REPT(" ",lookups!$G$2-LEN(SOURCE!E2635)), "")&amp;
      SOURCE!F2635&amp;", "&amp; IF(lookups!$H$2-LEN(SOURCE!F2635) &gt;= 0, REPT(" ",lookups!$H$2-LEN(SOURCE!F2635)+2), "")&amp;"("&amp;
      SUBSTITUTE(TEXT(SOURCE!G2635,"??0"),"  ","")&amp;" &lt;&lt; TAM_MAX_BITS) |"&amp; IF(lookups!$I$2-3 &gt;= 0, REPT(" ",MAX(1,lookups!$I$2-5+4+1-1-LEN(  IF(ISTEXT(SOURCE!H2635),SOURCE!H2635,  SUBSTITUTE(SUBSTITUTE(TEXT(SOURCE!H2635,"????0"),"  ","")," ",""))   ))), "")&amp;
       IF(ISTEXT(SOURCE!H2635),SOURCE!H2635, SUBSTITUTE(SUBSTITUTE(TEXT(SOURCE!H2635,"????0"),"  ","")," ",""))   &amp;","&amp; IF(lookups!$J$2-3 &gt;= 0, REPT(" ",lookups!$J$2-3-5), "")&amp;
      SOURCE!I2635&amp;
" | "&amp; IF(lookups!$K$2-LEN(SOURCE!I2635) &gt;= 0, REPT(" ",lookups!$K$2-LEN(SOURCE!I2635)), "")&amp;
      SOURCE!J2635&amp;      IF(lookups!$L$2-LEN(SOURCE!J2635) &gt;= 0, REPT(" ",lookups!$L$2-LEN(SOURCE!J2635)), "")&amp;
" | "&amp; IF(lookups!$K$2-LEN(SOURCE!I2635) &gt;= 0, REPT(" ",lookups!$K$2-LEN(SOURCE!I2635)), "")&amp;
      SOURCE!K2635&amp;      IF(lookups!$L$2-LEN(SOURCE!K2635) &gt;= 0, REPT(" ",lookups!$M$2-LEN(SOURCE!K2635)), "")&amp;
" | "&amp; SOURCE!L2635&amp;      IF(lookups!$O$2-LEN(SOURCE!L2635) &gt;= 0, REPT(" ",lookups!$O$2-LEN(SOURCE!L2635)), "")&amp;
" | "&amp; SOURCE!M2635&amp;      IF(lookups!$P$2-LEN(SOURCE!M2635) &gt;= 0, REPT(" ",lookups!$P$2-LEN(SOURCE!M2635)), "")&amp;
      "},"&amp;IF(SOURCE!O2635&lt;&gt;"",""&amp;SOURCE!O2635,"")
 )
)
)</f>
        <v/>
      </c>
    </row>
    <row r="2599" spans="1:1" hidden="1">
      <c r="A2599" s="80" t="str">
        <f>IF(AND(OR(SOURCE!A2636="",ISBLANK(SOURCE!A2636)),SOURCE!B2636&gt;0),IF(ISBLANK(SOURCE!C2636),"",SOURCE!C2636),
IF(SOURCE!B2636&lt;0,VLOOKUP(SOURCE!B2636,lookups!A$1:B$25,2,0),
  IF(ISBLANK(SOURCE!B2636),
    "",
    "/* "&amp;TEXT(SOURCE!B2636,"???0")&amp;" *"&amp;
      SOURCE!C2636&amp;", "&amp; IF(lookups!$E$2-LEN(SOURCE!C2636) &gt;= 0, REPT(" ",lookups!$E$2-LEN(SOURCE!C2636)), "")&amp;
      SOURCE!D2636&amp;", "&amp; IF(lookups!$F$2-LEN(SOURCE!D2636) &gt;= 0, REPT(" ",lookups!$F$2-LEN(SOURCE!D2636)), "")&amp;
      SOURCE!E2636&amp;", "&amp; IF(lookups!$G$2-LEN(SOURCE!E2636) &gt;=0, REPT(" ",lookups!$G$2-LEN(SOURCE!E2636)), "")&amp;
      SOURCE!F2636&amp;", "&amp; IF(lookups!$H$2-LEN(SOURCE!F2636) &gt;= 0, REPT(" ",lookups!$H$2-LEN(SOURCE!F2636)+2), "")&amp;"("&amp;
      SUBSTITUTE(TEXT(SOURCE!G2636,"??0"),"  ","")&amp;" &lt;&lt; TAM_MAX_BITS) |"&amp; IF(lookups!$I$2-3 &gt;= 0, REPT(" ",MAX(1,lookups!$I$2-5+4+1-1-LEN(  IF(ISTEXT(SOURCE!H2636),SOURCE!H2636,  SUBSTITUTE(SUBSTITUTE(TEXT(SOURCE!H2636,"????0"),"  ","")," ",""))   ))), "")&amp;
       IF(ISTEXT(SOURCE!H2636),SOURCE!H2636, SUBSTITUTE(SUBSTITUTE(TEXT(SOURCE!H2636,"????0"),"  ","")," ",""))   &amp;","&amp; IF(lookups!$J$2-3 &gt;= 0, REPT(" ",lookups!$J$2-3-5), "")&amp;
      SOURCE!I2636&amp;
" | "&amp; IF(lookups!$K$2-LEN(SOURCE!I2636) &gt;= 0, REPT(" ",lookups!$K$2-LEN(SOURCE!I2636)), "")&amp;
      SOURCE!J2636&amp;      IF(lookups!$L$2-LEN(SOURCE!J2636) &gt;= 0, REPT(" ",lookups!$L$2-LEN(SOURCE!J2636)), "")&amp;
" | "&amp; IF(lookups!$K$2-LEN(SOURCE!I2636) &gt;= 0, REPT(" ",lookups!$K$2-LEN(SOURCE!I2636)), "")&amp;
      SOURCE!K2636&amp;      IF(lookups!$L$2-LEN(SOURCE!K2636) &gt;= 0, REPT(" ",lookups!$M$2-LEN(SOURCE!K2636)), "")&amp;
" | "&amp; SOURCE!L2636&amp;      IF(lookups!$O$2-LEN(SOURCE!L2636) &gt;= 0, REPT(" ",lookups!$O$2-LEN(SOURCE!L2636)), "")&amp;
" | "&amp; SOURCE!M2636&amp;      IF(lookups!$P$2-LEN(SOURCE!M2636) &gt;= 0, REPT(" ",lookups!$P$2-LEN(SOURCE!M2636)), "")&amp;
      "},"&amp;IF(SOURCE!O2636&lt;&gt;"",""&amp;SOURCE!O2636,"")
 )
)
)</f>
        <v/>
      </c>
    </row>
    <row r="2600" spans="1:1" hidden="1">
      <c r="A2600" s="80" t="str">
        <f>IF(AND(OR(SOURCE!A2637="",ISBLANK(SOURCE!A2637)),SOURCE!B2637&gt;0),IF(ISBLANK(SOURCE!C2637),"",SOURCE!C2637),
IF(SOURCE!B2637&lt;0,VLOOKUP(SOURCE!B2637,lookups!A$1:B$25,2,0),
  IF(ISBLANK(SOURCE!B2637),
    "",
    "/* "&amp;TEXT(SOURCE!B2637,"???0")&amp;" *"&amp;
      SOURCE!C2637&amp;", "&amp; IF(lookups!$E$2-LEN(SOURCE!C2637) &gt;= 0, REPT(" ",lookups!$E$2-LEN(SOURCE!C2637)), "")&amp;
      SOURCE!D2637&amp;", "&amp; IF(lookups!$F$2-LEN(SOURCE!D2637) &gt;= 0, REPT(" ",lookups!$F$2-LEN(SOURCE!D2637)), "")&amp;
      SOURCE!E2637&amp;", "&amp; IF(lookups!$G$2-LEN(SOURCE!E2637) &gt;=0, REPT(" ",lookups!$G$2-LEN(SOURCE!E2637)), "")&amp;
      SOURCE!F2637&amp;", "&amp; IF(lookups!$H$2-LEN(SOURCE!F2637) &gt;= 0, REPT(" ",lookups!$H$2-LEN(SOURCE!F2637)+2), "")&amp;"("&amp;
      SUBSTITUTE(TEXT(SOURCE!G2637,"??0"),"  ","")&amp;" &lt;&lt; TAM_MAX_BITS) |"&amp; IF(lookups!$I$2-3 &gt;= 0, REPT(" ",MAX(1,lookups!$I$2-5+4+1-1-LEN(  IF(ISTEXT(SOURCE!H2637),SOURCE!H2637,  SUBSTITUTE(SUBSTITUTE(TEXT(SOURCE!H2637,"????0"),"  ","")," ",""))   ))), "")&amp;
       IF(ISTEXT(SOURCE!H2637),SOURCE!H2637, SUBSTITUTE(SUBSTITUTE(TEXT(SOURCE!H2637,"????0"),"  ","")," ",""))   &amp;","&amp; IF(lookups!$J$2-3 &gt;= 0, REPT(" ",lookups!$J$2-3-5), "")&amp;
      SOURCE!I2637&amp;
" | "&amp; IF(lookups!$K$2-LEN(SOURCE!I2637) &gt;= 0, REPT(" ",lookups!$K$2-LEN(SOURCE!I2637)), "")&amp;
      SOURCE!J2637&amp;      IF(lookups!$L$2-LEN(SOURCE!J2637) &gt;= 0, REPT(" ",lookups!$L$2-LEN(SOURCE!J2637)), "")&amp;
" | "&amp; IF(lookups!$K$2-LEN(SOURCE!I2637) &gt;= 0, REPT(" ",lookups!$K$2-LEN(SOURCE!I2637)), "")&amp;
      SOURCE!K2637&amp;      IF(lookups!$L$2-LEN(SOURCE!K2637) &gt;= 0, REPT(" ",lookups!$M$2-LEN(SOURCE!K2637)), "")&amp;
" | "&amp; SOURCE!L2637&amp;      IF(lookups!$O$2-LEN(SOURCE!L2637) &gt;= 0, REPT(" ",lookups!$O$2-LEN(SOURCE!L2637)), "")&amp;
" | "&amp; SOURCE!M2637&amp;      IF(lookups!$P$2-LEN(SOURCE!M2637) &gt;= 0, REPT(" ",lookups!$P$2-LEN(SOURCE!M2637)), "")&amp;
      "},"&amp;IF(SOURCE!O2637&lt;&gt;"",""&amp;SOURCE!O2637,"")
 )
)
)</f>
        <v/>
      </c>
    </row>
    <row r="2601" spans="1:1" hidden="1">
      <c r="A2601" s="80" t="str">
        <f>IF(AND(OR(SOURCE!A2638="",ISBLANK(SOURCE!A2638)),SOURCE!B2638&gt;0),IF(ISBLANK(SOURCE!C2638),"",SOURCE!C2638),
IF(SOURCE!B2638&lt;0,VLOOKUP(SOURCE!B2638,lookups!A$1:B$25,2,0),
  IF(ISBLANK(SOURCE!B2638),
    "",
    "/* "&amp;TEXT(SOURCE!B2638,"???0")&amp;" *"&amp;
      SOURCE!C2638&amp;", "&amp; IF(lookups!$E$2-LEN(SOURCE!C2638) &gt;= 0, REPT(" ",lookups!$E$2-LEN(SOURCE!C2638)), "")&amp;
      SOURCE!D2638&amp;", "&amp; IF(lookups!$F$2-LEN(SOURCE!D2638) &gt;= 0, REPT(" ",lookups!$F$2-LEN(SOURCE!D2638)), "")&amp;
      SOURCE!E2638&amp;", "&amp; IF(lookups!$G$2-LEN(SOURCE!E2638) &gt;=0, REPT(" ",lookups!$G$2-LEN(SOURCE!E2638)), "")&amp;
      SOURCE!F2638&amp;", "&amp; IF(lookups!$H$2-LEN(SOURCE!F2638) &gt;= 0, REPT(" ",lookups!$H$2-LEN(SOURCE!F2638)+2), "")&amp;"("&amp;
      SUBSTITUTE(TEXT(SOURCE!G2638,"??0"),"  ","")&amp;" &lt;&lt; TAM_MAX_BITS) |"&amp; IF(lookups!$I$2-3 &gt;= 0, REPT(" ",MAX(1,lookups!$I$2-5+4+1-1-LEN(  IF(ISTEXT(SOURCE!H2638),SOURCE!H2638,  SUBSTITUTE(SUBSTITUTE(TEXT(SOURCE!H2638,"????0"),"  ","")," ",""))   ))), "")&amp;
       IF(ISTEXT(SOURCE!H2638),SOURCE!H2638, SUBSTITUTE(SUBSTITUTE(TEXT(SOURCE!H2638,"????0"),"  ","")," ",""))   &amp;","&amp; IF(lookups!$J$2-3 &gt;= 0, REPT(" ",lookups!$J$2-3-5), "")&amp;
      SOURCE!I2638&amp;
" | "&amp; IF(lookups!$K$2-LEN(SOURCE!I2638) &gt;= 0, REPT(" ",lookups!$K$2-LEN(SOURCE!I2638)), "")&amp;
      SOURCE!J2638&amp;      IF(lookups!$L$2-LEN(SOURCE!J2638) &gt;= 0, REPT(" ",lookups!$L$2-LEN(SOURCE!J2638)), "")&amp;
" | "&amp; IF(lookups!$K$2-LEN(SOURCE!I2638) &gt;= 0, REPT(" ",lookups!$K$2-LEN(SOURCE!I2638)), "")&amp;
      SOURCE!K2638&amp;      IF(lookups!$L$2-LEN(SOURCE!K2638) &gt;= 0, REPT(" ",lookups!$M$2-LEN(SOURCE!K2638)), "")&amp;
" | "&amp; SOURCE!L2638&amp;      IF(lookups!$O$2-LEN(SOURCE!L2638) &gt;= 0, REPT(" ",lookups!$O$2-LEN(SOURCE!L2638)), "")&amp;
" | "&amp; SOURCE!M2638&amp;      IF(lookups!$P$2-LEN(SOURCE!M2638) &gt;= 0, REPT(" ",lookups!$P$2-LEN(SOURCE!M2638)), "")&amp;
      "},"&amp;IF(SOURCE!O2638&lt;&gt;"",""&amp;SOURCE!O2638,"")
 )
)
)</f>
        <v/>
      </c>
    </row>
    <row r="2602" spans="1:1" hidden="1">
      <c r="A2602" s="80" t="str">
        <f>IF(AND(OR(SOURCE!A2639="",ISBLANK(SOURCE!A2639)),SOURCE!B2639&gt;0),IF(ISBLANK(SOURCE!C2639),"",SOURCE!C2639),
IF(SOURCE!B2639&lt;0,VLOOKUP(SOURCE!B2639,lookups!A$1:B$25,2,0),
  IF(ISBLANK(SOURCE!B2639),
    "",
    "/* "&amp;TEXT(SOURCE!B2639,"???0")&amp;" *"&amp;
      SOURCE!C2639&amp;", "&amp; IF(lookups!$E$2-LEN(SOURCE!C2639) &gt;= 0, REPT(" ",lookups!$E$2-LEN(SOURCE!C2639)), "")&amp;
      SOURCE!D2639&amp;", "&amp; IF(lookups!$F$2-LEN(SOURCE!D2639) &gt;= 0, REPT(" ",lookups!$F$2-LEN(SOURCE!D2639)), "")&amp;
      SOURCE!E2639&amp;", "&amp; IF(lookups!$G$2-LEN(SOURCE!E2639) &gt;=0, REPT(" ",lookups!$G$2-LEN(SOURCE!E2639)), "")&amp;
      SOURCE!F2639&amp;", "&amp; IF(lookups!$H$2-LEN(SOURCE!F2639) &gt;= 0, REPT(" ",lookups!$H$2-LEN(SOURCE!F2639)+2), "")&amp;"("&amp;
      SUBSTITUTE(TEXT(SOURCE!G2639,"??0"),"  ","")&amp;" &lt;&lt; TAM_MAX_BITS) |"&amp; IF(lookups!$I$2-3 &gt;= 0, REPT(" ",MAX(1,lookups!$I$2-5+4+1-1-LEN(  IF(ISTEXT(SOURCE!H2639),SOURCE!H2639,  SUBSTITUTE(SUBSTITUTE(TEXT(SOURCE!H2639,"????0"),"  ","")," ",""))   ))), "")&amp;
       IF(ISTEXT(SOURCE!H2639),SOURCE!H2639, SUBSTITUTE(SUBSTITUTE(TEXT(SOURCE!H2639,"????0"),"  ","")," ",""))   &amp;","&amp; IF(lookups!$J$2-3 &gt;= 0, REPT(" ",lookups!$J$2-3-5), "")&amp;
      SOURCE!I2639&amp;
" | "&amp; IF(lookups!$K$2-LEN(SOURCE!I2639) &gt;= 0, REPT(" ",lookups!$K$2-LEN(SOURCE!I2639)), "")&amp;
      SOURCE!J2639&amp;      IF(lookups!$L$2-LEN(SOURCE!J2639) &gt;= 0, REPT(" ",lookups!$L$2-LEN(SOURCE!J2639)), "")&amp;
" | "&amp; IF(lookups!$K$2-LEN(SOURCE!I2639) &gt;= 0, REPT(" ",lookups!$K$2-LEN(SOURCE!I2639)), "")&amp;
      SOURCE!K2639&amp;      IF(lookups!$L$2-LEN(SOURCE!K2639) &gt;= 0, REPT(" ",lookups!$M$2-LEN(SOURCE!K2639)), "")&amp;
" | "&amp; SOURCE!L2639&amp;      IF(lookups!$O$2-LEN(SOURCE!L2639) &gt;= 0, REPT(" ",lookups!$O$2-LEN(SOURCE!L2639)), "")&amp;
" | "&amp; SOURCE!M2639&amp;      IF(lookups!$P$2-LEN(SOURCE!M2639) &gt;= 0, REPT(" ",lookups!$P$2-LEN(SOURCE!M2639)), "")&amp;
      "},"&amp;IF(SOURCE!O2639&lt;&gt;"",""&amp;SOURCE!O2639,"")
 )
)
)</f>
        <v/>
      </c>
    </row>
    <row r="2603" spans="1:1" hidden="1">
      <c r="A2603" s="80" t="str">
        <f>IF(AND(OR(SOURCE!A2640="",ISBLANK(SOURCE!A2640)),SOURCE!B2640&gt;0),IF(ISBLANK(SOURCE!C2640),"",SOURCE!C2640),
IF(SOURCE!B2640&lt;0,VLOOKUP(SOURCE!B2640,lookups!A$1:B$25,2,0),
  IF(ISBLANK(SOURCE!B2640),
    "",
    "/* "&amp;TEXT(SOURCE!B2640,"???0")&amp;" *"&amp;
      SOURCE!C2640&amp;", "&amp; IF(lookups!$E$2-LEN(SOURCE!C2640) &gt;= 0, REPT(" ",lookups!$E$2-LEN(SOURCE!C2640)), "")&amp;
      SOURCE!D2640&amp;", "&amp; IF(lookups!$F$2-LEN(SOURCE!D2640) &gt;= 0, REPT(" ",lookups!$F$2-LEN(SOURCE!D2640)), "")&amp;
      SOURCE!E2640&amp;", "&amp; IF(lookups!$G$2-LEN(SOURCE!E2640) &gt;=0, REPT(" ",lookups!$G$2-LEN(SOURCE!E2640)), "")&amp;
      SOURCE!F2640&amp;", "&amp; IF(lookups!$H$2-LEN(SOURCE!F2640) &gt;= 0, REPT(" ",lookups!$H$2-LEN(SOURCE!F2640)+2), "")&amp;"("&amp;
      SUBSTITUTE(TEXT(SOURCE!G2640,"??0"),"  ","")&amp;" &lt;&lt; TAM_MAX_BITS) |"&amp; IF(lookups!$I$2-3 &gt;= 0, REPT(" ",MAX(1,lookups!$I$2-5+4+1-1-LEN(  IF(ISTEXT(SOURCE!H2640),SOURCE!H2640,  SUBSTITUTE(SUBSTITUTE(TEXT(SOURCE!H2640,"????0"),"  ","")," ",""))   ))), "")&amp;
       IF(ISTEXT(SOURCE!H2640),SOURCE!H2640, SUBSTITUTE(SUBSTITUTE(TEXT(SOURCE!H2640,"????0"),"  ","")," ",""))   &amp;","&amp; IF(lookups!$J$2-3 &gt;= 0, REPT(" ",lookups!$J$2-3-5), "")&amp;
      SOURCE!I2640&amp;
" | "&amp; IF(lookups!$K$2-LEN(SOURCE!I2640) &gt;= 0, REPT(" ",lookups!$K$2-LEN(SOURCE!I2640)), "")&amp;
      SOURCE!J2640&amp;      IF(lookups!$L$2-LEN(SOURCE!J2640) &gt;= 0, REPT(" ",lookups!$L$2-LEN(SOURCE!J2640)), "")&amp;
" | "&amp; IF(lookups!$K$2-LEN(SOURCE!I2640) &gt;= 0, REPT(" ",lookups!$K$2-LEN(SOURCE!I2640)), "")&amp;
      SOURCE!K2640&amp;      IF(lookups!$L$2-LEN(SOURCE!K2640) &gt;= 0, REPT(" ",lookups!$M$2-LEN(SOURCE!K2640)), "")&amp;
" | "&amp; SOURCE!L2640&amp;      IF(lookups!$O$2-LEN(SOURCE!L2640) &gt;= 0, REPT(" ",lookups!$O$2-LEN(SOURCE!L2640)), "")&amp;
" | "&amp; SOURCE!M2640&amp;      IF(lookups!$P$2-LEN(SOURCE!M2640) &gt;= 0, REPT(" ",lookups!$P$2-LEN(SOURCE!M2640)), "")&amp;
      "},"&amp;IF(SOURCE!O2640&lt;&gt;"",""&amp;SOURCE!O2640,"")
 )
)
)</f>
        <v/>
      </c>
    </row>
    <row r="2604" spans="1:1" hidden="1">
      <c r="A2604" s="80" t="str">
        <f>IF(AND(OR(SOURCE!A2641="",ISBLANK(SOURCE!A2641)),SOURCE!B2641&gt;0),IF(ISBLANK(SOURCE!C2641),"",SOURCE!C2641),
IF(SOURCE!B2641&lt;0,VLOOKUP(SOURCE!B2641,lookups!A$1:B$25,2,0),
  IF(ISBLANK(SOURCE!B2641),
    "",
    "/* "&amp;TEXT(SOURCE!B2641,"???0")&amp;" *"&amp;
      SOURCE!C2641&amp;", "&amp; IF(lookups!$E$2-LEN(SOURCE!C2641) &gt;= 0, REPT(" ",lookups!$E$2-LEN(SOURCE!C2641)), "")&amp;
      SOURCE!D2641&amp;", "&amp; IF(lookups!$F$2-LEN(SOURCE!D2641) &gt;= 0, REPT(" ",lookups!$F$2-LEN(SOURCE!D2641)), "")&amp;
      SOURCE!E2641&amp;", "&amp; IF(lookups!$G$2-LEN(SOURCE!E2641) &gt;=0, REPT(" ",lookups!$G$2-LEN(SOURCE!E2641)), "")&amp;
      SOURCE!F2641&amp;", "&amp; IF(lookups!$H$2-LEN(SOURCE!F2641) &gt;= 0, REPT(" ",lookups!$H$2-LEN(SOURCE!F2641)+2), "")&amp;"("&amp;
      SUBSTITUTE(TEXT(SOURCE!G2641,"??0"),"  ","")&amp;" &lt;&lt; TAM_MAX_BITS) |"&amp; IF(lookups!$I$2-3 &gt;= 0, REPT(" ",MAX(1,lookups!$I$2-5+4+1-1-LEN(  IF(ISTEXT(SOURCE!H2641),SOURCE!H2641,  SUBSTITUTE(SUBSTITUTE(TEXT(SOURCE!H2641,"????0"),"  ","")," ",""))   ))), "")&amp;
       IF(ISTEXT(SOURCE!H2641),SOURCE!H2641, SUBSTITUTE(SUBSTITUTE(TEXT(SOURCE!H2641,"????0"),"  ","")," ",""))   &amp;","&amp; IF(lookups!$J$2-3 &gt;= 0, REPT(" ",lookups!$J$2-3-5), "")&amp;
      SOURCE!I2641&amp;
" | "&amp; IF(lookups!$K$2-LEN(SOURCE!I2641) &gt;= 0, REPT(" ",lookups!$K$2-LEN(SOURCE!I2641)), "")&amp;
      SOURCE!J2641&amp;      IF(lookups!$L$2-LEN(SOURCE!J2641) &gt;= 0, REPT(" ",lookups!$L$2-LEN(SOURCE!J2641)), "")&amp;
" | "&amp; IF(lookups!$K$2-LEN(SOURCE!I2641) &gt;= 0, REPT(" ",lookups!$K$2-LEN(SOURCE!I2641)), "")&amp;
      SOURCE!K2641&amp;      IF(lookups!$L$2-LEN(SOURCE!K2641) &gt;= 0, REPT(" ",lookups!$M$2-LEN(SOURCE!K2641)), "")&amp;
" | "&amp; SOURCE!L2641&amp;      IF(lookups!$O$2-LEN(SOURCE!L2641) &gt;= 0, REPT(" ",lookups!$O$2-LEN(SOURCE!L2641)), "")&amp;
" | "&amp; SOURCE!M2641&amp;      IF(lookups!$P$2-LEN(SOURCE!M2641) &gt;= 0, REPT(" ",lookups!$P$2-LEN(SOURCE!M2641)), "")&amp;
      "},"&amp;IF(SOURCE!O2641&lt;&gt;"",""&amp;SOURCE!O2641,"")
 )
)
)</f>
        <v/>
      </c>
    </row>
    <row r="2605" spans="1:1" hidden="1">
      <c r="A2605" s="80" t="str">
        <f>IF(AND(OR(SOURCE!A2642="",ISBLANK(SOURCE!A2642)),SOURCE!B2642&gt;0),IF(ISBLANK(SOURCE!C2642),"",SOURCE!C2642),
IF(SOURCE!B2642&lt;0,VLOOKUP(SOURCE!B2642,lookups!A$1:B$25,2,0),
  IF(ISBLANK(SOURCE!B2642),
    "",
    "/* "&amp;TEXT(SOURCE!B2642,"???0")&amp;" *"&amp;
      SOURCE!C2642&amp;", "&amp; IF(lookups!$E$2-LEN(SOURCE!C2642) &gt;= 0, REPT(" ",lookups!$E$2-LEN(SOURCE!C2642)), "")&amp;
      SOURCE!D2642&amp;", "&amp; IF(lookups!$F$2-LEN(SOURCE!D2642) &gt;= 0, REPT(" ",lookups!$F$2-LEN(SOURCE!D2642)), "")&amp;
      SOURCE!E2642&amp;", "&amp; IF(lookups!$G$2-LEN(SOURCE!E2642) &gt;=0, REPT(" ",lookups!$G$2-LEN(SOURCE!E2642)), "")&amp;
      SOURCE!F2642&amp;", "&amp; IF(lookups!$H$2-LEN(SOURCE!F2642) &gt;= 0, REPT(" ",lookups!$H$2-LEN(SOURCE!F2642)+2), "")&amp;"("&amp;
      SUBSTITUTE(TEXT(SOURCE!G2642,"??0"),"  ","")&amp;" &lt;&lt; TAM_MAX_BITS) |"&amp; IF(lookups!$I$2-3 &gt;= 0, REPT(" ",MAX(1,lookups!$I$2-5+4+1-1-LEN(  IF(ISTEXT(SOURCE!H2642),SOURCE!H2642,  SUBSTITUTE(SUBSTITUTE(TEXT(SOURCE!H2642,"????0"),"  ","")," ",""))   ))), "")&amp;
       IF(ISTEXT(SOURCE!H2642),SOURCE!H2642, SUBSTITUTE(SUBSTITUTE(TEXT(SOURCE!H2642,"????0"),"  ","")," ",""))   &amp;","&amp; IF(lookups!$J$2-3 &gt;= 0, REPT(" ",lookups!$J$2-3-5), "")&amp;
      SOURCE!I2642&amp;
" | "&amp; IF(lookups!$K$2-LEN(SOURCE!I2642) &gt;= 0, REPT(" ",lookups!$K$2-LEN(SOURCE!I2642)), "")&amp;
      SOURCE!J2642&amp;      IF(lookups!$L$2-LEN(SOURCE!J2642) &gt;= 0, REPT(" ",lookups!$L$2-LEN(SOURCE!J2642)), "")&amp;
" | "&amp; IF(lookups!$K$2-LEN(SOURCE!I2642) &gt;= 0, REPT(" ",lookups!$K$2-LEN(SOURCE!I2642)), "")&amp;
      SOURCE!K2642&amp;      IF(lookups!$L$2-LEN(SOURCE!K2642) &gt;= 0, REPT(" ",lookups!$M$2-LEN(SOURCE!K2642)), "")&amp;
" | "&amp; SOURCE!L2642&amp;      IF(lookups!$O$2-LEN(SOURCE!L2642) &gt;= 0, REPT(" ",lookups!$O$2-LEN(SOURCE!L2642)), "")&amp;
" | "&amp; SOURCE!M2642&amp;      IF(lookups!$P$2-LEN(SOURCE!M2642) &gt;= 0, REPT(" ",lookups!$P$2-LEN(SOURCE!M2642)), "")&amp;
      "},"&amp;IF(SOURCE!O2642&lt;&gt;"",""&amp;SOURCE!O2642,"")
 )
)
)</f>
        <v/>
      </c>
    </row>
    <row r="2606" spans="1:1" hidden="1">
      <c r="A2606" s="80" t="str">
        <f>IF(AND(OR(SOURCE!A2643="",ISBLANK(SOURCE!A2643)),SOURCE!B2643&gt;0),IF(ISBLANK(SOURCE!C2643),"",SOURCE!C2643),
IF(SOURCE!B2643&lt;0,VLOOKUP(SOURCE!B2643,lookups!A$1:B$25,2,0),
  IF(ISBLANK(SOURCE!B2643),
    "",
    "/* "&amp;TEXT(SOURCE!B2643,"???0")&amp;" *"&amp;
      SOURCE!C2643&amp;", "&amp; IF(lookups!$E$2-LEN(SOURCE!C2643) &gt;= 0, REPT(" ",lookups!$E$2-LEN(SOURCE!C2643)), "")&amp;
      SOURCE!D2643&amp;", "&amp; IF(lookups!$F$2-LEN(SOURCE!D2643) &gt;= 0, REPT(" ",lookups!$F$2-LEN(SOURCE!D2643)), "")&amp;
      SOURCE!E2643&amp;", "&amp; IF(lookups!$G$2-LEN(SOURCE!E2643) &gt;=0, REPT(" ",lookups!$G$2-LEN(SOURCE!E2643)), "")&amp;
      SOURCE!F2643&amp;", "&amp; IF(lookups!$H$2-LEN(SOURCE!F2643) &gt;= 0, REPT(" ",lookups!$H$2-LEN(SOURCE!F2643)+2), "")&amp;"("&amp;
      SUBSTITUTE(TEXT(SOURCE!G2643,"??0"),"  ","")&amp;" &lt;&lt; TAM_MAX_BITS) |"&amp; IF(lookups!$I$2-3 &gt;= 0, REPT(" ",MAX(1,lookups!$I$2-5+4+1-1-LEN(  IF(ISTEXT(SOURCE!H2643),SOURCE!H2643,  SUBSTITUTE(SUBSTITUTE(TEXT(SOURCE!H2643,"????0"),"  ","")," ",""))   ))), "")&amp;
       IF(ISTEXT(SOURCE!H2643),SOURCE!H2643, SUBSTITUTE(SUBSTITUTE(TEXT(SOURCE!H2643,"????0"),"  ","")," ",""))   &amp;","&amp; IF(lookups!$J$2-3 &gt;= 0, REPT(" ",lookups!$J$2-3-5), "")&amp;
      SOURCE!I2643&amp;
" | "&amp; IF(lookups!$K$2-LEN(SOURCE!I2643) &gt;= 0, REPT(" ",lookups!$K$2-LEN(SOURCE!I2643)), "")&amp;
      SOURCE!J2643&amp;      IF(lookups!$L$2-LEN(SOURCE!J2643) &gt;= 0, REPT(" ",lookups!$L$2-LEN(SOURCE!J2643)), "")&amp;
" | "&amp; IF(lookups!$K$2-LEN(SOURCE!I2643) &gt;= 0, REPT(" ",lookups!$K$2-LEN(SOURCE!I2643)), "")&amp;
      SOURCE!K2643&amp;      IF(lookups!$L$2-LEN(SOURCE!K2643) &gt;= 0, REPT(" ",lookups!$M$2-LEN(SOURCE!K2643)), "")&amp;
" | "&amp; SOURCE!L2643&amp;      IF(lookups!$O$2-LEN(SOURCE!L2643) &gt;= 0, REPT(" ",lookups!$O$2-LEN(SOURCE!L2643)), "")&amp;
" | "&amp; SOURCE!M2643&amp;      IF(lookups!$P$2-LEN(SOURCE!M2643) &gt;= 0, REPT(" ",lookups!$P$2-LEN(SOURCE!M2643)), "")&amp;
      "},"&amp;IF(SOURCE!O2643&lt;&gt;"",""&amp;SOURCE!O2643,"")
 )
)
)</f>
        <v/>
      </c>
    </row>
    <row r="2607" spans="1:1" hidden="1">
      <c r="A2607" s="80" t="str">
        <f>IF(AND(OR(SOURCE!A2644="",ISBLANK(SOURCE!A2644)),SOURCE!B2644&gt;0),IF(ISBLANK(SOURCE!C2644),"",SOURCE!C2644),
IF(SOURCE!B2644&lt;0,VLOOKUP(SOURCE!B2644,lookups!A$1:B$25,2,0),
  IF(ISBLANK(SOURCE!B2644),
    "",
    "/* "&amp;TEXT(SOURCE!B2644,"???0")&amp;" *"&amp;
      SOURCE!C2644&amp;", "&amp; IF(lookups!$E$2-LEN(SOURCE!C2644) &gt;= 0, REPT(" ",lookups!$E$2-LEN(SOURCE!C2644)), "")&amp;
      SOURCE!D2644&amp;", "&amp; IF(lookups!$F$2-LEN(SOURCE!D2644) &gt;= 0, REPT(" ",lookups!$F$2-LEN(SOURCE!D2644)), "")&amp;
      SOURCE!E2644&amp;", "&amp; IF(lookups!$G$2-LEN(SOURCE!E2644) &gt;=0, REPT(" ",lookups!$G$2-LEN(SOURCE!E2644)), "")&amp;
      SOURCE!F2644&amp;", "&amp; IF(lookups!$H$2-LEN(SOURCE!F2644) &gt;= 0, REPT(" ",lookups!$H$2-LEN(SOURCE!F2644)+2), "")&amp;"("&amp;
      SUBSTITUTE(TEXT(SOURCE!G2644,"??0"),"  ","")&amp;" &lt;&lt; TAM_MAX_BITS) |"&amp; IF(lookups!$I$2-3 &gt;= 0, REPT(" ",MAX(1,lookups!$I$2-5+4+1-1-LEN(  IF(ISTEXT(SOURCE!H2644),SOURCE!H2644,  SUBSTITUTE(SUBSTITUTE(TEXT(SOURCE!H2644,"????0"),"  ","")," ",""))   ))), "")&amp;
       IF(ISTEXT(SOURCE!H2644),SOURCE!H2644, SUBSTITUTE(SUBSTITUTE(TEXT(SOURCE!H2644,"????0"),"  ","")," ",""))   &amp;","&amp; IF(lookups!$J$2-3 &gt;= 0, REPT(" ",lookups!$J$2-3-5), "")&amp;
      SOURCE!I2644&amp;
" | "&amp; IF(lookups!$K$2-LEN(SOURCE!I2644) &gt;= 0, REPT(" ",lookups!$K$2-LEN(SOURCE!I2644)), "")&amp;
      SOURCE!J2644&amp;      IF(lookups!$L$2-LEN(SOURCE!J2644) &gt;= 0, REPT(" ",lookups!$L$2-LEN(SOURCE!J2644)), "")&amp;
" | "&amp; IF(lookups!$K$2-LEN(SOURCE!I2644) &gt;= 0, REPT(" ",lookups!$K$2-LEN(SOURCE!I2644)), "")&amp;
      SOURCE!K2644&amp;      IF(lookups!$L$2-LEN(SOURCE!K2644) &gt;= 0, REPT(" ",lookups!$M$2-LEN(SOURCE!K2644)), "")&amp;
" | "&amp; SOURCE!L2644&amp;      IF(lookups!$O$2-LEN(SOURCE!L2644) &gt;= 0, REPT(" ",lookups!$O$2-LEN(SOURCE!L2644)), "")&amp;
" | "&amp; SOURCE!M2644&amp;      IF(lookups!$P$2-LEN(SOURCE!M2644) &gt;= 0, REPT(" ",lookups!$P$2-LEN(SOURCE!M2644)), "")&amp;
      "},"&amp;IF(SOURCE!O2644&lt;&gt;"",""&amp;SOURCE!O2644,"")
 )
)
)</f>
        <v/>
      </c>
    </row>
    <row r="2608" spans="1:1" hidden="1">
      <c r="A2608" s="80" t="str">
        <f>IF(AND(OR(SOURCE!A2645="",ISBLANK(SOURCE!A2645)),SOURCE!B2645&gt;0),IF(ISBLANK(SOURCE!C2645),"",SOURCE!C2645),
IF(SOURCE!B2645&lt;0,VLOOKUP(SOURCE!B2645,lookups!A$1:B$25,2,0),
  IF(ISBLANK(SOURCE!B2645),
    "",
    "/* "&amp;TEXT(SOURCE!B2645,"???0")&amp;" *"&amp;
      SOURCE!C2645&amp;", "&amp; IF(lookups!$E$2-LEN(SOURCE!C2645) &gt;= 0, REPT(" ",lookups!$E$2-LEN(SOURCE!C2645)), "")&amp;
      SOURCE!D2645&amp;", "&amp; IF(lookups!$F$2-LEN(SOURCE!D2645) &gt;= 0, REPT(" ",lookups!$F$2-LEN(SOURCE!D2645)), "")&amp;
      SOURCE!E2645&amp;", "&amp; IF(lookups!$G$2-LEN(SOURCE!E2645) &gt;=0, REPT(" ",lookups!$G$2-LEN(SOURCE!E2645)), "")&amp;
      SOURCE!F2645&amp;", "&amp; IF(lookups!$H$2-LEN(SOURCE!F2645) &gt;= 0, REPT(" ",lookups!$H$2-LEN(SOURCE!F2645)+2), "")&amp;"("&amp;
      SUBSTITUTE(TEXT(SOURCE!G2645,"??0"),"  ","")&amp;" &lt;&lt; TAM_MAX_BITS) |"&amp; IF(lookups!$I$2-3 &gt;= 0, REPT(" ",MAX(1,lookups!$I$2-5+4+1-1-LEN(  IF(ISTEXT(SOURCE!H2645),SOURCE!H2645,  SUBSTITUTE(SUBSTITUTE(TEXT(SOURCE!H2645,"????0"),"  ","")," ",""))   ))), "")&amp;
       IF(ISTEXT(SOURCE!H2645),SOURCE!H2645, SUBSTITUTE(SUBSTITUTE(TEXT(SOURCE!H2645,"????0"),"  ","")," ",""))   &amp;","&amp; IF(lookups!$J$2-3 &gt;= 0, REPT(" ",lookups!$J$2-3-5), "")&amp;
      SOURCE!I2645&amp;
" | "&amp; IF(lookups!$K$2-LEN(SOURCE!I2645) &gt;= 0, REPT(" ",lookups!$K$2-LEN(SOURCE!I2645)), "")&amp;
      SOURCE!J2645&amp;      IF(lookups!$L$2-LEN(SOURCE!J2645) &gt;= 0, REPT(" ",lookups!$L$2-LEN(SOURCE!J2645)), "")&amp;
" | "&amp; IF(lookups!$K$2-LEN(SOURCE!I2645) &gt;= 0, REPT(" ",lookups!$K$2-LEN(SOURCE!I2645)), "")&amp;
      SOURCE!K2645&amp;      IF(lookups!$L$2-LEN(SOURCE!K2645) &gt;= 0, REPT(" ",lookups!$M$2-LEN(SOURCE!K2645)), "")&amp;
" | "&amp; SOURCE!L2645&amp;      IF(lookups!$O$2-LEN(SOURCE!L2645) &gt;= 0, REPT(" ",lookups!$O$2-LEN(SOURCE!L2645)), "")&amp;
" | "&amp; SOURCE!M2645&amp;      IF(lookups!$P$2-LEN(SOURCE!M2645) &gt;= 0, REPT(" ",lookups!$P$2-LEN(SOURCE!M2645)), "")&amp;
      "},"&amp;IF(SOURCE!O2645&lt;&gt;"",""&amp;SOURCE!O2645,"")
 )
)
)</f>
        <v/>
      </c>
    </row>
    <row r="2609" spans="1:1" hidden="1">
      <c r="A2609" s="80" t="str">
        <f>IF(AND(OR(SOURCE!A2646="",ISBLANK(SOURCE!A2646)),SOURCE!B2646&gt;0),IF(ISBLANK(SOURCE!C2646),"",SOURCE!C2646),
IF(SOURCE!B2646&lt;0,VLOOKUP(SOURCE!B2646,lookups!A$1:B$25,2,0),
  IF(ISBLANK(SOURCE!B2646),
    "",
    "/* "&amp;TEXT(SOURCE!B2646,"???0")&amp;" *"&amp;
      SOURCE!C2646&amp;", "&amp; IF(lookups!$E$2-LEN(SOURCE!C2646) &gt;= 0, REPT(" ",lookups!$E$2-LEN(SOURCE!C2646)), "")&amp;
      SOURCE!D2646&amp;", "&amp; IF(lookups!$F$2-LEN(SOURCE!D2646) &gt;= 0, REPT(" ",lookups!$F$2-LEN(SOURCE!D2646)), "")&amp;
      SOURCE!E2646&amp;", "&amp; IF(lookups!$G$2-LEN(SOURCE!E2646) &gt;=0, REPT(" ",lookups!$G$2-LEN(SOURCE!E2646)), "")&amp;
      SOURCE!F2646&amp;", "&amp; IF(lookups!$H$2-LEN(SOURCE!F2646) &gt;= 0, REPT(" ",lookups!$H$2-LEN(SOURCE!F2646)+2), "")&amp;"("&amp;
      SUBSTITUTE(TEXT(SOURCE!G2646,"??0"),"  ","")&amp;" &lt;&lt; TAM_MAX_BITS) |"&amp; IF(lookups!$I$2-3 &gt;= 0, REPT(" ",MAX(1,lookups!$I$2-5+4+1-1-LEN(  IF(ISTEXT(SOURCE!H2646),SOURCE!H2646,  SUBSTITUTE(SUBSTITUTE(TEXT(SOURCE!H2646,"????0"),"  ","")," ",""))   ))), "")&amp;
       IF(ISTEXT(SOURCE!H2646),SOURCE!H2646, SUBSTITUTE(SUBSTITUTE(TEXT(SOURCE!H2646,"????0"),"  ","")," ",""))   &amp;","&amp; IF(lookups!$J$2-3 &gt;= 0, REPT(" ",lookups!$J$2-3-5), "")&amp;
      SOURCE!I2646&amp;
" | "&amp; IF(lookups!$K$2-LEN(SOURCE!I2646) &gt;= 0, REPT(" ",lookups!$K$2-LEN(SOURCE!I2646)), "")&amp;
      SOURCE!J2646&amp;      IF(lookups!$L$2-LEN(SOURCE!J2646) &gt;= 0, REPT(" ",lookups!$L$2-LEN(SOURCE!J2646)), "")&amp;
" | "&amp; IF(lookups!$K$2-LEN(SOURCE!I2646) &gt;= 0, REPT(" ",lookups!$K$2-LEN(SOURCE!I2646)), "")&amp;
      SOURCE!K2646&amp;      IF(lookups!$L$2-LEN(SOURCE!K2646) &gt;= 0, REPT(" ",lookups!$M$2-LEN(SOURCE!K2646)), "")&amp;
" | "&amp; SOURCE!L2646&amp;      IF(lookups!$O$2-LEN(SOURCE!L2646) &gt;= 0, REPT(" ",lookups!$O$2-LEN(SOURCE!L2646)), "")&amp;
" | "&amp; SOURCE!M2646&amp;      IF(lookups!$P$2-LEN(SOURCE!M2646) &gt;= 0, REPT(" ",lookups!$P$2-LEN(SOURCE!M2646)), "")&amp;
      "},"&amp;IF(SOURCE!O2646&lt;&gt;"",""&amp;SOURCE!O2646,"")
 )
)
)</f>
        <v/>
      </c>
    </row>
    <row r="2610" spans="1:1" hidden="1">
      <c r="A2610" s="80" t="str">
        <f>IF(AND(OR(SOURCE!A2647="",ISBLANK(SOURCE!A2647)),SOURCE!B2647&gt;0),IF(ISBLANK(SOURCE!C2647),"",SOURCE!C2647),
IF(SOURCE!B2647&lt;0,VLOOKUP(SOURCE!B2647,lookups!A$1:B$25,2,0),
  IF(ISBLANK(SOURCE!B2647),
    "",
    "/* "&amp;TEXT(SOURCE!B2647,"???0")&amp;" *"&amp;
      SOURCE!C2647&amp;", "&amp; IF(lookups!$E$2-LEN(SOURCE!C2647) &gt;= 0, REPT(" ",lookups!$E$2-LEN(SOURCE!C2647)), "")&amp;
      SOURCE!D2647&amp;", "&amp; IF(lookups!$F$2-LEN(SOURCE!D2647) &gt;= 0, REPT(" ",lookups!$F$2-LEN(SOURCE!D2647)), "")&amp;
      SOURCE!E2647&amp;", "&amp; IF(lookups!$G$2-LEN(SOURCE!E2647) &gt;=0, REPT(" ",lookups!$G$2-LEN(SOURCE!E2647)), "")&amp;
      SOURCE!F2647&amp;", "&amp; IF(lookups!$H$2-LEN(SOURCE!F2647) &gt;= 0, REPT(" ",lookups!$H$2-LEN(SOURCE!F2647)+2), "")&amp;"("&amp;
      SUBSTITUTE(TEXT(SOURCE!G2647,"??0"),"  ","")&amp;" &lt;&lt; TAM_MAX_BITS) |"&amp; IF(lookups!$I$2-3 &gt;= 0, REPT(" ",MAX(1,lookups!$I$2-5+4+1-1-LEN(  IF(ISTEXT(SOURCE!H2647),SOURCE!H2647,  SUBSTITUTE(SUBSTITUTE(TEXT(SOURCE!H2647,"????0"),"  ","")," ",""))   ))), "")&amp;
       IF(ISTEXT(SOURCE!H2647),SOURCE!H2647, SUBSTITUTE(SUBSTITUTE(TEXT(SOURCE!H2647,"????0"),"  ","")," ",""))   &amp;","&amp; IF(lookups!$J$2-3 &gt;= 0, REPT(" ",lookups!$J$2-3-5), "")&amp;
      SOURCE!I2647&amp;
" | "&amp; IF(lookups!$K$2-LEN(SOURCE!I2647) &gt;= 0, REPT(" ",lookups!$K$2-LEN(SOURCE!I2647)), "")&amp;
      SOURCE!J2647&amp;      IF(lookups!$L$2-LEN(SOURCE!J2647) &gt;= 0, REPT(" ",lookups!$L$2-LEN(SOURCE!J2647)), "")&amp;
" | "&amp; IF(lookups!$K$2-LEN(SOURCE!I2647) &gt;= 0, REPT(" ",lookups!$K$2-LEN(SOURCE!I2647)), "")&amp;
      SOURCE!K2647&amp;      IF(lookups!$L$2-LEN(SOURCE!K2647) &gt;= 0, REPT(" ",lookups!$M$2-LEN(SOURCE!K2647)), "")&amp;
" | "&amp; SOURCE!L2647&amp;      IF(lookups!$O$2-LEN(SOURCE!L2647) &gt;= 0, REPT(" ",lookups!$O$2-LEN(SOURCE!L2647)), "")&amp;
" | "&amp; SOURCE!M2647&amp;      IF(lookups!$P$2-LEN(SOURCE!M2647) &gt;= 0, REPT(" ",lookups!$P$2-LEN(SOURCE!M2647)), "")&amp;
      "},"&amp;IF(SOURCE!O2647&lt;&gt;"",""&amp;SOURCE!O2647,"")
 )
)
)</f>
        <v/>
      </c>
    </row>
    <row r="2611" spans="1:1" hidden="1">
      <c r="A2611" s="80" t="str">
        <f>IF(AND(OR(SOURCE!A2648="",ISBLANK(SOURCE!A2648)),SOURCE!B2648&gt;0),IF(ISBLANK(SOURCE!C2648),"",SOURCE!C2648),
IF(SOURCE!B2648&lt;0,VLOOKUP(SOURCE!B2648,lookups!A$1:B$25,2,0),
  IF(ISBLANK(SOURCE!B2648),
    "",
    "/* "&amp;TEXT(SOURCE!B2648,"???0")&amp;" *"&amp;
      SOURCE!C2648&amp;", "&amp; IF(lookups!$E$2-LEN(SOURCE!C2648) &gt;= 0, REPT(" ",lookups!$E$2-LEN(SOURCE!C2648)), "")&amp;
      SOURCE!D2648&amp;", "&amp; IF(lookups!$F$2-LEN(SOURCE!D2648) &gt;= 0, REPT(" ",lookups!$F$2-LEN(SOURCE!D2648)), "")&amp;
      SOURCE!E2648&amp;", "&amp; IF(lookups!$G$2-LEN(SOURCE!E2648) &gt;=0, REPT(" ",lookups!$G$2-LEN(SOURCE!E2648)), "")&amp;
      SOURCE!F2648&amp;", "&amp; IF(lookups!$H$2-LEN(SOURCE!F2648) &gt;= 0, REPT(" ",lookups!$H$2-LEN(SOURCE!F2648)+2), "")&amp;"("&amp;
      SUBSTITUTE(TEXT(SOURCE!G2648,"??0"),"  ","")&amp;" &lt;&lt; TAM_MAX_BITS) |"&amp; IF(lookups!$I$2-3 &gt;= 0, REPT(" ",MAX(1,lookups!$I$2-5+4+1-1-LEN(  IF(ISTEXT(SOURCE!H2648),SOURCE!H2648,  SUBSTITUTE(SUBSTITUTE(TEXT(SOURCE!H2648,"????0"),"  ","")," ",""))   ))), "")&amp;
       IF(ISTEXT(SOURCE!H2648),SOURCE!H2648, SUBSTITUTE(SUBSTITUTE(TEXT(SOURCE!H2648,"????0"),"  ","")," ",""))   &amp;","&amp; IF(lookups!$J$2-3 &gt;= 0, REPT(" ",lookups!$J$2-3-5), "")&amp;
      SOURCE!I2648&amp;
" | "&amp; IF(lookups!$K$2-LEN(SOURCE!I2648) &gt;= 0, REPT(" ",lookups!$K$2-LEN(SOURCE!I2648)), "")&amp;
      SOURCE!J2648&amp;      IF(lookups!$L$2-LEN(SOURCE!J2648) &gt;= 0, REPT(" ",lookups!$L$2-LEN(SOURCE!J2648)), "")&amp;
" | "&amp; IF(lookups!$K$2-LEN(SOURCE!I2648) &gt;= 0, REPT(" ",lookups!$K$2-LEN(SOURCE!I2648)), "")&amp;
      SOURCE!K2648&amp;      IF(lookups!$L$2-LEN(SOURCE!K2648) &gt;= 0, REPT(" ",lookups!$M$2-LEN(SOURCE!K2648)), "")&amp;
" | "&amp; SOURCE!L2648&amp;      IF(lookups!$O$2-LEN(SOURCE!L2648) &gt;= 0, REPT(" ",lookups!$O$2-LEN(SOURCE!L2648)), "")&amp;
" | "&amp; SOURCE!M2648&amp;      IF(lookups!$P$2-LEN(SOURCE!M2648) &gt;= 0, REPT(" ",lookups!$P$2-LEN(SOURCE!M2648)), "")&amp;
      "},"&amp;IF(SOURCE!O2648&lt;&gt;"",""&amp;SOURCE!O2648,"")
 )
)
)</f>
        <v/>
      </c>
    </row>
    <row r="2612" spans="1:1" hidden="1">
      <c r="A2612" s="80" t="str">
        <f>IF(AND(OR(SOURCE!A2649="",ISBLANK(SOURCE!A2649)),SOURCE!B2649&gt;0),IF(ISBLANK(SOURCE!C2649),"",SOURCE!C2649),
IF(SOURCE!B2649&lt;0,VLOOKUP(SOURCE!B2649,lookups!A$1:B$25,2,0),
  IF(ISBLANK(SOURCE!B2649),
    "",
    "/* "&amp;TEXT(SOURCE!B2649,"???0")&amp;" *"&amp;
      SOURCE!C2649&amp;", "&amp; IF(lookups!$E$2-LEN(SOURCE!C2649) &gt;= 0, REPT(" ",lookups!$E$2-LEN(SOURCE!C2649)), "")&amp;
      SOURCE!D2649&amp;", "&amp; IF(lookups!$F$2-LEN(SOURCE!D2649) &gt;= 0, REPT(" ",lookups!$F$2-LEN(SOURCE!D2649)), "")&amp;
      SOURCE!E2649&amp;", "&amp; IF(lookups!$G$2-LEN(SOURCE!E2649) &gt;=0, REPT(" ",lookups!$G$2-LEN(SOURCE!E2649)), "")&amp;
      SOURCE!F2649&amp;", "&amp; IF(lookups!$H$2-LEN(SOURCE!F2649) &gt;= 0, REPT(" ",lookups!$H$2-LEN(SOURCE!F2649)+2), "")&amp;"("&amp;
      SUBSTITUTE(TEXT(SOURCE!G2649,"??0"),"  ","")&amp;" &lt;&lt; TAM_MAX_BITS) |"&amp; IF(lookups!$I$2-3 &gt;= 0, REPT(" ",MAX(1,lookups!$I$2-5+4+1-1-LEN(  IF(ISTEXT(SOURCE!H2649),SOURCE!H2649,  SUBSTITUTE(SUBSTITUTE(TEXT(SOURCE!H2649,"????0"),"  ","")," ",""))   ))), "")&amp;
       IF(ISTEXT(SOURCE!H2649),SOURCE!H2649, SUBSTITUTE(SUBSTITUTE(TEXT(SOURCE!H2649,"????0"),"  ","")," ",""))   &amp;","&amp; IF(lookups!$J$2-3 &gt;= 0, REPT(" ",lookups!$J$2-3-5), "")&amp;
      SOURCE!I2649&amp;
" | "&amp; IF(lookups!$K$2-LEN(SOURCE!I2649) &gt;= 0, REPT(" ",lookups!$K$2-LEN(SOURCE!I2649)), "")&amp;
      SOURCE!J2649&amp;      IF(lookups!$L$2-LEN(SOURCE!J2649) &gt;= 0, REPT(" ",lookups!$L$2-LEN(SOURCE!J2649)), "")&amp;
" | "&amp; IF(lookups!$K$2-LEN(SOURCE!I2649) &gt;= 0, REPT(" ",lookups!$K$2-LEN(SOURCE!I2649)), "")&amp;
      SOURCE!K2649&amp;      IF(lookups!$L$2-LEN(SOURCE!K2649) &gt;= 0, REPT(" ",lookups!$M$2-LEN(SOURCE!K2649)), "")&amp;
" | "&amp; SOURCE!L2649&amp;      IF(lookups!$O$2-LEN(SOURCE!L2649) &gt;= 0, REPT(" ",lookups!$O$2-LEN(SOURCE!L2649)), "")&amp;
" | "&amp; SOURCE!M2649&amp;      IF(lookups!$P$2-LEN(SOURCE!M2649) &gt;= 0, REPT(" ",lookups!$P$2-LEN(SOURCE!M2649)), "")&amp;
      "},"&amp;IF(SOURCE!O2649&lt;&gt;"",""&amp;SOURCE!O2649,"")
 )
)
)</f>
        <v/>
      </c>
    </row>
    <row r="2613" spans="1:1" hidden="1">
      <c r="A2613" s="80" t="str">
        <f>IF(AND(OR(SOURCE!A2650="",ISBLANK(SOURCE!A2650)),SOURCE!B2650&gt;0),IF(ISBLANK(SOURCE!C2650),"",SOURCE!C2650),
IF(SOURCE!B2650&lt;0,VLOOKUP(SOURCE!B2650,lookups!A$1:B$25,2,0),
  IF(ISBLANK(SOURCE!B2650),
    "",
    "/* "&amp;TEXT(SOURCE!B2650,"???0")&amp;" *"&amp;
      SOURCE!C2650&amp;", "&amp; IF(lookups!$E$2-LEN(SOURCE!C2650) &gt;= 0, REPT(" ",lookups!$E$2-LEN(SOURCE!C2650)), "")&amp;
      SOURCE!D2650&amp;", "&amp; IF(lookups!$F$2-LEN(SOURCE!D2650) &gt;= 0, REPT(" ",lookups!$F$2-LEN(SOURCE!D2650)), "")&amp;
      SOURCE!E2650&amp;", "&amp; IF(lookups!$G$2-LEN(SOURCE!E2650) &gt;=0, REPT(" ",lookups!$G$2-LEN(SOURCE!E2650)), "")&amp;
      SOURCE!F2650&amp;", "&amp; IF(lookups!$H$2-LEN(SOURCE!F2650) &gt;= 0, REPT(" ",lookups!$H$2-LEN(SOURCE!F2650)+2), "")&amp;"("&amp;
      SUBSTITUTE(TEXT(SOURCE!G2650,"??0"),"  ","")&amp;" &lt;&lt; TAM_MAX_BITS) |"&amp; IF(lookups!$I$2-3 &gt;= 0, REPT(" ",MAX(1,lookups!$I$2-5+4+1-1-LEN(  IF(ISTEXT(SOURCE!H2650),SOURCE!H2650,  SUBSTITUTE(SUBSTITUTE(TEXT(SOURCE!H2650,"????0"),"  ","")," ",""))   ))), "")&amp;
       IF(ISTEXT(SOURCE!H2650),SOURCE!H2650, SUBSTITUTE(SUBSTITUTE(TEXT(SOURCE!H2650,"????0"),"  ","")," ",""))   &amp;","&amp; IF(lookups!$J$2-3 &gt;= 0, REPT(" ",lookups!$J$2-3-5), "")&amp;
      SOURCE!I2650&amp;
" | "&amp; IF(lookups!$K$2-LEN(SOURCE!I2650) &gt;= 0, REPT(" ",lookups!$K$2-LEN(SOURCE!I2650)), "")&amp;
      SOURCE!J2650&amp;      IF(lookups!$L$2-LEN(SOURCE!J2650) &gt;= 0, REPT(" ",lookups!$L$2-LEN(SOURCE!J2650)), "")&amp;
" | "&amp; IF(lookups!$K$2-LEN(SOURCE!I2650) &gt;= 0, REPT(" ",lookups!$K$2-LEN(SOURCE!I2650)), "")&amp;
      SOURCE!K2650&amp;      IF(lookups!$L$2-LEN(SOURCE!K2650) &gt;= 0, REPT(" ",lookups!$M$2-LEN(SOURCE!K2650)), "")&amp;
" | "&amp; SOURCE!L2650&amp;      IF(lookups!$O$2-LEN(SOURCE!L2650) &gt;= 0, REPT(" ",lookups!$O$2-LEN(SOURCE!L2650)), "")&amp;
" | "&amp; SOURCE!M2650&amp;      IF(lookups!$P$2-LEN(SOURCE!M2650) &gt;= 0, REPT(" ",lookups!$P$2-LEN(SOURCE!M2650)), "")&amp;
      "},"&amp;IF(SOURCE!O2650&lt;&gt;"",""&amp;SOURCE!O2650,"")
 )
)
)</f>
        <v/>
      </c>
    </row>
    <row r="2614" spans="1:1" hidden="1">
      <c r="A2614" s="80" t="str">
        <f>IF(AND(OR(SOURCE!A2651="",ISBLANK(SOURCE!A2651)),SOURCE!B2651&gt;0),IF(ISBLANK(SOURCE!C2651),"",SOURCE!C2651),
IF(SOURCE!B2651&lt;0,VLOOKUP(SOURCE!B2651,lookups!A$1:B$25,2,0),
  IF(ISBLANK(SOURCE!B2651),
    "",
    "/* "&amp;TEXT(SOURCE!B2651,"???0")&amp;" *"&amp;
      SOURCE!C2651&amp;", "&amp; IF(lookups!$E$2-LEN(SOURCE!C2651) &gt;= 0, REPT(" ",lookups!$E$2-LEN(SOURCE!C2651)), "")&amp;
      SOURCE!D2651&amp;", "&amp; IF(lookups!$F$2-LEN(SOURCE!D2651) &gt;= 0, REPT(" ",lookups!$F$2-LEN(SOURCE!D2651)), "")&amp;
      SOURCE!E2651&amp;", "&amp; IF(lookups!$G$2-LEN(SOURCE!E2651) &gt;=0, REPT(" ",lookups!$G$2-LEN(SOURCE!E2651)), "")&amp;
      SOURCE!F2651&amp;", "&amp; IF(lookups!$H$2-LEN(SOURCE!F2651) &gt;= 0, REPT(" ",lookups!$H$2-LEN(SOURCE!F2651)+2), "")&amp;"("&amp;
      SUBSTITUTE(TEXT(SOURCE!G2651,"??0"),"  ","")&amp;" &lt;&lt; TAM_MAX_BITS) |"&amp; IF(lookups!$I$2-3 &gt;= 0, REPT(" ",MAX(1,lookups!$I$2-5+4+1-1-LEN(  IF(ISTEXT(SOURCE!H2651),SOURCE!H2651,  SUBSTITUTE(SUBSTITUTE(TEXT(SOURCE!H2651,"????0"),"  ","")," ",""))   ))), "")&amp;
       IF(ISTEXT(SOURCE!H2651),SOURCE!H2651, SUBSTITUTE(SUBSTITUTE(TEXT(SOURCE!H2651,"????0"),"  ","")," ",""))   &amp;","&amp; IF(lookups!$J$2-3 &gt;= 0, REPT(" ",lookups!$J$2-3-5), "")&amp;
      SOURCE!I2651&amp;
" | "&amp; IF(lookups!$K$2-LEN(SOURCE!I2651) &gt;= 0, REPT(" ",lookups!$K$2-LEN(SOURCE!I2651)), "")&amp;
      SOURCE!J2651&amp;      IF(lookups!$L$2-LEN(SOURCE!J2651) &gt;= 0, REPT(" ",lookups!$L$2-LEN(SOURCE!J2651)), "")&amp;
" | "&amp; IF(lookups!$K$2-LEN(SOURCE!I2651) &gt;= 0, REPT(" ",lookups!$K$2-LEN(SOURCE!I2651)), "")&amp;
      SOURCE!K2651&amp;      IF(lookups!$L$2-LEN(SOURCE!K2651) &gt;= 0, REPT(" ",lookups!$M$2-LEN(SOURCE!K2651)), "")&amp;
" | "&amp; SOURCE!L2651&amp;      IF(lookups!$O$2-LEN(SOURCE!L2651) &gt;= 0, REPT(" ",lookups!$O$2-LEN(SOURCE!L2651)), "")&amp;
" | "&amp; SOURCE!M2651&amp;      IF(lookups!$P$2-LEN(SOURCE!M2651) &gt;= 0, REPT(" ",lookups!$P$2-LEN(SOURCE!M2651)), "")&amp;
      "},"&amp;IF(SOURCE!O2651&lt;&gt;"",""&amp;SOURCE!O2651,"")
 )
)
)</f>
        <v/>
      </c>
    </row>
    <row r="2615" spans="1:1" hidden="1">
      <c r="A2615" s="80" t="str">
        <f>IF(AND(OR(SOURCE!A2652="",ISBLANK(SOURCE!A2652)),SOURCE!B2652&gt;0),IF(ISBLANK(SOURCE!C2652),"",SOURCE!C2652),
IF(SOURCE!B2652&lt;0,VLOOKUP(SOURCE!B2652,lookups!A$1:B$25,2,0),
  IF(ISBLANK(SOURCE!B2652),
    "",
    "/* "&amp;TEXT(SOURCE!B2652,"???0")&amp;" *"&amp;
      SOURCE!C2652&amp;", "&amp; IF(lookups!$E$2-LEN(SOURCE!C2652) &gt;= 0, REPT(" ",lookups!$E$2-LEN(SOURCE!C2652)), "")&amp;
      SOURCE!D2652&amp;", "&amp; IF(lookups!$F$2-LEN(SOURCE!D2652) &gt;= 0, REPT(" ",lookups!$F$2-LEN(SOURCE!D2652)), "")&amp;
      SOURCE!E2652&amp;", "&amp; IF(lookups!$G$2-LEN(SOURCE!E2652) &gt;=0, REPT(" ",lookups!$G$2-LEN(SOURCE!E2652)), "")&amp;
      SOURCE!F2652&amp;", "&amp; IF(lookups!$H$2-LEN(SOURCE!F2652) &gt;= 0, REPT(" ",lookups!$H$2-LEN(SOURCE!F2652)+2), "")&amp;"("&amp;
      SUBSTITUTE(TEXT(SOURCE!G2652,"??0"),"  ","")&amp;" &lt;&lt; TAM_MAX_BITS) |"&amp; IF(lookups!$I$2-3 &gt;= 0, REPT(" ",MAX(1,lookups!$I$2-5+4+1-1-LEN(  IF(ISTEXT(SOURCE!H2652),SOURCE!H2652,  SUBSTITUTE(SUBSTITUTE(TEXT(SOURCE!H2652,"????0"),"  ","")," ",""))   ))), "")&amp;
       IF(ISTEXT(SOURCE!H2652),SOURCE!H2652, SUBSTITUTE(SUBSTITUTE(TEXT(SOURCE!H2652,"????0"),"  ","")," ",""))   &amp;","&amp; IF(lookups!$J$2-3 &gt;= 0, REPT(" ",lookups!$J$2-3-5), "")&amp;
      SOURCE!I2652&amp;
" | "&amp; IF(lookups!$K$2-LEN(SOURCE!I2652) &gt;= 0, REPT(" ",lookups!$K$2-LEN(SOURCE!I2652)), "")&amp;
      SOURCE!J2652&amp;      IF(lookups!$L$2-LEN(SOURCE!J2652) &gt;= 0, REPT(" ",lookups!$L$2-LEN(SOURCE!J2652)), "")&amp;
" | "&amp; IF(lookups!$K$2-LEN(SOURCE!I2652) &gt;= 0, REPT(" ",lookups!$K$2-LEN(SOURCE!I2652)), "")&amp;
      SOURCE!K2652&amp;      IF(lookups!$L$2-LEN(SOURCE!K2652) &gt;= 0, REPT(" ",lookups!$M$2-LEN(SOURCE!K2652)), "")&amp;
" | "&amp; SOURCE!L2652&amp;      IF(lookups!$O$2-LEN(SOURCE!L2652) &gt;= 0, REPT(" ",lookups!$O$2-LEN(SOURCE!L2652)), "")&amp;
" | "&amp; SOURCE!M2652&amp;      IF(lookups!$P$2-LEN(SOURCE!M2652) &gt;= 0, REPT(" ",lookups!$P$2-LEN(SOURCE!M2652)), "")&amp;
      "},"&amp;IF(SOURCE!O2652&lt;&gt;"",""&amp;SOURCE!O2652,"")
 )
)
)</f>
        <v/>
      </c>
    </row>
    <row r="2616" spans="1:1" hidden="1">
      <c r="A2616" s="80" t="str">
        <f>IF(AND(OR(SOURCE!A2653="",ISBLANK(SOURCE!A2653)),SOURCE!B2653&gt;0),IF(ISBLANK(SOURCE!C2653),"",SOURCE!C2653),
IF(SOURCE!B2653&lt;0,VLOOKUP(SOURCE!B2653,lookups!A$1:B$25,2,0),
  IF(ISBLANK(SOURCE!B2653),
    "",
    "/* "&amp;TEXT(SOURCE!B2653,"???0")&amp;" *"&amp;
      SOURCE!C2653&amp;", "&amp; IF(lookups!$E$2-LEN(SOURCE!C2653) &gt;= 0, REPT(" ",lookups!$E$2-LEN(SOURCE!C2653)), "")&amp;
      SOURCE!D2653&amp;", "&amp; IF(lookups!$F$2-LEN(SOURCE!D2653) &gt;= 0, REPT(" ",lookups!$F$2-LEN(SOURCE!D2653)), "")&amp;
      SOURCE!E2653&amp;", "&amp; IF(lookups!$G$2-LEN(SOURCE!E2653) &gt;=0, REPT(" ",lookups!$G$2-LEN(SOURCE!E2653)), "")&amp;
      SOURCE!F2653&amp;", "&amp; IF(lookups!$H$2-LEN(SOURCE!F2653) &gt;= 0, REPT(" ",lookups!$H$2-LEN(SOURCE!F2653)+2), "")&amp;"("&amp;
      SUBSTITUTE(TEXT(SOURCE!G2653,"??0"),"  ","")&amp;" &lt;&lt; TAM_MAX_BITS) |"&amp; IF(lookups!$I$2-3 &gt;= 0, REPT(" ",MAX(1,lookups!$I$2-5+4+1-1-LEN(  IF(ISTEXT(SOURCE!H2653),SOURCE!H2653,  SUBSTITUTE(SUBSTITUTE(TEXT(SOURCE!H2653,"????0"),"  ","")," ",""))   ))), "")&amp;
       IF(ISTEXT(SOURCE!H2653),SOURCE!H2653, SUBSTITUTE(SUBSTITUTE(TEXT(SOURCE!H2653,"????0"),"  ","")," ",""))   &amp;","&amp; IF(lookups!$J$2-3 &gt;= 0, REPT(" ",lookups!$J$2-3-5), "")&amp;
      SOURCE!I2653&amp;
" | "&amp; IF(lookups!$K$2-LEN(SOURCE!I2653) &gt;= 0, REPT(" ",lookups!$K$2-LEN(SOURCE!I2653)), "")&amp;
      SOURCE!J2653&amp;      IF(lookups!$L$2-LEN(SOURCE!J2653) &gt;= 0, REPT(" ",lookups!$L$2-LEN(SOURCE!J2653)), "")&amp;
" | "&amp; IF(lookups!$K$2-LEN(SOURCE!I2653) &gt;= 0, REPT(" ",lookups!$K$2-LEN(SOURCE!I2653)), "")&amp;
      SOURCE!K2653&amp;      IF(lookups!$L$2-LEN(SOURCE!K2653) &gt;= 0, REPT(" ",lookups!$M$2-LEN(SOURCE!K2653)), "")&amp;
" | "&amp; SOURCE!L2653&amp;      IF(lookups!$O$2-LEN(SOURCE!L2653) &gt;= 0, REPT(" ",lookups!$O$2-LEN(SOURCE!L2653)), "")&amp;
" | "&amp; SOURCE!M2653&amp;      IF(lookups!$P$2-LEN(SOURCE!M2653) &gt;= 0, REPT(" ",lookups!$P$2-LEN(SOURCE!M2653)), "")&amp;
      "},"&amp;IF(SOURCE!O2653&lt;&gt;"",""&amp;SOURCE!O2653,"")
 )
)
)</f>
        <v/>
      </c>
    </row>
    <row r="2617" spans="1:1" hidden="1">
      <c r="A2617" s="80" t="str">
        <f>IF(AND(OR(SOURCE!A2654="",ISBLANK(SOURCE!A2654)),SOURCE!B2654&gt;0),IF(ISBLANK(SOURCE!C2654),"",SOURCE!C2654),
IF(SOURCE!B2654&lt;0,VLOOKUP(SOURCE!B2654,lookups!A$1:B$25,2,0),
  IF(ISBLANK(SOURCE!B2654),
    "",
    "/* "&amp;TEXT(SOURCE!B2654,"???0")&amp;" *"&amp;
      SOURCE!C2654&amp;", "&amp; IF(lookups!$E$2-LEN(SOURCE!C2654) &gt;= 0, REPT(" ",lookups!$E$2-LEN(SOURCE!C2654)), "")&amp;
      SOURCE!D2654&amp;", "&amp; IF(lookups!$F$2-LEN(SOURCE!D2654) &gt;= 0, REPT(" ",lookups!$F$2-LEN(SOURCE!D2654)), "")&amp;
      SOURCE!E2654&amp;", "&amp; IF(lookups!$G$2-LEN(SOURCE!E2654) &gt;=0, REPT(" ",lookups!$G$2-LEN(SOURCE!E2654)), "")&amp;
      SOURCE!F2654&amp;", "&amp; IF(lookups!$H$2-LEN(SOURCE!F2654) &gt;= 0, REPT(" ",lookups!$H$2-LEN(SOURCE!F2654)+2), "")&amp;"("&amp;
      SUBSTITUTE(TEXT(SOURCE!G2654,"??0"),"  ","")&amp;" &lt;&lt; TAM_MAX_BITS) |"&amp; IF(lookups!$I$2-3 &gt;= 0, REPT(" ",MAX(1,lookups!$I$2-5+4+1-1-LEN(  IF(ISTEXT(SOURCE!H2654),SOURCE!H2654,  SUBSTITUTE(SUBSTITUTE(TEXT(SOURCE!H2654,"????0"),"  ","")," ",""))   ))), "")&amp;
       IF(ISTEXT(SOURCE!H2654),SOURCE!H2654, SUBSTITUTE(SUBSTITUTE(TEXT(SOURCE!H2654,"????0"),"  ","")," ",""))   &amp;","&amp; IF(lookups!$J$2-3 &gt;= 0, REPT(" ",lookups!$J$2-3-5), "")&amp;
      SOURCE!I2654&amp;
" | "&amp; IF(lookups!$K$2-LEN(SOURCE!I2654) &gt;= 0, REPT(" ",lookups!$K$2-LEN(SOURCE!I2654)), "")&amp;
      SOURCE!J2654&amp;      IF(lookups!$L$2-LEN(SOURCE!J2654) &gt;= 0, REPT(" ",lookups!$L$2-LEN(SOURCE!J2654)), "")&amp;
" | "&amp; IF(lookups!$K$2-LEN(SOURCE!I2654) &gt;= 0, REPT(" ",lookups!$K$2-LEN(SOURCE!I2654)), "")&amp;
      SOURCE!K2654&amp;      IF(lookups!$L$2-LEN(SOURCE!K2654) &gt;= 0, REPT(" ",lookups!$M$2-LEN(SOURCE!K2654)), "")&amp;
" | "&amp; SOURCE!L2654&amp;      IF(lookups!$O$2-LEN(SOURCE!L2654) &gt;= 0, REPT(" ",lookups!$O$2-LEN(SOURCE!L2654)), "")&amp;
" | "&amp; SOURCE!M2654&amp;      IF(lookups!$P$2-LEN(SOURCE!M2654) &gt;= 0, REPT(" ",lookups!$P$2-LEN(SOURCE!M2654)), "")&amp;
      "},"&amp;IF(SOURCE!O2654&lt;&gt;"",""&amp;SOURCE!O2654,"")
 )
)
)</f>
        <v/>
      </c>
    </row>
    <row r="2618" spans="1:1" hidden="1">
      <c r="A2618" s="80" t="str">
        <f>IF(AND(OR(SOURCE!A2655="",ISBLANK(SOURCE!A2655)),SOURCE!B2655&gt;0),IF(ISBLANK(SOURCE!C2655),"",SOURCE!C2655),
IF(SOURCE!B2655&lt;0,VLOOKUP(SOURCE!B2655,lookups!A$1:B$25,2,0),
  IF(ISBLANK(SOURCE!B2655),
    "",
    "/* "&amp;TEXT(SOURCE!B2655,"???0")&amp;" *"&amp;
      SOURCE!C2655&amp;", "&amp; IF(lookups!$E$2-LEN(SOURCE!C2655) &gt;= 0, REPT(" ",lookups!$E$2-LEN(SOURCE!C2655)), "")&amp;
      SOURCE!D2655&amp;", "&amp; IF(lookups!$F$2-LEN(SOURCE!D2655) &gt;= 0, REPT(" ",lookups!$F$2-LEN(SOURCE!D2655)), "")&amp;
      SOURCE!E2655&amp;", "&amp; IF(lookups!$G$2-LEN(SOURCE!E2655) &gt;=0, REPT(" ",lookups!$G$2-LEN(SOURCE!E2655)), "")&amp;
      SOURCE!F2655&amp;", "&amp; IF(lookups!$H$2-LEN(SOURCE!F2655) &gt;= 0, REPT(" ",lookups!$H$2-LEN(SOURCE!F2655)+2), "")&amp;"("&amp;
      SUBSTITUTE(TEXT(SOURCE!G2655,"??0"),"  ","")&amp;" &lt;&lt; TAM_MAX_BITS) |"&amp; IF(lookups!$I$2-3 &gt;= 0, REPT(" ",MAX(1,lookups!$I$2-5+4+1-1-LEN(  IF(ISTEXT(SOURCE!H2655),SOURCE!H2655,  SUBSTITUTE(SUBSTITUTE(TEXT(SOURCE!H2655,"????0"),"  ","")," ",""))   ))), "")&amp;
       IF(ISTEXT(SOURCE!H2655),SOURCE!H2655, SUBSTITUTE(SUBSTITUTE(TEXT(SOURCE!H2655,"????0"),"  ","")," ",""))   &amp;","&amp; IF(lookups!$J$2-3 &gt;= 0, REPT(" ",lookups!$J$2-3-5), "")&amp;
      SOURCE!I2655&amp;
" | "&amp; IF(lookups!$K$2-LEN(SOURCE!I2655) &gt;= 0, REPT(" ",lookups!$K$2-LEN(SOURCE!I2655)), "")&amp;
      SOURCE!J2655&amp;      IF(lookups!$L$2-LEN(SOURCE!J2655) &gt;= 0, REPT(" ",lookups!$L$2-LEN(SOURCE!J2655)), "")&amp;
" | "&amp; IF(lookups!$K$2-LEN(SOURCE!I2655) &gt;= 0, REPT(" ",lookups!$K$2-LEN(SOURCE!I2655)), "")&amp;
      SOURCE!K2655&amp;      IF(lookups!$L$2-LEN(SOURCE!K2655) &gt;= 0, REPT(" ",lookups!$M$2-LEN(SOURCE!K2655)), "")&amp;
" | "&amp; SOURCE!L2655&amp;      IF(lookups!$O$2-LEN(SOURCE!L2655) &gt;= 0, REPT(" ",lookups!$O$2-LEN(SOURCE!L2655)), "")&amp;
" | "&amp; SOURCE!M2655&amp;      IF(lookups!$P$2-LEN(SOURCE!M2655) &gt;= 0, REPT(" ",lookups!$P$2-LEN(SOURCE!M2655)), "")&amp;
      "},"&amp;IF(SOURCE!O2655&lt;&gt;"",""&amp;SOURCE!O2655,"")
 )
)
)</f>
        <v/>
      </c>
    </row>
    <row r="2619" spans="1:1" hidden="1">
      <c r="A2619" s="80" t="str">
        <f>IF(AND(OR(SOURCE!A2656="",ISBLANK(SOURCE!A2656)),SOURCE!B2656&gt;0),IF(ISBLANK(SOURCE!C2656),"",SOURCE!C2656),
IF(SOURCE!B2656&lt;0,VLOOKUP(SOURCE!B2656,lookups!A$1:B$25,2,0),
  IF(ISBLANK(SOURCE!B2656),
    "",
    "/* "&amp;TEXT(SOURCE!B2656,"???0")&amp;" *"&amp;
      SOURCE!C2656&amp;", "&amp; IF(lookups!$E$2-LEN(SOURCE!C2656) &gt;= 0, REPT(" ",lookups!$E$2-LEN(SOURCE!C2656)), "")&amp;
      SOURCE!D2656&amp;", "&amp; IF(lookups!$F$2-LEN(SOURCE!D2656) &gt;= 0, REPT(" ",lookups!$F$2-LEN(SOURCE!D2656)), "")&amp;
      SOURCE!E2656&amp;", "&amp; IF(lookups!$G$2-LEN(SOURCE!E2656) &gt;=0, REPT(" ",lookups!$G$2-LEN(SOURCE!E2656)), "")&amp;
      SOURCE!F2656&amp;", "&amp; IF(lookups!$H$2-LEN(SOURCE!F2656) &gt;= 0, REPT(" ",lookups!$H$2-LEN(SOURCE!F2656)+2), "")&amp;"("&amp;
      SUBSTITUTE(TEXT(SOURCE!G2656,"??0"),"  ","")&amp;" &lt;&lt; TAM_MAX_BITS) |"&amp; IF(lookups!$I$2-3 &gt;= 0, REPT(" ",MAX(1,lookups!$I$2-5+4+1-1-LEN(  IF(ISTEXT(SOURCE!H2656),SOURCE!H2656,  SUBSTITUTE(SUBSTITUTE(TEXT(SOURCE!H2656,"????0"),"  ","")," ",""))   ))), "")&amp;
       IF(ISTEXT(SOURCE!H2656),SOURCE!H2656, SUBSTITUTE(SUBSTITUTE(TEXT(SOURCE!H2656,"????0"),"  ","")," ",""))   &amp;","&amp; IF(lookups!$J$2-3 &gt;= 0, REPT(" ",lookups!$J$2-3-5), "")&amp;
      SOURCE!I2656&amp;
" | "&amp; IF(lookups!$K$2-LEN(SOURCE!I2656) &gt;= 0, REPT(" ",lookups!$K$2-LEN(SOURCE!I2656)), "")&amp;
      SOURCE!J2656&amp;      IF(lookups!$L$2-LEN(SOURCE!J2656) &gt;= 0, REPT(" ",lookups!$L$2-LEN(SOURCE!J2656)), "")&amp;
" | "&amp; IF(lookups!$K$2-LEN(SOURCE!I2656) &gt;= 0, REPT(" ",lookups!$K$2-LEN(SOURCE!I2656)), "")&amp;
      SOURCE!K2656&amp;      IF(lookups!$L$2-LEN(SOURCE!K2656) &gt;= 0, REPT(" ",lookups!$M$2-LEN(SOURCE!K2656)), "")&amp;
" | "&amp; SOURCE!L2656&amp;      IF(lookups!$O$2-LEN(SOURCE!L2656) &gt;= 0, REPT(" ",lookups!$O$2-LEN(SOURCE!L2656)), "")&amp;
" | "&amp; SOURCE!M2656&amp;      IF(lookups!$P$2-LEN(SOURCE!M2656) &gt;= 0, REPT(" ",lookups!$P$2-LEN(SOURCE!M2656)), "")&amp;
      "},"&amp;IF(SOURCE!O2656&lt;&gt;"",""&amp;SOURCE!O2656,"")
 )
)
)</f>
        <v/>
      </c>
    </row>
    <row r="2620" spans="1:1" hidden="1">
      <c r="A2620" s="80" t="str">
        <f>IF(AND(OR(SOURCE!A2657="",ISBLANK(SOURCE!A2657)),SOURCE!B2657&gt;0),IF(ISBLANK(SOURCE!C2657),"",SOURCE!C2657),
IF(SOURCE!B2657&lt;0,VLOOKUP(SOURCE!B2657,lookups!A$1:B$25,2,0),
  IF(ISBLANK(SOURCE!B2657),
    "",
    "/* "&amp;TEXT(SOURCE!B2657,"???0")&amp;" *"&amp;
      SOURCE!C2657&amp;", "&amp; IF(lookups!$E$2-LEN(SOURCE!C2657) &gt;= 0, REPT(" ",lookups!$E$2-LEN(SOURCE!C2657)), "")&amp;
      SOURCE!D2657&amp;", "&amp; IF(lookups!$F$2-LEN(SOURCE!D2657) &gt;= 0, REPT(" ",lookups!$F$2-LEN(SOURCE!D2657)), "")&amp;
      SOURCE!E2657&amp;", "&amp; IF(lookups!$G$2-LEN(SOURCE!E2657) &gt;=0, REPT(" ",lookups!$G$2-LEN(SOURCE!E2657)), "")&amp;
      SOURCE!F2657&amp;", "&amp; IF(lookups!$H$2-LEN(SOURCE!F2657) &gt;= 0, REPT(" ",lookups!$H$2-LEN(SOURCE!F2657)+2), "")&amp;"("&amp;
      SUBSTITUTE(TEXT(SOURCE!G2657,"??0"),"  ","")&amp;" &lt;&lt; TAM_MAX_BITS) |"&amp; IF(lookups!$I$2-3 &gt;= 0, REPT(" ",MAX(1,lookups!$I$2-5+4+1-1-LEN(  IF(ISTEXT(SOURCE!H2657),SOURCE!H2657,  SUBSTITUTE(SUBSTITUTE(TEXT(SOURCE!H2657,"????0"),"  ","")," ",""))   ))), "")&amp;
       IF(ISTEXT(SOURCE!H2657),SOURCE!H2657, SUBSTITUTE(SUBSTITUTE(TEXT(SOURCE!H2657,"????0"),"  ","")," ",""))   &amp;","&amp; IF(lookups!$J$2-3 &gt;= 0, REPT(" ",lookups!$J$2-3-5), "")&amp;
      SOURCE!I2657&amp;
" | "&amp; IF(lookups!$K$2-LEN(SOURCE!I2657) &gt;= 0, REPT(" ",lookups!$K$2-LEN(SOURCE!I2657)), "")&amp;
      SOURCE!J2657&amp;      IF(lookups!$L$2-LEN(SOURCE!J2657) &gt;= 0, REPT(" ",lookups!$L$2-LEN(SOURCE!J2657)), "")&amp;
" | "&amp; IF(lookups!$K$2-LEN(SOURCE!I2657) &gt;= 0, REPT(" ",lookups!$K$2-LEN(SOURCE!I2657)), "")&amp;
      SOURCE!K2657&amp;      IF(lookups!$L$2-LEN(SOURCE!K2657) &gt;= 0, REPT(" ",lookups!$M$2-LEN(SOURCE!K2657)), "")&amp;
" | "&amp; SOURCE!L2657&amp;      IF(lookups!$O$2-LEN(SOURCE!L2657) &gt;= 0, REPT(" ",lookups!$O$2-LEN(SOURCE!L2657)), "")&amp;
" | "&amp; SOURCE!M2657&amp;      IF(lookups!$P$2-LEN(SOURCE!M2657) &gt;= 0, REPT(" ",lookups!$P$2-LEN(SOURCE!M2657)), "")&amp;
      "},"&amp;IF(SOURCE!O2657&lt;&gt;"",""&amp;SOURCE!O2657,"")
 )
)
)</f>
        <v/>
      </c>
    </row>
    <row r="2621" spans="1:1" hidden="1">
      <c r="A2621" s="80" t="str">
        <f>IF(AND(OR(SOURCE!A2658="",ISBLANK(SOURCE!A2658)),SOURCE!B2658&gt;0),IF(ISBLANK(SOURCE!C2658),"",SOURCE!C2658),
IF(SOURCE!B2658&lt;0,VLOOKUP(SOURCE!B2658,lookups!A$1:B$25,2,0),
  IF(ISBLANK(SOURCE!B2658),
    "",
    "/* "&amp;TEXT(SOURCE!B2658,"???0")&amp;" *"&amp;
      SOURCE!C2658&amp;", "&amp; IF(lookups!$E$2-LEN(SOURCE!C2658) &gt;= 0, REPT(" ",lookups!$E$2-LEN(SOURCE!C2658)), "")&amp;
      SOURCE!D2658&amp;", "&amp; IF(lookups!$F$2-LEN(SOURCE!D2658) &gt;= 0, REPT(" ",lookups!$F$2-LEN(SOURCE!D2658)), "")&amp;
      SOURCE!E2658&amp;", "&amp; IF(lookups!$G$2-LEN(SOURCE!E2658) &gt;=0, REPT(" ",lookups!$G$2-LEN(SOURCE!E2658)), "")&amp;
      SOURCE!F2658&amp;", "&amp; IF(lookups!$H$2-LEN(SOURCE!F2658) &gt;= 0, REPT(" ",lookups!$H$2-LEN(SOURCE!F2658)+2), "")&amp;"("&amp;
      SUBSTITUTE(TEXT(SOURCE!G2658,"??0"),"  ","")&amp;" &lt;&lt; TAM_MAX_BITS) |"&amp; IF(lookups!$I$2-3 &gt;= 0, REPT(" ",MAX(1,lookups!$I$2-5+4+1-1-LEN(  IF(ISTEXT(SOURCE!H2658),SOURCE!H2658,  SUBSTITUTE(SUBSTITUTE(TEXT(SOURCE!H2658,"????0"),"  ","")," ",""))   ))), "")&amp;
       IF(ISTEXT(SOURCE!H2658),SOURCE!H2658, SUBSTITUTE(SUBSTITUTE(TEXT(SOURCE!H2658,"????0"),"  ","")," ",""))   &amp;","&amp; IF(lookups!$J$2-3 &gt;= 0, REPT(" ",lookups!$J$2-3-5), "")&amp;
      SOURCE!I2658&amp;
" | "&amp; IF(lookups!$K$2-LEN(SOURCE!I2658) &gt;= 0, REPT(" ",lookups!$K$2-LEN(SOURCE!I2658)), "")&amp;
      SOURCE!J2658&amp;      IF(lookups!$L$2-LEN(SOURCE!J2658) &gt;= 0, REPT(" ",lookups!$L$2-LEN(SOURCE!J2658)), "")&amp;
" | "&amp; IF(lookups!$K$2-LEN(SOURCE!I2658) &gt;= 0, REPT(" ",lookups!$K$2-LEN(SOURCE!I2658)), "")&amp;
      SOURCE!K2658&amp;      IF(lookups!$L$2-LEN(SOURCE!K2658) &gt;= 0, REPT(" ",lookups!$M$2-LEN(SOURCE!K2658)), "")&amp;
" | "&amp; SOURCE!L2658&amp;      IF(lookups!$O$2-LEN(SOURCE!L2658) &gt;= 0, REPT(" ",lookups!$O$2-LEN(SOURCE!L2658)), "")&amp;
" | "&amp; SOURCE!M2658&amp;      IF(lookups!$P$2-LEN(SOURCE!M2658) &gt;= 0, REPT(" ",lookups!$P$2-LEN(SOURCE!M2658)), "")&amp;
      "},"&amp;IF(SOURCE!O2658&lt;&gt;"",""&amp;SOURCE!O2658,"")
 )
)
)</f>
        <v/>
      </c>
    </row>
    <row r="2622" spans="1:1" hidden="1">
      <c r="A2622" s="80" t="str">
        <f>IF(AND(OR(SOURCE!A2659="",ISBLANK(SOURCE!A2659)),SOURCE!B2659&gt;0),IF(ISBLANK(SOURCE!C2659),"",SOURCE!C2659),
IF(SOURCE!B2659&lt;0,VLOOKUP(SOURCE!B2659,lookups!A$1:B$25,2,0),
  IF(ISBLANK(SOURCE!B2659),
    "",
    "/* "&amp;TEXT(SOURCE!B2659,"???0")&amp;" *"&amp;
      SOURCE!C2659&amp;", "&amp; IF(lookups!$E$2-LEN(SOURCE!C2659) &gt;= 0, REPT(" ",lookups!$E$2-LEN(SOURCE!C2659)), "")&amp;
      SOURCE!D2659&amp;", "&amp; IF(lookups!$F$2-LEN(SOURCE!D2659) &gt;= 0, REPT(" ",lookups!$F$2-LEN(SOURCE!D2659)), "")&amp;
      SOURCE!E2659&amp;", "&amp; IF(lookups!$G$2-LEN(SOURCE!E2659) &gt;=0, REPT(" ",lookups!$G$2-LEN(SOURCE!E2659)), "")&amp;
      SOURCE!F2659&amp;", "&amp; IF(lookups!$H$2-LEN(SOURCE!F2659) &gt;= 0, REPT(" ",lookups!$H$2-LEN(SOURCE!F2659)+2), "")&amp;"("&amp;
      SUBSTITUTE(TEXT(SOURCE!G2659,"??0"),"  ","")&amp;" &lt;&lt; TAM_MAX_BITS) |"&amp; IF(lookups!$I$2-3 &gt;= 0, REPT(" ",MAX(1,lookups!$I$2-5+4+1-1-LEN(  IF(ISTEXT(SOURCE!H2659),SOURCE!H2659,  SUBSTITUTE(SUBSTITUTE(TEXT(SOURCE!H2659,"????0"),"  ","")," ",""))   ))), "")&amp;
       IF(ISTEXT(SOURCE!H2659),SOURCE!H2659, SUBSTITUTE(SUBSTITUTE(TEXT(SOURCE!H2659,"????0"),"  ","")," ",""))   &amp;","&amp; IF(lookups!$J$2-3 &gt;= 0, REPT(" ",lookups!$J$2-3-5), "")&amp;
      SOURCE!I2659&amp;
" | "&amp; IF(lookups!$K$2-LEN(SOURCE!I2659) &gt;= 0, REPT(" ",lookups!$K$2-LEN(SOURCE!I2659)), "")&amp;
      SOURCE!J2659&amp;      IF(lookups!$L$2-LEN(SOURCE!J2659) &gt;= 0, REPT(" ",lookups!$L$2-LEN(SOURCE!J2659)), "")&amp;
" | "&amp; IF(lookups!$K$2-LEN(SOURCE!I2659) &gt;= 0, REPT(" ",lookups!$K$2-LEN(SOURCE!I2659)), "")&amp;
      SOURCE!K2659&amp;      IF(lookups!$L$2-LEN(SOURCE!K2659) &gt;= 0, REPT(" ",lookups!$M$2-LEN(SOURCE!K2659)), "")&amp;
" | "&amp; SOURCE!L2659&amp;      IF(lookups!$O$2-LEN(SOURCE!L2659) &gt;= 0, REPT(" ",lookups!$O$2-LEN(SOURCE!L2659)), "")&amp;
" | "&amp; SOURCE!M2659&amp;      IF(lookups!$P$2-LEN(SOURCE!M2659) &gt;= 0, REPT(" ",lookups!$P$2-LEN(SOURCE!M2659)), "")&amp;
      "},"&amp;IF(SOURCE!O2659&lt;&gt;"",""&amp;SOURCE!O2659,"")
 )
)
)</f>
        <v/>
      </c>
    </row>
    <row r="2623" spans="1:1" hidden="1">
      <c r="A2623" s="80" t="str">
        <f>IF(AND(OR(SOURCE!A2660="",ISBLANK(SOURCE!A2660)),SOURCE!B2660&gt;0),IF(ISBLANK(SOURCE!C2660),"",SOURCE!C2660),
IF(SOURCE!B2660&lt;0,VLOOKUP(SOURCE!B2660,lookups!A$1:B$25,2,0),
  IF(ISBLANK(SOURCE!B2660),
    "",
    "/* "&amp;TEXT(SOURCE!B2660,"???0")&amp;" *"&amp;
      SOURCE!C2660&amp;", "&amp; IF(lookups!$E$2-LEN(SOURCE!C2660) &gt;= 0, REPT(" ",lookups!$E$2-LEN(SOURCE!C2660)), "")&amp;
      SOURCE!D2660&amp;", "&amp; IF(lookups!$F$2-LEN(SOURCE!D2660) &gt;= 0, REPT(" ",lookups!$F$2-LEN(SOURCE!D2660)), "")&amp;
      SOURCE!E2660&amp;", "&amp; IF(lookups!$G$2-LEN(SOURCE!E2660) &gt;=0, REPT(" ",lookups!$G$2-LEN(SOURCE!E2660)), "")&amp;
      SOURCE!F2660&amp;", "&amp; IF(lookups!$H$2-LEN(SOURCE!F2660) &gt;= 0, REPT(" ",lookups!$H$2-LEN(SOURCE!F2660)+2), "")&amp;"("&amp;
      SUBSTITUTE(TEXT(SOURCE!G2660,"??0"),"  ","")&amp;" &lt;&lt; TAM_MAX_BITS) |"&amp; IF(lookups!$I$2-3 &gt;= 0, REPT(" ",MAX(1,lookups!$I$2-5+4+1-1-LEN(  IF(ISTEXT(SOURCE!H2660),SOURCE!H2660,  SUBSTITUTE(SUBSTITUTE(TEXT(SOURCE!H2660,"????0"),"  ","")," ",""))   ))), "")&amp;
       IF(ISTEXT(SOURCE!H2660),SOURCE!H2660, SUBSTITUTE(SUBSTITUTE(TEXT(SOURCE!H2660,"????0"),"  ","")," ",""))   &amp;","&amp; IF(lookups!$J$2-3 &gt;= 0, REPT(" ",lookups!$J$2-3-5), "")&amp;
      SOURCE!I2660&amp;
" | "&amp; IF(lookups!$K$2-LEN(SOURCE!I2660) &gt;= 0, REPT(" ",lookups!$K$2-LEN(SOURCE!I2660)), "")&amp;
      SOURCE!J2660&amp;      IF(lookups!$L$2-LEN(SOURCE!J2660) &gt;= 0, REPT(" ",lookups!$L$2-LEN(SOURCE!J2660)), "")&amp;
" | "&amp; IF(lookups!$K$2-LEN(SOURCE!I2660) &gt;= 0, REPT(" ",lookups!$K$2-LEN(SOURCE!I2660)), "")&amp;
      SOURCE!K2660&amp;      IF(lookups!$L$2-LEN(SOURCE!K2660) &gt;= 0, REPT(" ",lookups!$M$2-LEN(SOURCE!K2660)), "")&amp;
" | "&amp; SOURCE!L2660&amp;      IF(lookups!$O$2-LEN(SOURCE!L2660) &gt;= 0, REPT(" ",lookups!$O$2-LEN(SOURCE!L2660)), "")&amp;
" | "&amp; SOURCE!M2660&amp;      IF(lookups!$P$2-LEN(SOURCE!M2660) &gt;= 0, REPT(" ",lookups!$P$2-LEN(SOURCE!M2660)), "")&amp;
      "},"&amp;IF(SOURCE!O2660&lt;&gt;"",""&amp;SOURCE!O2660,"")
 )
)
)</f>
        <v/>
      </c>
    </row>
    <row r="2624" spans="1:1" hidden="1">
      <c r="A2624" s="80" t="str">
        <f>IF(AND(OR(SOURCE!A2661="",ISBLANK(SOURCE!A2661)),SOURCE!B2661&gt;0),IF(ISBLANK(SOURCE!C2661),"",SOURCE!C2661),
IF(SOURCE!B2661&lt;0,VLOOKUP(SOURCE!B2661,lookups!A$1:B$25,2,0),
  IF(ISBLANK(SOURCE!B2661),
    "",
    "/* "&amp;TEXT(SOURCE!B2661,"???0")&amp;" *"&amp;
      SOURCE!C2661&amp;", "&amp; IF(lookups!$E$2-LEN(SOURCE!C2661) &gt;= 0, REPT(" ",lookups!$E$2-LEN(SOURCE!C2661)), "")&amp;
      SOURCE!D2661&amp;", "&amp; IF(lookups!$F$2-LEN(SOURCE!D2661) &gt;= 0, REPT(" ",lookups!$F$2-LEN(SOURCE!D2661)), "")&amp;
      SOURCE!E2661&amp;", "&amp; IF(lookups!$G$2-LEN(SOURCE!E2661) &gt;=0, REPT(" ",lookups!$G$2-LEN(SOURCE!E2661)), "")&amp;
      SOURCE!F2661&amp;", "&amp; IF(lookups!$H$2-LEN(SOURCE!F2661) &gt;= 0, REPT(" ",lookups!$H$2-LEN(SOURCE!F2661)+2), "")&amp;"("&amp;
      SUBSTITUTE(TEXT(SOURCE!G2661,"??0"),"  ","")&amp;" &lt;&lt; TAM_MAX_BITS) |"&amp; IF(lookups!$I$2-3 &gt;= 0, REPT(" ",MAX(1,lookups!$I$2-5+4+1-1-LEN(  IF(ISTEXT(SOURCE!H2661),SOURCE!H2661,  SUBSTITUTE(SUBSTITUTE(TEXT(SOURCE!H2661,"????0"),"  ","")," ",""))   ))), "")&amp;
       IF(ISTEXT(SOURCE!H2661),SOURCE!H2661, SUBSTITUTE(SUBSTITUTE(TEXT(SOURCE!H2661,"????0"),"  ","")," ",""))   &amp;","&amp; IF(lookups!$J$2-3 &gt;= 0, REPT(" ",lookups!$J$2-3-5), "")&amp;
      SOURCE!I2661&amp;
" | "&amp; IF(lookups!$K$2-LEN(SOURCE!I2661) &gt;= 0, REPT(" ",lookups!$K$2-LEN(SOURCE!I2661)), "")&amp;
      SOURCE!J2661&amp;      IF(lookups!$L$2-LEN(SOURCE!J2661) &gt;= 0, REPT(" ",lookups!$L$2-LEN(SOURCE!J2661)), "")&amp;
" | "&amp; IF(lookups!$K$2-LEN(SOURCE!I2661) &gt;= 0, REPT(" ",lookups!$K$2-LEN(SOURCE!I2661)), "")&amp;
      SOURCE!K2661&amp;      IF(lookups!$L$2-LEN(SOURCE!K2661) &gt;= 0, REPT(" ",lookups!$M$2-LEN(SOURCE!K2661)), "")&amp;
" | "&amp; SOURCE!L2661&amp;      IF(lookups!$O$2-LEN(SOURCE!L2661) &gt;= 0, REPT(" ",lookups!$O$2-LEN(SOURCE!L2661)), "")&amp;
" | "&amp; SOURCE!M2661&amp;      IF(lookups!$P$2-LEN(SOURCE!M2661) &gt;= 0, REPT(" ",lookups!$P$2-LEN(SOURCE!M2661)), "")&amp;
      "},"&amp;IF(SOURCE!O2661&lt;&gt;"",""&amp;SOURCE!O2661,"")
 )
)
)</f>
        <v/>
      </c>
    </row>
    <row r="2625" spans="1:1" hidden="1">
      <c r="A2625" s="80" t="str">
        <f>IF(AND(OR(SOURCE!A2662="",ISBLANK(SOURCE!A2662)),SOURCE!B2662&gt;0),IF(ISBLANK(SOURCE!C2662),"",SOURCE!C2662),
IF(SOURCE!B2662&lt;0,VLOOKUP(SOURCE!B2662,lookups!A$1:B$25,2,0),
  IF(ISBLANK(SOURCE!B2662),
    "",
    "/* "&amp;TEXT(SOURCE!B2662,"???0")&amp;" *"&amp;
      SOURCE!C2662&amp;", "&amp; IF(lookups!$E$2-LEN(SOURCE!C2662) &gt;= 0, REPT(" ",lookups!$E$2-LEN(SOURCE!C2662)), "")&amp;
      SOURCE!D2662&amp;", "&amp; IF(lookups!$F$2-LEN(SOURCE!D2662) &gt;= 0, REPT(" ",lookups!$F$2-LEN(SOURCE!D2662)), "")&amp;
      SOURCE!E2662&amp;", "&amp; IF(lookups!$G$2-LEN(SOURCE!E2662) &gt;=0, REPT(" ",lookups!$G$2-LEN(SOURCE!E2662)), "")&amp;
      SOURCE!F2662&amp;", "&amp; IF(lookups!$H$2-LEN(SOURCE!F2662) &gt;= 0, REPT(" ",lookups!$H$2-LEN(SOURCE!F2662)+2), "")&amp;"("&amp;
      SUBSTITUTE(TEXT(SOURCE!G2662,"??0"),"  ","")&amp;" &lt;&lt; TAM_MAX_BITS) |"&amp; IF(lookups!$I$2-3 &gt;= 0, REPT(" ",MAX(1,lookups!$I$2-5+4+1-1-LEN(  IF(ISTEXT(SOURCE!H2662),SOURCE!H2662,  SUBSTITUTE(SUBSTITUTE(TEXT(SOURCE!H2662,"????0"),"  ","")," ",""))   ))), "")&amp;
       IF(ISTEXT(SOURCE!H2662),SOURCE!H2662, SUBSTITUTE(SUBSTITUTE(TEXT(SOURCE!H2662,"????0"),"  ","")," ",""))   &amp;","&amp; IF(lookups!$J$2-3 &gt;= 0, REPT(" ",lookups!$J$2-3-5), "")&amp;
      SOURCE!I2662&amp;
" | "&amp; IF(lookups!$K$2-LEN(SOURCE!I2662) &gt;= 0, REPT(" ",lookups!$K$2-LEN(SOURCE!I2662)), "")&amp;
      SOURCE!J2662&amp;      IF(lookups!$L$2-LEN(SOURCE!J2662) &gt;= 0, REPT(" ",lookups!$L$2-LEN(SOURCE!J2662)), "")&amp;
" | "&amp; IF(lookups!$K$2-LEN(SOURCE!I2662) &gt;= 0, REPT(" ",lookups!$K$2-LEN(SOURCE!I2662)), "")&amp;
      SOURCE!K2662&amp;      IF(lookups!$L$2-LEN(SOURCE!K2662) &gt;= 0, REPT(" ",lookups!$M$2-LEN(SOURCE!K2662)), "")&amp;
" | "&amp; SOURCE!L2662&amp;      IF(lookups!$O$2-LEN(SOURCE!L2662) &gt;= 0, REPT(" ",lookups!$O$2-LEN(SOURCE!L2662)), "")&amp;
" | "&amp; SOURCE!M2662&amp;      IF(lookups!$P$2-LEN(SOURCE!M2662) &gt;= 0, REPT(" ",lookups!$P$2-LEN(SOURCE!M2662)), "")&amp;
      "},"&amp;IF(SOURCE!O2662&lt;&gt;"",""&amp;SOURCE!O2662,"")
 )
)
)</f>
        <v/>
      </c>
    </row>
    <row r="2626" spans="1:1" hidden="1">
      <c r="A2626" s="80" t="str">
        <f>IF(AND(OR(SOURCE!A2663="",ISBLANK(SOURCE!A2663)),SOURCE!B2663&gt;0),IF(ISBLANK(SOURCE!C2663),"",SOURCE!C2663),
IF(SOURCE!B2663&lt;0,VLOOKUP(SOURCE!B2663,lookups!A$1:B$25,2,0),
  IF(ISBLANK(SOURCE!B2663),
    "",
    "/* "&amp;TEXT(SOURCE!B2663,"???0")&amp;" *"&amp;
      SOURCE!C2663&amp;", "&amp; IF(lookups!$E$2-LEN(SOURCE!C2663) &gt;= 0, REPT(" ",lookups!$E$2-LEN(SOURCE!C2663)), "")&amp;
      SOURCE!D2663&amp;", "&amp; IF(lookups!$F$2-LEN(SOURCE!D2663) &gt;= 0, REPT(" ",lookups!$F$2-LEN(SOURCE!D2663)), "")&amp;
      SOURCE!E2663&amp;", "&amp; IF(lookups!$G$2-LEN(SOURCE!E2663) &gt;=0, REPT(" ",lookups!$G$2-LEN(SOURCE!E2663)), "")&amp;
      SOURCE!F2663&amp;", "&amp; IF(lookups!$H$2-LEN(SOURCE!F2663) &gt;= 0, REPT(" ",lookups!$H$2-LEN(SOURCE!F2663)+2), "")&amp;"("&amp;
      SUBSTITUTE(TEXT(SOURCE!G2663,"??0"),"  ","")&amp;" &lt;&lt; TAM_MAX_BITS) |"&amp; IF(lookups!$I$2-3 &gt;= 0, REPT(" ",MAX(1,lookups!$I$2-5+4+1-1-LEN(  IF(ISTEXT(SOURCE!H2663),SOURCE!H2663,  SUBSTITUTE(SUBSTITUTE(TEXT(SOURCE!H2663,"????0"),"  ","")," ",""))   ))), "")&amp;
       IF(ISTEXT(SOURCE!H2663),SOURCE!H2663, SUBSTITUTE(SUBSTITUTE(TEXT(SOURCE!H2663,"????0"),"  ","")," ",""))   &amp;","&amp; IF(lookups!$J$2-3 &gt;= 0, REPT(" ",lookups!$J$2-3-5), "")&amp;
      SOURCE!I2663&amp;
" | "&amp; IF(lookups!$K$2-LEN(SOURCE!I2663) &gt;= 0, REPT(" ",lookups!$K$2-LEN(SOURCE!I2663)), "")&amp;
      SOURCE!J2663&amp;      IF(lookups!$L$2-LEN(SOURCE!J2663) &gt;= 0, REPT(" ",lookups!$L$2-LEN(SOURCE!J2663)), "")&amp;
" | "&amp; IF(lookups!$K$2-LEN(SOURCE!I2663) &gt;= 0, REPT(" ",lookups!$K$2-LEN(SOURCE!I2663)), "")&amp;
      SOURCE!K2663&amp;      IF(lookups!$L$2-LEN(SOURCE!K2663) &gt;= 0, REPT(" ",lookups!$M$2-LEN(SOURCE!K2663)), "")&amp;
" | "&amp; SOURCE!L2663&amp;      IF(lookups!$O$2-LEN(SOURCE!L2663) &gt;= 0, REPT(" ",lookups!$O$2-LEN(SOURCE!L2663)), "")&amp;
" | "&amp; SOURCE!M2663&amp;      IF(lookups!$P$2-LEN(SOURCE!M2663) &gt;= 0, REPT(" ",lookups!$P$2-LEN(SOURCE!M2663)), "")&amp;
      "},"&amp;IF(SOURCE!O2663&lt;&gt;"",""&amp;SOURCE!O2663,"")
 )
)
)</f>
        <v/>
      </c>
    </row>
    <row r="2627" spans="1:1" hidden="1">
      <c r="A2627" s="80" t="str">
        <f>IF(AND(OR(SOURCE!A2664="",ISBLANK(SOURCE!A2664)),SOURCE!B2664&gt;0),IF(ISBLANK(SOURCE!C2664),"",SOURCE!C2664),
IF(SOURCE!B2664&lt;0,VLOOKUP(SOURCE!B2664,lookups!A$1:B$25,2,0),
  IF(ISBLANK(SOURCE!B2664),
    "",
    "/* "&amp;TEXT(SOURCE!B2664,"???0")&amp;" *"&amp;
      SOURCE!C2664&amp;", "&amp; IF(lookups!$E$2-LEN(SOURCE!C2664) &gt;= 0, REPT(" ",lookups!$E$2-LEN(SOURCE!C2664)), "")&amp;
      SOURCE!D2664&amp;", "&amp; IF(lookups!$F$2-LEN(SOURCE!D2664) &gt;= 0, REPT(" ",lookups!$F$2-LEN(SOURCE!D2664)), "")&amp;
      SOURCE!E2664&amp;", "&amp; IF(lookups!$G$2-LEN(SOURCE!E2664) &gt;=0, REPT(" ",lookups!$G$2-LEN(SOURCE!E2664)), "")&amp;
      SOURCE!F2664&amp;", "&amp; IF(lookups!$H$2-LEN(SOURCE!F2664) &gt;= 0, REPT(" ",lookups!$H$2-LEN(SOURCE!F2664)+2), "")&amp;"("&amp;
      SUBSTITUTE(TEXT(SOURCE!G2664,"??0"),"  ","")&amp;" &lt;&lt; TAM_MAX_BITS) |"&amp; IF(lookups!$I$2-3 &gt;= 0, REPT(" ",MAX(1,lookups!$I$2-5+4+1-1-LEN(  IF(ISTEXT(SOURCE!H2664),SOURCE!H2664,  SUBSTITUTE(SUBSTITUTE(TEXT(SOURCE!H2664,"????0"),"  ","")," ",""))   ))), "")&amp;
       IF(ISTEXT(SOURCE!H2664),SOURCE!H2664, SUBSTITUTE(SUBSTITUTE(TEXT(SOURCE!H2664,"????0"),"  ","")," ",""))   &amp;","&amp; IF(lookups!$J$2-3 &gt;= 0, REPT(" ",lookups!$J$2-3-5), "")&amp;
      SOURCE!I2664&amp;
" | "&amp; IF(lookups!$K$2-LEN(SOURCE!I2664) &gt;= 0, REPT(" ",lookups!$K$2-LEN(SOURCE!I2664)), "")&amp;
      SOURCE!J2664&amp;      IF(lookups!$L$2-LEN(SOURCE!J2664) &gt;= 0, REPT(" ",lookups!$L$2-LEN(SOURCE!J2664)), "")&amp;
" | "&amp; IF(lookups!$K$2-LEN(SOURCE!I2664) &gt;= 0, REPT(" ",lookups!$K$2-LEN(SOURCE!I2664)), "")&amp;
      SOURCE!K2664&amp;      IF(lookups!$L$2-LEN(SOURCE!K2664) &gt;= 0, REPT(" ",lookups!$M$2-LEN(SOURCE!K2664)), "")&amp;
" | "&amp; SOURCE!L2664&amp;      IF(lookups!$O$2-LEN(SOURCE!L2664) &gt;= 0, REPT(" ",lookups!$O$2-LEN(SOURCE!L2664)), "")&amp;
" | "&amp; SOURCE!M2664&amp;      IF(lookups!$P$2-LEN(SOURCE!M2664) &gt;= 0, REPT(" ",lookups!$P$2-LEN(SOURCE!M2664)), "")&amp;
      "},"&amp;IF(SOURCE!O2664&lt;&gt;"",""&amp;SOURCE!O2664,"")
 )
)
)</f>
        <v/>
      </c>
    </row>
    <row r="2628" spans="1:1" hidden="1">
      <c r="A2628" s="80" t="str">
        <f>IF(AND(OR(SOURCE!A2665="",ISBLANK(SOURCE!A2665)),SOURCE!B2665&gt;0),IF(ISBLANK(SOURCE!C2665),"",SOURCE!C2665),
IF(SOURCE!B2665&lt;0,VLOOKUP(SOURCE!B2665,lookups!A$1:B$25,2,0),
  IF(ISBLANK(SOURCE!B2665),
    "",
    "/* "&amp;TEXT(SOURCE!B2665,"???0")&amp;" *"&amp;
      SOURCE!C2665&amp;", "&amp; IF(lookups!$E$2-LEN(SOURCE!C2665) &gt;= 0, REPT(" ",lookups!$E$2-LEN(SOURCE!C2665)), "")&amp;
      SOURCE!D2665&amp;", "&amp; IF(lookups!$F$2-LEN(SOURCE!D2665) &gt;= 0, REPT(" ",lookups!$F$2-LEN(SOURCE!D2665)), "")&amp;
      SOURCE!E2665&amp;", "&amp; IF(lookups!$G$2-LEN(SOURCE!E2665) &gt;=0, REPT(" ",lookups!$G$2-LEN(SOURCE!E2665)), "")&amp;
      SOURCE!F2665&amp;", "&amp; IF(lookups!$H$2-LEN(SOURCE!F2665) &gt;= 0, REPT(" ",lookups!$H$2-LEN(SOURCE!F2665)+2), "")&amp;"("&amp;
      SUBSTITUTE(TEXT(SOURCE!G2665,"??0"),"  ","")&amp;" &lt;&lt; TAM_MAX_BITS) |"&amp; IF(lookups!$I$2-3 &gt;= 0, REPT(" ",MAX(1,lookups!$I$2-5+4+1-1-LEN(  IF(ISTEXT(SOURCE!H2665),SOURCE!H2665,  SUBSTITUTE(SUBSTITUTE(TEXT(SOURCE!H2665,"????0"),"  ","")," ",""))   ))), "")&amp;
       IF(ISTEXT(SOURCE!H2665),SOURCE!H2665, SUBSTITUTE(SUBSTITUTE(TEXT(SOURCE!H2665,"????0"),"  ","")," ",""))   &amp;","&amp; IF(lookups!$J$2-3 &gt;= 0, REPT(" ",lookups!$J$2-3-5), "")&amp;
      SOURCE!I2665&amp;
" | "&amp; IF(lookups!$K$2-LEN(SOURCE!I2665) &gt;= 0, REPT(" ",lookups!$K$2-LEN(SOURCE!I2665)), "")&amp;
      SOURCE!J2665&amp;      IF(lookups!$L$2-LEN(SOURCE!J2665) &gt;= 0, REPT(" ",lookups!$L$2-LEN(SOURCE!J2665)), "")&amp;
" | "&amp; IF(lookups!$K$2-LEN(SOURCE!I2665) &gt;= 0, REPT(" ",lookups!$K$2-LEN(SOURCE!I2665)), "")&amp;
      SOURCE!K2665&amp;      IF(lookups!$L$2-LEN(SOURCE!K2665) &gt;= 0, REPT(" ",lookups!$M$2-LEN(SOURCE!K2665)), "")&amp;
" | "&amp; SOURCE!L2665&amp;      IF(lookups!$O$2-LEN(SOURCE!L2665) &gt;= 0, REPT(" ",lookups!$O$2-LEN(SOURCE!L2665)), "")&amp;
" | "&amp; SOURCE!M2665&amp;      IF(lookups!$P$2-LEN(SOURCE!M2665) &gt;= 0, REPT(" ",lookups!$P$2-LEN(SOURCE!M2665)), "")&amp;
      "},"&amp;IF(SOURCE!O2665&lt;&gt;"",""&amp;SOURCE!O2665,"")
 )
)
)</f>
        <v/>
      </c>
    </row>
    <row r="2629" spans="1:1" hidden="1">
      <c r="A2629" s="80" t="str">
        <f>IF(AND(OR(SOURCE!A2666="",ISBLANK(SOURCE!A2666)),SOURCE!B2666&gt;0),IF(ISBLANK(SOURCE!C2666),"",SOURCE!C2666),
IF(SOURCE!B2666&lt;0,VLOOKUP(SOURCE!B2666,lookups!A$1:B$25,2,0),
  IF(ISBLANK(SOURCE!B2666),
    "",
    "/* "&amp;TEXT(SOURCE!B2666,"???0")&amp;" *"&amp;
      SOURCE!C2666&amp;", "&amp; IF(lookups!$E$2-LEN(SOURCE!C2666) &gt;= 0, REPT(" ",lookups!$E$2-LEN(SOURCE!C2666)), "")&amp;
      SOURCE!D2666&amp;", "&amp; IF(lookups!$F$2-LEN(SOURCE!D2666) &gt;= 0, REPT(" ",lookups!$F$2-LEN(SOURCE!D2666)), "")&amp;
      SOURCE!E2666&amp;", "&amp; IF(lookups!$G$2-LEN(SOURCE!E2666) &gt;=0, REPT(" ",lookups!$G$2-LEN(SOURCE!E2666)), "")&amp;
      SOURCE!F2666&amp;", "&amp; IF(lookups!$H$2-LEN(SOURCE!F2666) &gt;= 0, REPT(" ",lookups!$H$2-LEN(SOURCE!F2666)+2), "")&amp;"("&amp;
      SUBSTITUTE(TEXT(SOURCE!G2666,"??0"),"  ","")&amp;" &lt;&lt; TAM_MAX_BITS) |"&amp; IF(lookups!$I$2-3 &gt;= 0, REPT(" ",MAX(1,lookups!$I$2-5+4+1-1-LEN(  IF(ISTEXT(SOURCE!H2666),SOURCE!H2666,  SUBSTITUTE(SUBSTITUTE(TEXT(SOURCE!H2666,"????0"),"  ","")," ",""))   ))), "")&amp;
       IF(ISTEXT(SOURCE!H2666),SOURCE!H2666, SUBSTITUTE(SUBSTITUTE(TEXT(SOURCE!H2666,"????0"),"  ","")," ",""))   &amp;","&amp; IF(lookups!$J$2-3 &gt;= 0, REPT(" ",lookups!$J$2-3-5), "")&amp;
      SOURCE!I2666&amp;
" | "&amp; IF(lookups!$K$2-LEN(SOURCE!I2666) &gt;= 0, REPT(" ",lookups!$K$2-LEN(SOURCE!I2666)), "")&amp;
      SOURCE!J2666&amp;      IF(lookups!$L$2-LEN(SOURCE!J2666) &gt;= 0, REPT(" ",lookups!$L$2-LEN(SOURCE!J2666)), "")&amp;
" | "&amp; IF(lookups!$K$2-LEN(SOURCE!I2666) &gt;= 0, REPT(" ",lookups!$K$2-LEN(SOURCE!I2666)), "")&amp;
      SOURCE!K2666&amp;      IF(lookups!$L$2-LEN(SOURCE!K2666) &gt;= 0, REPT(" ",lookups!$M$2-LEN(SOURCE!K2666)), "")&amp;
" | "&amp; SOURCE!L2666&amp;      IF(lookups!$O$2-LEN(SOURCE!L2666) &gt;= 0, REPT(" ",lookups!$O$2-LEN(SOURCE!L2666)), "")&amp;
" | "&amp; SOURCE!M2666&amp;      IF(lookups!$P$2-LEN(SOURCE!M2666) &gt;= 0, REPT(" ",lookups!$P$2-LEN(SOURCE!M2666)), "")&amp;
      "},"&amp;IF(SOURCE!O2666&lt;&gt;"",""&amp;SOURCE!O2666,"")
 )
)
)</f>
        <v/>
      </c>
    </row>
    <row r="2630" spans="1:1" hidden="1">
      <c r="A2630" s="80" t="str">
        <f>IF(AND(OR(SOURCE!A2667="",ISBLANK(SOURCE!A2667)),SOURCE!B2667&gt;0),IF(ISBLANK(SOURCE!C2667),"",SOURCE!C2667),
IF(SOURCE!B2667&lt;0,VLOOKUP(SOURCE!B2667,lookups!A$1:B$25,2,0),
  IF(ISBLANK(SOURCE!B2667),
    "",
    "/* "&amp;TEXT(SOURCE!B2667,"???0")&amp;" *"&amp;
      SOURCE!C2667&amp;", "&amp; IF(lookups!$E$2-LEN(SOURCE!C2667) &gt;= 0, REPT(" ",lookups!$E$2-LEN(SOURCE!C2667)), "")&amp;
      SOURCE!D2667&amp;", "&amp; IF(lookups!$F$2-LEN(SOURCE!D2667) &gt;= 0, REPT(" ",lookups!$F$2-LEN(SOURCE!D2667)), "")&amp;
      SOURCE!E2667&amp;", "&amp; IF(lookups!$G$2-LEN(SOURCE!E2667) &gt;=0, REPT(" ",lookups!$G$2-LEN(SOURCE!E2667)), "")&amp;
      SOURCE!F2667&amp;", "&amp; IF(lookups!$H$2-LEN(SOURCE!F2667) &gt;= 0, REPT(" ",lookups!$H$2-LEN(SOURCE!F2667)+2), "")&amp;"("&amp;
      SUBSTITUTE(TEXT(SOURCE!G2667,"??0"),"  ","")&amp;" &lt;&lt; TAM_MAX_BITS) |"&amp; IF(lookups!$I$2-3 &gt;= 0, REPT(" ",MAX(1,lookups!$I$2-5+4+1-1-LEN(  IF(ISTEXT(SOURCE!H2667),SOURCE!H2667,  SUBSTITUTE(SUBSTITUTE(TEXT(SOURCE!H2667,"????0"),"  ","")," ",""))   ))), "")&amp;
       IF(ISTEXT(SOURCE!H2667),SOURCE!H2667, SUBSTITUTE(SUBSTITUTE(TEXT(SOURCE!H2667,"????0"),"  ","")," ",""))   &amp;","&amp; IF(lookups!$J$2-3 &gt;= 0, REPT(" ",lookups!$J$2-3-5), "")&amp;
      SOURCE!I2667&amp;
" | "&amp; IF(lookups!$K$2-LEN(SOURCE!I2667) &gt;= 0, REPT(" ",lookups!$K$2-LEN(SOURCE!I2667)), "")&amp;
      SOURCE!J2667&amp;      IF(lookups!$L$2-LEN(SOURCE!J2667) &gt;= 0, REPT(" ",lookups!$L$2-LEN(SOURCE!J2667)), "")&amp;
" | "&amp; IF(lookups!$K$2-LEN(SOURCE!I2667) &gt;= 0, REPT(" ",lookups!$K$2-LEN(SOURCE!I2667)), "")&amp;
      SOURCE!K2667&amp;      IF(lookups!$L$2-LEN(SOURCE!K2667) &gt;= 0, REPT(" ",lookups!$M$2-LEN(SOURCE!K2667)), "")&amp;
" | "&amp; SOURCE!L2667&amp;      IF(lookups!$O$2-LEN(SOURCE!L2667) &gt;= 0, REPT(" ",lookups!$O$2-LEN(SOURCE!L2667)), "")&amp;
" | "&amp; SOURCE!M2667&amp;      IF(lookups!$P$2-LEN(SOURCE!M2667) &gt;= 0, REPT(" ",lookups!$P$2-LEN(SOURCE!M2667)), "")&amp;
      "},"&amp;IF(SOURCE!O2667&lt;&gt;"",""&amp;SOURCE!O2667,"")
 )
)
)</f>
        <v/>
      </c>
    </row>
    <row r="2631" spans="1:1" hidden="1">
      <c r="A2631" s="80" t="str">
        <f>IF(AND(OR(SOURCE!A2668="",ISBLANK(SOURCE!A2668)),SOURCE!B2668&gt;0),IF(ISBLANK(SOURCE!C2668),"",SOURCE!C2668),
IF(SOURCE!B2668&lt;0,VLOOKUP(SOURCE!B2668,lookups!A$1:B$25,2,0),
  IF(ISBLANK(SOURCE!B2668),
    "",
    "/* "&amp;TEXT(SOURCE!B2668,"???0")&amp;" *"&amp;
      SOURCE!C2668&amp;", "&amp; IF(lookups!$E$2-LEN(SOURCE!C2668) &gt;= 0, REPT(" ",lookups!$E$2-LEN(SOURCE!C2668)), "")&amp;
      SOURCE!D2668&amp;", "&amp; IF(lookups!$F$2-LEN(SOURCE!D2668) &gt;= 0, REPT(" ",lookups!$F$2-LEN(SOURCE!D2668)), "")&amp;
      SOURCE!E2668&amp;", "&amp; IF(lookups!$G$2-LEN(SOURCE!E2668) &gt;=0, REPT(" ",lookups!$G$2-LEN(SOURCE!E2668)), "")&amp;
      SOURCE!F2668&amp;", "&amp; IF(lookups!$H$2-LEN(SOURCE!F2668) &gt;= 0, REPT(" ",lookups!$H$2-LEN(SOURCE!F2668)+2), "")&amp;"("&amp;
      SUBSTITUTE(TEXT(SOURCE!G2668,"??0"),"  ","")&amp;" &lt;&lt; TAM_MAX_BITS) |"&amp; IF(lookups!$I$2-3 &gt;= 0, REPT(" ",MAX(1,lookups!$I$2-5+4+1-1-LEN(  IF(ISTEXT(SOURCE!H2668),SOURCE!H2668,  SUBSTITUTE(SUBSTITUTE(TEXT(SOURCE!H2668,"????0"),"  ","")," ",""))   ))), "")&amp;
       IF(ISTEXT(SOURCE!H2668),SOURCE!H2668, SUBSTITUTE(SUBSTITUTE(TEXT(SOURCE!H2668,"????0"),"  ","")," ",""))   &amp;","&amp; IF(lookups!$J$2-3 &gt;= 0, REPT(" ",lookups!$J$2-3-5), "")&amp;
      SOURCE!I2668&amp;
" | "&amp; IF(lookups!$K$2-LEN(SOURCE!I2668) &gt;= 0, REPT(" ",lookups!$K$2-LEN(SOURCE!I2668)), "")&amp;
      SOURCE!J2668&amp;      IF(lookups!$L$2-LEN(SOURCE!J2668) &gt;= 0, REPT(" ",lookups!$L$2-LEN(SOURCE!J2668)), "")&amp;
" | "&amp; IF(lookups!$K$2-LEN(SOURCE!I2668) &gt;= 0, REPT(" ",lookups!$K$2-LEN(SOURCE!I2668)), "")&amp;
      SOURCE!K2668&amp;      IF(lookups!$L$2-LEN(SOURCE!K2668) &gt;= 0, REPT(" ",lookups!$M$2-LEN(SOURCE!K2668)), "")&amp;
" | "&amp; SOURCE!L2668&amp;      IF(lookups!$O$2-LEN(SOURCE!L2668) &gt;= 0, REPT(" ",lookups!$O$2-LEN(SOURCE!L2668)), "")&amp;
" | "&amp; SOURCE!M2668&amp;      IF(lookups!$P$2-LEN(SOURCE!M2668) &gt;= 0, REPT(" ",lookups!$P$2-LEN(SOURCE!M2668)), "")&amp;
      "},"&amp;IF(SOURCE!O2668&lt;&gt;"",""&amp;SOURCE!O2668,"")
 )
)
)</f>
        <v/>
      </c>
    </row>
    <row r="2632" spans="1:1" hidden="1">
      <c r="A2632" s="80" t="str">
        <f>IF(AND(OR(SOURCE!A2669="",ISBLANK(SOURCE!A2669)),SOURCE!B2669&gt;0),IF(ISBLANK(SOURCE!C2669),"",SOURCE!C2669),
IF(SOURCE!B2669&lt;0,VLOOKUP(SOURCE!B2669,lookups!A$1:B$25,2,0),
  IF(ISBLANK(SOURCE!B2669),
    "",
    "/* "&amp;TEXT(SOURCE!B2669,"???0")&amp;" *"&amp;
      SOURCE!C2669&amp;", "&amp; IF(lookups!$E$2-LEN(SOURCE!C2669) &gt;= 0, REPT(" ",lookups!$E$2-LEN(SOURCE!C2669)), "")&amp;
      SOURCE!D2669&amp;", "&amp; IF(lookups!$F$2-LEN(SOURCE!D2669) &gt;= 0, REPT(" ",lookups!$F$2-LEN(SOURCE!D2669)), "")&amp;
      SOURCE!E2669&amp;", "&amp; IF(lookups!$G$2-LEN(SOURCE!E2669) &gt;=0, REPT(" ",lookups!$G$2-LEN(SOURCE!E2669)), "")&amp;
      SOURCE!F2669&amp;", "&amp; IF(lookups!$H$2-LEN(SOURCE!F2669) &gt;= 0, REPT(" ",lookups!$H$2-LEN(SOURCE!F2669)+2), "")&amp;"("&amp;
      SUBSTITUTE(TEXT(SOURCE!G2669,"??0"),"  ","")&amp;" &lt;&lt; TAM_MAX_BITS) |"&amp; IF(lookups!$I$2-3 &gt;= 0, REPT(" ",MAX(1,lookups!$I$2-5+4+1-1-LEN(  IF(ISTEXT(SOURCE!H2669),SOURCE!H2669,  SUBSTITUTE(SUBSTITUTE(TEXT(SOURCE!H2669,"????0"),"  ","")," ",""))   ))), "")&amp;
       IF(ISTEXT(SOURCE!H2669),SOURCE!H2669, SUBSTITUTE(SUBSTITUTE(TEXT(SOURCE!H2669,"????0"),"  ","")," ",""))   &amp;","&amp; IF(lookups!$J$2-3 &gt;= 0, REPT(" ",lookups!$J$2-3-5), "")&amp;
      SOURCE!I2669&amp;
" | "&amp; IF(lookups!$K$2-LEN(SOURCE!I2669) &gt;= 0, REPT(" ",lookups!$K$2-LEN(SOURCE!I2669)), "")&amp;
      SOURCE!J2669&amp;      IF(lookups!$L$2-LEN(SOURCE!J2669) &gt;= 0, REPT(" ",lookups!$L$2-LEN(SOURCE!J2669)), "")&amp;
" | "&amp; IF(lookups!$K$2-LEN(SOURCE!I2669) &gt;= 0, REPT(" ",lookups!$K$2-LEN(SOURCE!I2669)), "")&amp;
      SOURCE!K2669&amp;      IF(lookups!$L$2-LEN(SOURCE!K2669) &gt;= 0, REPT(" ",lookups!$M$2-LEN(SOURCE!K2669)), "")&amp;
" | "&amp; SOURCE!L2669&amp;      IF(lookups!$O$2-LEN(SOURCE!L2669) &gt;= 0, REPT(" ",lookups!$O$2-LEN(SOURCE!L2669)), "")&amp;
" | "&amp; SOURCE!M2669&amp;      IF(lookups!$P$2-LEN(SOURCE!M2669) &gt;= 0, REPT(" ",lookups!$P$2-LEN(SOURCE!M2669)), "")&amp;
      "},"&amp;IF(SOURCE!O2669&lt;&gt;"",""&amp;SOURCE!O2669,"")
 )
)
)</f>
        <v/>
      </c>
    </row>
    <row r="2633" spans="1:1" hidden="1">
      <c r="A2633" s="80" t="str">
        <f>IF(AND(OR(SOURCE!A2670="",ISBLANK(SOURCE!A2670)),SOURCE!B2670&gt;0),IF(ISBLANK(SOURCE!C2670),"",SOURCE!C2670),
IF(SOURCE!B2670&lt;0,VLOOKUP(SOURCE!B2670,lookups!A$1:B$25,2,0),
  IF(ISBLANK(SOURCE!B2670),
    "",
    "/* "&amp;TEXT(SOURCE!B2670,"???0")&amp;" *"&amp;
      SOURCE!C2670&amp;", "&amp; IF(lookups!$E$2-LEN(SOURCE!C2670) &gt;= 0, REPT(" ",lookups!$E$2-LEN(SOURCE!C2670)), "")&amp;
      SOURCE!D2670&amp;", "&amp; IF(lookups!$F$2-LEN(SOURCE!D2670) &gt;= 0, REPT(" ",lookups!$F$2-LEN(SOURCE!D2670)), "")&amp;
      SOURCE!E2670&amp;", "&amp; IF(lookups!$G$2-LEN(SOURCE!E2670) &gt;=0, REPT(" ",lookups!$G$2-LEN(SOURCE!E2670)), "")&amp;
      SOURCE!F2670&amp;", "&amp; IF(lookups!$H$2-LEN(SOURCE!F2670) &gt;= 0, REPT(" ",lookups!$H$2-LEN(SOURCE!F2670)+2), "")&amp;"("&amp;
      SUBSTITUTE(TEXT(SOURCE!G2670,"??0"),"  ","")&amp;" &lt;&lt; TAM_MAX_BITS) |"&amp; IF(lookups!$I$2-3 &gt;= 0, REPT(" ",MAX(1,lookups!$I$2-5+4+1-1-LEN(  IF(ISTEXT(SOURCE!H2670),SOURCE!H2670,  SUBSTITUTE(SUBSTITUTE(TEXT(SOURCE!H2670,"????0"),"  ","")," ",""))   ))), "")&amp;
       IF(ISTEXT(SOURCE!H2670),SOURCE!H2670, SUBSTITUTE(SUBSTITUTE(TEXT(SOURCE!H2670,"????0"),"  ","")," ",""))   &amp;","&amp; IF(lookups!$J$2-3 &gt;= 0, REPT(" ",lookups!$J$2-3-5), "")&amp;
      SOURCE!I2670&amp;
" | "&amp; IF(lookups!$K$2-LEN(SOURCE!I2670) &gt;= 0, REPT(" ",lookups!$K$2-LEN(SOURCE!I2670)), "")&amp;
      SOURCE!J2670&amp;      IF(lookups!$L$2-LEN(SOURCE!J2670) &gt;= 0, REPT(" ",lookups!$L$2-LEN(SOURCE!J2670)), "")&amp;
" | "&amp; IF(lookups!$K$2-LEN(SOURCE!I2670) &gt;= 0, REPT(" ",lookups!$K$2-LEN(SOURCE!I2670)), "")&amp;
      SOURCE!K2670&amp;      IF(lookups!$L$2-LEN(SOURCE!K2670) &gt;= 0, REPT(" ",lookups!$M$2-LEN(SOURCE!K2670)), "")&amp;
" | "&amp; SOURCE!L2670&amp;      IF(lookups!$O$2-LEN(SOURCE!L2670) &gt;= 0, REPT(" ",lookups!$O$2-LEN(SOURCE!L2670)), "")&amp;
" | "&amp; SOURCE!M2670&amp;      IF(lookups!$P$2-LEN(SOURCE!M2670) &gt;= 0, REPT(" ",lookups!$P$2-LEN(SOURCE!M2670)), "")&amp;
      "},"&amp;IF(SOURCE!O2670&lt;&gt;"",""&amp;SOURCE!O2670,"")
 )
)
)</f>
        <v/>
      </c>
    </row>
    <row r="2634" spans="1:1" hidden="1">
      <c r="A2634" s="80" t="str">
        <f>IF(AND(OR(SOURCE!A2671="",ISBLANK(SOURCE!A2671)),SOURCE!B2671&gt;0),IF(ISBLANK(SOURCE!C2671),"",SOURCE!C2671),
IF(SOURCE!B2671&lt;0,VLOOKUP(SOURCE!B2671,lookups!A$1:B$25,2,0),
  IF(ISBLANK(SOURCE!B2671),
    "",
    "/* "&amp;TEXT(SOURCE!B2671,"???0")&amp;" *"&amp;
      SOURCE!C2671&amp;", "&amp; IF(lookups!$E$2-LEN(SOURCE!C2671) &gt;= 0, REPT(" ",lookups!$E$2-LEN(SOURCE!C2671)), "")&amp;
      SOURCE!D2671&amp;", "&amp; IF(lookups!$F$2-LEN(SOURCE!D2671) &gt;= 0, REPT(" ",lookups!$F$2-LEN(SOURCE!D2671)), "")&amp;
      SOURCE!E2671&amp;", "&amp; IF(lookups!$G$2-LEN(SOURCE!E2671) &gt;=0, REPT(" ",lookups!$G$2-LEN(SOURCE!E2671)), "")&amp;
      SOURCE!F2671&amp;", "&amp; IF(lookups!$H$2-LEN(SOURCE!F2671) &gt;= 0, REPT(" ",lookups!$H$2-LEN(SOURCE!F2671)+2), "")&amp;"("&amp;
      SUBSTITUTE(TEXT(SOURCE!G2671,"??0"),"  ","")&amp;" &lt;&lt; TAM_MAX_BITS) |"&amp; IF(lookups!$I$2-3 &gt;= 0, REPT(" ",MAX(1,lookups!$I$2-5+4+1-1-LEN(  IF(ISTEXT(SOURCE!H2671),SOURCE!H2671,  SUBSTITUTE(SUBSTITUTE(TEXT(SOURCE!H2671,"????0"),"  ","")," ",""))   ))), "")&amp;
       IF(ISTEXT(SOURCE!H2671),SOURCE!H2671, SUBSTITUTE(SUBSTITUTE(TEXT(SOURCE!H2671,"????0"),"  ","")," ",""))   &amp;","&amp; IF(lookups!$J$2-3 &gt;= 0, REPT(" ",lookups!$J$2-3-5), "")&amp;
      SOURCE!I2671&amp;
" | "&amp; IF(lookups!$K$2-LEN(SOURCE!I2671) &gt;= 0, REPT(" ",lookups!$K$2-LEN(SOURCE!I2671)), "")&amp;
      SOURCE!J2671&amp;      IF(lookups!$L$2-LEN(SOURCE!J2671) &gt;= 0, REPT(" ",lookups!$L$2-LEN(SOURCE!J2671)), "")&amp;
" | "&amp; IF(lookups!$K$2-LEN(SOURCE!I2671) &gt;= 0, REPT(" ",lookups!$K$2-LEN(SOURCE!I2671)), "")&amp;
      SOURCE!K2671&amp;      IF(lookups!$L$2-LEN(SOURCE!K2671) &gt;= 0, REPT(" ",lookups!$M$2-LEN(SOURCE!K2671)), "")&amp;
" | "&amp; SOURCE!L2671&amp;      IF(lookups!$O$2-LEN(SOURCE!L2671) &gt;= 0, REPT(" ",lookups!$O$2-LEN(SOURCE!L2671)), "")&amp;
" | "&amp; SOURCE!M2671&amp;      IF(lookups!$P$2-LEN(SOURCE!M2671) &gt;= 0, REPT(" ",lookups!$P$2-LEN(SOURCE!M2671)), "")&amp;
      "},"&amp;IF(SOURCE!O2671&lt;&gt;"",""&amp;SOURCE!O2671,"")
 )
)
)</f>
        <v/>
      </c>
    </row>
    <row r="2635" spans="1:1" hidden="1">
      <c r="A2635" s="80" t="str">
        <f>IF(AND(OR(SOURCE!A2672="",ISBLANK(SOURCE!A2672)),SOURCE!B2672&gt;0),IF(ISBLANK(SOURCE!C2672),"",SOURCE!C2672),
IF(SOURCE!B2672&lt;0,VLOOKUP(SOURCE!B2672,lookups!A$1:B$25,2,0),
  IF(ISBLANK(SOURCE!B2672),
    "",
    "/* "&amp;TEXT(SOURCE!B2672,"???0")&amp;" *"&amp;
      SOURCE!C2672&amp;", "&amp; IF(lookups!$E$2-LEN(SOURCE!C2672) &gt;= 0, REPT(" ",lookups!$E$2-LEN(SOURCE!C2672)), "")&amp;
      SOURCE!D2672&amp;", "&amp; IF(lookups!$F$2-LEN(SOURCE!D2672) &gt;= 0, REPT(" ",lookups!$F$2-LEN(SOURCE!D2672)), "")&amp;
      SOURCE!E2672&amp;", "&amp; IF(lookups!$G$2-LEN(SOURCE!E2672) &gt;=0, REPT(" ",lookups!$G$2-LEN(SOURCE!E2672)), "")&amp;
      SOURCE!F2672&amp;", "&amp; IF(lookups!$H$2-LEN(SOURCE!F2672) &gt;= 0, REPT(" ",lookups!$H$2-LEN(SOURCE!F2672)+2), "")&amp;"("&amp;
      SUBSTITUTE(TEXT(SOURCE!G2672,"??0"),"  ","")&amp;" &lt;&lt; TAM_MAX_BITS) |"&amp; IF(lookups!$I$2-3 &gt;= 0, REPT(" ",MAX(1,lookups!$I$2-5+4+1-1-LEN(  IF(ISTEXT(SOURCE!H2672),SOURCE!H2672,  SUBSTITUTE(SUBSTITUTE(TEXT(SOURCE!H2672,"????0"),"  ","")," ",""))   ))), "")&amp;
       IF(ISTEXT(SOURCE!H2672),SOURCE!H2672, SUBSTITUTE(SUBSTITUTE(TEXT(SOURCE!H2672,"????0"),"  ","")," ",""))   &amp;","&amp; IF(lookups!$J$2-3 &gt;= 0, REPT(" ",lookups!$J$2-3-5), "")&amp;
      SOURCE!I2672&amp;
" | "&amp; IF(lookups!$K$2-LEN(SOURCE!I2672) &gt;= 0, REPT(" ",lookups!$K$2-LEN(SOURCE!I2672)), "")&amp;
      SOURCE!J2672&amp;      IF(lookups!$L$2-LEN(SOURCE!J2672) &gt;= 0, REPT(" ",lookups!$L$2-LEN(SOURCE!J2672)), "")&amp;
" | "&amp; IF(lookups!$K$2-LEN(SOURCE!I2672) &gt;= 0, REPT(" ",lookups!$K$2-LEN(SOURCE!I2672)), "")&amp;
      SOURCE!K2672&amp;      IF(lookups!$L$2-LEN(SOURCE!K2672) &gt;= 0, REPT(" ",lookups!$M$2-LEN(SOURCE!K2672)), "")&amp;
" | "&amp; SOURCE!L2672&amp;      IF(lookups!$O$2-LEN(SOURCE!L2672) &gt;= 0, REPT(" ",lookups!$O$2-LEN(SOURCE!L2672)), "")&amp;
" | "&amp; SOURCE!M2672&amp;      IF(lookups!$P$2-LEN(SOURCE!M2672) &gt;= 0, REPT(" ",lookups!$P$2-LEN(SOURCE!M2672)), "")&amp;
      "},"&amp;IF(SOURCE!O2672&lt;&gt;"",""&amp;SOURCE!O2672,"")
 )
)
)</f>
        <v/>
      </c>
    </row>
    <row r="2636" spans="1:1" hidden="1">
      <c r="A2636" s="80" t="str">
        <f>IF(AND(OR(SOURCE!A2673="",ISBLANK(SOURCE!A2673)),SOURCE!B2673&gt;0),IF(ISBLANK(SOURCE!C2673),"",SOURCE!C2673),
IF(SOURCE!B2673&lt;0,VLOOKUP(SOURCE!B2673,lookups!A$1:B$25,2,0),
  IF(ISBLANK(SOURCE!B2673),
    "",
    "/* "&amp;TEXT(SOURCE!B2673,"???0")&amp;" *"&amp;
      SOURCE!C2673&amp;", "&amp; IF(lookups!$E$2-LEN(SOURCE!C2673) &gt;= 0, REPT(" ",lookups!$E$2-LEN(SOURCE!C2673)), "")&amp;
      SOURCE!D2673&amp;", "&amp; IF(lookups!$F$2-LEN(SOURCE!D2673) &gt;= 0, REPT(" ",lookups!$F$2-LEN(SOURCE!D2673)), "")&amp;
      SOURCE!E2673&amp;", "&amp; IF(lookups!$G$2-LEN(SOURCE!E2673) &gt;=0, REPT(" ",lookups!$G$2-LEN(SOURCE!E2673)), "")&amp;
      SOURCE!F2673&amp;", "&amp; IF(lookups!$H$2-LEN(SOURCE!F2673) &gt;= 0, REPT(" ",lookups!$H$2-LEN(SOURCE!F2673)+2), "")&amp;"("&amp;
      SUBSTITUTE(TEXT(SOURCE!G2673,"??0"),"  ","")&amp;" &lt;&lt; TAM_MAX_BITS) |"&amp; IF(lookups!$I$2-3 &gt;= 0, REPT(" ",MAX(1,lookups!$I$2-5+4+1-1-LEN(  IF(ISTEXT(SOURCE!H2673),SOURCE!H2673,  SUBSTITUTE(SUBSTITUTE(TEXT(SOURCE!H2673,"????0"),"  ","")," ",""))   ))), "")&amp;
       IF(ISTEXT(SOURCE!H2673),SOURCE!H2673, SUBSTITUTE(SUBSTITUTE(TEXT(SOURCE!H2673,"????0"),"  ","")," ",""))   &amp;","&amp; IF(lookups!$J$2-3 &gt;= 0, REPT(" ",lookups!$J$2-3-5), "")&amp;
      SOURCE!I2673&amp;
" | "&amp; IF(lookups!$K$2-LEN(SOURCE!I2673) &gt;= 0, REPT(" ",lookups!$K$2-LEN(SOURCE!I2673)), "")&amp;
      SOURCE!J2673&amp;      IF(lookups!$L$2-LEN(SOURCE!J2673) &gt;= 0, REPT(" ",lookups!$L$2-LEN(SOURCE!J2673)), "")&amp;
" | "&amp; IF(lookups!$K$2-LEN(SOURCE!I2673) &gt;= 0, REPT(" ",lookups!$K$2-LEN(SOURCE!I2673)), "")&amp;
      SOURCE!K2673&amp;      IF(lookups!$L$2-LEN(SOURCE!K2673) &gt;= 0, REPT(" ",lookups!$M$2-LEN(SOURCE!K2673)), "")&amp;
" | "&amp; SOURCE!L2673&amp;      IF(lookups!$O$2-LEN(SOURCE!L2673) &gt;= 0, REPT(" ",lookups!$O$2-LEN(SOURCE!L2673)), "")&amp;
" | "&amp; SOURCE!M2673&amp;      IF(lookups!$P$2-LEN(SOURCE!M2673) &gt;= 0, REPT(" ",lookups!$P$2-LEN(SOURCE!M2673)), "")&amp;
      "},"&amp;IF(SOURCE!O2673&lt;&gt;"",""&amp;SOURCE!O2673,"")
 )
)
)</f>
        <v/>
      </c>
    </row>
    <row r="2637" spans="1:1" hidden="1">
      <c r="A2637" s="80" t="str">
        <f>IF(AND(OR(SOURCE!A2674="",ISBLANK(SOURCE!A2674)),SOURCE!B2674&gt;0),IF(ISBLANK(SOURCE!C2674),"",SOURCE!C2674),
IF(SOURCE!B2674&lt;0,VLOOKUP(SOURCE!B2674,lookups!A$1:B$25,2,0),
  IF(ISBLANK(SOURCE!B2674),
    "",
    "/* "&amp;TEXT(SOURCE!B2674,"???0")&amp;" *"&amp;
      SOURCE!C2674&amp;", "&amp; IF(lookups!$E$2-LEN(SOURCE!C2674) &gt;= 0, REPT(" ",lookups!$E$2-LEN(SOURCE!C2674)), "")&amp;
      SOURCE!D2674&amp;", "&amp; IF(lookups!$F$2-LEN(SOURCE!D2674) &gt;= 0, REPT(" ",lookups!$F$2-LEN(SOURCE!D2674)), "")&amp;
      SOURCE!E2674&amp;", "&amp; IF(lookups!$G$2-LEN(SOURCE!E2674) &gt;=0, REPT(" ",lookups!$G$2-LEN(SOURCE!E2674)), "")&amp;
      SOURCE!F2674&amp;", "&amp; IF(lookups!$H$2-LEN(SOURCE!F2674) &gt;= 0, REPT(" ",lookups!$H$2-LEN(SOURCE!F2674)+2), "")&amp;"("&amp;
      SUBSTITUTE(TEXT(SOURCE!G2674,"??0"),"  ","")&amp;" &lt;&lt; TAM_MAX_BITS) |"&amp; IF(lookups!$I$2-3 &gt;= 0, REPT(" ",MAX(1,lookups!$I$2-5+4+1-1-LEN(  IF(ISTEXT(SOURCE!H2674),SOURCE!H2674,  SUBSTITUTE(SUBSTITUTE(TEXT(SOURCE!H2674,"????0"),"  ","")," ",""))   ))), "")&amp;
       IF(ISTEXT(SOURCE!H2674),SOURCE!H2674, SUBSTITUTE(SUBSTITUTE(TEXT(SOURCE!H2674,"????0"),"  ","")," ",""))   &amp;","&amp; IF(lookups!$J$2-3 &gt;= 0, REPT(" ",lookups!$J$2-3-5), "")&amp;
      SOURCE!I2674&amp;
" | "&amp; IF(lookups!$K$2-LEN(SOURCE!I2674) &gt;= 0, REPT(" ",lookups!$K$2-LEN(SOURCE!I2674)), "")&amp;
      SOURCE!J2674&amp;      IF(lookups!$L$2-LEN(SOURCE!J2674) &gt;= 0, REPT(" ",lookups!$L$2-LEN(SOURCE!J2674)), "")&amp;
" | "&amp; IF(lookups!$K$2-LEN(SOURCE!I2674) &gt;= 0, REPT(" ",lookups!$K$2-LEN(SOURCE!I2674)), "")&amp;
      SOURCE!K2674&amp;      IF(lookups!$L$2-LEN(SOURCE!K2674) &gt;= 0, REPT(" ",lookups!$M$2-LEN(SOURCE!K2674)), "")&amp;
" | "&amp; SOURCE!L2674&amp;      IF(lookups!$O$2-LEN(SOURCE!L2674) &gt;= 0, REPT(" ",lookups!$O$2-LEN(SOURCE!L2674)), "")&amp;
" | "&amp; SOURCE!M2674&amp;      IF(lookups!$P$2-LEN(SOURCE!M2674) &gt;= 0, REPT(" ",lookups!$P$2-LEN(SOURCE!M2674)), "")&amp;
      "},"&amp;IF(SOURCE!O2674&lt;&gt;"",""&amp;SOURCE!O2674,"")
 )
)
)</f>
        <v/>
      </c>
    </row>
    <row r="2638" spans="1:1" hidden="1">
      <c r="A2638" s="80" t="str">
        <f>IF(AND(OR(SOURCE!A2675="",ISBLANK(SOURCE!A2675)),SOURCE!B2675&gt;0),IF(ISBLANK(SOURCE!C2675),"",SOURCE!C2675),
IF(SOURCE!B2675&lt;0,VLOOKUP(SOURCE!B2675,lookups!A$1:B$25,2,0),
  IF(ISBLANK(SOURCE!B2675),
    "",
    "/* "&amp;TEXT(SOURCE!B2675,"???0")&amp;" *"&amp;
      SOURCE!C2675&amp;", "&amp; IF(lookups!$E$2-LEN(SOURCE!C2675) &gt;= 0, REPT(" ",lookups!$E$2-LEN(SOURCE!C2675)), "")&amp;
      SOURCE!D2675&amp;", "&amp; IF(lookups!$F$2-LEN(SOURCE!D2675) &gt;= 0, REPT(" ",lookups!$F$2-LEN(SOURCE!D2675)), "")&amp;
      SOURCE!E2675&amp;", "&amp; IF(lookups!$G$2-LEN(SOURCE!E2675) &gt;=0, REPT(" ",lookups!$G$2-LEN(SOURCE!E2675)), "")&amp;
      SOURCE!F2675&amp;", "&amp; IF(lookups!$H$2-LEN(SOURCE!F2675) &gt;= 0, REPT(" ",lookups!$H$2-LEN(SOURCE!F2675)+2), "")&amp;"("&amp;
      SUBSTITUTE(TEXT(SOURCE!G2675,"??0"),"  ","")&amp;" &lt;&lt; TAM_MAX_BITS) |"&amp; IF(lookups!$I$2-3 &gt;= 0, REPT(" ",MAX(1,lookups!$I$2-5+4+1-1-LEN(  IF(ISTEXT(SOURCE!H2675),SOURCE!H2675,  SUBSTITUTE(SUBSTITUTE(TEXT(SOURCE!H2675,"????0"),"  ","")," ",""))   ))), "")&amp;
       IF(ISTEXT(SOURCE!H2675),SOURCE!H2675, SUBSTITUTE(SUBSTITUTE(TEXT(SOURCE!H2675,"????0"),"  ","")," ",""))   &amp;","&amp; IF(lookups!$J$2-3 &gt;= 0, REPT(" ",lookups!$J$2-3-5), "")&amp;
      SOURCE!I2675&amp;
" | "&amp; IF(lookups!$K$2-LEN(SOURCE!I2675) &gt;= 0, REPT(" ",lookups!$K$2-LEN(SOURCE!I2675)), "")&amp;
      SOURCE!J2675&amp;      IF(lookups!$L$2-LEN(SOURCE!J2675) &gt;= 0, REPT(" ",lookups!$L$2-LEN(SOURCE!J2675)), "")&amp;
" | "&amp; IF(lookups!$K$2-LEN(SOURCE!I2675) &gt;= 0, REPT(" ",lookups!$K$2-LEN(SOURCE!I2675)), "")&amp;
      SOURCE!K2675&amp;      IF(lookups!$L$2-LEN(SOURCE!K2675) &gt;= 0, REPT(" ",lookups!$M$2-LEN(SOURCE!K2675)), "")&amp;
" | "&amp; SOURCE!L2675&amp;      IF(lookups!$O$2-LEN(SOURCE!L2675) &gt;= 0, REPT(" ",lookups!$O$2-LEN(SOURCE!L2675)), "")&amp;
" | "&amp; SOURCE!M2675&amp;      IF(lookups!$P$2-LEN(SOURCE!M2675) &gt;= 0, REPT(" ",lookups!$P$2-LEN(SOURCE!M2675)), "")&amp;
      "},"&amp;IF(SOURCE!O2675&lt;&gt;"",""&amp;SOURCE!O2675,"")
 )
)
)</f>
        <v/>
      </c>
    </row>
    <row r="2639" spans="1:1" hidden="1">
      <c r="A2639" s="80" t="str">
        <f>IF(AND(OR(SOURCE!A2676="",ISBLANK(SOURCE!A2676)),SOURCE!B2676&gt;0),IF(ISBLANK(SOURCE!C2676),"",SOURCE!C2676),
IF(SOURCE!B2676&lt;0,VLOOKUP(SOURCE!B2676,lookups!A$1:B$25,2,0),
  IF(ISBLANK(SOURCE!B2676),
    "",
    "/* "&amp;TEXT(SOURCE!B2676,"???0")&amp;" *"&amp;
      SOURCE!C2676&amp;", "&amp; IF(lookups!$E$2-LEN(SOURCE!C2676) &gt;= 0, REPT(" ",lookups!$E$2-LEN(SOURCE!C2676)), "")&amp;
      SOURCE!D2676&amp;", "&amp; IF(lookups!$F$2-LEN(SOURCE!D2676) &gt;= 0, REPT(" ",lookups!$F$2-LEN(SOURCE!D2676)), "")&amp;
      SOURCE!E2676&amp;", "&amp; IF(lookups!$G$2-LEN(SOURCE!E2676) &gt;=0, REPT(" ",lookups!$G$2-LEN(SOURCE!E2676)), "")&amp;
      SOURCE!F2676&amp;", "&amp; IF(lookups!$H$2-LEN(SOURCE!F2676) &gt;= 0, REPT(" ",lookups!$H$2-LEN(SOURCE!F2676)+2), "")&amp;"("&amp;
      SUBSTITUTE(TEXT(SOURCE!G2676,"??0"),"  ","")&amp;" &lt;&lt; TAM_MAX_BITS) |"&amp; IF(lookups!$I$2-3 &gt;= 0, REPT(" ",MAX(1,lookups!$I$2-5+4+1-1-LEN(  IF(ISTEXT(SOURCE!H2676),SOURCE!H2676,  SUBSTITUTE(SUBSTITUTE(TEXT(SOURCE!H2676,"????0"),"  ","")," ",""))   ))), "")&amp;
       IF(ISTEXT(SOURCE!H2676),SOURCE!H2676, SUBSTITUTE(SUBSTITUTE(TEXT(SOURCE!H2676,"????0"),"  ","")," ",""))   &amp;","&amp; IF(lookups!$J$2-3 &gt;= 0, REPT(" ",lookups!$J$2-3-5), "")&amp;
      SOURCE!I2676&amp;
" | "&amp; IF(lookups!$K$2-LEN(SOURCE!I2676) &gt;= 0, REPT(" ",lookups!$K$2-LEN(SOURCE!I2676)), "")&amp;
      SOURCE!J2676&amp;      IF(lookups!$L$2-LEN(SOURCE!J2676) &gt;= 0, REPT(" ",lookups!$L$2-LEN(SOURCE!J2676)), "")&amp;
" | "&amp; IF(lookups!$K$2-LEN(SOURCE!I2676) &gt;= 0, REPT(" ",lookups!$K$2-LEN(SOURCE!I2676)), "")&amp;
      SOURCE!K2676&amp;      IF(lookups!$L$2-LEN(SOURCE!K2676) &gt;= 0, REPT(" ",lookups!$M$2-LEN(SOURCE!K2676)), "")&amp;
" | "&amp; SOURCE!L2676&amp;      IF(lookups!$O$2-LEN(SOURCE!L2676) &gt;= 0, REPT(" ",lookups!$O$2-LEN(SOURCE!L2676)), "")&amp;
" | "&amp; SOURCE!M2676&amp;      IF(lookups!$P$2-LEN(SOURCE!M2676) &gt;= 0, REPT(" ",lookups!$P$2-LEN(SOURCE!M2676)), "")&amp;
      "},"&amp;IF(SOURCE!O2676&lt;&gt;"",""&amp;SOURCE!O2676,"")
 )
)
)</f>
        <v/>
      </c>
    </row>
    <row r="2640" spans="1:1" hidden="1">
      <c r="A2640" s="80" t="str">
        <f>IF(AND(OR(SOURCE!A2677="",ISBLANK(SOURCE!A2677)),SOURCE!B2677&gt;0),IF(ISBLANK(SOURCE!C2677),"",SOURCE!C2677),
IF(SOURCE!B2677&lt;0,VLOOKUP(SOURCE!B2677,lookups!A$1:B$25,2,0),
  IF(ISBLANK(SOURCE!B2677),
    "",
    "/* "&amp;TEXT(SOURCE!B2677,"???0")&amp;" *"&amp;
      SOURCE!C2677&amp;", "&amp; IF(lookups!$E$2-LEN(SOURCE!C2677) &gt;= 0, REPT(" ",lookups!$E$2-LEN(SOURCE!C2677)), "")&amp;
      SOURCE!D2677&amp;", "&amp; IF(lookups!$F$2-LEN(SOURCE!D2677) &gt;= 0, REPT(" ",lookups!$F$2-LEN(SOURCE!D2677)), "")&amp;
      SOURCE!E2677&amp;", "&amp; IF(lookups!$G$2-LEN(SOURCE!E2677) &gt;=0, REPT(" ",lookups!$G$2-LEN(SOURCE!E2677)), "")&amp;
      SOURCE!F2677&amp;", "&amp; IF(lookups!$H$2-LEN(SOURCE!F2677) &gt;= 0, REPT(" ",lookups!$H$2-LEN(SOURCE!F2677)+2), "")&amp;"("&amp;
      SUBSTITUTE(TEXT(SOURCE!G2677,"??0"),"  ","")&amp;" &lt;&lt; TAM_MAX_BITS) |"&amp; IF(lookups!$I$2-3 &gt;= 0, REPT(" ",MAX(1,lookups!$I$2-5+4+1-1-LEN(  IF(ISTEXT(SOURCE!H2677),SOURCE!H2677,  SUBSTITUTE(SUBSTITUTE(TEXT(SOURCE!H2677,"????0"),"  ","")," ",""))   ))), "")&amp;
       IF(ISTEXT(SOURCE!H2677),SOURCE!H2677, SUBSTITUTE(SUBSTITUTE(TEXT(SOURCE!H2677,"????0"),"  ","")," ",""))   &amp;","&amp; IF(lookups!$J$2-3 &gt;= 0, REPT(" ",lookups!$J$2-3-5), "")&amp;
      SOURCE!I2677&amp;
" | "&amp; IF(lookups!$K$2-LEN(SOURCE!I2677) &gt;= 0, REPT(" ",lookups!$K$2-LEN(SOURCE!I2677)), "")&amp;
      SOURCE!J2677&amp;      IF(lookups!$L$2-LEN(SOURCE!J2677) &gt;= 0, REPT(" ",lookups!$L$2-LEN(SOURCE!J2677)), "")&amp;
" | "&amp; IF(lookups!$K$2-LEN(SOURCE!I2677) &gt;= 0, REPT(" ",lookups!$K$2-LEN(SOURCE!I2677)), "")&amp;
      SOURCE!K2677&amp;      IF(lookups!$L$2-LEN(SOURCE!K2677) &gt;= 0, REPT(" ",lookups!$M$2-LEN(SOURCE!K2677)), "")&amp;
" | "&amp; SOURCE!L2677&amp;      IF(lookups!$O$2-LEN(SOURCE!L2677) &gt;= 0, REPT(" ",lookups!$O$2-LEN(SOURCE!L2677)), "")&amp;
" | "&amp; SOURCE!M2677&amp;      IF(lookups!$P$2-LEN(SOURCE!M2677) &gt;= 0, REPT(" ",lookups!$P$2-LEN(SOURCE!M2677)), "")&amp;
      "},"&amp;IF(SOURCE!O2677&lt;&gt;"",""&amp;SOURCE!O2677,"")
 )
)
)</f>
        <v/>
      </c>
    </row>
    <row r="2641" spans="1:1" hidden="1">
      <c r="A2641" s="80" t="str">
        <f>IF(AND(OR(SOURCE!A2678="",ISBLANK(SOURCE!A2678)),SOURCE!B2678&gt;0),IF(ISBLANK(SOURCE!C2678),"",SOURCE!C2678),
IF(SOURCE!B2678&lt;0,VLOOKUP(SOURCE!B2678,lookups!A$1:B$25,2,0),
  IF(ISBLANK(SOURCE!B2678),
    "",
    "/* "&amp;TEXT(SOURCE!B2678,"???0")&amp;" *"&amp;
      SOURCE!C2678&amp;", "&amp; IF(lookups!$E$2-LEN(SOURCE!C2678) &gt;= 0, REPT(" ",lookups!$E$2-LEN(SOURCE!C2678)), "")&amp;
      SOURCE!D2678&amp;", "&amp; IF(lookups!$F$2-LEN(SOURCE!D2678) &gt;= 0, REPT(" ",lookups!$F$2-LEN(SOURCE!D2678)), "")&amp;
      SOURCE!E2678&amp;", "&amp; IF(lookups!$G$2-LEN(SOURCE!E2678) &gt;=0, REPT(" ",lookups!$G$2-LEN(SOURCE!E2678)), "")&amp;
      SOURCE!F2678&amp;", "&amp; IF(lookups!$H$2-LEN(SOURCE!F2678) &gt;= 0, REPT(" ",lookups!$H$2-LEN(SOURCE!F2678)+2), "")&amp;"("&amp;
      SUBSTITUTE(TEXT(SOURCE!G2678,"??0"),"  ","")&amp;" &lt;&lt; TAM_MAX_BITS) |"&amp; IF(lookups!$I$2-3 &gt;= 0, REPT(" ",MAX(1,lookups!$I$2-5+4+1-1-LEN(  IF(ISTEXT(SOURCE!H2678),SOURCE!H2678,  SUBSTITUTE(SUBSTITUTE(TEXT(SOURCE!H2678,"????0"),"  ","")," ",""))   ))), "")&amp;
       IF(ISTEXT(SOURCE!H2678),SOURCE!H2678, SUBSTITUTE(SUBSTITUTE(TEXT(SOURCE!H2678,"????0"),"  ","")," ",""))   &amp;","&amp; IF(lookups!$J$2-3 &gt;= 0, REPT(" ",lookups!$J$2-3-5), "")&amp;
      SOURCE!I2678&amp;
" | "&amp; IF(lookups!$K$2-LEN(SOURCE!I2678) &gt;= 0, REPT(" ",lookups!$K$2-LEN(SOURCE!I2678)), "")&amp;
      SOURCE!J2678&amp;      IF(lookups!$L$2-LEN(SOURCE!J2678) &gt;= 0, REPT(" ",lookups!$L$2-LEN(SOURCE!J2678)), "")&amp;
" | "&amp; IF(lookups!$K$2-LEN(SOURCE!I2678) &gt;= 0, REPT(" ",lookups!$K$2-LEN(SOURCE!I2678)), "")&amp;
      SOURCE!K2678&amp;      IF(lookups!$L$2-LEN(SOURCE!K2678) &gt;= 0, REPT(" ",lookups!$M$2-LEN(SOURCE!K2678)), "")&amp;
" | "&amp; SOURCE!L2678&amp;      IF(lookups!$O$2-LEN(SOURCE!L2678) &gt;= 0, REPT(" ",lookups!$O$2-LEN(SOURCE!L2678)), "")&amp;
" | "&amp; SOURCE!M2678&amp;      IF(lookups!$P$2-LEN(SOURCE!M2678) &gt;= 0, REPT(" ",lookups!$P$2-LEN(SOURCE!M2678)), "")&amp;
      "},"&amp;IF(SOURCE!O2678&lt;&gt;"",""&amp;SOURCE!O2678,"")
 )
)
)</f>
        <v/>
      </c>
    </row>
    <row r="2642" spans="1:1" hidden="1">
      <c r="A2642" s="80" t="str">
        <f>IF(AND(OR(SOURCE!A2679="",ISBLANK(SOURCE!A2679)),SOURCE!B2679&gt;0),IF(ISBLANK(SOURCE!C2679),"",SOURCE!C2679),
IF(SOURCE!B2679&lt;0,VLOOKUP(SOURCE!B2679,lookups!A$1:B$25,2,0),
  IF(ISBLANK(SOURCE!B2679),
    "",
    "/* "&amp;TEXT(SOURCE!B2679,"???0")&amp;" *"&amp;
      SOURCE!C2679&amp;", "&amp; IF(lookups!$E$2-LEN(SOURCE!C2679) &gt;= 0, REPT(" ",lookups!$E$2-LEN(SOURCE!C2679)), "")&amp;
      SOURCE!D2679&amp;", "&amp; IF(lookups!$F$2-LEN(SOURCE!D2679) &gt;= 0, REPT(" ",lookups!$F$2-LEN(SOURCE!D2679)), "")&amp;
      SOURCE!E2679&amp;", "&amp; IF(lookups!$G$2-LEN(SOURCE!E2679) &gt;=0, REPT(" ",lookups!$G$2-LEN(SOURCE!E2679)), "")&amp;
      SOURCE!F2679&amp;", "&amp; IF(lookups!$H$2-LEN(SOURCE!F2679) &gt;= 0, REPT(" ",lookups!$H$2-LEN(SOURCE!F2679)+2), "")&amp;"("&amp;
      SUBSTITUTE(TEXT(SOURCE!G2679,"??0"),"  ","")&amp;" &lt;&lt; TAM_MAX_BITS) |"&amp; IF(lookups!$I$2-3 &gt;= 0, REPT(" ",MAX(1,lookups!$I$2-5+4+1-1-LEN(  IF(ISTEXT(SOURCE!H2679),SOURCE!H2679,  SUBSTITUTE(SUBSTITUTE(TEXT(SOURCE!H2679,"????0"),"  ","")," ",""))   ))), "")&amp;
       IF(ISTEXT(SOURCE!H2679),SOURCE!H2679, SUBSTITUTE(SUBSTITUTE(TEXT(SOURCE!H2679,"????0"),"  ","")," ",""))   &amp;","&amp; IF(lookups!$J$2-3 &gt;= 0, REPT(" ",lookups!$J$2-3-5), "")&amp;
      SOURCE!I2679&amp;
" | "&amp; IF(lookups!$K$2-LEN(SOURCE!I2679) &gt;= 0, REPT(" ",lookups!$K$2-LEN(SOURCE!I2679)), "")&amp;
      SOURCE!J2679&amp;      IF(lookups!$L$2-LEN(SOURCE!J2679) &gt;= 0, REPT(" ",lookups!$L$2-LEN(SOURCE!J2679)), "")&amp;
" | "&amp; IF(lookups!$K$2-LEN(SOURCE!I2679) &gt;= 0, REPT(" ",lookups!$K$2-LEN(SOURCE!I2679)), "")&amp;
      SOURCE!K2679&amp;      IF(lookups!$L$2-LEN(SOURCE!K2679) &gt;= 0, REPT(" ",lookups!$M$2-LEN(SOURCE!K2679)), "")&amp;
" | "&amp; SOURCE!L2679&amp;      IF(lookups!$O$2-LEN(SOURCE!L2679) &gt;= 0, REPT(" ",lookups!$O$2-LEN(SOURCE!L2679)), "")&amp;
" | "&amp; SOURCE!M2679&amp;      IF(lookups!$P$2-LEN(SOURCE!M2679) &gt;= 0, REPT(" ",lookups!$P$2-LEN(SOURCE!M2679)), "")&amp;
      "},"&amp;IF(SOURCE!O2679&lt;&gt;"",""&amp;SOURCE!O2679,"")
 )
)
)</f>
        <v/>
      </c>
    </row>
    <row r="2643" spans="1:1" hidden="1">
      <c r="A2643" s="80" t="str">
        <f>IF(AND(OR(SOURCE!A2680="",ISBLANK(SOURCE!A2680)),SOURCE!B2680&gt;0),IF(ISBLANK(SOURCE!C2680),"",SOURCE!C2680),
IF(SOURCE!B2680&lt;0,VLOOKUP(SOURCE!B2680,lookups!A$1:B$25,2,0),
  IF(ISBLANK(SOURCE!B2680),
    "",
    "/* "&amp;TEXT(SOURCE!B2680,"???0")&amp;" *"&amp;
      SOURCE!C2680&amp;", "&amp; IF(lookups!$E$2-LEN(SOURCE!C2680) &gt;= 0, REPT(" ",lookups!$E$2-LEN(SOURCE!C2680)), "")&amp;
      SOURCE!D2680&amp;", "&amp; IF(lookups!$F$2-LEN(SOURCE!D2680) &gt;= 0, REPT(" ",lookups!$F$2-LEN(SOURCE!D2680)), "")&amp;
      SOURCE!E2680&amp;", "&amp; IF(lookups!$G$2-LEN(SOURCE!E2680) &gt;=0, REPT(" ",lookups!$G$2-LEN(SOURCE!E2680)), "")&amp;
      SOURCE!F2680&amp;", "&amp; IF(lookups!$H$2-LEN(SOURCE!F2680) &gt;= 0, REPT(" ",lookups!$H$2-LEN(SOURCE!F2680)+2), "")&amp;"("&amp;
      SUBSTITUTE(TEXT(SOURCE!G2680,"??0"),"  ","")&amp;" &lt;&lt; TAM_MAX_BITS) |"&amp; IF(lookups!$I$2-3 &gt;= 0, REPT(" ",MAX(1,lookups!$I$2-5+4+1-1-LEN(  IF(ISTEXT(SOURCE!H2680),SOURCE!H2680,  SUBSTITUTE(SUBSTITUTE(TEXT(SOURCE!H2680,"????0"),"  ","")," ",""))   ))), "")&amp;
       IF(ISTEXT(SOURCE!H2680),SOURCE!H2680, SUBSTITUTE(SUBSTITUTE(TEXT(SOURCE!H2680,"????0"),"  ","")," ",""))   &amp;","&amp; IF(lookups!$J$2-3 &gt;= 0, REPT(" ",lookups!$J$2-3-5), "")&amp;
      SOURCE!I2680&amp;
" | "&amp; IF(lookups!$K$2-LEN(SOURCE!I2680) &gt;= 0, REPT(" ",lookups!$K$2-LEN(SOURCE!I2680)), "")&amp;
      SOURCE!J2680&amp;      IF(lookups!$L$2-LEN(SOURCE!J2680) &gt;= 0, REPT(" ",lookups!$L$2-LEN(SOURCE!J2680)), "")&amp;
" | "&amp; IF(lookups!$K$2-LEN(SOURCE!I2680) &gt;= 0, REPT(" ",lookups!$K$2-LEN(SOURCE!I2680)), "")&amp;
      SOURCE!K2680&amp;      IF(lookups!$L$2-LEN(SOURCE!K2680) &gt;= 0, REPT(" ",lookups!$M$2-LEN(SOURCE!K2680)), "")&amp;
" | "&amp; SOURCE!L2680&amp;      IF(lookups!$O$2-LEN(SOURCE!L2680) &gt;= 0, REPT(" ",lookups!$O$2-LEN(SOURCE!L2680)), "")&amp;
" | "&amp; SOURCE!M2680&amp;      IF(lookups!$P$2-LEN(SOURCE!M2680) &gt;= 0, REPT(" ",lookups!$P$2-LEN(SOURCE!M2680)), "")&amp;
      "},"&amp;IF(SOURCE!O2680&lt;&gt;"",""&amp;SOURCE!O2680,"")
 )
)
)</f>
        <v/>
      </c>
    </row>
    <row r="2644" spans="1:1" hidden="1">
      <c r="A2644" s="80" t="str">
        <f>IF(AND(OR(SOURCE!A2681="",ISBLANK(SOURCE!A2681)),SOURCE!B2681&gt;0),IF(ISBLANK(SOURCE!C2681),"",SOURCE!C2681),
IF(SOURCE!B2681&lt;0,VLOOKUP(SOURCE!B2681,lookups!A$1:B$25,2,0),
  IF(ISBLANK(SOURCE!B2681),
    "",
    "/* "&amp;TEXT(SOURCE!B2681,"???0")&amp;" *"&amp;
      SOURCE!C2681&amp;", "&amp; IF(lookups!$E$2-LEN(SOURCE!C2681) &gt;= 0, REPT(" ",lookups!$E$2-LEN(SOURCE!C2681)), "")&amp;
      SOURCE!D2681&amp;", "&amp; IF(lookups!$F$2-LEN(SOURCE!D2681) &gt;= 0, REPT(" ",lookups!$F$2-LEN(SOURCE!D2681)), "")&amp;
      SOURCE!E2681&amp;", "&amp; IF(lookups!$G$2-LEN(SOURCE!E2681) &gt;=0, REPT(" ",lookups!$G$2-LEN(SOURCE!E2681)), "")&amp;
      SOURCE!F2681&amp;", "&amp; IF(lookups!$H$2-LEN(SOURCE!F2681) &gt;= 0, REPT(" ",lookups!$H$2-LEN(SOURCE!F2681)+2), "")&amp;"("&amp;
      SUBSTITUTE(TEXT(SOURCE!G2681,"??0"),"  ","")&amp;" &lt;&lt; TAM_MAX_BITS) |"&amp; IF(lookups!$I$2-3 &gt;= 0, REPT(" ",MAX(1,lookups!$I$2-5+4+1-1-LEN(  IF(ISTEXT(SOURCE!H2681),SOURCE!H2681,  SUBSTITUTE(SUBSTITUTE(TEXT(SOURCE!H2681,"????0"),"  ","")," ",""))   ))), "")&amp;
       IF(ISTEXT(SOURCE!H2681),SOURCE!H2681, SUBSTITUTE(SUBSTITUTE(TEXT(SOURCE!H2681,"????0"),"  ","")," ",""))   &amp;","&amp; IF(lookups!$J$2-3 &gt;= 0, REPT(" ",lookups!$J$2-3-5), "")&amp;
      SOURCE!I2681&amp;
" | "&amp; IF(lookups!$K$2-LEN(SOURCE!I2681) &gt;= 0, REPT(" ",lookups!$K$2-LEN(SOURCE!I2681)), "")&amp;
      SOURCE!J2681&amp;      IF(lookups!$L$2-LEN(SOURCE!J2681) &gt;= 0, REPT(" ",lookups!$L$2-LEN(SOURCE!J2681)), "")&amp;
" | "&amp; IF(lookups!$K$2-LEN(SOURCE!I2681) &gt;= 0, REPT(" ",lookups!$K$2-LEN(SOURCE!I2681)), "")&amp;
      SOURCE!K2681&amp;      IF(lookups!$L$2-LEN(SOURCE!K2681) &gt;= 0, REPT(" ",lookups!$M$2-LEN(SOURCE!K2681)), "")&amp;
" | "&amp; SOURCE!L2681&amp;      IF(lookups!$O$2-LEN(SOURCE!L2681) &gt;= 0, REPT(" ",lookups!$O$2-LEN(SOURCE!L2681)), "")&amp;
" | "&amp; SOURCE!M2681&amp;      IF(lookups!$P$2-LEN(SOURCE!M2681) &gt;= 0, REPT(" ",lookups!$P$2-LEN(SOURCE!M2681)), "")&amp;
      "},"&amp;IF(SOURCE!O2681&lt;&gt;"",""&amp;SOURCE!O2681,"")
 )
)
)</f>
        <v/>
      </c>
    </row>
    <row r="2645" spans="1:1" hidden="1">
      <c r="A2645" s="80" t="str">
        <f>IF(AND(OR(SOURCE!A2682="",ISBLANK(SOURCE!A2682)),SOURCE!B2682&gt;0),IF(ISBLANK(SOURCE!C2682),"",SOURCE!C2682),
IF(SOURCE!B2682&lt;0,VLOOKUP(SOURCE!B2682,lookups!A$1:B$25,2,0),
  IF(ISBLANK(SOURCE!B2682),
    "",
    "/* "&amp;TEXT(SOURCE!B2682,"???0")&amp;" *"&amp;
      SOURCE!C2682&amp;", "&amp; IF(lookups!$E$2-LEN(SOURCE!C2682) &gt;= 0, REPT(" ",lookups!$E$2-LEN(SOURCE!C2682)), "")&amp;
      SOURCE!D2682&amp;", "&amp; IF(lookups!$F$2-LEN(SOURCE!D2682) &gt;= 0, REPT(" ",lookups!$F$2-LEN(SOURCE!D2682)), "")&amp;
      SOURCE!E2682&amp;", "&amp; IF(lookups!$G$2-LEN(SOURCE!E2682) &gt;=0, REPT(" ",lookups!$G$2-LEN(SOURCE!E2682)), "")&amp;
      SOURCE!F2682&amp;", "&amp; IF(lookups!$H$2-LEN(SOURCE!F2682) &gt;= 0, REPT(" ",lookups!$H$2-LEN(SOURCE!F2682)+2), "")&amp;"("&amp;
      SUBSTITUTE(TEXT(SOURCE!G2682,"??0"),"  ","")&amp;" &lt;&lt; TAM_MAX_BITS) |"&amp; IF(lookups!$I$2-3 &gt;= 0, REPT(" ",MAX(1,lookups!$I$2-5+4+1-1-LEN(  IF(ISTEXT(SOURCE!H2682),SOURCE!H2682,  SUBSTITUTE(SUBSTITUTE(TEXT(SOURCE!H2682,"????0"),"  ","")," ",""))   ))), "")&amp;
       IF(ISTEXT(SOURCE!H2682),SOURCE!H2682, SUBSTITUTE(SUBSTITUTE(TEXT(SOURCE!H2682,"????0"),"  ","")," ",""))   &amp;","&amp; IF(lookups!$J$2-3 &gt;= 0, REPT(" ",lookups!$J$2-3-5), "")&amp;
      SOURCE!I2682&amp;
" | "&amp; IF(lookups!$K$2-LEN(SOURCE!I2682) &gt;= 0, REPT(" ",lookups!$K$2-LEN(SOURCE!I2682)), "")&amp;
      SOURCE!J2682&amp;      IF(lookups!$L$2-LEN(SOURCE!J2682) &gt;= 0, REPT(" ",lookups!$L$2-LEN(SOURCE!J2682)), "")&amp;
" | "&amp; IF(lookups!$K$2-LEN(SOURCE!I2682) &gt;= 0, REPT(" ",lookups!$K$2-LEN(SOURCE!I2682)), "")&amp;
      SOURCE!K2682&amp;      IF(lookups!$L$2-LEN(SOURCE!K2682) &gt;= 0, REPT(" ",lookups!$M$2-LEN(SOURCE!K2682)), "")&amp;
" | "&amp; SOURCE!L2682&amp;      IF(lookups!$O$2-LEN(SOURCE!L2682) &gt;= 0, REPT(" ",lookups!$O$2-LEN(SOURCE!L2682)), "")&amp;
" | "&amp; SOURCE!M2682&amp;      IF(lookups!$P$2-LEN(SOURCE!M2682) &gt;= 0, REPT(" ",lookups!$P$2-LEN(SOURCE!M2682)), "")&amp;
      "},"&amp;IF(SOURCE!O2682&lt;&gt;"",""&amp;SOURCE!O2682,"")
 )
)
)</f>
        <v/>
      </c>
    </row>
    <row r="2646" spans="1:1" hidden="1">
      <c r="A2646" s="80" t="str">
        <f>IF(AND(OR(SOURCE!A2683="",ISBLANK(SOURCE!A2683)),SOURCE!B2683&gt;0),IF(ISBLANK(SOURCE!C2683),"",SOURCE!C2683),
IF(SOURCE!B2683&lt;0,VLOOKUP(SOURCE!B2683,lookups!A$1:B$25,2,0),
  IF(ISBLANK(SOURCE!B2683),
    "",
    "/* "&amp;TEXT(SOURCE!B2683,"???0")&amp;" *"&amp;
      SOURCE!C2683&amp;", "&amp; IF(lookups!$E$2-LEN(SOURCE!C2683) &gt;= 0, REPT(" ",lookups!$E$2-LEN(SOURCE!C2683)), "")&amp;
      SOURCE!D2683&amp;", "&amp; IF(lookups!$F$2-LEN(SOURCE!D2683) &gt;= 0, REPT(" ",lookups!$F$2-LEN(SOURCE!D2683)), "")&amp;
      SOURCE!E2683&amp;", "&amp; IF(lookups!$G$2-LEN(SOURCE!E2683) &gt;=0, REPT(" ",lookups!$G$2-LEN(SOURCE!E2683)), "")&amp;
      SOURCE!F2683&amp;", "&amp; IF(lookups!$H$2-LEN(SOURCE!F2683) &gt;= 0, REPT(" ",lookups!$H$2-LEN(SOURCE!F2683)+2), "")&amp;"("&amp;
      SUBSTITUTE(TEXT(SOURCE!G2683,"??0"),"  ","")&amp;" &lt;&lt; TAM_MAX_BITS) |"&amp; IF(lookups!$I$2-3 &gt;= 0, REPT(" ",MAX(1,lookups!$I$2-5+4+1-1-LEN(  IF(ISTEXT(SOURCE!H2683),SOURCE!H2683,  SUBSTITUTE(SUBSTITUTE(TEXT(SOURCE!H2683,"????0"),"  ","")," ",""))   ))), "")&amp;
       IF(ISTEXT(SOURCE!H2683),SOURCE!H2683, SUBSTITUTE(SUBSTITUTE(TEXT(SOURCE!H2683,"????0"),"  ","")," ",""))   &amp;","&amp; IF(lookups!$J$2-3 &gt;= 0, REPT(" ",lookups!$J$2-3-5), "")&amp;
      SOURCE!I2683&amp;
" | "&amp; IF(lookups!$K$2-LEN(SOURCE!I2683) &gt;= 0, REPT(" ",lookups!$K$2-LEN(SOURCE!I2683)), "")&amp;
      SOURCE!J2683&amp;      IF(lookups!$L$2-LEN(SOURCE!J2683) &gt;= 0, REPT(" ",lookups!$L$2-LEN(SOURCE!J2683)), "")&amp;
" | "&amp; IF(lookups!$K$2-LEN(SOURCE!I2683) &gt;= 0, REPT(" ",lookups!$K$2-LEN(SOURCE!I2683)), "")&amp;
      SOURCE!K2683&amp;      IF(lookups!$L$2-LEN(SOURCE!K2683) &gt;= 0, REPT(" ",lookups!$M$2-LEN(SOURCE!K2683)), "")&amp;
" | "&amp; SOURCE!L2683&amp;      IF(lookups!$O$2-LEN(SOURCE!L2683) &gt;= 0, REPT(" ",lookups!$O$2-LEN(SOURCE!L2683)), "")&amp;
" | "&amp; SOURCE!M2683&amp;      IF(lookups!$P$2-LEN(SOURCE!M2683) &gt;= 0, REPT(" ",lookups!$P$2-LEN(SOURCE!M2683)), "")&amp;
      "},"&amp;IF(SOURCE!O2683&lt;&gt;"",""&amp;SOURCE!O2683,"")
 )
)
)</f>
        <v/>
      </c>
    </row>
    <row r="2647" spans="1:1" hidden="1">
      <c r="A2647" s="80" t="str">
        <f>IF(AND(OR(SOURCE!A2684="",ISBLANK(SOURCE!A2684)),SOURCE!B2684&gt;0),IF(ISBLANK(SOURCE!C2684),"",SOURCE!C2684),
IF(SOURCE!B2684&lt;0,VLOOKUP(SOURCE!B2684,lookups!A$1:B$25,2,0),
  IF(ISBLANK(SOURCE!B2684),
    "",
    "/* "&amp;TEXT(SOURCE!B2684,"???0")&amp;" *"&amp;
      SOURCE!C2684&amp;", "&amp; IF(lookups!$E$2-LEN(SOURCE!C2684) &gt;= 0, REPT(" ",lookups!$E$2-LEN(SOURCE!C2684)), "")&amp;
      SOURCE!D2684&amp;", "&amp; IF(lookups!$F$2-LEN(SOURCE!D2684) &gt;= 0, REPT(" ",lookups!$F$2-LEN(SOURCE!D2684)), "")&amp;
      SOURCE!E2684&amp;", "&amp; IF(lookups!$G$2-LEN(SOURCE!E2684) &gt;=0, REPT(" ",lookups!$G$2-LEN(SOURCE!E2684)), "")&amp;
      SOURCE!F2684&amp;", "&amp; IF(lookups!$H$2-LEN(SOURCE!F2684) &gt;= 0, REPT(" ",lookups!$H$2-LEN(SOURCE!F2684)+2), "")&amp;"("&amp;
      SUBSTITUTE(TEXT(SOURCE!G2684,"??0"),"  ","")&amp;" &lt;&lt; TAM_MAX_BITS) |"&amp; IF(lookups!$I$2-3 &gt;= 0, REPT(" ",MAX(1,lookups!$I$2-5+4+1-1-LEN(  IF(ISTEXT(SOURCE!H2684),SOURCE!H2684,  SUBSTITUTE(SUBSTITUTE(TEXT(SOURCE!H2684,"????0"),"  ","")," ",""))   ))), "")&amp;
       IF(ISTEXT(SOURCE!H2684),SOURCE!H2684, SUBSTITUTE(SUBSTITUTE(TEXT(SOURCE!H2684,"????0"),"  ","")," ",""))   &amp;","&amp; IF(lookups!$J$2-3 &gt;= 0, REPT(" ",lookups!$J$2-3-5), "")&amp;
      SOURCE!I2684&amp;
" | "&amp; IF(lookups!$K$2-LEN(SOURCE!I2684) &gt;= 0, REPT(" ",lookups!$K$2-LEN(SOURCE!I2684)), "")&amp;
      SOURCE!J2684&amp;      IF(lookups!$L$2-LEN(SOURCE!J2684) &gt;= 0, REPT(" ",lookups!$L$2-LEN(SOURCE!J2684)), "")&amp;
" | "&amp; IF(lookups!$K$2-LEN(SOURCE!I2684) &gt;= 0, REPT(" ",lookups!$K$2-LEN(SOURCE!I2684)), "")&amp;
      SOURCE!K2684&amp;      IF(lookups!$L$2-LEN(SOURCE!K2684) &gt;= 0, REPT(" ",lookups!$M$2-LEN(SOURCE!K2684)), "")&amp;
" | "&amp; SOURCE!L2684&amp;      IF(lookups!$O$2-LEN(SOURCE!L2684) &gt;= 0, REPT(" ",lookups!$O$2-LEN(SOURCE!L2684)), "")&amp;
" | "&amp; SOURCE!M2684&amp;      IF(lookups!$P$2-LEN(SOURCE!M2684) &gt;= 0, REPT(" ",lookups!$P$2-LEN(SOURCE!M2684)), "")&amp;
      "},"&amp;IF(SOURCE!O2684&lt;&gt;"",""&amp;SOURCE!O2684,"")
 )
)
)</f>
        <v/>
      </c>
    </row>
    <row r="2648" spans="1:1" hidden="1">
      <c r="A2648" s="80" t="str">
        <f>IF(AND(OR(SOURCE!A2685="",ISBLANK(SOURCE!A2685)),SOURCE!B2685&gt;0),IF(ISBLANK(SOURCE!C2685),"",SOURCE!C2685),
IF(SOURCE!B2685&lt;0,VLOOKUP(SOURCE!B2685,lookups!A$1:B$25,2,0),
  IF(ISBLANK(SOURCE!B2685),
    "",
    "/* "&amp;TEXT(SOURCE!B2685,"???0")&amp;" *"&amp;
      SOURCE!C2685&amp;", "&amp; IF(lookups!$E$2-LEN(SOURCE!C2685) &gt;= 0, REPT(" ",lookups!$E$2-LEN(SOURCE!C2685)), "")&amp;
      SOURCE!D2685&amp;", "&amp; IF(lookups!$F$2-LEN(SOURCE!D2685) &gt;= 0, REPT(" ",lookups!$F$2-LEN(SOURCE!D2685)), "")&amp;
      SOURCE!E2685&amp;", "&amp; IF(lookups!$G$2-LEN(SOURCE!E2685) &gt;=0, REPT(" ",lookups!$G$2-LEN(SOURCE!E2685)), "")&amp;
      SOURCE!F2685&amp;", "&amp; IF(lookups!$H$2-LEN(SOURCE!F2685) &gt;= 0, REPT(" ",lookups!$H$2-LEN(SOURCE!F2685)+2), "")&amp;"("&amp;
      SUBSTITUTE(TEXT(SOURCE!G2685,"??0"),"  ","")&amp;" &lt;&lt; TAM_MAX_BITS) |"&amp; IF(lookups!$I$2-3 &gt;= 0, REPT(" ",MAX(1,lookups!$I$2-5+4+1-1-LEN(  IF(ISTEXT(SOURCE!H2685),SOURCE!H2685,  SUBSTITUTE(SUBSTITUTE(TEXT(SOURCE!H2685,"????0"),"  ","")," ",""))   ))), "")&amp;
       IF(ISTEXT(SOURCE!H2685),SOURCE!H2685, SUBSTITUTE(SUBSTITUTE(TEXT(SOURCE!H2685,"????0"),"  ","")," ",""))   &amp;","&amp; IF(lookups!$J$2-3 &gt;= 0, REPT(" ",lookups!$J$2-3-5), "")&amp;
      SOURCE!I2685&amp;
" | "&amp; IF(lookups!$K$2-LEN(SOURCE!I2685) &gt;= 0, REPT(" ",lookups!$K$2-LEN(SOURCE!I2685)), "")&amp;
      SOURCE!J2685&amp;      IF(lookups!$L$2-LEN(SOURCE!J2685) &gt;= 0, REPT(" ",lookups!$L$2-LEN(SOURCE!J2685)), "")&amp;
" | "&amp; IF(lookups!$K$2-LEN(SOURCE!I2685) &gt;= 0, REPT(" ",lookups!$K$2-LEN(SOURCE!I2685)), "")&amp;
      SOURCE!K2685&amp;      IF(lookups!$L$2-LEN(SOURCE!K2685) &gt;= 0, REPT(" ",lookups!$M$2-LEN(SOURCE!K2685)), "")&amp;
" | "&amp; SOURCE!L2685&amp;      IF(lookups!$O$2-LEN(SOURCE!L2685) &gt;= 0, REPT(" ",lookups!$O$2-LEN(SOURCE!L2685)), "")&amp;
" | "&amp; SOURCE!M2685&amp;      IF(lookups!$P$2-LEN(SOURCE!M2685) &gt;= 0, REPT(" ",lookups!$P$2-LEN(SOURCE!M2685)), "")&amp;
      "},"&amp;IF(SOURCE!O2685&lt;&gt;"",""&amp;SOURCE!O2685,"")
 )
)
)</f>
        <v/>
      </c>
    </row>
    <row r="2649" spans="1:1" hidden="1">
      <c r="A2649" s="80" t="str">
        <f>IF(AND(OR(SOURCE!A2686="",ISBLANK(SOURCE!A2686)),SOURCE!B2686&gt;0),IF(ISBLANK(SOURCE!C2686),"",SOURCE!C2686),
IF(SOURCE!B2686&lt;0,VLOOKUP(SOURCE!B2686,lookups!A$1:B$25,2,0),
  IF(ISBLANK(SOURCE!B2686),
    "",
    "/* "&amp;TEXT(SOURCE!B2686,"???0")&amp;" *"&amp;
      SOURCE!C2686&amp;", "&amp; IF(lookups!$E$2-LEN(SOURCE!C2686) &gt;= 0, REPT(" ",lookups!$E$2-LEN(SOURCE!C2686)), "")&amp;
      SOURCE!D2686&amp;", "&amp; IF(lookups!$F$2-LEN(SOURCE!D2686) &gt;= 0, REPT(" ",lookups!$F$2-LEN(SOURCE!D2686)), "")&amp;
      SOURCE!E2686&amp;", "&amp; IF(lookups!$G$2-LEN(SOURCE!E2686) &gt;=0, REPT(" ",lookups!$G$2-LEN(SOURCE!E2686)), "")&amp;
      SOURCE!F2686&amp;", "&amp; IF(lookups!$H$2-LEN(SOURCE!F2686) &gt;= 0, REPT(" ",lookups!$H$2-LEN(SOURCE!F2686)+2), "")&amp;"("&amp;
      SUBSTITUTE(TEXT(SOURCE!G2686,"??0"),"  ","")&amp;" &lt;&lt; TAM_MAX_BITS) |"&amp; IF(lookups!$I$2-3 &gt;= 0, REPT(" ",MAX(1,lookups!$I$2-5+4+1-1-LEN(  IF(ISTEXT(SOURCE!H2686),SOURCE!H2686,  SUBSTITUTE(SUBSTITUTE(TEXT(SOURCE!H2686,"????0"),"  ","")," ",""))   ))), "")&amp;
       IF(ISTEXT(SOURCE!H2686),SOURCE!H2686, SUBSTITUTE(SUBSTITUTE(TEXT(SOURCE!H2686,"????0"),"  ","")," ",""))   &amp;","&amp; IF(lookups!$J$2-3 &gt;= 0, REPT(" ",lookups!$J$2-3-5), "")&amp;
      SOURCE!I2686&amp;
" | "&amp; IF(lookups!$K$2-LEN(SOURCE!I2686) &gt;= 0, REPT(" ",lookups!$K$2-LEN(SOURCE!I2686)), "")&amp;
      SOURCE!J2686&amp;      IF(lookups!$L$2-LEN(SOURCE!J2686) &gt;= 0, REPT(" ",lookups!$L$2-LEN(SOURCE!J2686)), "")&amp;
" | "&amp; IF(lookups!$K$2-LEN(SOURCE!I2686) &gt;= 0, REPT(" ",lookups!$K$2-LEN(SOURCE!I2686)), "")&amp;
      SOURCE!K2686&amp;      IF(lookups!$L$2-LEN(SOURCE!K2686) &gt;= 0, REPT(" ",lookups!$M$2-LEN(SOURCE!K2686)), "")&amp;
" | "&amp; SOURCE!L2686&amp;      IF(lookups!$O$2-LEN(SOURCE!L2686) &gt;= 0, REPT(" ",lookups!$O$2-LEN(SOURCE!L2686)), "")&amp;
" | "&amp; SOURCE!M2686&amp;      IF(lookups!$P$2-LEN(SOURCE!M2686) &gt;= 0, REPT(" ",lookups!$P$2-LEN(SOURCE!M2686)), "")&amp;
      "},"&amp;IF(SOURCE!O2686&lt;&gt;"",""&amp;SOURCE!O2686,"")
 )
)
)</f>
        <v/>
      </c>
    </row>
    <row r="2650" spans="1:1" hidden="1">
      <c r="A2650" s="80" t="str">
        <f>IF(AND(OR(SOURCE!A2687="",ISBLANK(SOURCE!A2687)),SOURCE!B2687&gt;0),IF(ISBLANK(SOURCE!C2687),"",SOURCE!C2687),
IF(SOURCE!B2687&lt;0,VLOOKUP(SOURCE!B2687,lookups!A$1:B$25,2,0),
  IF(ISBLANK(SOURCE!B2687),
    "",
    "/* "&amp;TEXT(SOURCE!B2687,"???0")&amp;" *"&amp;
      SOURCE!C2687&amp;", "&amp; IF(lookups!$E$2-LEN(SOURCE!C2687) &gt;= 0, REPT(" ",lookups!$E$2-LEN(SOURCE!C2687)), "")&amp;
      SOURCE!D2687&amp;", "&amp; IF(lookups!$F$2-LEN(SOURCE!D2687) &gt;= 0, REPT(" ",lookups!$F$2-LEN(SOURCE!D2687)), "")&amp;
      SOURCE!E2687&amp;", "&amp; IF(lookups!$G$2-LEN(SOURCE!E2687) &gt;=0, REPT(" ",lookups!$G$2-LEN(SOURCE!E2687)), "")&amp;
      SOURCE!F2687&amp;", "&amp; IF(lookups!$H$2-LEN(SOURCE!F2687) &gt;= 0, REPT(" ",lookups!$H$2-LEN(SOURCE!F2687)+2), "")&amp;"("&amp;
      SUBSTITUTE(TEXT(SOURCE!G2687,"??0"),"  ","")&amp;" &lt;&lt; TAM_MAX_BITS) |"&amp; IF(lookups!$I$2-3 &gt;= 0, REPT(" ",MAX(1,lookups!$I$2-5+4+1-1-LEN(  IF(ISTEXT(SOURCE!H2687),SOURCE!H2687,  SUBSTITUTE(SUBSTITUTE(TEXT(SOURCE!H2687,"????0"),"  ","")," ",""))   ))), "")&amp;
       IF(ISTEXT(SOURCE!H2687),SOURCE!H2687, SUBSTITUTE(SUBSTITUTE(TEXT(SOURCE!H2687,"????0"),"  ","")," ",""))   &amp;","&amp; IF(lookups!$J$2-3 &gt;= 0, REPT(" ",lookups!$J$2-3-5), "")&amp;
      SOURCE!I2687&amp;
" | "&amp; IF(lookups!$K$2-LEN(SOURCE!I2687) &gt;= 0, REPT(" ",lookups!$K$2-LEN(SOURCE!I2687)), "")&amp;
      SOURCE!J2687&amp;      IF(lookups!$L$2-LEN(SOURCE!J2687) &gt;= 0, REPT(" ",lookups!$L$2-LEN(SOURCE!J2687)), "")&amp;
" | "&amp; IF(lookups!$K$2-LEN(SOURCE!I2687) &gt;= 0, REPT(" ",lookups!$K$2-LEN(SOURCE!I2687)), "")&amp;
      SOURCE!K2687&amp;      IF(lookups!$L$2-LEN(SOURCE!K2687) &gt;= 0, REPT(" ",lookups!$M$2-LEN(SOURCE!K2687)), "")&amp;
" | "&amp; SOURCE!L2687&amp;      IF(lookups!$O$2-LEN(SOURCE!L2687) &gt;= 0, REPT(" ",lookups!$O$2-LEN(SOURCE!L2687)), "")&amp;
" | "&amp; SOURCE!M2687&amp;      IF(lookups!$P$2-LEN(SOURCE!M2687) &gt;= 0, REPT(" ",lookups!$P$2-LEN(SOURCE!M2687)), "")&amp;
      "},"&amp;IF(SOURCE!O2687&lt;&gt;"",""&amp;SOURCE!O2687,"")
 )
)
)</f>
        <v/>
      </c>
    </row>
    <row r="2651" spans="1:1" hidden="1">
      <c r="A2651" s="80" t="str">
        <f>IF(AND(OR(SOURCE!A2688="",ISBLANK(SOURCE!A2688)),SOURCE!B2688&gt;0),IF(ISBLANK(SOURCE!C2688),"",SOURCE!C2688),
IF(SOURCE!B2688&lt;0,VLOOKUP(SOURCE!B2688,lookups!A$1:B$25,2,0),
  IF(ISBLANK(SOURCE!B2688),
    "",
    "/* "&amp;TEXT(SOURCE!B2688,"???0")&amp;" *"&amp;
      SOURCE!C2688&amp;", "&amp; IF(lookups!$E$2-LEN(SOURCE!C2688) &gt;= 0, REPT(" ",lookups!$E$2-LEN(SOURCE!C2688)), "")&amp;
      SOURCE!D2688&amp;", "&amp; IF(lookups!$F$2-LEN(SOURCE!D2688) &gt;= 0, REPT(" ",lookups!$F$2-LEN(SOURCE!D2688)), "")&amp;
      SOURCE!E2688&amp;", "&amp; IF(lookups!$G$2-LEN(SOURCE!E2688) &gt;=0, REPT(" ",lookups!$G$2-LEN(SOURCE!E2688)), "")&amp;
      SOURCE!F2688&amp;", "&amp; IF(lookups!$H$2-LEN(SOURCE!F2688) &gt;= 0, REPT(" ",lookups!$H$2-LEN(SOURCE!F2688)+2), "")&amp;"("&amp;
      SUBSTITUTE(TEXT(SOURCE!G2688,"??0"),"  ","")&amp;" &lt;&lt; TAM_MAX_BITS) |"&amp; IF(lookups!$I$2-3 &gt;= 0, REPT(" ",MAX(1,lookups!$I$2-5+4+1-1-LEN(  IF(ISTEXT(SOURCE!H2688),SOURCE!H2688,  SUBSTITUTE(SUBSTITUTE(TEXT(SOURCE!H2688,"????0"),"  ","")," ",""))   ))), "")&amp;
       IF(ISTEXT(SOURCE!H2688),SOURCE!H2688, SUBSTITUTE(SUBSTITUTE(TEXT(SOURCE!H2688,"????0"),"  ","")," ",""))   &amp;","&amp; IF(lookups!$J$2-3 &gt;= 0, REPT(" ",lookups!$J$2-3-5), "")&amp;
      SOURCE!I2688&amp;
" | "&amp; IF(lookups!$K$2-LEN(SOURCE!I2688) &gt;= 0, REPT(" ",lookups!$K$2-LEN(SOURCE!I2688)), "")&amp;
      SOURCE!J2688&amp;      IF(lookups!$L$2-LEN(SOURCE!J2688) &gt;= 0, REPT(" ",lookups!$L$2-LEN(SOURCE!J2688)), "")&amp;
" | "&amp; IF(lookups!$K$2-LEN(SOURCE!I2688) &gt;= 0, REPT(" ",lookups!$K$2-LEN(SOURCE!I2688)), "")&amp;
      SOURCE!K2688&amp;      IF(lookups!$L$2-LEN(SOURCE!K2688) &gt;= 0, REPT(" ",lookups!$M$2-LEN(SOURCE!K2688)), "")&amp;
" | "&amp; SOURCE!L2688&amp;      IF(lookups!$O$2-LEN(SOURCE!L2688) &gt;= 0, REPT(" ",lookups!$O$2-LEN(SOURCE!L2688)), "")&amp;
" | "&amp; SOURCE!M2688&amp;      IF(lookups!$P$2-LEN(SOURCE!M2688) &gt;= 0, REPT(" ",lookups!$P$2-LEN(SOURCE!M2688)), "")&amp;
      "},"&amp;IF(SOURCE!O2688&lt;&gt;"",""&amp;SOURCE!O2688,"")
 )
)
)</f>
        <v/>
      </c>
    </row>
    <row r="2652" spans="1:1" hidden="1">
      <c r="A2652" s="80" t="str">
        <f>IF(AND(OR(SOURCE!A2689="",ISBLANK(SOURCE!A2689)),SOURCE!B2689&gt;0),IF(ISBLANK(SOURCE!C2689),"",SOURCE!C2689),
IF(SOURCE!B2689&lt;0,VLOOKUP(SOURCE!B2689,lookups!A$1:B$25,2,0),
  IF(ISBLANK(SOURCE!B2689),
    "",
    "/* "&amp;TEXT(SOURCE!B2689,"???0")&amp;" *"&amp;
      SOURCE!C2689&amp;", "&amp; IF(lookups!$E$2-LEN(SOURCE!C2689) &gt;= 0, REPT(" ",lookups!$E$2-LEN(SOURCE!C2689)), "")&amp;
      SOURCE!D2689&amp;", "&amp; IF(lookups!$F$2-LEN(SOURCE!D2689) &gt;= 0, REPT(" ",lookups!$F$2-LEN(SOURCE!D2689)), "")&amp;
      SOURCE!E2689&amp;", "&amp; IF(lookups!$G$2-LEN(SOURCE!E2689) &gt;=0, REPT(" ",lookups!$G$2-LEN(SOURCE!E2689)), "")&amp;
      SOURCE!F2689&amp;", "&amp; IF(lookups!$H$2-LEN(SOURCE!F2689) &gt;= 0, REPT(" ",lookups!$H$2-LEN(SOURCE!F2689)+2), "")&amp;"("&amp;
      SUBSTITUTE(TEXT(SOURCE!G2689,"??0"),"  ","")&amp;" &lt;&lt; TAM_MAX_BITS) |"&amp; IF(lookups!$I$2-3 &gt;= 0, REPT(" ",MAX(1,lookups!$I$2-5+4+1-1-LEN(  IF(ISTEXT(SOURCE!H2689),SOURCE!H2689,  SUBSTITUTE(SUBSTITUTE(TEXT(SOURCE!H2689,"????0"),"  ","")," ",""))   ))), "")&amp;
       IF(ISTEXT(SOURCE!H2689),SOURCE!H2689, SUBSTITUTE(SUBSTITUTE(TEXT(SOURCE!H2689,"????0"),"  ","")," ",""))   &amp;","&amp; IF(lookups!$J$2-3 &gt;= 0, REPT(" ",lookups!$J$2-3-5), "")&amp;
      SOURCE!I2689&amp;
" | "&amp; IF(lookups!$K$2-LEN(SOURCE!I2689) &gt;= 0, REPT(" ",lookups!$K$2-LEN(SOURCE!I2689)), "")&amp;
      SOURCE!J2689&amp;      IF(lookups!$L$2-LEN(SOURCE!J2689) &gt;= 0, REPT(" ",lookups!$L$2-LEN(SOURCE!J2689)), "")&amp;
" | "&amp; IF(lookups!$K$2-LEN(SOURCE!I2689) &gt;= 0, REPT(" ",lookups!$K$2-LEN(SOURCE!I2689)), "")&amp;
      SOURCE!K2689&amp;      IF(lookups!$L$2-LEN(SOURCE!K2689) &gt;= 0, REPT(" ",lookups!$M$2-LEN(SOURCE!K2689)), "")&amp;
" | "&amp; SOURCE!L2689&amp;      IF(lookups!$O$2-LEN(SOURCE!L2689) &gt;= 0, REPT(" ",lookups!$O$2-LEN(SOURCE!L2689)), "")&amp;
" | "&amp; SOURCE!M2689&amp;      IF(lookups!$P$2-LEN(SOURCE!M2689) &gt;= 0, REPT(" ",lookups!$P$2-LEN(SOURCE!M2689)), "")&amp;
      "},"&amp;IF(SOURCE!O2689&lt;&gt;"",""&amp;SOURCE!O2689,"")
 )
)
)</f>
        <v/>
      </c>
    </row>
    <row r="2653" spans="1:1" hidden="1">
      <c r="A2653" s="80" t="str">
        <f>IF(AND(OR(SOURCE!A2690="",ISBLANK(SOURCE!A2690)),SOURCE!B2690&gt;0),IF(ISBLANK(SOURCE!C2690),"",SOURCE!C2690),
IF(SOURCE!B2690&lt;0,VLOOKUP(SOURCE!B2690,lookups!A$1:B$25,2,0),
  IF(ISBLANK(SOURCE!B2690),
    "",
    "/* "&amp;TEXT(SOURCE!B2690,"???0")&amp;" *"&amp;
      SOURCE!C2690&amp;", "&amp; IF(lookups!$E$2-LEN(SOURCE!C2690) &gt;= 0, REPT(" ",lookups!$E$2-LEN(SOURCE!C2690)), "")&amp;
      SOURCE!D2690&amp;", "&amp; IF(lookups!$F$2-LEN(SOURCE!D2690) &gt;= 0, REPT(" ",lookups!$F$2-LEN(SOURCE!D2690)), "")&amp;
      SOURCE!E2690&amp;", "&amp; IF(lookups!$G$2-LEN(SOURCE!E2690) &gt;=0, REPT(" ",lookups!$G$2-LEN(SOURCE!E2690)), "")&amp;
      SOURCE!F2690&amp;", "&amp; IF(lookups!$H$2-LEN(SOURCE!F2690) &gt;= 0, REPT(" ",lookups!$H$2-LEN(SOURCE!F2690)+2), "")&amp;"("&amp;
      SUBSTITUTE(TEXT(SOURCE!G2690,"??0"),"  ","")&amp;" &lt;&lt; TAM_MAX_BITS) |"&amp; IF(lookups!$I$2-3 &gt;= 0, REPT(" ",MAX(1,lookups!$I$2-5+4+1-1-LEN(  IF(ISTEXT(SOURCE!H2690),SOURCE!H2690,  SUBSTITUTE(SUBSTITUTE(TEXT(SOURCE!H2690,"????0"),"  ","")," ",""))   ))), "")&amp;
       IF(ISTEXT(SOURCE!H2690),SOURCE!H2690, SUBSTITUTE(SUBSTITUTE(TEXT(SOURCE!H2690,"????0"),"  ","")," ",""))   &amp;","&amp; IF(lookups!$J$2-3 &gt;= 0, REPT(" ",lookups!$J$2-3-5), "")&amp;
      SOURCE!I2690&amp;
" | "&amp; IF(lookups!$K$2-LEN(SOURCE!I2690) &gt;= 0, REPT(" ",lookups!$K$2-LEN(SOURCE!I2690)), "")&amp;
      SOURCE!J2690&amp;      IF(lookups!$L$2-LEN(SOURCE!J2690) &gt;= 0, REPT(" ",lookups!$L$2-LEN(SOURCE!J2690)), "")&amp;
" | "&amp; IF(lookups!$K$2-LEN(SOURCE!I2690) &gt;= 0, REPT(" ",lookups!$K$2-LEN(SOURCE!I2690)), "")&amp;
      SOURCE!K2690&amp;      IF(lookups!$L$2-LEN(SOURCE!K2690) &gt;= 0, REPT(" ",lookups!$M$2-LEN(SOURCE!K2690)), "")&amp;
" | "&amp; SOURCE!L2690&amp;      IF(lookups!$O$2-LEN(SOURCE!L2690) &gt;= 0, REPT(" ",lookups!$O$2-LEN(SOURCE!L2690)), "")&amp;
" | "&amp; SOURCE!M2690&amp;      IF(lookups!$P$2-LEN(SOURCE!M2690) &gt;= 0, REPT(" ",lookups!$P$2-LEN(SOURCE!M2690)), "")&amp;
      "},"&amp;IF(SOURCE!O2690&lt;&gt;"",""&amp;SOURCE!O2690,"")
 )
)
)</f>
        <v/>
      </c>
    </row>
    <row r="2654" spans="1:1" hidden="1">
      <c r="A2654" s="80" t="str">
        <f>IF(AND(OR(SOURCE!A2691="",ISBLANK(SOURCE!A2691)),SOURCE!B2691&gt;0),IF(ISBLANK(SOURCE!C2691),"",SOURCE!C2691),
IF(SOURCE!B2691&lt;0,VLOOKUP(SOURCE!B2691,lookups!A$1:B$25,2,0),
  IF(ISBLANK(SOURCE!B2691),
    "",
    "/* "&amp;TEXT(SOURCE!B2691,"???0")&amp;" *"&amp;
      SOURCE!C2691&amp;", "&amp; IF(lookups!$E$2-LEN(SOURCE!C2691) &gt;= 0, REPT(" ",lookups!$E$2-LEN(SOURCE!C2691)), "")&amp;
      SOURCE!D2691&amp;", "&amp; IF(lookups!$F$2-LEN(SOURCE!D2691) &gt;= 0, REPT(" ",lookups!$F$2-LEN(SOURCE!D2691)), "")&amp;
      SOURCE!E2691&amp;", "&amp; IF(lookups!$G$2-LEN(SOURCE!E2691) &gt;=0, REPT(" ",lookups!$G$2-LEN(SOURCE!E2691)), "")&amp;
      SOURCE!F2691&amp;", "&amp; IF(lookups!$H$2-LEN(SOURCE!F2691) &gt;= 0, REPT(" ",lookups!$H$2-LEN(SOURCE!F2691)+2), "")&amp;"("&amp;
      SUBSTITUTE(TEXT(SOURCE!G2691,"??0"),"  ","")&amp;" &lt;&lt; TAM_MAX_BITS) |"&amp; IF(lookups!$I$2-3 &gt;= 0, REPT(" ",MAX(1,lookups!$I$2-5+4+1-1-LEN(  IF(ISTEXT(SOURCE!H2691),SOURCE!H2691,  SUBSTITUTE(SUBSTITUTE(TEXT(SOURCE!H2691,"????0"),"  ","")," ",""))   ))), "")&amp;
       IF(ISTEXT(SOURCE!H2691),SOURCE!H2691, SUBSTITUTE(SUBSTITUTE(TEXT(SOURCE!H2691,"????0"),"  ","")," ",""))   &amp;","&amp; IF(lookups!$J$2-3 &gt;= 0, REPT(" ",lookups!$J$2-3-5), "")&amp;
      SOURCE!I2691&amp;
" | "&amp; IF(lookups!$K$2-LEN(SOURCE!I2691) &gt;= 0, REPT(" ",lookups!$K$2-LEN(SOURCE!I2691)), "")&amp;
      SOURCE!J2691&amp;      IF(lookups!$L$2-LEN(SOURCE!J2691) &gt;= 0, REPT(" ",lookups!$L$2-LEN(SOURCE!J2691)), "")&amp;
" | "&amp; IF(lookups!$K$2-LEN(SOURCE!I2691) &gt;= 0, REPT(" ",lookups!$K$2-LEN(SOURCE!I2691)), "")&amp;
      SOURCE!K2691&amp;      IF(lookups!$L$2-LEN(SOURCE!K2691) &gt;= 0, REPT(" ",lookups!$M$2-LEN(SOURCE!K2691)), "")&amp;
" | "&amp; SOURCE!L2691&amp;      IF(lookups!$O$2-LEN(SOURCE!L2691) &gt;= 0, REPT(" ",lookups!$O$2-LEN(SOURCE!L2691)), "")&amp;
" | "&amp; SOURCE!M2691&amp;      IF(lookups!$P$2-LEN(SOURCE!M2691) &gt;= 0, REPT(" ",lookups!$P$2-LEN(SOURCE!M2691)), "")&amp;
      "},"&amp;IF(SOURCE!O2691&lt;&gt;"",""&amp;SOURCE!O2691,"")
 )
)
)</f>
        <v/>
      </c>
    </row>
    <row r="2655" spans="1:1" hidden="1">
      <c r="A2655" s="80" t="str">
        <f>IF(AND(OR(SOURCE!A2692="",ISBLANK(SOURCE!A2692)),SOURCE!B2692&gt;0),IF(ISBLANK(SOURCE!C2692),"",SOURCE!C2692),
IF(SOURCE!B2692&lt;0,VLOOKUP(SOURCE!B2692,lookups!A$1:B$25,2,0),
  IF(ISBLANK(SOURCE!B2692),
    "",
    "/* "&amp;TEXT(SOURCE!B2692,"???0")&amp;" *"&amp;
      SOURCE!C2692&amp;", "&amp; IF(lookups!$E$2-LEN(SOURCE!C2692) &gt;= 0, REPT(" ",lookups!$E$2-LEN(SOURCE!C2692)), "")&amp;
      SOURCE!D2692&amp;", "&amp; IF(lookups!$F$2-LEN(SOURCE!D2692) &gt;= 0, REPT(" ",lookups!$F$2-LEN(SOURCE!D2692)), "")&amp;
      SOURCE!E2692&amp;", "&amp; IF(lookups!$G$2-LEN(SOURCE!E2692) &gt;=0, REPT(" ",lookups!$G$2-LEN(SOURCE!E2692)), "")&amp;
      SOURCE!F2692&amp;", "&amp; IF(lookups!$H$2-LEN(SOURCE!F2692) &gt;= 0, REPT(" ",lookups!$H$2-LEN(SOURCE!F2692)+2), "")&amp;"("&amp;
      SUBSTITUTE(TEXT(SOURCE!G2692,"??0"),"  ","")&amp;" &lt;&lt; TAM_MAX_BITS) |"&amp; IF(lookups!$I$2-3 &gt;= 0, REPT(" ",MAX(1,lookups!$I$2-5+4+1-1-LEN(  IF(ISTEXT(SOURCE!H2692),SOURCE!H2692,  SUBSTITUTE(SUBSTITUTE(TEXT(SOURCE!H2692,"????0"),"  ","")," ",""))   ))), "")&amp;
       IF(ISTEXT(SOURCE!H2692),SOURCE!H2692, SUBSTITUTE(SUBSTITUTE(TEXT(SOURCE!H2692,"????0"),"  ","")," ",""))   &amp;","&amp; IF(lookups!$J$2-3 &gt;= 0, REPT(" ",lookups!$J$2-3-5), "")&amp;
      SOURCE!I2692&amp;
" | "&amp; IF(lookups!$K$2-LEN(SOURCE!I2692) &gt;= 0, REPT(" ",lookups!$K$2-LEN(SOURCE!I2692)), "")&amp;
      SOURCE!J2692&amp;      IF(lookups!$L$2-LEN(SOURCE!J2692) &gt;= 0, REPT(" ",lookups!$L$2-LEN(SOURCE!J2692)), "")&amp;
" | "&amp; IF(lookups!$K$2-LEN(SOURCE!I2692) &gt;= 0, REPT(" ",lookups!$K$2-LEN(SOURCE!I2692)), "")&amp;
      SOURCE!K2692&amp;      IF(lookups!$L$2-LEN(SOURCE!K2692) &gt;= 0, REPT(" ",lookups!$M$2-LEN(SOURCE!K2692)), "")&amp;
" | "&amp; SOURCE!L2692&amp;      IF(lookups!$O$2-LEN(SOURCE!L2692) &gt;= 0, REPT(" ",lookups!$O$2-LEN(SOURCE!L2692)), "")&amp;
" | "&amp; SOURCE!M2692&amp;      IF(lookups!$P$2-LEN(SOURCE!M2692) &gt;= 0, REPT(" ",lookups!$P$2-LEN(SOURCE!M2692)), "")&amp;
      "},"&amp;IF(SOURCE!O2692&lt;&gt;"",""&amp;SOURCE!O2692,"")
 )
)
)</f>
        <v/>
      </c>
    </row>
    <row r="2656" spans="1:1" hidden="1">
      <c r="A2656" s="80" t="str">
        <f>IF(AND(OR(SOURCE!A2693="",ISBLANK(SOURCE!A2693)),SOURCE!B2693&gt;0),IF(ISBLANK(SOURCE!C2693),"",SOURCE!C2693),
IF(SOURCE!B2693&lt;0,VLOOKUP(SOURCE!B2693,lookups!A$1:B$25,2,0),
  IF(ISBLANK(SOURCE!B2693),
    "",
    "/* "&amp;TEXT(SOURCE!B2693,"???0")&amp;" *"&amp;
      SOURCE!C2693&amp;", "&amp; IF(lookups!$E$2-LEN(SOURCE!C2693) &gt;= 0, REPT(" ",lookups!$E$2-LEN(SOURCE!C2693)), "")&amp;
      SOURCE!D2693&amp;", "&amp; IF(lookups!$F$2-LEN(SOURCE!D2693) &gt;= 0, REPT(" ",lookups!$F$2-LEN(SOURCE!D2693)), "")&amp;
      SOURCE!E2693&amp;", "&amp; IF(lookups!$G$2-LEN(SOURCE!E2693) &gt;=0, REPT(" ",lookups!$G$2-LEN(SOURCE!E2693)), "")&amp;
      SOURCE!F2693&amp;", "&amp; IF(lookups!$H$2-LEN(SOURCE!F2693) &gt;= 0, REPT(" ",lookups!$H$2-LEN(SOURCE!F2693)+2), "")&amp;"("&amp;
      SUBSTITUTE(TEXT(SOURCE!G2693,"??0"),"  ","")&amp;" &lt;&lt; TAM_MAX_BITS) |"&amp; IF(lookups!$I$2-3 &gt;= 0, REPT(" ",MAX(1,lookups!$I$2-5+4+1-1-LEN(  IF(ISTEXT(SOURCE!H2693),SOURCE!H2693,  SUBSTITUTE(SUBSTITUTE(TEXT(SOURCE!H2693,"????0"),"  ","")," ",""))   ))), "")&amp;
       IF(ISTEXT(SOURCE!H2693),SOURCE!H2693, SUBSTITUTE(SUBSTITUTE(TEXT(SOURCE!H2693,"????0"),"  ","")," ",""))   &amp;","&amp; IF(lookups!$J$2-3 &gt;= 0, REPT(" ",lookups!$J$2-3-5), "")&amp;
      SOURCE!I2693&amp;
" | "&amp; IF(lookups!$K$2-LEN(SOURCE!I2693) &gt;= 0, REPT(" ",lookups!$K$2-LEN(SOURCE!I2693)), "")&amp;
      SOURCE!J2693&amp;      IF(lookups!$L$2-LEN(SOURCE!J2693) &gt;= 0, REPT(" ",lookups!$L$2-LEN(SOURCE!J2693)), "")&amp;
" | "&amp; IF(lookups!$K$2-LEN(SOURCE!I2693) &gt;= 0, REPT(" ",lookups!$K$2-LEN(SOURCE!I2693)), "")&amp;
      SOURCE!K2693&amp;      IF(lookups!$L$2-LEN(SOURCE!K2693) &gt;= 0, REPT(" ",lookups!$M$2-LEN(SOURCE!K2693)), "")&amp;
" | "&amp; SOURCE!L2693&amp;      IF(lookups!$O$2-LEN(SOURCE!L2693) &gt;= 0, REPT(" ",lookups!$O$2-LEN(SOURCE!L2693)), "")&amp;
" | "&amp; SOURCE!M2693&amp;      IF(lookups!$P$2-LEN(SOURCE!M2693) &gt;= 0, REPT(" ",lookups!$P$2-LEN(SOURCE!M2693)), "")&amp;
      "},"&amp;IF(SOURCE!O2693&lt;&gt;"",""&amp;SOURCE!O2693,"")
 )
)
)</f>
        <v/>
      </c>
    </row>
    <row r="2657" spans="1:1" hidden="1">
      <c r="A2657" s="80" t="str">
        <f>IF(AND(OR(SOURCE!A2694="",ISBLANK(SOURCE!A2694)),SOURCE!B2694&gt;0),IF(ISBLANK(SOURCE!C2694),"",SOURCE!C2694),
IF(SOURCE!B2694&lt;0,VLOOKUP(SOURCE!B2694,lookups!A$1:B$25,2,0),
  IF(ISBLANK(SOURCE!B2694),
    "",
    "/* "&amp;TEXT(SOURCE!B2694,"???0")&amp;" *"&amp;
      SOURCE!C2694&amp;", "&amp; IF(lookups!$E$2-LEN(SOURCE!C2694) &gt;= 0, REPT(" ",lookups!$E$2-LEN(SOURCE!C2694)), "")&amp;
      SOURCE!D2694&amp;", "&amp; IF(lookups!$F$2-LEN(SOURCE!D2694) &gt;= 0, REPT(" ",lookups!$F$2-LEN(SOURCE!D2694)), "")&amp;
      SOURCE!E2694&amp;", "&amp; IF(lookups!$G$2-LEN(SOURCE!E2694) &gt;=0, REPT(" ",lookups!$G$2-LEN(SOURCE!E2694)), "")&amp;
      SOURCE!F2694&amp;", "&amp; IF(lookups!$H$2-LEN(SOURCE!F2694) &gt;= 0, REPT(" ",lookups!$H$2-LEN(SOURCE!F2694)+2), "")&amp;"("&amp;
      SUBSTITUTE(TEXT(SOURCE!G2694,"??0"),"  ","")&amp;" &lt;&lt; TAM_MAX_BITS) |"&amp; IF(lookups!$I$2-3 &gt;= 0, REPT(" ",MAX(1,lookups!$I$2-5+4+1-1-LEN(  IF(ISTEXT(SOURCE!H2694),SOURCE!H2694,  SUBSTITUTE(SUBSTITUTE(TEXT(SOURCE!H2694,"????0"),"  ","")," ",""))   ))), "")&amp;
       IF(ISTEXT(SOURCE!H2694),SOURCE!H2694, SUBSTITUTE(SUBSTITUTE(TEXT(SOURCE!H2694,"????0"),"  ","")," ",""))   &amp;","&amp; IF(lookups!$J$2-3 &gt;= 0, REPT(" ",lookups!$J$2-3-5), "")&amp;
      SOURCE!I2694&amp;
" | "&amp; IF(lookups!$K$2-LEN(SOURCE!I2694) &gt;= 0, REPT(" ",lookups!$K$2-LEN(SOURCE!I2694)), "")&amp;
      SOURCE!J2694&amp;      IF(lookups!$L$2-LEN(SOURCE!J2694) &gt;= 0, REPT(" ",lookups!$L$2-LEN(SOURCE!J2694)), "")&amp;
" | "&amp; IF(lookups!$K$2-LEN(SOURCE!I2694) &gt;= 0, REPT(" ",lookups!$K$2-LEN(SOURCE!I2694)), "")&amp;
      SOURCE!K2694&amp;      IF(lookups!$L$2-LEN(SOURCE!K2694) &gt;= 0, REPT(" ",lookups!$M$2-LEN(SOURCE!K2694)), "")&amp;
" | "&amp; SOURCE!L2694&amp;      IF(lookups!$O$2-LEN(SOURCE!L2694) &gt;= 0, REPT(" ",lookups!$O$2-LEN(SOURCE!L2694)), "")&amp;
" | "&amp; SOURCE!M2694&amp;      IF(lookups!$P$2-LEN(SOURCE!M2694) &gt;= 0, REPT(" ",lookups!$P$2-LEN(SOURCE!M2694)), "")&amp;
      "},"&amp;IF(SOURCE!O2694&lt;&gt;"",""&amp;SOURCE!O2694,"")
 )
)
)</f>
        <v/>
      </c>
    </row>
    <row r="2658" spans="1:1" hidden="1">
      <c r="A2658" s="80" t="str">
        <f>IF(AND(OR(SOURCE!A2695="",ISBLANK(SOURCE!A2695)),SOURCE!B2695&gt;0),IF(ISBLANK(SOURCE!C2695),"",SOURCE!C2695),
IF(SOURCE!B2695&lt;0,VLOOKUP(SOURCE!B2695,lookups!A$1:B$25,2,0),
  IF(ISBLANK(SOURCE!B2695),
    "",
    "/* "&amp;TEXT(SOURCE!B2695,"???0")&amp;" *"&amp;
      SOURCE!C2695&amp;", "&amp; IF(lookups!$E$2-LEN(SOURCE!C2695) &gt;= 0, REPT(" ",lookups!$E$2-LEN(SOURCE!C2695)), "")&amp;
      SOURCE!D2695&amp;", "&amp; IF(lookups!$F$2-LEN(SOURCE!D2695) &gt;= 0, REPT(" ",lookups!$F$2-LEN(SOURCE!D2695)), "")&amp;
      SOURCE!E2695&amp;", "&amp; IF(lookups!$G$2-LEN(SOURCE!E2695) &gt;=0, REPT(" ",lookups!$G$2-LEN(SOURCE!E2695)), "")&amp;
      SOURCE!F2695&amp;", "&amp; IF(lookups!$H$2-LEN(SOURCE!F2695) &gt;= 0, REPT(" ",lookups!$H$2-LEN(SOURCE!F2695)+2), "")&amp;"("&amp;
      SUBSTITUTE(TEXT(SOURCE!G2695,"??0"),"  ","")&amp;" &lt;&lt; TAM_MAX_BITS) |"&amp; IF(lookups!$I$2-3 &gt;= 0, REPT(" ",MAX(1,lookups!$I$2-5+4+1-1-LEN(  IF(ISTEXT(SOURCE!H2695),SOURCE!H2695,  SUBSTITUTE(SUBSTITUTE(TEXT(SOURCE!H2695,"????0"),"  ","")," ",""))   ))), "")&amp;
       IF(ISTEXT(SOURCE!H2695),SOURCE!H2695, SUBSTITUTE(SUBSTITUTE(TEXT(SOURCE!H2695,"????0"),"  ","")," ",""))   &amp;","&amp; IF(lookups!$J$2-3 &gt;= 0, REPT(" ",lookups!$J$2-3-5), "")&amp;
      SOURCE!I2695&amp;
" | "&amp; IF(lookups!$K$2-LEN(SOURCE!I2695) &gt;= 0, REPT(" ",lookups!$K$2-LEN(SOURCE!I2695)), "")&amp;
      SOURCE!J2695&amp;      IF(lookups!$L$2-LEN(SOURCE!J2695) &gt;= 0, REPT(" ",lookups!$L$2-LEN(SOURCE!J2695)), "")&amp;
" | "&amp; IF(lookups!$K$2-LEN(SOURCE!I2695) &gt;= 0, REPT(" ",lookups!$K$2-LEN(SOURCE!I2695)), "")&amp;
      SOURCE!K2695&amp;      IF(lookups!$L$2-LEN(SOURCE!K2695) &gt;= 0, REPT(" ",lookups!$M$2-LEN(SOURCE!K2695)), "")&amp;
" | "&amp; SOURCE!L2695&amp;      IF(lookups!$O$2-LEN(SOURCE!L2695) &gt;= 0, REPT(" ",lookups!$O$2-LEN(SOURCE!L2695)), "")&amp;
" | "&amp; SOURCE!M2695&amp;      IF(lookups!$P$2-LEN(SOURCE!M2695) &gt;= 0, REPT(" ",lookups!$P$2-LEN(SOURCE!M2695)), "")&amp;
      "},"&amp;IF(SOURCE!O2695&lt;&gt;"",""&amp;SOURCE!O2695,"")
 )
)
)</f>
        <v/>
      </c>
    </row>
    <row r="2659" spans="1:1" hidden="1">
      <c r="A2659" s="80" t="str">
        <f>IF(AND(OR(SOURCE!A2696="",ISBLANK(SOURCE!A2696)),SOURCE!B2696&gt;0),IF(ISBLANK(SOURCE!C2696),"",SOURCE!C2696),
IF(SOURCE!B2696&lt;0,VLOOKUP(SOURCE!B2696,lookups!A$1:B$25,2,0),
  IF(ISBLANK(SOURCE!B2696),
    "",
    "/* "&amp;TEXT(SOURCE!B2696,"???0")&amp;" *"&amp;
      SOURCE!C2696&amp;", "&amp; IF(lookups!$E$2-LEN(SOURCE!C2696) &gt;= 0, REPT(" ",lookups!$E$2-LEN(SOURCE!C2696)), "")&amp;
      SOURCE!D2696&amp;", "&amp; IF(lookups!$F$2-LEN(SOURCE!D2696) &gt;= 0, REPT(" ",lookups!$F$2-LEN(SOURCE!D2696)), "")&amp;
      SOURCE!E2696&amp;", "&amp; IF(lookups!$G$2-LEN(SOURCE!E2696) &gt;=0, REPT(" ",lookups!$G$2-LEN(SOURCE!E2696)), "")&amp;
      SOURCE!F2696&amp;", "&amp; IF(lookups!$H$2-LEN(SOURCE!F2696) &gt;= 0, REPT(" ",lookups!$H$2-LEN(SOURCE!F2696)+2), "")&amp;"("&amp;
      SUBSTITUTE(TEXT(SOURCE!G2696,"??0"),"  ","")&amp;" &lt;&lt; TAM_MAX_BITS) |"&amp; IF(lookups!$I$2-3 &gt;= 0, REPT(" ",MAX(1,lookups!$I$2-5+4+1-1-LEN(  IF(ISTEXT(SOURCE!H2696),SOURCE!H2696,  SUBSTITUTE(SUBSTITUTE(TEXT(SOURCE!H2696,"????0"),"  ","")," ",""))   ))), "")&amp;
       IF(ISTEXT(SOURCE!H2696),SOURCE!H2696, SUBSTITUTE(SUBSTITUTE(TEXT(SOURCE!H2696,"????0"),"  ","")," ",""))   &amp;","&amp; IF(lookups!$J$2-3 &gt;= 0, REPT(" ",lookups!$J$2-3-5), "")&amp;
      SOURCE!I2696&amp;
" | "&amp; IF(lookups!$K$2-LEN(SOURCE!I2696) &gt;= 0, REPT(" ",lookups!$K$2-LEN(SOURCE!I2696)), "")&amp;
      SOURCE!J2696&amp;      IF(lookups!$L$2-LEN(SOURCE!J2696) &gt;= 0, REPT(" ",lookups!$L$2-LEN(SOURCE!J2696)), "")&amp;
" | "&amp; IF(lookups!$K$2-LEN(SOURCE!I2696) &gt;= 0, REPT(" ",lookups!$K$2-LEN(SOURCE!I2696)), "")&amp;
      SOURCE!K2696&amp;      IF(lookups!$L$2-LEN(SOURCE!K2696) &gt;= 0, REPT(" ",lookups!$M$2-LEN(SOURCE!K2696)), "")&amp;
" | "&amp; SOURCE!L2696&amp;      IF(lookups!$O$2-LEN(SOURCE!L2696) &gt;= 0, REPT(" ",lookups!$O$2-LEN(SOURCE!L2696)), "")&amp;
" | "&amp; SOURCE!M2696&amp;      IF(lookups!$P$2-LEN(SOURCE!M2696) &gt;= 0, REPT(" ",lookups!$P$2-LEN(SOURCE!M2696)), "")&amp;
      "},"&amp;IF(SOURCE!O2696&lt;&gt;"",""&amp;SOURCE!O2696,"")
 )
)
)</f>
        <v/>
      </c>
    </row>
    <row r="2660" spans="1:1" hidden="1">
      <c r="A2660" s="80" t="str">
        <f>IF(AND(OR(SOURCE!A2697="",ISBLANK(SOURCE!A2697)),SOURCE!B2697&gt;0),IF(ISBLANK(SOURCE!C2697),"",SOURCE!C2697),
IF(SOURCE!B2697&lt;0,VLOOKUP(SOURCE!B2697,lookups!A$1:B$25,2,0),
  IF(ISBLANK(SOURCE!B2697),
    "",
    "/* "&amp;TEXT(SOURCE!B2697,"???0")&amp;" *"&amp;
      SOURCE!C2697&amp;", "&amp; IF(lookups!$E$2-LEN(SOURCE!C2697) &gt;= 0, REPT(" ",lookups!$E$2-LEN(SOURCE!C2697)), "")&amp;
      SOURCE!D2697&amp;", "&amp; IF(lookups!$F$2-LEN(SOURCE!D2697) &gt;= 0, REPT(" ",lookups!$F$2-LEN(SOURCE!D2697)), "")&amp;
      SOURCE!E2697&amp;", "&amp; IF(lookups!$G$2-LEN(SOURCE!E2697) &gt;=0, REPT(" ",lookups!$G$2-LEN(SOURCE!E2697)), "")&amp;
      SOURCE!F2697&amp;", "&amp; IF(lookups!$H$2-LEN(SOURCE!F2697) &gt;= 0, REPT(" ",lookups!$H$2-LEN(SOURCE!F2697)+2), "")&amp;"("&amp;
      SUBSTITUTE(TEXT(SOURCE!G2697,"??0"),"  ","")&amp;" &lt;&lt; TAM_MAX_BITS) |"&amp; IF(lookups!$I$2-3 &gt;= 0, REPT(" ",MAX(1,lookups!$I$2-5+4+1-1-LEN(  IF(ISTEXT(SOURCE!H2697),SOURCE!H2697,  SUBSTITUTE(SUBSTITUTE(TEXT(SOURCE!H2697,"????0"),"  ","")," ",""))   ))), "")&amp;
       IF(ISTEXT(SOURCE!H2697),SOURCE!H2697, SUBSTITUTE(SUBSTITUTE(TEXT(SOURCE!H2697,"????0"),"  ","")," ",""))   &amp;","&amp; IF(lookups!$J$2-3 &gt;= 0, REPT(" ",lookups!$J$2-3-5), "")&amp;
      SOURCE!I2697&amp;
" | "&amp; IF(lookups!$K$2-LEN(SOURCE!I2697) &gt;= 0, REPT(" ",lookups!$K$2-LEN(SOURCE!I2697)), "")&amp;
      SOURCE!J2697&amp;      IF(lookups!$L$2-LEN(SOURCE!J2697) &gt;= 0, REPT(" ",lookups!$L$2-LEN(SOURCE!J2697)), "")&amp;
" | "&amp; IF(lookups!$K$2-LEN(SOURCE!I2697) &gt;= 0, REPT(" ",lookups!$K$2-LEN(SOURCE!I2697)), "")&amp;
      SOURCE!K2697&amp;      IF(lookups!$L$2-LEN(SOURCE!K2697) &gt;= 0, REPT(" ",lookups!$M$2-LEN(SOURCE!K2697)), "")&amp;
" | "&amp; SOURCE!L2697&amp;      IF(lookups!$O$2-LEN(SOURCE!L2697) &gt;= 0, REPT(" ",lookups!$O$2-LEN(SOURCE!L2697)), "")&amp;
" | "&amp; SOURCE!M2697&amp;      IF(lookups!$P$2-LEN(SOURCE!M2697) &gt;= 0, REPT(" ",lookups!$P$2-LEN(SOURCE!M2697)), "")&amp;
      "},"&amp;IF(SOURCE!O2697&lt;&gt;"",""&amp;SOURCE!O2697,"")
 )
)
)</f>
        <v/>
      </c>
    </row>
    <row r="2661" spans="1:1" hidden="1">
      <c r="A2661" s="80" t="str">
        <f>IF(AND(OR(SOURCE!A2698="",ISBLANK(SOURCE!A2698)),SOURCE!B2698&gt;0),IF(ISBLANK(SOURCE!C2698),"",SOURCE!C2698),
IF(SOURCE!B2698&lt;0,VLOOKUP(SOURCE!B2698,lookups!A$1:B$25,2,0),
  IF(ISBLANK(SOURCE!B2698),
    "",
    "/* "&amp;TEXT(SOURCE!B2698,"???0")&amp;" *"&amp;
      SOURCE!C2698&amp;", "&amp; IF(lookups!$E$2-LEN(SOURCE!C2698) &gt;= 0, REPT(" ",lookups!$E$2-LEN(SOURCE!C2698)), "")&amp;
      SOURCE!D2698&amp;", "&amp; IF(lookups!$F$2-LEN(SOURCE!D2698) &gt;= 0, REPT(" ",lookups!$F$2-LEN(SOURCE!D2698)), "")&amp;
      SOURCE!E2698&amp;", "&amp; IF(lookups!$G$2-LEN(SOURCE!E2698) &gt;=0, REPT(" ",lookups!$G$2-LEN(SOURCE!E2698)), "")&amp;
      SOURCE!F2698&amp;", "&amp; IF(lookups!$H$2-LEN(SOURCE!F2698) &gt;= 0, REPT(" ",lookups!$H$2-LEN(SOURCE!F2698)+2), "")&amp;"("&amp;
      SUBSTITUTE(TEXT(SOURCE!G2698,"??0"),"  ","")&amp;" &lt;&lt; TAM_MAX_BITS) |"&amp; IF(lookups!$I$2-3 &gt;= 0, REPT(" ",MAX(1,lookups!$I$2-5+4+1-1-LEN(  IF(ISTEXT(SOURCE!H2698),SOURCE!H2698,  SUBSTITUTE(SUBSTITUTE(TEXT(SOURCE!H2698,"????0"),"  ","")," ",""))   ))), "")&amp;
       IF(ISTEXT(SOURCE!H2698),SOURCE!H2698, SUBSTITUTE(SUBSTITUTE(TEXT(SOURCE!H2698,"????0"),"  ","")," ",""))   &amp;","&amp; IF(lookups!$J$2-3 &gt;= 0, REPT(" ",lookups!$J$2-3-5), "")&amp;
      SOURCE!I2698&amp;
" | "&amp; IF(lookups!$K$2-LEN(SOURCE!I2698) &gt;= 0, REPT(" ",lookups!$K$2-LEN(SOURCE!I2698)), "")&amp;
      SOURCE!J2698&amp;      IF(lookups!$L$2-LEN(SOURCE!J2698) &gt;= 0, REPT(" ",lookups!$L$2-LEN(SOURCE!J2698)), "")&amp;
" | "&amp; IF(lookups!$K$2-LEN(SOURCE!I2698) &gt;= 0, REPT(" ",lookups!$K$2-LEN(SOURCE!I2698)), "")&amp;
      SOURCE!K2698&amp;      IF(lookups!$L$2-LEN(SOURCE!K2698) &gt;= 0, REPT(" ",lookups!$M$2-LEN(SOURCE!K2698)), "")&amp;
" | "&amp; SOURCE!L2698&amp;      IF(lookups!$O$2-LEN(SOURCE!L2698) &gt;= 0, REPT(" ",lookups!$O$2-LEN(SOURCE!L2698)), "")&amp;
" | "&amp; SOURCE!M2698&amp;      IF(lookups!$P$2-LEN(SOURCE!M2698) &gt;= 0, REPT(" ",lookups!$P$2-LEN(SOURCE!M2698)), "")&amp;
      "},"&amp;IF(SOURCE!O2698&lt;&gt;"",""&amp;SOURCE!O2698,"")
 )
)
)</f>
        <v/>
      </c>
    </row>
    <row r="2662" spans="1:1" hidden="1">
      <c r="A2662" s="80" t="str">
        <f>IF(AND(OR(SOURCE!A2699="",ISBLANK(SOURCE!A2699)),SOURCE!B2699&gt;0),IF(ISBLANK(SOURCE!C2699),"",SOURCE!C2699),
IF(SOURCE!B2699&lt;0,VLOOKUP(SOURCE!B2699,lookups!A$1:B$25,2,0),
  IF(ISBLANK(SOURCE!B2699),
    "",
    "/* "&amp;TEXT(SOURCE!B2699,"???0")&amp;" *"&amp;
      SOURCE!C2699&amp;", "&amp; IF(lookups!$E$2-LEN(SOURCE!C2699) &gt;= 0, REPT(" ",lookups!$E$2-LEN(SOURCE!C2699)), "")&amp;
      SOURCE!D2699&amp;", "&amp; IF(lookups!$F$2-LEN(SOURCE!D2699) &gt;= 0, REPT(" ",lookups!$F$2-LEN(SOURCE!D2699)), "")&amp;
      SOURCE!E2699&amp;", "&amp; IF(lookups!$G$2-LEN(SOURCE!E2699) &gt;=0, REPT(" ",lookups!$G$2-LEN(SOURCE!E2699)), "")&amp;
      SOURCE!F2699&amp;", "&amp; IF(lookups!$H$2-LEN(SOURCE!F2699) &gt;= 0, REPT(" ",lookups!$H$2-LEN(SOURCE!F2699)+2), "")&amp;"("&amp;
      SUBSTITUTE(TEXT(SOURCE!G2699,"??0"),"  ","")&amp;" &lt;&lt; TAM_MAX_BITS) |"&amp; IF(lookups!$I$2-3 &gt;= 0, REPT(" ",MAX(1,lookups!$I$2-5+4+1-1-LEN(  IF(ISTEXT(SOURCE!H2699),SOURCE!H2699,  SUBSTITUTE(SUBSTITUTE(TEXT(SOURCE!H2699,"????0"),"  ","")," ",""))   ))), "")&amp;
       IF(ISTEXT(SOURCE!H2699),SOURCE!H2699, SUBSTITUTE(SUBSTITUTE(TEXT(SOURCE!H2699,"????0"),"  ","")," ",""))   &amp;","&amp; IF(lookups!$J$2-3 &gt;= 0, REPT(" ",lookups!$J$2-3-5), "")&amp;
      SOURCE!I2699&amp;
" | "&amp; IF(lookups!$K$2-LEN(SOURCE!I2699) &gt;= 0, REPT(" ",lookups!$K$2-LEN(SOURCE!I2699)), "")&amp;
      SOURCE!J2699&amp;      IF(lookups!$L$2-LEN(SOURCE!J2699) &gt;= 0, REPT(" ",lookups!$L$2-LEN(SOURCE!J2699)), "")&amp;
" | "&amp; IF(lookups!$K$2-LEN(SOURCE!I2699) &gt;= 0, REPT(" ",lookups!$K$2-LEN(SOURCE!I2699)), "")&amp;
      SOURCE!K2699&amp;      IF(lookups!$L$2-LEN(SOURCE!K2699) &gt;= 0, REPT(" ",lookups!$M$2-LEN(SOURCE!K2699)), "")&amp;
" | "&amp; SOURCE!L2699&amp;      IF(lookups!$O$2-LEN(SOURCE!L2699) &gt;= 0, REPT(" ",lookups!$O$2-LEN(SOURCE!L2699)), "")&amp;
" | "&amp; SOURCE!M2699&amp;      IF(lookups!$P$2-LEN(SOURCE!M2699) &gt;= 0, REPT(" ",lookups!$P$2-LEN(SOURCE!M2699)), "")&amp;
      "},"&amp;IF(SOURCE!O2699&lt;&gt;"",""&amp;SOURCE!O2699,"")
 )
)
)</f>
        <v/>
      </c>
    </row>
    <row r="2663" spans="1:1" hidden="1">
      <c r="A2663" s="80" t="str">
        <f>IF(AND(OR(SOURCE!A2700="",ISBLANK(SOURCE!A2700)),SOURCE!B2700&gt;0),IF(ISBLANK(SOURCE!C2700),"",SOURCE!C2700),
IF(SOURCE!B2700&lt;0,VLOOKUP(SOURCE!B2700,lookups!A$1:B$25,2,0),
  IF(ISBLANK(SOURCE!B2700),
    "",
    "/* "&amp;TEXT(SOURCE!B2700,"???0")&amp;" *"&amp;
      SOURCE!C2700&amp;", "&amp; IF(lookups!$E$2-LEN(SOURCE!C2700) &gt;= 0, REPT(" ",lookups!$E$2-LEN(SOURCE!C2700)), "")&amp;
      SOURCE!D2700&amp;", "&amp; IF(lookups!$F$2-LEN(SOURCE!D2700) &gt;= 0, REPT(" ",lookups!$F$2-LEN(SOURCE!D2700)), "")&amp;
      SOURCE!E2700&amp;", "&amp; IF(lookups!$G$2-LEN(SOURCE!E2700) &gt;=0, REPT(" ",lookups!$G$2-LEN(SOURCE!E2700)), "")&amp;
      SOURCE!F2700&amp;", "&amp; IF(lookups!$H$2-LEN(SOURCE!F2700) &gt;= 0, REPT(" ",lookups!$H$2-LEN(SOURCE!F2700)+2), "")&amp;"("&amp;
      SUBSTITUTE(TEXT(SOURCE!G2700,"??0"),"  ","")&amp;" &lt;&lt; TAM_MAX_BITS) |"&amp; IF(lookups!$I$2-3 &gt;= 0, REPT(" ",MAX(1,lookups!$I$2-5+4+1-1-LEN(  IF(ISTEXT(SOURCE!H2700),SOURCE!H2700,  SUBSTITUTE(SUBSTITUTE(TEXT(SOURCE!H2700,"????0"),"  ","")," ",""))   ))), "")&amp;
       IF(ISTEXT(SOURCE!H2700),SOURCE!H2700, SUBSTITUTE(SUBSTITUTE(TEXT(SOURCE!H2700,"????0"),"  ","")," ",""))   &amp;","&amp; IF(lookups!$J$2-3 &gt;= 0, REPT(" ",lookups!$J$2-3-5), "")&amp;
      SOURCE!I2700&amp;
" | "&amp; IF(lookups!$K$2-LEN(SOURCE!I2700) &gt;= 0, REPT(" ",lookups!$K$2-LEN(SOURCE!I2700)), "")&amp;
      SOURCE!J2700&amp;      IF(lookups!$L$2-LEN(SOURCE!J2700) &gt;= 0, REPT(" ",lookups!$L$2-LEN(SOURCE!J2700)), "")&amp;
" | "&amp; IF(lookups!$K$2-LEN(SOURCE!I2700) &gt;= 0, REPT(" ",lookups!$K$2-LEN(SOURCE!I2700)), "")&amp;
      SOURCE!K2700&amp;      IF(lookups!$L$2-LEN(SOURCE!K2700) &gt;= 0, REPT(" ",lookups!$M$2-LEN(SOURCE!K2700)), "")&amp;
" | "&amp; SOURCE!L2700&amp;      IF(lookups!$O$2-LEN(SOURCE!L2700) &gt;= 0, REPT(" ",lookups!$O$2-LEN(SOURCE!L2700)), "")&amp;
" | "&amp; SOURCE!M2700&amp;      IF(lookups!$P$2-LEN(SOURCE!M2700) &gt;= 0, REPT(" ",lookups!$P$2-LEN(SOURCE!M2700)), "")&amp;
      "},"&amp;IF(SOURCE!O2700&lt;&gt;"",""&amp;SOURCE!O2700,"")
 )
)
)</f>
        <v/>
      </c>
    </row>
    <row r="2664" spans="1:1" hidden="1">
      <c r="A2664" s="80" t="str">
        <f>IF(AND(OR(SOURCE!A2701="",ISBLANK(SOURCE!A2701)),SOURCE!B2701&gt;0),IF(ISBLANK(SOURCE!C2701),"",SOURCE!C2701),
IF(SOURCE!B2701&lt;0,VLOOKUP(SOURCE!B2701,lookups!A$1:B$25,2,0),
  IF(ISBLANK(SOURCE!B2701),
    "",
    "/* "&amp;TEXT(SOURCE!B2701,"???0")&amp;" *"&amp;
      SOURCE!C2701&amp;", "&amp; IF(lookups!$E$2-LEN(SOURCE!C2701) &gt;= 0, REPT(" ",lookups!$E$2-LEN(SOURCE!C2701)), "")&amp;
      SOURCE!D2701&amp;", "&amp; IF(lookups!$F$2-LEN(SOURCE!D2701) &gt;= 0, REPT(" ",lookups!$F$2-LEN(SOURCE!D2701)), "")&amp;
      SOURCE!E2701&amp;", "&amp; IF(lookups!$G$2-LEN(SOURCE!E2701) &gt;=0, REPT(" ",lookups!$G$2-LEN(SOURCE!E2701)), "")&amp;
      SOURCE!F2701&amp;", "&amp; IF(lookups!$H$2-LEN(SOURCE!F2701) &gt;= 0, REPT(" ",lookups!$H$2-LEN(SOURCE!F2701)+2), "")&amp;"("&amp;
      SUBSTITUTE(TEXT(SOURCE!G2701,"??0"),"  ","")&amp;" &lt;&lt; TAM_MAX_BITS) |"&amp; IF(lookups!$I$2-3 &gt;= 0, REPT(" ",MAX(1,lookups!$I$2-5+4+1-1-LEN(  IF(ISTEXT(SOURCE!H2701),SOURCE!H2701,  SUBSTITUTE(SUBSTITUTE(TEXT(SOURCE!H2701,"????0"),"  ","")," ",""))   ))), "")&amp;
       IF(ISTEXT(SOURCE!H2701),SOURCE!H2701, SUBSTITUTE(SUBSTITUTE(TEXT(SOURCE!H2701,"????0"),"  ","")," ",""))   &amp;","&amp; IF(lookups!$J$2-3 &gt;= 0, REPT(" ",lookups!$J$2-3-5), "")&amp;
      SOURCE!I2701&amp;
" | "&amp; IF(lookups!$K$2-LEN(SOURCE!I2701) &gt;= 0, REPT(" ",lookups!$K$2-LEN(SOURCE!I2701)), "")&amp;
      SOURCE!J2701&amp;      IF(lookups!$L$2-LEN(SOURCE!J2701) &gt;= 0, REPT(" ",lookups!$L$2-LEN(SOURCE!J2701)), "")&amp;
" | "&amp; IF(lookups!$K$2-LEN(SOURCE!I2701) &gt;= 0, REPT(" ",lookups!$K$2-LEN(SOURCE!I2701)), "")&amp;
      SOURCE!K2701&amp;      IF(lookups!$L$2-LEN(SOURCE!K2701) &gt;= 0, REPT(" ",lookups!$M$2-LEN(SOURCE!K2701)), "")&amp;
" | "&amp; SOURCE!L2701&amp;      IF(lookups!$O$2-LEN(SOURCE!L2701) &gt;= 0, REPT(" ",lookups!$O$2-LEN(SOURCE!L2701)), "")&amp;
" | "&amp; SOURCE!M2701&amp;      IF(lookups!$P$2-LEN(SOURCE!M2701) &gt;= 0, REPT(" ",lookups!$P$2-LEN(SOURCE!M2701)), "")&amp;
      "},"&amp;IF(SOURCE!O2701&lt;&gt;"",""&amp;SOURCE!O2701,"")
 )
)
)</f>
        <v/>
      </c>
    </row>
    <row r="2665" spans="1:1" hidden="1">
      <c r="A2665" s="80" t="str">
        <f>IF(AND(OR(SOURCE!A2702="",ISBLANK(SOURCE!A2702)),SOURCE!B2702&gt;0),IF(ISBLANK(SOURCE!C2702),"",SOURCE!C2702),
IF(SOURCE!B2702&lt;0,VLOOKUP(SOURCE!B2702,lookups!A$1:B$25,2,0),
  IF(ISBLANK(SOURCE!B2702),
    "",
    "/* "&amp;TEXT(SOURCE!B2702,"???0")&amp;" *"&amp;
      SOURCE!C2702&amp;", "&amp; IF(lookups!$E$2-LEN(SOURCE!C2702) &gt;= 0, REPT(" ",lookups!$E$2-LEN(SOURCE!C2702)), "")&amp;
      SOURCE!D2702&amp;", "&amp; IF(lookups!$F$2-LEN(SOURCE!D2702) &gt;= 0, REPT(" ",lookups!$F$2-LEN(SOURCE!D2702)), "")&amp;
      SOURCE!E2702&amp;", "&amp; IF(lookups!$G$2-LEN(SOURCE!E2702) &gt;=0, REPT(" ",lookups!$G$2-LEN(SOURCE!E2702)), "")&amp;
      SOURCE!F2702&amp;", "&amp; IF(lookups!$H$2-LEN(SOURCE!F2702) &gt;= 0, REPT(" ",lookups!$H$2-LEN(SOURCE!F2702)+2), "")&amp;"("&amp;
      SUBSTITUTE(TEXT(SOURCE!G2702,"??0"),"  ","")&amp;" &lt;&lt; TAM_MAX_BITS) |"&amp; IF(lookups!$I$2-3 &gt;= 0, REPT(" ",MAX(1,lookups!$I$2-5+4+1-1-LEN(  IF(ISTEXT(SOURCE!H2702),SOURCE!H2702,  SUBSTITUTE(SUBSTITUTE(TEXT(SOURCE!H2702,"????0"),"  ","")," ",""))   ))), "")&amp;
       IF(ISTEXT(SOURCE!H2702),SOURCE!H2702, SUBSTITUTE(SUBSTITUTE(TEXT(SOURCE!H2702,"????0"),"  ","")," ",""))   &amp;","&amp; IF(lookups!$J$2-3 &gt;= 0, REPT(" ",lookups!$J$2-3-5), "")&amp;
      SOURCE!I2702&amp;
" | "&amp; IF(lookups!$K$2-LEN(SOURCE!I2702) &gt;= 0, REPT(" ",lookups!$K$2-LEN(SOURCE!I2702)), "")&amp;
      SOURCE!J2702&amp;      IF(lookups!$L$2-LEN(SOURCE!J2702) &gt;= 0, REPT(" ",lookups!$L$2-LEN(SOURCE!J2702)), "")&amp;
" | "&amp; IF(lookups!$K$2-LEN(SOURCE!I2702) &gt;= 0, REPT(" ",lookups!$K$2-LEN(SOURCE!I2702)), "")&amp;
      SOURCE!K2702&amp;      IF(lookups!$L$2-LEN(SOURCE!K2702) &gt;= 0, REPT(" ",lookups!$M$2-LEN(SOURCE!K2702)), "")&amp;
" | "&amp; SOURCE!L2702&amp;      IF(lookups!$O$2-LEN(SOURCE!L2702) &gt;= 0, REPT(" ",lookups!$O$2-LEN(SOURCE!L2702)), "")&amp;
" | "&amp; SOURCE!M2702&amp;      IF(lookups!$P$2-LEN(SOURCE!M2702) &gt;= 0, REPT(" ",lookups!$P$2-LEN(SOURCE!M2702)), "")&amp;
      "},"&amp;IF(SOURCE!O2702&lt;&gt;"",""&amp;SOURCE!O2702,"")
 )
)
)</f>
        <v/>
      </c>
    </row>
    <row r="2666" spans="1:1" hidden="1">
      <c r="A2666" s="80" t="str">
        <f>IF(AND(OR(SOURCE!A2703="",ISBLANK(SOURCE!A2703)),SOURCE!B2703&gt;0),IF(ISBLANK(SOURCE!C2703),"",SOURCE!C2703),
IF(SOURCE!B2703&lt;0,VLOOKUP(SOURCE!B2703,lookups!A$1:B$25,2,0),
  IF(ISBLANK(SOURCE!B2703),
    "",
    "/* "&amp;TEXT(SOURCE!B2703,"???0")&amp;" *"&amp;
      SOURCE!C2703&amp;", "&amp; IF(lookups!$E$2-LEN(SOURCE!C2703) &gt;= 0, REPT(" ",lookups!$E$2-LEN(SOURCE!C2703)), "")&amp;
      SOURCE!D2703&amp;", "&amp; IF(lookups!$F$2-LEN(SOURCE!D2703) &gt;= 0, REPT(" ",lookups!$F$2-LEN(SOURCE!D2703)), "")&amp;
      SOURCE!E2703&amp;", "&amp; IF(lookups!$G$2-LEN(SOURCE!E2703) &gt;=0, REPT(" ",lookups!$G$2-LEN(SOURCE!E2703)), "")&amp;
      SOURCE!F2703&amp;", "&amp; IF(lookups!$H$2-LEN(SOURCE!F2703) &gt;= 0, REPT(" ",lookups!$H$2-LEN(SOURCE!F2703)+2), "")&amp;"("&amp;
      SUBSTITUTE(TEXT(SOURCE!G2703,"??0"),"  ","")&amp;" &lt;&lt; TAM_MAX_BITS) |"&amp; IF(lookups!$I$2-3 &gt;= 0, REPT(" ",MAX(1,lookups!$I$2-5+4+1-1-LEN(  IF(ISTEXT(SOURCE!H2703),SOURCE!H2703,  SUBSTITUTE(SUBSTITUTE(TEXT(SOURCE!H2703,"????0"),"  ","")," ",""))   ))), "")&amp;
       IF(ISTEXT(SOURCE!H2703),SOURCE!H2703, SUBSTITUTE(SUBSTITUTE(TEXT(SOURCE!H2703,"????0"),"  ","")," ",""))   &amp;","&amp; IF(lookups!$J$2-3 &gt;= 0, REPT(" ",lookups!$J$2-3-5), "")&amp;
      SOURCE!I2703&amp;
" | "&amp; IF(lookups!$K$2-LEN(SOURCE!I2703) &gt;= 0, REPT(" ",lookups!$K$2-LEN(SOURCE!I2703)), "")&amp;
      SOURCE!J2703&amp;      IF(lookups!$L$2-LEN(SOURCE!J2703) &gt;= 0, REPT(" ",lookups!$L$2-LEN(SOURCE!J2703)), "")&amp;
" | "&amp; IF(lookups!$K$2-LEN(SOURCE!I2703) &gt;= 0, REPT(" ",lookups!$K$2-LEN(SOURCE!I2703)), "")&amp;
      SOURCE!K2703&amp;      IF(lookups!$L$2-LEN(SOURCE!K2703) &gt;= 0, REPT(" ",lookups!$M$2-LEN(SOURCE!K2703)), "")&amp;
" | "&amp; SOURCE!L2703&amp;      IF(lookups!$O$2-LEN(SOURCE!L2703) &gt;= 0, REPT(" ",lookups!$O$2-LEN(SOURCE!L2703)), "")&amp;
" | "&amp; SOURCE!M2703&amp;      IF(lookups!$P$2-LEN(SOURCE!M2703) &gt;= 0, REPT(" ",lookups!$P$2-LEN(SOURCE!M2703)), "")&amp;
      "},"&amp;IF(SOURCE!O2703&lt;&gt;"",""&amp;SOURCE!O2703,"")
 )
)
)</f>
        <v/>
      </c>
    </row>
    <row r="2667" spans="1:1" hidden="1">
      <c r="A2667" s="80" t="str">
        <f>IF(AND(OR(SOURCE!A2704="",ISBLANK(SOURCE!A2704)),SOURCE!B2704&gt;0),IF(ISBLANK(SOURCE!C2704),"",SOURCE!C2704),
IF(SOURCE!B2704&lt;0,VLOOKUP(SOURCE!B2704,lookups!A$1:B$25,2,0),
  IF(ISBLANK(SOURCE!B2704),
    "",
    "/* "&amp;TEXT(SOURCE!B2704,"???0")&amp;" *"&amp;
      SOURCE!C2704&amp;", "&amp; IF(lookups!$E$2-LEN(SOURCE!C2704) &gt;= 0, REPT(" ",lookups!$E$2-LEN(SOURCE!C2704)), "")&amp;
      SOURCE!D2704&amp;", "&amp; IF(lookups!$F$2-LEN(SOURCE!D2704) &gt;= 0, REPT(" ",lookups!$F$2-LEN(SOURCE!D2704)), "")&amp;
      SOURCE!E2704&amp;", "&amp; IF(lookups!$G$2-LEN(SOURCE!E2704) &gt;=0, REPT(" ",lookups!$G$2-LEN(SOURCE!E2704)), "")&amp;
      SOURCE!F2704&amp;", "&amp; IF(lookups!$H$2-LEN(SOURCE!F2704) &gt;= 0, REPT(" ",lookups!$H$2-LEN(SOURCE!F2704)+2), "")&amp;"("&amp;
      SUBSTITUTE(TEXT(SOURCE!G2704,"??0"),"  ","")&amp;" &lt;&lt; TAM_MAX_BITS) |"&amp; IF(lookups!$I$2-3 &gt;= 0, REPT(" ",MAX(1,lookups!$I$2-5+4+1-1-LEN(  IF(ISTEXT(SOURCE!H2704),SOURCE!H2704,  SUBSTITUTE(SUBSTITUTE(TEXT(SOURCE!H2704,"????0"),"  ","")," ",""))   ))), "")&amp;
       IF(ISTEXT(SOURCE!H2704),SOURCE!H2704, SUBSTITUTE(SUBSTITUTE(TEXT(SOURCE!H2704,"????0"),"  ","")," ",""))   &amp;","&amp; IF(lookups!$J$2-3 &gt;= 0, REPT(" ",lookups!$J$2-3-5), "")&amp;
      SOURCE!I2704&amp;
" | "&amp; IF(lookups!$K$2-LEN(SOURCE!I2704) &gt;= 0, REPT(" ",lookups!$K$2-LEN(SOURCE!I2704)), "")&amp;
      SOURCE!J2704&amp;      IF(lookups!$L$2-LEN(SOURCE!J2704) &gt;= 0, REPT(" ",lookups!$L$2-LEN(SOURCE!J2704)), "")&amp;
" | "&amp; IF(lookups!$K$2-LEN(SOURCE!I2704) &gt;= 0, REPT(" ",lookups!$K$2-LEN(SOURCE!I2704)), "")&amp;
      SOURCE!K2704&amp;      IF(lookups!$L$2-LEN(SOURCE!K2704) &gt;= 0, REPT(" ",lookups!$M$2-LEN(SOURCE!K2704)), "")&amp;
" | "&amp; SOURCE!L2704&amp;      IF(lookups!$O$2-LEN(SOURCE!L2704) &gt;= 0, REPT(" ",lookups!$O$2-LEN(SOURCE!L2704)), "")&amp;
" | "&amp; SOURCE!M2704&amp;      IF(lookups!$P$2-LEN(SOURCE!M2704) &gt;= 0, REPT(" ",lookups!$P$2-LEN(SOURCE!M2704)), "")&amp;
      "},"&amp;IF(SOURCE!O2704&lt;&gt;"",""&amp;SOURCE!O2704,"")
 )
)
)</f>
        <v/>
      </c>
    </row>
    <row r="2668" spans="1:1" hidden="1">
      <c r="A2668" s="80" t="str">
        <f>IF(AND(OR(SOURCE!A2705="",ISBLANK(SOURCE!A2705)),SOURCE!B2705&gt;0),IF(ISBLANK(SOURCE!C2705),"",SOURCE!C2705),
IF(SOURCE!B2705&lt;0,VLOOKUP(SOURCE!B2705,lookups!A$1:B$25,2,0),
  IF(ISBLANK(SOURCE!B2705),
    "",
    "/* "&amp;TEXT(SOURCE!B2705,"???0")&amp;" *"&amp;
      SOURCE!C2705&amp;", "&amp; IF(lookups!$E$2-LEN(SOURCE!C2705) &gt;= 0, REPT(" ",lookups!$E$2-LEN(SOURCE!C2705)), "")&amp;
      SOURCE!D2705&amp;", "&amp; IF(lookups!$F$2-LEN(SOURCE!D2705) &gt;= 0, REPT(" ",lookups!$F$2-LEN(SOURCE!D2705)), "")&amp;
      SOURCE!E2705&amp;", "&amp; IF(lookups!$G$2-LEN(SOURCE!E2705) &gt;=0, REPT(" ",lookups!$G$2-LEN(SOURCE!E2705)), "")&amp;
      SOURCE!F2705&amp;", "&amp; IF(lookups!$H$2-LEN(SOURCE!F2705) &gt;= 0, REPT(" ",lookups!$H$2-LEN(SOURCE!F2705)+2), "")&amp;"("&amp;
      SUBSTITUTE(TEXT(SOURCE!G2705,"??0"),"  ","")&amp;" &lt;&lt; TAM_MAX_BITS) |"&amp; IF(lookups!$I$2-3 &gt;= 0, REPT(" ",MAX(1,lookups!$I$2-5+4+1-1-LEN(  IF(ISTEXT(SOURCE!H2705),SOURCE!H2705,  SUBSTITUTE(SUBSTITUTE(TEXT(SOURCE!H2705,"????0"),"  ","")," ",""))   ))), "")&amp;
       IF(ISTEXT(SOURCE!H2705),SOURCE!H2705, SUBSTITUTE(SUBSTITUTE(TEXT(SOURCE!H2705,"????0"),"  ","")," ",""))   &amp;","&amp; IF(lookups!$J$2-3 &gt;= 0, REPT(" ",lookups!$J$2-3-5), "")&amp;
      SOURCE!I2705&amp;
" | "&amp; IF(lookups!$K$2-LEN(SOURCE!I2705) &gt;= 0, REPT(" ",lookups!$K$2-LEN(SOURCE!I2705)), "")&amp;
      SOURCE!J2705&amp;      IF(lookups!$L$2-LEN(SOURCE!J2705) &gt;= 0, REPT(" ",lookups!$L$2-LEN(SOURCE!J2705)), "")&amp;
" | "&amp; IF(lookups!$K$2-LEN(SOURCE!I2705) &gt;= 0, REPT(" ",lookups!$K$2-LEN(SOURCE!I2705)), "")&amp;
      SOURCE!K2705&amp;      IF(lookups!$L$2-LEN(SOURCE!K2705) &gt;= 0, REPT(" ",lookups!$M$2-LEN(SOURCE!K2705)), "")&amp;
" | "&amp; SOURCE!L2705&amp;      IF(lookups!$O$2-LEN(SOURCE!L2705) &gt;= 0, REPT(" ",lookups!$O$2-LEN(SOURCE!L2705)), "")&amp;
" | "&amp; SOURCE!M2705&amp;      IF(lookups!$P$2-LEN(SOURCE!M2705) &gt;= 0, REPT(" ",lookups!$P$2-LEN(SOURCE!M2705)), "")&amp;
      "},"&amp;IF(SOURCE!O2705&lt;&gt;"",""&amp;SOURCE!O2705,"")
 )
)
)</f>
        <v/>
      </c>
    </row>
    <row r="2669" spans="1:1" hidden="1">
      <c r="A2669" s="80" t="str">
        <f>IF(AND(OR(SOURCE!A2706="",ISBLANK(SOURCE!A2706)),SOURCE!B2706&gt;0),IF(ISBLANK(SOURCE!C2706),"",SOURCE!C2706),
IF(SOURCE!B2706&lt;0,VLOOKUP(SOURCE!B2706,lookups!A$1:B$25,2,0),
  IF(ISBLANK(SOURCE!B2706),
    "",
    "/* "&amp;TEXT(SOURCE!B2706,"???0")&amp;" *"&amp;
      SOURCE!C2706&amp;", "&amp; IF(lookups!$E$2-LEN(SOURCE!C2706) &gt;= 0, REPT(" ",lookups!$E$2-LEN(SOURCE!C2706)), "")&amp;
      SOURCE!D2706&amp;", "&amp; IF(lookups!$F$2-LEN(SOURCE!D2706) &gt;= 0, REPT(" ",lookups!$F$2-LEN(SOURCE!D2706)), "")&amp;
      SOURCE!E2706&amp;", "&amp; IF(lookups!$G$2-LEN(SOURCE!E2706) &gt;=0, REPT(" ",lookups!$G$2-LEN(SOURCE!E2706)), "")&amp;
      SOURCE!F2706&amp;", "&amp; IF(lookups!$H$2-LEN(SOURCE!F2706) &gt;= 0, REPT(" ",lookups!$H$2-LEN(SOURCE!F2706)+2), "")&amp;"("&amp;
      SUBSTITUTE(TEXT(SOURCE!G2706,"??0"),"  ","")&amp;" &lt;&lt; TAM_MAX_BITS) |"&amp; IF(lookups!$I$2-3 &gt;= 0, REPT(" ",MAX(1,lookups!$I$2-5+4+1-1-LEN(  IF(ISTEXT(SOURCE!H2706),SOURCE!H2706,  SUBSTITUTE(SUBSTITUTE(TEXT(SOURCE!H2706,"????0"),"  ","")," ",""))   ))), "")&amp;
       IF(ISTEXT(SOURCE!H2706),SOURCE!H2706, SUBSTITUTE(SUBSTITUTE(TEXT(SOURCE!H2706,"????0"),"  ","")," ",""))   &amp;","&amp; IF(lookups!$J$2-3 &gt;= 0, REPT(" ",lookups!$J$2-3-5), "")&amp;
      SOURCE!I2706&amp;
" | "&amp; IF(lookups!$K$2-LEN(SOURCE!I2706) &gt;= 0, REPT(" ",lookups!$K$2-LEN(SOURCE!I2706)), "")&amp;
      SOURCE!J2706&amp;      IF(lookups!$L$2-LEN(SOURCE!J2706) &gt;= 0, REPT(" ",lookups!$L$2-LEN(SOURCE!J2706)), "")&amp;
" | "&amp; IF(lookups!$K$2-LEN(SOURCE!I2706) &gt;= 0, REPT(" ",lookups!$K$2-LEN(SOURCE!I2706)), "")&amp;
      SOURCE!K2706&amp;      IF(lookups!$L$2-LEN(SOURCE!K2706) &gt;= 0, REPT(" ",lookups!$M$2-LEN(SOURCE!K2706)), "")&amp;
" | "&amp; SOURCE!L2706&amp;      IF(lookups!$O$2-LEN(SOURCE!L2706) &gt;= 0, REPT(" ",lookups!$O$2-LEN(SOURCE!L2706)), "")&amp;
" | "&amp; SOURCE!M2706&amp;      IF(lookups!$P$2-LEN(SOURCE!M2706) &gt;= 0, REPT(" ",lookups!$P$2-LEN(SOURCE!M2706)), "")&amp;
      "},"&amp;IF(SOURCE!O2706&lt;&gt;"",""&amp;SOURCE!O2706,"")
 )
)
)</f>
        <v/>
      </c>
    </row>
    <row r="2670" spans="1:1" hidden="1">
      <c r="A2670" s="80" t="str">
        <f>IF(AND(OR(SOURCE!A2707="",ISBLANK(SOURCE!A2707)),SOURCE!B2707&gt;0),IF(ISBLANK(SOURCE!C2707),"",SOURCE!C2707),
IF(SOURCE!B2707&lt;0,VLOOKUP(SOURCE!B2707,lookups!A$1:B$25,2,0),
  IF(ISBLANK(SOURCE!B2707),
    "",
    "/* "&amp;TEXT(SOURCE!B2707,"???0")&amp;" *"&amp;
      SOURCE!C2707&amp;", "&amp; IF(lookups!$E$2-LEN(SOURCE!C2707) &gt;= 0, REPT(" ",lookups!$E$2-LEN(SOURCE!C2707)), "")&amp;
      SOURCE!D2707&amp;", "&amp; IF(lookups!$F$2-LEN(SOURCE!D2707) &gt;= 0, REPT(" ",lookups!$F$2-LEN(SOURCE!D2707)), "")&amp;
      SOURCE!E2707&amp;", "&amp; IF(lookups!$G$2-LEN(SOURCE!E2707) &gt;=0, REPT(" ",lookups!$G$2-LEN(SOURCE!E2707)), "")&amp;
      SOURCE!F2707&amp;", "&amp; IF(lookups!$H$2-LEN(SOURCE!F2707) &gt;= 0, REPT(" ",lookups!$H$2-LEN(SOURCE!F2707)+2), "")&amp;"("&amp;
      SUBSTITUTE(TEXT(SOURCE!G2707,"??0"),"  ","")&amp;" &lt;&lt; TAM_MAX_BITS) |"&amp; IF(lookups!$I$2-3 &gt;= 0, REPT(" ",MAX(1,lookups!$I$2-5+4+1-1-LEN(  IF(ISTEXT(SOURCE!H2707),SOURCE!H2707,  SUBSTITUTE(SUBSTITUTE(TEXT(SOURCE!H2707,"????0"),"  ","")," ",""))   ))), "")&amp;
       IF(ISTEXT(SOURCE!H2707),SOURCE!H2707, SUBSTITUTE(SUBSTITUTE(TEXT(SOURCE!H2707,"????0"),"  ","")," ",""))   &amp;","&amp; IF(lookups!$J$2-3 &gt;= 0, REPT(" ",lookups!$J$2-3-5), "")&amp;
      SOURCE!I2707&amp;
" | "&amp; IF(lookups!$K$2-LEN(SOURCE!I2707) &gt;= 0, REPT(" ",lookups!$K$2-LEN(SOURCE!I2707)), "")&amp;
      SOURCE!J2707&amp;      IF(lookups!$L$2-LEN(SOURCE!J2707) &gt;= 0, REPT(" ",lookups!$L$2-LEN(SOURCE!J2707)), "")&amp;
" | "&amp; IF(lookups!$K$2-LEN(SOURCE!I2707) &gt;= 0, REPT(" ",lookups!$K$2-LEN(SOURCE!I2707)), "")&amp;
      SOURCE!K2707&amp;      IF(lookups!$L$2-LEN(SOURCE!K2707) &gt;= 0, REPT(" ",lookups!$M$2-LEN(SOURCE!K2707)), "")&amp;
" | "&amp; SOURCE!L2707&amp;      IF(lookups!$O$2-LEN(SOURCE!L2707) &gt;= 0, REPT(" ",lookups!$O$2-LEN(SOURCE!L2707)), "")&amp;
" | "&amp; SOURCE!M2707&amp;      IF(lookups!$P$2-LEN(SOURCE!M2707) &gt;= 0, REPT(" ",lookups!$P$2-LEN(SOURCE!M2707)), "")&amp;
      "},"&amp;IF(SOURCE!O2707&lt;&gt;"",""&amp;SOURCE!O2707,"")
 )
)
)</f>
        <v/>
      </c>
    </row>
    <row r="2671" spans="1:1" hidden="1">
      <c r="A2671" s="80" t="str">
        <f>IF(AND(OR(SOURCE!A2708="",ISBLANK(SOURCE!A2708)),SOURCE!B2708&gt;0),IF(ISBLANK(SOURCE!C2708),"",SOURCE!C2708),
IF(SOURCE!B2708&lt;0,VLOOKUP(SOURCE!B2708,lookups!A$1:B$25,2,0),
  IF(ISBLANK(SOURCE!B2708),
    "",
    "/* "&amp;TEXT(SOURCE!B2708,"???0")&amp;" *"&amp;
      SOURCE!C2708&amp;", "&amp; IF(lookups!$E$2-LEN(SOURCE!C2708) &gt;= 0, REPT(" ",lookups!$E$2-LEN(SOURCE!C2708)), "")&amp;
      SOURCE!D2708&amp;", "&amp; IF(lookups!$F$2-LEN(SOURCE!D2708) &gt;= 0, REPT(" ",lookups!$F$2-LEN(SOURCE!D2708)), "")&amp;
      SOURCE!E2708&amp;", "&amp; IF(lookups!$G$2-LEN(SOURCE!E2708) &gt;=0, REPT(" ",lookups!$G$2-LEN(SOURCE!E2708)), "")&amp;
      SOURCE!F2708&amp;", "&amp; IF(lookups!$H$2-LEN(SOURCE!F2708) &gt;= 0, REPT(" ",lookups!$H$2-LEN(SOURCE!F2708)+2), "")&amp;"("&amp;
      SUBSTITUTE(TEXT(SOURCE!G2708,"??0"),"  ","")&amp;" &lt;&lt; TAM_MAX_BITS) |"&amp; IF(lookups!$I$2-3 &gt;= 0, REPT(" ",MAX(1,lookups!$I$2-5+4+1-1-LEN(  IF(ISTEXT(SOURCE!H2708),SOURCE!H2708,  SUBSTITUTE(SUBSTITUTE(TEXT(SOURCE!H2708,"????0"),"  ","")," ",""))   ))), "")&amp;
       IF(ISTEXT(SOURCE!H2708),SOURCE!H2708, SUBSTITUTE(SUBSTITUTE(TEXT(SOURCE!H2708,"????0"),"  ","")," ",""))   &amp;","&amp; IF(lookups!$J$2-3 &gt;= 0, REPT(" ",lookups!$J$2-3-5), "")&amp;
      SOURCE!I2708&amp;
" | "&amp; IF(lookups!$K$2-LEN(SOURCE!I2708) &gt;= 0, REPT(" ",lookups!$K$2-LEN(SOURCE!I2708)), "")&amp;
      SOURCE!J2708&amp;      IF(lookups!$L$2-LEN(SOURCE!J2708) &gt;= 0, REPT(" ",lookups!$L$2-LEN(SOURCE!J2708)), "")&amp;
" | "&amp; IF(lookups!$K$2-LEN(SOURCE!I2708) &gt;= 0, REPT(" ",lookups!$K$2-LEN(SOURCE!I2708)), "")&amp;
      SOURCE!K2708&amp;      IF(lookups!$L$2-LEN(SOURCE!K2708) &gt;= 0, REPT(" ",lookups!$M$2-LEN(SOURCE!K2708)), "")&amp;
" | "&amp; SOURCE!L2708&amp;      IF(lookups!$O$2-LEN(SOURCE!L2708) &gt;= 0, REPT(" ",lookups!$O$2-LEN(SOURCE!L2708)), "")&amp;
" | "&amp; SOURCE!M2708&amp;      IF(lookups!$P$2-LEN(SOURCE!M2708) &gt;= 0, REPT(" ",lookups!$P$2-LEN(SOURCE!M2708)), "")&amp;
      "},"&amp;IF(SOURCE!O2708&lt;&gt;"",""&amp;SOURCE!O2708,"")
 )
)
)</f>
        <v/>
      </c>
    </row>
    <row r="2672" spans="1:1" hidden="1">
      <c r="A2672" s="80" t="str">
        <f>IF(AND(OR(SOURCE!A2709="",ISBLANK(SOURCE!A2709)),SOURCE!B2709&gt;0),IF(ISBLANK(SOURCE!C2709),"",SOURCE!C2709),
IF(SOURCE!B2709&lt;0,VLOOKUP(SOURCE!B2709,lookups!A$1:B$25,2,0),
  IF(ISBLANK(SOURCE!B2709),
    "",
    "/* "&amp;TEXT(SOURCE!B2709,"???0")&amp;" *"&amp;
      SOURCE!C2709&amp;", "&amp; IF(lookups!$E$2-LEN(SOURCE!C2709) &gt;= 0, REPT(" ",lookups!$E$2-LEN(SOURCE!C2709)), "")&amp;
      SOURCE!D2709&amp;", "&amp; IF(lookups!$F$2-LEN(SOURCE!D2709) &gt;= 0, REPT(" ",lookups!$F$2-LEN(SOURCE!D2709)), "")&amp;
      SOURCE!E2709&amp;", "&amp; IF(lookups!$G$2-LEN(SOURCE!E2709) &gt;=0, REPT(" ",lookups!$G$2-LEN(SOURCE!E2709)), "")&amp;
      SOURCE!F2709&amp;", "&amp; IF(lookups!$H$2-LEN(SOURCE!F2709) &gt;= 0, REPT(" ",lookups!$H$2-LEN(SOURCE!F2709)+2), "")&amp;"("&amp;
      SUBSTITUTE(TEXT(SOURCE!G2709,"??0"),"  ","")&amp;" &lt;&lt; TAM_MAX_BITS) |"&amp; IF(lookups!$I$2-3 &gt;= 0, REPT(" ",MAX(1,lookups!$I$2-5+4+1-1-LEN(  IF(ISTEXT(SOURCE!H2709),SOURCE!H2709,  SUBSTITUTE(SUBSTITUTE(TEXT(SOURCE!H2709,"????0"),"  ","")," ",""))   ))), "")&amp;
       IF(ISTEXT(SOURCE!H2709),SOURCE!H2709, SUBSTITUTE(SUBSTITUTE(TEXT(SOURCE!H2709,"????0"),"  ","")," ",""))   &amp;","&amp; IF(lookups!$J$2-3 &gt;= 0, REPT(" ",lookups!$J$2-3-5), "")&amp;
      SOURCE!I2709&amp;
" | "&amp; IF(lookups!$K$2-LEN(SOURCE!I2709) &gt;= 0, REPT(" ",lookups!$K$2-LEN(SOURCE!I2709)), "")&amp;
      SOURCE!J2709&amp;      IF(lookups!$L$2-LEN(SOURCE!J2709) &gt;= 0, REPT(" ",lookups!$L$2-LEN(SOURCE!J2709)), "")&amp;
" | "&amp; IF(lookups!$K$2-LEN(SOURCE!I2709) &gt;= 0, REPT(" ",lookups!$K$2-LEN(SOURCE!I2709)), "")&amp;
      SOURCE!K2709&amp;      IF(lookups!$L$2-LEN(SOURCE!K2709) &gt;= 0, REPT(" ",lookups!$M$2-LEN(SOURCE!K2709)), "")&amp;
" | "&amp; SOURCE!L2709&amp;      IF(lookups!$O$2-LEN(SOURCE!L2709) &gt;= 0, REPT(" ",lookups!$O$2-LEN(SOURCE!L2709)), "")&amp;
" | "&amp; SOURCE!M2709&amp;      IF(lookups!$P$2-LEN(SOURCE!M2709) &gt;= 0, REPT(" ",lookups!$P$2-LEN(SOURCE!M2709)), "")&amp;
      "},"&amp;IF(SOURCE!O2709&lt;&gt;"",""&amp;SOURCE!O2709,"")
 )
)
)</f>
        <v/>
      </c>
    </row>
    <row r="2673" spans="1:1" hidden="1">
      <c r="A2673" s="80" t="str">
        <f>IF(AND(OR(SOURCE!A2710="",ISBLANK(SOURCE!A2710)),SOURCE!B2710&gt;0),IF(ISBLANK(SOURCE!C2710),"",SOURCE!C2710),
IF(SOURCE!B2710&lt;0,VLOOKUP(SOURCE!B2710,lookups!A$1:B$25,2,0),
  IF(ISBLANK(SOURCE!B2710),
    "",
    "/* "&amp;TEXT(SOURCE!B2710,"???0")&amp;" *"&amp;
      SOURCE!C2710&amp;", "&amp; IF(lookups!$E$2-LEN(SOURCE!C2710) &gt;= 0, REPT(" ",lookups!$E$2-LEN(SOURCE!C2710)), "")&amp;
      SOURCE!D2710&amp;", "&amp; IF(lookups!$F$2-LEN(SOURCE!D2710) &gt;= 0, REPT(" ",lookups!$F$2-LEN(SOURCE!D2710)), "")&amp;
      SOURCE!E2710&amp;", "&amp; IF(lookups!$G$2-LEN(SOURCE!E2710) &gt;=0, REPT(" ",lookups!$G$2-LEN(SOURCE!E2710)), "")&amp;
      SOURCE!F2710&amp;", "&amp; IF(lookups!$H$2-LEN(SOURCE!F2710) &gt;= 0, REPT(" ",lookups!$H$2-LEN(SOURCE!F2710)+2), "")&amp;"("&amp;
      SUBSTITUTE(TEXT(SOURCE!G2710,"??0"),"  ","")&amp;" &lt;&lt; TAM_MAX_BITS) |"&amp; IF(lookups!$I$2-3 &gt;= 0, REPT(" ",MAX(1,lookups!$I$2-5+4+1-1-LEN(  IF(ISTEXT(SOURCE!H2710),SOURCE!H2710,  SUBSTITUTE(SUBSTITUTE(TEXT(SOURCE!H2710,"????0"),"  ","")," ",""))   ))), "")&amp;
       IF(ISTEXT(SOURCE!H2710),SOURCE!H2710, SUBSTITUTE(SUBSTITUTE(TEXT(SOURCE!H2710,"????0"),"  ","")," ",""))   &amp;","&amp; IF(lookups!$J$2-3 &gt;= 0, REPT(" ",lookups!$J$2-3-5), "")&amp;
      SOURCE!I2710&amp;
" | "&amp; IF(lookups!$K$2-LEN(SOURCE!I2710) &gt;= 0, REPT(" ",lookups!$K$2-LEN(SOURCE!I2710)), "")&amp;
      SOURCE!J2710&amp;      IF(lookups!$L$2-LEN(SOURCE!J2710) &gt;= 0, REPT(" ",lookups!$L$2-LEN(SOURCE!J2710)), "")&amp;
" | "&amp; IF(lookups!$K$2-LEN(SOURCE!I2710) &gt;= 0, REPT(" ",lookups!$K$2-LEN(SOURCE!I2710)), "")&amp;
      SOURCE!K2710&amp;      IF(lookups!$L$2-LEN(SOURCE!K2710) &gt;= 0, REPT(" ",lookups!$M$2-LEN(SOURCE!K2710)), "")&amp;
" | "&amp; SOURCE!L2710&amp;      IF(lookups!$O$2-LEN(SOURCE!L2710) &gt;= 0, REPT(" ",lookups!$O$2-LEN(SOURCE!L2710)), "")&amp;
" | "&amp; SOURCE!M2710&amp;      IF(lookups!$P$2-LEN(SOURCE!M2710) &gt;= 0, REPT(" ",lookups!$P$2-LEN(SOURCE!M2710)), "")&amp;
      "},"&amp;IF(SOURCE!O2710&lt;&gt;"",""&amp;SOURCE!O2710,"")
 )
)
)</f>
        <v/>
      </c>
    </row>
    <row r="2674" spans="1:1" hidden="1">
      <c r="A2674" s="80" t="str">
        <f>IF(AND(OR(SOURCE!A2711="",ISBLANK(SOURCE!A2711)),SOURCE!B2711&gt;0),IF(ISBLANK(SOURCE!C2711),"",SOURCE!C2711),
IF(SOURCE!B2711&lt;0,VLOOKUP(SOURCE!B2711,lookups!A$1:B$25,2,0),
  IF(ISBLANK(SOURCE!B2711),
    "",
    "/* "&amp;TEXT(SOURCE!B2711,"???0")&amp;" *"&amp;
      SOURCE!C2711&amp;", "&amp; IF(lookups!$E$2-LEN(SOURCE!C2711) &gt;= 0, REPT(" ",lookups!$E$2-LEN(SOURCE!C2711)), "")&amp;
      SOURCE!D2711&amp;", "&amp; IF(lookups!$F$2-LEN(SOURCE!D2711) &gt;= 0, REPT(" ",lookups!$F$2-LEN(SOURCE!D2711)), "")&amp;
      SOURCE!E2711&amp;", "&amp; IF(lookups!$G$2-LEN(SOURCE!E2711) &gt;=0, REPT(" ",lookups!$G$2-LEN(SOURCE!E2711)), "")&amp;
      SOURCE!F2711&amp;", "&amp; IF(lookups!$H$2-LEN(SOURCE!F2711) &gt;= 0, REPT(" ",lookups!$H$2-LEN(SOURCE!F2711)+2), "")&amp;"("&amp;
      SUBSTITUTE(TEXT(SOURCE!G2711,"??0"),"  ","")&amp;" &lt;&lt; TAM_MAX_BITS) |"&amp; IF(lookups!$I$2-3 &gt;= 0, REPT(" ",MAX(1,lookups!$I$2-5+4+1-1-LEN(  IF(ISTEXT(SOURCE!H2711),SOURCE!H2711,  SUBSTITUTE(SUBSTITUTE(TEXT(SOURCE!H2711,"????0"),"  ","")," ",""))   ))), "")&amp;
       IF(ISTEXT(SOURCE!H2711),SOURCE!H2711, SUBSTITUTE(SUBSTITUTE(TEXT(SOURCE!H2711,"????0"),"  ","")," ",""))   &amp;","&amp; IF(lookups!$J$2-3 &gt;= 0, REPT(" ",lookups!$J$2-3-5), "")&amp;
      SOURCE!I2711&amp;
" | "&amp; IF(lookups!$K$2-LEN(SOURCE!I2711) &gt;= 0, REPT(" ",lookups!$K$2-LEN(SOURCE!I2711)), "")&amp;
      SOURCE!J2711&amp;      IF(lookups!$L$2-LEN(SOURCE!J2711) &gt;= 0, REPT(" ",lookups!$L$2-LEN(SOURCE!J2711)), "")&amp;
" | "&amp; IF(lookups!$K$2-LEN(SOURCE!I2711) &gt;= 0, REPT(" ",lookups!$K$2-LEN(SOURCE!I2711)), "")&amp;
      SOURCE!K2711&amp;      IF(lookups!$L$2-LEN(SOURCE!K2711) &gt;= 0, REPT(" ",lookups!$M$2-LEN(SOURCE!K2711)), "")&amp;
" | "&amp; SOURCE!L2711&amp;      IF(lookups!$O$2-LEN(SOURCE!L2711) &gt;= 0, REPT(" ",lookups!$O$2-LEN(SOURCE!L2711)), "")&amp;
" | "&amp; SOURCE!M2711&amp;      IF(lookups!$P$2-LEN(SOURCE!M2711) &gt;= 0, REPT(" ",lookups!$P$2-LEN(SOURCE!M2711)), "")&amp;
      "},"&amp;IF(SOURCE!O2711&lt;&gt;"",""&amp;SOURCE!O2711,"")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2291"/>
  <sheetViews>
    <sheetView topLeftCell="A2173" workbookViewId="0">
      <selection activeCell="D2173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2" spans="1:4" hidden="1">
      <c r="C2" s="81" t="s">
        <v>3742</v>
      </c>
    </row>
    <row r="3" spans="1:4">
      <c r="A3">
        <v>0</v>
      </c>
      <c r="B3" t="str">
        <f>VLOOKUP(A3,SOURCE!B:S,15,0)</f>
        <v>ITM_NULL</v>
      </c>
      <c r="C3">
        <f>IF(
ISNUMBER(INDEX(SOURCE!B:B,MATCH(A3,SOURCE!B:B,0)+1)),
  VALUE(INDEX(SOURCE!B:B,MATCH(A3,SOURCE!B:B,0)+1)),
  "")</f>
        <v>0.01</v>
      </c>
      <c r="D3" s="5" t="str">
        <f>IF(A3&lt;&gt;INT(A3),B3,
IF(A3&lt;0,VLOOKUP(A3,lookups!A$1:B$25,2,0),
IF(ISNA(B3),"",
IF(OR(ISBLANK(A3),ISNA(B3),B3=0),
"",
"#define "&amp;
VLOOKUP(A3,SOURCE!B:S,15,0)&amp;IF(lookups!$N$2-LEN(VLOOKUP(A3,SOURCE!B:S,15,0))&gt;=0,REPT(" ",lookups!$N$2-LEN(VLOOKUP(A3,SOURCE!B:S,15,0))),"")&amp;
TEXT(A3,"???0")&amp;IF(VLOOKUP(A3,SOURCE!B:S,16,0)="","","   "&amp;VLOOKUP(A3,SOURCE!B:S,16,0)
))))
)</f>
        <v>#define ITM_NULL                       0</v>
      </c>
    </row>
    <row r="4" spans="1:4">
      <c r="A4">
        <f>C3</f>
        <v>0.01</v>
      </c>
      <c r="B4" t="str">
        <f>VLOOKUP(A4,SOURCE!B:S,15,0)</f>
        <v/>
      </c>
      <c r="C4">
        <f>IF(
ISNUMBER(INDEX(SOURCE!B:B,MATCH(A4,SOURCE!B:B,0)+1)),
  VALUE(INDEX(SOURCE!B:B,MATCH(A4,SOURCE!B:B,0)+1)),
  "")</f>
        <v>0.02</v>
      </c>
      <c r="D4" s="5" t="str">
        <f>IF(A4&lt;&gt;INT(A4),B4,
IF(A4&lt;0,VLOOKUP(A4,lookups!A$1:B$25,2,0),
IF(ISNA(B4),"",
IF(OR(ISBLANK(A4),ISNA(B4),B4=0),
"",
"#define "&amp;
VLOOKUP(A4,SOURCE!B:S,15,0)&amp;IF(lookups!$N$2-LEN(VLOOKUP(A4,SOURCE!B:S,15,0))&gt;=0,REPT(" ",lookups!$N$2-LEN(VLOOKUP(A4,SOURCE!B:S,15,0))),"")&amp;
TEXT(A4,"???0")&amp;IF(VLOOKUP(A4,SOURCE!B:S,16,0)="","","   "&amp;VLOOKUP(A4,SOURCE!B:S,16,0)
))))
)</f>
        <v/>
      </c>
    </row>
    <row r="5" spans="1:4">
      <c r="A5">
        <f t="shared" ref="A5:A6" si="0">C4</f>
        <v>0.02</v>
      </c>
      <c r="B5" t="str">
        <f>VLOOKUP(A5,SOURCE!B:S,15,0)</f>
        <v>// Items from 1 to 127 are 1 byte OP codes</v>
      </c>
      <c r="C5">
        <f>IF(
ISNUMBER(INDEX(SOURCE!B:B,MATCH(A5,SOURCE!B:B,0)+1)),
  VALUE(INDEX(SOURCE!B:B,MATCH(A5,SOURCE!B:B,0)+1)),
  "")</f>
        <v>1</v>
      </c>
      <c r="D5" s="5" t="str">
        <f>IF(A5&lt;&gt;INT(A5),B5,
IF(A5&lt;0,VLOOKUP(A5,lookups!A$1:B$25,2,0),
IF(ISNA(B5),"",
IF(OR(ISBLANK(A5),ISNA(B5),B5=0),
"",
"#define "&amp;
VLOOKUP(A5,SOURCE!B:S,15,0)&amp;IF(lookups!$N$2-LEN(VLOOKUP(A5,SOURCE!B:S,15,0))&gt;=0,REPT(" ",lookups!$N$2-LEN(VLOOKUP(A5,SOURCE!B:S,15,0))),"")&amp;
TEXT(A5,"???0")&amp;IF(VLOOKUP(A5,SOURCE!B:S,16,0)="","","   "&amp;VLOOKUP(A5,SOURCE!B:S,16,0)
))))
)</f>
        <v>// Items from 1 to 127 are 1 byte OP codes</v>
      </c>
    </row>
    <row r="6" spans="1:4">
      <c r="A6">
        <f t="shared" si="0"/>
        <v>1</v>
      </c>
      <c r="B6" t="str">
        <f>VLOOKUP(A6,SOURCE!B:S,15,0)</f>
        <v>ITM_LBL</v>
      </c>
      <c r="C6">
        <f>IF(
ISNUMBER(INDEX(SOURCE!B:B,MATCH(A6,SOURCE!B:B,0)+1)),
  VALUE(INDEX(SOURCE!B:B,MATCH(A6,SOURCE!B:B,0)+1)),
  "")</f>
        <v>2</v>
      </c>
      <c r="D6" s="5" t="str">
        <f>IF(A6&lt;&gt;INT(A6),B6,
IF(A6&lt;0,VLOOKUP(A6,lookups!A$1:B$25,2,0),
IF(ISNA(B6),"",
IF(OR(ISBLANK(A6),ISNA(B6),B6=0),
"",
"#define "&amp;
VLOOKUP(A6,SOURCE!B:S,15,0)&amp;IF(lookups!$N$2-LEN(VLOOKUP(A6,SOURCE!B:S,15,0))&gt;=0,REPT(" ",lookups!$N$2-LEN(VLOOKUP(A6,SOURCE!B:S,15,0))),"")&amp;
TEXT(A6,"???0")&amp;IF(VLOOKUP(A6,SOURCE!B:S,16,0)="","","   "&amp;VLOOKUP(A6,SOURCE!B:S,16,0)
))))
)</f>
        <v>#define ITM_LBL                        1</v>
      </c>
    </row>
    <row r="7" spans="1:4">
      <c r="A7">
        <f t="shared" ref="A7" si="1">C6</f>
        <v>2</v>
      </c>
      <c r="B7" t="str">
        <f>VLOOKUP(A7,SOURCE!B:S,15,0)</f>
        <v>ITM_GTO</v>
      </c>
      <c r="C7">
        <f>IF(
ISNUMBER(INDEX(SOURCE!B:B,MATCH(A7,SOURCE!B:B,0)+1)),
  VALUE(INDEX(SOURCE!B:B,MATCH(A7,SOURCE!B:B,0)+1)),
  "")</f>
        <v>3</v>
      </c>
      <c r="D7" s="5" t="str">
        <f>IF(A7&lt;&gt;INT(A7),B7,
IF(A7&lt;0,VLOOKUP(A7,lookups!A$1:B$25,2,0),
IF(ISNA(B7),"",
IF(OR(ISBLANK(A7),ISNA(B7),B7=0),
"",
"#define "&amp;
VLOOKUP(A7,SOURCE!B:S,15,0)&amp;IF(lookups!$N$2-LEN(VLOOKUP(A7,SOURCE!B:S,15,0))&gt;=0,REPT(" ",lookups!$N$2-LEN(VLOOKUP(A7,SOURCE!B:S,15,0))),"")&amp;
TEXT(A7,"???0")&amp;IF(VLOOKUP(A7,SOURCE!B:S,16,0)="","","   "&amp;VLOOKUP(A7,SOURCE!B:S,16,0)
))))
)</f>
        <v>#define ITM_GTO                        2</v>
      </c>
    </row>
    <row r="8" spans="1:4">
      <c r="A8">
        <f t="shared" ref="A8" si="2">C7</f>
        <v>3</v>
      </c>
      <c r="B8" t="str">
        <f>VLOOKUP(A8,SOURCE!B:S,15,0)</f>
        <v>ITM_XEQ</v>
      </c>
      <c r="C8">
        <f>IF(
ISNUMBER(INDEX(SOURCE!B:B,MATCH(A8,SOURCE!B:B,0)+1)),
  VALUE(INDEX(SOURCE!B:B,MATCH(A8,SOURCE!B:B,0)+1)),
  "")</f>
        <v>4</v>
      </c>
      <c r="D8" s="5" t="str">
        <f>IF(A8&lt;&gt;INT(A8),B8,
IF(A8&lt;0,VLOOKUP(A8,lookups!A$1:B$25,2,0),
IF(ISNA(B8),"",
IF(OR(ISBLANK(A8),ISNA(B8),B8=0),
"",
"#define "&amp;
VLOOKUP(A8,SOURCE!B:S,15,0)&amp;IF(lookups!$N$2-LEN(VLOOKUP(A8,SOURCE!B:S,15,0))&gt;=0,REPT(" ",lookups!$N$2-LEN(VLOOKUP(A8,SOURCE!B:S,15,0))),"")&amp;
TEXT(A8,"???0")&amp;IF(VLOOKUP(A8,SOURCE!B:S,16,0)="","","   "&amp;VLOOKUP(A8,SOURCE!B:S,16,0)
))))
)</f>
        <v>#define ITM_XEQ                        3</v>
      </c>
    </row>
    <row r="9" spans="1:4">
      <c r="A9">
        <f t="shared" ref="A9:A72" si="3">C8</f>
        <v>4</v>
      </c>
      <c r="B9" t="str">
        <f>VLOOKUP(A9,SOURCE!B:S,15,0)</f>
        <v>ITM_RTN</v>
      </c>
      <c r="C9">
        <f>IF(
ISNUMBER(INDEX(SOURCE!B:B,MATCH(A9,SOURCE!B:B,0)+1)),
  VALUE(INDEX(SOURCE!B:B,MATCH(A9,SOURCE!B:B,0)+1)),
  "")</f>
        <v>5</v>
      </c>
      <c r="D9" s="5" t="str">
        <f>IF(A9&lt;&gt;INT(A9),B9,
IF(A9&lt;0,VLOOKUP(A9,lookups!A$1:B$25,2,0),
IF(ISNA(B9),"",
IF(OR(ISBLANK(A9),ISNA(B9),B9=0),
"",
"#define "&amp;
VLOOKUP(A9,SOURCE!B:S,15,0)&amp;IF(lookups!$N$2-LEN(VLOOKUP(A9,SOURCE!B:S,15,0))&gt;=0,REPT(" ",lookups!$N$2-LEN(VLOOKUP(A9,SOURCE!B:S,15,0))),"")&amp;
TEXT(A9,"???0")&amp;IF(VLOOKUP(A9,SOURCE!B:S,16,0)="","","   "&amp;VLOOKUP(A9,SOURCE!B:S,16,0)
))))
)</f>
        <v>#define ITM_RTN                        4</v>
      </c>
    </row>
    <row r="10" spans="1:4">
      <c r="A10">
        <f t="shared" si="3"/>
        <v>5</v>
      </c>
      <c r="B10" t="str">
        <f>VLOOKUP(A10,SOURCE!B:S,15,0)</f>
        <v>ITM_ISE</v>
      </c>
      <c r="C10">
        <f>IF(
ISNUMBER(INDEX(SOURCE!B:B,MATCH(A10,SOURCE!B:B,0)+1)),
  VALUE(INDEX(SOURCE!B:B,MATCH(A10,SOURCE!B:B,0)+1)),
  "")</f>
        <v>6</v>
      </c>
      <c r="D10" s="5" t="str">
        <f>IF(A10&lt;&gt;INT(A10),B10,
IF(A10&lt;0,VLOOKUP(A10,lookups!A$1:B$25,2,0),
IF(ISNA(B10),"",
IF(OR(ISBLANK(A10),ISNA(B10),B10=0),
"",
"#define "&amp;
VLOOKUP(A10,SOURCE!B:S,15,0)&amp;IF(lookups!$N$2-LEN(VLOOKUP(A10,SOURCE!B:S,15,0))&gt;=0,REPT(" ",lookups!$N$2-LEN(VLOOKUP(A10,SOURCE!B:S,15,0))),"")&amp;
TEXT(A10,"???0")&amp;IF(VLOOKUP(A10,SOURCE!B:S,16,0)="","","   "&amp;VLOOKUP(A10,SOURCE!B:S,16,0)
))))
)</f>
        <v>#define ITM_ISE                        5</v>
      </c>
    </row>
    <row r="11" spans="1:4">
      <c r="A11">
        <f t="shared" si="3"/>
        <v>6</v>
      </c>
      <c r="B11" t="str">
        <f>VLOOKUP(A11,SOURCE!B:S,15,0)</f>
        <v>ITM_ISG</v>
      </c>
      <c r="C11">
        <f>IF(
ISNUMBER(INDEX(SOURCE!B:B,MATCH(A11,SOURCE!B:B,0)+1)),
  VALUE(INDEX(SOURCE!B:B,MATCH(A11,SOURCE!B:B,0)+1)),
  "")</f>
        <v>7</v>
      </c>
      <c r="D11" s="5" t="str">
        <f>IF(A11&lt;&gt;INT(A11),B11,
IF(A11&lt;0,VLOOKUP(A11,lookups!A$1:B$25,2,0),
IF(ISNA(B11),"",
IF(OR(ISBLANK(A11),ISNA(B11),B11=0),
"",
"#define "&amp;
VLOOKUP(A11,SOURCE!B:S,15,0)&amp;IF(lookups!$N$2-LEN(VLOOKUP(A11,SOURCE!B:S,15,0))&gt;=0,REPT(" ",lookups!$N$2-LEN(VLOOKUP(A11,SOURCE!B:S,15,0))),"")&amp;
TEXT(A11,"???0")&amp;IF(VLOOKUP(A11,SOURCE!B:S,16,0)="","","   "&amp;VLOOKUP(A11,SOURCE!B:S,16,0)
))))
)</f>
        <v>#define ITM_ISG                        6</v>
      </c>
    </row>
    <row r="12" spans="1:4">
      <c r="A12">
        <f t="shared" si="3"/>
        <v>7</v>
      </c>
      <c r="B12" t="str">
        <f>VLOOKUP(A12,SOURCE!B:S,15,0)</f>
        <v>ITM_ISZ</v>
      </c>
      <c r="C12">
        <f>IF(
ISNUMBER(INDEX(SOURCE!B:B,MATCH(A12,SOURCE!B:B,0)+1)),
  VALUE(INDEX(SOURCE!B:B,MATCH(A12,SOURCE!B:B,0)+1)),
  "")</f>
        <v>8</v>
      </c>
      <c r="D12" s="5" t="str">
        <f>IF(A12&lt;&gt;INT(A12),B12,
IF(A12&lt;0,VLOOKUP(A12,lookups!A$1:B$25,2,0),
IF(ISNA(B12),"",
IF(OR(ISBLANK(A12),ISNA(B12),B12=0),
"",
"#define "&amp;
VLOOKUP(A12,SOURCE!B:S,15,0)&amp;IF(lookups!$N$2-LEN(VLOOKUP(A12,SOURCE!B:S,15,0))&gt;=0,REPT(" ",lookups!$N$2-LEN(VLOOKUP(A12,SOURCE!B:S,15,0))),"")&amp;
TEXT(A12,"???0")&amp;IF(VLOOKUP(A12,SOURCE!B:S,16,0)="","","   "&amp;VLOOKUP(A12,SOURCE!B:S,16,0)
))))
)</f>
        <v>#define ITM_ISZ                        7</v>
      </c>
    </row>
    <row r="13" spans="1:4">
      <c r="A13">
        <f t="shared" si="3"/>
        <v>8</v>
      </c>
      <c r="B13" t="str">
        <f>VLOOKUP(A13,SOURCE!B:S,15,0)</f>
        <v>ITM_DSE</v>
      </c>
      <c r="C13">
        <f>IF(
ISNUMBER(INDEX(SOURCE!B:B,MATCH(A13,SOURCE!B:B,0)+1)),
  VALUE(INDEX(SOURCE!B:B,MATCH(A13,SOURCE!B:B,0)+1)),
  "")</f>
        <v>9</v>
      </c>
      <c r="D13" s="5" t="str">
        <f>IF(A13&lt;&gt;INT(A13),B13,
IF(A13&lt;0,VLOOKUP(A13,lookups!A$1:B$25,2,0),
IF(ISNA(B13),"",
IF(OR(ISBLANK(A13),ISNA(B13),B13=0),
"",
"#define "&amp;
VLOOKUP(A13,SOURCE!B:S,15,0)&amp;IF(lookups!$N$2-LEN(VLOOKUP(A13,SOURCE!B:S,15,0))&gt;=0,REPT(" ",lookups!$N$2-LEN(VLOOKUP(A13,SOURCE!B:S,15,0))),"")&amp;
TEXT(A13,"???0")&amp;IF(VLOOKUP(A13,SOURCE!B:S,16,0)="","","   "&amp;VLOOKUP(A13,SOURCE!B:S,16,0)
))))
)</f>
        <v>#define ITM_DSE                        8</v>
      </c>
    </row>
    <row r="14" spans="1:4">
      <c r="A14">
        <f t="shared" si="3"/>
        <v>9</v>
      </c>
      <c r="B14" t="str">
        <f>VLOOKUP(A14,SOURCE!B:S,15,0)</f>
        <v>ITM_DSL</v>
      </c>
      <c r="C14">
        <f>IF(
ISNUMBER(INDEX(SOURCE!B:B,MATCH(A14,SOURCE!B:B,0)+1)),
  VALUE(INDEX(SOURCE!B:B,MATCH(A14,SOURCE!B:B,0)+1)),
  "")</f>
        <v>10</v>
      </c>
      <c r="D14" s="5" t="str">
        <f>IF(A14&lt;&gt;INT(A14),B14,
IF(A14&lt;0,VLOOKUP(A14,lookups!A$1:B$25,2,0),
IF(ISNA(B14),"",
IF(OR(ISBLANK(A14),ISNA(B14),B14=0),
"",
"#define "&amp;
VLOOKUP(A14,SOURCE!B:S,15,0)&amp;IF(lookups!$N$2-LEN(VLOOKUP(A14,SOURCE!B:S,15,0))&gt;=0,REPT(" ",lookups!$N$2-LEN(VLOOKUP(A14,SOURCE!B:S,15,0))),"")&amp;
TEXT(A14,"???0")&amp;IF(VLOOKUP(A14,SOURCE!B:S,16,0)="","","   "&amp;VLOOKUP(A14,SOURCE!B:S,16,0)
))))
)</f>
        <v>#define ITM_DSL                        9</v>
      </c>
    </row>
    <row r="15" spans="1:4">
      <c r="A15">
        <f t="shared" si="3"/>
        <v>10</v>
      </c>
      <c r="B15" t="str">
        <f>VLOOKUP(A15,SOURCE!B:S,15,0)</f>
        <v>ITM_DSZ</v>
      </c>
      <c r="C15">
        <f>IF(
ISNUMBER(INDEX(SOURCE!B:B,MATCH(A15,SOURCE!B:B,0)+1)),
  VALUE(INDEX(SOURCE!B:B,MATCH(A15,SOURCE!B:B,0)+1)),
  "")</f>
        <v>11</v>
      </c>
      <c r="D15" s="5" t="str">
        <f>IF(A15&lt;&gt;INT(A15),B15,
IF(A15&lt;0,VLOOKUP(A15,lookups!A$1:B$25,2,0),
IF(ISNA(B15),"",
IF(OR(ISBLANK(A15),ISNA(B15),B15=0),
"",
"#define "&amp;
VLOOKUP(A15,SOURCE!B:S,15,0)&amp;IF(lookups!$N$2-LEN(VLOOKUP(A15,SOURCE!B:S,15,0))&gt;=0,REPT(" ",lookups!$N$2-LEN(VLOOKUP(A15,SOURCE!B:S,15,0))),"")&amp;
TEXT(A15,"???0")&amp;IF(VLOOKUP(A15,SOURCE!B:S,16,0)="","","   "&amp;VLOOKUP(A15,SOURCE!B:S,16,0)
))))
)</f>
        <v>#define ITM_DSZ                       10</v>
      </c>
    </row>
    <row r="16" spans="1:4">
      <c r="A16">
        <f t="shared" si="3"/>
        <v>11</v>
      </c>
      <c r="B16" t="str">
        <f>VLOOKUP(A16,SOURCE!B:S,15,0)</f>
        <v>ITM_XEQU</v>
      </c>
      <c r="C16">
        <f>IF(
ISNUMBER(INDEX(SOURCE!B:B,MATCH(A16,SOURCE!B:B,0)+1)),
  VALUE(INDEX(SOURCE!B:B,MATCH(A16,SOURCE!B:B,0)+1)),
  "")</f>
        <v>12</v>
      </c>
      <c r="D16" s="5" t="str">
        <f>IF(A16&lt;&gt;INT(A16),B16,
IF(A16&lt;0,VLOOKUP(A16,lookups!A$1:B$25,2,0),
IF(ISNA(B16),"",
IF(OR(ISBLANK(A16),ISNA(B16),B16=0),
"",
"#define "&amp;
VLOOKUP(A16,SOURCE!B:S,15,0)&amp;IF(lookups!$N$2-LEN(VLOOKUP(A16,SOURCE!B:S,15,0))&gt;=0,REPT(" ",lookups!$N$2-LEN(VLOOKUP(A16,SOURCE!B:S,15,0))),"")&amp;
TEXT(A16,"???0")&amp;IF(VLOOKUP(A16,SOURCE!B:S,16,0)="","","   "&amp;VLOOKUP(A16,SOURCE!B:S,16,0)
))))
)</f>
        <v>#define ITM_XEQU                      11</v>
      </c>
    </row>
    <row r="17" spans="1:4">
      <c r="A17">
        <f t="shared" si="3"/>
        <v>12</v>
      </c>
      <c r="B17" t="str">
        <f>VLOOKUP(A17,SOURCE!B:S,15,0)</f>
        <v>ITM_XNE</v>
      </c>
      <c r="C17">
        <f>IF(
ISNUMBER(INDEX(SOURCE!B:B,MATCH(A17,SOURCE!B:B,0)+1)),
  VALUE(INDEX(SOURCE!B:B,MATCH(A17,SOURCE!B:B,0)+1)),
  "")</f>
        <v>13</v>
      </c>
      <c r="D17" s="5" t="str">
        <f>IF(A17&lt;&gt;INT(A17),B17,
IF(A17&lt;0,VLOOKUP(A17,lookups!A$1:B$25,2,0),
IF(ISNA(B17),"",
IF(OR(ISBLANK(A17),ISNA(B17),B17=0),
"",
"#define "&amp;
VLOOKUP(A17,SOURCE!B:S,15,0)&amp;IF(lookups!$N$2-LEN(VLOOKUP(A17,SOURCE!B:S,15,0))&gt;=0,REPT(" ",lookups!$N$2-LEN(VLOOKUP(A17,SOURCE!B:S,15,0))),"")&amp;
TEXT(A17,"???0")&amp;IF(VLOOKUP(A17,SOURCE!B:S,16,0)="","","   "&amp;VLOOKUP(A17,SOURCE!B:S,16,0)
))))
)</f>
        <v>#define ITM_XNE                       12</v>
      </c>
    </row>
    <row r="18" spans="1:4">
      <c r="A18">
        <f t="shared" si="3"/>
        <v>13</v>
      </c>
      <c r="B18" t="str">
        <f>VLOOKUP(A18,SOURCE!B:S,15,0)</f>
        <v>ITM_XEQUP0</v>
      </c>
      <c r="C18">
        <f>IF(
ISNUMBER(INDEX(SOURCE!B:B,MATCH(A18,SOURCE!B:B,0)+1)),
  VALUE(INDEX(SOURCE!B:B,MATCH(A18,SOURCE!B:B,0)+1)),
  "")</f>
        <v>14</v>
      </c>
      <c r="D18" s="5" t="str">
        <f>IF(A18&lt;&gt;INT(A18),B18,
IF(A18&lt;0,VLOOKUP(A18,lookups!A$1:B$25,2,0),
IF(ISNA(B18),"",
IF(OR(ISBLANK(A18),ISNA(B18),B18=0),
"",
"#define "&amp;
VLOOKUP(A18,SOURCE!B:S,15,0)&amp;IF(lookups!$N$2-LEN(VLOOKUP(A18,SOURCE!B:S,15,0))&gt;=0,REPT(" ",lookups!$N$2-LEN(VLOOKUP(A18,SOURCE!B:S,15,0))),"")&amp;
TEXT(A18,"???0")&amp;IF(VLOOKUP(A18,SOURCE!B:S,16,0)="","","   "&amp;VLOOKUP(A18,SOURCE!B:S,16,0)
))))
)</f>
        <v>#define ITM_XEQUP0                    13</v>
      </c>
    </row>
    <row r="19" spans="1:4">
      <c r="A19">
        <f t="shared" si="3"/>
        <v>14</v>
      </c>
      <c r="B19" t="str">
        <f>VLOOKUP(A19,SOURCE!B:S,15,0)</f>
        <v>ITM_XEQUM0</v>
      </c>
      <c r="C19">
        <f>IF(
ISNUMBER(INDEX(SOURCE!B:B,MATCH(A19,SOURCE!B:B,0)+1)),
  VALUE(INDEX(SOURCE!B:B,MATCH(A19,SOURCE!B:B,0)+1)),
  "")</f>
        <v>15</v>
      </c>
      <c r="D19" s="5" t="str">
        <f>IF(A19&lt;&gt;INT(A19),B19,
IF(A19&lt;0,VLOOKUP(A19,lookups!A$1:B$25,2,0),
IF(ISNA(B19),"",
IF(OR(ISBLANK(A19),ISNA(B19),B19=0),
"",
"#define "&amp;
VLOOKUP(A19,SOURCE!B:S,15,0)&amp;IF(lookups!$N$2-LEN(VLOOKUP(A19,SOURCE!B:S,15,0))&gt;=0,REPT(" ",lookups!$N$2-LEN(VLOOKUP(A19,SOURCE!B:S,15,0))),"")&amp;
TEXT(A19,"???0")&amp;IF(VLOOKUP(A19,SOURCE!B:S,16,0)="","","   "&amp;VLOOKUP(A19,SOURCE!B:S,16,0)
))))
)</f>
        <v>#define ITM_XEQUM0                    14</v>
      </c>
    </row>
    <row r="20" spans="1:4">
      <c r="A20">
        <f t="shared" si="3"/>
        <v>15</v>
      </c>
      <c r="B20" t="str">
        <f>VLOOKUP(A20,SOURCE!B:S,15,0)</f>
        <v>ITM_XAEQU</v>
      </c>
      <c r="C20">
        <f>IF(
ISNUMBER(INDEX(SOURCE!B:B,MATCH(A20,SOURCE!B:B,0)+1)),
  VALUE(INDEX(SOURCE!B:B,MATCH(A20,SOURCE!B:B,0)+1)),
  "")</f>
        <v>16</v>
      </c>
      <c r="D20" s="5" t="str">
        <f>IF(A20&lt;&gt;INT(A20),B20,
IF(A20&lt;0,VLOOKUP(A20,lookups!A$1:B$25,2,0),
IF(ISNA(B20),"",
IF(OR(ISBLANK(A20),ISNA(B20),B20=0),
"",
"#define "&amp;
VLOOKUP(A20,SOURCE!B:S,15,0)&amp;IF(lookups!$N$2-LEN(VLOOKUP(A20,SOURCE!B:S,15,0))&gt;=0,REPT(" ",lookups!$N$2-LEN(VLOOKUP(A20,SOURCE!B:S,15,0))),"")&amp;
TEXT(A20,"???0")&amp;IF(VLOOKUP(A20,SOURCE!B:S,16,0)="","","   "&amp;VLOOKUP(A20,SOURCE!B:S,16,0)
))))
)</f>
        <v>#define ITM_XAEQU                     15</v>
      </c>
    </row>
    <row r="21" spans="1:4">
      <c r="A21">
        <f t="shared" si="3"/>
        <v>16</v>
      </c>
      <c r="B21" t="str">
        <f>VLOOKUP(A21,SOURCE!B:S,15,0)</f>
        <v>ITM_XLT</v>
      </c>
      <c r="C21">
        <f>IF(
ISNUMBER(INDEX(SOURCE!B:B,MATCH(A21,SOURCE!B:B,0)+1)),
  VALUE(INDEX(SOURCE!B:B,MATCH(A21,SOURCE!B:B,0)+1)),
  "")</f>
        <v>17</v>
      </c>
      <c r="D21" s="5" t="str">
        <f>IF(A21&lt;&gt;INT(A21),B21,
IF(A21&lt;0,VLOOKUP(A21,lookups!A$1:B$25,2,0),
IF(ISNA(B21),"",
IF(OR(ISBLANK(A21),ISNA(B21),B21=0),
"",
"#define "&amp;
VLOOKUP(A21,SOURCE!B:S,15,0)&amp;IF(lookups!$N$2-LEN(VLOOKUP(A21,SOURCE!B:S,15,0))&gt;=0,REPT(" ",lookups!$N$2-LEN(VLOOKUP(A21,SOURCE!B:S,15,0))),"")&amp;
TEXT(A21,"???0")&amp;IF(VLOOKUP(A21,SOURCE!B:S,16,0)="","","   "&amp;VLOOKUP(A21,SOURCE!B:S,16,0)
))))
)</f>
        <v>#define ITM_XLT                       16</v>
      </c>
    </row>
    <row r="22" spans="1:4">
      <c r="A22">
        <f t="shared" si="3"/>
        <v>17</v>
      </c>
      <c r="B22" t="str">
        <f>VLOOKUP(A22,SOURCE!B:S,15,0)</f>
        <v>ITM_XLE</v>
      </c>
      <c r="C22">
        <f>IF(
ISNUMBER(INDEX(SOURCE!B:B,MATCH(A22,SOURCE!B:B,0)+1)),
  VALUE(INDEX(SOURCE!B:B,MATCH(A22,SOURCE!B:B,0)+1)),
  "")</f>
        <v>18</v>
      </c>
      <c r="D22" s="5" t="str">
        <f>IF(A22&lt;&gt;INT(A22),B22,
IF(A22&lt;0,VLOOKUP(A22,lookups!A$1:B$25,2,0),
IF(ISNA(B22),"",
IF(OR(ISBLANK(A22),ISNA(B22),B22=0),
"",
"#define "&amp;
VLOOKUP(A22,SOURCE!B:S,15,0)&amp;IF(lookups!$N$2-LEN(VLOOKUP(A22,SOURCE!B:S,15,0))&gt;=0,REPT(" ",lookups!$N$2-LEN(VLOOKUP(A22,SOURCE!B:S,15,0))),"")&amp;
TEXT(A22,"???0")&amp;IF(VLOOKUP(A22,SOURCE!B:S,16,0)="","","   "&amp;VLOOKUP(A22,SOURCE!B:S,16,0)
))))
)</f>
        <v>#define ITM_XLE                       17</v>
      </c>
    </row>
    <row r="23" spans="1:4">
      <c r="A23">
        <f t="shared" si="3"/>
        <v>18</v>
      </c>
      <c r="B23" t="str">
        <f>VLOOKUP(A23,SOURCE!B:S,15,0)</f>
        <v>ITM_XGE</v>
      </c>
      <c r="C23">
        <f>IF(
ISNUMBER(INDEX(SOURCE!B:B,MATCH(A23,SOURCE!B:B,0)+1)),
  VALUE(INDEX(SOURCE!B:B,MATCH(A23,SOURCE!B:B,0)+1)),
  "")</f>
        <v>19</v>
      </c>
      <c r="D23" s="5" t="str">
        <f>IF(A23&lt;&gt;INT(A23),B23,
IF(A23&lt;0,VLOOKUP(A23,lookups!A$1:B$25,2,0),
IF(ISNA(B23),"",
IF(OR(ISBLANK(A23),ISNA(B23),B23=0),
"",
"#define "&amp;
VLOOKUP(A23,SOURCE!B:S,15,0)&amp;IF(lookups!$N$2-LEN(VLOOKUP(A23,SOURCE!B:S,15,0))&gt;=0,REPT(" ",lookups!$N$2-LEN(VLOOKUP(A23,SOURCE!B:S,15,0))),"")&amp;
TEXT(A23,"???0")&amp;IF(VLOOKUP(A23,SOURCE!B:S,16,0)="","","   "&amp;VLOOKUP(A23,SOURCE!B:S,16,0)
))))
)</f>
        <v>#define ITM_XGE                       18</v>
      </c>
    </row>
    <row r="24" spans="1:4">
      <c r="A24">
        <f t="shared" si="3"/>
        <v>19</v>
      </c>
      <c r="B24" t="str">
        <f>VLOOKUP(A24,SOURCE!B:S,15,0)</f>
        <v>ITM_XGT</v>
      </c>
      <c r="C24">
        <f>IF(
ISNUMBER(INDEX(SOURCE!B:B,MATCH(A24,SOURCE!B:B,0)+1)),
  VALUE(INDEX(SOURCE!B:B,MATCH(A24,SOURCE!B:B,0)+1)),
  "")</f>
        <v>20</v>
      </c>
      <c r="D24" s="5" t="str">
        <f>IF(A24&lt;&gt;INT(A24),B24,
IF(A24&lt;0,VLOOKUP(A24,lookups!A$1:B$25,2,0),
IF(ISNA(B24),"",
IF(OR(ISBLANK(A24),ISNA(B24),B24=0),
"",
"#define "&amp;
VLOOKUP(A24,SOURCE!B:S,15,0)&amp;IF(lookups!$N$2-LEN(VLOOKUP(A24,SOURCE!B:S,15,0))&gt;=0,REPT(" ",lookups!$N$2-LEN(VLOOKUP(A24,SOURCE!B:S,15,0))),"")&amp;
TEXT(A24,"???0")&amp;IF(VLOOKUP(A24,SOURCE!B:S,16,0)="","","   "&amp;VLOOKUP(A24,SOURCE!B:S,16,0)
))))
)</f>
        <v>#define ITM_XGT                       19</v>
      </c>
    </row>
    <row r="25" spans="1:4">
      <c r="A25">
        <f t="shared" si="3"/>
        <v>20</v>
      </c>
      <c r="B25" t="str">
        <f>VLOOKUP(A25,SOURCE!B:S,15,0)</f>
        <v>ITM_FC</v>
      </c>
      <c r="C25">
        <f>IF(
ISNUMBER(INDEX(SOURCE!B:B,MATCH(A25,SOURCE!B:B,0)+1)),
  VALUE(INDEX(SOURCE!B:B,MATCH(A25,SOURCE!B:B,0)+1)),
  "")</f>
        <v>21</v>
      </c>
      <c r="D25" s="5" t="str">
        <f>IF(A25&lt;&gt;INT(A25),B25,
IF(A25&lt;0,VLOOKUP(A25,lookups!A$1:B$25,2,0),
IF(ISNA(B25),"",
IF(OR(ISBLANK(A25),ISNA(B25),B25=0),
"",
"#define "&amp;
VLOOKUP(A25,SOURCE!B:S,15,0)&amp;IF(lookups!$N$2-LEN(VLOOKUP(A25,SOURCE!B:S,15,0))&gt;=0,REPT(" ",lookups!$N$2-LEN(VLOOKUP(A25,SOURCE!B:S,15,0))),"")&amp;
TEXT(A25,"???0")&amp;IF(VLOOKUP(A25,SOURCE!B:S,16,0)="","","   "&amp;VLOOKUP(A25,SOURCE!B:S,16,0)
))))
)</f>
        <v>#define ITM_FC                        20</v>
      </c>
    </row>
    <row r="26" spans="1:4">
      <c r="A26">
        <f t="shared" si="3"/>
        <v>21</v>
      </c>
      <c r="B26" t="str">
        <f>VLOOKUP(A26,SOURCE!B:S,15,0)</f>
        <v>ITM_FS</v>
      </c>
      <c r="C26">
        <f>IF(
ISNUMBER(INDEX(SOURCE!B:B,MATCH(A26,SOURCE!B:B,0)+1)),
  VALUE(INDEX(SOURCE!B:B,MATCH(A26,SOURCE!B:B,0)+1)),
  "")</f>
        <v>22</v>
      </c>
      <c r="D26" s="5" t="str">
        <f>IF(A26&lt;&gt;INT(A26),B26,
IF(A26&lt;0,VLOOKUP(A26,lookups!A$1:B$25,2,0),
IF(ISNA(B26),"",
IF(OR(ISBLANK(A26),ISNA(B26),B26=0),
"",
"#define "&amp;
VLOOKUP(A26,SOURCE!B:S,15,0)&amp;IF(lookups!$N$2-LEN(VLOOKUP(A26,SOURCE!B:S,15,0))&gt;=0,REPT(" ",lookups!$N$2-LEN(VLOOKUP(A26,SOURCE!B:S,15,0))),"")&amp;
TEXT(A26,"???0")&amp;IF(VLOOKUP(A26,SOURCE!B:S,16,0)="","","   "&amp;VLOOKUP(A26,SOURCE!B:S,16,0)
))))
)</f>
        <v>#define ITM_FS                        21</v>
      </c>
    </row>
    <row r="27" spans="1:4">
      <c r="A27">
        <f t="shared" si="3"/>
        <v>22</v>
      </c>
      <c r="B27" t="str">
        <f>VLOOKUP(A27,SOURCE!B:S,15,0)</f>
        <v>ITM_EVEN</v>
      </c>
      <c r="C27">
        <f>IF(
ISNUMBER(INDEX(SOURCE!B:B,MATCH(A27,SOURCE!B:B,0)+1)),
  VALUE(INDEX(SOURCE!B:B,MATCH(A27,SOURCE!B:B,0)+1)),
  "")</f>
        <v>23</v>
      </c>
      <c r="D27" s="5" t="str">
        <f>IF(A27&lt;&gt;INT(A27),B27,
IF(A27&lt;0,VLOOKUP(A27,lookups!A$1:B$25,2,0),
IF(ISNA(B27),"",
IF(OR(ISBLANK(A27),ISNA(B27),B27=0),
"",
"#define "&amp;
VLOOKUP(A27,SOURCE!B:S,15,0)&amp;IF(lookups!$N$2-LEN(VLOOKUP(A27,SOURCE!B:S,15,0))&gt;=0,REPT(" ",lookups!$N$2-LEN(VLOOKUP(A27,SOURCE!B:S,15,0))),"")&amp;
TEXT(A27,"???0")&amp;IF(VLOOKUP(A27,SOURCE!B:S,16,0)="","","   "&amp;VLOOKUP(A27,SOURCE!B:S,16,0)
))))
)</f>
        <v>#define ITM_EVEN                      22</v>
      </c>
    </row>
    <row r="28" spans="1:4">
      <c r="A28">
        <f t="shared" si="3"/>
        <v>23</v>
      </c>
      <c r="B28" t="str">
        <f>VLOOKUP(A28,SOURCE!B:S,15,0)</f>
        <v>ITM_ODD</v>
      </c>
      <c r="C28">
        <f>IF(
ISNUMBER(INDEX(SOURCE!B:B,MATCH(A28,SOURCE!B:B,0)+1)),
  VALUE(INDEX(SOURCE!B:B,MATCH(A28,SOURCE!B:B,0)+1)),
  "")</f>
        <v>24</v>
      </c>
      <c r="D28" s="5" t="str">
        <f>IF(A28&lt;&gt;INT(A28),B28,
IF(A28&lt;0,VLOOKUP(A28,lookups!A$1:B$25,2,0),
IF(ISNA(B28),"",
IF(OR(ISBLANK(A28),ISNA(B28),B28=0),
"",
"#define "&amp;
VLOOKUP(A28,SOURCE!B:S,15,0)&amp;IF(lookups!$N$2-LEN(VLOOKUP(A28,SOURCE!B:S,15,0))&gt;=0,REPT(" ",lookups!$N$2-LEN(VLOOKUP(A28,SOURCE!B:S,15,0))),"")&amp;
TEXT(A28,"???0")&amp;IF(VLOOKUP(A28,SOURCE!B:S,16,0)="","","   "&amp;VLOOKUP(A28,SOURCE!B:S,16,0)
))))
)</f>
        <v>#define ITM_ODD                       23</v>
      </c>
    </row>
    <row r="29" spans="1:4">
      <c r="A29">
        <f t="shared" si="3"/>
        <v>24</v>
      </c>
      <c r="B29" t="str">
        <f>VLOOKUP(A29,SOURCE!B:S,15,0)</f>
        <v>ITM_FPQ</v>
      </c>
      <c r="C29">
        <f>IF(
ISNUMBER(INDEX(SOURCE!B:B,MATCH(A29,SOURCE!B:B,0)+1)),
  VALUE(INDEX(SOURCE!B:B,MATCH(A29,SOURCE!B:B,0)+1)),
  "")</f>
        <v>25</v>
      </c>
      <c r="D29" s="5" t="str">
        <f>IF(A29&lt;&gt;INT(A29),B29,
IF(A29&lt;0,VLOOKUP(A29,lookups!A$1:B$25,2,0),
IF(ISNA(B29),"",
IF(OR(ISBLANK(A29),ISNA(B29),B29=0),
"",
"#define "&amp;
VLOOKUP(A29,SOURCE!B:S,15,0)&amp;IF(lookups!$N$2-LEN(VLOOKUP(A29,SOURCE!B:S,15,0))&gt;=0,REPT(" ",lookups!$N$2-LEN(VLOOKUP(A29,SOURCE!B:S,15,0))),"")&amp;
TEXT(A29,"???0")&amp;IF(VLOOKUP(A29,SOURCE!B:S,16,0)="","","   "&amp;VLOOKUP(A29,SOURCE!B:S,16,0)
))))
)</f>
        <v>#define ITM_FPQ                       24</v>
      </c>
    </row>
    <row r="30" spans="1:4">
      <c r="A30">
        <f t="shared" si="3"/>
        <v>25</v>
      </c>
      <c r="B30" t="str">
        <f>VLOOKUP(A30,SOURCE!B:S,15,0)</f>
        <v>ITM_INT</v>
      </c>
      <c r="C30">
        <f>IF(
ISNUMBER(INDEX(SOURCE!B:B,MATCH(A30,SOURCE!B:B,0)+1)),
  VALUE(INDEX(SOURCE!B:B,MATCH(A30,SOURCE!B:B,0)+1)),
  "")</f>
        <v>26</v>
      </c>
      <c r="D30" s="5" t="str">
        <f>IF(A30&lt;&gt;INT(A30),B30,
IF(A30&lt;0,VLOOKUP(A30,lookups!A$1:B$25,2,0),
IF(ISNA(B30),"",
IF(OR(ISBLANK(A30),ISNA(B30),B30=0),
"",
"#define "&amp;
VLOOKUP(A30,SOURCE!B:S,15,0)&amp;IF(lookups!$N$2-LEN(VLOOKUP(A30,SOURCE!B:S,15,0))&gt;=0,REPT(" ",lookups!$N$2-LEN(VLOOKUP(A30,SOURCE!B:S,15,0))),"")&amp;
TEXT(A30,"???0")&amp;IF(VLOOKUP(A30,SOURCE!B:S,16,0)="","","   "&amp;VLOOKUP(A30,SOURCE!B:S,16,0)
))))
)</f>
        <v>#define ITM_INT                       25</v>
      </c>
    </row>
    <row r="31" spans="1:4">
      <c r="A31">
        <f t="shared" si="3"/>
        <v>26</v>
      </c>
      <c r="B31" t="str">
        <f>VLOOKUP(A31,SOURCE!B:S,15,0)</f>
        <v>ITM_CPX</v>
      </c>
      <c r="C31">
        <f>IF(
ISNUMBER(INDEX(SOURCE!B:B,MATCH(A31,SOURCE!B:B,0)+1)),
  VALUE(INDEX(SOURCE!B:B,MATCH(A31,SOURCE!B:B,0)+1)),
  "")</f>
        <v>27</v>
      </c>
      <c r="D31" s="5" t="str">
        <f>IF(A31&lt;&gt;INT(A31),B31,
IF(A31&lt;0,VLOOKUP(A31,lookups!A$1:B$25,2,0),
IF(ISNA(B31),"",
IF(OR(ISBLANK(A31),ISNA(B31),B31=0),
"",
"#define "&amp;
VLOOKUP(A31,SOURCE!B:S,15,0)&amp;IF(lookups!$N$2-LEN(VLOOKUP(A31,SOURCE!B:S,15,0))&gt;=0,REPT(" ",lookups!$N$2-LEN(VLOOKUP(A31,SOURCE!B:S,15,0))),"")&amp;
TEXT(A31,"???0")&amp;IF(VLOOKUP(A31,SOURCE!B:S,16,0)="","","   "&amp;VLOOKUP(A31,SOURCE!B:S,16,0)
))))
)</f>
        <v>#define ITM_CPX                       26</v>
      </c>
    </row>
    <row r="32" spans="1:4">
      <c r="A32">
        <f t="shared" si="3"/>
        <v>27</v>
      </c>
      <c r="B32" t="str">
        <f>VLOOKUP(A32,SOURCE!B:S,15,0)</f>
        <v>ITM_MATR</v>
      </c>
      <c r="C32">
        <f>IF(
ISNUMBER(INDEX(SOURCE!B:B,MATCH(A32,SOURCE!B:B,0)+1)),
  VALUE(INDEX(SOURCE!B:B,MATCH(A32,SOURCE!B:B,0)+1)),
  "")</f>
        <v>28</v>
      </c>
      <c r="D32" s="5" t="str">
        <f>IF(A32&lt;&gt;INT(A32),B32,
IF(A32&lt;0,VLOOKUP(A32,lookups!A$1:B$25,2,0),
IF(ISNA(B32),"",
IF(OR(ISBLANK(A32),ISNA(B32),B32=0),
"",
"#define "&amp;
VLOOKUP(A32,SOURCE!B:S,15,0)&amp;IF(lookups!$N$2-LEN(VLOOKUP(A32,SOURCE!B:S,15,0))&gt;=0,REPT(" ",lookups!$N$2-LEN(VLOOKUP(A32,SOURCE!B:S,15,0))),"")&amp;
TEXT(A32,"???0")&amp;IF(VLOOKUP(A32,SOURCE!B:S,16,0)="","","   "&amp;VLOOKUP(A32,SOURCE!B:S,16,0)
))))
)</f>
        <v>#define ITM_MATR                      27</v>
      </c>
    </row>
    <row r="33" spans="1:4">
      <c r="A33">
        <f t="shared" si="3"/>
        <v>28</v>
      </c>
      <c r="B33" t="str">
        <f>VLOOKUP(A33,SOURCE!B:S,15,0)</f>
        <v>ITM_NAN</v>
      </c>
      <c r="C33">
        <f>IF(
ISNUMBER(INDEX(SOURCE!B:B,MATCH(A33,SOURCE!B:B,0)+1)),
  VALUE(INDEX(SOURCE!B:B,MATCH(A33,SOURCE!B:B,0)+1)),
  "")</f>
        <v>29</v>
      </c>
      <c r="D33" s="5" t="str">
        <f>IF(A33&lt;&gt;INT(A33),B33,
IF(A33&lt;0,VLOOKUP(A33,lookups!A$1:B$25,2,0),
IF(ISNA(B33),"",
IF(OR(ISBLANK(A33),ISNA(B33),B33=0),
"",
"#define "&amp;
VLOOKUP(A33,SOURCE!B:S,15,0)&amp;IF(lookups!$N$2-LEN(VLOOKUP(A33,SOURCE!B:S,15,0))&gt;=0,REPT(" ",lookups!$N$2-LEN(VLOOKUP(A33,SOURCE!B:S,15,0))),"")&amp;
TEXT(A33,"???0")&amp;IF(VLOOKUP(A33,SOURCE!B:S,16,0)="","","   "&amp;VLOOKUP(A33,SOURCE!B:S,16,0)
))))
)</f>
        <v>#define ITM_NAN                       28</v>
      </c>
    </row>
    <row r="34" spans="1:4">
      <c r="A34">
        <f t="shared" si="3"/>
        <v>29</v>
      </c>
      <c r="B34" t="str">
        <f>VLOOKUP(A34,SOURCE!B:S,15,0)</f>
        <v>ITM_REAL</v>
      </c>
      <c r="C34">
        <f>IF(
ISNUMBER(INDEX(SOURCE!B:B,MATCH(A34,SOURCE!B:B,0)+1)),
  VALUE(INDEX(SOURCE!B:B,MATCH(A34,SOURCE!B:B,0)+1)),
  "")</f>
        <v>30</v>
      </c>
      <c r="D34" s="5" t="str">
        <f>IF(A34&lt;&gt;INT(A34),B34,
IF(A34&lt;0,VLOOKUP(A34,lookups!A$1:B$25,2,0),
IF(ISNA(B34),"",
IF(OR(ISBLANK(A34),ISNA(B34),B34=0),
"",
"#define "&amp;
VLOOKUP(A34,SOURCE!B:S,15,0)&amp;IF(lookups!$N$2-LEN(VLOOKUP(A34,SOURCE!B:S,15,0))&gt;=0,REPT(" ",lookups!$N$2-LEN(VLOOKUP(A34,SOURCE!B:S,15,0))),"")&amp;
TEXT(A34,"???0")&amp;IF(VLOOKUP(A34,SOURCE!B:S,16,0)="","","   "&amp;VLOOKUP(A34,SOURCE!B:S,16,0)
))))
)</f>
        <v>#define ITM_REAL                      29</v>
      </c>
    </row>
    <row r="35" spans="1:4">
      <c r="A35">
        <f t="shared" si="3"/>
        <v>30</v>
      </c>
      <c r="B35" t="str">
        <f>VLOOKUP(A35,SOURCE!B:S,15,0)</f>
        <v>ITM_SPEC</v>
      </c>
      <c r="C35">
        <f>IF(
ISNUMBER(INDEX(SOURCE!B:B,MATCH(A35,SOURCE!B:B,0)+1)),
  VALUE(INDEX(SOURCE!B:B,MATCH(A35,SOURCE!B:B,0)+1)),
  "")</f>
        <v>31</v>
      </c>
      <c r="D35" s="5" t="str">
        <f>IF(A35&lt;&gt;INT(A35),B35,
IF(A35&lt;0,VLOOKUP(A35,lookups!A$1:B$25,2,0),
IF(ISNA(B35),"",
IF(OR(ISBLANK(A35),ISNA(B35),B35=0),
"",
"#define "&amp;
VLOOKUP(A35,SOURCE!B:S,15,0)&amp;IF(lookups!$N$2-LEN(VLOOKUP(A35,SOURCE!B:S,15,0))&gt;=0,REPT(" ",lookups!$N$2-LEN(VLOOKUP(A35,SOURCE!B:S,15,0))),"")&amp;
TEXT(A35,"???0")&amp;IF(VLOOKUP(A35,SOURCE!B:S,16,0)="","","   "&amp;VLOOKUP(A35,SOURCE!B:S,16,0)
))))
)</f>
        <v>#define ITM_SPEC                      30</v>
      </c>
    </row>
    <row r="36" spans="1:4">
      <c r="A36">
        <f t="shared" si="3"/>
        <v>31</v>
      </c>
      <c r="B36" t="str">
        <f>VLOOKUP(A36,SOURCE!B:S,15,0)</f>
        <v>ITM_STRI</v>
      </c>
      <c r="C36">
        <f>IF(
ISNUMBER(INDEX(SOURCE!B:B,MATCH(A36,SOURCE!B:B,0)+1)),
  VALUE(INDEX(SOURCE!B:B,MATCH(A36,SOURCE!B:B,0)+1)),
  "")</f>
        <v>32</v>
      </c>
      <c r="D36" s="5" t="str">
        <f>IF(A36&lt;&gt;INT(A36),B36,
IF(A36&lt;0,VLOOKUP(A36,lookups!A$1:B$25,2,0),
IF(ISNA(B36),"",
IF(OR(ISBLANK(A36),ISNA(B36),B36=0),
"",
"#define "&amp;
VLOOKUP(A36,SOURCE!B:S,15,0)&amp;IF(lookups!$N$2-LEN(VLOOKUP(A36,SOURCE!B:S,15,0))&gt;=0,REPT(" ",lookups!$N$2-LEN(VLOOKUP(A36,SOURCE!B:S,15,0))),"")&amp;
TEXT(A36,"???0")&amp;IF(VLOOKUP(A36,SOURCE!B:S,16,0)="","","   "&amp;VLOOKUP(A36,SOURCE!B:S,16,0)
))))
)</f>
        <v>#define ITM_STRI                      31</v>
      </c>
    </row>
    <row r="37" spans="1:4">
      <c r="A37">
        <f t="shared" si="3"/>
        <v>32</v>
      </c>
      <c r="B37" t="str">
        <f>VLOOKUP(A37,SOURCE!B:S,15,0)</f>
        <v>ITM_PMINFINITY</v>
      </c>
      <c r="C37">
        <f>IF(
ISNUMBER(INDEX(SOURCE!B:B,MATCH(A37,SOURCE!B:B,0)+1)),
  VALUE(INDEX(SOURCE!B:B,MATCH(A37,SOURCE!B:B,0)+1)),
  "")</f>
        <v>33</v>
      </c>
      <c r="D37" s="5" t="str">
        <f>IF(A37&lt;&gt;INT(A37),B37,
IF(A37&lt;0,VLOOKUP(A37,lookups!A$1:B$25,2,0),
IF(ISNA(B37),"",
IF(OR(ISBLANK(A37),ISNA(B37),B37=0),
"",
"#define "&amp;
VLOOKUP(A37,SOURCE!B:S,15,0)&amp;IF(lookups!$N$2-LEN(VLOOKUP(A37,SOURCE!B:S,15,0))&gt;=0,REPT(" ",lookups!$N$2-LEN(VLOOKUP(A37,SOURCE!B:S,15,0))),"")&amp;
TEXT(A37,"???0")&amp;IF(VLOOKUP(A37,SOURCE!B:S,16,0)="","","   "&amp;VLOOKUP(A37,SOURCE!B:S,16,0)
))))
)</f>
        <v>#define ITM_PMINFINITY                32</v>
      </c>
    </row>
    <row r="38" spans="1:4">
      <c r="A38">
        <f t="shared" si="3"/>
        <v>33</v>
      </c>
      <c r="B38" t="str">
        <f>VLOOKUP(A38,SOURCE!B:S,15,0)</f>
        <v>ITM_PRIME</v>
      </c>
      <c r="C38">
        <f>IF(
ISNUMBER(INDEX(SOURCE!B:B,MATCH(A38,SOURCE!B:B,0)+1)),
  VALUE(INDEX(SOURCE!B:B,MATCH(A38,SOURCE!B:B,0)+1)),
  "")</f>
        <v>34</v>
      </c>
      <c r="D38" s="5" t="str">
        <f>IF(A38&lt;&gt;INT(A38),B38,
IF(A38&lt;0,VLOOKUP(A38,lookups!A$1:B$25,2,0),
IF(ISNA(B38),"",
IF(OR(ISBLANK(A38),ISNA(B38),B38=0),
"",
"#define "&amp;
VLOOKUP(A38,SOURCE!B:S,15,0)&amp;IF(lookups!$N$2-LEN(VLOOKUP(A38,SOURCE!B:S,15,0))&gt;=0,REPT(" ",lookups!$N$2-LEN(VLOOKUP(A38,SOURCE!B:S,15,0))),"")&amp;
TEXT(A38,"???0")&amp;IF(VLOOKUP(A38,SOURCE!B:S,16,0)="","","   "&amp;VLOOKUP(A38,SOURCE!B:S,16,0)
))))
)</f>
        <v>#define ITM_PRIME                     33</v>
      </c>
    </row>
    <row r="39" spans="1:4">
      <c r="A39">
        <f t="shared" si="3"/>
        <v>34</v>
      </c>
      <c r="B39" t="str">
        <f>VLOOKUP(A39,SOURCE!B:S,15,0)</f>
        <v>ITM_TOP</v>
      </c>
      <c r="C39">
        <f>IF(
ISNUMBER(INDEX(SOURCE!B:B,MATCH(A39,SOURCE!B:B,0)+1)),
  VALUE(INDEX(SOURCE!B:B,MATCH(A39,SOURCE!B:B,0)+1)),
  "")</f>
        <v>35</v>
      </c>
      <c r="D39" s="5" t="str">
        <f>IF(A39&lt;&gt;INT(A39),B39,
IF(A39&lt;0,VLOOKUP(A39,lookups!A$1:B$25,2,0),
IF(ISNA(B39),"",
IF(OR(ISBLANK(A39),ISNA(B39),B39=0),
"",
"#define "&amp;
VLOOKUP(A39,SOURCE!B:S,15,0)&amp;IF(lookups!$N$2-LEN(VLOOKUP(A39,SOURCE!B:S,15,0))&gt;=0,REPT(" ",lookups!$N$2-LEN(VLOOKUP(A39,SOURCE!B:S,15,0))),"")&amp;
TEXT(A39,"???0")&amp;IF(VLOOKUP(A39,SOURCE!B:S,16,0)="","","   "&amp;VLOOKUP(A39,SOURCE!B:S,16,0)
))))
)</f>
        <v>#define ITM_TOP                       34</v>
      </c>
    </row>
    <row r="40" spans="1:4">
      <c r="A40">
        <f t="shared" si="3"/>
        <v>35</v>
      </c>
      <c r="B40" t="str">
        <f>VLOOKUP(A40,SOURCE!B:S,15,0)</f>
        <v>ITM_ENTER</v>
      </c>
      <c r="C40">
        <f>IF(
ISNUMBER(INDEX(SOURCE!B:B,MATCH(A40,SOURCE!B:B,0)+1)),
  VALUE(INDEX(SOURCE!B:B,MATCH(A40,SOURCE!B:B,0)+1)),
  "")</f>
        <v>36</v>
      </c>
      <c r="D40" s="5" t="str">
        <f>IF(A40&lt;&gt;INT(A40),B40,
IF(A40&lt;0,VLOOKUP(A40,lookups!A$1:B$25,2,0),
IF(ISNA(B40),"",
IF(OR(ISBLANK(A40),ISNA(B40),B40=0),
"",
"#define "&amp;
VLOOKUP(A40,SOURCE!B:S,15,0)&amp;IF(lookups!$N$2-LEN(VLOOKUP(A40,SOURCE!B:S,15,0))&gt;=0,REPT(" ",lookups!$N$2-LEN(VLOOKUP(A40,SOURCE!B:S,15,0))),"")&amp;
TEXT(A40,"???0")&amp;IF(VLOOKUP(A40,SOURCE!B:S,16,0)="","","   "&amp;VLOOKUP(A40,SOURCE!B:S,16,0)
))))
)</f>
        <v>#define ITM_ENTER                     35</v>
      </c>
    </row>
    <row r="41" spans="1:4">
      <c r="A41">
        <f t="shared" si="3"/>
        <v>36</v>
      </c>
      <c r="B41" t="str">
        <f>VLOOKUP(A41,SOURCE!B:S,15,0)</f>
        <v>ITM_XexY</v>
      </c>
      <c r="C41">
        <f>IF(
ISNUMBER(INDEX(SOURCE!B:B,MATCH(A41,SOURCE!B:B,0)+1)),
  VALUE(INDEX(SOURCE!B:B,MATCH(A41,SOURCE!B:B,0)+1)),
  "")</f>
        <v>37</v>
      </c>
      <c r="D41" s="5" t="str">
        <f>IF(A41&lt;&gt;INT(A41),B41,
IF(A41&lt;0,VLOOKUP(A41,lookups!A$1:B$25,2,0),
IF(ISNA(B41),"",
IF(OR(ISBLANK(A41),ISNA(B41),B41=0),
"",
"#define "&amp;
VLOOKUP(A41,SOURCE!B:S,15,0)&amp;IF(lookups!$N$2-LEN(VLOOKUP(A41,SOURCE!B:S,15,0))&gt;=0,REPT(" ",lookups!$N$2-LEN(VLOOKUP(A41,SOURCE!B:S,15,0))),"")&amp;
TEXT(A41,"???0")&amp;IF(VLOOKUP(A41,SOURCE!B:S,16,0)="","","   "&amp;VLOOKUP(A41,SOURCE!B:S,16,0)
))))
)</f>
        <v>#define ITM_XexY                      36</v>
      </c>
    </row>
    <row r="42" spans="1:4">
      <c r="A42">
        <f t="shared" si="3"/>
        <v>37</v>
      </c>
      <c r="B42" t="str">
        <f>VLOOKUP(A42,SOURCE!B:S,15,0)</f>
        <v>ITM_DROP</v>
      </c>
      <c r="C42">
        <f>IF(
ISNUMBER(INDEX(SOURCE!B:B,MATCH(A42,SOURCE!B:B,0)+1)),
  VALUE(INDEX(SOURCE!B:B,MATCH(A42,SOURCE!B:B,0)+1)),
  "")</f>
        <v>38</v>
      </c>
      <c r="D42" s="5" t="str">
        <f>IF(A42&lt;&gt;INT(A42),B42,
IF(A42&lt;0,VLOOKUP(A42,lookups!A$1:B$25,2,0),
IF(ISNA(B42),"",
IF(OR(ISBLANK(A42),ISNA(B42),B42=0),
"",
"#define "&amp;
VLOOKUP(A42,SOURCE!B:S,15,0)&amp;IF(lookups!$N$2-LEN(VLOOKUP(A42,SOURCE!B:S,15,0))&gt;=0,REPT(" ",lookups!$N$2-LEN(VLOOKUP(A42,SOURCE!B:S,15,0))),"")&amp;
TEXT(A42,"???0")&amp;IF(VLOOKUP(A42,SOURCE!B:S,16,0)="","","   "&amp;VLOOKUP(A42,SOURCE!B:S,16,0)
))))
)</f>
        <v>#define ITM_DROP                      37</v>
      </c>
    </row>
    <row r="43" spans="1:4">
      <c r="A43">
        <f t="shared" si="3"/>
        <v>38</v>
      </c>
      <c r="B43" t="str">
        <f>VLOOKUP(A43,SOURCE!B:S,15,0)</f>
        <v>ITM_PAUSE</v>
      </c>
      <c r="C43">
        <f>IF(
ISNUMBER(INDEX(SOURCE!B:B,MATCH(A43,SOURCE!B:B,0)+1)),
  VALUE(INDEX(SOURCE!B:B,MATCH(A43,SOURCE!B:B,0)+1)),
  "")</f>
        <v>39</v>
      </c>
      <c r="D43" s="5" t="str">
        <f>IF(A43&lt;&gt;INT(A43),B43,
IF(A43&lt;0,VLOOKUP(A43,lookups!A$1:B$25,2,0),
IF(ISNA(B43),"",
IF(OR(ISBLANK(A43),ISNA(B43),B43=0),
"",
"#define "&amp;
VLOOKUP(A43,SOURCE!B:S,15,0)&amp;IF(lookups!$N$2-LEN(VLOOKUP(A43,SOURCE!B:S,15,0))&gt;=0,REPT(" ",lookups!$N$2-LEN(VLOOKUP(A43,SOURCE!B:S,15,0))),"")&amp;
TEXT(A43,"???0")&amp;IF(VLOOKUP(A43,SOURCE!B:S,16,0)="","","   "&amp;VLOOKUP(A43,SOURCE!B:S,16,0)
))))
)</f>
        <v>#define ITM_PAUSE                     38</v>
      </c>
    </row>
    <row r="44" spans="1:4">
      <c r="A44">
        <f t="shared" si="3"/>
        <v>39</v>
      </c>
      <c r="B44" t="str">
        <f>VLOOKUP(A44,SOURCE!B:S,15,0)</f>
        <v>ITM_Rup</v>
      </c>
      <c r="C44">
        <f>IF(
ISNUMBER(INDEX(SOURCE!B:B,MATCH(A44,SOURCE!B:B,0)+1)),
  VALUE(INDEX(SOURCE!B:B,MATCH(A44,SOURCE!B:B,0)+1)),
  "")</f>
        <v>40</v>
      </c>
      <c r="D44" s="5" t="str">
        <f>IF(A44&lt;&gt;INT(A44),B44,
IF(A44&lt;0,VLOOKUP(A44,lookups!A$1:B$25,2,0),
IF(ISNA(B44),"",
IF(OR(ISBLANK(A44),ISNA(B44),B44=0),
"",
"#define "&amp;
VLOOKUP(A44,SOURCE!B:S,15,0)&amp;IF(lookups!$N$2-LEN(VLOOKUP(A44,SOURCE!B:S,15,0))&gt;=0,REPT(" ",lookups!$N$2-LEN(VLOOKUP(A44,SOURCE!B:S,15,0))),"")&amp;
TEXT(A44,"???0")&amp;IF(VLOOKUP(A44,SOURCE!B:S,16,0)="","","   "&amp;VLOOKUP(A44,SOURCE!B:S,16,0)
))))
)</f>
        <v>#define ITM_Rup                       39</v>
      </c>
    </row>
    <row r="45" spans="1:4">
      <c r="A45">
        <f t="shared" si="3"/>
        <v>40</v>
      </c>
      <c r="B45" t="str">
        <f>VLOOKUP(A45,SOURCE!B:S,15,0)</f>
        <v>ITM_Rdown</v>
      </c>
      <c r="C45">
        <f>IF(
ISNUMBER(INDEX(SOURCE!B:B,MATCH(A45,SOURCE!B:B,0)+1)),
  VALUE(INDEX(SOURCE!B:B,MATCH(A45,SOURCE!B:B,0)+1)),
  "")</f>
        <v>41</v>
      </c>
      <c r="D45" s="5" t="str">
        <f>IF(A45&lt;&gt;INT(A45),B45,
IF(A45&lt;0,VLOOKUP(A45,lookups!A$1:B$25,2,0),
IF(ISNA(B45),"",
IF(OR(ISBLANK(A45),ISNA(B45),B45=0),
"",
"#define "&amp;
VLOOKUP(A45,SOURCE!B:S,15,0)&amp;IF(lookups!$N$2-LEN(VLOOKUP(A45,SOURCE!B:S,15,0))&gt;=0,REPT(" ",lookups!$N$2-LEN(VLOOKUP(A45,SOURCE!B:S,15,0))),"")&amp;
TEXT(A45,"???0")&amp;IF(VLOOKUP(A45,SOURCE!B:S,16,0)="","","   "&amp;VLOOKUP(A45,SOURCE!B:S,16,0)
))))
)</f>
        <v>#define ITM_Rdown                     40</v>
      </c>
    </row>
    <row r="46" spans="1:4">
      <c r="A46">
        <f t="shared" si="3"/>
        <v>41</v>
      </c>
      <c r="B46" t="str">
        <f>VLOOKUP(A46,SOURCE!B:S,15,0)</f>
        <v>ITM_CLX</v>
      </c>
      <c r="C46">
        <f>IF(
ISNUMBER(INDEX(SOURCE!B:B,MATCH(A46,SOURCE!B:B,0)+1)),
  VALUE(INDEX(SOURCE!B:B,MATCH(A46,SOURCE!B:B,0)+1)),
  "")</f>
        <v>42</v>
      </c>
      <c r="D46" s="5" t="str">
        <f>IF(A46&lt;&gt;INT(A46),B46,
IF(A46&lt;0,VLOOKUP(A46,lookups!A$1:B$25,2,0),
IF(ISNA(B46),"",
IF(OR(ISBLANK(A46),ISNA(B46),B46=0),
"",
"#define "&amp;
VLOOKUP(A46,SOURCE!B:S,15,0)&amp;IF(lookups!$N$2-LEN(VLOOKUP(A46,SOURCE!B:S,15,0))&gt;=0,REPT(" ",lookups!$N$2-LEN(VLOOKUP(A46,SOURCE!B:S,15,0))),"")&amp;
TEXT(A46,"???0")&amp;IF(VLOOKUP(A46,SOURCE!B:S,16,0)="","","   "&amp;VLOOKUP(A46,SOURCE!B:S,16,0)
))))
)</f>
        <v>#define ITM_CLX                       41</v>
      </c>
    </row>
    <row r="47" spans="1:4">
      <c r="A47">
        <f t="shared" si="3"/>
        <v>42</v>
      </c>
      <c r="B47" t="str">
        <f>VLOOKUP(A47,SOURCE!B:S,15,0)</f>
        <v>ITM_FILL</v>
      </c>
      <c r="C47">
        <f>IF(
ISNUMBER(INDEX(SOURCE!B:B,MATCH(A47,SOURCE!B:B,0)+1)),
  VALUE(INDEX(SOURCE!B:B,MATCH(A47,SOURCE!B:B,0)+1)),
  "")</f>
        <v>43</v>
      </c>
      <c r="D47" s="5" t="str">
        <f>IF(A47&lt;&gt;INT(A47),B47,
IF(A47&lt;0,VLOOKUP(A47,lookups!A$1:B$25,2,0),
IF(ISNA(B47),"",
IF(OR(ISBLANK(A47),ISNA(B47),B47=0),
"",
"#define "&amp;
VLOOKUP(A47,SOURCE!B:S,15,0)&amp;IF(lookups!$N$2-LEN(VLOOKUP(A47,SOURCE!B:S,15,0))&gt;=0,REPT(" ",lookups!$N$2-LEN(VLOOKUP(A47,SOURCE!B:S,15,0))),"")&amp;
TEXT(A47,"???0")&amp;IF(VLOOKUP(A47,SOURCE!B:S,16,0)="","","   "&amp;VLOOKUP(A47,SOURCE!B:S,16,0)
))))
)</f>
        <v>#define ITM_FILL                      42</v>
      </c>
    </row>
    <row r="48" spans="1:4">
      <c r="A48">
        <f t="shared" si="3"/>
        <v>43</v>
      </c>
      <c r="B48" t="str">
        <f>VLOOKUP(A48,SOURCE!B:S,15,0)</f>
        <v>ITM_INPUT</v>
      </c>
      <c r="C48">
        <f>IF(
ISNUMBER(INDEX(SOURCE!B:B,MATCH(A48,SOURCE!B:B,0)+1)),
  VALUE(INDEX(SOURCE!B:B,MATCH(A48,SOURCE!B:B,0)+1)),
  "")</f>
        <v>44</v>
      </c>
      <c r="D48" s="5" t="str">
        <f>IF(A48&lt;&gt;INT(A48),B48,
IF(A48&lt;0,VLOOKUP(A48,lookups!A$1:B$25,2,0),
IF(ISNA(B48),"",
IF(OR(ISBLANK(A48),ISNA(B48),B48=0),
"",
"#define "&amp;
VLOOKUP(A48,SOURCE!B:S,15,0)&amp;IF(lookups!$N$2-LEN(VLOOKUP(A48,SOURCE!B:S,15,0))&gt;=0,REPT(" ",lookups!$N$2-LEN(VLOOKUP(A48,SOURCE!B:S,15,0))),"")&amp;
TEXT(A48,"???0")&amp;IF(VLOOKUP(A48,SOURCE!B:S,16,0)="","","   "&amp;VLOOKUP(A48,SOURCE!B:S,16,0)
))))
)</f>
        <v>#define ITM_INPUT                     43</v>
      </c>
    </row>
    <row r="49" spans="1:4">
      <c r="A49">
        <f t="shared" si="3"/>
        <v>44</v>
      </c>
      <c r="B49" t="str">
        <f>VLOOKUP(A49,SOURCE!B:S,15,0)</f>
        <v>ITM_STO</v>
      </c>
      <c r="C49">
        <f>IF(
ISNUMBER(INDEX(SOURCE!B:B,MATCH(A49,SOURCE!B:B,0)+1)),
  VALUE(INDEX(SOURCE!B:B,MATCH(A49,SOURCE!B:B,0)+1)),
  "")</f>
        <v>45</v>
      </c>
      <c r="D49" s="5" t="str">
        <f>IF(A49&lt;&gt;INT(A49),B49,
IF(A49&lt;0,VLOOKUP(A49,lookups!A$1:B$25,2,0),
IF(ISNA(B49),"",
IF(OR(ISBLANK(A49),ISNA(B49),B49=0),
"",
"#define "&amp;
VLOOKUP(A49,SOURCE!B:S,15,0)&amp;IF(lookups!$N$2-LEN(VLOOKUP(A49,SOURCE!B:S,15,0))&gt;=0,REPT(" ",lookups!$N$2-LEN(VLOOKUP(A49,SOURCE!B:S,15,0))),"")&amp;
TEXT(A49,"???0")&amp;IF(VLOOKUP(A49,SOURCE!B:S,16,0)="","","   "&amp;VLOOKUP(A49,SOURCE!B:S,16,0)
))))
)</f>
        <v>#define ITM_STO                       44</v>
      </c>
    </row>
    <row r="50" spans="1:4">
      <c r="A50">
        <f t="shared" si="3"/>
        <v>45</v>
      </c>
      <c r="B50" t="str">
        <f>VLOOKUP(A50,SOURCE!B:S,15,0)</f>
        <v>ITM_STOADD</v>
      </c>
      <c r="C50">
        <f>IF(
ISNUMBER(INDEX(SOURCE!B:B,MATCH(A50,SOURCE!B:B,0)+1)),
  VALUE(INDEX(SOURCE!B:B,MATCH(A50,SOURCE!B:B,0)+1)),
  "")</f>
        <v>46</v>
      </c>
      <c r="D50" s="5" t="str">
        <f>IF(A50&lt;&gt;INT(A50),B50,
IF(A50&lt;0,VLOOKUP(A50,lookups!A$1:B$25,2,0),
IF(ISNA(B50),"",
IF(OR(ISBLANK(A50),ISNA(B50),B50=0),
"",
"#define "&amp;
VLOOKUP(A50,SOURCE!B:S,15,0)&amp;IF(lookups!$N$2-LEN(VLOOKUP(A50,SOURCE!B:S,15,0))&gt;=0,REPT(" ",lookups!$N$2-LEN(VLOOKUP(A50,SOURCE!B:S,15,0))),"")&amp;
TEXT(A50,"???0")&amp;IF(VLOOKUP(A50,SOURCE!B:S,16,0)="","","   "&amp;VLOOKUP(A50,SOURCE!B:S,16,0)
))))
)</f>
        <v>#define ITM_STOADD                    45</v>
      </c>
    </row>
    <row r="51" spans="1:4">
      <c r="A51">
        <f t="shared" si="3"/>
        <v>46</v>
      </c>
      <c r="B51" t="str">
        <f>VLOOKUP(A51,SOURCE!B:S,15,0)</f>
        <v>ITM_STOSUB</v>
      </c>
      <c r="C51">
        <f>IF(
ISNUMBER(INDEX(SOURCE!B:B,MATCH(A51,SOURCE!B:B,0)+1)),
  VALUE(INDEX(SOURCE!B:B,MATCH(A51,SOURCE!B:B,0)+1)),
  "")</f>
        <v>47</v>
      </c>
      <c r="D51" s="5" t="str">
        <f>IF(A51&lt;&gt;INT(A51),B51,
IF(A51&lt;0,VLOOKUP(A51,lookups!A$1:B$25,2,0),
IF(ISNA(B51),"",
IF(OR(ISBLANK(A51),ISNA(B51),B51=0),
"",
"#define "&amp;
VLOOKUP(A51,SOURCE!B:S,15,0)&amp;IF(lookups!$N$2-LEN(VLOOKUP(A51,SOURCE!B:S,15,0))&gt;=0,REPT(" ",lookups!$N$2-LEN(VLOOKUP(A51,SOURCE!B:S,15,0))),"")&amp;
TEXT(A51,"???0")&amp;IF(VLOOKUP(A51,SOURCE!B:S,16,0)="","","   "&amp;VLOOKUP(A51,SOURCE!B:S,16,0)
))))
)</f>
        <v>#define ITM_STOSUB                    46</v>
      </c>
    </row>
    <row r="52" spans="1:4">
      <c r="A52">
        <f t="shared" si="3"/>
        <v>47</v>
      </c>
      <c r="B52" t="str">
        <f>VLOOKUP(A52,SOURCE!B:S,15,0)</f>
        <v>ITM_STOMULT</v>
      </c>
      <c r="C52">
        <f>IF(
ISNUMBER(INDEX(SOURCE!B:B,MATCH(A52,SOURCE!B:B,0)+1)),
  VALUE(INDEX(SOURCE!B:B,MATCH(A52,SOURCE!B:B,0)+1)),
  "")</f>
        <v>48</v>
      </c>
      <c r="D52" s="5" t="str">
        <f>IF(A52&lt;&gt;INT(A52),B52,
IF(A52&lt;0,VLOOKUP(A52,lookups!A$1:B$25,2,0),
IF(ISNA(B52),"",
IF(OR(ISBLANK(A52),ISNA(B52),B52=0),
"",
"#define "&amp;
VLOOKUP(A52,SOURCE!B:S,15,0)&amp;IF(lookups!$N$2-LEN(VLOOKUP(A52,SOURCE!B:S,15,0))&gt;=0,REPT(" ",lookups!$N$2-LEN(VLOOKUP(A52,SOURCE!B:S,15,0))),"")&amp;
TEXT(A52,"???0")&amp;IF(VLOOKUP(A52,SOURCE!B:S,16,0)="","","   "&amp;VLOOKUP(A52,SOURCE!B:S,16,0)
))))
)</f>
        <v>#define ITM_STOMULT                   47</v>
      </c>
    </row>
    <row r="53" spans="1:4">
      <c r="A53">
        <f t="shared" si="3"/>
        <v>48</v>
      </c>
      <c r="B53" t="str">
        <f>VLOOKUP(A53,SOURCE!B:S,15,0)</f>
        <v>ITM_STODIV</v>
      </c>
      <c r="C53">
        <f>IF(
ISNUMBER(INDEX(SOURCE!B:B,MATCH(A53,SOURCE!B:B,0)+1)),
  VALUE(INDEX(SOURCE!B:B,MATCH(A53,SOURCE!B:B,0)+1)),
  "")</f>
        <v>49</v>
      </c>
      <c r="D53" s="5" t="str">
        <f>IF(A53&lt;&gt;INT(A53),B53,
IF(A53&lt;0,VLOOKUP(A53,lookups!A$1:B$25,2,0),
IF(ISNA(B53),"",
IF(OR(ISBLANK(A53),ISNA(B53),B53=0),
"",
"#define "&amp;
VLOOKUP(A53,SOURCE!B:S,15,0)&amp;IF(lookups!$N$2-LEN(VLOOKUP(A53,SOURCE!B:S,15,0))&gt;=0,REPT(" ",lookups!$N$2-LEN(VLOOKUP(A53,SOURCE!B:S,15,0))),"")&amp;
TEXT(A53,"???0")&amp;IF(VLOOKUP(A53,SOURCE!B:S,16,0)="","","   "&amp;VLOOKUP(A53,SOURCE!B:S,16,0)
))))
)</f>
        <v>#define ITM_STODIV                    48</v>
      </c>
    </row>
    <row r="54" spans="1:4">
      <c r="A54">
        <f t="shared" si="3"/>
        <v>49</v>
      </c>
      <c r="B54" t="str">
        <f>VLOOKUP(A54,SOURCE!B:S,15,0)</f>
        <v>ITM_COMB</v>
      </c>
      <c r="C54">
        <f>IF(
ISNUMBER(INDEX(SOURCE!B:B,MATCH(A54,SOURCE!B:B,0)+1)),
  VALUE(INDEX(SOURCE!B:B,MATCH(A54,SOURCE!B:B,0)+1)),
  "")</f>
        <v>50</v>
      </c>
      <c r="D54" s="5" t="str">
        <f>IF(A54&lt;&gt;INT(A54),B54,
IF(A54&lt;0,VLOOKUP(A54,lookups!A$1:B$25,2,0),
IF(ISNA(B54),"",
IF(OR(ISBLANK(A54),ISNA(B54),B54=0),
"",
"#define "&amp;
VLOOKUP(A54,SOURCE!B:S,15,0)&amp;IF(lookups!$N$2-LEN(VLOOKUP(A54,SOURCE!B:S,15,0))&gt;=0,REPT(" ",lookups!$N$2-LEN(VLOOKUP(A54,SOURCE!B:S,15,0))),"")&amp;
TEXT(A54,"???0")&amp;IF(VLOOKUP(A54,SOURCE!B:S,16,0)="","","   "&amp;VLOOKUP(A54,SOURCE!B:S,16,0)
))))
)</f>
        <v>#define ITM_COMB                      49</v>
      </c>
    </row>
    <row r="55" spans="1:4">
      <c r="A55">
        <f t="shared" si="3"/>
        <v>50</v>
      </c>
      <c r="B55" t="str">
        <f>VLOOKUP(A55,SOURCE!B:S,15,0)</f>
        <v>ITM_PERM</v>
      </c>
      <c r="C55">
        <f>IF(
ISNUMBER(INDEX(SOURCE!B:B,MATCH(A55,SOURCE!B:B,0)+1)),
  VALUE(INDEX(SOURCE!B:B,MATCH(A55,SOURCE!B:B,0)+1)),
  "")</f>
        <v>51</v>
      </c>
      <c r="D55" s="5" t="str">
        <f>IF(A55&lt;&gt;INT(A55),B55,
IF(A55&lt;0,VLOOKUP(A55,lookups!A$1:B$25,2,0),
IF(ISNA(B55),"",
IF(OR(ISBLANK(A55),ISNA(B55),B55=0),
"",
"#define "&amp;
VLOOKUP(A55,SOURCE!B:S,15,0)&amp;IF(lookups!$N$2-LEN(VLOOKUP(A55,SOURCE!B:S,15,0))&gt;=0,REPT(" ",lookups!$N$2-LEN(VLOOKUP(A55,SOURCE!B:S,15,0))),"")&amp;
TEXT(A55,"???0")&amp;IF(VLOOKUP(A55,SOURCE!B:S,16,0)="","","   "&amp;VLOOKUP(A55,SOURCE!B:S,16,0)
))))
)</f>
        <v>#define ITM_PERM                      50</v>
      </c>
    </row>
    <row r="56" spans="1:4">
      <c r="A56">
        <f t="shared" si="3"/>
        <v>51</v>
      </c>
      <c r="B56" t="str">
        <f>VLOOKUP(A56,SOURCE!B:S,15,0)</f>
        <v>ITM_RCL</v>
      </c>
      <c r="C56">
        <f>IF(
ISNUMBER(INDEX(SOURCE!B:B,MATCH(A56,SOURCE!B:B,0)+1)),
  VALUE(INDEX(SOURCE!B:B,MATCH(A56,SOURCE!B:B,0)+1)),
  "")</f>
        <v>52</v>
      </c>
      <c r="D56" s="5" t="str">
        <f>IF(A56&lt;&gt;INT(A56),B56,
IF(A56&lt;0,VLOOKUP(A56,lookups!A$1:B$25,2,0),
IF(ISNA(B56),"",
IF(OR(ISBLANK(A56),ISNA(B56),B56=0),
"",
"#define "&amp;
VLOOKUP(A56,SOURCE!B:S,15,0)&amp;IF(lookups!$N$2-LEN(VLOOKUP(A56,SOURCE!B:S,15,0))&gt;=0,REPT(" ",lookups!$N$2-LEN(VLOOKUP(A56,SOURCE!B:S,15,0))),"")&amp;
TEXT(A56,"???0")&amp;IF(VLOOKUP(A56,SOURCE!B:S,16,0)="","","   "&amp;VLOOKUP(A56,SOURCE!B:S,16,0)
))))
)</f>
        <v>#define ITM_RCL                       51</v>
      </c>
    </row>
    <row r="57" spans="1:4">
      <c r="A57">
        <f t="shared" si="3"/>
        <v>52</v>
      </c>
      <c r="B57" t="str">
        <f>VLOOKUP(A57,SOURCE!B:S,15,0)</f>
        <v>ITM_RCLADD</v>
      </c>
      <c r="C57">
        <f>IF(
ISNUMBER(INDEX(SOURCE!B:B,MATCH(A57,SOURCE!B:B,0)+1)),
  VALUE(INDEX(SOURCE!B:B,MATCH(A57,SOURCE!B:B,0)+1)),
  "")</f>
        <v>53</v>
      </c>
      <c r="D57" s="5" t="str">
        <f>IF(A57&lt;&gt;INT(A57),B57,
IF(A57&lt;0,VLOOKUP(A57,lookups!A$1:B$25,2,0),
IF(ISNA(B57),"",
IF(OR(ISBLANK(A57),ISNA(B57),B57=0),
"",
"#define "&amp;
VLOOKUP(A57,SOURCE!B:S,15,0)&amp;IF(lookups!$N$2-LEN(VLOOKUP(A57,SOURCE!B:S,15,0))&gt;=0,REPT(" ",lookups!$N$2-LEN(VLOOKUP(A57,SOURCE!B:S,15,0))),"")&amp;
TEXT(A57,"???0")&amp;IF(VLOOKUP(A57,SOURCE!B:S,16,0)="","","   "&amp;VLOOKUP(A57,SOURCE!B:S,16,0)
))))
)</f>
        <v>#define ITM_RCLADD                    52</v>
      </c>
    </row>
    <row r="58" spans="1:4">
      <c r="A58">
        <f t="shared" si="3"/>
        <v>53</v>
      </c>
      <c r="B58" t="str">
        <f>VLOOKUP(A58,SOURCE!B:S,15,0)</f>
        <v>ITM_RCLSUB</v>
      </c>
      <c r="C58">
        <f>IF(
ISNUMBER(INDEX(SOURCE!B:B,MATCH(A58,SOURCE!B:B,0)+1)),
  VALUE(INDEX(SOURCE!B:B,MATCH(A58,SOURCE!B:B,0)+1)),
  "")</f>
        <v>54</v>
      </c>
      <c r="D58" s="5" t="str">
        <f>IF(A58&lt;&gt;INT(A58),B58,
IF(A58&lt;0,VLOOKUP(A58,lookups!A$1:B$25,2,0),
IF(ISNA(B58),"",
IF(OR(ISBLANK(A58),ISNA(B58),B58=0),
"",
"#define "&amp;
VLOOKUP(A58,SOURCE!B:S,15,0)&amp;IF(lookups!$N$2-LEN(VLOOKUP(A58,SOURCE!B:S,15,0))&gt;=0,REPT(" ",lookups!$N$2-LEN(VLOOKUP(A58,SOURCE!B:S,15,0))),"")&amp;
TEXT(A58,"???0")&amp;IF(VLOOKUP(A58,SOURCE!B:S,16,0)="","","   "&amp;VLOOKUP(A58,SOURCE!B:S,16,0)
))))
)</f>
        <v>#define ITM_RCLSUB                    53</v>
      </c>
    </row>
    <row r="59" spans="1:4">
      <c r="A59">
        <f t="shared" si="3"/>
        <v>54</v>
      </c>
      <c r="B59" t="str">
        <f>VLOOKUP(A59,SOURCE!B:S,15,0)</f>
        <v>ITM_RCLMULT</v>
      </c>
      <c r="C59">
        <f>IF(
ISNUMBER(INDEX(SOURCE!B:B,MATCH(A59,SOURCE!B:B,0)+1)),
  VALUE(INDEX(SOURCE!B:B,MATCH(A59,SOURCE!B:B,0)+1)),
  "")</f>
        <v>55</v>
      </c>
      <c r="D59" s="5" t="str">
        <f>IF(A59&lt;&gt;INT(A59),B59,
IF(A59&lt;0,VLOOKUP(A59,lookups!A$1:B$25,2,0),
IF(ISNA(B59),"",
IF(OR(ISBLANK(A59),ISNA(B59),B59=0),
"",
"#define "&amp;
VLOOKUP(A59,SOURCE!B:S,15,0)&amp;IF(lookups!$N$2-LEN(VLOOKUP(A59,SOURCE!B:S,15,0))&gt;=0,REPT(" ",lookups!$N$2-LEN(VLOOKUP(A59,SOURCE!B:S,15,0))),"")&amp;
TEXT(A59,"???0")&amp;IF(VLOOKUP(A59,SOURCE!B:S,16,0)="","","   "&amp;VLOOKUP(A59,SOURCE!B:S,16,0)
))))
)</f>
        <v>#define ITM_RCLMULT                   54</v>
      </c>
    </row>
    <row r="60" spans="1:4">
      <c r="A60">
        <f t="shared" si="3"/>
        <v>55</v>
      </c>
      <c r="B60" t="str">
        <f>VLOOKUP(A60,SOURCE!B:S,15,0)</f>
        <v>ITM_RCLDIV</v>
      </c>
      <c r="C60">
        <f>IF(
ISNUMBER(INDEX(SOURCE!B:B,MATCH(A60,SOURCE!B:B,0)+1)),
  VALUE(INDEX(SOURCE!B:B,MATCH(A60,SOURCE!B:B,0)+1)),
  "")</f>
        <v>56</v>
      </c>
      <c r="D60" s="5" t="str">
        <f>IF(A60&lt;&gt;INT(A60),B60,
IF(A60&lt;0,VLOOKUP(A60,lookups!A$1:B$25,2,0),
IF(ISNA(B60),"",
IF(OR(ISBLANK(A60),ISNA(B60),B60=0),
"",
"#define "&amp;
VLOOKUP(A60,SOURCE!B:S,15,0)&amp;IF(lookups!$N$2-LEN(VLOOKUP(A60,SOURCE!B:S,15,0))&gt;=0,REPT(" ",lookups!$N$2-LEN(VLOOKUP(A60,SOURCE!B:S,15,0))),"")&amp;
TEXT(A60,"???0")&amp;IF(VLOOKUP(A60,SOURCE!B:S,16,0)="","","   "&amp;VLOOKUP(A60,SOURCE!B:S,16,0)
))))
)</f>
        <v>#define ITM_RCLDIV                    55</v>
      </c>
    </row>
    <row r="61" spans="1:4">
      <c r="A61">
        <f t="shared" si="3"/>
        <v>56</v>
      </c>
      <c r="B61" t="str">
        <f>VLOOKUP(A61,SOURCE!B:S,15,0)</f>
        <v>ITM_CONVG</v>
      </c>
      <c r="C61">
        <f>IF(
ISNUMBER(INDEX(SOURCE!B:B,MATCH(A61,SOURCE!B:B,0)+1)),
  VALUE(INDEX(SOURCE!B:B,MATCH(A61,SOURCE!B:B,0)+1)),
  "")</f>
        <v>57</v>
      </c>
      <c r="D61" s="5" t="str">
        <f>IF(A61&lt;&gt;INT(A61),B61,
IF(A61&lt;0,VLOOKUP(A61,lookups!A$1:B$25,2,0),
IF(ISNA(B61),"",
IF(OR(ISBLANK(A61),ISNA(B61),B61=0),
"",
"#define "&amp;
VLOOKUP(A61,SOURCE!B:S,15,0)&amp;IF(lookups!$N$2-LEN(VLOOKUP(A61,SOURCE!B:S,15,0))&gt;=0,REPT(" ",lookups!$N$2-LEN(VLOOKUP(A61,SOURCE!B:S,15,0))),"")&amp;
TEXT(A61,"???0")&amp;IF(VLOOKUP(A61,SOURCE!B:S,16,0)="","","   "&amp;VLOOKUP(A61,SOURCE!B:S,16,0)
))))
)</f>
        <v>#define ITM_CONVG                     56</v>
      </c>
    </row>
    <row r="62" spans="1:4">
      <c r="A62">
        <f t="shared" si="3"/>
        <v>57</v>
      </c>
      <c r="B62" t="str">
        <f>VLOOKUP(A62,SOURCE!B:S,15,0)</f>
        <v>ITM_ENTRY</v>
      </c>
      <c r="C62">
        <f>IF(
ISNUMBER(INDEX(SOURCE!B:B,MATCH(A62,SOURCE!B:B,0)+1)),
  VALUE(INDEX(SOURCE!B:B,MATCH(A62,SOURCE!B:B,0)+1)),
  "")</f>
        <v>58</v>
      </c>
      <c r="D62" s="5" t="str">
        <f>IF(A62&lt;&gt;INT(A62),B62,
IF(A62&lt;0,VLOOKUP(A62,lookups!A$1:B$25,2,0),
IF(ISNA(B62),"",
IF(OR(ISBLANK(A62),ISNA(B62),B62=0),
"",
"#define "&amp;
VLOOKUP(A62,SOURCE!B:S,15,0)&amp;IF(lookups!$N$2-LEN(VLOOKUP(A62,SOURCE!B:S,15,0))&gt;=0,REPT(" ",lookups!$N$2-LEN(VLOOKUP(A62,SOURCE!B:S,15,0))),"")&amp;
TEXT(A62,"???0")&amp;IF(VLOOKUP(A62,SOURCE!B:S,16,0)="","","   "&amp;VLOOKUP(A62,SOURCE!B:S,16,0)
))))
)</f>
        <v>#define ITM_ENTRY                     57</v>
      </c>
    </row>
    <row r="63" spans="1:4">
      <c r="A63">
        <f t="shared" si="3"/>
        <v>58</v>
      </c>
      <c r="B63" t="str">
        <f>VLOOKUP(A63,SOURCE!B:S,15,0)</f>
        <v>ITM_SQUARE</v>
      </c>
      <c r="C63">
        <f>IF(
ISNUMBER(INDEX(SOURCE!B:B,MATCH(A63,SOURCE!B:B,0)+1)),
  VALUE(INDEX(SOURCE!B:B,MATCH(A63,SOURCE!B:B,0)+1)),
  "")</f>
        <v>59</v>
      </c>
      <c r="D63" s="5" t="str">
        <f>IF(A63&lt;&gt;INT(A63),B63,
IF(A63&lt;0,VLOOKUP(A63,lookups!A$1:B$25,2,0),
IF(ISNA(B63),"",
IF(OR(ISBLANK(A63),ISNA(B63),B63=0),
"",
"#define "&amp;
VLOOKUP(A63,SOURCE!B:S,15,0)&amp;IF(lookups!$N$2-LEN(VLOOKUP(A63,SOURCE!B:S,15,0))&gt;=0,REPT(" ",lookups!$N$2-LEN(VLOOKUP(A63,SOURCE!B:S,15,0))),"")&amp;
TEXT(A63,"???0")&amp;IF(VLOOKUP(A63,SOURCE!B:S,16,0)="","","   "&amp;VLOOKUP(A63,SOURCE!B:S,16,0)
))))
)</f>
        <v>#define ITM_SQUARE                    58</v>
      </c>
    </row>
    <row r="64" spans="1:4">
      <c r="A64">
        <f t="shared" si="3"/>
        <v>59</v>
      </c>
      <c r="B64" t="str">
        <f>VLOOKUP(A64,SOURCE!B:S,15,0)</f>
        <v>ITM_CUBE</v>
      </c>
      <c r="C64">
        <f>IF(
ISNUMBER(INDEX(SOURCE!B:B,MATCH(A64,SOURCE!B:B,0)+1)),
  VALUE(INDEX(SOURCE!B:B,MATCH(A64,SOURCE!B:B,0)+1)),
  "")</f>
        <v>60</v>
      </c>
      <c r="D64" s="5" t="str">
        <f>IF(A64&lt;&gt;INT(A64),B64,
IF(A64&lt;0,VLOOKUP(A64,lookups!A$1:B$25,2,0),
IF(ISNA(B64),"",
IF(OR(ISBLANK(A64),ISNA(B64),B64=0),
"",
"#define "&amp;
VLOOKUP(A64,SOURCE!B:S,15,0)&amp;IF(lookups!$N$2-LEN(VLOOKUP(A64,SOURCE!B:S,15,0))&gt;=0,REPT(" ",lookups!$N$2-LEN(VLOOKUP(A64,SOURCE!B:S,15,0))),"")&amp;
TEXT(A64,"???0")&amp;IF(VLOOKUP(A64,SOURCE!B:S,16,0)="","","   "&amp;VLOOKUP(A64,SOURCE!B:S,16,0)
))))
)</f>
        <v>#define ITM_CUBE                      59</v>
      </c>
    </row>
    <row r="65" spans="1:4">
      <c r="A65">
        <f t="shared" si="3"/>
        <v>60</v>
      </c>
      <c r="B65" t="str">
        <f>VLOOKUP(A65,SOURCE!B:S,15,0)</f>
        <v>ITM_YX</v>
      </c>
      <c r="C65">
        <f>IF(
ISNUMBER(INDEX(SOURCE!B:B,MATCH(A65,SOURCE!B:B,0)+1)),
  VALUE(INDEX(SOURCE!B:B,MATCH(A65,SOURCE!B:B,0)+1)),
  "")</f>
        <v>61</v>
      </c>
      <c r="D65" s="5" t="str">
        <f>IF(A65&lt;&gt;INT(A65),B65,
IF(A65&lt;0,VLOOKUP(A65,lookups!A$1:B$25,2,0),
IF(ISNA(B65),"",
IF(OR(ISBLANK(A65),ISNA(B65),B65=0),
"",
"#define "&amp;
VLOOKUP(A65,SOURCE!B:S,15,0)&amp;IF(lookups!$N$2-LEN(VLOOKUP(A65,SOURCE!B:S,15,0))&gt;=0,REPT(" ",lookups!$N$2-LEN(VLOOKUP(A65,SOURCE!B:S,15,0))),"")&amp;
TEXT(A65,"???0")&amp;IF(VLOOKUP(A65,SOURCE!B:S,16,0)="","","   "&amp;VLOOKUP(A65,SOURCE!B:S,16,0)
))))
)</f>
        <v>#define ITM_YX                        60</v>
      </c>
    </row>
    <row r="66" spans="1:4">
      <c r="A66">
        <f t="shared" si="3"/>
        <v>61</v>
      </c>
      <c r="B66" t="str">
        <f>VLOOKUP(A66,SOURCE!B:S,15,0)</f>
        <v>ITM_SQUAREROOTX</v>
      </c>
      <c r="C66">
        <f>IF(
ISNUMBER(INDEX(SOURCE!B:B,MATCH(A66,SOURCE!B:B,0)+1)),
  VALUE(INDEX(SOURCE!B:B,MATCH(A66,SOURCE!B:B,0)+1)),
  "")</f>
        <v>62</v>
      </c>
      <c r="D66" s="5" t="str">
        <f>IF(A66&lt;&gt;INT(A66),B66,
IF(A66&lt;0,VLOOKUP(A66,lookups!A$1:B$25,2,0),
IF(ISNA(B66),"",
IF(OR(ISBLANK(A66),ISNA(B66),B66=0),
"",
"#define "&amp;
VLOOKUP(A66,SOURCE!B:S,15,0)&amp;IF(lookups!$N$2-LEN(VLOOKUP(A66,SOURCE!B:S,15,0))&gt;=0,REPT(" ",lookups!$N$2-LEN(VLOOKUP(A66,SOURCE!B:S,15,0))),"")&amp;
TEXT(A66,"???0")&amp;IF(VLOOKUP(A66,SOURCE!B:S,16,0)="","","   "&amp;VLOOKUP(A66,SOURCE!B:S,16,0)
))))
)</f>
        <v>#define ITM_SQUAREROOTX               61</v>
      </c>
    </row>
    <row r="67" spans="1:4">
      <c r="A67">
        <f t="shared" si="3"/>
        <v>62</v>
      </c>
      <c r="B67" t="str">
        <f>VLOOKUP(A67,SOURCE!B:S,15,0)</f>
        <v>ITM_CUBEROOT</v>
      </c>
      <c r="C67">
        <f>IF(
ISNUMBER(INDEX(SOURCE!B:B,MATCH(A67,SOURCE!B:B,0)+1)),
  VALUE(INDEX(SOURCE!B:B,MATCH(A67,SOURCE!B:B,0)+1)),
  "")</f>
        <v>63</v>
      </c>
      <c r="D67" s="5" t="str">
        <f>IF(A67&lt;&gt;INT(A67),B67,
IF(A67&lt;0,VLOOKUP(A67,lookups!A$1:B$25,2,0),
IF(ISNA(B67),"",
IF(OR(ISBLANK(A67),ISNA(B67),B67=0),
"",
"#define "&amp;
VLOOKUP(A67,SOURCE!B:S,15,0)&amp;IF(lookups!$N$2-LEN(VLOOKUP(A67,SOURCE!B:S,15,0))&gt;=0,REPT(" ",lookups!$N$2-LEN(VLOOKUP(A67,SOURCE!B:S,15,0))),"")&amp;
TEXT(A67,"???0")&amp;IF(VLOOKUP(A67,SOURCE!B:S,16,0)="","","   "&amp;VLOOKUP(A67,SOURCE!B:S,16,0)
))))
)</f>
        <v>#define ITM_CUBEROOT                  62</v>
      </c>
    </row>
    <row r="68" spans="1:4">
      <c r="A68">
        <f t="shared" si="3"/>
        <v>63</v>
      </c>
      <c r="B68" t="str">
        <f>VLOOKUP(A68,SOURCE!B:S,15,0)</f>
        <v>ITM_XTHROOT</v>
      </c>
      <c r="C68">
        <f>IF(
ISNUMBER(INDEX(SOURCE!B:B,MATCH(A68,SOURCE!B:B,0)+1)),
  VALUE(INDEX(SOURCE!B:B,MATCH(A68,SOURCE!B:B,0)+1)),
  "")</f>
        <v>64</v>
      </c>
      <c r="D68" s="5" t="str">
        <f>IF(A68&lt;&gt;INT(A68),B68,
IF(A68&lt;0,VLOOKUP(A68,lookups!A$1:B$25,2,0),
IF(ISNA(B68),"",
IF(OR(ISBLANK(A68),ISNA(B68),B68=0),
"",
"#define "&amp;
VLOOKUP(A68,SOURCE!B:S,15,0)&amp;IF(lookups!$N$2-LEN(VLOOKUP(A68,SOURCE!B:S,15,0))&gt;=0,REPT(" ",lookups!$N$2-LEN(VLOOKUP(A68,SOURCE!B:S,15,0))),"")&amp;
TEXT(A68,"???0")&amp;IF(VLOOKUP(A68,SOURCE!B:S,16,0)="","","   "&amp;VLOOKUP(A68,SOURCE!B:S,16,0)
))))
)</f>
        <v>#define ITM_XTHROOT                   63</v>
      </c>
    </row>
    <row r="69" spans="1:4">
      <c r="A69">
        <f t="shared" si="3"/>
        <v>64</v>
      </c>
      <c r="B69" t="str">
        <f>VLOOKUP(A69,SOURCE!B:S,15,0)</f>
        <v>ITM_2X</v>
      </c>
      <c r="C69">
        <f>IF(
ISNUMBER(INDEX(SOURCE!B:B,MATCH(A69,SOURCE!B:B,0)+1)),
  VALUE(INDEX(SOURCE!B:B,MATCH(A69,SOURCE!B:B,0)+1)),
  "")</f>
        <v>65</v>
      </c>
      <c r="D69" s="5" t="str">
        <f>IF(A69&lt;&gt;INT(A69),B69,
IF(A69&lt;0,VLOOKUP(A69,lookups!A$1:B$25,2,0),
IF(ISNA(B69),"",
IF(OR(ISBLANK(A69),ISNA(B69),B69=0),
"",
"#define "&amp;
VLOOKUP(A69,SOURCE!B:S,15,0)&amp;IF(lookups!$N$2-LEN(VLOOKUP(A69,SOURCE!B:S,15,0))&gt;=0,REPT(" ",lookups!$N$2-LEN(VLOOKUP(A69,SOURCE!B:S,15,0))),"")&amp;
TEXT(A69,"???0")&amp;IF(VLOOKUP(A69,SOURCE!B:S,16,0)="","","   "&amp;VLOOKUP(A69,SOURCE!B:S,16,0)
))))
)</f>
        <v>#define ITM_2X                        64</v>
      </c>
    </row>
    <row r="70" spans="1:4">
      <c r="A70">
        <f t="shared" si="3"/>
        <v>65</v>
      </c>
      <c r="B70" t="str">
        <f>VLOOKUP(A70,SOURCE!B:S,15,0)</f>
        <v>ITM_EXP</v>
      </c>
      <c r="C70">
        <f>IF(
ISNUMBER(INDEX(SOURCE!B:B,MATCH(A70,SOURCE!B:B,0)+1)),
  VALUE(INDEX(SOURCE!B:B,MATCH(A70,SOURCE!B:B,0)+1)),
  "")</f>
        <v>66</v>
      </c>
      <c r="D70" s="5" t="str">
        <f>IF(A70&lt;&gt;INT(A70),B70,
IF(A70&lt;0,VLOOKUP(A70,lookups!A$1:B$25,2,0),
IF(ISNA(B70),"",
IF(OR(ISBLANK(A70),ISNA(B70),B70=0),
"",
"#define "&amp;
VLOOKUP(A70,SOURCE!B:S,15,0)&amp;IF(lookups!$N$2-LEN(VLOOKUP(A70,SOURCE!B:S,15,0))&gt;=0,REPT(" ",lookups!$N$2-LEN(VLOOKUP(A70,SOURCE!B:S,15,0))),"")&amp;
TEXT(A70,"???0")&amp;IF(VLOOKUP(A70,SOURCE!B:S,16,0)="","","   "&amp;VLOOKUP(A70,SOURCE!B:S,16,0)
))))
)</f>
        <v>#define ITM_EXP                       65</v>
      </c>
    </row>
    <row r="71" spans="1:4">
      <c r="A71">
        <f t="shared" si="3"/>
        <v>66</v>
      </c>
      <c r="B71" t="str">
        <f>VLOOKUP(A71,SOURCE!B:S,15,0)</f>
        <v>MNU_0066</v>
      </c>
      <c r="C71">
        <f>IF(
ISNUMBER(INDEX(SOURCE!B:B,MATCH(A71,SOURCE!B:B,0)+1)),
  VALUE(INDEX(SOURCE!B:B,MATCH(A71,SOURCE!B:B,0)+1)),
  "")</f>
        <v>67</v>
      </c>
      <c r="D71" s="5" t="str">
        <f>IF(A71&lt;&gt;INT(A71),B71,
IF(A71&lt;0,VLOOKUP(A71,lookups!A$1:B$25,2,0),
IF(ISNA(B71),"",
IF(OR(ISBLANK(A71),ISNA(B71),B71=0),
"",
"#define "&amp;
VLOOKUP(A71,SOURCE!B:S,15,0)&amp;IF(lookups!$N$2-LEN(VLOOKUP(A71,SOURCE!B:S,15,0))&gt;=0,REPT(" ",lookups!$N$2-LEN(VLOOKUP(A71,SOURCE!B:S,15,0))),"")&amp;
TEXT(A71,"???0")&amp;IF(VLOOKUP(A71,SOURCE!B:S,16,0)="","","   "&amp;VLOOKUP(A71,SOURCE!B:S,16,0)
))))
)</f>
        <v>#define MNU_0066                      66</v>
      </c>
    </row>
    <row r="72" spans="1:4">
      <c r="A72">
        <f t="shared" si="3"/>
        <v>67</v>
      </c>
      <c r="B72" t="str">
        <f>VLOOKUP(A72,SOURCE!B:S,15,0)</f>
        <v>ITM_10x</v>
      </c>
      <c r="C72">
        <f>IF(
ISNUMBER(INDEX(SOURCE!B:B,MATCH(A72,SOURCE!B:B,0)+1)),
  VALUE(INDEX(SOURCE!B:B,MATCH(A72,SOURCE!B:B,0)+1)),
  "")</f>
        <v>68</v>
      </c>
      <c r="D72" s="5" t="str">
        <f>IF(A72&lt;&gt;INT(A72),B72,
IF(A72&lt;0,VLOOKUP(A72,lookups!A$1:B$25,2,0),
IF(ISNA(B72),"",
IF(OR(ISBLANK(A72),ISNA(B72),B72=0),
"",
"#define "&amp;
VLOOKUP(A72,SOURCE!B:S,15,0)&amp;IF(lookups!$N$2-LEN(VLOOKUP(A72,SOURCE!B:S,15,0))&gt;=0,REPT(" ",lookups!$N$2-LEN(VLOOKUP(A72,SOURCE!B:S,15,0))),"")&amp;
TEXT(A72,"???0")&amp;IF(VLOOKUP(A72,SOURCE!B:S,16,0)="","","   "&amp;VLOOKUP(A72,SOURCE!B:S,16,0)
))))
)</f>
        <v>#define ITM_10x                       67</v>
      </c>
    </row>
    <row r="73" spans="1:4">
      <c r="A73">
        <f t="shared" ref="A73:A136" si="4">C72</f>
        <v>68</v>
      </c>
      <c r="B73" t="str">
        <f>VLOOKUP(A73,SOURCE!B:S,15,0)</f>
        <v>ITM_LOG2</v>
      </c>
      <c r="C73">
        <f>IF(
ISNUMBER(INDEX(SOURCE!B:B,MATCH(A73,SOURCE!B:B,0)+1)),
  VALUE(INDEX(SOURCE!B:B,MATCH(A73,SOURCE!B:B,0)+1)),
  "")</f>
        <v>69</v>
      </c>
      <c r="D73" s="5" t="str">
        <f>IF(A73&lt;&gt;INT(A73),B73,
IF(A73&lt;0,VLOOKUP(A73,lookups!A$1:B$25,2,0),
IF(ISNA(B73),"",
IF(OR(ISBLANK(A73),ISNA(B73),B73=0),
"",
"#define "&amp;
VLOOKUP(A73,SOURCE!B:S,15,0)&amp;IF(lookups!$N$2-LEN(VLOOKUP(A73,SOURCE!B:S,15,0))&gt;=0,REPT(" ",lookups!$N$2-LEN(VLOOKUP(A73,SOURCE!B:S,15,0))),"")&amp;
TEXT(A73,"???0")&amp;IF(VLOOKUP(A73,SOURCE!B:S,16,0)="","","   "&amp;VLOOKUP(A73,SOURCE!B:S,16,0)
))))
)</f>
        <v>#define ITM_LOG2                      68</v>
      </c>
    </row>
    <row r="74" spans="1:4">
      <c r="A74">
        <f t="shared" si="4"/>
        <v>69</v>
      </c>
      <c r="B74" t="str">
        <f>VLOOKUP(A74,SOURCE!B:S,15,0)</f>
        <v>ITM_LN</v>
      </c>
      <c r="C74">
        <f>IF(
ISNUMBER(INDEX(SOURCE!B:B,MATCH(A74,SOURCE!B:B,0)+1)),
  VALUE(INDEX(SOURCE!B:B,MATCH(A74,SOURCE!B:B,0)+1)),
  "")</f>
        <v>70</v>
      </c>
      <c r="D74" s="5" t="str">
        <f>IF(A74&lt;&gt;INT(A74),B74,
IF(A74&lt;0,VLOOKUP(A74,lookups!A$1:B$25,2,0),
IF(ISNA(B74),"",
IF(OR(ISBLANK(A74),ISNA(B74),B74=0),
"",
"#define "&amp;
VLOOKUP(A74,SOURCE!B:S,15,0)&amp;IF(lookups!$N$2-LEN(VLOOKUP(A74,SOURCE!B:S,15,0))&gt;=0,REPT(" ",lookups!$N$2-LEN(VLOOKUP(A74,SOURCE!B:S,15,0))),"")&amp;
TEXT(A74,"???0")&amp;IF(VLOOKUP(A74,SOURCE!B:S,16,0)="","","   "&amp;VLOOKUP(A74,SOURCE!B:S,16,0)
))))
)</f>
        <v>#define ITM_LN                        69</v>
      </c>
    </row>
    <row r="75" spans="1:4">
      <c r="A75">
        <f t="shared" si="4"/>
        <v>70</v>
      </c>
      <c r="B75" t="str">
        <f>VLOOKUP(A75,SOURCE!B:S,15,0)</f>
        <v>ITM_STOP</v>
      </c>
      <c r="C75">
        <f>IF(
ISNUMBER(INDEX(SOURCE!B:B,MATCH(A75,SOURCE!B:B,0)+1)),
  VALUE(INDEX(SOURCE!B:B,MATCH(A75,SOURCE!B:B,0)+1)),
  "")</f>
        <v>71</v>
      </c>
      <c r="D75" s="5" t="str">
        <f>IF(A75&lt;&gt;INT(A75),B75,
IF(A75&lt;0,VLOOKUP(A75,lookups!A$1:B$25,2,0),
IF(ISNA(B75),"",
IF(OR(ISBLANK(A75),ISNA(B75),B75=0),
"",
"#define "&amp;
VLOOKUP(A75,SOURCE!B:S,15,0)&amp;IF(lookups!$N$2-LEN(VLOOKUP(A75,SOURCE!B:S,15,0))&gt;=0,REPT(" ",lookups!$N$2-LEN(VLOOKUP(A75,SOURCE!B:S,15,0))),"")&amp;
TEXT(A75,"???0")&amp;IF(VLOOKUP(A75,SOURCE!B:S,16,0)="","","   "&amp;VLOOKUP(A75,SOURCE!B:S,16,0)
))))
)</f>
        <v>#define ITM_STOP                      70</v>
      </c>
    </row>
    <row r="76" spans="1:4">
      <c r="A76">
        <f t="shared" si="4"/>
        <v>71</v>
      </c>
      <c r="B76" t="str">
        <f>VLOOKUP(A76,SOURCE!B:S,15,0)</f>
        <v>ITM_LOG10</v>
      </c>
      <c r="C76">
        <f>IF(
ISNUMBER(INDEX(SOURCE!B:B,MATCH(A76,SOURCE!B:B,0)+1)),
  VALUE(INDEX(SOURCE!B:B,MATCH(A76,SOURCE!B:B,0)+1)),
  "")</f>
        <v>72</v>
      </c>
      <c r="D76" s="5" t="str">
        <f>IF(A76&lt;&gt;INT(A76),B76,
IF(A76&lt;0,VLOOKUP(A76,lookups!A$1:B$25,2,0),
IF(ISNA(B76),"",
IF(OR(ISBLANK(A76),ISNA(B76),B76=0),
"",
"#define "&amp;
VLOOKUP(A76,SOURCE!B:S,15,0)&amp;IF(lookups!$N$2-LEN(VLOOKUP(A76,SOURCE!B:S,15,0))&gt;=0,REPT(" ",lookups!$N$2-LEN(VLOOKUP(A76,SOURCE!B:S,15,0))),"")&amp;
TEXT(A76,"???0")&amp;IF(VLOOKUP(A76,SOURCE!B:S,16,0)="","","   "&amp;VLOOKUP(A76,SOURCE!B:S,16,0)
))))
)</f>
        <v>#define ITM_LOG10                     71</v>
      </c>
    </row>
    <row r="77" spans="1:4">
      <c r="A77">
        <f t="shared" si="4"/>
        <v>72</v>
      </c>
      <c r="B77" t="str">
        <f>VLOOKUP(A77,SOURCE!B:S,15,0)</f>
        <v>ITM_LOGXY</v>
      </c>
      <c r="C77">
        <f>IF(
ISNUMBER(INDEX(SOURCE!B:B,MATCH(A77,SOURCE!B:B,0)+1)),
  VALUE(INDEX(SOURCE!B:B,MATCH(A77,SOURCE!B:B,0)+1)),
  "")</f>
        <v>73</v>
      </c>
      <c r="D77" s="5" t="str">
        <f>IF(A77&lt;&gt;INT(A77),B77,
IF(A77&lt;0,VLOOKUP(A77,lookups!A$1:B$25,2,0),
IF(ISNA(B77),"",
IF(OR(ISBLANK(A77),ISNA(B77),B77=0),
"",
"#define "&amp;
VLOOKUP(A77,SOURCE!B:S,15,0)&amp;IF(lookups!$N$2-LEN(VLOOKUP(A77,SOURCE!B:S,15,0))&gt;=0,REPT(" ",lookups!$N$2-LEN(VLOOKUP(A77,SOURCE!B:S,15,0))),"")&amp;
TEXT(A77,"???0")&amp;IF(VLOOKUP(A77,SOURCE!B:S,16,0)="","","   "&amp;VLOOKUP(A77,SOURCE!B:S,16,0)
))))
)</f>
        <v>#define ITM_LOGXY                     72</v>
      </c>
    </row>
    <row r="78" spans="1:4">
      <c r="A78">
        <f t="shared" si="4"/>
        <v>73</v>
      </c>
      <c r="B78" t="str">
        <f>VLOOKUP(A78,SOURCE!B:S,15,0)</f>
        <v>ITM_1ONX</v>
      </c>
      <c r="C78">
        <f>IF(
ISNUMBER(INDEX(SOURCE!B:B,MATCH(A78,SOURCE!B:B,0)+1)),
  VALUE(INDEX(SOURCE!B:B,MATCH(A78,SOURCE!B:B,0)+1)),
  "")</f>
        <v>74</v>
      </c>
      <c r="D78" s="5" t="str">
        <f>IF(A78&lt;&gt;INT(A78),B78,
IF(A78&lt;0,VLOOKUP(A78,lookups!A$1:B$25,2,0),
IF(ISNA(B78),"",
IF(OR(ISBLANK(A78),ISNA(B78),B78=0),
"",
"#define "&amp;
VLOOKUP(A78,SOURCE!B:S,15,0)&amp;IF(lookups!$N$2-LEN(VLOOKUP(A78,SOURCE!B:S,15,0))&gt;=0,REPT(" ",lookups!$N$2-LEN(VLOOKUP(A78,SOURCE!B:S,15,0))),"")&amp;
TEXT(A78,"???0")&amp;IF(VLOOKUP(A78,SOURCE!B:S,16,0)="","","   "&amp;VLOOKUP(A78,SOURCE!B:S,16,0)
))))
)</f>
        <v>#define ITM_1ONX                      73</v>
      </c>
    </row>
    <row r="79" spans="1:4">
      <c r="A79">
        <f t="shared" si="4"/>
        <v>74</v>
      </c>
      <c r="B79" t="str">
        <f>VLOOKUP(A79,SOURCE!B:S,15,0)</f>
        <v>ITM_cos</v>
      </c>
      <c r="C79">
        <f>IF(
ISNUMBER(INDEX(SOURCE!B:B,MATCH(A79,SOURCE!B:B,0)+1)),
  VALUE(INDEX(SOURCE!B:B,MATCH(A79,SOURCE!B:B,0)+1)),
  "")</f>
        <v>75</v>
      </c>
      <c r="D79" s="5" t="str">
        <f>IF(A79&lt;&gt;INT(A79),B79,
IF(A79&lt;0,VLOOKUP(A79,lookups!A$1:B$25,2,0),
IF(ISNA(B79),"",
IF(OR(ISBLANK(A79),ISNA(B79),B79=0),
"",
"#define "&amp;
VLOOKUP(A79,SOURCE!B:S,15,0)&amp;IF(lookups!$N$2-LEN(VLOOKUP(A79,SOURCE!B:S,15,0))&gt;=0,REPT(" ",lookups!$N$2-LEN(VLOOKUP(A79,SOURCE!B:S,15,0))),"")&amp;
TEXT(A79,"???0")&amp;IF(VLOOKUP(A79,SOURCE!B:S,16,0)="","","   "&amp;VLOOKUP(A79,SOURCE!B:S,16,0)
))))
)</f>
        <v>#define ITM_cos                       74</v>
      </c>
    </row>
    <row r="80" spans="1:4">
      <c r="A80">
        <f t="shared" si="4"/>
        <v>75</v>
      </c>
      <c r="B80" t="str">
        <f>VLOOKUP(A80,SOURCE!B:S,15,0)</f>
        <v>ITM_cosh</v>
      </c>
      <c r="C80">
        <f>IF(
ISNUMBER(INDEX(SOURCE!B:B,MATCH(A80,SOURCE!B:B,0)+1)),
  VALUE(INDEX(SOURCE!B:B,MATCH(A80,SOURCE!B:B,0)+1)),
  "")</f>
        <v>76</v>
      </c>
      <c r="D80" s="5" t="str">
        <f>IF(A80&lt;&gt;INT(A80),B80,
IF(A80&lt;0,VLOOKUP(A80,lookups!A$1:B$25,2,0),
IF(ISNA(B80),"",
IF(OR(ISBLANK(A80),ISNA(B80),B80=0),
"",
"#define "&amp;
VLOOKUP(A80,SOURCE!B:S,15,0)&amp;IF(lookups!$N$2-LEN(VLOOKUP(A80,SOURCE!B:S,15,0))&gt;=0,REPT(" ",lookups!$N$2-LEN(VLOOKUP(A80,SOURCE!B:S,15,0))),"")&amp;
TEXT(A80,"???0")&amp;IF(VLOOKUP(A80,SOURCE!B:S,16,0)="","","   "&amp;VLOOKUP(A80,SOURCE!B:S,16,0)
))))
)</f>
        <v>#define ITM_cosh                      75</v>
      </c>
    </row>
    <row r="81" spans="1:4">
      <c r="A81">
        <f t="shared" si="4"/>
        <v>76</v>
      </c>
      <c r="B81" t="str">
        <f>VLOOKUP(A81,SOURCE!B:S,15,0)</f>
        <v>ITM_sin</v>
      </c>
      <c r="C81">
        <f>IF(
ISNUMBER(INDEX(SOURCE!B:B,MATCH(A81,SOURCE!B:B,0)+1)),
  VALUE(INDEX(SOURCE!B:B,MATCH(A81,SOURCE!B:B,0)+1)),
  "")</f>
        <v>77</v>
      </c>
      <c r="D81" s="5" t="str">
        <f>IF(A81&lt;&gt;INT(A81),B81,
IF(A81&lt;0,VLOOKUP(A81,lookups!A$1:B$25,2,0),
IF(ISNA(B81),"",
IF(OR(ISBLANK(A81),ISNA(B81),B81=0),
"",
"#define "&amp;
VLOOKUP(A81,SOURCE!B:S,15,0)&amp;IF(lookups!$N$2-LEN(VLOOKUP(A81,SOURCE!B:S,15,0))&gt;=0,REPT(" ",lookups!$N$2-LEN(VLOOKUP(A81,SOURCE!B:S,15,0))),"")&amp;
TEXT(A81,"???0")&amp;IF(VLOOKUP(A81,SOURCE!B:S,16,0)="","","   "&amp;VLOOKUP(A81,SOURCE!B:S,16,0)
))))
)</f>
        <v>#define ITM_sin                       76</v>
      </c>
    </row>
    <row r="82" spans="1:4">
      <c r="A82">
        <f t="shared" si="4"/>
        <v>77</v>
      </c>
      <c r="B82" t="str">
        <f>VLOOKUP(A82,SOURCE!B:S,15,0)</f>
        <v>ITM_KEYQ</v>
      </c>
      <c r="C82">
        <f>IF(
ISNUMBER(INDEX(SOURCE!B:B,MATCH(A82,SOURCE!B:B,0)+1)),
  VALUE(INDEX(SOURCE!B:B,MATCH(A82,SOURCE!B:B,0)+1)),
  "")</f>
        <v>78</v>
      </c>
      <c r="D82" s="5" t="str">
        <f>IF(A82&lt;&gt;INT(A82),B82,
IF(A82&lt;0,VLOOKUP(A82,lookups!A$1:B$25,2,0),
IF(ISNA(B82),"",
IF(OR(ISBLANK(A82),ISNA(B82),B82=0),
"",
"#define "&amp;
VLOOKUP(A82,SOURCE!B:S,15,0)&amp;IF(lookups!$N$2-LEN(VLOOKUP(A82,SOURCE!B:S,15,0))&gt;=0,REPT(" ",lookups!$N$2-LEN(VLOOKUP(A82,SOURCE!B:S,15,0))),"")&amp;
TEXT(A82,"???0")&amp;IF(VLOOKUP(A82,SOURCE!B:S,16,0)="","","   "&amp;VLOOKUP(A82,SOURCE!B:S,16,0)
))))
)</f>
        <v>#define ITM_KEYQ                      77</v>
      </c>
    </row>
    <row r="83" spans="1:4">
      <c r="A83">
        <f t="shared" si="4"/>
        <v>78</v>
      </c>
      <c r="B83" t="str">
        <f>VLOOKUP(A83,SOURCE!B:S,15,0)</f>
        <v>ITM_sinh</v>
      </c>
      <c r="C83">
        <f>IF(
ISNUMBER(INDEX(SOURCE!B:B,MATCH(A83,SOURCE!B:B,0)+1)),
  VALUE(INDEX(SOURCE!B:B,MATCH(A83,SOURCE!B:B,0)+1)),
  "")</f>
        <v>79</v>
      </c>
      <c r="D83" s="5" t="str">
        <f>IF(A83&lt;&gt;INT(A83),B83,
IF(A83&lt;0,VLOOKUP(A83,lookups!A$1:B$25,2,0),
IF(ISNA(B83),"",
IF(OR(ISBLANK(A83),ISNA(B83),B83=0),
"",
"#define "&amp;
VLOOKUP(A83,SOURCE!B:S,15,0)&amp;IF(lookups!$N$2-LEN(VLOOKUP(A83,SOURCE!B:S,15,0))&gt;=0,REPT(" ",lookups!$N$2-LEN(VLOOKUP(A83,SOURCE!B:S,15,0))),"")&amp;
TEXT(A83,"???0")&amp;IF(VLOOKUP(A83,SOURCE!B:S,16,0)="","","   "&amp;VLOOKUP(A83,SOURCE!B:S,16,0)
))))
)</f>
        <v>#define ITM_sinh                      78</v>
      </c>
    </row>
    <row r="84" spans="1:4">
      <c r="A84">
        <f t="shared" si="4"/>
        <v>79</v>
      </c>
      <c r="B84" t="str">
        <f>VLOOKUP(A84,SOURCE!B:S,15,0)</f>
        <v>ITM_tan</v>
      </c>
      <c r="C84">
        <f>IF(
ISNUMBER(INDEX(SOURCE!B:B,MATCH(A84,SOURCE!B:B,0)+1)),
  VALUE(INDEX(SOURCE!B:B,MATCH(A84,SOURCE!B:B,0)+1)),
  "")</f>
        <v>80</v>
      </c>
      <c r="D84" s="5" t="str">
        <f>IF(A84&lt;&gt;INT(A84),B84,
IF(A84&lt;0,VLOOKUP(A84,lookups!A$1:B$25,2,0),
IF(ISNA(B84),"",
IF(OR(ISBLANK(A84),ISNA(B84),B84=0),
"",
"#define "&amp;
VLOOKUP(A84,SOURCE!B:S,15,0)&amp;IF(lookups!$N$2-LEN(VLOOKUP(A84,SOURCE!B:S,15,0))&gt;=0,REPT(" ",lookups!$N$2-LEN(VLOOKUP(A84,SOURCE!B:S,15,0))),"")&amp;
TEXT(A84,"???0")&amp;IF(VLOOKUP(A84,SOURCE!B:S,16,0)="","","   "&amp;VLOOKUP(A84,SOURCE!B:S,16,0)
))))
)</f>
        <v>#define ITM_tan                       79</v>
      </c>
    </row>
    <row r="85" spans="1:4">
      <c r="A85">
        <f t="shared" si="4"/>
        <v>80</v>
      </c>
      <c r="B85" t="str">
        <f>VLOOKUP(A85,SOURCE!B:S,15,0)</f>
        <v>ITM_tanh</v>
      </c>
      <c r="C85">
        <f>IF(
ISNUMBER(INDEX(SOURCE!B:B,MATCH(A85,SOURCE!B:B,0)+1)),
  VALUE(INDEX(SOURCE!B:B,MATCH(A85,SOURCE!B:B,0)+1)),
  "")</f>
        <v>81</v>
      </c>
      <c r="D85" s="5" t="str">
        <f>IF(A85&lt;&gt;INT(A85),B85,
IF(A85&lt;0,VLOOKUP(A85,lookups!A$1:B$25,2,0),
IF(ISNA(B85),"",
IF(OR(ISBLANK(A85),ISNA(B85),B85=0),
"",
"#define "&amp;
VLOOKUP(A85,SOURCE!B:S,15,0)&amp;IF(lookups!$N$2-LEN(VLOOKUP(A85,SOURCE!B:S,15,0))&gt;=0,REPT(" ",lookups!$N$2-LEN(VLOOKUP(A85,SOURCE!B:S,15,0))),"")&amp;
TEXT(A85,"???0")&amp;IF(VLOOKUP(A85,SOURCE!B:S,16,0)="","","   "&amp;VLOOKUP(A85,SOURCE!B:S,16,0)
))))
)</f>
        <v>#define ITM_tanh                      80</v>
      </c>
    </row>
    <row r="86" spans="1:4">
      <c r="A86">
        <f t="shared" si="4"/>
        <v>81</v>
      </c>
      <c r="B86" t="str">
        <f>VLOOKUP(A86,SOURCE!B:S,15,0)</f>
        <v>ITM_arccos</v>
      </c>
      <c r="C86">
        <f>IF(
ISNUMBER(INDEX(SOURCE!B:B,MATCH(A86,SOURCE!B:B,0)+1)),
  VALUE(INDEX(SOURCE!B:B,MATCH(A86,SOURCE!B:B,0)+1)),
  "")</f>
        <v>82</v>
      </c>
      <c r="D86" s="5" t="str">
        <f>IF(A86&lt;&gt;INT(A86),B86,
IF(A86&lt;0,VLOOKUP(A86,lookups!A$1:B$25,2,0),
IF(ISNA(B86),"",
IF(OR(ISBLANK(A86),ISNA(B86),B86=0),
"",
"#define "&amp;
VLOOKUP(A86,SOURCE!B:S,15,0)&amp;IF(lookups!$N$2-LEN(VLOOKUP(A86,SOURCE!B:S,15,0))&gt;=0,REPT(" ",lookups!$N$2-LEN(VLOOKUP(A86,SOURCE!B:S,15,0))),"")&amp;
TEXT(A86,"???0")&amp;IF(VLOOKUP(A86,SOURCE!B:S,16,0)="","","   "&amp;VLOOKUP(A86,SOURCE!B:S,16,0)
))))
)</f>
        <v>#define ITM_arccos                    81</v>
      </c>
    </row>
    <row r="87" spans="1:4">
      <c r="A87">
        <f t="shared" si="4"/>
        <v>82</v>
      </c>
      <c r="B87" t="str">
        <f>VLOOKUP(A87,SOURCE!B:S,15,0)</f>
        <v>ITM_arcosh</v>
      </c>
      <c r="C87">
        <f>IF(
ISNUMBER(INDEX(SOURCE!B:B,MATCH(A87,SOURCE!B:B,0)+1)),
  VALUE(INDEX(SOURCE!B:B,MATCH(A87,SOURCE!B:B,0)+1)),
  "")</f>
        <v>83</v>
      </c>
      <c r="D87" s="5" t="str">
        <f>IF(A87&lt;&gt;INT(A87),B87,
IF(A87&lt;0,VLOOKUP(A87,lookups!A$1:B$25,2,0),
IF(ISNA(B87),"",
IF(OR(ISBLANK(A87),ISNA(B87),B87=0),
"",
"#define "&amp;
VLOOKUP(A87,SOURCE!B:S,15,0)&amp;IF(lookups!$N$2-LEN(VLOOKUP(A87,SOURCE!B:S,15,0))&gt;=0,REPT(" ",lookups!$N$2-LEN(VLOOKUP(A87,SOURCE!B:S,15,0))),"")&amp;
TEXT(A87,"???0")&amp;IF(VLOOKUP(A87,SOURCE!B:S,16,0)="","","   "&amp;VLOOKUP(A87,SOURCE!B:S,16,0)
))))
)</f>
        <v>#define ITM_arcosh                    82</v>
      </c>
    </row>
    <row r="88" spans="1:4">
      <c r="A88">
        <f t="shared" si="4"/>
        <v>83</v>
      </c>
      <c r="B88" t="str">
        <f>VLOOKUP(A88,SOURCE!B:S,15,0)</f>
        <v>ITM_arcsin</v>
      </c>
      <c r="C88">
        <f>IF(
ISNUMBER(INDEX(SOURCE!B:B,MATCH(A88,SOURCE!B:B,0)+1)),
  VALUE(INDEX(SOURCE!B:B,MATCH(A88,SOURCE!B:B,0)+1)),
  "")</f>
        <v>84</v>
      </c>
      <c r="D88" s="5" t="str">
        <f>IF(A88&lt;&gt;INT(A88),B88,
IF(A88&lt;0,VLOOKUP(A88,lookups!A$1:B$25,2,0),
IF(ISNA(B88),"",
IF(OR(ISBLANK(A88),ISNA(B88),B88=0),
"",
"#define "&amp;
VLOOKUP(A88,SOURCE!B:S,15,0)&amp;IF(lookups!$N$2-LEN(VLOOKUP(A88,SOURCE!B:S,15,0))&gt;=0,REPT(" ",lookups!$N$2-LEN(VLOOKUP(A88,SOURCE!B:S,15,0))),"")&amp;
TEXT(A88,"???0")&amp;IF(VLOOKUP(A88,SOURCE!B:S,16,0)="","","   "&amp;VLOOKUP(A88,SOURCE!B:S,16,0)
))))
)</f>
        <v>#define ITM_arcsin                    83</v>
      </c>
    </row>
    <row r="89" spans="1:4">
      <c r="A89">
        <f t="shared" si="4"/>
        <v>84</v>
      </c>
      <c r="B89" t="str">
        <f>VLOOKUP(A89,SOURCE!B:S,15,0)</f>
        <v>ITM_arsinh</v>
      </c>
      <c r="C89">
        <f>IF(
ISNUMBER(INDEX(SOURCE!B:B,MATCH(A89,SOURCE!B:B,0)+1)),
  VALUE(INDEX(SOURCE!B:B,MATCH(A89,SOURCE!B:B,0)+1)),
  "")</f>
        <v>85</v>
      </c>
      <c r="D89" s="5" t="str">
        <f>IF(A89&lt;&gt;INT(A89),B89,
IF(A89&lt;0,VLOOKUP(A89,lookups!A$1:B$25,2,0),
IF(ISNA(B89),"",
IF(OR(ISBLANK(A89),ISNA(B89),B89=0),
"",
"#define "&amp;
VLOOKUP(A89,SOURCE!B:S,15,0)&amp;IF(lookups!$N$2-LEN(VLOOKUP(A89,SOURCE!B:S,15,0))&gt;=0,REPT(" ",lookups!$N$2-LEN(VLOOKUP(A89,SOURCE!B:S,15,0))),"")&amp;
TEXT(A89,"???0")&amp;IF(VLOOKUP(A89,SOURCE!B:S,16,0)="","","   "&amp;VLOOKUP(A89,SOURCE!B:S,16,0)
))))
)</f>
        <v>#define ITM_arsinh                    84</v>
      </c>
    </row>
    <row r="90" spans="1:4">
      <c r="A90">
        <f t="shared" si="4"/>
        <v>85</v>
      </c>
      <c r="B90" t="str">
        <f>VLOOKUP(A90,SOURCE!B:S,15,0)</f>
        <v>ITM_arctan</v>
      </c>
      <c r="C90">
        <f>IF(
ISNUMBER(INDEX(SOURCE!B:B,MATCH(A90,SOURCE!B:B,0)+1)),
  VALUE(INDEX(SOURCE!B:B,MATCH(A90,SOURCE!B:B,0)+1)),
  "")</f>
        <v>86</v>
      </c>
      <c r="D90" s="5" t="str">
        <f>IF(A90&lt;&gt;INT(A90),B90,
IF(A90&lt;0,VLOOKUP(A90,lookups!A$1:B$25,2,0),
IF(ISNA(B90),"",
IF(OR(ISBLANK(A90),ISNA(B90),B90=0),
"",
"#define "&amp;
VLOOKUP(A90,SOURCE!B:S,15,0)&amp;IF(lookups!$N$2-LEN(VLOOKUP(A90,SOURCE!B:S,15,0))&gt;=0,REPT(" ",lookups!$N$2-LEN(VLOOKUP(A90,SOURCE!B:S,15,0))),"")&amp;
TEXT(A90,"???0")&amp;IF(VLOOKUP(A90,SOURCE!B:S,16,0)="","","   "&amp;VLOOKUP(A90,SOURCE!B:S,16,0)
))))
)</f>
        <v>#define ITM_arctan                    85</v>
      </c>
    </row>
    <row r="91" spans="1:4">
      <c r="A91">
        <f t="shared" si="4"/>
        <v>86</v>
      </c>
      <c r="B91" t="str">
        <f>VLOOKUP(A91,SOURCE!B:S,15,0)</f>
        <v>ITM_artanh</v>
      </c>
      <c r="C91">
        <f>IF(
ISNUMBER(INDEX(SOURCE!B:B,MATCH(A91,SOURCE!B:B,0)+1)),
  VALUE(INDEX(SOURCE!B:B,MATCH(A91,SOURCE!B:B,0)+1)),
  "")</f>
        <v>87</v>
      </c>
      <c r="D91" s="5" t="str">
        <f>IF(A91&lt;&gt;INT(A91),B91,
IF(A91&lt;0,VLOOKUP(A91,lookups!A$1:B$25,2,0),
IF(ISNA(B91),"",
IF(OR(ISBLANK(A91),ISNA(B91),B91=0),
"",
"#define "&amp;
VLOOKUP(A91,SOURCE!B:S,15,0)&amp;IF(lookups!$N$2-LEN(VLOOKUP(A91,SOURCE!B:S,15,0))&gt;=0,REPT(" ",lookups!$N$2-LEN(VLOOKUP(A91,SOURCE!B:S,15,0))),"")&amp;
TEXT(A91,"???0")&amp;IF(VLOOKUP(A91,SOURCE!B:S,16,0)="","","   "&amp;VLOOKUP(A91,SOURCE!B:S,16,0)
))))
)</f>
        <v>#define ITM_artanh                    86</v>
      </c>
    </row>
    <row r="92" spans="1:4">
      <c r="A92">
        <f t="shared" si="4"/>
        <v>87</v>
      </c>
      <c r="B92" t="str">
        <f>VLOOKUP(A92,SOURCE!B:S,15,0)</f>
        <v>ITM_CEIL</v>
      </c>
      <c r="C92">
        <f>IF(
ISNUMBER(INDEX(SOURCE!B:B,MATCH(A92,SOURCE!B:B,0)+1)),
  VALUE(INDEX(SOURCE!B:B,MATCH(A92,SOURCE!B:B,0)+1)),
  "")</f>
        <v>88</v>
      </c>
      <c r="D92" s="5" t="str">
        <f>IF(A92&lt;&gt;INT(A92),B92,
IF(A92&lt;0,VLOOKUP(A92,lookups!A$1:B$25,2,0),
IF(ISNA(B92),"",
IF(OR(ISBLANK(A92),ISNA(B92),B92=0),
"",
"#define "&amp;
VLOOKUP(A92,SOURCE!B:S,15,0)&amp;IF(lookups!$N$2-LEN(VLOOKUP(A92,SOURCE!B:S,15,0))&gt;=0,REPT(" ",lookups!$N$2-LEN(VLOOKUP(A92,SOURCE!B:S,15,0))),"")&amp;
TEXT(A92,"???0")&amp;IF(VLOOKUP(A92,SOURCE!B:S,16,0)="","","   "&amp;VLOOKUP(A92,SOURCE!B:S,16,0)
))))
)</f>
        <v>#define ITM_CEIL                      87</v>
      </c>
    </row>
    <row r="93" spans="1:4">
      <c r="A93">
        <f t="shared" si="4"/>
        <v>88</v>
      </c>
      <c r="B93" t="str">
        <f>VLOOKUP(A93,SOURCE!B:S,15,0)</f>
        <v>ITM_FLOOR</v>
      </c>
      <c r="C93">
        <f>IF(
ISNUMBER(INDEX(SOURCE!B:B,MATCH(A93,SOURCE!B:B,0)+1)),
  VALUE(INDEX(SOURCE!B:B,MATCH(A93,SOURCE!B:B,0)+1)),
  "")</f>
        <v>89</v>
      </c>
      <c r="D93" s="5" t="str">
        <f>IF(A93&lt;&gt;INT(A93),B93,
IF(A93&lt;0,VLOOKUP(A93,lookups!A$1:B$25,2,0),
IF(ISNA(B93),"",
IF(OR(ISBLANK(A93),ISNA(B93),B93=0),
"",
"#define "&amp;
VLOOKUP(A93,SOURCE!B:S,15,0)&amp;IF(lookups!$N$2-LEN(VLOOKUP(A93,SOURCE!B:S,15,0))&gt;=0,REPT(" ",lookups!$N$2-LEN(VLOOKUP(A93,SOURCE!B:S,15,0))),"")&amp;
TEXT(A93,"???0")&amp;IF(VLOOKUP(A93,SOURCE!B:S,16,0)="","","   "&amp;VLOOKUP(A93,SOURCE!B:S,16,0)
))))
)</f>
        <v>#define ITM_FLOOR                     88</v>
      </c>
    </row>
    <row r="94" spans="1:4">
      <c r="A94">
        <f t="shared" si="4"/>
        <v>89</v>
      </c>
      <c r="B94" t="str">
        <f>VLOOKUP(A94,SOURCE!B:S,15,0)</f>
        <v>ITM_GCD</v>
      </c>
      <c r="C94">
        <f>IF(
ISNUMBER(INDEX(SOURCE!B:B,MATCH(A94,SOURCE!B:B,0)+1)),
  VALUE(INDEX(SOURCE!B:B,MATCH(A94,SOURCE!B:B,0)+1)),
  "")</f>
        <v>90</v>
      </c>
      <c r="D94" s="5" t="str">
        <f>IF(A94&lt;&gt;INT(A94),B94,
IF(A94&lt;0,VLOOKUP(A94,lookups!A$1:B$25,2,0),
IF(ISNA(B94),"",
IF(OR(ISBLANK(A94),ISNA(B94),B94=0),
"",
"#define "&amp;
VLOOKUP(A94,SOURCE!B:S,15,0)&amp;IF(lookups!$N$2-LEN(VLOOKUP(A94,SOURCE!B:S,15,0))&gt;=0,REPT(" ",lookups!$N$2-LEN(VLOOKUP(A94,SOURCE!B:S,15,0))),"")&amp;
TEXT(A94,"???0")&amp;IF(VLOOKUP(A94,SOURCE!B:S,16,0)="","","   "&amp;VLOOKUP(A94,SOURCE!B:S,16,0)
))))
)</f>
        <v>#define ITM_GCD                       89</v>
      </c>
    </row>
    <row r="95" spans="1:4">
      <c r="A95">
        <f t="shared" si="4"/>
        <v>90</v>
      </c>
      <c r="B95" t="str">
        <f>VLOOKUP(A95,SOURCE!B:S,15,0)</f>
        <v>ITM_LCM</v>
      </c>
      <c r="C95">
        <f>IF(
ISNUMBER(INDEX(SOURCE!B:B,MATCH(A95,SOURCE!B:B,0)+1)),
  VALUE(INDEX(SOURCE!B:B,MATCH(A95,SOURCE!B:B,0)+1)),
  "")</f>
        <v>91</v>
      </c>
      <c r="D95" s="5" t="str">
        <f>IF(A95&lt;&gt;INT(A95),B95,
IF(A95&lt;0,VLOOKUP(A95,lookups!A$1:B$25,2,0),
IF(ISNA(B95),"",
IF(OR(ISBLANK(A95),ISNA(B95),B95=0),
"",
"#define "&amp;
VLOOKUP(A95,SOURCE!B:S,15,0)&amp;IF(lookups!$N$2-LEN(VLOOKUP(A95,SOURCE!B:S,15,0))&gt;=0,REPT(" ",lookups!$N$2-LEN(VLOOKUP(A95,SOURCE!B:S,15,0))),"")&amp;
TEXT(A95,"???0")&amp;IF(VLOOKUP(A95,SOURCE!B:S,16,0)="","","   "&amp;VLOOKUP(A95,SOURCE!B:S,16,0)
))))
)</f>
        <v>#define ITM_LCM                       90</v>
      </c>
    </row>
    <row r="96" spans="1:4">
      <c r="A96">
        <f t="shared" si="4"/>
        <v>91</v>
      </c>
      <c r="B96" t="str">
        <f>VLOOKUP(A96,SOURCE!B:S,15,0)</f>
        <v>ITM_DEC</v>
      </c>
      <c r="C96">
        <f>IF(
ISNUMBER(INDEX(SOURCE!B:B,MATCH(A96,SOURCE!B:B,0)+1)),
  VALUE(INDEX(SOURCE!B:B,MATCH(A96,SOURCE!B:B,0)+1)),
  "")</f>
        <v>92</v>
      </c>
      <c r="D96" s="5" t="str">
        <f>IF(A96&lt;&gt;INT(A96),B96,
IF(A96&lt;0,VLOOKUP(A96,lookups!A$1:B$25,2,0),
IF(ISNA(B96),"",
IF(OR(ISBLANK(A96),ISNA(B96),B96=0),
"",
"#define "&amp;
VLOOKUP(A96,SOURCE!B:S,15,0)&amp;IF(lookups!$N$2-LEN(VLOOKUP(A96,SOURCE!B:S,15,0))&gt;=0,REPT(" ",lookups!$N$2-LEN(VLOOKUP(A96,SOURCE!B:S,15,0))),"")&amp;
TEXT(A96,"???0")&amp;IF(VLOOKUP(A96,SOURCE!B:S,16,0)="","","   "&amp;VLOOKUP(A96,SOURCE!B:S,16,0)
))))
)</f>
        <v>#define ITM_DEC                       91</v>
      </c>
    </row>
    <row r="97" spans="1:4">
      <c r="A97">
        <f t="shared" si="4"/>
        <v>92</v>
      </c>
      <c r="B97" t="str">
        <f>VLOOKUP(A97,SOURCE!B:S,15,0)</f>
        <v>ITM_INC</v>
      </c>
      <c r="C97">
        <f>IF(
ISNUMBER(INDEX(SOURCE!B:B,MATCH(A97,SOURCE!B:B,0)+1)),
  VALUE(INDEX(SOURCE!B:B,MATCH(A97,SOURCE!B:B,0)+1)),
  "")</f>
        <v>93</v>
      </c>
      <c r="D97" s="5" t="str">
        <f>IF(A97&lt;&gt;INT(A97),B97,
IF(A97&lt;0,VLOOKUP(A97,lookups!A$1:B$25,2,0),
IF(ISNA(B97),"",
IF(OR(ISBLANK(A97),ISNA(B97),B97=0),
"",
"#define "&amp;
VLOOKUP(A97,SOURCE!B:S,15,0)&amp;IF(lookups!$N$2-LEN(VLOOKUP(A97,SOURCE!B:S,15,0))&gt;=0,REPT(" ",lookups!$N$2-LEN(VLOOKUP(A97,SOURCE!B:S,15,0))),"")&amp;
TEXT(A97,"???0")&amp;IF(VLOOKUP(A97,SOURCE!B:S,16,0)="","","   "&amp;VLOOKUP(A97,SOURCE!B:S,16,0)
))))
)</f>
        <v>#define ITM_INC                       92</v>
      </c>
    </row>
    <row r="98" spans="1:4">
      <c r="A98">
        <f t="shared" si="4"/>
        <v>93</v>
      </c>
      <c r="B98" t="str">
        <f>VLOOKUP(A98,SOURCE!B:S,15,0)</f>
        <v>ITM_IP</v>
      </c>
      <c r="C98">
        <f>IF(
ISNUMBER(INDEX(SOURCE!B:B,MATCH(A98,SOURCE!B:B,0)+1)),
  VALUE(INDEX(SOURCE!B:B,MATCH(A98,SOURCE!B:B,0)+1)),
  "")</f>
        <v>94</v>
      </c>
      <c r="D98" s="5" t="str">
        <f>IF(A98&lt;&gt;INT(A98),B98,
IF(A98&lt;0,VLOOKUP(A98,lookups!A$1:B$25,2,0),
IF(ISNA(B98),"",
IF(OR(ISBLANK(A98),ISNA(B98),B98=0),
"",
"#define "&amp;
VLOOKUP(A98,SOURCE!B:S,15,0)&amp;IF(lookups!$N$2-LEN(VLOOKUP(A98,SOURCE!B:S,15,0))&gt;=0,REPT(" ",lookups!$N$2-LEN(VLOOKUP(A98,SOURCE!B:S,15,0))),"")&amp;
TEXT(A98,"???0")&amp;IF(VLOOKUP(A98,SOURCE!B:S,16,0)="","","   "&amp;VLOOKUP(A98,SOURCE!B:S,16,0)
))))
)</f>
        <v>#define ITM_IP                        93</v>
      </c>
    </row>
    <row r="99" spans="1:4">
      <c r="A99">
        <f t="shared" si="4"/>
        <v>94</v>
      </c>
      <c r="B99" t="str">
        <f>VLOOKUP(A99,SOURCE!B:S,15,0)</f>
        <v>ITM_FP</v>
      </c>
      <c r="C99">
        <f>IF(
ISNUMBER(INDEX(SOURCE!B:B,MATCH(A99,SOURCE!B:B,0)+1)),
  VALUE(INDEX(SOURCE!B:B,MATCH(A99,SOURCE!B:B,0)+1)),
  "")</f>
        <v>95</v>
      </c>
      <c r="D99" s="5" t="str">
        <f>IF(A99&lt;&gt;INT(A99),B99,
IF(A99&lt;0,VLOOKUP(A99,lookups!A$1:B$25,2,0),
IF(ISNA(B99),"",
IF(OR(ISBLANK(A99),ISNA(B99),B99=0),
"",
"#define "&amp;
VLOOKUP(A99,SOURCE!B:S,15,0)&amp;IF(lookups!$N$2-LEN(VLOOKUP(A99,SOURCE!B:S,15,0))&gt;=0,REPT(" ",lookups!$N$2-LEN(VLOOKUP(A99,SOURCE!B:S,15,0))),"")&amp;
TEXT(A99,"???0")&amp;IF(VLOOKUP(A99,SOURCE!B:S,16,0)="","","   "&amp;VLOOKUP(A99,SOURCE!B:S,16,0)
))))
)</f>
        <v>#define ITM_FP                        94</v>
      </c>
    </row>
    <row r="100" spans="1:4">
      <c r="A100">
        <f t="shared" si="4"/>
        <v>95</v>
      </c>
      <c r="B100" t="str">
        <f>VLOOKUP(A100,SOURCE!B:S,15,0)</f>
        <v>ITM_ADD</v>
      </c>
      <c r="C100">
        <f>IF(
ISNUMBER(INDEX(SOURCE!B:B,MATCH(A100,SOURCE!B:B,0)+1)),
  VALUE(INDEX(SOURCE!B:B,MATCH(A100,SOURCE!B:B,0)+1)),
  "")</f>
        <v>96</v>
      </c>
      <c r="D100" s="5" t="str">
        <f>IF(A100&lt;&gt;INT(A100),B100,
IF(A100&lt;0,VLOOKUP(A100,lookups!A$1:B$25,2,0),
IF(ISNA(B100),"",
IF(OR(ISBLANK(A100),ISNA(B100),B100=0),
"",
"#define "&amp;
VLOOKUP(A100,SOURCE!B:S,15,0)&amp;IF(lookups!$N$2-LEN(VLOOKUP(A100,SOURCE!B:S,15,0))&gt;=0,REPT(" ",lookups!$N$2-LEN(VLOOKUP(A100,SOURCE!B:S,15,0))),"")&amp;
TEXT(A100,"???0")&amp;IF(VLOOKUP(A100,SOURCE!B:S,16,0)="","","   "&amp;VLOOKUP(A100,SOURCE!B:S,16,0)
))))
)</f>
        <v>#define ITM_ADD                       95</v>
      </c>
    </row>
    <row r="101" spans="1:4">
      <c r="A101">
        <f t="shared" si="4"/>
        <v>96</v>
      </c>
      <c r="B101" t="str">
        <f>VLOOKUP(A101,SOURCE!B:S,15,0)</f>
        <v>ITM_SUB</v>
      </c>
      <c r="C101">
        <f>IF(
ISNUMBER(INDEX(SOURCE!B:B,MATCH(A101,SOURCE!B:B,0)+1)),
  VALUE(INDEX(SOURCE!B:B,MATCH(A101,SOURCE!B:B,0)+1)),
  "")</f>
        <v>97</v>
      </c>
      <c r="D101" s="5" t="str">
        <f>IF(A101&lt;&gt;INT(A101),B101,
IF(A101&lt;0,VLOOKUP(A101,lookups!A$1:B$25,2,0),
IF(ISNA(B101),"",
IF(OR(ISBLANK(A101),ISNA(B101),B101=0),
"",
"#define "&amp;
VLOOKUP(A101,SOURCE!B:S,15,0)&amp;IF(lookups!$N$2-LEN(VLOOKUP(A101,SOURCE!B:S,15,0))&gt;=0,REPT(" ",lookups!$N$2-LEN(VLOOKUP(A101,SOURCE!B:S,15,0))),"")&amp;
TEXT(A101,"???0")&amp;IF(VLOOKUP(A101,SOURCE!B:S,16,0)="","","   "&amp;VLOOKUP(A101,SOURCE!B:S,16,0)
))))
)</f>
        <v>#define ITM_SUB                       96</v>
      </c>
    </row>
    <row r="102" spans="1:4">
      <c r="A102">
        <f t="shared" si="4"/>
        <v>97</v>
      </c>
      <c r="B102" t="str">
        <f>VLOOKUP(A102,SOURCE!B:S,15,0)</f>
        <v>ITM_CHS</v>
      </c>
      <c r="C102">
        <f>IF(
ISNUMBER(INDEX(SOURCE!B:B,MATCH(A102,SOURCE!B:B,0)+1)),
  VALUE(INDEX(SOURCE!B:B,MATCH(A102,SOURCE!B:B,0)+1)),
  "")</f>
        <v>98</v>
      </c>
      <c r="D102" s="5" t="str">
        <f>IF(A102&lt;&gt;INT(A102),B102,
IF(A102&lt;0,VLOOKUP(A102,lookups!A$1:B$25,2,0),
IF(ISNA(B102),"",
IF(OR(ISBLANK(A102),ISNA(B102),B102=0),
"",
"#define "&amp;
VLOOKUP(A102,SOURCE!B:S,15,0)&amp;IF(lookups!$N$2-LEN(VLOOKUP(A102,SOURCE!B:S,15,0))&gt;=0,REPT(" ",lookups!$N$2-LEN(VLOOKUP(A102,SOURCE!B:S,15,0))),"")&amp;
TEXT(A102,"???0")&amp;IF(VLOOKUP(A102,SOURCE!B:S,16,0)="","","   "&amp;VLOOKUP(A102,SOURCE!B:S,16,0)
))))
)</f>
        <v>#define ITM_CHS                       97</v>
      </c>
    </row>
    <row r="103" spans="1:4">
      <c r="A103">
        <f t="shared" si="4"/>
        <v>98</v>
      </c>
      <c r="B103" t="str">
        <f>VLOOKUP(A103,SOURCE!B:S,15,0)</f>
        <v>ITM_MULT</v>
      </c>
      <c r="C103">
        <f>IF(
ISNUMBER(INDEX(SOURCE!B:B,MATCH(A103,SOURCE!B:B,0)+1)),
  VALUE(INDEX(SOURCE!B:B,MATCH(A103,SOURCE!B:B,0)+1)),
  "")</f>
        <v>99</v>
      </c>
      <c r="D103" s="5" t="str">
        <f>IF(A103&lt;&gt;INT(A103),B103,
IF(A103&lt;0,VLOOKUP(A103,lookups!A$1:B$25,2,0),
IF(ISNA(B103),"",
IF(OR(ISBLANK(A103),ISNA(B103),B103=0),
"",
"#define "&amp;
VLOOKUP(A103,SOURCE!B:S,15,0)&amp;IF(lookups!$N$2-LEN(VLOOKUP(A103,SOURCE!B:S,15,0))&gt;=0,REPT(" ",lookups!$N$2-LEN(VLOOKUP(A103,SOURCE!B:S,15,0))),"")&amp;
TEXT(A103,"???0")&amp;IF(VLOOKUP(A103,SOURCE!B:S,16,0)="","","   "&amp;VLOOKUP(A103,SOURCE!B:S,16,0)
))))
)</f>
        <v>#define ITM_MULT                      98</v>
      </c>
    </row>
    <row r="104" spans="1:4">
      <c r="A104">
        <f t="shared" si="4"/>
        <v>99</v>
      </c>
      <c r="B104" t="str">
        <f>VLOOKUP(A104,SOURCE!B:S,15,0)</f>
        <v>ITM_DIV</v>
      </c>
      <c r="C104">
        <f>IF(
ISNUMBER(INDEX(SOURCE!B:B,MATCH(A104,SOURCE!B:B,0)+1)),
  VALUE(INDEX(SOURCE!B:B,MATCH(A104,SOURCE!B:B,0)+1)),
  "")</f>
        <v>100</v>
      </c>
      <c r="D104" s="5" t="str">
        <f>IF(A104&lt;&gt;INT(A104),B104,
IF(A104&lt;0,VLOOKUP(A104,lookups!A$1:B$25,2,0),
IF(ISNA(B104),"",
IF(OR(ISBLANK(A104),ISNA(B104),B104=0),
"",
"#define "&amp;
VLOOKUP(A104,SOURCE!B:S,15,0)&amp;IF(lookups!$N$2-LEN(VLOOKUP(A104,SOURCE!B:S,15,0))&gt;=0,REPT(" ",lookups!$N$2-LEN(VLOOKUP(A104,SOURCE!B:S,15,0))),"")&amp;
TEXT(A104,"???0")&amp;IF(VLOOKUP(A104,SOURCE!B:S,16,0)="","","   "&amp;VLOOKUP(A104,SOURCE!B:S,16,0)
))))
)</f>
        <v>#define ITM_DIV                       99</v>
      </c>
    </row>
    <row r="105" spans="1:4">
      <c r="A105">
        <f t="shared" si="4"/>
        <v>100</v>
      </c>
      <c r="B105" t="str">
        <f>VLOOKUP(A105,SOURCE!B:S,15,0)</f>
        <v>ITM_IDIV</v>
      </c>
      <c r="C105">
        <f>IF(
ISNUMBER(INDEX(SOURCE!B:B,MATCH(A105,SOURCE!B:B,0)+1)),
  VALUE(INDEX(SOURCE!B:B,MATCH(A105,SOURCE!B:B,0)+1)),
  "")</f>
        <v>101</v>
      </c>
      <c r="D105" s="5" t="str">
        <f>IF(A105&lt;&gt;INT(A105),B105,
IF(A105&lt;0,VLOOKUP(A105,lookups!A$1:B$25,2,0),
IF(ISNA(B105),"",
IF(OR(ISBLANK(A105),ISNA(B105),B105=0),
"",
"#define "&amp;
VLOOKUP(A105,SOURCE!B:S,15,0)&amp;IF(lookups!$N$2-LEN(VLOOKUP(A105,SOURCE!B:S,15,0))&gt;=0,REPT(" ",lookups!$N$2-LEN(VLOOKUP(A105,SOURCE!B:S,15,0))),"")&amp;
TEXT(A105,"???0")&amp;IF(VLOOKUP(A105,SOURCE!B:S,16,0)="","","   "&amp;VLOOKUP(A105,SOURCE!B:S,16,0)
))))
)</f>
        <v>#define ITM_IDIV                     100</v>
      </c>
    </row>
    <row r="106" spans="1:4">
      <c r="A106">
        <f t="shared" si="4"/>
        <v>101</v>
      </c>
      <c r="B106" t="str">
        <f>VLOOKUP(A106,SOURCE!B:S,15,0)</f>
        <v>ITM_VIEW</v>
      </c>
      <c r="C106">
        <f>IF(
ISNUMBER(INDEX(SOURCE!B:B,MATCH(A106,SOURCE!B:B,0)+1)),
  VALUE(INDEX(SOURCE!B:B,MATCH(A106,SOURCE!B:B,0)+1)),
  "")</f>
        <v>102</v>
      </c>
      <c r="D106" s="5" t="str">
        <f>IF(A106&lt;&gt;INT(A106),B106,
IF(A106&lt;0,VLOOKUP(A106,lookups!A$1:B$25,2,0),
IF(ISNA(B106),"",
IF(OR(ISBLANK(A106),ISNA(B106),B106=0),
"",
"#define "&amp;
VLOOKUP(A106,SOURCE!B:S,15,0)&amp;IF(lookups!$N$2-LEN(VLOOKUP(A106,SOURCE!B:S,15,0))&gt;=0,REPT(" ",lookups!$N$2-LEN(VLOOKUP(A106,SOURCE!B:S,15,0))),"")&amp;
TEXT(A106,"???0")&amp;IF(VLOOKUP(A106,SOURCE!B:S,16,0)="","","   "&amp;VLOOKUP(A106,SOURCE!B:S,16,0)
))))
)</f>
        <v>#define ITM_VIEW                     101</v>
      </c>
    </row>
    <row r="107" spans="1:4">
      <c r="A107">
        <f t="shared" si="4"/>
        <v>102</v>
      </c>
      <c r="B107" t="str">
        <f>VLOOKUP(A107,SOURCE!B:S,15,0)</f>
        <v>ITM_MOD</v>
      </c>
      <c r="C107">
        <f>IF(
ISNUMBER(INDEX(SOURCE!B:B,MATCH(A107,SOURCE!B:B,0)+1)),
  VALUE(INDEX(SOURCE!B:B,MATCH(A107,SOURCE!B:B,0)+1)),
  "")</f>
        <v>103</v>
      </c>
      <c r="D107" s="5" t="str">
        <f>IF(A107&lt;&gt;INT(A107),B107,
IF(A107&lt;0,VLOOKUP(A107,lookups!A$1:B$25,2,0),
IF(ISNA(B107),"",
IF(OR(ISBLANK(A107),ISNA(B107),B107=0),
"",
"#define "&amp;
VLOOKUP(A107,SOURCE!B:S,15,0)&amp;IF(lookups!$N$2-LEN(VLOOKUP(A107,SOURCE!B:S,15,0))&gt;=0,REPT(" ",lookups!$N$2-LEN(VLOOKUP(A107,SOURCE!B:S,15,0))),"")&amp;
TEXT(A107,"???0")&amp;IF(VLOOKUP(A107,SOURCE!B:S,16,0)="","","   "&amp;VLOOKUP(A107,SOURCE!B:S,16,0)
))))
)</f>
        <v>#define ITM_MOD                      102</v>
      </c>
    </row>
    <row r="108" spans="1:4">
      <c r="A108">
        <f t="shared" si="4"/>
        <v>103</v>
      </c>
      <c r="B108" t="str">
        <f>VLOOKUP(A108,SOURCE!B:S,15,0)</f>
        <v>ITM_MAX</v>
      </c>
      <c r="C108">
        <f>IF(
ISNUMBER(INDEX(SOURCE!B:B,MATCH(A108,SOURCE!B:B,0)+1)),
  VALUE(INDEX(SOURCE!B:B,MATCH(A108,SOURCE!B:B,0)+1)),
  "")</f>
        <v>104</v>
      </c>
      <c r="D108" s="5" t="str">
        <f>IF(A108&lt;&gt;INT(A108),B108,
IF(A108&lt;0,VLOOKUP(A108,lookups!A$1:B$25,2,0),
IF(ISNA(B108),"",
IF(OR(ISBLANK(A108),ISNA(B108),B108=0),
"",
"#define "&amp;
VLOOKUP(A108,SOURCE!B:S,15,0)&amp;IF(lookups!$N$2-LEN(VLOOKUP(A108,SOURCE!B:S,15,0))&gt;=0,REPT(" ",lookups!$N$2-LEN(VLOOKUP(A108,SOURCE!B:S,15,0))),"")&amp;
TEXT(A108,"???0")&amp;IF(VLOOKUP(A108,SOURCE!B:S,16,0)="","","   "&amp;VLOOKUP(A108,SOURCE!B:S,16,0)
))))
)</f>
        <v>#define ITM_MAX                      103</v>
      </c>
    </row>
    <row r="109" spans="1:4">
      <c r="A109">
        <f t="shared" si="4"/>
        <v>104</v>
      </c>
      <c r="B109" t="str">
        <f>VLOOKUP(A109,SOURCE!B:S,15,0)</f>
        <v>ITM_MIN</v>
      </c>
      <c r="C109">
        <f>IF(
ISNUMBER(INDEX(SOURCE!B:B,MATCH(A109,SOURCE!B:B,0)+1)),
  VALUE(INDEX(SOURCE!B:B,MATCH(A109,SOURCE!B:B,0)+1)),
  "")</f>
        <v>105</v>
      </c>
      <c r="D109" s="5" t="str">
        <f>IF(A109&lt;&gt;INT(A109),B109,
IF(A109&lt;0,VLOOKUP(A109,lookups!A$1:B$25,2,0),
IF(ISNA(B109),"",
IF(OR(ISBLANK(A109),ISNA(B109),B109=0),
"",
"#define "&amp;
VLOOKUP(A109,SOURCE!B:S,15,0)&amp;IF(lookups!$N$2-LEN(VLOOKUP(A109,SOURCE!B:S,15,0))&gt;=0,REPT(" ",lookups!$N$2-LEN(VLOOKUP(A109,SOURCE!B:S,15,0))),"")&amp;
TEXT(A109,"???0")&amp;IF(VLOOKUP(A109,SOURCE!B:S,16,0)="","","   "&amp;VLOOKUP(A109,SOURCE!B:S,16,0)
))))
)</f>
        <v>#define ITM_MIN                      104</v>
      </c>
    </row>
    <row r="110" spans="1:4">
      <c r="A110">
        <f t="shared" si="4"/>
        <v>105</v>
      </c>
      <c r="B110" t="str">
        <f>VLOOKUP(A110,SOURCE!B:S,15,0)</f>
        <v>ITM_MAGNITUDE</v>
      </c>
      <c r="C110">
        <f>IF(
ISNUMBER(INDEX(SOURCE!B:B,MATCH(A110,SOURCE!B:B,0)+1)),
  VALUE(INDEX(SOURCE!B:B,MATCH(A110,SOURCE!B:B,0)+1)),
  "")</f>
        <v>106</v>
      </c>
      <c r="D110" s="5" t="str">
        <f>IF(A110&lt;&gt;INT(A110),B110,
IF(A110&lt;0,VLOOKUP(A110,lookups!A$1:B$25,2,0),
IF(ISNA(B110),"",
IF(OR(ISBLANK(A110),ISNA(B110),B110=0),
"",
"#define "&amp;
VLOOKUP(A110,SOURCE!B:S,15,0)&amp;IF(lookups!$N$2-LEN(VLOOKUP(A110,SOURCE!B:S,15,0))&gt;=0,REPT(" ",lookups!$N$2-LEN(VLOOKUP(A110,SOURCE!B:S,15,0))),"")&amp;
TEXT(A110,"???0")&amp;IF(VLOOKUP(A110,SOURCE!B:S,16,0)="","","   "&amp;VLOOKUP(A110,SOURCE!B:S,16,0)
))))
)</f>
        <v>#define ITM_MAGNITUDE                105</v>
      </c>
    </row>
    <row r="111" spans="1:4">
      <c r="A111">
        <f t="shared" si="4"/>
        <v>106</v>
      </c>
      <c r="B111" t="str">
        <f>VLOOKUP(A111,SOURCE!B:S,15,0)</f>
        <v>ITM_NEIGHB</v>
      </c>
      <c r="C111">
        <f>IF(
ISNUMBER(INDEX(SOURCE!B:B,MATCH(A111,SOURCE!B:B,0)+1)),
  VALUE(INDEX(SOURCE!B:B,MATCH(A111,SOURCE!B:B,0)+1)),
  "")</f>
        <v>107</v>
      </c>
      <c r="D111" s="5" t="str">
        <f>IF(A111&lt;&gt;INT(A111),B111,
IF(A111&lt;0,VLOOKUP(A111,lookups!A$1:B$25,2,0),
IF(ISNA(B111),"",
IF(OR(ISBLANK(A111),ISNA(B111),B111=0),
"",
"#define "&amp;
VLOOKUP(A111,SOURCE!B:S,15,0)&amp;IF(lookups!$N$2-LEN(VLOOKUP(A111,SOURCE!B:S,15,0))&gt;=0,REPT(" ",lookups!$N$2-LEN(VLOOKUP(A111,SOURCE!B:S,15,0))),"")&amp;
TEXT(A111,"???0")&amp;IF(VLOOKUP(A111,SOURCE!B:S,16,0)="","","   "&amp;VLOOKUP(A111,SOURCE!B:S,16,0)
))))
)</f>
        <v>#define ITM_NEIGHB                   106</v>
      </c>
    </row>
    <row r="112" spans="1:4">
      <c r="A112">
        <f t="shared" si="4"/>
        <v>107</v>
      </c>
      <c r="B112" t="str">
        <f>VLOOKUP(A112,SOURCE!B:S,15,0)</f>
        <v>ITM_NEXTP</v>
      </c>
      <c r="C112">
        <f>IF(
ISNUMBER(INDEX(SOURCE!B:B,MATCH(A112,SOURCE!B:B,0)+1)),
  VALUE(INDEX(SOURCE!B:B,MATCH(A112,SOURCE!B:B,0)+1)),
  "")</f>
        <v>108</v>
      </c>
      <c r="D112" s="5" t="str">
        <f>IF(A112&lt;&gt;INT(A112),B112,
IF(A112&lt;0,VLOOKUP(A112,lookups!A$1:B$25,2,0),
IF(ISNA(B112),"",
IF(OR(ISBLANK(A112),ISNA(B112),B112=0),
"",
"#define "&amp;
VLOOKUP(A112,SOURCE!B:S,15,0)&amp;IF(lookups!$N$2-LEN(VLOOKUP(A112,SOURCE!B:S,15,0))&gt;=0,REPT(" ",lookups!$N$2-LEN(VLOOKUP(A112,SOURCE!B:S,15,0))),"")&amp;
TEXT(A112,"???0")&amp;IF(VLOOKUP(A112,SOURCE!B:S,16,0)="","","   "&amp;VLOOKUP(A112,SOURCE!B:S,16,0)
))))
)</f>
        <v>#define ITM_NEXTP                    107</v>
      </c>
    </row>
    <row r="113" spans="1:4">
      <c r="A113">
        <f t="shared" si="4"/>
        <v>108</v>
      </c>
      <c r="B113" t="str">
        <f>VLOOKUP(A113,SOURCE!B:S,15,0)</f>
        <v>ITM_XFACT</v>
      </c>
      <c r="C113">
        <f>IF(
ISNUMBER(INDEX(SOURCE!B:B,MATCH(A113,SOURCE!B:B,0)+1)),
  VALUE(INDEX(SOURCE!B:B,MATCH(A113,SOURCE!B:B,0)+1)),
  "")</f>
        <v>109</v>
      </c>
      <c r="D113" s="5" t="str">
        <f>IF(A113&lt;&gt;INT(A113),B113,
IF(A113&lt;0,VLOOKUP(A113,lookups!A$1:B$25,2,0),
IF(ISNA(B113),"",
IF(OR(ISBLANK(A113),ISNA(B113),B113=0),
"",
"#define "&amp;
VLOOKUP(A113,SOURCE!B:S,15,0)&amp;IF(lookups!$N$2-LEN(VLOOKUP(A113,SOURCE!B:S,15,0))&gt;=0,REPT(" ",lookups!$N$2-LEN(VLOOKUP(A113,SOURCE!B:S,15,0))),"")&amp;
TEXT(A113,"???0")&amp;IF(VLOOKUP(A113,SOURCE!B:S,16,0)="","","   "&amp;VLOOKUP(A113,SOURCE!B:S,16,0)
))))
)</f>
        <v>#define ITM_XFACT                    108</v>
      </c>
    </row>
    <row r="114" spans="1:4">
      <c r="A114">
        <f t="shared" si="4"/>
        <v>109</v>
      </c>
      <c r="B114" t="str">
        <f>VLOOKUP(A114,SOURCE!B:S,15,0)</f>
        <v>ITM_CONSTpi</v>
      </c>
      <c r="C114">
        <f>IF(
ISNUMBER(INDEX(SOURCE!B:B,MATCH(A114,SOURCE!B:B,0)+1)),
  VALUE(INDEX(SOURCE!B:B,MATCH(A114,SOURCE!B:B,0)+1)),
  "")</f>
        <v>110</v>
      </c>
      <c r="D114" s="5" t="str">
        <f>IF(A114&lt;&gt;INT(A114),B114,
IF(A114&lt;0,VLOOKUP(A114,lookups!A$1:B$25,2,0),
IF(ISNA(B114),"",
IF(OR(ISBLANK(A114),ISNA(B114),B114=0),
"",
"#define "&amp;
VLOOKUP(A114,SOURCE!B:S,15,0)&amp;IF(lookups!$N$2-LEN(VLOOKUP(A114,SOURCE!B:S,15,0))&gt;=0,REPT(" ",lookups!$N$2-LEN(VLOOKUP(A114,SOURCE!B:S,15,0))),"")&amp;
TEXT(A114,"???0")&amp;IF(VLOOKUP(A114,SOURCE!B:S,16,0)="","","   "&amp;VLOOKUP(A114,SOURCE!B:S,16,0)
))))
)</f>
        <v>#define ITM_CONSTpi                  109</v>
      </c>
    </row>
    <row r="115" spans="1:4">
      <c r="A115">
        <f t="shared" si="4"/>
        <v>110</v>
      </c>
      <c r="B115" t="str">
        <f>VLOOKUP(A115,SOURCE!B:S,15,0)</f>
        <v>ITM_CF</v>
      </c>
      <c r="C115">
        <f>IF(
ISNUMBER(INDEX(SOURCE!B:B,MATCH(A115,SOURCE!B:B,0)+1)),
  VALUE(INDEX(SOURCE!B:B,MATCH(A115,SOURCE!B:B,0)+1)),
  "")</f>
        <v>111</v>
      </c>
      <c r="D115" s="5" t="str">
        <f>IF(A115&lt;&gt;INT(A115),B115,
IF(A115&lt;0,VLOOKUP(A115,lookups!A$1:B$25,2,0),
IF(ISNA(B115),"",
IF(OR(ISBLANK(A115),ISNA(B115),B115=0),
"",
"#define "&amp;
VLOOKUP(A115,SOURCE!B:S,15,0)&amp;IF(lookups!$N$2-LEN(VLOOKUP(A115,SOURCE!B:S,15,0))&gt;=0,REPT(" ",lookups!$N$2-LEN(VLOOKUP(A115,SOURCE!B:S,15,0))),"")&amp;
TEXT(A115,"???0")&amp;IF(VLOOKUP(A115,SOURCE!B:S,16,0)="","","   "&amp;VLOOKUP(A115,SOURCE!B:S,16,0)
))))
)</f>
        <v>#define ITM_CF                       110</v>
      </c>
    </row>
    <row r="116" spans="1:4">
      <c r="A116">
        <f t="shared" si="4"/>
        <v>111</v>
      </c>
      <c r="B116" t="str">
        <f>VLOOKUP(A116,SOURCE!B:S,15,0)</f>
        <v>ITM_SF</v>
      </c>
      <c r="C116">
        <f>IF(
ISNUMBER(INDEX(SOURCE!B:B,MATCH(A116,SOURCE!B:B,0)+1)),
  VALUE(INDEX(SOURCE!B:B,MATCH(A116,SOURCE!B:B,0)+1)),
  "")</f>
        <v>112</v>
      </c>
      <c r="D116" s="5" t="str">
        <f>IF(A116&lt;&gt;INT(A116),B116,
IF(A116&lt;0,VLOOKUP(A116,lookups!A$1:B$25,2,0),
IF(ISNA(B116),"",
IF(OR(ISBLANK(A116),ISNA(B116),B116=0),
"",
"#define "&amp;
VLOOKUP(A116,SOURCE!B:S,15,0)&amp;IF(lookups!$N$2-LEN(VLOOKUP(A116,SOURCE!B:S,15,0))&gt;=0,REPT(" ",lookups!$N$2-LEN(VLOOKUP(A116,SOURCE!B:S,15,0))),"")&amp;
TEXT(A116,"???0")&amp;IF(VLOOKUP(A116,SOURCE!B:S,16,0)="","","   "&amp;VLOOKUP(A116,SOURCE!B:S,16,0)
))))
)</f>
        <v>#define ITM_SF                       111</v>
      </c>
    </row>
    <row r="117" spans="1:4">
      <c r="A117">
        <f t="shared" si="4"/>
        <v>112</v>
      </c>
      <c r="B117" t="str">
        <f>VLOOKUP(A117,SOURCE!B:S,15,0)</f>
        <v>ITM_FF</v>
      </c>
      <c r="C117">
        <f>IF(
ISNUMBER(INDEX(SOURCE!B:B,MATCH(A117,SOURCE!B:B,0)+1)),
  VALUE(INDEX(SOURCE!B:B,MATCH(A117,SOURCE!B:B,0)+1)),
  "")</f>
        <v>113</v>
      </c>
      <c r="D117" s="5" t="str">
        <f>IF(A117&lt;&gt;INT(A117),B117,
IF(A117&lt;0,VLOOKUP(A117,lookups!A$1:B$25,2,0),
IF(ISNA(B117),"",
IF(OR(ISBLANK(A117),ISNA(B117),B117=0),
"",
"#define "&amp;
VLOOKUP(A117,SOURCE!B:S,15,0)&amp;IF(lookups!$N$2-LEN(VLOOKUP(A117,SOURCE!B:S,15,0))&gt;=0,REPT(" ",lookups!$N$2-LEN(VLOOKUP(A117,SOURCE!B:S,15,0))),"")&amp;
TEXT(A117,"???0")&amp;IF(VLOOKUP(A117,SOURCE!B:S,16,0)="","","   "&amp;VLOOKUP(A117,SOURCE!B:S,16,0)
))))
)</f>
        <v>#define ITM_FF                       112</v>
      </c>
    </row>
    <row r="118" spans="1:4">
      <c r="A118">
        <f t="shared" si="4"/>
        <v>113</v>
      </c>
      <c r="B118" t="str">
        <f>VLOOKUP(A118,SOURCE!B:S,15,0)</f>
        <v>ITM_M_SQR</v>
      </c>
      <c r="C118">
        <f>IF(
ISNUMBER(INDEX(SOURCE!B:B,MATCH(A118,SOURCE!B:B,0)+1)),
  VALUE(INDEX(SOURCE!B:B,MATCH(A118,SOURCE!B:B,0)+1)),
  "")</f>
        <v>114</v>
      </c>
      <c r="D118" s="5" t="str">
        <f>IF(A118&lt;&gt;INT(A118),B118,
IF(A118&lt;0,VLOOKUP(A118,lookups!A$1:B$25,2,0),
IF(ISNA(B118),"",
IF(OR(ISBLANK(A118),ISNA(B118),B118=0),
"",
"#define "&amp;
VLOOKUP(A118,SOURCE!B:S,15,0)&amp;IF(lookups!$N$2-LEN(VLOOKUP(A118,SOURCE!B:S,15,0))&gt;=0,REPT(" ",lookups!$N$2-LEN(VLOOKUP(A118,SOURCE!B:S,15,0))),"")&amp;
TEXT(A118,"???0")&amp;IF(VLOOKUP(A118,SOURCE!B:S,16,0)="","","   "&amp;VLOOKUP(A118,SOURCE!B:S,16,0)
))))
)</f>
        <v>#define ITM_M_SQR                    113</v>
      </c>
    </row>
    <row r="119" spans="1:4">
      <c r="A119">
        <f t="shared" si="4"/>
        <v>114</v>
      </c>
      <c r="B119" t="str">
        <f>VLOOKUP(A119,SOURCE!B:S,15,0)</f>
        <v>ITM_LITERAL</v>
      </c>
      <c r="C119">
        <f>IF(
ISNUMBER(INDEX(SOURCE!B:B,MATCH(A119,SOURCE!B:B,0)+1)),
  VALUE(INDEX(SOURCE!B:B,MATCH(A119,SOURCE!B:B,0)+1)),
  "")</f>
        <v>115</v>
      </c>
      <c r="D119" s="5" t="str">
        <f>IF(A119&lt;&gt;INT(A119),B119,
IF(A119&lt;0,VLOOKUP(A119,lookups!A$1:B$25,2,0),
IF(ISNA(B119),"",
IF(OR(ISBLANK(A119),ISNA(B119),B119=0),
"",
"#define "&amp;
VLOOKUP(A119,SOURCE!B:S,15,0)&amp;IF(lookups!$N$2-LEN(VLOOKUP(A119,SOURCE!B:S,15,0))&gt;=0,REPT(" ",lookups!$N$2-LEN(VLOOKUP(A119,SOURCE!B:S,15,0))),"")&amp;
TEXT(A119,"???0")&amp;IF(VLOOKUP(A119,SOURCE!B:S,16,0)="","","   "&amp;VLOOKUP(A119,SOURCE!B:S,16,0)
))))
)</f>
        <v>#define ITM_LITERAL                  114</v>
      </c>
    </row>
    <row r="120" spans="1:4">
      <c r="A120">
        <f t="shared" si="4"/>
        <v>115</v>
      </c>
      <c r="B120" t="str">
        <f>VLOOKUP(A120,SOURCE!B:S,15,0)</f>
        <v>ITM_DEG2</v>
      </c>
      <c r="C120">
        <f>IF(
ISNUMBER(INDEX(SOURCE!B:B,MATCH(A120,SOURCE!B:B,0)+1)),
  VALUE(INDEX(SOURCE!B:B,MATCH(A120,SOURCE!B:B,0)+1)),
  "")</f>
        <v>116</v>
      </c>
      <c r="D120" s="5" t="str">
        <f>IF(A120&lt;&gt;INT(A120),B120,
IF(A120&lt;0,VLOOKUP(A120,lookups!A$1:B$25,2,0),
IF(ISNA(B120),"",
IF(OR(ISBLANK(A120),ISNA(B120),B120=0),
"",
"#define "&amp;
VLOOKUP(A120,SOURCE!B:S,15,0)&amp;IF(lookups!$N$2-LEN(VLOOKUP(A120,SOURCE!B:S,15,0))&gt;=0,REPT(" ",lookups!$N$2-LEN(VLOOKUP(A120,SOURCE!B:S,15,0))),"")&amp;
TEXT(A120,"???0")&amp;IF(VLOOKUP(A120,SOURCE!B:S,16,0)="","","   "&amp;VLOOKUP(A120,SOURCE!B:S,16,0)
))))
)</f>
        <v>#define ITM_DEG2                     115</v>
      </c>
    </row>
    <row r="121" spans="1:4">
      <c r="A121">
        <f t="shared" si="4"/>
        <v>116</v>
      </c>
      <c r="B121" t="str">
        <f>VLOOKUP(A121,SOURCE!B:S,15,0)</f>
        <v>ITM_DMS2</v>
      </c>
      <c r="C121">
        <f>IF(
ISNUMBER(INDEX(SOURCE!B:B,MATCH(A121,SOURCE!B:B,0)+1)),
  VALUE(INDEX(SOURCE!B:B,MATCH(A121,SOURCE!B:B,0)+1)),
  "")</f>
        <v>117</v>
      </c>
      <c r="D121" s="5" t="str">
        <f>IF(A121&lt;&gt;INT(A121),B121,
IF(A121&lt;0,VLOOKUP(A121,lookups!A$1:B$25,2,0),
IF(ISNA(B121),"",
IF(OR(ISBLANK(A121),ISNA(B121),B121=0),
"",
"#define "&amp;
VLOOKUP(A121,SOURCE!B:S,15,0)&amp;IF(lookups!$N$2-LEN(VLOOKUP(A121,SOURCE!B:S,15,0))&gt;=0,REPT(" ",lookups!$N$2-LEN(VLOOKUP(A121,SOURCE!B:S,15,0))),"")&amp;
TEXT(A121,"???0")&amp;IF(VLOOKUP(A121,SOURCE!B:S,16,0)="","","   "&amp;VLOOKUP(A121,SOURCE!B:S,16,0)
))))
)</f>
        <v>#define ITM_DMS2                     116</v>
      </c>
    </row>
    <row r="122" spans="1:4">
      <c r="A122">
        <f t="shared" si="4"/>
        <v>117</v>
      </c>
      <c r="B122" t="str">
        <f>VLOOKUP(A122,SOURCE!B:S,15,0)</f>
        <v>ITM_GRAD2</v>
      </c>
      <c r="C122">
        <f>IF(
ISNUMBER(INDEX(SOURCE!B:B,MATCH(A122,SOURCE!B:B,0)+1)),
  VALUE(INDEX(SOURCE!B:B,MATCH(A122,SOURCE!B:B,0)+1)),
  "")</f>
        <v>118</v>
      </c>
      <c r="D122" s="5" t="str">
        <f>IF(A122&lt;&gt;INT(A122),B122,
IF(A122&lt;0,VLOOKUP(A122,lookups!A$1:B$25,2,0),
IF(ISNA(B122),"",
IF(OR(ISBLANK(A122),ISNA(B122),B122=0),
"",
"#define "&amp;
VLOOKUP(A122,SOURCE!B:S,15,0)&amp;IF(lookups!$N$2-LEN(VLOOKUP(A122,SOURCE!B:S,15,0))&gt;=0,REPT(" ",lookups!$N$2-LEN(VLOOKUP(A122,SOURCE!B:S,15,0))),"")&amp;
TEXT(A122,"???0")&amp;IF(VLOOKUP(A122,SOURCE!B:S,16,0)="","","   "&amp;VLOOKUP(A122,SOURCE!B:S,16,0)
))))
)</f>
        <v>#define ITM_GRAD2                    117</v>
      </c>
    </row>
    <row r="123" spans="1:4">
      <c r="A123">
        <f t="shared" si="4"/>
        <v>118</v>
      </c>
      <c r="B123" t="str">
        <f>VLOOKUP(A123,SOURCE!B:S,15,0)</f>
        <v>ITM_MULPI2</v>
      </c>
      <c r="C123">
        <f>IF(
ISNUMBER(INDEX(SOURCE!B:B,MATCH(A123,SOURCE!B:B,0)+1)),
  VALUE(INDEX(SOURCE!B:B,MATCH(A123,SOURCE!B:B,0)+1)),
  "")</f>
        <v>119</v>
      </c>
      <c r="D123" s="5" t="str">
        <f>IF(A123&lt;&gt;INT(A123),B123,
IF(A123&lt;0,VLOOKUP(A123,lookups!A$1:B$25,2,0),
IF(ISNA(B123),"",
IF(OR(ISBLANK(A123),ISNA(B123),B123=0),
"",
"#define "&amp;
VLOOKUP(A123,SOURCE!B:S,15,0)&amp;IF(lookups!$N$2-LEN(VLOOKUP(A123,SOURCE!B:S,15,0))&gt;=0,REPT(" ",lookups!$N$2-LEN(VLOOKUP(A123,SOURCE!B:S,15,0))),"")&amp;
TEXT(A123,"???0")&amp;IF(VLOOKUP(A123,SOURCE!B:S,16,0)="","","   "&amp;VLOOKUP(A123,SOURCE!B:S,16,0)
))))
)</f>
        <v>#define ITM_MULPI2                   118</v>
      </c>
    </row>
    <row r="124" spans="1:4">
      <c r="A124">
        <f t="shared" si="4"/>
        <v>119</v>
      </c>
      <c r="B124" t="str">
        <f>VLOOKUP(A124,SOURCE!B:S,15,0)</f>
        <v>ITM_RAD2</v>
      </c>
      <c r="C124">
        <f>IF(
ISNUMBER(INDEX(SOURCE!B:B,MATCH(A124,SOURCE!B:B,0)+1)),
  VALUE(INDEX(SOURCE!B:B,MATCH(A124,SOURCE!B:B,0)+1)),
  "")</f>
        <v>120</v>
      </c>
      <c r="D124" s="5" t="str">
        <f>IF(A124&lt;&gt;INT(A124),B124,
IF(A124&lt;0,VLOOKUP(A124,lookups!A$1:B$25,2,0),
IF(ISNA(B124),"",
IF(OR(ISBLANK(A124),ISNA(B124),B124=0),
"",
"#define "&amp;
VLOOKUP(A124,SOURCE!B:S,15,0)&amp;IF(lookups!$N$2-LEN(VLOOKUP(A124,SOURCE!B:S,15,0))&gt;=0,REPT(" ",lookups!$N$2-LEN(VLOOKUP(A124,SOURCE!B:S,15,0))),"")&amp;
TEXT(A124,"???0")&amp;IF(VLOOKUP(A124,SOURCE!B:S,16,0)="","","   "&amp;VLOOKUP(A124,SOURCE!B:S,16,0)
))))
)</f>
        <v>#define ITM_RAD2                     119</v>
      </c>
    </row>
    <row r="125" spans="1:4">
      <c r="A125">
        <f t="shared" si="4"/>
        <v>120</v>
      </c>
      <c r="B125" t="str">
        <f>VLOOKUP(A125,SOURCE!B:S,15,0)</f>
        <v>ITM_LINT</v>
      </c>
      <c r="C125">
        <f>IF(
ISNUMBER(INDEX(SOURCE!B:B,MATCH(A125,SOURCE!B:B,0)+1)),
  VALUE(INDEX(SOURCE!B:B,MATCH(A125,SOURCE!B:B,0)+1)),
  "")</f>
        <v>121</v>
      </c>
      <c r="D125" s="5" t="str">
        <f>IF(A125&lt;&gt;INT(A125),B125,
IF(A125&lt;0,VLOOKUP(A125,lookups!A$1:B$25,2,0),
IF(ISNA(B125),"",
IF(OR(ISBLANK(A125),ISNA(B125),B125=0),
"",
"#define "&amp;
VLOOKUP(A125,SOURCE!B:S,15,0)&amp;IF(lookups!$N$2-LEN(VLOOKUP(A125,SOURCE!B:S,15,0))&gt;=0,REPT(" ",lookups!$N$2-LEN(VLOOKUP(A125,SOURCE!B:S,15,0))),"")&amp;
TEXT(A125,"???0")&amp;IF(VLOOKUP(A125,SOURCE!B:S,16,0)="","","   "&amp;VLOOKUP(A125,SOURCE!B:S,16,0)
))))
)</f>
        <v>#define ITM_LINT                     120</v>
      </c>
    </row>
    <row r="126" spans="1:4">
      <c r="A126">
        <f t="shared" si="4"/>
        <v>121</v>
      </c>
      <c r="B126" t="str">
        <f>VLOOKUP(A126,SOURCE!B:S,15,0)</f>
        <v>ITM_RMODE</v>
      </c>
      <c r="C126">
        <f>IF(
ISNUMBER(INDEX(SOURCE!B:B,MATCH(A126,SOURCE!B:B,0)+1)),
  VALUE(INDEX(SOURCE!B:B,MATCH(A126,SOURCE!B:B,0)+1)),
  "")</f>
        <v>122</v>
      </c>
      <c r="D126" s="5" t="str">
        <f>IF(A126&lt;&gt;INT(A126),B126,
IF(A126&lt;0,VLOOKUP(A126,lookups!A$1:B$25,2,0),
IF(ISNA(B126),"",
IF(OR(ISBLANK(A126),ISNA(B126),B126=0),
"",
"#define "&amp;
VLOOKUP(A126,SOURCE!B:S,15,0)&amp;IF(lookups!$N$2-LEN(VLOOKUP(A126,SOURCE!B:S,15,0))&gt;=0,REPT(" ",lookups!$N$2-LEN(VLOOKUP(A126,SOURCE!B:S,15,0))),"")&amp;
TEXT(A126,"???0")&amp;IF(VLOOKUP(A126,SOURCE!B:S,16,0)="","","   "&amp;VLOOKUP(A126,SOURCE!B:S,16,0)
))))
)</f>
        <v>#define ITM_RMODE                    121</v>
      </c>
    </row>
    <row r="127" spans="1:4">
      <c r="A127">
        <f t="shared" si="4"/>
        <v>122</v>
      </c>
      <c r="B127" t="str">
        <f>VLOOKUP(A127,SOURCE!B:S,15,0)</f>
        <v>ITM_RMD</v>
      </c>
      <c r="C127">
        <f>IF(
ISNUMBER(INDEX(SOURCE!B:B,MATCH(A127,SOURCE!B:B,0)+1)),
  VALUE(INDEX(SOURCE!B:B,MATCH(A127,SOURCE!B:B,0)+1)),
  "")</f>
        <v>123</v>
      </c>
      <c r="D127" s="5" t="str">
        <f>IF(A127&lt;&gt;INT(A127),B127,
IF(A127&lt;0,VLOOKUP(A127,lookups!A$1:B$25,2,0),
IF(ISNA(B127),"",
IF(OR(ISBLANK(A127),ISNA(B127),B127=0),
"",
"#define "&amp;
VLOOKUP(A127,SOURCE!B:S,15,0)&amp;IF(lookups!$N$2-LEN(VLOOKUP(A127,SOURCE!B:S,15,0))&gt;=0,REPT(" ",lookups!$N$2-LEN(VLOOKUP(A127,SOURCE!B:S,15,0))),"")&amp;
TEXT(A127,"???0")&amp;IF(VLOOKUP(A127,SOURCE!B:S,16,0)="","","   "&amp;VLOOKUP(A127,SOURCE!B:S,16,0)
))))
)</f>
        <v>#define ITM_RMD                      122</v>
      </c>
    </row>
    <row r="128" spans="1:4">
      <c r="A128">
        <f t="shared" si="4"/>
        <v>123</v>
      </c>
      <c r="B128" t="str">
        <f>VLOOKUP(A128,SOURCE!B:S,15,0)</f>
        <v>ITM_LOGICALNOT</v>
      </c>
      <c r="C128">
        <f>IF(
ISNUMBER(INDEX(SOURCE!B:B,MATCH(A128,SOURCE!B:B,0)+1)),
  VALUE(INDEX(SOURCE!B:B,MATCH(A128,SOURCE!B:B,0)+1)),
  "")</f>
        <v>124</v>
      </c>
      <c r="D128" s="5" t="str">
        <f>IF(A128&lt;&gt;INT(A128),B128,
IF(A128&lt;0,VLOOKUP(A128,lookups!A$1:B$25,2,0),
IF(ISNA(B128),"",
IF(OR(ISBLANK(A128),ISNA(B128),B128=0),
"",
"#define "&amp;
VLOOKUP(A128,SOURCE!B:S,15,0)&amp;IF(lookups!$N$2-LEN(VLOOKUP(A128,SOURCE!B:S,15,0))&gt;=0,REPT(" ",lookups!$N$2-LEN(VLOOKUP(A128,SOURCE!B:S,15,0))),"")&amp;
TEXT(A128,"???0")&amp;IF(VLOOKUP(A128,SOURCE!B:S,16,0)="","","   "&amp;VLOOKUP(A128,SOURCE!B:S,16,0)
))))
)</f>
        <v>#define ITM_LOGICALNOT               123</v>
      </c>
    </row>
    <row r="129" spans="1:4">
      <c r="A129">
        <f t="shared" si="4"/>
        <v>124</v>
      </c>
      <c r="B129" t="str">
        <f>VLOOKUP(A129,SOURCE!B:S,15,0)</f>
        <v>ITM_LOGICALAND</v>
      </c>
      <c r="C129">
        <f>IF(
ISNUMBER(INDEX(SOURCE!B:B,MATCH(A129,SOURCE!B:B,0)+1)),
  VALUE(INDEX(SOURCE!B:B,MATCH(A129,SOURCE!B:B,0)+1)),
  "")</f>
        <v>125</v>
      </c>
      <c r="D129" s="5" t="str">
        <f>IF(A129&lt;&gt;INT(A129),B129,
IF(A129&lt;0,VLOOKUP(A129,lookups!A$1:B$25,2,0),
IF(ISNA(B129),"",
IF(OR(ISBLANK(A129),ISNA(B129),B129=0),
"",
"#define "&amp;
VLOOKUP(A129,SOURCE!B:S,15,0)&amp;IF(lookups!$N$2-LEN(VLOOKUP(A129,SOURCE!B:S,15,0))&gt;=0,REPT(" ",lookups!$N$2-LEN(VLOOKUP(A129,SOURCE!B:S,15,0))),"")&amp;
TEXT(A129,"???0")&amp;IF(VLOOKUP(A129,SOURCE!B:S,16,0)="","","   "&amp;VLOOKUP(A129,SOURCE!B:S,16,0)
))))
)</f>
        <v>#define ITM_LOGICALAND               124</v>
      </c>
    </row>
    <row r="130" spans="1:4">
      <c r="A130">
        <f t="shared" si="4"/>
        <v>125</v>
      </c>
      <c r="B130" t="str">
        <f>VLOOKUP(A130,SOURCE!B:S,15,0)</f>
        <v>ITM_LOGICALOR</v>
      </c>
      <c r="C130">
        <f>IF(
ISNUMBER(INDEX(SOURCE!B:B,MATCH(A130,SOURCE!B:B,0)+1)),
  VALUE(INDEX(SOURCE!B:B,MATCH(A130,SOURCE!B:B,0)+1)),
  "")</f>
        <v>126</v>
      </c>
      <c r="D130" s="5" t="str">
        <f>IF(A130&lt;&gt;INT(A130),B130,
IF(A130&lt;0,VLOOKUP(A130,lookups!A$1:B$25,2,0),
IF(ISNA(B130),"",
IF(OR(ISBLANK(A130),ISNA(B130),B130=0),
"",
"#define "&amp;
VLOOKUP(A130,SOURCE!B:S,15,0)&amp;IF(lookups!$N$2-LEN(VLOOKUP(A130,SOURCE!B:S,15,0))&gt;=0,REPT(" ",lookups!$N$2-LEN(VLOOKUP(A130,SOURCE!B:S,15,0))),"")&amp;
TEXT(A130,"???0")&amp;IF(VLOOKUP(A130,SOURCE!B:S,16,0)="","","   "&amp;VLOOKUP(A130,SOURCE!B:S,16,0)
))))
)</f>
        <v>#define ITM_LOGICALOR                125</v>
      </c>
    </row>
    <row r="131" spans="1:4">
      <c r="A131">
        <f t="shared" si="4"/>
        <v>126</v>
      </c>
      <c r="B131" t="str">
        <f>VLOOKUP(A131,SOURCE!B:S,15,0)</f>
        <v>ITM_LOGICALXOR</v>
      </c>
      <c r="C131">
        <f>IF(
ISNUMBER(INDEX(SOURCE!B:B,MATCH(A131,SOURCE!B:B,0)+1)),
  VALUE(INDEX(SOURCE!B:B,MATCH(A131,SOURCE!B:B,0)+1)),
  "")</f>
        <v>127</v>
      </c>
      <c r="D131" s="5" t="str">
        <f>IF(A131&lt;&gt;INT(A131),B131,
IF(A131&lt;0,VLOOKUP(A131,lookups!A$1:B$25,2,0),
IF(ISNA(B131),"",
IF(OR(ISBLANK(A131),ISNA(B131),B131=0),
"",
"#define "&amp;
VLOOKUP(A131,SOURCE!B:S,15,0)&amp;IF(lookups!$N$2-LEN(VLOOKUP(A131,SOURCE!B:S,15,0))&gt;=0,REPT(" ",lookups!$N$2-LEN(VLOOKUP(A131,SOURCE!B:S,15,0))),"")&amp;
TEXT(A131,"???0")&amp;IF(VLOOKUP(A131,SOURCE!B:S,16,0)="","","   "&amp;VLOOKUP(A131,SOURCE!B:S,16,0)
))))
)</f>
        <v>#define ITM_LOGICALXOR               126</v>
      </c>
    </row>
    <row r="132" spans="1:4">
      <c r="A132">
        <f t="shared" si="4"/>
        <v>127</v>
      </c>
      <c r="B132" t="str">
        <f>VLOOKUP(A132,SOURCE!B:S,15,0)</f>
        <v>ITM_Xex</v>
      </c>
      <c r="C132">
        <f>IF(
ISNUMBER(INDEX(SOURCE!B:B,MATCH(A132,SOURCE!B:B,0)+1)),
  VALUE(INDEX(SOURCE!B:B,MATCH(A132,SOURCE!B:B,0)+1)),
  "")</f>
        <v>127.01</v>
      </c>
      <c r="D132" s="5" t="str">
        <f>IF(A132&lt;&gt;INT(A132),B132,
IF(A132&lt;0,VLOOKUP(A132,lookups!A$1:B$25,2,0),
IF(ISNA(B132),"",
IF(OR(ISBLANK(A132),ISNA(B132),B132=0),
"",
"#define "&amp;
VLOOKUP(A132,SOURCE!B:S,15,0)&amp;IF(lookups!$N$2-LEN(VLOOKUP(A132,SOURCE!B:S,15,0))&gt;=0,REPT(" ",lookups!$N$2-LEN(VLOOKUP(A132,SOURCE!B:S,15,0))),"")&amp;
TEXT(A132,"???0")&amp;IF(VLOOKUP(A132,SOURCE!B:S,16,0)="","","   "&amp;VLOOKUP(A132,SOURCE!B:S,16,0)
))))
)</f>
        <v>#define ITM_Xex                      127</v>
      </c>
    </row>
    <row r="133" spans="1:4">
      <c r="A133">
        <f t="shared" si="4"/>
        <v>127.01</v>
      </c>
      <c r="B133" t="str">
        <f>VLOOKUP(A133,SOURCE!B:S,15,0)</f>
        <v/>
      </c>
      <c r="C133">
        <f>IF(
ISNUMBER(INDEX(SOURCE!B:B,MATCH(A133,SOURCE!B:B,0)+1)),
  VALUE(INDEX(SOURCE!B:B,MATCH(A133,SOURCE!B:B,0)+1)),
  "")</f>
        <v>127.02000000000001</v>
      </c>
      <c r="D133" s="5" t="str">
        <f>IF(A133&lt;&gt;INT(A133),B133,
IF(A133&lt;0,VLOOKUP(A133,lookups!A$1:B$25,2,0),
IF(ISNA(B133),"",
IF(OR(ISBLANK(A133),ISNA(B133),B133=0),
"",
"#define "&amp;
VLOOKUP(A133,SOURCE!B:S,15,0)&amp;IF(lookups!$N$2-LEN(VLOOKUP(A133,SOURCE!B:S,15,0))&gt;=0,REPT(" ",lookups!$N$2-LEN(VLOOKUP(A133,SOURCE!B:S,15,0))),"")&amp;
TEXT(A133,"???0")&amp;IF(VLOOKUP(A133,SOURCE!B:S,16,0)="","","   "&amp;VLOOKUP(A133,SOURCE!B:S,16,0)
))))
)</f>
        <v/>
      </c>
    </row>
    <row r="134" spans="1:4">
      <c r="A134">
        <f t="shared" si="4"/>
        <v>127.02000000000001</v>
      </c>
      <c r="B134" t="str">
        <f>VLOOKUP(A134,SOURCE!B:S,15,0)</f>
        <v/>
      </c>
      <c r="C134">
        <f>IF(
ISNUMBER(INDEX(SOURCE!B:B,MATCH(A134,SOURCE!B:B,0)+1)),
  VALUE(INDEX(SOURCE!B:B,MATCH(A134,SOURCE!B:B,0)+1)),
  "")</f>
        <v>127.03000000000002</v>
      </c>
      <c r="D134" s="5" t="str">
        <f>IF(A134&lt;&gt;INT(A134),B134,
IF(A134&lt;0,VLOOKUP(A134,lookups!A$1:B$25,2,0),
IF(ISNA(B134),"",
IF(OR(ISBLANK(A134),ISNA(B134),B134=0),
"",
"#define "&amp;
VLOOKUP(A134,SOURCE!B:S,15,0)&amp;IF(lookups!$N$2-LEN(VLOOKUP(A134,SOURCE!B:S,15,0))&gt;=0,REPT(" ",lookups!$N$2-LEN(VLOOKUP(A134,SOURCE!B:S,15,0))),"")&amp;
TEXT(A134,"???0")&amp;IF(VLOOKUP(A134,SOURCE!B:S,16,0)="","","   "&amp;VLOOKUP(A134,SOURCE!B:S,16,0)
))))
)</f>
        <v/>
      </c>
    </row>
    <row r="135" spans="1:4">
      <c r="A135">
        <f t="shared" si="4"/>
        <v>127.03000000000002</v>
      </c>
      <c r="B135" t="str">
        <f>VLOOKUP(A135,SOURCE!B:S,15,0)</f>
        <v>// Items from 128 to ... are 2 byte OP codes</v>
      </c>
      <c r="C135">
        <f>IF(
ISNUMBER(INDEX(SOURCE!B:B,MATCH(A135,SOURCE!B:B,0)+1)),
  VALUE(INDEX(SOURCE!B:B,MATCH(A135,SOURCE!B:B,0)+1)),
  "")</f>
        <v>127.04000000000002</v>
      </c>
      <c r="D135" s="5" t="str">
        <f>IF(A135&lt;&gt;INT(A135),B135,
IF(A135&lt;0,VLOOKUP(A135,lookups!A$1:B$25,2,0),
IF(ISNA(B135),"",
IF(OR(ISBLANK(A135),ISNA(B135),B135=0),
"",
"#define "&amp;
VLOOKUP(A135,SOURCE!B:S,15,0)&amp;IF(lookups!$N$2-LEN(VLOOKUP(A135,SOURCE!B:S,15,0))&gt;=0,REPT(" ",lookups!$N$2-LEN(VLOOKUP(A135,SOURCE!B:S,15,0))),"")&amp;
TEXT(A135,"???0")&amp;IF(VLOOKUP(A135,SOURCE!B:S,16,0)="","","   "&amp;VLOOKUP(A135,SOURCE!B:S,16,0)
))))
)</f>
        <v>// Items from 128 to ... are 2 byte OP codes</v>
      </c>
    </row>
    <row r="136" spans="1:4">
      <c r="A136">
        <f t="shared" si="4"/>
        <v>127.04000000000002</v>
      </c>
      <c r="B136" t="str">
        <f>VLOOKUP(A136,SOURCE!B:S,15,0)</f>
        <v>// Constants</v>
      </c>
      <c r="C136">
        <f>IF(
ISNUMBER(INDEX(SOURCE!B:B,MATCH(A136,SOURCE!B:B,0)+1)),
  VALUE(INDEX(SOURCE!B:B,MATCH(A136,SOURCE!B:B,0)+1)),
  "")</f>
        <v>128</v>
      </c>
      <c r="D136" s="5" t="str">
        <f>IF(A136&lt;&gt;INT(A136),B136,
IF(A136&lt;0,VLOOKUP(A136,lookups!A$1:B$25,2,0),
IF(ISNA(B136),"",
IF(OR(ISBLANK(A136),ISNA(B136),B136=0),
"",
"#define "&amp;
VLOOKUP(A136,SOURCE!B:S,15,0)&amp;IF(lookups!$N$2-LEN(VLOOKUP(A136,SOURCE!B:S,15,0))&gt;=0,REPT(" ",lookups!$N$2-LEN(VLOOKUP(A136,SOURCE!B:S,15,0))),"")&amp;
TEXT(A136,"???0")&amp;IF(VLOOKUP(A136,SOURCE!B:S,16,0)="","","   "&amp;VLOOKUP(A136,SOURCE!B:S,16,0)
))))
)</f>
        <v>// Constants</v>
      </c>
    </row>
    <row r="137" spans="1:4">
      <c r="A137">
        <f t="shared" ref="A137:A200" si="5">C136</f>
        <v>128</v>
      </c>
      <c r="B137" t="str">
        <f>VLOOKUP(A137,SOURCE!B:S,15,0)</f>
        <v>CST_01</v>
      </c>
      <c r="C137">
        <f>IF(
ISNUMBER(INDEX(SOURCE!B:B,MATCH(A137,SOURCE!B:B,0)+1)),
  VALUE(INDEX(SOURCE!B:B,MATCH(A137,SOURCE!B:B,0)+1)),
  "")</f>
        <v>129</v>
      </c>
      <c r="D137" s="5" t="str">
        <f>IF(A137&lt;&gt;INT(A137),B137,
IF(A137&lt;0,VLOOKUP(A137,lookups!A$1:B$25,2,0),
IF(ISNA(B137),"",
IF(OR(ISBLANK(A137),ISNA(B137),B137=0),
"",
"#define "&amp;
VLOOKUP(A137,SOURCE!B:S,15,0)&amp;IF(lookups!$N$2-LEN(VLOOKUP(A137,SOURCE!B:S,15,0))&gt;=0,REPT(" ",lookups!$N$2-LEN(VLOOKUP(A137,SOURCE!B:S,15,0))),"")&amp;
TEXT(A137,"???0")&amp;IF(VLOOKUP(A137,SOURCE!B:S,16,0)="","","   "&amp;VLOOKUP(A137,SOURCE!B:S,16,0)
))))
)</f>
        <v>#define CST_01                       128</v>
      </c>
    </row>
    <row r="138" spans="1:4">
      <c r="A138">
        <f t="shared" si="5"/>
        <v>129</v>
      </c>
      <c r="B138" t="str">
        <f>VLOOKUP(A138,SOURCE!B:S,15,0)</f>
        <v>CST_02</v>
      </c>
      <c r="C138">
        <f>IF(
ISNUMBER(INDEX(SOURCE!B:B,MATCH(A138,SOURCE!B:B,0)+1)),
  VALUE(INDEX(SOURCE!B:B,MATCH(A138,SOURCE!B:B,0)+1)),
  "")</f>
        <v>130</v>
      </c>
      <c r="D138" s="5" t="str">
        <f>IF(A138&lt;&gt;INT(A138),B138,
IF(A138&lt;0,VLOOKUP(A138,lookups!A$1:B$25,2,0),
IF(ISNA(B138),"",
IF(OR(ISBLANK(A138),ISNA(B138),B138=0),
"",
"#define "&amp;
VLOOKUP(A138,SOURCE!B:S,15,0)&amp;IF(lookups!$N$2-LEN(VLOOKUP(A138,SOURCE!B:S,15,0))&gt;=0,REPT(" ",lookups!$N$2-LEN(VLOOKUP(A138,SOURCE!B:S,15,0))),"")&amp;
TEXT(A138,"???0")&amp;IF(VLOOKUP(A138,SOURCE!B:S,16,0)="","","   "&amp;VLOOKUP(A138,SOURCE!B:S,16,0)
))))
)</f>
        <v>#define CST_02                       129</v>
      </c>
    </row>
    <row r="139" spans="1:4">
      <c r="A139">
        <f t="shared" si="5"/>
        <v>130</v>
      </c>
      <c r="B139" t="str">
        <f>VLOOKUP(A139,SOURCE!B:S,15,0)</f>
        <v>CST_03</v>
      </c>
      <c r="C139">
        <f>IF(
ISNUMBER(INDEX(SOURCE!B:B,MATCH(A139,SOURCE!B:B,0)+1)),
  VALUE(INDEX(SOURCE!B:B,MATCH(A139,SOURCE!B:B,0)+1)),
  "")</f>
        <v>131</v>
      </c>
      <c r="D139" s="5" t="str">
        <f>IF(A139&lt;&gt;INT(A139),B139,
IF(A139&lt;0,VLOOKUP(A139,lookups!A$1:B$25,2,0),
IF(ISNA(B139),"",
IF(OR(ISBLANK(A139),ISNA(B139),B139=0),
"",
"#define "&amp;
VLOOKUP(A139,SOURCE!B:S,15,0)&amp;IF(lookups!$N$2-LEN(VLOOKUP(A139,SOURCE!B:S,15,0))&gt;=0,REPT(" ",lookups!$N$2-LEN(VLOOKUP(A139,SOURCE!B:S,15,0))),"")&amp;
TEXT(A139,"???0")&amp;IF(VLOOKUP(A139,SOURCE!B:S,16,0)="","","   "&amp;VLOOKUP(A139,SOURCE!B:S,16,0)
))))
)</f>
        <v>#define CST_03                       130</v>
      </c>
    </row>
    <row r="140" spans="1:4">
      <c r="A140">
        <f t="shared" si="5"/>
        <v>131</v>
      </c>
      <c r="B140" t="str">
        <f>VLOOKUP(A140,SOURCE!B:S,15,0)</f>
        <v>CST_04</v>
      </c>
      <c r="C140">
        <f>IF(
ISNUMBER(INDEX(SOURCE!B:B,MATCH(A140,SOURCE!B:B,0)+1)),
  VALUE(INDEX(SOURCE!B:B,MATCH(A140,SOURCE!B:B,0)+1)),
  "")</f>
        <v>132</v>
      </c>
      <c r="D140" s="5" t="str">
        <f>IF(A140&lt;&gt;INT(A140),B140,
IF(A140&lt;0,VLOOKUP(A140,lookups!A$1:B$25,2,0),
IF(ISNA(B140),"",
IF(OR(ISBLANK(A140),ISNA(B140),B140=0),
"",
"#define "&amp;
VLOOKUP(A140,SOURCE!B:S,15,0)&amp;IF(lookups!$N$2-LEN(VLOOKUP(A140,SOURCE!B:S,15,0))&gt;=0,REPT(" ",lookups!$N$2-LEN(VLOOKUP(A140,SOURCE!B:S,15,0))),"")&amp;
TEXT(A140,"???0")&amp;IF(VLOOKUP(A140,SOURCE!B:S,16,0)="","","   "&amp;VLOOKUP(A140,SOURCE!B:S,16,0)
))))
)</f>
        <v>#define CST_04                       131</v>
      </c>
    </row>
    <row r="141" spans="1:4">
      <c r="A141">
        <f t="shared" si="5"/>
        <v>132</v>
      </c>
      <c r="B141" t="str">
        <f>VLOOKUP(A141,SOURCE!B:S,15,0)</f>
        <v>CST_05</v>
      </c>
      <c r="C141">
        <f>IF(
ISNUMBER(INDEX(SOURCE!B:B,MATCH(A141,SOURCE!B:B,0)+1)),
  VALUE(INDEX(SOURCE!B:B,MATCH(A141,SOURCE!B:B,0)+1)),
  "")</f>
        <v>133</v>
      </c>
      <c r="D141" s="5" t="str">
        <f>IF(A141&lt;&gt;INT(A141),B141,
IF(A141&lt;0,VLOOKUP(A141,lookups!A$1:B$25,2,0),
IF(ISNA(B141),"",
IF(OR(ISBLANK(A141),ISNA(B141),B141=0),
"",
"#define "&amp;
VLOOKUP(A141,SOURCE!B:S,15,0)&amp;IF(lookups!$N$2-LEN(VLOOKUP(A141,SOURCE!B:S,15,0))&gt;=0,REPT(" ",lookups!$N$2-LEN(VLOOKUP(A141,SOURCE!B:S,15,0))),"")&amp;
TEXT(A141,"???0")&amp;IF(VLOOKUP(A141,SOURCE!B:S,16,0)="","","   "&amp;VLOOKUP(A141,SOURCE!B:S,16,0)
))))
)</f>
        <v>#define CST_05                       132</v>
      </c>
    </row>
    <row r="142" spans="1:4">
      <c r="A142">
        <f t="shared" si="5"/>
        <v>133</v>
      </c>
      <c r="B142" t="str">
        <f>VLOOKUP(A142,SOURCE!B:S,15,0)</f>
        <v>CST_06</v>
      </c>
      <c r="C142">
        <f>IF(
ISNUMBER(INDEX(SOURCE!B:B,MATCH(A142,SOURCE!B:B,0)+1)),
  VALUE(INDEX(SOURCE!B:B,MATCH(A142,SOURCE!B:B,0)+1)),
  "")</f>
        <v>134</v>
      </c>
      <c r="D142" s="5" t="str">
        <f>IF(A142&lt;&gt;INT(A142),B142,
IF(A142&lt;0,VLOOKUP(A142,lookups!A$1:B$25,2,0),
IF(ISNA(B142),"",
IF(OR(ISBLANK(A142),ISNA(B142),B142=0),
"",
"#define "&amp;
VLOOKUP(A142,SOURCE!B:S,15,0)&amp;IF(lookups!$N$2-LEN(VLOOKUP(A142,SOURCE!B:S,15,0))&gt;=0,REPT(" ",lookups!$N$2-LEN(VLOOKUP(A142,SOURCE!B:S,15,0))),"")&amp;
TEXT(A142,"???0")&amp;IF(VLOOKUP(A142,SOURCE!B:S,16,0)="","","   "&amp;VLOOKUP(A142,SOURCE!B:S,16,0)
))))
)</f>
        <v>#define CST_06                       133</v>
      </c>
    </row>
    <row r="143" spans="1:4">
      <c r="A143">
        <f t="shared" si="5"/>
        <v>134</v>
      </c>
      <c r="B143" t="str">
        <f>VLOOKUP(A143,SOURCE!B:S,15,0)</f>
        <v>CST_07</v>
      </c>
      <c r="C143">
        <f>IF(
ISNUMBER(INDEX(SOURCE!B:B,MATCH(A143,SOURCE!B:B,0)+1)),
  VALUE(INDEX(SOURCE!B:B,MATCH(A143,SOURCE!B:B,0)+1)),
  "")</f>
        <v>135</v>
      </c>
      <c r="D143" s="5" t="str">
        <f>IF(A143&lt;&gt;INT(A143),B143,
IF(A143&lt;0,VLOOKUP(A143,lookups!A$1:B$25,2,0),
IF(ISNA(B143),"",
IF(OR(ISBLANK(A143),ISNA(B143),B143=0),
"",
"#define "&amp;
VLOOKUP(A143,SOURCE!B:S,15,0)&amp;IF(lookups!$N$2-LEN(VLOOKUP(A143,SOURCE!B:S,15,0))&gt;=0,REPT(" ",lookups!$N$2-LEN(VLOOKUP(A143,SOURCE!B:S,15,0))),"")&amp;
TEXT(A143,"???0")&amp;IF(VLOOKUP(A143,SOURCE!B:S,16,0)="","","   "&amp;VLOOKUP(A143,SOURCE!B:S,16,0)
))))
)</f>
        <v>#define CST_07                       134</v>
      </c>
    </row>
    <row r="144" spans="1:4">
      <c r="A144">
        <f t="shared" si="5"/>
        <v>135</v>
      </c>
      <c r="B144" t="str">
        <f>VLOOKUP(A144,SOURCE!B:S,15,0)</f>
        <v>CST_08</v>
      </c>
      <c r="C144">
        <f>IF(
ISNUMBER(INDEX(SOURCE!B:B,MATCH(A144,SOURCE!B:B,0)+1)),
  VALUE(INDEX(SOURCE!B:B,MATCH(A144,SOURCE!B:B,0)+1)),
  "")</f>
        <v>136</v>
      </c>
      <c r="D144" s="5" t="str">
        <f>IF(A144&lt;&gt;INT(A144),B144,
IF(A144&lt;0,VLOOKUP(A144,lookups!A$1:B$25,2,0),
IF(ISNA(B144),"",
IF(OR(ISBLANK(A144),ISNA(B144),B144=0),
"",
"#define "&amp;
VLOOKUP(A144,SOURCE!B:S,15,0)&amp;IF(lookups!$N$2-LEN(VLOOKUP(A144,SOURCE!B:S,15,0))&gt;=0,REPT(" ",lookups!$N$2-LEN(VLOOKUP(A144,SOURCE!B:S,15,0))),"")&amp;
TEXT(A144,"???0")&amp;IF(VLOOKUP(A144,SOURCE!B:S,16,0)="","","   "&amp;VLOOKUP(A144,SOURCE!B:S,16,0)
))))
)</f>
        <v>#define CST_08                       135</v>
      </c>
    </row>
    <row r="145" spans="1:4">
      <c r="A145">
        <f t="shared" si="5"/>
        <v>136</v>
      </c>
      <c r="B145" t="str">
        <f>VLOOKUP(A145,SOURCE!B:S,15,0)</f>
        <v>CST_09</v>
      </c>
      <c r="C145">
        <f>IF(
ISNUMBER(INDEX(SOURCE!B:B,MATCH(A145,SOURCE!B:B,0)+1)),
  VALUE(INDEX(SOURCE!B:B,MATCH(A145,SOURCE!B:B,0)+1)),
  "")</f>
        <v>137</v>
      </c>
      <c r="D145" s="5" t="str">
        <f>IF(A145&lt;&gt;INT(A145),B145,
IF(A145&lt;0,VLOOKUP(A145,lookups!A$1:B$25,2,0),
IF(ISNA(B145),"",
IF(OR(ISBLANK(A145),ISNA(B145),B145=0),
"",
"#define "&amp;
VLOOKUP(A145,SOURCE!B:S,15,0)&amp;IF(lookups!$N$2-LEN(VLOOKUP(A145,SOURCE!B:S,15,0))&gt;=0,REPT(" ",lookups!$N$2-LEN(VLOOKUP(A145,SOURCE!B:S,15,0))),"")&amp;
TEXT(A145,"???0")&amp;IF(VLOOKUP(A145,SOURCE!B:S,16,0)="","","   "&amp;VLOOKUP(A145,SOURCE!B:S,16,0)
))))
)</f>
        <v>#define CST_09                       136</v>
      </c>
    </row>
    <row r="146" spans="1:4">
      <c r="A146">
        <f t="shared" si="5"/>
        <v>137</v>
      </c>
      <c r="B146" t="str">
        <f>VLOOKUP(A146,SOURCE!B:S,15,0)</f>
        <v>CST_10</v>
      </c>
      <c r="C146">
        <f>IF(
ISNUMBER(INDEX(SOURCE!B:B,MATCH(A146,SOURCE!B:B,0)+1)),
  VALUE(INDEX(SOURCE!B:B,MATCH(A146,SOURCE!B:B,0)+1)),
  "")</f>
        <v>138</v>
      </c>
      <c r="D146" s="5" t="str">
        <f>IF(A146&lt;&gt;INT(A146),B146,
IF(A146&lt;0,VLOOKUP(A146,lookups!A$1:B$25,2,0),
IF(ISNA(B146),"",
IF(OR(ISBLANK(A146),ISNA(B146),B146=0),
"",
"#define "&amp;
VLOOKUP(A146,SOURCE!B:S,15,0)&amp;IF(lookups!$N$2-LEN(VLOOKUP(A146,SOURCE!B:S,15,0))&gt;=0,REPT(" ",lookups!$N$2-LEN(VLOOKUP(A146,SOURCE!B:S,15,0))),"")&amp;
TEXT(A146,"???0")&amp;IF(VLOOKUP(A146,SOURCE!B:S,16,0)="","","   "&amp;VLOOKUP(A146,SOURCE!B:S,16,0)
))))
)</f>
        <v>#define CST_10                       137</v>
      </c>
    </row>
    <row r="147" spans="1:4">
      <c r="A147">
        <f t="shared" si="5"/>
        <v>138</v>
      </c>
      <c r="B147" t="str">
        <f>VLOOKUP(A147,SOURCE!B:S,15,0)</f>
        <v>CST_11</v>
      </c>
      <c r="C147">
        <f>IF(
ISNUMBER(INDEX(SOURCE!B:B,MATCH(A147,SOURCE!B:B,0)+1)),
  VALUE(INDEX(SOURCE!B:B,MATCH(A147,SOURCE!B:B,0)+1)),
  "")</f>
        <v>139</v>
      </c>
      <c r="D147" s="5" t="str">
        <f>IF(A147&lt;&gt;INT(A147),B147,
IF(A147&lt;0,VLOOKUP(A147,lookups!A$1:B$25,2,0),
IF(ISNA(B147),"",
IF(OR(ISBLANK(A147),ISNA(B147),B147=0),
"",
"#define "&amp;
VLOOKUP(A147,SOURCE!B:S,15,0)&amp;IF(lookups!$N$2-LEN(VLOOKUP(A147,SOURCE!B:S,15,0))&gt;=0,REPT(" ",lookups!$N$2-LEN(VLOOKUP(A147,SOURCE!B:S,15,0))),"")&amp;
TEXT(A147,"???0")&amp;IF(VLOOKUP(A147,SOURCE!B:S,16,0)="","","   "&amp;VLOOKUP(A147,SOURCE!B:S,16,0)
))))
)</f>
        <v>#define CST_11                       138</v>
      </c>
    </row>
    <row r="148" spans="1:4">
      <c r="A148">
        <f t="shared" si="5"/>
        <v>139</v>
      </c>
      <c r="B148" t="str">
        <f>VLOOKUP(A148,SOURCE!B:S,15,0)</f>
        <v>CST_12</v>
      </c>
      <c r="C148">
        <f>IF(
ISNUMBER(INDEX(SOURCE!B:B,MATCH(A148,SOURCE!B:B,0)+1)),
  VALUE(INDEX(SOURCE!B:B,MATCH(A148,SOURCE!B:B,0)+1)),
  "")</f>
        <v>140</v>
      </c>
      <c r="D148" s="5" t="str">
        <f>IF(A148&lt;&gt;INT(A148),B148,
IF(A148&lt;0,VLOOKUP(A148,lookups!A$1:B$25,2,0),
IF(ISNA(B148),"",
IF(OR(ISBLANK(A148),ISNA(B148),B148=0),
"",
"#define "&amp;
VLOOKUP(A148,SOURCE!B:S,15,0)&amp;IF(lookups!$N$2-LEN(VLOOKUP(A148,SOURCE!B:S,15,0))&gt;=0,REPT(" ",lookups!$N$2-LEN(VLOOKUP(A148,SOURCE!B:S,15,0))),"")&amp;
TEXT(A148,"???0")&amp;IF(VLOOKUP(A148,SOURCE!B:S,16,0)="","","   "&amp;VLOOKUP(A148,SOURCE!B:S,16,0)
))))
)</f>
        <v>#define CST_12                       139</v>
      </c>
    </row>
    <row r="149" spans="1:4">
      <c r="A149">
        <f t="shared" si="5"/>
        <v>140</v>
      </c>
      <c r="B149" t="str">
        <f>VLOOKUP(A149,SOURCE!B:S,15,0)</f>
        <v>CST_13</v>
      </c>
      <c r="C149">
        <f>IF(
ISNUMBER(INDEX(SOURCE!B:B,MATCH(A149,SOURCE!B:B,0)+1)),
  VALUE(INDEX(SOURCE!B:B,MATCH(A149,SOURCE!B:B,0)+1)),
  "")</f>
        <v>141</v>
      </c>
      <c r="D149" s="5" t="str">
        <f>IF(A149&lt;&gt;INT(A149),B149,
IF(A149&lt;0,VLOOKUP(A149,lookups!A$1:B$25,2,0),
IF(ISNA(B149),"",
IF(OR(ISBLANK(A149),ISNA(B149),B149=0),
"",
"#define "&amp;
VLOOKUP(A149,SOURCE!B:S,15,0)&amp;IF(lookups!$N$2-LEN(VLOOKUP(A149,SOURCE!B:S,15,0))&gt;=0,REPT(" ",lookups!$N$2-LEN(VLOOKUP(A149,SOURCE!B:S,15,0))),"")&amp;
TEXT(A149,"???0")&amp;IF(VLOOKUP(A149,SOURCE!B:S,16,0)="","","   "&amp;VLOOKUP(A149,SOURCE!B:S,16,0)
))))
)</f>
        <v>#define CST_13                       140</v>
      </c>
    </row>
    <row r="150" spans="1:4">
      <c r="A150">
        <f t="shared" si="5"/>
        <v>141</v>
      </c>
      <c r="B150" t="str">
        <f>VLOOKUP(A150,SOURCE!B:S,15,0)</f>
        <v>CST_14</v>
      </c>
      <c r="C150">
        <f>IF(
ISNUMBER(INDEX(SOURCE!B:B,MATCH(A150,SOURCE!B:B,0)+1)),
  VALUE(INDEX(SOURCE!B:B,MATCH(A150,SOURCE!B:B,0)+1)),
  "")</f>
        <v>142</v>
      </c>
      <c r="D150" s="5" t="str">
        <f>IF(A150&lt;&gt;INT(A150),B150,
IF(A150&lt;0,VLOOKUP(A150,lookups!A$1:B$25,2,0),
IF(ISNA(B150),"",
IF(OR(ISBLANK(A150),ISNA(B150),B150=0),
"",
"#define "&amp;
VLOOKUP(A150,SOURCE!B:S,15,0)&amp;IF(lookups!$N$2-LEN(VLOOKUP(A150,SOURCE!B:S,15,0))&gt;=0,REPT(" ",lookups!$N$2-LEN(VLOOKUP(A150,SOURCE!B:S,15,0))),"")&amp;
TEXT(A150,"???0")&amp;IF(VLOOKUP(A150,SOURCE!B:S,16,0)="","","   "&amp;VLOOKUP(A150,SOURCE!B:S,16,0)
))))
)</f>
        <v>#define CST_14                       141</v>
      </c>
    </row>
    <row r="151" spans="1:4">
      <c r="A151">
        <f t="shared" si="5"/>
        <v>142</v>
      </c>
      <c r="B151" t="str">
        <f>VLOOKUP(A151,SOURCE!B:S,15,0)</f>
        <v>CST_15</v>
      </c>
      <c r="C151">
        <f>IF(
ISNUMBER(INDEX(SOURCE!B:B,MATCH(A151,SOURCE!B:B,0)+1)),
  VALUE(INDEX(SOURCE!B:B,MATCH(A151,SOURCE!B:B,0)+1)),
  "")</f>
        <v>143</v>
      </c>
      <c r="D151" s="5" t="str">
        <f>IF(A151&lt;&gt;INT(A151),B151,
IF(A151&lt;0,VLOOKUP(A151,lookups!A$1:B$25,2,0),
IF(ISNA(B151),"",
IF(OR(ISBLANK(A151),ISNA(B151),B151=0),
"",
"#define "&amp;
VLOOKUP(A151,SOURCE!B:S,15,0)&amp;IF(lookups!$N$2-LEN(VLOOKUP(A151,SOURCE!B:S,15,0))&gt;=0,REPT(" ",lookups!$N$2-LEN(VLOOKUP(A151,SOURCE!B:S,15,0))),"")&amp;
TEXT(A151,"???0")&amp;IF(VLOOKUP(A151,SOURCE!B:S,16,0)="","","   "&amp;VLOOKUP(A151,SOURCE!B:S,16,0)
))))
)</f>
        <v>#define CST_15                       142</v>
      </c>
    </row>
    <row r="152" spans="1:4">
      <c r="A152">
        <f t="shared" si="5"/>
        <v>143</v>
      </c>
      <c r="B152" t="str">
        <f>VLOOKUP(A152,SOURCE!B:S,15,0)</f>
        <v>CST_16</v>
      </c>
      <c r="C152">
        <f>IF(
ISNUMBER(INDEX(SOURCE!B:B,MATCH(A152,SOURCE!B:B,0)+1)),
  VALUE(INDEX(SOURCE!B:B,MATCH(A152,SOURCE!B:B,0)+1)),
  "")</f>
        <v>144</v>
      </c>
      <c r="D152" s="5" t="str">
        <f>IF(A152&lt;&gt;INT(A152),B152,
IF(A152&lt;0,VLOOKUP(A152,lookups!A$1:B$25,2,0),
IF(ISNA(B152),"",
IF(OR(ISBLANK(A152),ISNA(B152),B152=0),
"",
"#define "&amp;
VLOOKUP(A152,SOURCE!B:S,15,0)&amp;IF(lookups!$N$2-LEN(VLOOKUP(A152,SOURCE!B:S,15,0))&gt;=0,REPT(" ",lookups!$N$2-LEN(VLOOKUP(A152,SOURCE!B:S,15,0))),"")&amp;
TEXT(A152,"???0")&amp;IF(VLOOKUP(A152,SOURCE!B:S,16,0)="","","   "&amp;VLOOKUP(A152,SOURCE!B:S,16,0)
))))
)</f>
        <v>#define CST_16                       143</v>
      </c>
    </row>
    <row r="153" spans="1:4">
      <c r="A153">
        <f t="shared" si="5"/>
        <v>144</v>
      </c>
      <c r="B153" t="str">
        <f>VLOOKUP(A153,SOURCE!B:S,15,0)</f>
        <v>CST_17</v>
      </c>
      <c r="C153">
        <f>IF(
ISNUMBER(INDEX(SOURCE!B:B,MATCH(A153,SOURCE!B:B,0)+1)),
  VALUE(INDEX(SOURCE!B:B,MATCH(A153,SOURCE!B:B,0)+1)),
  "")</f>
        <v>145</v>
      </c>
      <c r="D153" s="5" t="str">
        <f>IF(A153&lt;&gt;INT(A153),B153,
IF(A153&lt;0,VLOOKUP(A153,lookups!A$1:B$25,2,0),
IF(ISNA(B153),"",
IF(OR(ISBLANK(A153),ISNA(B153),B153=0),
"",
"#define "&amp;
VLOOKUP(A153,SOURCE!B:S,15,0)&amp;IF(lookups!$N$2-LEN(VLOOKUP(A153,SOURCE!B:S,15,0))&gt;=0,REPT(" ",lookups!$N$2-LEN(VLOOKUP(A153,SOURCE!B:S,15,0))),"")&amp;
TEXT(A153,"???0")&amp;IF(VLOOKUP(A153,SOURCE!B:S,16,0)="","","   "&amp;VLOOKUP(A153,SOURCE!B:S,16,0)
))))
)</f>
        <v>#define CST_17                       144</v>
      </c>
    </row>
    <row r="154" spans="1:4">
      <c r="A154">
        <f t="shared" si="5"/>
        <v>145</v>
      </c>
      <c r="B154" t="str">
        <f>VLOOKUP(A154,SOURCE!B:S,15,0)</f>
        <v>CST_18</v>
      </c>
      <c r="C154">
        <f>IF(
ISNUMBER(INDEX(SOURCE!B:B,MATCH(A154,SOURCE!B:B,0)+1)),
  VALUE(INDEX(SOURCE!B:B,MATCH(A154,SOURCE!B:B,0)+1)),
  "")</f>
        <v>146</v>
      </c>
      <c r="D154" s="5" t="str">
        <f>IF(A154&lt;&gt;INT(A154),B154,
IF(A154&lt;0,VLOOKUP(A154,lookups!A$1:B$25,2,0),
IF(ISNA(B154),"",
IF(OR(ISBLANK(A154),ISNA(B154),B154=0),
"",
"#define "&amp;
VLOOKUP(A154,SOURCE!B:S,15,0)&amp;IF(lookups!$N$2-LEN(VLOOKUP(A154,SOURCE!B:S,15,0))&gt;=0,REPT(" ",lookups!$N$2-LEN(VLOOKUP(A154,SOURCE!B:S,15,0))),"")&amp;
TEXT(A154,"???0")&amp;IF(VLOOKUP(A154,SOURCE!B:S,16,0)="","","   "&amp;VLOOKUP(A154,SOURCE!B:S,16,0)
))))
)</f>
        <v>#define CST_18                       145</v>
      </c>
    </row>
    <row r="155" spans="1:4">
      <c r="A155">
        <f t="shared" si="5"/>
        <v>146</v>
      </c>
      <c r="B155" t="str">
        <f>VLOOKUP(A155,SOURCE!B:S,15,0)</f>
        <v>CST_19</v>
      </c>
      <c r="C155">
        <f>IF(
ISNUMBER(INDEX(SOURCE!B:B,MATCH(A155,SOURCE!B:B,0)+1)),
  VALUE(INDEX(SOURCE!B:B,MATCH(A155,SOURCE!B:B,0)+1)),
  "")</f>
        <v>147</v>
      </c>
      <c r="D155" s="5" t="str">
        <f>IF(A155&lt;&gt;INT(A155),B155,
IF(A155&lt;0,VLOOKUP(A155,lookups!A$1:B$25,2,0),
IF(ISNA(B155),"",
IF(OR(ISBLANK(A155),ISNA(B155),B155=0),
"",
"#define "&amp;
VLOOKUP(A155,SOURCE!B:S,15,0)&amp;IF(lookups!$N$2-LEN(VLOOKUP(A155,SOURCE!B:S,15,0))&gt;=0,REPT(" ",lookups!$N$2-LEN(VLOOKUP(A155,SOURCE!B:S,15,0))),"")&amp;
TEXT(A155,"???0")&amp;IF(VLOOKUP(A155,SOURCE!B:S,16,0)="","","   "&amp;VLOOKUP(A155,SOURCE!B:S,16,0)
))))
)</f>
        <v>#define CST_19                       146</v>
      </c>
    </row>
    <row r="156" spans="1:4">
      <c r="A156">
        <f t="shared" si="5"/>
        <v>147</v>
      </c>
      <c r="B156" t="str">
        <f>VLOOKUP(A156,SOURCE!B:S,15,0)</f>
        <v>CST_20</v>
      </c>
      <c r="C156">
        <f>IF(
ISNUMBER(INDEX(SOURCE!B:B,MATCH(A156,SOURCE!B:B,0)+1)),
  VALUE(INDEX(SOURCE!B:B,MATCH(A156,SOURCE!B:B,0)+1)),
  "")</f>
        <v>148</v>
      </c>
      <c r="D156" s="5" t="str">
        <f>IF(A156&lt;&gt;INT(A156),B156,
IF(A156&lt;0,VLOOKUP(A156,lookups!A$1:B$25,2,0),
IF(ISNA(B156),"",
IF(OR(ISBLANK(A156),ISNA(B156),B156=0),
"",
"#define "&amp;
VLOOKUP(A156,SOURCE!B:S,15,0)&amp;IF(lookups!$N$2-LEN(VLOOKUP(A156,SOURCE!B:S,15,0))&gt;=0,REPT(" ",lookups!$N$2-LEN(VLOOKUP(A156,SOURCE!B:S,15,0))),"")&amp;
TEXT(A156,"???0")&amp;IF(VLOOKUP(A156,SOURCE!B:S,16,0)="","","   "&amp;VLOOKUP(A156,SOURCE!B:S,16,0)
))))
)</f>
        <v>#define CST_20                       147</v>
      </c>
    </row>
    <row r="157" spans="1:4">
      <c r="A157">
        <f t="shared" si="5"/>
        <v>148</v>
      </c>
      <c r="B157" t="str">
        <f>VLOOKUP(A157,SOURCE!B:S,15,0)</f>
        <v>CST_21</v>
      </c>
      <c r="C157">
        <f>IF(
ISNUMBER(INDEX(SOURCE!B:B,MATCH(A157,SOURCE!B:B,0)+1)),
  VALUE(INDEX(SOURCE!B:B,MATCH(A157,SOURCE!B:B,0)+1)),
  "")</f>
        <v>149</v>
      </c>
      <c r="D157" s="5" t="str">
        <f>IF(A157&lt;&gt;INT(A157),B157,
IF(A157&lt;0,VLOOKUP(A157,lookups!A$1:B$25,2,0),
IF(ISNA(B157),"",
IF(OR(ISBLANK(A157),ISNA(B157),B157=0),
"",
"#define "&amp;
VLOOKUP(A157,SOURCE!B:S,15,0)&amp;IF(lookups!$N$2-LEN(VLOOKUP(A157,SOURCE!B:S,15,0))&gt;=0,REPT(" ",lookups!$N$2-LEN(VLOOKUP(A157,SOURCE!B:S,15,0))),"")&amp;
TEXT(A157,"???0")&amp;IF(VLOOKUP(A157,SOURCE!B:S,16,0)="","","   "&amp;VLOOKUP(A157,SOURCE!B:S,16,0)
))))
)</f>
        <v>#define CST_21                       148</v>
      </c>
    </row>
    <row r="158" spans="1:4">
      <c r="A158">
        <f t="shared" si="5"/>
        <v>149</v>
      </c>
      <c r="B158" t="str">
        <f>VLOOKUP(A158,SOURCE!B:S,15,0)</f>
        <v>CST_22</v>
      </c>
      <c r="C158">
        <f>IF(
ISNUMBER(INDEX(SOURCE!B:B,MATCH(A158,SOURCE!B:B,0)+1)),
  VALUE(INDEX(SOURCE!B:B,MATCH(A158,SOURCE!B:B,0)+1)),
  "")</f>
        <v>150</v>
      </c>
      <c r="D158" s="5" t="str">
        <f>IF(A158&lt;&gt;INT(A158),B158,
IF(A158&lt;0,VLOOKUP(A158,lookups!A$1:B$25,2,0),
IF(ISNA(B158),"",
IF(OR(ISBLANK(A158),ISNA(B158),B158=0),
"",
"#define "&amp;
VLOOKUP(A158,SOURCE!B:S,15,0)&amp;IF(lookups!$N$2-LEN(VLOOKUP(A158,SOURCE!B:S,15,0))&gt;=0,REPT(" ",lookups!$N$2-LEN(VLOOKUP(A158,SOURCE!B:S,15,0))),"")&amp;
TEXT(A158,"???0")&amp;IF(VLOOKUP(A158,SOURCE!B:S,16,0)="","","   "&amp;VLOOKUP(A158,SOURCE!B:S,16,0)
))))
)</f>
        <v>#define CST_22                       149</v>
      </c>
    </row>
    <row r="159" spans="1:4">
      <c r="A159">
        <f t="shared" si="5"/>
        <v>150</v>
      </c>
      <c r="B159" t="str">
        <f>VLOOKUP(A159,SOURCE!B:S,15,0)</f>
        <v>CST_23</v>
      </c>
      <c r="C159">
        <f>IF(
ISNUMBER(INDEX(SOURCE!B:B,MATCH(A159,SOURCE!B:B,0)+1)),
  VALUE(INDEX(SOURCE!B:B,MATCH(A159,SOURCE!B:B,0)+1)),
  "")</f>
        <v>151</v>
      </c>
      <c r="D159" s="5" t="str">
        <f>IF(A159&lt;&gt;INT(A159),B159,
IF(A159&lt;0,VLOOKUP(A159,lookups!A$1:B$25,2,0),
IF(ISNA(B159),"",
IF(OR(ISBLANK(A159),ISNA(B159),B159=0),
"",
"#define "&amp;
VLOOKUP(A159,SOURCE!B:S,15,0)&amp;IF(lookups!$N$2-LEN(VLOOKUP(A159,SOURCE!B:S,15,0))&gt;=0,REPT(" ",lookups!$N$2-LEN(VLOOKUP(A159,SOURCE!B:S,15,0))),"")&amp;
TEXT(A159,"???0")&amp;IF(VLOOKUP(A159,SOURCE!B:S,16,0)="","","   "&amp;VLOOKUP(A159,SOURCE!B:S,16,0)
))))
)</f>
        <v>#define CST_23                       150</v>
      </c>
    </row>
    <row r="160" spans="1:4">
      <c r="A160">
        <f t="shared" si="5"/>
        <v>151</v>
      </c>
      <c r="B160" t="str">
        <f>VLOOKUP(A160,SOURCE!B:S,15,0)</f>
        <v>CST_24</v>
      </c>
      <c r="C160">
        <f>IF(
ISNUMBER(INDEX(SOURCE!B:B,MATCH(A160,SOURCE!B:B,0)+1)),
  VALUE(INDEX(SOURCE!B:B,MATCH(A160,SOURCE!B:B,0)+1)),
  "")</f>
        <v>152</v>
      </c>
      <c r="D160" s="5" t="str">
        <f>IF(A160&lt;&gt;INT(A160),B160,
IF(A160&lt;0,VLOOKUP(A160,lookups!A$1:B$25,2,0),
IF(ISNA(B160),"",
IF(OR(ISBLANK(A160),ISNA(B160),B160=0),
"",
"#define "&amp;
VLOOKUP(A160,SOURCE!B:S,15,0)&amp;IF(lookups!$N$2-LEN(VLOOKUP(A160,SOURCE!B:S,15,0))&gt;=0,REPT(" ",lookups!$N$2-LEN(VLOOKUP(A160,SOURCE!B:S,15,0))),"")&amp;
TEXT(A160,"???0")&amp;IF(VLOOKUP(A160,SOURCE!B:S,16,0)="","","   "&amp;VLOOKUP(A160,SOURCE!B:S,16,0)
))))
)</f>
        <v>#define CST_24                       151</v>
      </c>
    </row>
    <row r="161" spans="1:4">
      <c r="A161">
        <f t="shared" si="5"/>
        <v>152</v>
      </c>
      <c r="B161" t="str">
        <f>VLOOKUP(A161,SOURCE!B:S,15,0)</f>
        <v>CST_25</v>
      </c>
      <c r="C161">
        <f>IF(
ISNUMBER(INDEX(SOURCE!B:B,MATCH(A161,SOURCE!B:B,0)+1)),
  VALUE(INDEX(SOURCE!B:B,MATCH(A161,SOURCE!B:B,0)+1)),
  "")</f>
        <v>153</v>
      </c>
      <c r="D161" s="5" t="str">
        <f>IF(A161&lt;&gt;INT(A161),B161,
IF(A161&lt;0,VLOOKUP(A161,lookups!A$1:B$25,2,0),
IF(ISNA(B161),"",
IF(OR(ISBLANK(A161),ISNA(B161),B161=0),
"",
"#define "&amp;
VLOOKUP(A161,SOURCE!B:S,15,0)&amp;IF(lookups!$N$2-LEN(VLOOKUP(A161,SOURCE!B:S,15,0))&gt;=0,REPT(" ",lookups!$N$2-LEN(VLOOKUP(A161,SOURCE!B:S,15,0))),"")&amp;
TEXT(A161,"???0")&amp;IF(VLOOKUP(A161,SOURCE!B:S,16,0)="","","   "&amp;VLOOKUP(A161,SOURCE!B:S,16,0)
))))
)</f>
        <v>#define CST_25                       152</v>
      </c>
    </row>
    <row r="162" spans="1:4">
      <c r="A162">
        <f t="shared" si="5"/>
        <v>153</v>
      </c>
      <c r="B162" t="str">
        <f>VLOOKUP(A162,SOURCE!B:S,15,0)</f>
        <v>CST_26</v>
      </c>
      <c r="C162">
        <f>IF(
ISNUMBER(INDEX(SOURCE!B:B,MATCH(A162,SOURCE!B:B,0)+1)),
  VALUE(INDEX(SOURCE!B:B,MATCH(A162,SOURCE!B:B,0)+1)),
  "")</f>
        <v>154</v>
      </c>
      <c r="D162" s="5" t="str">
        <f>IF(A162&lt;&gt;INT(A162),B162,
IF(A162&lt;0,VLOOKUP(A162,lookups!A$1:B$25,2,0),
IF(ISNA(B162),"",
IF(OR(ISBLANK(A162),ISNA(B162),B162=0),
"",
"#define "&amp;
VLOOKUP(A162,SOURCE!B:S,15,0)&amp;IF(lookups!$N$2-LEN(VLOOKUP(A162,SOURCE!B:S,15,0))&gt;=0,REPT(" ",lookups!$N$2-LEN(VLOOKUP(A162,SOURCE!B:S,15,0))),"")&amp;
TEXT(A162,"???0")&amp;IF(VLOOKUP(A162,SOURCE!B:S,16,0)="","","   "&amp;VLOOKUP(A162,SOURCE!B:S,16,0)
))))
)</f>
        <v>#define CST_26                       153</v>
      </c>
    </row>
    <row r="163" spans="1:4">
      <c r="A163">
        <f t="shared" si="5"/>
        <v>154</v>
      </c>
      <c r="B163" t="str">
        <f>VLOOKUP(A163,SOURCE!B:S,15,0)</f>
        <v>CST_27</v>
      </c>
      <c r="C163">
        <f>IF(
ISNUMBER(INDEX(SOURCE!B:B,MATCH(A163,SOURCE!B:B,0)+1)),
  VALUE(INDEX(SOURCE!B:B,MATCH(A163,SOURCE!B:B,0)+1)),
  "")</f>
        <v>155</v>
      </c>
      <c r="D163" s="5" t="str">
        <f>IF(A163&lt;&gt;INT(A163),B163,
IF(A163&lt;0,VLOOKUP(A163,lookups!A$1:B$25,2,0),
IF(ISNA(B163),"",
IF(OR(ISBLANK(A163),ISNA(B163),B163=0),
"",
"#define "&amp;
VLOOKUP(A163,SOURCE!B:S,15,0)&amp;IF(lookups!$N$2-LEN(VLOOKUP(A163,SOURCE!B:S,15,0))&gt;=0,REPT(" ",lookups!$N$2-LEN(VLOOKUP(A163,SOURCE!B:S,15,0))),"")&amp;
TEXT(A163,"???0")&amp;IF(VLOOKUP(A163,SOURCE!B:S,16,0)="","","   "&amp;VLOOKUP(A163,SOURCE!B:S,16,0)
))))
)</f>
        <v>#define CST_27                       154</v>
      </c>
    </row>
    <row r="164" spans="1:4">
      <c r="A164">
        <f t="shared" si="5"/>
        <v>155</v>
      </c>
      <c r="B164" t="str">
        <f>VLOOKUP(A164,SOURCE!B:S,15,0)</f>
        <v>CST_28</v>
      </c>
      <c r="C164">
        <f>IF(
ISNUMBER(INDEX(SOURCE!B:B,MATCH(A164,SOURCE!B:B,0)+1)),
  VALUE(INDEX(SOURCE!B:B,MATCH(A164,SOURCE!B:B,0)+1)),
  "")</f>
        <v>156</v>
      </c>
      <c r="D164" s="5" t="str">
        <f>IF(A164&lt;&gt;INT(A164),B164,
IF(A164&lt;0,VLOOKUP(A164,lookups!A$1:B$25,2,0),
IF(ISNA(B164),"",
IF(OR(ISBLANK(A164),ISNA(B164),B164=0),
"",
"#define "&amp;
VLOOKUP(A164,SOURCE!B:S,15,0)&amp;IF(lookups!$N$2-LEN(VLOOKUP(A164,SOURCE!B:S,15,0))&gt;=0,REPT(" ",lookups!$N$2-LEN(VLOOKUP(A164,SOURCE!B:S,15,0))),"")&amp;
TEXT(A164,"???0")&amp;IF(VLOOKUP(A164,SOURCE!B:S,16,0)="","","   "&amp;VLOOKUP(A164,SOURCE!B:S,16,0)
))))
)</f>
        <v>#define CST_28                       155</v>
      </c>
    </row>
    <row r="165" spans="1:4">
      <c r="A165">
        <f t="shared" si="5"/>
        <v>156</v>
      </c>
      <c r="B165" t="str">
        <f>VLOOKUP(A165,SOURCE!B:S,15,0)</f>
        <v>CST_29</v>
      </c>
      <c r="C165">
        <f>IF(
ISNUMBER(INDEX(SOURCE!B:B,MATCH(A165,SOURCE!B:B,0)+1)),
  VALUE(INDEX(SOURCE!B:B,MATCH(A165,SOURCE!B:B,0)+1)),
  "")</f>
        <v>157</v>
      </c>
      <c r="D165" s="5" t="str">
        <f>IF(A165&lt;&gt;INT(A165),B165,
IF(A165&lt;0,VLOOKUP(A165,lookups!A$1:B$25,2,0),
IF(ISNA(B165),"",
IF(OR(ISBLANK(A165),ISNA(B165),B165=0),
"",
"#define "&amp;
VLOOKUP(A165,SOURCE!B:S,15,0)&amp;IF(lookups!$N$2-LEN(VLOOKUP(A165,SOURCE!B:S,15,0))&gt;=0,REPT(" ",lookups!$N$2-LEN(VLOOKUP(A165,SOURCE!B:S,15,0))),"")&amp;
TEXT(A165,"???0")&amp;IF(VLOOKUP(A165,SOURCE!B:S,16,0)="","","   "&amp;VLOOKUP(A165,SOURCE!B:S,16,0)
))))
)</f>
        <v>#define CST_29                       156</v>
      </c>
    </row>
    <row r="166" spans="1:4">
      <c r="A166">
        <f t="shared" si="5"/>
        <v>157</v>
      </c>
      <c r="B166" t="str">
        <f>VLOOKUP(A166,SOURCE!B:S,15,0)</f>
        <v>CST_30</v>
      </c>
      <c r="C166">
        <f>IF(
ISNUMBER(INDEX(SOURCE!B:B,MATCH(A166,SOURCE!B:B,0)+1)),
  VALUE(INDEX(SOURCE!B:B,MATCH(A166,SOURCE!B:B,0)+1)),
  "")</f>
        <v>158</v>
      </c>
      <c r="D166" s="5" t="str">
        <f>IF(A166&lt;&gt;INT(A166),B166,
IF(A166&lt;0,VLOOKUP(A166,lookups!A$1:B$25,2,0),
IF(ISNA(B166),"",
IF(OR(ISBLANK(A166),ISNA(B166),B166=0),
"",
"#define "&amp;
VLOOKUP(A166,SOURCE!B:S,15,0)&amp;IF(lookups!$N$2-LEN(VLOOKUP(A166,SOURCE!B:S,15,0))&gt;=0,REPT(" ",lookups!$N$2-LEN(VLOOKUP(A166,SOURCE!B:S,15,0))),"")&amp;
TEXT(A166,"???0")&amp;IF(VLOOKUP(A166,SOURCE!B:S,16,0)="","","   "&amp;VLOOKUP(A166,SOURCE!B:S,16,0)
))))
)</f>
        <v>#define CST_30                       157</v>
      </c>
    </row>
    <row r="167" spans="1:4">
      <c r="A167">
        <f t="shared" si="5"/>
        <v>158</v>
      </c>
      <c r="B167" t="str">
        <f>VLOOKUP(A167,SOURCE!B:S,15,0)</f>
        <v>CST_31</v>
      </c>
      <c r="C167">
        <f>IF(
ISNUMBER(INDEX(SOURCE!B:B,MATCH(A167,SOURCE!B:B,0)+1)),
  VALUE(INDEX(SOURCE!B:B,MATCH(A167,SOURCE!B:B,0)+1)),
  "")</f>
        <v>159</v>
      </c>
      <c r="D167" s="5" t="str">
        <f>IF(A167&lt;&gt;INT(A167),B167,
IF(A167&lt;0,VLOOKUP(A167,lookups!A$1:B$25,2,0),
IF(ISNA(B167),"",
IF(OR(ISBLANK(A167),ISNA(B167),B167=0),
"",
"#define "&amp;
VLOOKUP(A167,SOURCE!B:S,15,0)&amp;IF(lookups!$N$2-LEN(VLOOKUP(A167,SOURCE!B:S,15,0))&gt;=0,REPT(" ",lookups!$N$2-LEN(VLOOKUP(A167,SOURCE!B:S,15,0))),"")&amp;
TEXT(A167,"???0")&amp;IF(VLOOKUP(A167,SOURCE!B:S,16,0)="","","   "&amp;VLOOKUP(A167,SOURCE!B:S,16,0)
))))
)</f>
        <v>#define CST_31                       158</v>
      </c>
    </row>
    <row r="168" spans="1:4">
      <c r="A168">
        <f t="shared" si="5"/>
        <v>159</v>
      </c>
      <c r="B168" t="str">
        <f>VLOOKUP(A168,SOURCE!B:S,15,0)</f>
        <v>CST_32</v>
      </c>
      <c r="C168">
        <f>IF(
ISNUMBER(INDEX(SOURCE!B:B,MATCH(A168,SOURCE!B:B,0)+1)),
  VALUE(INDEX(SOURCE!B:B,MATCH(A168,SOURCE!B:B,0)+1)),
  "")</f>
        <v>160</v>
      </c>
      <c r="D168" s="5" t="str">
        <f>IF(A168&lt;&gt;INT(A168),B168,
IF(A168&lt;0,VLOOKUP(A168,lookups!A$1:B$25,2,0),
IF(ISNA(B168),"",
IF(OR(ISBLANK(A168),ISNA(B168),B168=0),
"",
"#define "&amp;
VLOOKUP(A168,SOURCE!B:S,15,0)&amp;IF(lookups!$N$2-LEN(VLOOKUP(A168,SOURCE!B:S,15,0))&gt;=0,REPT(" ",lookups!$N$2-LEN(VLOOKUP(A168,SOURCE!B:S,15,0))),"")&amp;
TEXT(A168,"???0")&amp;IF(VLOOKUP(A168,SOURCE!B:S,16,0)="","","   "&amp;VLOOKUP(A168,SOURCE!B:S,16,0)
))))
)</f>
        <v>#define CST_32                       159</v>
      </c>
    </row>
    <row r="169" spans="1:4">
      <c r="A169">
        <f t="shared" si="5"/>
        <v>160</v>
      </c>
      <c r="B169" t="str">
        <f>VLOOKUP(A169,SOURCE!B:S,15,0)</f>
        <v>CST_33</v>
      </c>
      <c r="C169">
        <f>IF(
ISNUMBER(INDEX(SOURCE!B:B,MATCH(A169,SOURCE!B:B,0)+1)),
  VALUE(INDEX(SOURCE!B:B,MATCH(A169,SOURCE!B:B,0)+1)),
  "")</f>
        <v>161</v>
      </c>
      <c r="D169" s="5" t="str">
        <f>IF(A169&lt;&gt;INT(A169),B169,
IF(A169&lt;0,VLOOKUP(A169,lookups!A$1:B$25,2,0),
IF(ISNA(B169),"",
IF(OR(ISBLANK(A169),ISNA(B169),B169=0),
"",
"#define "&amp;
VLOOKUP(A169,SOURCE!B:S,15,0)&amp;IF(lookups!$N$2-LEN(VLOOKUP(A169,SOURCE!B:S,15,0))&gt;=0,REPT(" ",lookups!$N$2-LEN(VLOOKUP(A169,SOURCE!B:S,15,0))),"")&amp;
TEXT(A169,"???0")&amp;IF(VLOOKUP(A169,SOURCE!B:S,16,0)="","","   "&amp;VLOOKUP(A169,SOURCE!B:S,16,0)
))))
)</f>
        <v>#define CST_33                       160</v>
      </c>
    </row>
    <row r="170" spans="1:4">
      <c r="A170">
        <f t="shared" si="5"/>
        <v>161</v>
      </c>
      <c r="B170" t="str">
        <f>VLOOKUP(A170,SOURCE!B:S,15,0)</f>
        <v>CST_34</v>
      </c>
      <c r="C170">
        <f>IF(
ISNUMBER(INDEX(SOURCE!B:B,MATCH(A170,SOURCE!B:B,0)+1)),
  VALUE(INDEX(SOURCE!B:B,MATCH(A170,SOURCE!B:B,0)+1)),
  "")</f>
        <v>162</v>
      </c>
      <c r="D170" s="5" t="str">
        <f>IF(A170&lt;&gt;INT(A170),B170,
IF(A170&lt;0,VLOOKUP(A170,lookups!A$1:B$25,2,0),
IF(ISNA(B170),"",
IF(OR(ISBLANK(A170),ISNA(B170),B170=0),
"",
"#define "&amp;
VLOOKUP(A170,SOURCE!B:S,15,0)&amp;IF(lookups!$N$2-LEN(VLOOKUP(A170,SOURCE!B:S,15,0))&gt;=0,REPT(" ",lookups!$N$2-LEN(VLOOKUP(A170,SOURCE!B:S,15,0))),"")&amp;
TEXT(A170,"???0")&amp;IF(VLOOKUP(A170,SOURCE!B:S,16,0)="","","   "&amp;VLOOKUP(A170,SOURCE!B:S,16,0)
))))
)</f>
        <v>#define CST_34                       161</v>
      </c>
    </row>
    <row r="171" spans="1:4">
      <c r="A171">
        <f t="shared" si="5"/>
        <v>162</v>
      </c>
      <c r="B171" t="str">
        <f>VLOOKUP(A171,SOURCE!B:S,15,0)</f>
        <v>CST_35</v>
      </c>
      <c r="C171">
        <f>IF(
ISNUMBER(INDEX(SOURCE!B:B,MATCH(A171,SOURCE!B:B,0)+1)),
  VALUE(INDEX(SOURCE!B:B,MATCH(A171,SOURCE!B:B,0)+1)),
  "")</f>
        <v>163</v>
      </c>
      <c r="D171" s="5" t="str">
        <f>IF(A171&lt;&gt;INT(A171),B171,
IF(A171&lt;0,VLOOKUP(A171,lookups!A$1:B$25,2,0),
IF(ISNA(B171),"",
IF(OR(ISBLANK(A171),ISNA(B171),B171=0),
"",
"#define "&amp;
VLOOKUP(A171,SOURCE!B:S,15,0)&amp;IF(lookups!$N$2-LEN(VLOOKUP(A171,SOURCE!B:S,15,0))&gt;=0,REPT(" ",lookups!$N$2-LEN(VLOOKUP(A171,SOURCE!B:S,15,0))),"")&amp;
TEXT(A171,"???0")&amp;IF(VLOOKUP(A171,SOURCE!B:S,16,0)="","","   "&amp;VLOOKUP(A171,SOURCE!B:S,16,0)
))))
)</f>
        <v>#define CST_35                       162</v>
      </c>
    </row>
    <row r="172" spans="1:4">
      <c r="A172">
        <f t="shared" si="5"/>
        <v>163</v>
      </c>
      <c r="B172" t="str">
        <f>VLOOKUP(A172,SOURCE!B:S,15,0)</f>
        <v>CST_36</v>
      </c>
      <c r="C172">
        <f>IF(
ISNUMBER(INDEX(SOURCE!B:B,MATCH(A172,SOURCE!B:B,0)+1)),
  VALUE(INDEX(SOURCE!B:B,MATCH(A172,SOURCE!B:B,0)+1)),
  "")</f>
        <v>164</v>
      </c>
      <c r="D172" s="5" t="str">
        <f>IF(A172&lt;&gt;INT(A172),B172,
IF(A172&lt;0,VLOOKUP(A172,lookups!A$1:B$25,2,0),
IF(ISNA(B172),"",
IF(OR(ISBLANK(A172),ISNA(B172),B172=0),
"",
"#define "&amp;
VLOOKUP(A172,SOURCE!B:S,15,0)&amp;IF(lookups!$N$2-LEN(VLOOKUP(A172,SOURCE!B:S,15,0))&gt;=0,REPT(" ",lookups!$N$2-LEN(VLOOKUP(A172,SOURCE!B:S,15,0))),"")&amp;
TEXT(A172,"???0")&amp;IF(VLOOKUP(A172,SOURCE!B:S,16,0)="","","   "&amp;VLOOKUP(A172,SOURCE!B:S,16,0)
))))
)</f>
        <v>#define CST_36                       163</v>
      </c>
    </row>
    <row r="173" spans="1:4">
      <c r="A173">
        <f t="shared" si="5"/>
        <v>164</v>
      </c>
      <c r="B173" t="str">
        <f>VLOOKUP(A173,SOURCE!B:S,15,0)</f>
        <v>CST_37</v>
      </c>
      <c r="C173">
        <f>IF(
ISNUMBER(INDEX(SOURCE!B:B,MATCH(A173,SOURCE!B:B,0)+1)),
  VALUE(INDEX(SOURCE!B:B,MATCH(A173,SOURCE!B:B,0)+1)),
  "")</f>
        <v>165</v>
      </c>
      <c r="D173" s="5" t="str">
        <f>IF(A173&lt;&gt;INT(A173),B173,
IF(A173&lt;0,VLOOKUP(A173,lookups!A$1:B$25,2,0),
IF(ISNA(B173),"",
IF(OR(ISBLANK(A173),ISNA(B173),B173=0),
"",
"#define "&amp;
VLOOKUP(A173,SOURCE!B:S,15,0)&amp;IF(lookups!$N$2-LEN(VLOOKUP(A173,SOURCE!B:S,15,0))&gt;=0,REPT(" ",lookups!$N$2-LEN(VLOOKUP(A173,SOURCE!B:S,15,0))),"")&amp;
TEXT(A173,"???0")&amp;IF(VLOOKUP(A173,SOURCE!B:S,16,0)="","","   "&amp;VLOOKUP(A173,SOURCE!B:S,16,0)
))))
)</f>
        <v>#define CST_37                       164</v>
      </c>
    </row>
    <row r="174" spans="1:4">
      <c r="A174">
        <f t="shared" si="5"/>
        <v>165</v>
      </c>
      <c r="B174" t="str">
        <f>VLOOKUP(A174,SOURCE!B:S,15,0)</f>
        <v>CST_38</v>
      </c>
      <c r="C174">
        <f>IF(
ISNUMBER(INDEX(SOURCE!B:B,MATCH(A174,SOURCE!B:B,0)+1)),
  VALUE(INDEX(SOURCE!B:B,MATCH(A174,SOURCE!B:B,0)+1)),
  "")</f>
        <v>166</v>
      </c>
      <c r="D174" s="5" t="str">
        <f>IF(A174&lt;&gt;INT(A174),B174,
IF(A174&lt;0,VLOOKUP(A174,lookups!A$1:B$25,2,0),
IF(ISNA(B174),"",
IF(OR(ISBLANK(A174),ISNA(B174),B174=0),
"",
"#define "&amp;
VLOOKUP(A174,SOURCE!B:S,15,0)&amp;IF(lookups!$N$2-LEN(VLOOKUP(A174,SOURCE!B:S,15,0))&gt;=0,REPT(" ",lookups!$N$2-LEN(VLOOKUP(A174,SOURCE!B:S,15,0))),"")&amp;
TEXT(A174,"???0")&amp;IF(VLOOKUP(A174,SOURCE!B:S,16,0)="","","   "&amp;VLOOKUP(A174,SOURCE!B:S,16,0)
))))
)</f>
        <v>#define CST_38                       165</v>
      </c>
    </row>
    <row r="175" spans="1:4">
      <c r="A175">
        <f t="shared" si="5"/>
        <v>166</v>
      </c>
      <c r="B175" t="str">
        <f>VLOOKUP(A175,SOURCE!B:S,15,0)</f>
        <v>CST_39</v>
      </c>
      <c r="C175">
        <f>IF(
ISNUMBER(INDEX(SOURCE!B:B,MATCH(A175,SOURCE!B:B,0)+1)),
  VALUE(INDEX(SOURCE!B:B,MATCH(A175,SOURCE!B:B,0)+1)),
  "")</f>
        <v>167</v>
      </c>
      <c r="D175" s="5" t="str">
        <f>IF(A175&lt;&gt;INT(A175),B175,
IF(A175&lt;0,VLOOKUP(A175,lookups!A$1:B$25,2,0),
IF(ISNA(B175),"",
IF(OR(ISBLANK(A175),ISNA(B175),B175=0),
"",
"#define "&amp;
VLOOKUP(A175,SOURCE!B:S,15,0)&amp;IF(lookups!$N$2-LEN(VLOOKUP(A175,SOURCE!B:S,15,0))&gt;=0,REPT(" ",lookups!$N$2-LEN(VLOOKUP(A175,SOURCE!B:S,15,0))),"")&amp;
TEXT(A175,"???0")&amp;IF(VLOOKUP(A175,SOURCE!B:S,16,0)="","","   "&amp;VLOOKUP(A175,SOURCE!B:S,16,0)
))))
)</f>
        <v>#define CST_39                       166</v>
      </c>
    </row>
    <row r="176" spans="1:4">
      <c r="A176">
        <f t="shared" si="5"/>
        <v>167</v>
      </c>
      <c r="B176" t="str">
        <f>VLOOKUP(A176,SOURCE!B:S,15,0)</f>
        <v>CST_40</v>
      </c>
      <c r="C176">
        <f>IF(
ISNUMBER(INDEX(SOURCE!B:B,MATCH(A176,SOURCE!B:B,0)+1)),
  VALUE(INDEX(SOURCE!B:B,MATCH(A176,SOURCE!B:B,0)+1)),
  "")</f>
        <v>168</v>
      </c>
      <c r="D176" s="5" t="str">
        <f>IF(A176&lt;&gt;INT(A176),B176,
IF(A176&lt;0,VLOOKUP(A176,lookups!A$1:B$25,2,0),
IF(ISNA(B176),"",
IF(OR(ISBLANK(A176),ISNA(B176),B176=0),
"",
"#define "&amp;
VLOOKUP(A176,SOURCE!B:S,15,0)&amp;IF(lookups!$N$2-LEN(VLOOKUP(A176,SOURCE!B:S,15,0))&gt;=0,REPT(" ",lookups!$N$2-LEN(VLOOKUP(A176,SOURCE!B:S,15,0))),"")&amp;
TEXT(A176,"???0")&amp;IF(VLOOKUP(A176,SOURCE!B:S,16,0)="","","   "&amp;VLOOKUP(A176,SOURCE!B:S,16,0)
))))
)</f>
        <v>#define CST_40                       167</v>
      </c>
    </row>
    <row r="177" spans="1:4">
      <c r="A177">
        <f t="shared" si="5"/>
        <v>168</v>
      </c>
      <c r="B177" t="str">
        <f>VLOOKUP(A177,SOURCE!B:S,15,0)</f>
        <v>CST_41</v>
      </c>
      <c r="C177">
        <f>IF(
ISNUMBER(INDEX(SOURCE!B:B,MATCH(A177,SOURCE!B:B,0)+1)),
  VALUE(INDEX(SOURCE!B:B,MATCH(A177,SOURCE!B:B,0)+1)),
  "")</f>
        <v>169</v>
      </c>
      <c r="D177" s="5" t="str">
        <f>IF(A177&lt;&gt;INT(A177),B177,
IF(A177&lt;0,VLOOKUP(A177,lookups!A$1:B$25,2,0),
IF(ISNA(B177),"",
IF(OR(ISBLANK(A177),ISNA(B177),B177=0),
"",
"#define "&amp;
VLOOKUP(A177,SOURCE!B:S,15,0)&amp;IF(lookups!$N$2-LEN(VLOOKUP(A177,SOURCE!B:S,15,0))&gt;=0,REPT(" ",lookups!$N$2-LEN(VLOOKUP(A177,SOURCE!B:S,15,0))),"")&amp;
TEXT(A177,"???0")&amp;IF(VLOOKUP(A177,SOURCE!B:S,16,0)="","","   "&amp;VLOOKUP(A177,SOURCE!B:S,16,0)
))))
)</f>
        <v>#define CST_41                       168</v>
      </c>
    </row>
    <row r="178" spans="1:4">
      <c r="A178">
        <f t="shared" si="5"/>
        <v>169</v>
      </c>
      <c r="B178" t="str">
        <f>VLOOKUP(A178,SOURCE!B:S,15,0)</f>
        <v>CST_42</v>
      </c>
      <c r="C178">
        <f>IF(
ISNUMBER(INDEX(SOURCE!B:B,MATCH(A178,SOURCE!B:B,0)+1)),
  VALUE(INDEX(SOURCE!B:B,MATCH(A178,SOURCE!B:B,0)+1)),
  "")</f>
        <v>170</v>
      </c>
      <c r="D178" s="5" t="str">
        <f>IF(A178&lt;&gt;INT(A178),B178,
IF(A178&lt;0,VLOOKUP(A178,lookups!A$1:B$25,2,0),
IF(ISNA(B178),"",
IF(OR(ISBLANK(A178),ISNA(B178),B178=0),
"",
"#define "&amp;
VLOOKUP(A178,SOURCE!B:S,15,0)&amp;IF(lookups!$N$2-LEN(VLOOKUP(A178,SOURCE!B:S,15,0))&gt;=0,REPT(" ",lookups!$N$2-LEN(VLOOKUP(A178,SOURCE!B:S,15,0))),"")&amp;
TEXT(A178,"???0")&amp;IF(VLOOKUP(A178,SOURCE!B:S,16,0)="","","   "&amp;VLOOKUP(A178,SOURCE!B:S,16,0)
))))
)</f>
        <v>#define CST_42                       169</v>
      </c>
    </row>
    <row r="179" spans="1:4">
      <c r="A179">
        <f t="shared" si="5"/>
        <v>170</v>
      </c>
      <c r="B179" t="str">
        <f>VLOOKUP(A179,SOURCE!B:S,15,0)</f>
        <v>CST_43</v>
      </c>
      <c r="C179">
        <f>IF(
ISNUMBER(INDEX(SOURCE!B:B,MATCH(A179,SOURCE!B:B,0)+1)),
  VALUE(INDEX(SOURCE!B:B,MATCH(A179,SOURCE!B:B,0)+1)),
  "")</f>
        <v>171</v>
      </c>
      <c r="D179" s="5" t="str">
        <f>IF(A179&lt;&gt;INT(A179),B179,
IF(A179&lt;0,VLOOKUP(A179,lookups!A$1:B$25,2,0),
IF(ISNA(B179),"",
IF(OR(ISBLANK(A179),ISNA(B179),B179=0),
"",
"#define "&amp;
VLOOKUP(A179,SOURCE!B:S,15,0)&amp;IF(lookups!$N$2-LEN(VLOOKUP(A179,SOURCE!B:S,15,0))&gt;=0,REPT(" ",lookups!$N$2-LEN(VLOOKUP(A179,SOURCE!B:S,15,0))),"")&amp;
TEXT(A179,"???0")&amp;IF(VLOOKUP(A179,SOURCE!B:S,16,0)="","","   "&amp;VLOOKUP(A179,SOURCE!B:S,16,0)
))))
)</f>
        <v>#define CST_43                       170</v>
      </c>
    </row>
    <row r="180" spans="1:4">
      <c r="A180">
        <f t="shared" si="5"/>
        <v>171</v>
      </c>
      <c r="B180" t="str">
        <f>VLOOKUP(A180,SOURCE!B:S,15,0)</f>
        <v>CST_44</v>
      </c>
      <c r="C180">
        <f>IF(
ISNUMBER(INDEX(SOURCE!B:B,MATCH(A180,SOURCE!B:B,0)+1)),
  VALUE(INDEX(SOURCE!B:B,MATCH(A180,SOURCE!B:B,0)+1)),
  "")</f>
        <v>172</v>
      </c>
      <c r="D180" s="5" t="str">
        <f>IF(A180&lt;&gt;INT(A180),B180,
IF(A180&lt;0,VLOOKUP(A180,lookups!A$1:B$25,2,0),
IF(ISNA(B180),"",
IF(OR(ISBLANK(A180),ISNA(B180),B180=0),
"",
"#define "&amp;
VLOOKUP(A180,SOURCE!B:S,15,0)&amp;IF(lookups!$N$2-LEN(VLOOKUP(A180,SOURCE!B:S,15,0))&gt;=0,REPT(" ",lookups!$N$2-LEN(VLOOKUP(A180,SOURCE!B:S,15,0))),"")&amp;
TEXT(A180,"???0")&amp;IF(VLOOKUP(A180,SOURCE!B:S,16,0)="","","   "&amp;VLOOKUP(A180,SOURCE!B:S,16,0)
))))
)</f>
        <v>#define CST_44                       171</v>
      </c>
    </row>
    <row r="181" spans="1:4">
      <c r="A181">
        <f t="shared" si="5"/>
        <v>172</v>
      </c>
      <c r="B181" t="str">
        <f>VLOOKUP(A181,SOURCE!B:S,15,0)</f>
        <v>CST_45</v>
      </c>
      <c r="C181">
        <f>IF(
ISNUMBER(INDEX(SOURCE!B:B,MATCH(A181,SOURCE!B:B,0)+1)),
  VALUE(INDEX(SOURCE!B:B,MATCH(A181,SOURCE!B:B,0)+1)),
  "")</f>
        <v>173</v>
      </c>
      <c r="D181" s="5" t="str">
        <f>IF(A181&lt;&gt;INT(A181),B181,
IF(A181&lt;0,VLOOKUP(A181,lookups!A$1:B$25,2,0),
IF(ISNA(B181),"",
IF(OR(ISBLANK(A181),ISNA(B181),B181=0),
"",
"#define "&amp;
VLOOKUP(A181,SOURCE!B:S,15,0)&amp;IF(lookups!$N$2-LEN(VLOOKUP(A181,SOURCE!B:S,15,0))&gt;=0,REPT(" ",lookups!$N$2-LEN(VLOOKUP(A181,SOURCE!B:S,15,0))),"")&amp;
TEXT(A181,"???0")&amp;IF(VLOOKUP(A181,SOURCE!B:S,16,0)="","","   "&amp;VLOOKUP(A181,SOURCE!B:S,16,0)
))))
)</f>
        <v>#define CST_45                       172</v>
      </c>
    </row>
    <row r="182" spans="1:4">
      <c r="A182">
        <f t="shared" si="5"/>
        <v>173</v>
      </c>
      <c r="B182" t="str">
        <f>VLOOKUP(A182,SOURCE!B:S,15,0)</f>
        <v>CST_46</v>
      </c>
      <c r="C182">
        <f>IF(
ISNUMBER(INDEX(SOURCE!B:B,MATCH(A182,SOURCE!B:B,0)+1)),
  VALUE(INDEX(SOURCE!B:B,MATCH(A182,SOURCE!B:B,0)+1)),
  "")</f>
        <v>174</v>
      </c>
      <c r="D182" s="5" t="str">
        <f>IF(A182&lt;&gt;INT(A182),B182,
IF(A182&lt;0,VLOOKUP(A182,lookups!A$1:B$25,2,0),
IF(ISNA(B182),"",
IF(OR(ISBLANK(A182),ISNA(B182),B182=0),
"",
"#define "&amp;
VLOOKUP(A182,SOURCE!B:S,15,0)&amp;IF(lookups!$N$2-LEN(VLOOKUP(A182,SOURCE!B:S,15,0))&gt;=0,REPT(" ",lookups!$N$2-LEN(VLOOKUP(A182,SOURCE!B:S,15,0))),"")&amp;
TEXT(A182,"???0")&amp;IF(VLOOKUP(A182,SOURCE!B:S,16,0)="","","   "&amp;VLOOKUP(A182,SOURCE!B:S,16,0)
))))
)</f>
        <v>#define CST_46                       173</v>
      </c>
    </row>
    <row r="183" spans="1:4">
      <c r="A183">
        <f t="shared" si="5"/>
        <v>174</v>
      </c>
      <c r="B183" t="str">
        <f>VLOOKUP(A183,SOURCE!B:S,15,0)</f>
        <v>CST_47</v>
      </c>
      <c r="C183">
        <f>IF(
ISNUMBER(INDEX(SOURCE!B:B,MATCH(A183,SOURCE!B:B,0)+1)),
  VALUE(INDEX(SOURCE!B:B,MATCH(A183,SOURCE!B:B,0)+1)),
  "")</f>
        <v>175</v>
      </c>
      <c r="D183" s="5" t="str">
        <f>IF(A183&lt;&gt;INT(A183),B183,
IF(A183&lt;0,VLOOKUP(A183,lookups!A$1:B$25,2,0),
IF(ISNA(B183),"",
IF(OR(ISBLANK(A183),ISNA(B183),B183=0),
"",
"#define "&amp;
VLOOKUP(A183,SOURCE!B:S,15,0)&amp;IF(lookups!$N$2-LEN(VLOOKUP(A183,SOURCE!B:S,15,0))&gt;=0,REPT(" ",lookups!$N$2-LEN(VLOOKUP(A183,SOURCE!B:S,15,0))),"")&amp;
TEXT(A183,"???0")&amp;IF(VLOOKUP(A183,SOURCE!B:S,16,0)="","","   "&amp;VLOOKUP(A183,SOURCE!B:S,16,0)
))))
)</f>
        <v>#define CST_47                       174</v>
      </c>
    </row>
    <row r="184" spans="1:4">
      <c r="A184">
        <f t="shared" si="5"/>
        <v>175</v>
      </c>
      <c r="B184" t="str">
        <f>VLOOKUP(A184,SOURCE!B:S,15,0)</f>
        <v>CST_48</v>
      </c>
      <c r="C184">
        <f>IF(
ISNUMBER(INDEX(SOURCE!B:B,MATCH(A184,SOURCE!B:B,0)+1)),
  VALUE(INDEX(SOURCE!B:B,MATCH(A184,SOURCE!B:B,0)+1)),
  "")</f>
        <v>176</v>
      </c>
      <c r="D184" s="5" t="str">
        <f>IF(A184&lt;&gt;INT(A184),B184,
IF(A184&lt;0,VLOOKUP(A184,lookups!A$1:B$25,2,0),
IF(ISNA(B184),"",
IF(OR(ISBLANK(A184),ISNA(B184),B184=0),
"",
"#define "&amp;
VLOOKUP(A184,SOURCE!B:S,15,0)&amp;IF(lookups!$N$2-LEN(VLOOKUP(A184,SOURCE!B:S,15,0))&gt;=0,REPT(" ",lookups!$N$2-LEN(VLOOKUP(A184,SOURCE!B:S,15,0))),"")&amp;
TEXT(A184,"???0")&amp;IF(VLOOKUP(A184,SOURCE!B:S,16,0)="","","   "&amp;VLOOKUP(A184,SOURCE!B:S,16,0)
))))
)</f>
        <v>#define CST_48                       175</v>
      </c>
    </row>
    <row r="185" spans="1:4">
      <c r="A185">
        <f t="shared" si="5"/>
        <v>176</v>
      </c>
      <c r="B185" t="str">
        <f>VLOOKUP(A185,SOURCE!B:S,15,0)</f>
        <v>CST_49</v>
      </c>
      <c r="C185">
        <f>IF(
ISNUMBER(INDEX(SOURCE!B:B,MATCH(A185,SOURCE!B:B,0)+1)),
  VALUE(INDEX(SOURCE!B:B,MATCH(A185,SOURCE!B:B,0)+1)),
  "")</f>
        <v>177</v>
      </c>
      <c r="D185" s="5" t="str">
        <f>IF(A185&lt;&gt;INT(A185),B185,
IF(A185&lt;0,VLOOKUP(A185,lookups!A$1:B$25,2,0),
IF(ISNA(B185),"",
IF(OR(ISBLANK(A185),ISNA(B185),B185=0),
"",
"#define "&amp;
VLOOKUP(A185,SOURCE!B:S,15,0)&amp;IF(lookups!$N$2-LEN(VLOOKUP(A185,SOURCE!B:S,15,0))&gt;=0,REPT(" ",lookups!$N$2-LEN(VLOOKUP(A185,SOURCE!B:S,15,0))),"")&amp;
TEXT(A185,"???0")&amp;IF(VLOOKUP(A185,SOURCE!B:S,16,0)="","","   "&amp;VLOOKUP(A185,SOURCE!B:S,16,0)
))))
)</f>
        <v>#define CST_49                       176</v>
      </c>
    </row>
    <row r="186" spans="1:4">
      <c r="A186">
        <f t="shared" si="5"/>
        <v>177</v>
      </c>
      <c r="B186" t="str">
        <f>VLOOKUP(A186,SOURCE!B:S,15,0)</f>
        <v>CST_50</v>
      </c>
      <c r="C186">
        <f>IF(
ISNUMBER(INDEX(SOURCE!B:B,MATCH(A186,SOURCE!B:B,0)+1)),
  VALUE(INDEX(SOURCE!B:B,MATCH(A186,SOURCE!B:B,0)+1)),
  "")</f>
        <v>178</v>
      </c>
      <c r="D186" s="5" t="str">
        <f>IF(A186&lt;&gt;INT(A186),B186,
IF(A186&lt;0,VLOOKUP(A186,lookups!A$1:B$25,2,0),
IF(ISNA(B186),"",
IF(OR(ISBLANK(A186),ISNA(B186),B186=0),
"",
"#define "&amp;
VLOOKUP(A186,SOURCE!B:S,15,0)&amp;IF(lookups!$N$2-LEN(VLOOKUP(A186,SOURCE!B:S,15,0))&gt;=0,REPT(" ",lookups!$N$2-LEN(VLOOKUP(A186,SOURCE!B:S,15,0))),"")&amp;
TEXT(A186,"???0")&amp;IF(VLOOKUP(A186,SOURCE!B:S,16,0)="","","   "&amp;VLOOKUP(A186,SOURCE!B:S,16,0)
))))
)</f>
        <v>#define CST_50                       177</v>
      </c>
    </row>
    <row r="187" spans="1:4">
      <c r="A187">
        <f t="shared" si="5"/>
        <v>178</v>
      </c>
      <c r="B187" t="str">
        <f>VLOOKUP(A187,SOURCE!B:S,15,0)</f>
        <v>CST_51</v>
      </c>
      <c r="C187">
        <f>IF(
ISNUMBER(INDEX(SOURCE!B:B,MATCH(A187,SOURCE!B:B,0)+1)),
  VALUE(INDEX(SOURCE!B:B,MATCH(A187,SOURCE!B:B,0)+1)),
  "")</f>
        <v>179</v>
      </c>
      <c r="D187" s="5" t="str">
        <f>IF(A187&lt;&gt;INT(A187),B187,
IF(A187&lt;0,VLOOKUP(A187,lookups!A$1:B$25,2,0),
IF(ISNA(B187),"",
IF(OR(ISBLANK(A187),ISNA(B187),B187=0),
"",
"#define "&amp;
VLOOKUP(A187,SOURCE!B:S,15,0)&amp;IF(lookups!$N$2-LEN(VLOOKUP(A187,SOURCE!B:S,15,0))&gt;=0,REPT(" ",lookups!$N$2-LEN(VLOOKUP(A187,SOURCE!B:S,15,0))),"")&amp;
TEXT(A187,"???0")&amp;IF(VLOOKUP(A187,SOURCE!B:S,16,0)="","","   "&amp;VLOOKUP(A187,SOURCE!B:S,16,0)
))))
)</f>
        <v>#define CST_51                       178</v>
      </c>
    </row>
    <row r="188" spans="1:4">
      <c r="A188">
        <f t="shared" si="5"/>
        <v>179</v>
      </c>
      <c r="B188" t="str">
        <f>VLOOKUP(A188,SOURCE!B:S,15,0)</f>
        <v>CST_52</v>
      </c>
      <c r="C188">
        <f>IF(
ISNUMBER(INDEX(SOURCE!B:B,MATCH(A188,SOURCE!B:B,0)+1)),
  VALUE(INDEX(SOURCE!B:B,MATCH(A188,SOURCE!B:B,0)+1)),
  "")</f>
        <v>180</v>
      </c>
      <c r="D188" s="5" t="str">
        <f>IF(A188&lt;&gt;INT(A188),B188,
IF(A188&lt;0,VLOOKUP(A188,lookups!A$1:B$25,2,0),
IF(ISNA(B188),"",
IF(OR(ISBLANK(A188),ISNA(B188),B188=0),
"",
"#define "&amp;
VLOOKUP(A188,SOURCE!B:S,15,0)&amp;IF(lookups!$N$2-LEN(VLOOKUP(A188,SOURCE!B:S,15,0))&gt;=0,REPT(" ",lookups!$N$2-LEN(VLOOKUP(A188,SOURCE!B:S,15,0))),"")&amp;
TEXT(A188,"???0")&amp;IF(VLOOKUP(A188,SOURCE!B:S,16,0)="","","   "&amp;VLOOKUP(A188,SOURCE!B:S,16,0)
))))
)</f>
        <v>#define CST_52                       179</v>
      </c>
    </row>
    <row r="189" spans="1:4">
      <c r="A189">
        <f t="shared" si="5"/>
        <v>180</v>
      </c>
      <c r="B189" t="str">
        <f>VLOOKUP(A189,SOURCE!B:S,15,0)</f>
        <v>CST_53</v>
      </c>
      <c r="C189">
        <f>IF(
ISNUMBER(INDEX(SOURCE!B:B,MATCH(A189,SOURCE!B:B,0)+1)),
  VALUE(INDEX(SOURCE!B:B,MATCH(A189,SOURCE!B:B,0)+1)),
  "")</f>
        <v>181</v>
      </c>
      <c r="D189" s="5" t="str">
        <f>IF(A189&lt;&gt;INT(A189),B189,
IF(A189&lt;0,VLOOKUP(A189,lookups!A$1:B$25,2,0),
IF(ISNA(B189),"",
IF(OR(ISBLANK(A189),ISNA(B189),B189=0),
"",
"#define "&amp;
VLOOKUP(A189,SOURCE!B:S,15,0)&amp;IF(lookups!$N$2-LEN(VLOOKUP(A189,SOURCE!B:S,15,0))&gt;=0,REPT(" ",lookups!$N$2-LEN(VLOOKUP(A189,SOURCE!B:S,15,0))),"")&amp;
TEXT(A189,"???0")&amp;IF(VLOOKUP(A189,SOURCE!B:S,16,0)="","","   "&amp;VLOOKUP(A189,SOURCE!B:S,16,0)
))))
)</f>
        <v>#define CST_53                       180</v>
      </c>
    </row>
    <row r="190" spans="1:4">
      <c r="A190">
        <f t="shared" si="5"/>
        <v>181</v>
      </c>
      <c r="B190" t="str">
        <f>VLOOKUP(A190,SOURCE!B:S,15,0)</f>
        <v>CST_54</v>
      </c>
      <c r="C190">
        <f>IF(
ISNUMBER(INDEX(SOURCE!B:B,MATCH(A190,SOURCE!B:B,0)+1)),
  VALUE(INDEX(SOURCE!B:B,MATCH(A190,SOURCE!B:B,0)+1)),
  "")</f>
        <v>182</v>
      </c>
      <c r="D190" s="5" t="str">
        <f>IF(A190&lt;&gt;INT(A190),B190,
IF(A190&lt;0,VLOOKUP(A190,lookups!A$1:B$25,2,0),
IF(ISNA(B190),"",
IF(OR(ISBLANK(A190),ISNA(B190),B190=0),
"",
"#define "&amp;
VLOOKUP(A190,SOURCE!B:S,15,0)&amp;IF(lookups!$N$2-LEN(VLOOKUP(A190,SOURCE!B:S,15,0))&gt;=0,REPT(" ",lookups!$N$2-LEN(VLOOKUP(A190,SOURCE!B:S,15,0))),"")&amp;
TEXT(A190,"???0")&amp;IF(VLOOKUP(A190,SOURCE!B:S,16,0)="","","   "&amp;VLOOKUP(A190,SOURCE!B:S,16,0)
))))
)</f>
        <v>#define CST_54                       181</v>
      </c>
    </row>
    <row r="191" spans="1:4">
      <c r="A191">
        <f t="shared" si="5"/>
        <v>182</v>
      </c>
      <c r="B191" t="str">
        <f>VLOOKUP(A191,SOURCE!B:S,15,0)</f>
        <v>CST_55</v>
      </c>
      <c r="C191">
        <f>IF(
ISNUMBER(INDEX(SOURCE!B:B,MATCH(A191,SOURCE!B:B,0)+1)),
  VALUE(INDEX(SOURCE!B:B,MATCH(A191,SOURCE!B:B,0)+1)),
  "")</f>
        <v>183</v>
      </c>
      <c r="D191" s="5" t="str">
        <f>IF(A191&lt;&gt;INT(A191),B191,
IF(A191&lt;0,VLOOKUP(A191,lookups!A$1:B$25,2,0),
IF(ISNA(B191),"",
IF(OR(ISBLANK(A191),ISNA(B191),B191=0),
"",
"#define "&amp;
VLOOKUP(A191,SOURCE!B:S,15,0)&amp;IF(lookups!$N$2-LEN(VLOOKUP(A191,SOURCE!B:S,15,0))&gt;=0,REPT(" ",lookups!$N$2-LEN(VLOOKUP(A191,SOURCE!B:S,15,0))),"")&amp;
TEXT(A191,"???0")&amp;IF(VLOOKUP(A191,SOURCE!B:S,16,0)="","","   "&amp;VLOOKUP(A191,SOURCE!B:S,16,0)
))))
)</f>
        <v>#define CST_55                       182</v>
      </c>
    </row>
    <row r="192" spans="1:4">
      <c r="A192">
        <f t="shared" si="5"/>
        <v>183</v>
      </c>
      <c r="B192" t="str">
        <f>VLOOKUP(A192,SOURCE!B:S,15,0)</f>
        <v>CST_56</v>
      </c>
      <c r="C192">
        <f>IF(
ISNUMBER(INDEX(SOURCE!B:B,MATCH(A192,SOURCE!B:B,0)+1)),
  VALUE(INDEX(SOURCE!B:B,MATCH(A192,SOURCE!B:B,0)+1)),
  "")</f>
        <v>184</v>
      </c>
      <c r="D192" s="5" t="str">
        <f>IF(A192&lt;&gt;INT(A192),B192,
IF(A192&lt;0,VLOOKUP(A192,lookups!A$1:B$25,2,0),
IF(ISNA(B192),"",
IF(OR(ISBLANK(A192),ISNA(B192),B192=0),
"",
"#define "&amp;
VLOOKUP(A192,SOURCE!B:S,15,0)&amp;IF(lookups!$N$2-LEN(VLOOKUP(A192,SOURCE!B:S,15,0))&gt;=0,REPT(" ",lookups!$N$2-LEN(VLOOKUP(A192,SOURCE!B:S,15,0))),"")&amp;
TEXT(A192,"???0")&amp;IF(VLOOKUP(A192,SOURCE!B:S,16,0)="","","   "&amp;VLOOKUP(A192,SOURCE!B:S,16,0)
))))
)</f>
        <v>#define CST_56                       183</v>
      </c>
    </row>
    <row r="193" spans="1:4">
      <c r="A193">
        <f t="shared" si="5"/>
        <v>184</v>
      </c>
      <c r="B193" t="str">
        <f>VLOOKUP(A193,SOURCE!B:S,15,0)</f>
        <v>CST_57</v>
      </c>
      <c r="C193">
        <f>IF(
ISNUMBER(INDEX(SOURCE!B:B,MATCH(A193,SOURCE!B:B,0)+1)),
  VALUE(INDEX(SOURCE!B:B,MATCH(A193,SOURCE!B:B,0)+1)),
  "")</f>
        <v>185</v>
      </c>
      <c r="D193" s="5" t="str">
        <f>IF(A193&lt;&gt;INT(A193),B193,
IF(A193&lt;0,VLOOKUP(A193,lookups!A$1:B$25,2,0),
IF(ISNA(B193),"",
IF(OR(ISBLANK(A193),ISNA(B193),B193=0),
"",
"#define "&amp;
VLOOKUP(A193,SOURCE!B:S,15,0)&amp;IF(lookups!$N$2-LEN(VLOOKUP(A193,SOURCE!B:S,15,0))&gt;=0,REPT(" ",lookups!$N$2-LEN(VLOOKUP(A193,SOURCE!B:S,15,0))),"")&amp;
TEXT(A193,"???0")&amp;IF(VLOOKUP(A193,SOURCE!B:S,16,0)="","","   "&amp;VLOOKUP(A193,SOURCE!B:S,16,0)
))))
)</f>
        <v>#define CST_57                       184</v>
      </c>
    </row>
    <row r="194" spans="1:4">
      <c r="A194">
        <f t="shared" si="5"/>
        <v>185</v>
      </c>
      <c r="B194" t="str">
        <f>VLOOKUP(A194,SOURCE!B:S,15,0)</f>
        <v>CST_58</v>
      </c>
      <c r="C194">
        <f>IF(
ISNUMBER(INDEX(SOURCE!B:B,MATCH(A194,SOURCE!B:B,0)+1)),
  VALUE(INDEX(SOURCE!B:B,MATCH(A194,SOURCE!B:B,0)+1)),
  "")</f>
        <v>186</v>
      </c>
      <c r="D194" s="5" t="str">
        <f>IF(A194&lt;&gt;INT(A194),B194,
IF(A194&lt;0,VLOOKUP(A194,lookups!A$1:B$25,2,0),
IF(ISNA(B194),"",
IF(OR(ISBLANK(A194),ISNA(B194),B194=0),
"",
"#define "&amp;
VLOOKUP(A194,SOURCE!B:S,15,0)&amp;IF(lookups!$N$2-LEN(VLOOKUP(A194,SOURCE!B:S,15,0))&gt;=0,REPT(" ",lookups!$N$2-LEN(VLOOKUP(A194,SOURCE!B:S,15,0))),"")&amp;
TEXT(A194,"???0")&amp;IF(VLOOKUP(A194,SOURCE!B:S,16,0)="","","   "&amp;VLOOKUP(A194,SOURCE!B:S,16,0)
))))
)</f>
        <v>#define CST_58                       185</v>
      </c>
    </row>
    <row r="195" spans="1:4">
      <c r="A195">
        <f t="shared" si="5"/>
        <v>186</v>
      </c>
      <c r="B195" t="str">
        <f>VLOOKUP(A195,SOURCE!B:S,15,0)</f>
        <v>CST_59</v>
      </c>
      <c r="C195">
        <f>IF(
ISNUMBER(INDEX(SOURCE!B:B,MATCH(A195,SOURCE!B:B,0)+1)),
  VALUE(INDEX(SOURCE!B:B,MATCH(A195,SOURCE!B:B,0)+1)),
  "")</f>
        <v>187</v>
      </c>
      <c r="D195" s="5" t="str">
        <f>IF(A195&lt;&gt;INT(A195),B195,
IF(A195&lt;0,VLOOKUP(A195,lookups!A$1:B$25,2,0),
IF(ISNA(B195),"",
IF(OR(ISBLANK(A195),ISNA(B195),B195=0),
"",
"#define "&amp;
VLOOKUP(A195,SOURCE!B:S,15,0)&amp;IF(lookups!$N$2-LEN(VLOOKUP(A195,SOURCE!B:S,15,0))&gt;=0,REPT(" ",lookups!$N$2-LEN(VLOOKUP(A195,SOURCE!B:S,15,0))),"")&amp;
TEXT(A195,"???0")&amp;IF(VLOOKUP(A195,SOURCE!B:S,16,0)="","","   "&amp;VLOOKUP(A195,SOURCE!B:S,16,0)
))))
)</f>
        <v>#define CST_59                       186</v>
      </c>
    </row>
    <row r="196" spans="1:4">
      <c r="A196">
        <f t="shared" si="5"/>
        <v>187</v>
      </c>
      <c r="B196" t="str">
        <f>VLOOKUP(A196,SOURCE!B:S,15,0)</f>
        <v>CST_60</v>
      </c>
      <c r="C196">
        <f>IF(
ISNUMBER(INDEX(SOURCE!B:B,MATCH(A196,SOURCE!B:B,0)+1)),
  VALUE(INDEX(SOURCE!B:B,MATCH(A196,SOURCE!B:B,0)+1)),
  "")</f>
        <v>188</v>
      </c>
      <c r="D196" s="5" t="str">
        <f>IF(A196&lt;&gt;INT(A196),B196,
IF(A196&lt;0,VLOOKUP(A196,lookups!A$1:B$25,2,0),
IF(ISNA(B196),"",
IF(OR(ISBLANK(A196),ISNA(B196),B196=0),
"",
"#define "&amp;
VLOOKUP(A196,SOURCE!B:S,15,0)&amp;IF(lookups!$N$2-LEN(VLOOKUP(A196,SOURCE!B:S,15,0))&gt;=0,REPT(" ",lookups!$N$2-LEN(VLOOKUP(A196,SOURCE!B:S,15,0))),"")&amp;
TEXT(A196,"???0")&amp;IF(VLOOKUP(A196,SOURCE!B:S,16,0)="","","   "&amp;VLOOKUP(A196,SOURCE!B:S,16,0)
))))
)</f>
        <v>#define CST_60                       187</v>
      </c>
    </row>
    <row r="197" spans="1:4">
      <c r="A197">
        <f t="shared" si="5"/>
        <v>188</v>
      </c>
      <c r="B197" t="str">
        <f>VLOOKUP(A197,SOURCE!B:S,15,0)</f>
        <v>CST_61</v>
      </c>
      <c r="C197">
        <f>IF(
ISNUMBER(INDEX(SOURCE!B:B,MATCH(A197,SOURCE!B:B,0)+1)),
  VALUE(INDEX(SOURCE!B:B,MATCH(A197,SOURCE!B:B,0)+1)),
  "")</f>
        <v>189</v>
      </c>
      <c r="D197" s="5" t="str">
        <f>IF(A197&lt;&gt;INT(A197),B197,
IF(A197&lt;0,VLOOKUP(A197,lookups!A$1:B$25,2,0),
IF(ISNA(B197),"",
IF(OR(ISBLANK(A197),ISNA(B197),B197=0),
"",
"#define "&amp;
VLOOKUP(A197,SOURCE!B:S,15,0)&amp;IF(lookups!$N$2-LEN(VLOOKUP(A197,SOURCE!B:S,15,0))&gt;=0,REPT(" ",lookups!$N$2-LEN(VLOOKUP(A197,SOURCE!B:S,15,0))),"")&amp;
TEXT(A197,"???0")&amp;IF(VLOOKUP(A197,SOURCE!B:S,16,0)="","","   "&amp;VLOOKUP(A197,SOURCE!B:S,16,0)
))))
)</f>
        <v>#define CST_61                       188</v>
      </c>
    </row>
    <row r="198" spans="1:4">
      <c r="A198">
        <f t="shared" si="5"/>
        <v>189</v>
      </c>
      <c r="B198" t="str">
        <f>VLOOKUP(A198,SOURCE!B:S,15,0)</f>
        <v>CST_62</v>
      </c>
      <c r="C198">
        <f>IF(
ISNUMBER(INDEX(SOURCE!B:B,MATCH(A198,SOURCE!B:B,0)+1)),
  VALUE(INDEX(SOURCE!B:B,MATCH(A198,SOURCE!B:B,0)+1)),
  "")</f>
        <v>190</v>
      </c>
      <c r="D198" s="5" t="str">
        <f>IF(A198&lt;&gt;INT(A198),B198,
IF(A198&lt;0,VLOOKUP(A198,lookups!A$1:B$25,2,0),
IF(ISNA(B198),"",
IF(OR(ISBLANK(A198),ISNA(B198),B198=0),
"",
"#define "&amp;
VLOOKUP(A198,SOURCE!B:S,15,0)&amp;IF(lookups!$N$2-LEN(VLOOKUP(A198,SOURCE!B:S,15,0))&gt;=0,REPT(" ",lookups!$N$2-LEN(VLOOKUP(A198,SOURCE!B:S,15,0))),"")&amp;
TEXT(A198,"???0")&amp;IF(VLOOKUP(A198,SOURCE!B:S,16,0)="","","   "&amp;VLOOKUP(A198,SOURCE!B:S,16,0)
))))
)</f>
        <v>#define CST_62                       189</v>
      </c>
    </row>
    <row r="199" spans="1:4">
      <c r="A199">
        <f t="shared" si="5"/>
        <v>190</v>
      </c>
      <c r="B199" t="str">
        <f>VLOOKUP(A199,SOURCE!B:S,15,0)</f>
        <v>CST_63</v>
      </c>
      <c r="C199">
        <f>IF(
ISNUMBER(INDEX(SOURCE!B:B,MATCH(A199,SOURCE!B:B,0)+1)),
  VALUE(INDEX(SOURCE!B:B,MATCH(A199,SOURCE!B:B,0)+1)),
  "")</f>
        <v>191</v>
      </c>
      <c r="D199" s="5" t="str">
        <f>IF(A199&lt;&gt;INT(A199),B199,
IF(A199&lt;0,VLOOKUP(A199,lookups!A$1:B$25,2,0),
IF(ISNA(B199),"",
IF(OR(ISBLANK(A199),ISNA(B199),B199=0),
"",
"#define "&amp;
VLOOKUP(A199,SOURCE!B:S,15,0)&amp;IF(lookups!$N$2-LEN(VLOOKUP(A199,SOURCE!B:S,15,0))&gt;=0,REPT(" ",lookups!$N$2-LEN(VLOOKUP(A199,SOURCE!B:S,15,0))),"")&amp;
TEXT(A199,"???0")&amp;IF(VLOOKUP(A199,SOURCE!B:S,16,0)="","","   "&amp;VLOOKUP(A199,SOURCE!B:S,16,0)
))))
)</f>
        <v>#define CST_63                       190</v>
      </c>
    </row>
    <row r="200" spans="1:4">
      <c r="A200">
        <f t="shared" si="5"/>
        <v>191</v>
      </c>
      <c r="B200" t="str">
        <f>VLOOKUP(A200,SOURCE!B:S,15,0)</f>
        <v>CST_64</v>
      </c>
      <c r="C200">
        <f>IF(
ISNUMBER(INDEX(SOURCE!B:B,MATCH(A200,SOURCE!B:B,0)+1)),
  VALUE(INDEX(SOURCE!B:B,MATCH(A200,SOURCE!B:B,0)+1)),
  "")</f>
        <v>192</v>
      </c>
      <c r="D200" s="5" t="str">
        <f>IF(A200&lt;&gt;INT(A200),B200,
IF(A200&lt;0,VLOOKUP(A200,lookups!A$1:B$25,2,0),
IF(ISNA(B200),"",
IF(OR(ISBLANK(A200),ISNA(B200),B200=0),
"",
"#define "&amp;
VLOOKUP(A200,SOURCE!B:S,15,0)&amp;IF(lookups!$N$2-LEN(VLOOKUP(A200,SOURCE!B:S,15,0))&gt;=0,REPT(" ",lookups!$N$2-LEN(VLOOKUP(A200,SOURCE!B:S,15,0))),"")&amp;
TEXT(A200,"???0")&amp;IF(VLOOKUP(A200,SOURCE!B:S,16,0)="","","   "&amp;VLOOKUP(A200,SOURCE!B:S,16,0)
))))
)</f>
        <v>#define CST_64                       191</v>
      </c>
    </row>
    <row r="201" spans="1:4">
      <c r="A201">
        <f t="shared" ref="A201:A264" si="6">C200</f>
        <v>192</v>
      </c>
      <c r="B201" t="str">
        <f>VLOOKUP(A201,SOURCE!B:S,15,0)</f>
        <v>CST_65</v>
      </c>
      <c r="C201">
        <f>IF(
ISNUMBER(INDEX(SOURCE!B:B,MATCH(A201,SOURCE!B:B,0)+1)),
  VALUE(INDEX(SOURCE!B:B,MATCH(A201,SOURCE!B:B,0)+1)),
  "")</f>
        <v>193</v>
      </c>
      <c r="D201" s="5" t="str">
        <f>IF(A201&lt;&gt;INT(A201),B201,
IF(A201&lt;0,VLOOKUP(A201,lookups!A$1:B$25,2,0),
IF(ISNA(B201),"",
IF(OR(ISBLANK(A201),ISNA(B201),B201=0),
"",
"#define "&amp;
VLOOKUP(A201,SOURCE!B:S,15,0)&amp;IF(lookups!$N$2-LEN(VLOOKUP(A201,SOURCE!B:S,15,0))&gt;=0,REPT(" ",lookups!$N$2-LEN(VLOOKUP(A201,SOURCE!B:S,15,0))),"")&amp;
TEXT(A201,"???0")&amp;IF(VLOOKUP(A201,SOURCE!B:S,16,0)="","","   "&amp;VLOOKUP(A201,SOURCE!B:S,16,0)
))))
)</f>
        <v>#define CST_65                       192</v>
      </c>
    </row>
    <row r="202" spans="1:4">
      <c r="A202">
        <f t="shared" si="6"/>
        <v>193</v>
      </c>
      <c r="B202" t="str">
        <f>VLOOKUP(A202,SOURCE!B:S,15,0)</f>
        <v>CST_66</v>
      </c>
      <c r="C202">
        <f>IF(
ISNUMBER(INDEX(SOURCE!B:B,MATCH(A202,SOURCE!B:B,0)+1)),
  VALUE(INDEX(SOURCE!B:B,MATCH(A202,SOURCE!B:B,0)+1)),
  "")</f>
        <v>194</v>
      </c>
      <c r="D202" s="5" t="str">
        <f>IF(A202&lt;&gt;INT(A202),B202,
IF(A202&lt;0,VLOOKUP(A202,lookups!A$1:B$25,2,0),
IF(ISNA(B202),"",
IF(OR(ISBLANK(A202),ISNA(B202),B202=0),
"",
"#define "&amp;
VLOOKUP(A202,SOURCE!B:S,15,0)&amp;IF(lookups!$N$2-LEN(VLOOKUP(A202,SOURCE!B:S,15,0))&gt;=0,REPT(" ",lookups!$N$2-LEN(VLOOKUP(A202,SOURCE!B:S,15,0))),"")&amp;
TEXT(A202,"???0")&amp;IF(VLOOKUP(A202,SOURCE!B:S,16,0)="","","   "&amp;VLOOKUP(A202,SOURCE!B:S,16,0)
))))
)</f>
        <v>#define CST_66                       193</v>
      </c>
    </row>
    <row r="203" spans="1:4">
      <c r="A203">
        <f t="shared" si="6"/>
        <v>194</v>
      </c>
      <c r="B203" t="str">
        <f>VLOOKUP(A203,SOURCE!B:S,15,0)</f>
        <v>CST_67</v>
      </c>
      <c r="C203">
        <f>IF(
ISNUMBER(INDEX(SOURCE!B:B,MATCH(A203,SOURCE!B:B,0)+1)),
  VALUE(INDEX(SOURCE!B:B,MATCH(A203,SOURCE!B:B,0)+1)),
  "")</f>
        <v>195</v>
      </c>
      <c r="D203" s="5" t="str">
        <f>IF(A203&lt;&gt;INT(A203),B203,
IF(A203&lt;0,VLOOKUP(A203,lookups!A$1:B$25,2,0),
IF(ISNA(B203),"",
IF(OR(ISBLANK(A203),ISNA(B203),B203=0),
"",
"#define "&amp;
VLOOKUP(A203,SOURCE!B:S,15,0)&amp;IF(lookups!$N$2-LEN(VLOOKUP(A203,SOURCE!B:S,15,0))&gt;=0,REPT(" ",lookups!$N$2-LEN(VLOOKUP(A203,SOURCE!B:S,15,0))),"")&amp;
TEXT(A203,"???0")&amp;IF(VLOOKUP(A203,SOURCE!B:S,16,0)="","","   "&amp;VLOOKUP(A203,SOURCE!B:S,16,0)
))))
)</f>
        <v>#define CST_67                       194</v>
      </c>
    </row>
    <row r="204" spans="1:4">
      <c r="A204">
        <f t="shared" si="6"/>
        <v>195</v>
      </c>
      <c r="B204" t="str">
        <f>VLOOKUP(A204,SOURCE!B:S,15,0)</f>
        <v>CST_68</v>
      </c>
      <c r="C204">
        <f>IF(
ISNUMBER(INDEX(SOURCE!B:B,MATCH(A204,SOURCE!B:B,0)+1)),
  VALUE(INDEX(SOURCE!B:B,MATCH(A204,SOURCE!B:B,0)+1)),
  "")</f>
        <v>196</v>
      </c>
      <c r="D204" s="5" t="str">
        <f>IF(A204&lt;&gt;INT(A204),B204,
IF(A204&lt;0,VLOOKUP(A204,lookups!A$1:B$25,2,0),
IF(ISNA(B204),"",
IF(OR(ISBLANK(A204),ISNA(B204),B204=0),
"",
"#define "&amp;
VLOOKUP(A204,SOURCE!B:S,15,0)&amp;IF(lookups!$N$2-LEN(VLOOKUP(A204,SOURCE!B:S,15,0))&gt;=0,REPT(" ",lookups!$N$2-LEN(VLOOKUP(A204,SOURCE!B:S,15,0))),"")&amp;
TEXT(A204,"???0")&amp;IF(VLOOKUP(A204,SOURCE!B:S,16,0)="","","   "&amp;VLOOKUP(A204,SOURCE!B:S,16,0)
))))
)</f>
        <v>#define CST_68                       195</v>
      </c>
    </row>
    <row r="205" spans="1:4">
      <c r="A205">
        <f t="shared" si="6"/>
        <v>196</v>
      </c>
      <c r="B205" t="str">
        <f>VLOOKUP(A205,SOURCE!B:S,15,0)</f>
        <v>CST_69</v>
      </c>
      <c r="C205">
        <f>IF(
ISNUMBER(INDEX(SOURCE!B:B,MATCH(A205,SOURCE!B:B,0)+1)),
  VALUE(INDEX(SOURCE!B:B,MATCH(A205,SOURCE!B:B,0)+1)),
  "")</f>
        <v>197</v>
      </c>
      <c r="D205" s="5" t="str">
        <f>IF(A205&lt;&gt;INT(A205),B205,
IF(A205&lt;0,VLOOKUP(A205,lookups!A$1:B$25,2,0),
IF(ISNA(B205),"",
IF(OR(ISBLANK(A205),ISNA(B205),B205=0),
"",
"#define "&amp;
VLOOKUP(A205,SOURCE!B:S,15,0)&amp;IF(lookups!$N$2-LEN(VLOOKUP(A205,SOURCE!B:S,15,0))&gt;=0,REPT(" ",lookups!$N$2-LEN(VLOOKUP(A205,SOURCE!B:S,15,0))),"")&amp;
TEXT(A205,"???0")&amp;IF(VLOOKUP(A205,SOURCE!B:S,16,0)="","","   "&amp;VLOOKUP(A205,SOURCE!B:S,16,0)
))))
)</f>
        <v>#define CST_69                       196</v>
      </c>
    </row>
    <row r="206" spans="1:4">
      <c r="A206">
        <f t="shared" si="6"/>
        <v>197</v>
      </c>
      <c r="B206" t="str">
        <f>VLOOKUP(A206,SOURCE!B:S,15,0)</f>
        <v>CST_70</v>
      </c>
      <c r="C206">
        <f>IF(
ISNUMBER(INDEX(SOURCE!B:B,MATCH(A206,SOURCE!B:B,0)+1)),
  VALUE(INDEX(SOURCE!B:B,MATCH(A206,SOURCE!B:B,0)+1)),
  "")</f>
        <v>198</v>
      </c>
      <c r="D206" s="5" t="str">
        <f>IF(A206&lt;&gt;INT(A206),B206,
IF(A206&lt;0,VLOOKUP(A206,lookups!A$1:B$25,2,0),
IF(ISNA(B206),"",
IF(OR(ISBLANK(A206),ISNA(B206),B206=0),
"",
"#define "&amp;
VLOOKUP(A206,SOURCE!B:S,15,0)&amp;IF(lookups!$N$2-LEN(VLOOKUP(A206,SOURCE!B:S,15,0))&gt;=0,REPT(" ",lookups!$N$2-LEN(VLOOKUP(A206,SOURCE!B:S,15,0))),"")&amp;
TEXT(A206,"???0")&amp;IF(VLOOKUP(A206,SOURCE!B:S,16,0)="","","   "&amp;VLOOKUP(A206,SOURCE!B:S,16,0)
))))
)</f>
        <v>#define CST_70                       197</v>
      </c>
    </row>
    <row r="207" spans="1:4">
      <c r="A207">
        <f t="shared" si="6"/>
        <v>198</v>
      </c>
      <c r="B207" t="str">
        <f>VLOOKUP(A207,SOURCE!B:S,15,0)</f>
        <v>CST_71</v>
      </c>
      <c r="C207">
        <f>IF(
ISNUMBER(INDEX(SOURCE!B:B,MATCH(A207,SOURCE!B:B,0)+1)),
  VALUE(INDEX(SOURCE!B:B,MATCH(A207,SOURCE!B:B,0)+1)),
  "")</f>
        <v>199</v>
      </c>
      <c r="D207" s="5" t="str">
        <f>IF(A207&lt;&gt;INT(A207),B207,
IF(A207&lt;0,VLOOKUP(A207,lookups!A$1:B$25,2,0),
IF(ISNA(B207),"",
IF(OR(ISBLANK(A207),ISNA(B207),B207=0),
"",
"#define "&amp;
VLOOKUP(A207,SOURCE!B:S,15,0)&amp;IF(lookups!$N$2-LEN(VLOOKUP(A207,SOURCE!B:S,15,0))&gt;=0,REPT(" ",lookups!$N$2-LEN(VLOOKUP(A207,SOURCE!B:S,15,0))),"")&amp;
TEXT(A207,"???0")&amp;IF(VLOOKUP(A207,SOURCE!B:S,16,0)="","","   "&amp;VLOOKUP(A207,SOURCE!B:S,16,0)
))))
)</f>
        <v>#define CST_71                       198</v>
      </c>
    </row>
    <row r="208" spans="1:4">
      <c r="A208">
        <f t="shared" si="6"/>
        <v>199</v>
      </c>
      <c r="B208" t="str">
        <f>VLOOKUP(A208,SOURCE!B:S,15,0)</f>
        <v>CST_72</v>
      </c>
      <c r="C208">
        <f>IF(
ISNUMBER(INDEX(SOURCE!B:B,MATCH(A208,SOURCE!B:B,0)+1)),
  VALUE(INDEX(SOURCE!B:B,MATCH(A208,SOURCE!B:B,0)+1)),
  "")</f>
        <v>200</v>
      </c>
      <c r="D208" s="5" t="str">
        <f>IF(A208&lt;&gt;INT(A208),B208,
IF(A208&lt;0,VLOOKUP(A208,lookups!A$1:B$25,2,0),
IF(ISNA(B208),"",
IF(OR(ISBLANK(A208),ISNA(B208),B208=0),
"",
"#define "&amp;
VLOOKUP(A208,SOURCE!B:S,15,0)&amp;IF(lookups!$N$2-LEN(VLOOKUP(A208,SOURCE!B:S,15,0))&gt;=0,REPT(" ",lookups!$N$2-LEN(VLOOKUP(A208,SOURCE!B:S,15,0))),"")&amp;
TEXT(A208,"???0")&amp;IF(VLOOKUP(A208,SOURCE!B:S,16,0)="","","   "&amp;VLOOKUP(A208,SOURCE!B:S,16,0)
))))
)</f>
        <v>#define CST_72                       199</v>
      </c>
    </row>
    <row r="209" spans="1:4">
      <c r="A209">
        <f t="shared" si="6"/>
        <v>200</v>
      </c>
      <c r="B209" t="str">
        <f>VLOOKUP(A209,SOURCE!B:S,15,0)</f>
        <v>CST_73</v>
      </c>
      <c r="C209">
        <f>IF(
ISNUMBER(INDEX(SOURCE!B:B,MATCH(A209,SOURCE!B:B,0)+1)),
  VALUE(INDEX(SOURCE!B:B,MATCH(A209,SOURCE!B:B,0)+1)),
  "")</f>
        <v>201</v>
      </c>
      <c r="D209" s="5" t="str">
        <f>IF(A209&lt;&gt;INT(A209),B209,
IF(A209&lt;0,VLOOKUP(A209,lookups!A$1:B$25,2,0),
IF(ISNA(B209),"",
IF(OR(ISBLANK(A209),ISNA(B209),B209=0),
"",
"#define "&amp;
VLOOKUP(A209,SOURCE!B:S,15,0)&amp;IF(lookups!$N$2-LEN(VLOOKUP(A209,SOURCE!B:S,15,0))&gt;=0,REPT(" ",lookups!$N$2-LEN(VLOOKUP(A209,SOURCE!B:S,15,0))),"")&amp;
TEXT(A209,"???0")&amp;IF(VLOOKUP(A209,SOURCE!B:S,16,0)="","","   "&amp;VLOOKUP(A209,SOURCE!B:S,16,0)
))))
)</f>
        <v>#define CST_73                       200</v>
      </c>
    </row>
    <row r="210" spans="1:4">
      <c r="A210">
        <f t="shared" si="6"/>
        <v>201</v>
      </c>
      <c r="B210" t="str">
        <f>VLOOKUP(A210,SOURCE!B:S,15,0)</f>
        <v>CST_74</v>
      </c>
      <c r="C210">
        <f>IF(
ISNUMBER(INDEX(SOURCE!B:B,MATCH(A210,SOURCE!B:B,0)+1)),
  VALUE(INDEX(SOURCE!B:B,MATCH(A210,SOURCE!B:B,0)+1)),
  "")</f>
        <v>202</v>
      </c>
      <c r="D210" s="5" t="str">
        <f>IF(A210&lt;&gt;INT(A210),B210,
IF(A210&lt;0,VLOOKUP(A210,lookups!A$1:B$25,2,0),
IF(ISNA(B210),"",
IF(OR(ISBLANK(A210),ISNA(B210),B210=0),
"",
"#define "&amp;
VLOOKUP(A210,SOURCE!B:S,15,0)&amp;IF(lookups!$N$2-LEN(VLOOKUP(A210,SOURCE!B:S,15,0))&gt;=0,REPT(" ",lookups!$N$2-LEN(VLOOKUP(A210,SOURCE!B:S,15,0))),"")&amp;
TEXT(A210,"???0")&amp;IF(VLOOKUP(A210,SOURCE!B:S,16,0)="","","   "&amp;VLOOKUP(A210,SOURCE!B:S,16,0)
))))
)</f>
        <v>#define CST_74                       201</v>
      </c>
    </row>
    <row r="211" spans="1:4">
      <c r="A211">
        <f t="shared" si="6"/>
        <v>202</v>
      </c>
      <c r="B211" t="str">
        <f>VLOOKUP(A211,SOURCE!B:S,15,0)</f>
        <v>CST_75</v>
      </c>
      <c r="C211">
        <f>IF(
ISNUMBER(INDEX(SOURCE!B:B,MATCH(A211,SOURCE!B:B,0)+1)),
  VALUE(INDEX(SOURCE!B:B,MATCH(A211,SOURCE!B:B,0)+1)),
  "")</f>
        <v>203</v>
      </c>
      <c r="D211" s="5" t="str">
        <f>IF(A211&lt;&gt;INT(A211),B211,
IF(A211&lt;0,VLOOKUP(A211,lookups!A$1:B$25,2,0),
IF(ISNA(B211),"",
IF(OR(ISBLANK(A211),ISNA(B211),B211=0),
"",
"#define "&amp;
VLOOKUP(A211,SOURCE!B:S,15,0)&amp;IF(lookups!$N$2-LEN(VLOOKUP(A211,SOURCE!B:S,15,0))&gt;=0,REPT(" ",lookups!$N$2-LEN(VLOOKUP(A211,SOURCE!B:S,15,0))),"")&amp;
TEXT(A211,"???0")&amp;IF(VLOOKUP(A211,SOURCE!B:S,16,0)="","","   "&amp;VLOOKUP(A211,SOURCE!B:S,16,0)
))))
)</f>
        <v>#define CST_75                       202</v>
      </c>
    </row>
    <row r="212" spans="1:4">
      <c r="A212">
        <f t="shared" si="6"/>
        <v>203</v>
      </c>
      <c r="B212" t="str">
        <f>VLOOKUP(A212,SOURCE!B:S,15,0)</f>
        <v>CST_76</v>
      </c>
      <c r="C212">
        <f>IF(
ISNUMBER(INDEX(SOURCE!B:B,MATCH(A212,SOURCE!B:B,0)+1)),
  VALUE(INDEX(SOURCE!B:B,MATCH(A212,SOURCE!B:B,0)+1)),
  "")</f>
        <v>204</v>
      </c>
      <c r="D212" s="5" t="str">
        <f>IF(A212&lt;&gt;INT(A212),B212,
IF(A212&lt;0,VLOOKUP(A212,lookups!A$1:B$25,2,0),
IF(ISNA(B212),"",
IF(OR(ISBLANK(A212),ISNA(B212),B212=0),
"",
"#define "&amp;
VLOOKUP(A212,SOURCE!B:S,15,0)&amp;IF(lookups!$N$2-LEN(VLOOKUP(A212,SOURCE!B:S,15,0))&gt;=0,REPT(" ",lookups!$N$2-LEN(VLOOKUP(A212,SOURCE!B:S,15,0))),"")&amp;
TEXT(A212,"???0")&amp;IF(VLOOKUP(A212,SOURCE!B:S,16,0)="","","   "&amp;VLOOKUP(A212,SOURCE!B:S,16,0)
))))
)</f>
        <v>#define CST_76                       203</v>
      </c>
    </row>
    <row r="213" spans="1:4">
      <c r="A213">
        <f t="shared" si="6"/>
        <v>204</v>
      </c>
      <c r="B213" t="str">
        <f>VLOOKUP(A213,SOURCE!B:S,15,0)</f>
        <v>CST_77</v>
      </c>
      <c r="C213">
        <f>IF(
ISNUMBER(INDEX(SOURCE!B:B,MATCH(A213,SOURCE!B:B,0)+1)),
  VALUE(INDEX(SOURCE!B:B,MATCH(A213,SOURCE!B:B,0)+1)),
  "")</f>
        <v>205</v>
      </c>
      <c r="D213" s="5" t="str">
        <f>IF(A213&lt;&gt;INT(A213),B213,
IF(A213&lt;0,VLOOKUP(A213,lookups!A$1:B$25,2,0),
IF(ISNA(B213),"",
IF(OR(ISBLANK(A213),ISNA(B213),B213=0),
"",
"#define "&amp;
VLOOKUP(A213,SOURCE!B:S,15,0)&amp;IF(lookups!$N$2-LEN(VLOOKUP(A213,SOURCE!B:S,15,0))&gt;=0,REPT(" ",lookups!$N$2-LEN(VLOOKUP(A213,SOURCE!B:S,15,0))),"")&amp;
TEXT(A213,"???0")&amp;IF(VLOOKUP(A213,SOURCE!B:S,16,0)="","","   "&amp;VLOOKUP(A213,SOURCE!B:S,16,0)
))))
)</f>
        <v>#define CST_77                       204</v>
      </c>
    </row>
    <row r="214" spans="1:4">
      <c r="A214">
        <f t="shared" si="6"/>
        <v>205</v>
      </c>
      <c r="B214" t="str">
        <f>VLOOKUP(A214,SOURCE!B:S,15,0)</f>
        <v>CST_78</v>
      </c>
      <c r="C214">
        <f>IF(
ISNUMBER(INDEX(SOURCE!B:B,MATCH(A214,SOURCE!B:B,0)+1)),
  VALUE(INDEX(SOURCE!B:B,MATCH(A214,SOURCE!B:B,0)+1)),
  "")</f>
        <v>206</v>
      </c>
      <c r="D214" s="5" t="str">
        <f>IF(A214&lt;&gt;INT(A214),B214,
IF(A214&lt;0,VLOOKUP(A214,lookups!A$1:B$25,2,0),
IF(ISNA(B214),"",
IF(OR(ISBLANK(A214),ISNA(B214),B214=0),
"",
"#define "&amp;
VLOOKUP(A214,SOURCE!B:S,15,0)&amp;IF(lookups!$N$2-LEN(VLOOKUP(A214,SOURCE!B:S,15,0))&gt;=0,REPT(" ",lookups!$N$2-LEN(VLOOKUP(A214,SOURCE!B:S,15,0))),"")&amp;
TEXT(A214,"???0")&amp;IF(VLOOKUP(A214,SOURCE!B:S,16,0)="","","   "&amp;VLOOKUP(A214,SOURCE!B:S,16,0)
))))
)</f>
        <v>#define CST_78                       205</v>
      </c>
    </row>
    <row r="215" spans="1:4">
      <c r="A215">
        <f t="shared" si="6"/>
        <v>206</v>
      </c>
      <c r="B215" t="str">
        <f>VLOOKUP(A215,SOURCE!B:S,15,0)</f>
        <v>CST_79</v>
      </c>
      <c r="C215">
        <f>IF(
ISNUMBER(INDEX(SOURCE!B:B,MATCH(A215,SOURCE!B:B,0)+1)),
  VALUE(INDEX(SOURCE!B:B,MATCH(A215,SOURCE!B:B,0)+1)),
  "")</f>
        <v>207</v>
      </c>
      <c r="D215" s="5" t="str">
        <f>IF(A215&lt;&gt;INT(A215),B215,
IF(A215&lt;0,VLOOKUP(A215,lookups!A$1:B$25,2,0),
IF(ISNA(B215),"",
IF(OR(ISBLANK(A215),ISNA(B215),B215=0),
"",
"#define "&amp;
VLOOKUP(A215,SOURCE!B:S,15,0)&amp;IF(lookups!$N$2-LEN(VLOOKUP(A215,SOURCE!B:S,15,0))&gt;=0,REPT(" ",lookups!$N$2-LEN(VLOOKUP(A215,SOURCE!B:S,15,0))),"")&amp;
TEXT(A215,"???0")&amp;IF(VLOOKUP(A215,SOURCE!B:S,16,0)="","","   "&amp;VLOOKUP(A215,SOURCE!B:S,16,0)
))))
)</f>
        <v>#define CST_79                       206</v>
      </c>
    </row>
    <row r="216" spans="1:4">
      <c r="A216">
        <f t="shared" si="6"/>
        <v>207</v>
      </c>
      <c r="B216" t="str">
        <f>VLOOKUP(A216,SOURCE!B:S,15,0)</f>
        <v>ITM_CNST</v>
      </c>
      <c r="C216">
        <f>IF(
ISNUMBER(INDEX(SOURCE!B:B,MATCH(A216,SOURCE!B:B,0)+1)),
  VALUE(INDEX(SOURCE!B:B,MATCH(A216,SOURCE!B:B,0)+1)),
  "")</f>
        <v>208</v>
      </c>
      <c r="D216" s="5" t="str">
        <f>IF(A216&lt;&gt;INT(A216),B216,
IF(A216&lt;0,VLOOKUP(A216,lookups!A$1:B$25,2,0),
IF(ISNA(B216),"",
IF(OR(ISBLANK(A216),ISNA(B216),B216=0),
"",
"#define "&amp;
VLOOKUP(A216,SOURCE!B:S,15,0)&amp;IF(lookups!$N$2-LEN(VLOOKUP(A216,SOURCE!B:S,15,0))&gt;=0,REPT(" ",lookups!$N$2-LEN(VLOOKUP(A216,SOURCE!B:S,15,0))),"")&amp;
TEXT(A216,"???0")&amp;IF(VLOOKUP(A216,SOURCE!B:S,16,0)="","","   "&amp;VLOOKUP(A216,SOURCE!B:S,16,0)
))))
)</f>
        <v>#define ITM_CNST                     207</v>
      </c>
    </row>
    <row r="217" spans="1:4">
      <c r="A217">
        <f t="shared" si="6"/>
        <v>208</v>
      </c>
      <c r="B217" t="str">
        <f>VLOOKUP(A217,SOURCE!B:S,15,0)</f>
        <v>ITM_0208</v>
      </c>
      <c r="C217">
        <f>IF(
ISNUMBER(INDEX(SOURCE!B:B,MATCH(A217,SOURCE!B:B,0)+1)),
  VALUE(INDEX(SOURCE!B:B,MATCH(A217,SOURCE!B:B,0)+1)),
  "")</f>
        <v>209</v>
      </c>
      <c r="D217" s="5" t="str">
        <f>IF(A217&lt;&gt;INT(A217),B217,
IF(A217&lt;0,VLOOKUP(A217,lookups!A$1:B$25,2,0),
IF(ISNA(B217),"",
IF(OR(ISBLANK(A217),ISNA(B217),B217=0),
"",
"#define "&amp;
VLOOKUP(A217,SOURCE!B:S,15,0)&amp;IF(lookups!$N$2-LEN(VLOOKUP(A217,SOURCE!B:S,15,0))&gt;=0,REPT(" ",lookups!$N$2-LEN(VLOOKUP(A217,SOURCE!B:S,15,0))),"")&amp;
TEXT(A217,"???0")&amp;IF(VLOOKUP(A217,SOURCE!B:S,16,0)="","","   "&amp;VLOOKUP(A217,SOURCE!B:S,16,0)
))))
)</f>
        <v>#define ITM_0208                     208</v>
      </c>
    </row>
    <row r="218" spans="1:4">
      <c r="A218">
        <f t="shared" si="6"/>
        <v>209</v>
      </c>
      <c r="B218" t="str">
        <f>VLOOKUP(A218,SOURCE!B:S,15,0)</f>
        <v>ITM_0209</v>
      </c>
      <c r="C218">
        <f>IF(
ISNUMBER(INDEX(SOURCE!B:B,MATCH(A218,SOURCE!B:B,0)+1)),
  VALUE(INDEX(SOURCE!B:B,MATCH(A218,SOURCE!B:B,0)+1)),
  "")</f>
        <v>210</v>
      </c>
      <c r="D218" s="5" t="str">
        <f>IF(A218&lt;&gt;INT(A218),B218,
IF(A218&lt;0,VLOOKUP(A218,lookups!A$1:B$25,2,0),
IF(ISNA(B218),"",
IF(OR(ISBLANK(A218),ISNA(B218),B218=0),
"",
"#define "&amp;
VLOOKUP(A218,SOURCE!B:S,15,0)&amp;IF(lookups!$N$2-LEN(VLOOKUP(A218,SOURCE!B:S,15,0))&gt;=0,REPT(" ",lookups!$N$2-LEN(VLOOKUP(A218,SOURCE!B:S,15,0))),"")&amp;
TEXT(A218,"???0")&amp;IF(VLOOKUP(A218,SOURCE!B:S,16,0)="","","   "&amp;VLOOKUP(A218,SOURCE!B:S,16,0)
))))
)</f>
        <v>#define ITM_0209                     209</v>
      </c>
    </row>
    <row r="219" spans="1:4">
      <c r="A219">
        <f t="shared" si="6"/>
        <v>210</v>
      </c>
      <c r="B219" t="str">
        <f>VLOOKUP(A219,SOURCE!B:S,15,0)</f>
        <v>ITM_0210</v>
      </c>
      <c r="C219">
        <f>IF(
ISNUMBER(INDEX(SOURCE!B:B,MATCH(A219,SOURCE!B:B,0)+1)),
  VALUE(INDEX(SOURCE!B:B,MATCH(A219,SOURCE!B:B,0)+1)),
  "")</f>
        <v>211</v>
      </c>
      <c r="D219" s="5" t="str">
        <f>IF(A219&lt;&gt;INT(A219),B219,
IF(A219&lt;0,VLOOKUP(A219,lookups!A$1:B$25,2,0),
IF(ISNA(B219),"",
IF(OR(ISBLANK(A219),ISNA(B219),B219=0),
"",
"#define "&amp;
VLOOKUP(A219,SOURCE!B:S,15,0)&amp;IF(lookups!$N$2-LEN(VLOOKUP(A219,SOURCE!B:S,15,0))&gt;=0,REPT(" ",lookups!$N$2-LEN(VLOOKUP(A219,SOURCE!B:S,15,0))),"")&amp;
TEXT(A219,"???0")&amp;IF(VLOOKUP(A219,SOURCE!B:S,16,0)="","","   "&amp;VLOOKUP(A219,SOURCE!B:S,16,0)
))))
)</f>
        <v>#define ITM_0210                     210</v>
      </c>
    </row>
    <row r="220" spans="1:4">
      <c r="A220">
        <f t="shared" si="6"/>
        <v>211</v>
      </c>
      <c r="B220" t="str">
        <f>VLOOKUP(A220,SOURCE!B:S,15,0)</f>
        <v>ITM_0211</v>
      </c>
      <c r="C220">
        <f>IF(
ISNUMBER(INDEX(SOURCE!B:B,MATCH(A220,SOURCE!B:B,0)+1)),
  VALUE(INDEX(SOURCE!B:B,MATCH(A220,SOURCE!B:B,0)+1)),
  "")</f>
        <v>212</v>
      </c>
      <c r="D220" s="5" t="str">
        <f>IF(A220&lt;&gt;INT(A220),B220,
IF(A220&lt;0,VLOOKUP(A220,lookups!A$1:B$25,2,0),
IF(ISNA(B220),"",
IF(OR(ISBLANK(A220),ISNA(B220),B220=0),
"",
"#define "&amp;
VLOOKUP(A220,SOURCE!B:S,15,0)&amp;IF(lookups!$N$2-LEN(VLOOKUP(A220,SOURCE!B:S,15,0))&gt;=0,REPT(" ",lookups!$N$2-LEN(VLOOKUP(A220,SOURCE!B:S,15,0))),"")&amp;
TEXT(A220,"???0")&amp;IF(VLOOKUP(A220,SOURCE!B:S,16,0)="","","   "&amp;VLOOKUP(A220,SOURCE!B:S,16,0)
))))
)</f>
        <v>#define ITM_0211                     211</v>
      </c>
    </row>
    <row r="221" spans="1:4">
      <c r="A221">
        <f t="shared" si="6"/>
        <v>212</v>
      </c>
      <c r="B221" t="str">
        <f>VLOOKUP(A221,SOURCE!B:S,15,0)</f>
        <v>ITM_0212</v>
      </c>
      <c r="C221">
        <f>IF(
ISNUMBER(INDEX(SOURCE!B:B,MATCH(A221,SOURCE!B:B,0)+1)),
  VALUE(INDEX(SOURCE!B:B,MATCH(A221,SOURCE!B:B,0)+1)),
  "")</f>
        <v>213</v>
      </c>
      <c r="D221" s="5" t="str">
        <f>IF(A221&lt;&gt;INT(A221),B221,
IF(A221&lt;0,VLOOKUP(A221,lookups!A$1:B$25,2,0),
IF(ISNA(B221),"",
IF(OR(ISBLANK(A221),ISNA(B221),B221=0),
"",
"#define "&amp;
VLOOKUP(A221,SOURCE!B:S,15,0)&amp;IF(lookups!$N$2-LEN(VLOOKUP(A221,SOURCE!B:S,15,0))&gt;=0,REPT(" ",lookups!$N$2-LEN(VLOOKUP(A221,SOURCE!B:S,15,0))),"")&amp;
TEXT(A221,"???0")&amp;IF(VLOOKUP(A221,SOURCE!B:S,16,0)="","","   "&amp;VLOOKUP(A221,SOURCE!B:S,16,0)
))))
)</f>
        <v>#define ITM_0212                     212</v>
      </c>
    </row>
    <row r="222" spans="1:4">
      <c r="A222">
        <f t="shared" si="6"/>
        <v>213</v>
      </c>
      <c r="B222" t="str">
        <f>VLOOKUP(A222,SOURCE!B:S,15,0)</f>
        <v>ITM_0213</v>
      </c>
      <c r="C222">
        <f>IF(
ISNUMBER(INDEX(SOURCE!B:B,MATCH(A222,SOURCE!B:B,0)+1)),
  VALUE(INDEX(SOURCE!B:B,MATCH(A222,SOURCE!B:B,0)+1)),
  "")</f>
        <v>214</v>
      </c>
      <c r="D222" s="5" t="str">
        <f>IF(A222&lt;&gt;INT(A222),B222,
IF(A222&lt;0,VLOOKUP(A222,lookups!A$1:B$25,2,0),
IF(ISNA(B222),"",
IF(OR(ISBLANK(A222),ISNA(B222),B222=0),
"",
"#define "&amp;
VLOOKUP(A222,SOURCE!B:S,15,0)&amp;IF(lookups!$N$2-LEN(VLOOKUP(A222,SOURCE!B:S,15,0))&gt;=0,REPT(" ",lookups!$N$2-LEN(VLOOKUP(A222,SOURCE!B:S,15,0))),"")&amp;
TEXT(A222,"???0")&amp;IF(VLOOKUP(A222,SOURCE!B:S,16,0)="","","   "&amp;VLOOKUP(A222,SOURCE!B:S,16,0)
))))
)</f>
        <v>#define ITM_0213                     213</v>
      </c>
    </row>
    <row r="223" spans="1:4">
      <c r="A223">
        <f t="shared" si="6"/>
        <v>214</v>
      </c>
      <c r="B223" t="str">
        <f>VLOOKUP(A223,SOURCE!B:S,15,0)</f>
        <v>ITM_0214</v>
      </c>
      <c r="C223">
        <f>IF(
ISNUMBER(INDEX(SOURCE!B:B,MATCH(A223,SOURCE!B:B,0)+1)),
  VALUE(INDEX(SOURCE!B:B,MATCH(A223,SOURCE!B:B,0)+1)),
  "")</f>
        <v>215</v>
      </c>
      <c r="D223" s="5" t="str">
        <f>IF(A223&lt;&gt;INT(A223),B223,
IF(A223&lt;0,VLOOKUP(A223,lookups!A$1:B$25,2,0),
IF(ISNA(B223),"",
IF(OR(ISBLANK(A223),ISNA(B223),B223=0),
"",
"#define "&amp;
VLOOKUP(A223,SOURCE!B:S,15,0)&amp;IF(lookups!$N$2-LEN(VLOOKUP(A223,SOURCE!B:S,15,0))&gt;=0,REPT(" ",lookups!$N$2-LEN(VLOOKUP(A223,SOURCE!B:S,15,0))),"")&amp;
TEXT(A223,"???0")&amp;IF(VLOOKUP(A223,SOURCE!B:S,16,0)="","","   "&amp;VLOOKUP(A223,SOURCE!B:S,16,0)
))))
)</f>
        <v>#define ITM_0214                     214</v>
      </c>
    </row>
    <row r="224" spans="1:4">
      <c r="A224">
        <f t="shared" si="6"/>
        <v>215</v>
      </c>
      <c r="B224" t="str">
        <f>VLOOKUP(A224,SOURCE!B:S,15,0)</f>
        <v>ITM_0215</v>
      </c>
      <c r="C224">
        <f>IF(
ISNUMBER(INDEX(SOURCE!B:B,MATCH(A224,SOURCE!B:B,0)+1)),
  VALUE(INDEX(SOURCE!B:B,MATCH(A224,SOURCE!B:B,0)+1)),
  "")</f>
        <v>216</v>
      </c>
      <c r="D224" s="5" t="str">
        <f>IF(A224&lt;&gt;INT(A224),B224,
IF(A224&lt;0,VLOOKUP(A224,lookups!A$1:B$25,2,0),
IF(ISNA(B224),"",
IF(OR(ISBLANK(A224),ISNA(B224),B224=0),
"",
"#define "&amp;
VLOOKUP(A224,SOURCE!B:S,15,0)&amp;IF(lookups!$N$2-LEN(VLOOKUP(A224,SOURCE!B:S,15,0))&gt;=0,REPT(" ",lookups!$N$2-LEN(VLOOKUP(A224,SOURCE!B:S,15,0))),"")&amp;
TEXT(A224,"???0")&amp;IF(VLOOKUP(A224,SOURCE!B:S,16,0)="","","   "&amp;VLOOKUP(A224,SOURCE!B:S,16,0)
))))
)</f>
        <v>#define ITM_0215                     215</v>
      </c>
    </row>
    <row r="225" spans="1:4">
      <c r="A225">
        <f t="shared" si="6"/>
        <v>216</v>
      </c>
      <c r="B225" t="str">
        <f>VLOOKUP(A225,SOURCE!B:S,15,0)</f>
        <v>ITM_0216</v>
      </c>
      <c r="C225">
        <f>IF(
ISNUMBER(INDEX(SOURCE!B:B,MATCH(A225,SOURCE!B:B,0)+1)),
  VALUE(INDEX(SOURCE!B:B,MATCH(A225,SOURCE!B:B,0)+1)),
  "")</f>
        <v>217</v>
      </c>
      <c r="D225" s="5" t="str">
        <f>IF(A225&lt;&gt;INT(A225),B225,
IF(A225&lt;0,VLOOKUP(A225,lookups!A$1:B$25,2,0),
IF(ISNA(B225),"",
IF(OR(ISBLANK(A225),ISNA(B225),B225=0),
"",
"#define "&amp;
VLOOKUP(A225,SOURCE!B:S,15,0)&amp;IF(lookups!$N$2-LEN(VLOOKUP(A225,SOURCE!B:S,15,0))&gt;=0,REPT(" ",lookups!$N$2-LEN(VLOOKUP(A225,SOURCE!B:S,15,0))),"")&amp;
TEXT(A225,"???0")&amp;IF(VLOOKUP(A225,SOURCE!B:S,16,0)="","","   "&amp;VLOOKUP(A225,SOURCE!B:S,16,0)
))))
)</f>
        <v>#define ITM_0216                     216</v>
      </c>
    </row>
    <row r="226" spans="1:4">
      <c r="A226">
        <f t="shared" si="6"/>
        <v>217</v>
      </c>
      <c r="B226" t="str">
        <f>VLOOKUP(A226,SOURCE!B:S,15,0)</f>
        <v>ITM_0217</v>
      </c>
      <c r="C226">
        <f>IF(
ISNUMBER(INDEX(SOURCE!B:B,MATCH(A226,SOURCE!B:B,0)+1)),
  VALUE(INDEX(SOURCE!B:B,MATCH(A226,SOURCE!B:B,0)+1)),
  "")</f>
        <v>218</v>
      </c>
      <c r="D226" s="5" t="str">
        <f>IF(A226&lt;&gt;INT(A226),B226,
IF(A226&lt;0,VLOOKUP(A226,lookups!A$1:B$25,2,0),
IF(ISNA(B226),"",
IF(OR(ISBLANK(A226),ISNA(B226),B226=0),
"",
"#define "&amp;
VLOOKUP(A226,SOURCE!B:S,15,0)&amp;IF(lookups!$N$2-LEN(VLOOKUP(A226,SOURCE!B:S,15,0))&gt;=0,REPT(" ",lookups!$N$2-LEN(VLOOKUP(A226,SOURCE!B:S,15,0))),"")&amp;
TEXT(A226,"???0")&amp;IF(VLOOKUP(A226,SOURCE!B:S,16,0)="","","   "&amp;VLOOKUP(A226,SOURCE!B:S,16,0)
))))
)</f>
        <v>#define ITM_0217                     217</v>
      </c>
    </row>
    <row r="227" spans="1:4">
      <c r="A227">
        <f t="shared" si="6"/>
        <v>218</v>
      </c>
      <c r="B227" t="str">
        <f>VLOOKUP(A227,SOURCE!B:S,15,0)</f>
        <v>ITM_0218</v>
      </c>
      <c r="C227">
        <f>IF(
ISNUMBER(INDEX(SOURCE!B:B,MATCH(A227,SOURCE!B:B,0)+1)),
  VALUE(INDEX(SOURCE!B:B,MATCH(A227,SOURCE!B:B,0)+1)),
  "")</f>
        <v>219</v>
      </c>
      <c r="D227" s="5" t="str">
        <f>IF(A227&lt;&gt;INT(A227),B227,
IF(A227&lt;0,VLOOKUP(A227,lookups!A$1:B$25,2,0),
IF(ISNA(B227),"",
IF(OR(ISBLANK(A227),ISNA(B227),B227=0),
"",
"#define "&amp;
VLOOKUP(A227,SOURCE!B:S,15,0)&amp;IF(lookups!$N$2-LEN(VLOOKUP(A227,SOURCE!B:S,15,0))&gt;=0,REPT(" ",lookups!$N$2-LEN(VLOOKUP(A227,SOURCE!B:S,15,0))),"")&amp;
TEXT(A227,"???0")&amp;IF(VLOOKUP(A227,SOURCE!B:S,16,0)="","","   "&amp;VLOOKUP(A227,SOURCE!B:S,16,0)
))))
)</f>
        <v>#define ITM_0218                     218</v>
      </c>
    </row>
    <row r="228" spans="1:4">
      <c r="A228">
        <f t="shared" si="6"/>
        <v>219</v>
      </c>
      <c r="B228" t="str">
        <f>VLOOKUP(A228,SOURCE!B:S,15,0)</f>
        <v>ITM_0219</v>
      </c>
      <c r="C228">
        <f>IF(
ISNUMBER(INDEX(SOURCE!B:B,MATCH(A228,SOURCE!B:B,0)+1)),
  VALUE(INDEX(SOURCE!B:B,MATCH(A228,SOURCE!B:B,0)+1)),
  "")</f>
        <v>219.01</v>
      </c>
      <c r="D228" s="5" t="str">
        <f>IF(A228&lt;&gt;INT(A228),B228,
IF(A228&lt;0,VLOOKUP(A228,lookups!A$1:B$25,2,0),
IF(ISNA(B228),"",
IF(OR(ISBLANK(A228),ISNA(B228),B228=0),
"",
"#define "&amp;
VLOOKUP(A228,SOURCE!B:S,15,0)&amp;IF(lookups!$N$2-LEN(VLOOKUP(A228,SOURCE!B:S,15,0))&gt;=0,REPT(" ",lookups!$N$2-LEN(VLOOKUP(A228,SOURCE!B:S,15,0))),"")&amp;
TEXT(A228,"???0")&amp;IF(VLOOKUP(A228,SOURCE!B:S,16,0)="","","   "&amp;VLOOKUP(A228,SOURCE!B:S,16,0)
))))
)</f>
        <v>#define ITM_0219                     219</v>
      </c>
    </row>
    <row r="229" spans="1:4">
      <c r="A229">
        <f t="shared" si="6"/>
        <v>219.01</v>
      </c>
      <c r="B229" t="str">
        <f>VLOOKUP(A229,SOURCE!B:S,15,0)</f>
        <v/>
      </c>
      <c r="C229">
        <f>IF(
ISNUMBER(INDEX(SOURCE!B:B,MATCH(A229,SOURCE!B:B,0)+1)),
  VALUE(INDEX(SOURCE!B:B,MATCH(A229,SOURCE!B:B,0)+1)),
  "")</f>
        <v>219.01999999999998</v>
      </c>
      <c r="D229" s="5" t="str">
        <f>IF(A229&lt;&gt;INT(A229),B229,
IF(A229&lt;0,VLOOKUP(A229,lookups!A$1:B$25,2,0),
IF(ISNA(B229),"",
IF(OR(ISBLANK(A229),ISNA(B229),B229=0),
"",
"#define "&amp;
VLOOKUP(A229,SOURCE!B:S,15,0)&amp;IF(lookups!$N$2-LEN(VLOOKUP(A229,SOURCE!B:S,15,0))&gt;=0,REPT(" ",lookups!$N$2-LEN(VLOOKUP(A229,SOURCE!B:S,15,0))),"")&amp;
TEXT(A229,"???0")&amp;IF(VLOOKUP(A229,SOURCE!B:S,16,0)="","","   "&amp;VLOOKUP(A229,SOURCE!B:S,16,0)
))))
)</f>
        <v/>
      </c>
    </row>
    <row r="230" spans="1:4">
      <c r="A230">
        <f t="shared" si="6"/>
        <v>219.01999999999998</v>
      </c>
      <c r="B230" t="str">
        <f>VLOOKUP(A230,SOURCE!B:S,15,0)</f>
        <v/>
      </c>
      <c r="C230">
        <f>IF(
ISNUMBER(INDEX(SOURCE!B:B,MATCH(A230,SOURCE!B:B,0)+1)),
  VALUE(INDEX(SOURCE!B:B,MATCH(A230,SOURCE!B:B,0)+1)),
  "")</f>
        <v>219.02999999999997</v>
      </c>
      <c r="D230" s="5" t="str">
        <f>IF(A230&lt;&gt;INT(A230),B230,
IF(A230&lt;0,VLOOKUP(A230,lookups!A$1:B$25,2,0),
IF(ISNA(B230),"",
IF(OR(ISBLANK(A230),ISNA(B230),B230=0),
"",
"#define "&amp;
VLOOKUP(A230,SOURCE!B:S,15,0)&amp;IF(lookups!$N$2-LEN(VLOOKUP(A230,SOURCE!B:S,15,0))&gt;=0,REPT(" ",lookups!$N$2-LEN(VLOOKUP(A230,SOURCE!B:S,15,0))),"")&amp;
TEXT(A230,"???0")&amp;IF(VLOOKUP(A230,SOURCE!B:S,16,0)="","","   "&amp;VLOOKUP(A230,SOURCE!B:S,16,0)
))))
)</f>
        <v/>
      </c>
    </row>
    <row r="231" spans="1:4">
      <c r="A231">
        <f t="shared" si="6"/>
        <v>219.02999999999997</v>
      </c>
      <c r="B231" t="str">
        <f>VLOOKUP(A231,SOURCE!B:S,15,0)</f>
        <v>// Conversions</v>
      </c>
      <c r="C231">
        <f>IF(
ISNUMBER(INDEX(SOURCE!B:B,MATCH(A231,SOURCE!B:B,0)+1)),
  VALUE(INDEX(SOURCE!B:B,MATCH(A231,SOURCE!B:B,0)+1)),
  "")</f>
        <v>220</v>
      </c>
      <c r="D231" s="5" t="str">
        <f>IF(A231&lt;&gt;INT(A231),B231,
IF(A231&lt;0,VLOOKUP(A231,lookups!A$1:B$25,2,0),
IF(ISNA(B231),"",
IF(OR(ISBLANK(A231),ISNA(B231),B231=0),
"",
"#define "&amp;
VLOOKUP(A231,SOURCE!B:S,15,0)&amp;IF(lookups!$N$2-LEN(VLOOKUP(A231,SOURCE!B:S,15,0))&gt;=0,REPT(" ",lookups!$N$2-LEN(VLOOKUP(A231,SOURCE!B:S,15,0))),"")&amp;
TEXT(A231,"???0")&amp;IF(VLOOKUP(A231,SOURCE!B:S,16,0)="","","   "&amp;VLOOKUP(A231,SOURCE!B:S,16,0)
))))
)</f>
        <v>// Conversions</v>
      </c>
    </row>
    <row r="232" spans="1:4">
      <c r="A232">
        <f t="shared" si="6"/>
        <v>220</v>
      </c>
      <c r="B232" t="str">
        <f>VLOOKUP(A232,SOURCE!B:S,15,0)</f>
        <v>ITM_CtoF</v>
      </c>
      <c r="C232">
        <f>IF(
ISNUMBER(INDEX(SOURCE!B:B,MATCH(A232,SOURCE!B:B,0)+1)),
  VALUE(INDEX(SOURCE!B:B,MATCH(A232,SOURCE!B:B,0)+1)),
  "")</f>
        <v>221</v>
      </c>
      <c r="D232" s="5" t="str">
        <f>IF(A232&lt;&gt;INT(A232),B232,
IF(A232&lt;0,VLOOKUP(A232,lookups!A$1:B$25,2,0),
IF(ISNA(B232),"",
IF(OR(ISBLANK(A232),ISNA(B232),B232=0),
"",
"#define "&amp;
VLOOKUP(A232,SOURCE!B:S,15,0)&amp;IF(lookups!$N$2-LEN(VLOOKUP(A232,SOURCE!B:S,15,0))&gt;=0,REPT(" ",lookups!$N$2-LEN(VLOOKUP(A232,SOURCE!B:S,15,0))),"")&amp;
TEXT(A232,"???0")&amp;IF(VLOOKUP(A232,SOURCE!B:S,16,0)="","","   "&amp;VLOOKUP(A232,SOURCE!B:S,16,0)
))))
)</f>
        <v>#define ITM_CtoF                     220</v>
      </c>
    </row>
    <row r="233" spans="1:4">
      <c r="A233">
        <f t="shared" si="6"/>
        <v>221</v>
      </c>
      <c r="B233" t="str">
        <f>VLOOKUP(A233,SOURCE!B:S,15,0)</f>
        <v>ITM_FtoC</v>
      </c>
      <c r="C233">
        <f>IF(
ISNUMBER(INDEX(SOURCE!B:B,MATCH(A233,SOURCE!B:B,0)+1)),
  VALUE(INDEX(SOURCE!B:B,MATCH(A233,SOURCE!B:B,0)+1)),
  "")</f>
        <v>222</v>
      </c>
      <c r="D233" s="5" t="str">
        <f>IF(A233&lt;&gt;INT(A233),B233,
IF(A233&lt;0,VLOOKUP(A233,lookups!A$1:B$25,2,0),
IF(ISNA(B233),"",
IF(OR(ISBLANK(A233),ISNA(B233),B233=0),
"",
"#define "&amp;
VLOOKUP(A233,SOURCE!B:S,15,0)&amp;IF(lookups!$N$2-LEN(VLOOKUP(A233,SOURCE!B:S,15,0))&gt;=0,REPT(" ",lookups!$N$2-LEN(VLOOKUP(A233,SOURCE!B:S,15,0))),"")&amp;
TEXT(A233,"???0")&amp;IF(VLOOKUP(A233,SOURCE!B:S,16,0)="","","   "&amp;VLOOKUP(A233,SOURCE!B:S,16,0)
))))
)</f>
        <v>#define ITM_FtoC                     221</v>
      </c>
    </row>
    <row r="234" spans="1:4">
      <c r="A234">
        <f t="shared" si="6"/>
        <v>222</v>
      </c>
      <c r="B234" t="str">
        <f>VLOOKUP(A234,SOURCE!B:S,15,0)</f>
        <v>ITM_DBtoPR</v>
      </c>
      <c r="C234">
        <f>IF(
ISNUMBER(INDEX(SOURCE!B:B,MATCH(A234,SOURCE!B:B,0)+1)),
  VALUE(INDEX(SOURCE!B:B,MATCH(A234,SOURCE!B:B,0)+1)),
  "")</f>
        <v>223</v>
      </c>
      <c r="D234" s="5" t="str">
        <f>IF(A234&lt;&gt;INT(A234),B234,
IF(A234&lt;0,VLOOKUP(A234,lookups!A$1:B$25,2,0),
IF(ISNA(B234),"",
IF(OR(ISBLANK(A234),ISNA(B234),B234=0),
"",
"#define "&amp;
VLOOKUP(A234,SOURCE!B:S,15,0)&amp;IF(lookups!$N$2-LEN(VLOOKUP(A234,SOURCE!B:S,15,0))&gt;=0,REPT(" ",lookups!$N$2-LEN(VLOOKUP(A234,SOURCE!B:S,15,0))),"")&amp;
TEXT(A234,"???0")&amp;IF(VLOOKUP(A234,SOURCE!B:S,16,0)="","","   "&amp;VLOOKUP(A234,SOURCE!B:S,16,0)
))))
)</f>
        <v>#define ITM_DBtoPR                   222</v>
      </c>
    </row>
    <row r="235" spans="1:4">
      <c r="A235">
        <f t="shared" si="6"/>
        <v>223</v>
      </c>
      <c r="B235" t="str">
        <f>VLOOKUP(A235,SOURCE!B:S,15,0)</f>
        <v>ITM_0223</v>
      </c>
      <c r="C235">
        <f>IF(
ISNUMBER(INDEX(SOURCE!B:B,MATCH(A235,SOURCE!B:B,0)+1)),
  VALUE(INDEX(SOURCE!B:B,MATCH(A235,SOURCE!B:B,0)+1)),
  "")</f>
        <v>224</v>
      </c>
      <c r="D235" s="5" t="str">
        <f>IF(A235&lt;&gt;INT(A235),B235,
IF(A235&lt;0,VLOOKUP(A235,lookups!A$1:B$25,2,0),
IF(ISNA(B235),"",
IF(OR(ISBLANK(A235),ISNA(B235),B235=0),
"",
"#define "&amp;
VLOOKUP(A235,SOURCE!B:S,15,0)&amp;IF(lookups!$N$2-LEN(VLOOKUP(A235,SOURCE!B:S,15,0))&gt;=0,REPT(" ",lookups!$N$2-LEN(VLOOKUP(A235,SOURCE!B:S,15,0))),"")&amp;
TEXT(A235,"???0")&amp;IF(VLOOKUP(A235,SOURCE!B:S,16,0)="","","   "&amp;VLOOKUP(A235,SOURCE!B:S,16,0)
))))
)</f>
        <v>#define ITM_0223                     223</v>
      </c>
    </row>
    <row r="236" spans="1:4">
      <c r="A236">
        <f t="shared" si="6"/>
        <v>224</v>
      </c>
      <c r="B236" t="str">
        <f>VLOOKUP(A236,SOURCE!B:S,15,0)</f>
        <v>ITM_0224</v>
      </c>
      <c r="C236">
        <f>IF(
ISNUMBER(INDEX(SOURCE!B:B,MATCH(A236,SOURCE!B:B,0)+1)),
  VALUE(INDEX(SOURCE!B:B,MATCH(A236,SOURCE!B:B,0)+1)),
  "")</f>
        <v>225</v>
      </c>
      <c r="D236" s="5" t="str">
        <f>IF(A236&lt;&gt;INT(A236),B236,
IF(A236&lt;0,VLOOKUP(A236,lookups!A$1:B$25,2,0),
IF(ISNA(B236),"",
IF(OR(ISBLANK(A236),ISNA(B236),B236=0),
"",
"#define "&amp;
VLOOKUP(A236,SOURCE!B:S,15,0)&amp;IF(lookups!$N$2-LEN(VLOOKUP(A236,SOURCE!B:S,15,0))&gt;=0,REPT(" ",lookups!$N$2-LEN(VLOOKUP(A236,SOURCE!B:S,15,0))),"")&amp;
TEXT(A236,"???0")&amp;IF(VLOOKUP(A236,SOURCE!B:S,16,0)="","","   "&amp;VLOOKUP(A236,SOURCE!B:S,16,0)
))))
)</f>
        <v>#define ITM_0224                     224</v>
      </c>
    </row>
    <row r="237" spans="1:4">
      <c r="A237">
        <f t="shared" si="6"/>
        <v>225</v>
      </c>
      <c r="B237" t="str">
        <f>VLOOKUP(A237,SOURCE!B:S,15,0)</f>
        <v>ITM_DBtoFR</v>
      </c>
      <c r="C237">
        <f>IF(
ISNUMBER(INDEX(SOURCE!B:B,MATCH(A237,SOURCE!B:B,0)+1)),
  VALUE(INDEX(SOURCE!B:B,MATCH(A237,SOURCE!B:B,0)+1)),
  "")</f>
        <v>226</v>
      </c>
      <c r="D237" s="5" t="str">
        <f>IF(A237&lt;&gt;INT(A237),B237,
IF(A237&lt;0,VLOOKUP(A237,lookups!A$1:B$25,2,0),
IF(ISNA(B237),"",
IF(OR(ISBLANK(A237),ISNA(B237),B237=0),
"",
"#define "&amp;
VLOOKUP(A237,SOURCE!B:S,15,0)&amp;IF(lookups!$N$2-LEN(VLOOKUP(A237,SOURCE!B:S,15,0))&gt;=0,REPT(" ",lookups!$N$2-LEN(VLOOKUP(A237,SOURCE!B:S,15,0))),"")&amp;
TEXT(A237,"???0")&amp;IF(VLOOKUP(A237,SOURCE!B:S,16,0)="","","   "&amp;VLOOKUP(A237,SOURCE!B:S,16,0)
))))
)</f>
        <v>#define ITM_DBtoFR                   225</v>
      </c>
    </row>
    <row r="238" spans="1:4">
      <c r="A238">
        <f t="shared" si="6"/>
        <v>226</v>
      </c>
      <c r="B238" t="str">
        <f>VLOOKUP(A238,SOURCE!B:S,15,0)</f>
        <v>ITM_0226</v>
      </c>
      <c r="C238">
        <f>IF(
ISNUMBER(INDEX(SOURCE!B:B,MATCH(A238,SOURCE!B:B,0)+1)),
  VALUE(INDEX(SOURCE!B:B,MATCH(A238,SOURCE!B:B,0)+1)),
  "")</f>
        <v>227</v>
      </c>
      <c r="D238" s="5" t="str">
        <f>IF(A238&lt;&gt;INT(A238),B238,
IF(A238&lt;0,VLOOKUP(A238,lookups!A$1:B$25,2,0),
IF(ISNA(B238),"",
IF(OR(ISBLANK(A238),ISNA(B238),B238=0),
"",
"#define "&amp;
VLOOKUP(A238,SOURCE!B:S,15,0)&amp;IF(lookups!$N$2-LEN(VLOOKUP(A238,SOURCE!B:S,15,0))&gt;=0,REPT(" ",lookups!$N$2-LEN(VLOOKUP(A238,SOURCE!B:S,15,0))),"")&amp;
TEXT(A238,"???0")&amp;IF(VLOOKUP(A238,SOURCE!B:S,16,0)="","","   "&amp;VLOOKUP(A238,SOURCE!B:S,16,0)
))))
)</f>
        <v>#define ITM_0226                     226</v>
      </c>
    </row>
    <row r="239" spans="1:4">
      <c r="A239">
        <f t="shared" si="6"/>
        <v>227</v>
      </c>
      <c r="B239" t="str">
        <f>VLOOKUP(A239,SOURCE!B:S,15,0)</f>
        <v>ITM_0227</v>
      </c>
      <c r="C239">
        <f>IF(
ISNUMBER(INDEX(SOURCE!B:B,MATCH(A239,SOURCE!B:B,0)+1)),
  VALUE(INDEX(SOURCE!B:B,MATCH(A239,SOURCE!B:B,0)+1)),
  "")</f>
        <v>228</v>
      </c>
      <c r="D239" s="5" t="str">
        <f>IF(A239&lt;&gt;INT(A239),B239,
IF(A239&lt;0,VLOOKUP(A239,lookups!A$1:B$25,2,0),
IF(ISNA(B239),"",
IF(OR(ISBLANK(A239),ISNA(B239),B239=0),
"",
"#define "&amp;
VLOOKUP(A239,SOURCE!B:S,15,0)&amp;IF(lookups!$N$2-LEN(VLOOKUP(A239,SOURCE!B:S,15,0))&gt;=0,REPT(" ",lookups!$N$2-LEN(VLOOKUP(A239,SOURCE!B:S,15,0))),"")&amp;
TEXT(A239,"???0")&amp;IF(VLOOKUP(A239,SOURCE!B:S,16,0)="","","   "&amp;VLOOKUP(A239,SOURCE!B:S,16,0)
))))
)</f>
        <v>#define ITM_0227                     227</v>
      </c>
    </row>
    <row r="240" spans="1:4">
      <c r="A240">
        <f t="shared" si="6"/>
        <v>228</v>
      </c>
      <c r="B240" t="str">
        <f>VLOOKUP(A240,SOURCE!B:S,15,0)</f>
        <v>ITM_PRtoDB</v>
      </c>
      <c r="C240">
        <f>IF(
ISNUMBER(INDEX(SOURCE!B:B,MATCH(A240,SOURCE!B:B,0)+1)),
  VALUE(INDEX(SOURCE!B:B,MATCH(A240,SOURCE!B:B,0)+1)),
  "")</f>
        <v>229</v>
      </c>
      <c r="D240" s="5" t="str">
        <f>IF(A240&lt;&gt;INT(A240),B240,
IF(A240&lt;0,VLOOKUP(A240,lookups!A$1:B$25,2,0),
IF(ISNA(B240),"",
IF(OR(ISBLANK(A240),ISNA(B240),B240=0),
"",
"#define "&amp;
VLOOKUP(A240,SOURCE!B:S,15,0)&amp;IF(lookups!$N$2-LEN(VLOOKUP(A240,SOURCE!B:S,15,0))&gt;=0,REPT(" ",lookups!$N$2-LEN(VLOOKUP(A240,SOURCE!B:S,15,0))),"")&amp;
TEXT(A240,"???0")&amp;IF(VLOOKUP(A240,SOURCE!B:S,16,0)="","","   "&amp;VLOOKUP(A240,SOURCE!B:S,16,0)
))))
)</f>
        <v>#define ITM_PRtoDB                   228</v>
      </c>
    </row>
    <row r="241" spans="1:4">
      <c r="A241">
        <f t="shared" si="6"/>
        <v>229</v>
      </c>
      <c r="B241" t="str">
        <f>VLOOKUP(A241,SOURCE!B:S,15,0)</f>
        <v>ITM_0229</v>
      </c>
      <c r="C241">
        <f>IF(
ISNUMBER(INDEX(SOURCE!B:B,MATCH(A241,SOURCE!B:B,0)+1)),
  VALUE(INDEX(SOURCE!B:B,MATCH(A241,SOURCE!B:B,0)+1)),
  "")</f>
        <v>230</v>
      </c>
      <c r="D241" s="5" t="str">
        <f>IF(A241&lt;&gt;INT(A241),B241,
IF(A241&lt;0,VLOOKUP(A241,lookups!A$1:B$25,2,0),
IF(ISNA(B241),"",
IF(OR(ISBLANK(A241),ISNA(B241),B241=0),
"",
"#define "&amp;
VLOOKUP(A241,SOURCE!B:S,15,0)&amp;IF(lookups!$N$2-LEN(VLOOKUP(A241,SOURCE!B:S,15,0))&gt;=0,REPT(" ",lookups!$N$2-LEN(VLOOKUP(A241,SOURCE!B:S,15,0))),"")&amp;
TEXT(A241,"???0")&amp;IF(VLOOKUP(A241,SOURCE!B:S,16,0)="","","   "&amp;VLOOKUP(A241,SOURCE!B:S,16,0)
))))
)</f>
        <v>#define ITM_0229                     229</v>
      </c>
    </row>
    <row r="242" spans="1:4">
      <c r="A242">
        <f t="shared" si="6"/>
        <v>230</v>
      </c>
      <c r="B242" t="str">
        <f>VLOOKUP(A242,SOURCE!B:S,15,0)</f>
        <v>ITM_0230</v>
      </c>
      <c r="C242">
        <f>IF(
ISNUMBER(INDEX(SOURCE!B:B,MATCH(A242,SOURCE!B:B,0)+1)),
  VALUE(INDEX(SOURCE!B:B,MATCH(A242,SOURCE!B:B,0)+1)),
  "")</f>
        <v>231</v>
      </c>
      <c r="D242" s="5" t="str">
        <f>IF(A242&lt;&gt;INT(A242),B242,
IF(A242&lt;0,VLOOKUP(A242,lookups!A$1:B$25,2,0),
IF(ISNA(B242),"",
IF(OR(ISBLANK(A242),ISNA(B242),B242=0),
"",
"#define "&amp;
VLOOKUP(A242,SOURCE!B:S,15,0)&amp;IF(lookups!$N$2-LEN(VLOOKUP(A242,SOURCE!B:S,15,0))&gt;=0,REPT(" ",lookups!$N$2-LEN(VLOOKUP(A242,SOURCE!B:S,15,0))),"")&amp;
TEXT(A242,"???0")&amp;IF(VLOOKUP(A242,SOURCE!B:S,16,0)="","","   "&amp;VLOOKUP(A242,SOURCE!B:S,16,0)
))))
)</f>
        <v>#define ITM_0230                     230</v>
      </c>
    </row>
    <row r="243" spans="1:4">
      <c r="A243">
        <f t="shared" si="6"/>
        <v>231</v>
      </c>
      <c r="B243" t="str">
        <f>VLOOKUP(A243,SOURCE!B:S,15,0)</f>
        <v>ITM_FRtoDB</v>
      </c>
      <c r="C243">
        <f>IF(
ISNUMBER(INDEX(SOURCE!B:B,MATCH(A243,SOURCE!B:B,0)+1)),
  VALUE(INDEX(SOURCE!B:B,MATCH(A243,SOURCE!B:B,0)+1)),
  "")</f>
        <v>232</v>
      </c>
      <c r="D243" s="5" t="str">
        <f>IF(A243&lt;&gt;INT(A243),B243,
IF(A243&lt;0,VLOOKUP(A243,lookups!A$1:B$25,2,0),
IF(ISNA(B243),"",
IF(OR(ISBLANK(A243),ISNA(B243),B243=0),
"",
"#define "&amp;
VLOOKUP(A243,SOURCE!B:S,15,0)&amp;IF(lookups!$N$2-LEN(VLOOKUP(A243,SOURCE!B:S,15,0))&gt;=0,REPT(" ",lookups!$N$2-LEN(VLOOKUP(A243,SOURCE!B:S,15,0))),"")&amp;
TEXT(A243,"???0")&amp;IF(VLOOKUP(A243,SOURCE!B:S,16,0)="","","   "&amp;VLOOKUP(A243,SOURCE!B:S,16,0)
))))
)</f>
        <v>#define ITM_FRtoDB                   231</v>
      </c>
    </row>
    <row r="244" spans="1:4">
      <c r="A244">
        <f t="shared" si="6"/>
        <v>232</v>
      </c>
      <c r="B244" t="str">
        <f>VLOOKUP(A244,SOURCE!B:S,15,0)</f>
        <v>ITM_0232</v>
      </c>
      <c r="C244">
        <f>IF(
ISNUMBER(INDEX(SOURCE!B:B,MATCH(A244,SOURCE!B:B,0)+1)),
  VALUE(INDEX(SOURCE!B:B,MATCH(A244,SOURCE!B:B,0)+1)),
  "")</f>
        <v>233</v>
      </c>
      <c r="D244" s="5" t="str">
        <f>IF(A244&lt;&gt;INT(A244),B244,
IF(A244&lt;0,VLOOKUP(A244,lookups!A$1:B$25,2,0),
IF(ISNA(B244),"",
IF(OR(ISBLANK(A244),ISNA(B244),B244=0),
"",
"#define "&amp;
VLOOKUP(A244,SOURCE!B:S,15,0)&amp;IF(lookups!$N$2-LEN(VLOOKUP(A244,SOURCE!B:S,15,0))&gt;=0,REPT(" ",lookups!$N$2-LEN(VLOOKUP(A244,SOURCE!B:S,15,0))),"")&amp;
TEXT(A244,"???0")&amp;IF(VLOOKUP(A244,SOURCE!B:S,16,0)="","","   "&amp;VLOOKUP(A244,SOURCE!B:S,16,0)
))))
)</f>
        <v>#define ITM_0232                     232</v>
      </c>
    </row>
    <row r="245" spans="1:4">
      <c r="A245">
        <f t="shared" si="6"/>
        <v>233</v>
      </c>
      <c r="B245" t="str">
        <f>VLOOKUP(A245,SOURCE!B:S,15,0)</f>
        <v>ITM_0233</v>
      </c>
      <c r="C245">
        <f>IF(
ISNUMBER(INDEX(SOURCE!B:B,MATCH(A245,SOURCE!B:B,0)+1)),
  VALUE(INDEX(SOURCE!B:B,MATCH(A245,SOURCE!B:B,0)+1)),
  "")</f>
        <v>234</v>
      </c>
      <c r="D245" s="5" t="str">
        <f>IF(A245&lt;&gt;INT(A245),B245,
IF(A245&lt;0,VLOOKUP(A245,lookups!A$1:B$25,2,0),
IF(ISNA(B245),"",
IF(OR(ISBLANK(A245),ISNA(B245),B245=0),
"",
"#define "&amp;
VLOOKUP(A245,SOURCE!B:S,15,0)&amp;IF(lookups!$N$2-LEN(VLOOKUP(A245,SOURCE!B:S,15,0))&gt;=0,REPT(" ",lookups!$N$2-LEN(VLOOKUP(A245,SOURCE!B:S,15,0))),"")&amp;
TEXT(A245,"???0")&amp;IF(VLOOKUP(A245,SOURCE!B:S,16,0)="","","   "&amp;VLOOKUP(A245,SOURCE!B:S,16,0)
))))
)</f>
        <v>#define ITM_0233                     233</v>
      </c>
    </row>
    <row r="246" spans="1:4">
      <c r="A246">
        <f t="shared" si="6"/>
        <v>234</v>
      </c>
      <c r="B246" t="str">
        <f>VLOOKUP(A246,SOURCE!B:S,15,0)</f>
        <v>ITM_ACtoHA</v>
      </c>
      <c r="C246">
        <f>IF(
ISNUMBER(INDEX(SOURCE!B:B,MATCH(A246,SOURCE!B:B,0)+1)),
  VALUE(INDEX(SOURCE!B:B,MATCH(A246,SOURCE!B:B,0)+1)),
  "")</f>
        <v>235</v>
      </c>
      <c r="D246" s="5" t="str">
        <f>IF(A246&lt;&gt;INT(A246),B246,
IF(A246&lt;0,VLOOKUP(A246,lookups!A$1:B$25,2,0),
IF(ISNA(B246),"",
IF(OR(ISBLANK(A246),ISNA(B246),B246=0),
"",
"#define "&amp;
VLOOKUP(A246,SOURCE!B:S,15,0)&amp;IF(lookups!$N$2-LEN(VLOOKUP(A246,SOURCE!B:S,15,0))&gt;=0,REPT(" ",lookups!$N$2-LEN(VLOOKUP(A246,SOURCE!B:S,15,0))),"")&amp;
TEXT(A246,"???0")&amp;IF(VLOOKUP(A246,SOURCE!B:S,16,0)="","","   "&amp;VLOOKUP(A246,SOURCE!B:S,16,0)
))))
)</f>
        <v>#define ITM_ACtoHA                   234</v>
      </c>
    </row>
    <row r="247" spans="1:4">
      <c r="A247">
        <f t="shared" si="6"/>
        <v>235</v>
      </c>
      <c r="B247" t="str">
        <f>VLOOKUP(A247,SOURCE!B:S,15,0)</f>
        <v>ITM_0235</v>
      </c>
      <c r="C247">
        <f>IF(
ISNUMBER(INDEX(SOURCE!B:B,MATCH(A247,SOURCE!B:B,0)+1)),
  VALUE(INDEX(SOURCE!B:B,MATCH(A247,SOURCE!B:B,0)+1)),
  "")</f>
        <v>236</v>
      </c>
      <c r="D247" s="5" t="str">
        <f>IF(A247&lt;&gt;INT(A247),B247,
IF(A247&lt;0,VLOOKUP(A247,lookups!A$1:B$25,2,0),
IF(ISNA(B247),"",
IF(OR(ISBLANK(A247),ISNA(B247),B247=0),
"",
"#define "&amp;
VLOOKUP(A247,SOURCE!B:S,15,0)&amp;IF(lookups!$N$2-LEN(VLOOKUP(A247,SOURCE!B:S,15,0))&gt;=0,REPT(" ",lookups!$N$2-LEN(VLOOKUP(A247,SOURCE!B:S,15,0))),"")&amp;
TEXT(A247,"???0")&amp;IF(VLOOKUP(A247,SOURCE!B:S,16,0)="","","   "&amp;VLOOKUP(A247,SOURCE!B:S,16,0)
))))
)</f>
        <v>#define ITM_0235                     235</v>
      </c>
    </row>
    <row r="248" spans="1:4">
      <c r="A248">
        <f t="shared" si="6"/>
        <v>236</v>
      </c>
      <c r="B248" t="str">
        <f>VLOOKUP(A248,SOURCE!B:S,15,0)</f>
        <v>ITM_HAtoAC</v>
      </c>
      <c r="C248">
        <f>IF(
ISNUMBER(INDEX(SOURCE!B:B,MATCH(A248,SOURCE!B:B,0)+1)),
  VALUE(INDEX(SOURCE!B:B,MATCH(A248,SOURCE!B:B,0)+1)),
  "")</f>
        <v>237</v>
      </c>
      <c r="D248" s="5" t="str">
        <f>IF(A248&lt;&gt;INT(A248),B248,
IF(A248&lt;0,VLOOKUP(A248,lookups!A$1:B$25,2,0),
IF(ISNA(B248),"",
IF(OR(ISBLANK(A248),ISNA(B248),B248=0),
"",
"#define "&amp;
VLOOKUP(A248,SOURCE!B:S,15,0)&amp;IF(lookups!$N$2-LEN(VLOOKUP(A248,SOURCE!B:S,15,0))&gt;=0,REPT(" ",lookups!$N$2-LEN(VLOOKUP(A248,SOURCE!B:S,15,0))),"")&amp;
TEXT(A248,"???0")&amp;IF(VLOOKUP(A248,SOURCE!B:S,16,0)="","","   "&amp;VLOOKUP(A248,SOURCE!B:S,16,0)
))))
)</f>
        <v>#define ITM_HAtoAC                   236</v>
      </c>
    </row>
    <row r="249" spans="1:4">
      <c r="A249">
        <f t="shared" si="6"/>
        <v>237</v>
      </c>
      <c r="B249" t="str">
        <f>VLOOKUP(A249,SOURCE!B:S,15,0)</f>
        <v>ITM_0237</v>
      </c>
      <c r="C249">
        <f>IF(
ISNUMBER(INDEX(SOURCE!B:B,MATCH(A249,SOURCE!B:B,0)+1)),
  VALUE(INDEX(SOURCE!B:B,MATCH(A249,SOURCE!B:B,0)+1)),
  "")</f>
        <v>238</v>
      </c>
      <c r="D249" s="5" t="str">
        <f>IF(A249&lt;&gt;INT(A249),B249,
IF(A249&lt;0,VLOOKUP(A249,lookups!A$1:B$25,2,0),
IF(ISNA(B249),"",
IF(OR(ISBLANK(A249),ISNA(B249),B249=0),
"",
"#define "&amp;
VLOOKUP(A249,SOURCE!B:S,15,0)&amp;IF(lookups!$N$2-LEN(VLOOKUP(A249,SOURCE!B:S,15,0))&gt;=0,REPT(" ",lookups!$N$2-LEN(VLOOKUP(A249,SOURCE!B:S,15,0))),"")&amp;
TEXT(A249,"???0")&amp;IF(VLOOKUP(A249,SOURCE!B:S,16,0)="","","   "&amp;VLOOKUP(A249,SOURCE!B:S,16,0)
))))
)</f>
        <v>#define ITM_0237                     237</v>
      </c>
    </row>
    <row r="250" spans="1:4">
      <c r="A250">
        <f t="shared" si="6"/>
        <v>238</v>
      </c>
      <c r="B250" t="str">
        <f>VLOOKUP(A250,SOURCE!B:S,15,0)</f>
        <v>ITM_ACUStoHA</v>
      </c>
      <c r="C250">
        <f>IF(
ISNUMBER(INDEX(SOURCE!B:B,MATCH(A250,SOURCE!B:B,0)+1)),
  VALUE(INDEX(SOURCE!B:B,MATCH(A250,SOURCE!B:B,0)+1)),
  "")</f>
        <v>239</v>
      </c>
      <c r="D250" s="5" t="str">
        <f>IF(A250&lt;&gt;INT(A250),B250,
IF(A250&lt;0,VLOOKUP(A250,lookups!A$1:B$25,2,0),
IF(ISNA(B250),"",
IF(OR(ISBLANK(A250),ISNA(B250),B250=0),
"",
"#define "&amp;
VLOOKUP(A250,SOURCE!B:S,15,0)&amp;IF(lookups!$N$2-LEN(VLOOKUP(A250,SOURCE!B:S,15,0))&gt;=0,REPT(" ",lookups!$N$2-LEN(VLOOKUP(A250,SOURCE!B:S,15,0))),"")&amp;
TEXT(A250,"???0")&amp;IF(VLOOKUP(A250,SOURCE!B:S,16,0)="","","   "&amp;VLOOKUP(A250,SOURCE!B:S,16,0)
))))
)</f>
        <v>#define ITM_ACUStoHA                 238</v>
      </c>
    </row>
    <row r="251" spans="1:4">
      <c r="A251">
        <f t="shared" si="6"/>
        <v>239</v>
      </c>
      <c r="B251" t="str">
        <f>VLOOKUP(A251,SOURCE!B:S,15,0)</f>
        <v>ITM_0239</v>
      </c>
      <c r="C251">
        <f>IF(
ISNUMBER(INDEX(SOURCE!B:B,MATCH(A251,SOURCE!B:B,0)+1)),
  VALUE(INDEX(SOURCE!B:B,MATCH(A251,SOURCE!B:B,0)+1)),
  "")</f>
        <v>240</v>
      </c>
      <c r="D251" s="5" t="str">
        <f>IF(A251&lt;&gt;INT(A251),B251,
IF(A251&lt;0,VLOOKUP(A251,lookups!A$1:B$25,2,0),
IF(ISNA(B251),"",
IF(OR(ISBLANK(A251),ISNA(B251),B251=0),
"",
"#define "&amp;
VLOOKUP(A251,SOURCE!B:S,15,0)&amp;IF(lookups!$N$2-LEN(VLOOKUP(A251,SOURCE!B:S,15,0))&gt;=0,REPT(" ",lookups!$N$2-LEN(VLOOKUP(A251,SOURCE!B:S,15,0))),"")&amp;
TEXT(A251,"???0")&amp;IF(VLOOKUP(A251,SOURCE!B:S,16,0)="","","   "&amp;VLOOKUP(A251,SOURCE!B:S,16,0)
))))
)</f>
        <v>#define ITM_0239                     239</v>
      </c>
    </row>
    <row r="252" spans="1:4">
      <c r="A252">
        <f t="shared" si="6"/>
        <v>240</v>
      </c>
      <c r="B252" t="str">
        <f>VLOOKUP(A252,SOURCE!B:S,15,0)</f>
        <v>ITM_HAtoACUS</v>
      </c>
      <c r="C252">
        <f>IF(
ISNUMBER(INDEX(SOURCE!B:B,MATCH(A252,SOURCE!B:B,0)+1)),
  VALUE(INDEX(SOURCE!B:B,MATCH(A252,SOURCE!B:B,0)+1)),
  "")</f>
        <v>241</v>
      </c>
      <c r="D252" s="5" t="str">
        <f>IF(A252&lt;&gt;INT(A252),B252,
IF(A252&lt;0,VLOOKUP(A252,lookups!A$1:B$25,2,0),
IF(ISNA(B252),"",
IF(OR(ISBLANK(A252),ISNA(B252),B252=0),
"",
"#define "&amp;
VLOOKUP(A252,SOURCE!B:S,15,0)&amp;IF(lookups!$N$2-LEN(VLOOKUP(A252,SOURCE!B:S,15,0))&gt;=0,REPT(" ",lookups!$N$2-LEN(VLOOKUP(A252,SOURCE!B:S,15,0))),"")&amp;
TEXT(A252,"???0")&amp;IF(VLOOKUP(A252,SOURCE!B:S,16,0)="","","   "&amp;VLOOKUP(A252,SOURCE!B:S,16,0)
))))
)</f>
        <v>#define ITM_HAtoACUS                 240</v>
      </c>
    </row>
    <row r="253" spans="1:4">
      <c r="A253">
        <f t="shared" si="6"/>
        <v>241</v>
      </c>
      <c r="B253" t="str">
        <f>VLOOKUP(A253,SOURCE!B:S,15,0)</f>
        <v>ITM_0241</v>
      </c>
      <c r="C253">
        <f>IF(
ISNUMBER(INDEX(SOURCE!B:B,MATCH(A253,SOURCE!B:B,0)+1)),
  VALUE(INDEX(SOURCE!B:B,MATCH(A253,SOURCE!B:B,0)+1)),
  "")</f>
        <v>242</v>
      </c>
      <c r="D253" s="5" t="str">
        <f>IF(A253&lt;&gt;INT(A253),B253,
IF(A253&lt;0,VLOOKUP(A253,lookups!A$1:B$25,2,0),
IF(ISNA(B253),"",
IF(OR(ISBLANK(A253),ISNA(B253),B253=0),
"",
"#define "&amp;
VLOOKUP(A253,SOURCE!B:S,15,0)&amp;IF(lookups!$N$2-LEN(VLOOKUP(A253,SOURCE!B:S,15,0))&gt;=0,REPT(" ",lookups!$N$2-LEN(VLOOKUP(A253,SOURCE!B:S,15,0))),"")&amp;
TEXT(A253,"???0")&amp;IF(VLOOKUP(A253,SOURCE!B:S,16,0)="","","   "&amp;VLOOKUP(A253,SOURCE!B:S,16,0)
))))
)</f>
        <v>#define ITM_0241                     241</v>
      </c>
    </row>
    <row r="254" spans="1:4">
      <c r="A254">
        <f t="shared" si="6"/>
        <v>242</v>
      </c>
      <c r="B254" t="str">
        <f>VLOOKUP(A254,SOURCE!B:S,15,0)</f>
        <v>ITM_PAtoATM</v>
      </c>
      <c r="C254">
        <f>IF(
ISNUMBER(INDEX(SOURCE!B:B,MATCH(A254,SOURCE!B:B,0)+1)),
  VALUE(INDEX(SOURCE!B:B,MATCH(A254,SOURCE!B:B,0)+1)),
  "")</f>
        <v>243</v>
      </c>
      <c r="D254" s="5" t="str">
        <f>IF(A254&lt;&gt;INT(A254),B254,
IF(A254&lt;0,VLOOKUP(A254,lookups!A$1:B$25,2,0),
IF(ISNA(B254),"",
IF(OR(ISBLANK(A254),ISNA(B254),B254=0),
"",
"#define "&amp;
VLOOKUP(A254,SOURCE!B:S,15,0)&amp;IF(lookups!$N$2-LEN(VLOOKUP(A254,SOURCE!B:S,15,0))&gt;=0,REPT(" ",lookups!$N$2-LEN(VLOOKUP(A254,SOURCE!B:S,15,0))),"")&amp;
TEXT(A254,"???0")&amp;IF(VLOOKUP(A254,SOURCE!B:S,16,0)="","","   "&amp;VLOOKUP(A254,SOURCE!B:S,16,0)
))))
)</f>
        <v>#define ITM_PAtoATM                  242</v>
      </c>
    </row>
    <row r="255" spans="1:4">
      <c r="A255">
        <f t="shared" si="6"/>
        <v>243</v>
      </c>
      <c r="B255" t="str">
        <f>VLOOKUP(A255,SOURCE!B:S,15,0)</f>
        <v>ITM_ATMtoPA</v>
      </c>
      <c r="C255">
        <f>IF(
ISNUMBER(INDEX(SOURCE!B:B,MATCH(A255,SOURCE!B:B,0)+1)),
  VALUE(INDEX(SOURCE!B:B,MATCH(A255,SOURCE!B:B,0)+1)),
  "")</f>
        <v>244</v>
      </c>
      <c r="D255" s="5" t="str">
        <f>IF(A255&lt;&gt;INT(A255),B255,
IF(A255&lt;0,VLOOKUP(A255,lookups!A$1:B$25,2,0),
IF(ISNA(B255),"",
IF(OR(ISBLANK(A255),ISNA(B255),B255=0),
"",
"#define "&amp;
VLOOKUP(A255,SOURCE!B:S,15,0)&amp;IF(lookups!$N$2-LEN(VLOOKUP(A255,SOURCE!B:S,15,0))&gt;=0,REPT(" ",lookups!$N$2-LEN(VLOOKUP(A255,SOURCE!B:S,15,0))),"")&amp;
TEXT(A255,"???0")&amp;IF(VLOOKUP(A255,SOURCE!B:S,16,0)="","","   "&amp;VLOOKUP(A255,SOURCE!B:S,16,0)
))))
)</f>
        <v>#define ITM_ATMtoPA                  243</v>
      </c>
    </row>
    <row r="256" spans="1:4">
      <c r="A256">
        <f t="shared" si="6"/>
        <v>244</v>
      </c>
      <c r="B256" t="str">
        <f>VLOOKUP(A256,SOURCE!B:S,15,0)</f>
        <v>ITM_AUtoM</v>
      </c>
      <c r="C256">
        <f>IF(
ISNUMBER(INDEX(SOURCE!B:B,MATCH(A256,SOURCE!B:B,0)+1)),
  VALUE(INDEX(SOURCE!B:B,MATCH(A256,SOURCE!B:B,0)+1)),
  "")</f>
        <v>245</v>
      </c>
      <c r="D256" s="5" t="str">
        <f>IF(A256&lt;&gt;INT(A256),B256,
IF(A256&lt;0,VLOOKUP(A256,lookups!A$1:B$25,2,0),
IF(ISNA(B256),"",
IF(OR(ISBLANK(A256),ISNA(B256),B256=0),
"",
"#define "&amp;
VLOOKUP(A256,SOURCE!B:S,15,0)&amp;IF(lookups!$N$2-LEN(VLOOKUP(A256,SOURCE!B:S,15,0))&gt;=0,REPT(" ",lookups!$N$2-LEN(VLOOKUP(A256,SOURCE!B:S,15,0))),"")&amp;
TEXT(A256,"???0")&amp;IF(VLOOKUP(A256,SOURCE!B:S,16,0)="","","   "&amp;VLOOKUP(A256,SOURCE!B:S,16,0)
))))
)</f>
        <v>#define ITM_AUtoM                    244</v>
      </c>
    </row>
    <row r="257" spans="1:4">
      <c r="A257">
        <f t="shared" si="6"/>
        <v>245</v>
      </c>
      <c r="B257" t="str">
        <f>VLOOKUP(A257,SOURCE!B:S,15,0)</f>
        <v>ITM_MtoAU</v>
      </c>
      <c r="C257">
        <f>IF(
ISNUMBER(INDEX(SOURCE!B:B,MATCH(A257,SOURCE!B:B,0)+1)),
  VALUE(INDEX(SOURCE!B:B,MATCH(A257,SOURCE!B:B,0)+1)),
  "")</f>
        <v>246</v>
      </c>
      <c r="D257" s="5" t="str">
        <f>IF(A257&lt;&gt;INT(A257),B257,
IF(A257&lt;0,VLOOKUP(A257,lookups!A$1:B$25,2,0),
IF(ISNA(B257),"",
IF(OR(ISBLANK(A257),ISNA(B257),B257=0),
"",
"#define "&amp;
VLOOKUP(A257,SOURCE!B:S,15,0)&amp;IF(lookups!$N$2-LEN(VLOOKUP(A257,SOURCE!B:S,15,0))&gt;=0,REPT(" ",lookups!$N$2-LEN(VLOOKUP(A257,SOURCE!B:S,15,0))),"")&amp;
TEXT(A257,"???0")&amp;IF(VLOOKUP(A257,SOURCE!B:S,16,0)="","","   "&amp;VLOOKUP(A257,SOURCE!B:S,16,0)
))))
)</f>
        <v>#define ITM_MtoAU                    245</v>
      </c>
    </row>
    <row r="258" spans="1:4">
      <c r="A258">
        <f t="shared" si="6"/>
        <v>246</v>
      </c>
      <c r="B258" t="str">
        <f>VLOOKUP(A258,SOURCE!B:S,15,0)</f>
        <v>ITM_BARtoPA</v>
      </c>
      <c r="C258">
        <f>IF(
ISNUMBER(INDEX(SOURCE!B:B,MATCH(A258,SOURCE!B:B,0)+1)),
  VALUE(INDEX(SOURCE!B:B,MATCH(A258,SOURCE!B:B,0)+1)),
  "")</f>
        <v>247</v>
      </c>
      <c r="D258" s="5" t="str">
        <f>IF(A258&lt;&gt;INT(A258),B258,
IF(A258&lt;0,VLOOKUP(A258,lookups!A$1:B$25,2,0),
IF(ISNA(B258),"",
IF(OR(ISBLANK(A258),ISNA(B258),B258=0),
"",
"#define "&amp;
VLOOKUP(A258,SOURCE!B:S,15,0)&amp;IF(lookups!$N$2-LEN(VLOOKUP(A258,SOURCE!B:S,15,0))&gt;=0,REPT(" ",lookups!$N$2-LEN(VLOOKUP(A258,SOURCE!B:S,15,0))),"")&amp;
TEXT(A258,"???0")&amp;IF(VLOOKUP(A258,SOURCE!B:S,16,0)="","","   "&amp;VLOOKUP(A258,SOURCE!B:S,16,0)
))))
)</f>
        <v>#define ITM_BARtoPA                  246</v>
      </c>
    </row>
    <row r="259" spans="1:4">
      <c r="A259">
        <f t="shared" si="6"/>
        <v>247</v>
      </c>
      <c r="B259" t="str">
        <f>VLOOKUP(A259,SOURCE!B:S,15,0)</f>
        <v>ITM_PAtoBAR</v>
      </c>
      <c r="C259">
        <f>IF(
ISNUMBER(INDEX(SOURCE!B:B,MATCH(A259,SOURCE!B:B,0)+1)),
  VALUE(INDEX(SOURCE!B:B,MATCH(A259,SOURCE!B:B,0)+1)),
  "")</f>
        <v>248</v>
      </c>
      <c r="D259" s="5" t="str">
        <f>IF(A259&lt;&gt;INT(A259),B259,
IF(A259&lt;0,VLOOKUP(A259,lookups!A$1:B$25,2,0),
IF(ISNA(B259),"",
IF(OR(ISBLANK(A259),ISNA(B259),B259=0),
"",
"#define "&amp;
VLOOKUP(A259,SOURCE!B:S,15,0)&amp;IF(lookups!$N$2-LEN(VLOOKUP(A259,SOURCE!B:S,15,0))&gt;=0,REPT(" ",lookups!$N$2-LEN(VLOOKUP(A259,SOURCE!B:S,15,0))),"")&amp;
TEXT(A259,"???0")&amp;IF(VLOOKUP(A259,SOURCE!B:S,16,0)="","","   "&amp;VLOOKUP(A259,SOURCE!B:S,16,0)
))))
)</f>
        <v>#define ITM_PAtoBAR                  247</v>
      </c>
    </row>
    <row r="260" spans="1:4">
      <c r="A260">
        <f t="shared" si="6"/>
        <v>248</v>
      </c>
      <c r="B260" t="str">
        <f>VLOOKUP(A260,SOURCE!B:S,15,0)</f>
        <v>ITM_BTUtoJ</v>
      </c>
      <c r="C260">
        <f>IF(
ISNUMBER(INDEX(SOURCE!B:B,MATCH(A260,SOURCE!B:B,0)+1)),
  VALUE(INDEX(SOURCE!B:B,MATCH(A260,SOURCE!B:B,0)+1)),
  "")</f>
        <v>249</v>
      </c>
      <c r="D260" s="5" t="str">
        <f>IF(A260&lt;&gt;INT(A260),B260,
IF(A260&lt;0,VLOOKUP(A260,lookups!A$1:B$25,2,0),
IF(ISNA(B260),"",
IF(OR(ISBLANK(A260),ISNA(B260),B260=0),
"",
"#define "&amp;
VLOOKUP(A260,SOURCE!B:S,15,0)&amp;IF(lookups!$N$2-LEN(VLOOKUP(A260,SOURCE!B:S,15,0))&gt;=0,REPT(" ",lookups!$N$2-LEN(VLOOKUP(A260,SOURCE!B:S,15,0))),"")&amp;
TEXT(A260,"???0")&amp;IF(VLOOKUP(A260,SOURCE!B:S,16,0)="","","   "&amp;VLOOKUP(A260,SOURCE!B:S,16,0)
))))
)</f>
        <v>#define ITM_BTUtoJ                   248</v>
      </c>
    </row>
    <row r="261" spans="1:4">
      <c r="A261">
        <f t="shared" si="6"/>
        <v>249</v>
      </c>
      <c r="B261" t="str">
        <f>VLOOKUP(A261,SOURCE!B:S,15,0)</f>
        <v>ITM_JtoBTU</v>
      </c>
      <c r="C261">
        <f>IF(
ISNUMBER(INDEX(SOURCE!B:B,MATCH(A261,SOURCE!B:B,0)+1)),
  VALUE(INDEX(SOURCE!B:B,MATCH(A261,SOURCE!B:B,0)+1)),
  "")</f>
        <v>250</v>
      </c>
      <c r="D261" s="5" t="str">
        <f>IF(A261&lt;&gt;INT(A261),B261,
IF(A261&lt;0,VLOOKUP(A261,lookups!A$1:B$25,2,0),
IF(ISNA(B261),"",
IF(OR(ISBLANK(A261),ISNA(B261),B261=0),
"",
"#define "&amp;
VLOOKUP(A261,SOURCE!B:S,15,0)&amp;IF(lookups!$N$2-LEN(VLOOKUP(A261,SOURCE!B:S,15,0))&gt;=0,REPT(" ",lookups!$N$2-LEN(VLOOKUP(A261,SOURCE!B:S,15,0))),"")&amp;
TEXT(A261,"???0")&amp;IF(VLOOKUP(A261,SOURCE!B:S,16,0)="","","   "&amp;VLOOKUP(A261,SOURCE!B:S,16,0)
))))
)</f>
        <v>#define ITM_JtoBTU                   249</v>
      </c>
    </row>
    <row r="262" spans="1:4">
      <c r="A262">
        <f t="shared" si="6"/>
        <v>250</v>
      </c>
      <c r="B262" t="str">
        <f>VLOOKUP(A262,SOURCE!B:S,15,0)</f>
        <v>ITM_CALtoJ</v>
      </c>
      <c r="C262">
        <f>IF(
ISNUMBER(INDEX(SOURCE!B:B,MATCH(A262,SOURCE!B:B,0)+1)),
  VALUE(INDEX(SOURCE!B:B,MATCH(A262,SOURCE!B:B,0)+1)),
  "")</f>
        <v>251</v>
      </c>
      <c r="D262" s="5" t="str">
        <f>IF(A262&lt;&gt;INT(A262),B262,
IF(A262&lt;0,VLOOKUP(A262,lookups!A$1:B$25,2,0),
IF(ISNA(B262),"",
IF(OR(ISBLANK(A262),ISNA(B262),B262=0),
"",
"#define "&amp;
VLOOKUP(A262,SOURCE!B:S,15,0)&amp;IF(lookups!$N$2-LEN(VLOOKUP(A262,SOURCE!B:S,15,0))&gt;=0,REPT(" ",lookups!$N$2-LEN(VLOOKUP(A262,SOURCE!B:S,15,0))),"")&amp;
TEXT(A262,"???0")&amp;IF(VLOOKUP(A262,SOURCE!B:S,16,0)="","","   "&amp;VLOOKUP(A262,SOURCE!B:S,16,0)
))))
)</f>
        <v>#define ITM_CALtoJ                   250</v>
      </c>
    </row>
    <row r="263" spans="1:4">
      <c r="A263">
        <f t="shared" si="6"/>
        <v>251</v>
      </c>
      <c r="B263" t="str">
        <f>VLOOKUP(A263,SOURCE!B:S,15,0)</f>
        <v>ITM_JtoCAL</v>
      </c>
      <c r="C263">
        <f>IF(
ISNUMBER(INDEX(SOURCE!B:B,MATCH(A263,SOURCE!B:B,0)+1)),
  VALUE(INDEX(SOURCE!B:B,MATCH(A263,SOURCE!B:B,0)+1)),
  "")</f>
        <v>252</v>
      </c>
      <c r="D263" s="5" t="str">
        <f>IF(A263&lt;&gt;INT(A263),B263,
IF(A263&lt;0,VLOOKUP(A263,lookups!A$1:B$25,2,0),
IF(ISNA(B263),"",
IF(OR(ISBLANK(A263),ISNA(B263),B263=0),
"",
"#define "&amp;
VLOOKUP(A263,SOURCE!B:S,15,0)&amp;IF(lookups!$N$2-LEN(VLOOKUP(A263,SOURCE!B:S,15,0))&gt;=0,REPT(" ",lookups!$N$2-LEN(VLOOKUP(A263,SOURCE!B:S,15,0))),"")&amp;
TEXT(A263,"???0")&amp;IF(VLOOKUP(A263,SOURCE!B:S,16,0)="","","   "&amp;VLOOKUP(A263,SOURCE!B:S,16,0)
))))
)</f>
        <v>#define ITM_JtoCAL                   251</v>
      </c>
    </row>
    <row r="264" spans="1:4">
      <c r="A264">
        <f t="shared" si="6"/>
        <v>252</v>
      </c>
      <c r="B264" t="str">
        <f>VLOOKUP(A264,SOURCE!B:S,15,0)</f>
        <v>ITM_LBFFTtoNM</v>
      </c>
      <c r="C264">
        <f>IF(
ISNUMBER(INDEX(SOURCE!B:B,MATCH(A264,SOURCE!B:B,0)+1)),
  VALUE(INDEX(SOURCE!B:B,MATCH(A264,SOURCE!B:B,0)+1)),
  "")</f>
        <v>253</v>
      </c>
      <c r="D264" s="5" t="str">
        <f>IF(A264&lt;&gt;INT(A264),B264,
IF(A264&lt;0,VLOOKUP(A264,lookups!A$1:B$25,2,0),
IF(ISNA(B264),"",
IF(OR(ISBLANK(A264),ISNA(B264),B264=0),
"",
"#define "&amp;
VLOOKUP(A264,SOURCE!B:S,15,0)&amp;IF(lookups!$N$2-LEN(VLOOKUP(A264,SOURCE!B:S,15,0))&gt;=0,REPT(" ",lookups!$N$2-LEN(VLOOKUP(A264,SOURCE!B:S,15,0))),"")&amp;
TEXT(A264,"???0")&amp;IF(VLOOKUP(A264,SOURCE!B:S,16,0)="","","   "&amp;VLOOKUP(A264,SOURCE!B:S,16,0)
))))
)</f>
        <v>#define ITM_LBFFTtoNM                252</v>
      </c>
    </row>
    <row r="265" spans="1:4">
      <c r="A265">
        <f t="shared" ref="A265:A328" si="7">C264</f>
        <v>253</v>
      </c>
      <c r="B265" t="str">
        <f>VLOOKUP(A265,SOURCE!B:S,15,0)</f>
        <v>ITM_0253</v>
      </c>
      <c r="C265">
        <f>IF(
ISNUMBER(INDEX(SOURCE!B:B,MATCH(A265,SOURCE!B:B,0)+1)),
  VALUE(INDEX(SOURCE!B:B,MATCH(A265,SOURCE!B:B,0)+1)),
  "")</f>
        <v>254</v>
      </c>
      <c r="D265" s="5" t="str">
        <f>IF(A265&lt;&gt;INT(A265),B265,
IF(A265&lt;0,VLOOKUP(A265,lookups!A$1:B$25,2,0),
IF(ISNA(B265),"",
IF(OR(ISBLANK(A265),ISNA(B265),B265=0),
"",
"#define "&amp;
VLOOKUP(A265,SOURCE!B:S,15,0)&amp;IF(lookups!$N$2-LEN(VLOOKUP(A265,SOURCE!B:S,15,0))&gt;=0,REPT(" ",lookups!$N$2-LEN(VLOOKUP(A265,SOURCE!B:S,15,0))),"")&amp;
TEXT(A265,"???0")&amp;IF(VLOOKUP(A265,SOURCE!B:S,16,0)="","","   "&amp;VLOOKUP(A265,SOURCE!B:S,16,0)
))))
)</f>
        <v>#define ITM_0253                     253</v>
      </c>
    </row>
    <row r="266" spans="1:4">
      <c r="A266">
        <f t="shared" si="7"/>
        <v>254</v>
      </c>
      <c r="B266" t="str">
        <f>VLOOKUP(A266,SOURCE!B:S,15,0)</f>
        <v>ITM_NMtoLBFFT</v>
      </c>
      <c r="C266">
        <f>IF(
ISNUMBER(INDEX(SOURCE!B:B,MATCH(A266,SOURCE!B:B,0)+1)),
  VALUE(INDEX(SOURCE!B:B,MATCH(A266,SOURCE!B:B,0)+1)),
  "")</f>
        <v>255</v>
      </c>
      <c r="D266" s="5" t="str">
        <f>IF(A266&lt;&gt;INT(A266),B266,
IF(A266&lt;0,VLOOKUP(A266,lookups!A$1:B$25,2,0),
IF(ISNA(B266),"",
IF(OR(ISBLANK(A266),ISNA(B266),B266=0),
"",
"#define "&amp;
VLOOKUP(A266,SOURCE!B:S,15,0)&amp;IF(lookups!$N$2-LEN(VLOOKUP(A266,SOURCE!B:S,15,0))&gt;=0,REPT(" ",lookups!$N$2-LEN(VLOOKUP(A266,SOURCE!B:S,15,0))),"")&amp;
TEXT(A266,"???0")&amp;IF(VLOOKUP(A266,SOURCE!B:S,16,0)="","","   "&amp;VLOOKUP(A266,SOURCE!B:S,16,0)
))))
)</f>
        <v>#define ITM_NMtoLBFFT                254</v>
      </c>
    </row>
    <row r="267" spans="1:4">
      <c r="A267">
        <f t="shared" si="7"/>
        <v>255</v>
      </c>
      <c r="B267" t="str">
        <f>VLOOKUP(A267,SOURCE!B:S,15,0)</f>
        <v>ITM_0255</v>
      </c>
      <c r="C267">
        <f>IF(
ISNUMBER(INDEX(SOURCE!B:B,MATCH(A267,SOURCE!B:B,0)+1)),
  VALUE(INDEX(SOURCE!B:B,MATCH(A267,SOURCE!B:B,0)+1)),
  "")</f>
        <v>256</v>
      </c>
      <c r="D267" s="5" t="str">
        <f>IF(A267&lt;&gt;INT(A267),B267,
IF(A267&lt;0,VLOOKUP(A267,lookups!A$1:B$25,2,0),
IF(ISNA(B267),"",
IF(OR(ISBLANK(A267),ISNA(B267),B267=0),
"",
"#define "&amp;
VLOOKUP(A267,SOURCE!B:S,15,0)&amp;IF(lookups!$N$2-LEN(VLOOKUP(A267,SOURCE!B:S,15,0))&gt;=0,REPT(" ",lookups!$N$2-LEN(VLOOKUP(A267,SOURCE!B:S,15,0))),"")&amp;
TEXT(A267,"???0")&amp;IF(VLOOKUP(A267,SOURCE!B:S,16,0)="","","   "&amp;VLOOKUP(A267,SOURCE!B:S,16,0)
))))
)</f>
        <v>#define ITM_0255                     255</v>
      </c>
    </row>
    <row r="268" spans="1:4">
      <c r="A268">
        <f t="shared" si="7"/>
        <v>256</v>
      </c>
      <c r="B268" t="str">
        <f>VLOOKUP(A268,SOURCE!B:S,15,0)</f>
        <v>ITM_CWTtoKG</v>
      </c>
      <c r="C268">
        <f>IF(
ISNUMBER(INDEX(SOURCE!B:B,MATCH(A268,SOURCE!B:B,0)+1)),
  VALUE(INDEX(SOURCE!B:B,MATCH(A268,SOURCE!B:B,0)+1)),
  "")</f>
        <v>257</v>
      </c>
      <c r="D268" s="5" t="str">
        <f>IF(A268&lt;&gt;INT(A268),B268,
IF(A268&lt;0,VLOOKUP(A268,lookups!A$1:B$25,2,0),
IF(ISNA(B268),"",
IF(OR(ISBLANK(A268),ISNA(B268),B268=0),
"",
"#define "&amp;
VLOOKUP(A268,SOURCE!B:S,15,0)&amp;IF(lookups!$N$2-LEN(VLOOKUP(A268,SOURCE!B:S,15,0))&gt;=0,REPT(" ",lookups!$N$2-LEN(VLOOKUP(A268,SOURCE!B:S,15,0))),"")&amp;
TEXT(A268,"???0")&amp;IF(VLOOKUP(A268,SOURCE!B:S,16,0)="","","   "&amp;VLOOKUP(A268,SOURCE!B:S,16,0)
))))
)</f>
        <v>#define ITM_CWTtoKG                  256</v>
      </c>
    </row>
    <row r="269" spans="1:4">
      <c r="A269">
        <f t="shared" si="7"/>
        <v>257</v>
      </c>
      <c r="B269" t="str">
        <f>VLOOKUP(A269,SOURCE!B:S,15,0)</f>
        <v>ITM_KGtoCWT</v>
      </c>
      <c r="C269">
        <f>IF(
ISNUMBER(INDEX(SOURCE!B:B,MATCH(A269,SOURCE!B:B,0)+1)),
  VALUE(INDEX(SOURCE!B:B,MATCH(A269,SOURCE!B:B,0)+1)),
  "")</f>
        <v>258</v>
      </c>
      <c r="D269" s="5" t="str">
        <f>IF(A269&lt;&gt;INT(A269),B269,
IF(A269&lt;0,VLOOKUP(A269,lookups!A$1:B$25,2,0),
IF(ISNA(B269),"",
IF(OR(ISBLANK(A269),ISNA(B269),B269=0),
"",
"#define "&amp;
VLOOKUP(A269,SOURCE!B:S,15,0)&amp;IF(lookups!$N$2-LEN(VLOOKUP(A269,SOURCE!B:S,15,0))&gt;=0,REPT(" ",lookups!$N$2-LEN(VLOOKUP(A269,SOURCE!B:S,15,0))),"")&amp;
TEXT(A269,"???0")&amp;IF(VLOOKUP(A269,SOURCE!B:S,16,0)="","","   "&amp;VLOOKUP(A269,SOURCE!B:S,16,0)
))))
)</f>
        <v>#define ITM_KGtoCWT                  257</v>
      </c>
    </row>
    <row r="270" spans="1:4">
      <c r="A270">
        <f t="shared" si="7"/>
        <v>258</v>
      </c>
      <c r="B270" t="str">
        <f>VLOOKUP(A270,SOURCE!B:S,15,0)</f>
        <v>ITM_FTtoM</v>
      </c>
      <c r="C270">
        <f>IF(
ISNUMBER(INDEX(SOURCE!B:B,MATCH(A270,SOURCE!B:B,0)+1)),
  VALUE(INDEX(SOURCE!B:B,MATCH(A270,SOURCE!B:B,0)+1)),
  "")</f>
        <v>259</v>
      </c>
      <c r="D270" s="5" t="str">
        <f>IF(A270&lt;&gt;INT(A270),B270,
IF(A270&lt;0,VLOOKUP(A270,lookups!A$1:B$25,2,0),
IF(ISNA(B270),"",
IF(OR(ISBLANK(A270),ISNA(B270),B270=0),
"",
"#define "&amp;
VLOOKUP(A270,SOURCE!B:S,15,0)&amp;IF(lookups!$N$2-LEN(VLOOKUP(A270,SOURCE!B:S,15,0))&gt;=0,REPT(" ",lookups!$N$2-LEN(VLOOKUP(A270,SOURCE!B:S,15,0))),"")&amp;
TEXT(A270,"???0")&amp;IF(VLOOKUP(A270,SOURCE!B:S,16,0)="","","   "&amp;VLOOKUP(A270,SOURCE!B:S,16,0)
))))
)</f>
        <v>#define ITM_FTtoM                    258</v>
      </c>
    </row>
    <row r="271" spans="1:4">
      <c r="A271">
        <f t="shared" si="7"/>
        <v>259</v>
      </c>
      <c r="B271" t="str">
        <f>VLOOKUP(A271,SOURCE!B:S,15,0)</f>
        <v>ITM_MtoFT</v>
      </c>
      <c r="C271">
        <f>IF(
ISNUMBER(INDEX(SOURCE!B:B,MATCH(A271,SOURCE!B:B,0)+1)),
  VALUE(INDEX(SOURCE!B:B,MATCH(A271,SOURCE!B:B,0)+1)),
  "")</f>
        <v>260</v>
      </c>
      <c r="D271" s="5" t="str">
        <f>IF(A271&lt;&gt;INT(A271),B271,
IF(A271&lt;0,VLOOKUP(A271,lookups!A$1:B$25,2,0),
IF(ISNA(B271),"",
IF(OR(ISBLANK(A271),ISNA(B271),B271=0),
"",
"#define "&amp;
VLOOKUP(A271,SOURCE!B:S,15,0)&amp;IF(lookups!$N$2-LEN(VLOOKUP(A271,SOURCE!B:S,15,0))&gt;=0,REPT(" ",lookups!$N$2-LEN(VLOOKUP(A271,SOURCE!B:S,15,0))),"")&amp;
TEXT(A271,"???0")&amp;IF(VLOOKUP(A271,SOURCE!B:S,16,0)="","","   "&amp;VLOOKUP(A271,SOURCE!B:S,16,0)
))))
)</f>
        <v>#define ITM_MtoFT                    259</v>
      </c>
    </row>
    <row r="272" spans="1:4">
      <c r="A272">
        <f t="shared" si="7"/>
        <v>260</v>
      </c>
      <c r="B272" t="str">
        <f>VLOOKUP(A272,SOURCE!B:S,15,0)</f>
        <v>ITM_FTUStoM</v>
      </c>
      <c r="C272">
        <f>IF(
ISNUMBER(INDEX(SOURCE!B:B,MATCH(A272,SOURCE!B:B,0)+1)),
  VALUE(INDEX(SOURCE!B:B,MATCH(A272,SOURCE!B:B,0)+1)),
  "")</f>
        <v>261</v>
      </c>
      <c r="D272" s="5" t="str">
        <f>IF(A272&lt;&gt;INT(A272),B272,
IF(A272&lt;0,VLOOKUP(A272,lookups!A$1:B$25,2,0),
IF(ISNA(B272),"",
IF(OR(ISBLANK(A272),ISNA(B272),B272=0),
"",
"#define "&amp;
VLOOKUP(A272,SOURCE!B:S,15,0)&amp;IF(lookups!$N$2-LEN(VLOOKUP(A272,SOURCE!B:S,15,0))&gt;=0,REPT(" ",lookups!$N$2-LEN(VLOOKUP(A272,SOURCE!B:S,15,0))),"")&amp;
TEXT(A272,"???0")&amp;IF(VLOOKUP(A272,SOURCE!B:S,16,0)="","","   "&amp;VLOOKUP(A272,SOURCE!B:S,16,0)
))))
)</f>
        <v>#define ITM_FTUStoM                  260</v>
      </c>
    </row>
    <row r="273" spans="1:4">
      <c r="A273">
        <f t="shared" si="7"/>
        <v>261</v>
      </c>
      <c r="B273" t="str">
        <f>VLOOKUP(A273,SOURCE!B:S,15,0)</f>
        <v>ITM_0261</v>
      </c>
      <c r="C273">
        <f>IF(
ISNUMBER(INDEX(SOURCE!B:B,MATCH(A273,SOURCE!B:B,0)+1)),
  VALUE(INDEX(SOURCE!B:B,MATCH(A273,SOURCE!B:B,0)+1)),
  "")</f>
        <v>262</v>
      </c>
      <c r="D273" s="5" t="str">
        <f>IF(A273&lt;&gt;INT(A273),B273,
IF(A273&lt;0,VLOOKUP(A273,lookups!A$1:B$25,2,0),
IF(ISNA(B273),"",
IF(OR(ISBLANK(A273),ISNA(B273),B273=0),
"",
"#define "&amp;
VLOOKUP(A273,SOURCE!B:S,15,0)&amp;IF(lookups!$N$2-LEN(VLOOKUP(A273,SOURCE!B:S,15,0))&gt;=0,REPT(" ",lookups!$N$2-LEN(VLOOKUP(A273,SOURCE!B:S,15,0))),"")&amp;
TEXT(A273,"???0")&amp;IF(VLOOKUP(A273,SOURCE!B:S,16,0)="","","   "&amp;VLOOKUP(A273,SOURCE!B:S,16,0)
))))
)</f>
        <v>#define ITM_0261                     261</v>
      </c>
    </row>
    <row r="274" spans="1:4">
      <c r="A274">
        <f t="shared" si="7"/>
        <v>262</v>
      </c>
      <c r="B274" t="str">
        <f>VLOOKUP(A274,SOURCE!B:S,15,0)</f>
        <v>ITM_0262</v>
      </c>
      <c r="C274">
        <f>IF(
ISNUMBER(INDEX(SOURCE!B:B,MATCH(A274,SOURCE!B:B,0)+1)),
  VALUE(INDEX(SOURCE!B:B,MATCH(A274,SOURCE!B:B,0)+1)),
  "")</f>
        <v>263</v>
      </c>
      <c r="D274" s="5" t="str">
        <f>IF(A274&lt;&gt;INT(A274),B274,
IF(A274&lt;0,VLOOKUP(A274,lookups!A$1:B$25,2,0),
IF(ISNA(B274),"",
IF(OR(ISBLANK(A274),ISNA(B274),B274=0),
"",
"#define "&amp;
VLOOKUP(A274,SOURCE!B:S,15,0)&amp;IF(lookups!$N$2-LEN(VLOOKUP(A274,SOURCE!B:S,15,0))&gt;=0,REPT(" ",lookups!$N$2-LEN(VLOOKUP(A274,SOURCE!B:S,15,0))),"")&amp;
TEXT(A274,"???0")&amp;IF(VLOOKUP(A274,SOURCE!B:S,16,0)="","","   "&amp;VLOOKUP(A274,SOURCE!B:S,16,0)
))))
)</f>
        <v>#define ITM_0262                     262</v>
      </c>
    </row>
    <row r="275" spans="1:4">
      <c r="A275">
        <f t="shared" si="7"/>
        <v>263</v>
      </c>
      <c r="B275" t="str">
        <f>VLOOKUP(A275,SOURCE!B:S,15,0)</f>
        <v>ITM_MtoFTUS</v>
      </c>
      <c r="C275">
        <f>IF(
ISNUMBER(INDEX(SOURCE!B:B,MATCH(A275,SOURCE!B:B,0)+1)),
  VALUE(INDEX(SOURCE!B:B,MATCH(A275,SOURCE!B:B,0)+1)),
  "")</f>
        <v>264</v>
      </c>
      <c r="D275" s="5" t="str">
        <f>IF(A275&lt;&gt;INT(A275),B275,
IF(A275&lt;0,VLOOKUP(A275,lookups!A$1:B$25,2,0),
IF(ISNA(B275),"",
IF(OR(ISBLANK(A275),ISNA(B275),B275=0),
"",
"#define "&amp;
VLOOKUP(A275,SOURCE!B:S,15,0)&amp;IF(lookups!$N$2-LEN(VLOOKUP(A275,SOURCE!B:S,15,0))&gt;=0,REPT(" ",lookups!$N$2-LEN(VLOOKUP(A275,SOURCE!B:S,15,0))),"")&amp;
TEXT(A275,"???0")&amp;IF(VLOOKUP(A275,SOURCE!B:S,16,0)="","","   "&amp;VLOOKUP(A275,SOURCE!B:S,16,0)
))))
)</f>
        <v>#define ITM_MtoFTUS                  263</v>
      </c>
    </row>
    <row r="276" spans="1:4">
      <c r="A276">
        <f t="shared" si="7"/>
        <v>264</v>
      </c>
      <c r="B276" t="str">
        <f>VLOOKUP(A276,SOURCE!B:S,15,0)</f>
        <v>ITM_0264</v>
      </c>
      <c r="C276">
        <f>IF(
ISNUMBER(INDEX(SOURCE!B:B,MATCH(A276,SOURCE!B:B,0)+1)),
  VALUE(INDEX(SOURCE!B:B,MATCH(A276,SOURCE!B:B,0)+1)),
  "")</f>
        <v>265</v>
      </c>
      <c r="D276" s="5" t="str">
        <f>IF(A276&lt;&gt;INT(A276),B276,
IF(A276&lt;0,VLOOKUP(A276,lookups!A$1:B$25,2,0),
IF(ISNA(B276),"",
IF(OR(ISBLANK(A276),ISNA(B276),B276=0),
"",
"#define "&amp;
VLOOKUP(A276,SOURCE!B:S,15,0)&amp;IF(lookups!$N$2-LEN(VLOOKUP(A276,SOURCE!B:S,15,0))&gt;=0,REPT(" ",lookups!$N$2-LEN(VLOOKUP(A276,SOURCE!B:S,15,0))),"")&amp;
TEXT(A276,"???0")&amp;IF(VLOOKUP(A276,SOURCE!B:S,16,0)="","","   "&amp;VLOOKUP(A276,SOURCE!B:S,16,0)
))))
)</f>
        <v>#define ITM_0264                     264</v>
      </c>
    </row>
    <row r="277" spans="1:4">
      <c r="A277">
        <f t="shared" si="7"/>
        <v>265</v>
      </c>
      <c r="B277" t="str">
        <f>VLOOKUP(A277,SOURCE!B:S,15,0)</f>
        <v>ITM_0265</v>
      </c>
      <c r="C277">
        <f>IF(
ISNUMBER(INDEX(SOURCE!B:B,MATCH(A277,SOURCE!B:B,0)+1)),
  VALUE(INDEX(SOURCE!B:B,MATCH(A277,SOURCE!B:B,0)+1)),
  "")</f>
        <v>266</v>
      </c>
      <c r="D277" s="5" t="str">
        <f>IF(A277&lt;&gt;INT(A277),B277,
IF(A277&lt;0,VLOOKUP(A277,lookups!A$1:B$25,2,0),
IF(ISNA(B277),"",
IF(OR(ISBLANK(A277),ISNA(B277),B277=0),
"",
"#define "&amp;
VLOOKUP(A277,SOURCE!B:S,15,0)&amp;IF(lookups!$N$2-LEN(VLOOKUP(A277,SOURCE!B:S,15,0))&gt;=0,REPT(" ",lookups!$N$2-LEN(VLOOKUP(A277,SOURCE!B:S,15,0))),"")&amp;
TEXT(A277,"???0")&amp;IF(VLOOKUP(A277,SOURCE!B:S,16,0)="","","   "&amp;VLOOKUP(A277,SOURCE!B:S,16,0)
))))
)</f>
        <v>#define ITM_0265                     265</v>
      </c>
    </row>
    <row r="278" spans="1:4">
      <c r="A278">
        <f t="shared" si="7"/>
        <v>266</v>
      </c>
      <c r="B278" t="str">
        <f>VLOOKUP(A278,SOURCE!B:S,15,0)</f>
        <v>ITM_FZUKtoML</v>
      </c>
      <c r="C278">
        <f>IF(
ISNUMBER(INDEX(SOURCE!B:B,MATCH(A278,SOURCE!B:B,0)+1)),
  VALUE(INDEX(SOURCE!B:B,MATCH(A278,SOURCE!B:B,0)+1)),
  "")</f>
        <v>267</v>
      </c>
      <c r="D278" s="5" t="str">
        <f>IF(A278&lt;&gt;INT(A278),B278,
IF(A278&lt;0,VLOOKUP(A278,lookups!A$1:B$25,2,0),
IF(ISNA(B278),"",
IF(OR(ISBLANK(A278),ISNA(B278),B278=0),
"",
"#define "&amp;
VLOOKUP(A278,SOURCE!B:S,15,0)&amp;IF(lookups!$N$2-LEN(VLOOKUP(A278,SOURCE!B:S,15,0))&gt;=0,REPT(" ",lookups!$N$2-LEN(VLOOKUP(A278,SOURCE!B:S,15,0))),"")&amp;
TEXT(A278,"???0")&amp;IF(VLOOKUP(A278,SOURCE!B:S,16,0)="","","   "&amp;VLOOKUP(A278,SOURCE!B:S,16,0)
))))
)</f>
        <v>#define ITM_FZUKtoML                 266</v>
      </c>
    </row>
    <row r="279" spans="1:4">
      <c r="A279">
        <f t="shared" si="7"/>
        <v>267</v>
      </c>
      <c r="B279" t="str">
        <f>VLOOKUP(A279,SOURCE!B:S,15,0)</f>
        <v>ITM_0267</v>
      </c>
      <c r="C279">
        <f>IF(
ISNUMBER(INDEX(SOURCE!B:B,MATCH(A279,SOURCE!B:B,0)+1)),
  VALUE(INDEX(SOURCE!B:B,MATCH(A279,SOURCE!B:B,0)+1)),
  "")</f>
        <v>268</v>
      </c>
      <c r="D279" s="5" t="str">
        <f>IF(A279&lt;&gt;INT(A279),B279,
IF(A279&lt;0,VLOOKUP(A279,lookups!A$1:B$25,2,0),
IF(ISNA(B279),"",
IF(OR(ISBLANK(A279),ISNA(B279),B279=0),
"",
"#define "&amp;
VLOOKUP(A279,SOURCE!B:S,15,0)&amp;IF(lookups!$N$2-LEN(VLOOKUP(A279,SOURCE!B:S,15,0))&gt;=0,REPT(" ",lookups!$N$2-LEN(VLOOKUP(A279,SOURCE!B:S,15,0))),"")&amp;
TEXT(A279,"???0")&amp;IF(VLOOKUP(A279,SOURCE!B:S,16,0)="","","   "&amp;VLOOKUP(A279,SOURCE!B:S,16,0)
))))
)</f>
        <v>#define ITM_0267                     267</v>
      </c>
    </row>
    <row r="280" spans="1:4">
      <c r="A280">
        <f t="shared" si="7"/>
        <v>268</v>
      </c>
      <c r="B280" t="str">
        <f>VLOOKUP(A280,SOURCE!B:S,15,0)</f>
        <v>ITM_MLtoFZUK</v>
      </c>
      <c r="C280">
        <f>IF(
ISNUMBER(INDEX(SOURCE!B:B,MATCH(A280,SOURCE!B:B,0)+1)),
  VALUE(INDEX(SOURCE!B:B,MATCH(A280,SOURCE!B:B,0)+1)),
  "")</f>
        <v>269</v>
      </c>
      <c r="D280" s="5" t="str">
        <f>IF(A280&lt;&gt;INT(A280),B280,
IF(A280&lt;0,VLOOKUP(A280,lookups!A$1:B$25,2,0),
IF(ISNA(B280),"",
IF(OR(ISBLANK(A280),ISNA(B280),B280=0),
"",
"#define "&amp;
VLOOKUP(A280,SOURCE!B:S,15,0)&amp;IF(lookups!$N$2-LEN(VLOOKUP(A280,SOURCE!B:S,15,0))&gt;=0,REPT(" ",lookups!$N$2-LEN(VLOOKUP(A280,SOURCE!B:S,15,0))),"")&amp;
TEXT(A280,"???0")&amp;IF(VLOOKUP(A280,SOURCE!B:S,16,0)="","","   "&amp;VLOOKUP(A280,SOURCE!B:S,16,0)
))))
)</f>
        <v>#define ITM_MLtoFZUK                 268</v>
      </c>
    </row>
    <row r="281" spans="1:4">
      <c r="A281">
        <f t="shared" si="7"/>
        <v>269</v>
      </c>
      <c r="B281" t="str">
        <f>VLOOKUP(A281,SOURCE!B:S,15,0)</f>
        <v>ITM_0269</v>
      </c>
      <c r="C281">
        <f>IF(
ISNUMBER(INDEX(SOURCE!B:B,MATCH(A281,SOURCE!B:B,0)+1)),
  VALUE(INDEX(SOURCE!B:B,MATCH(A281,SOURCE!B:B,0)+1)),
  "")</f>
        <v>270</v>
      </c>
      <c r="D281" s="5" t="str">
        <f>IF(A281&lt;&gt;INT(A281),B281,
IF(A281&lt;0,VLOOKUP(A281,lookups!A$1:B$25,2,0),
IF(ISNA(B281),"",
IF(OR(ISBLANK(A281),ISNA(B281),B281=0),
"",
"#define "&amp;
VLOOKUP(A281,SOURCE!B:S,15,0)&amp;IF(lookups!$N$2-LEN(VLOOKUP(A281,SOURCE!B:S,15,0))&gt;=0,REPT(" ",lookups!$N$2-LEN(VLOOKUP(A281,SOURCE!B:S,15,0))),"")&amp;
TEXT(A281,"???0")&amp;IF(VLOOKUP(A281,SOURCE!B:S,16,0)="","","   "&amp;VLOOKUP(A281,SOURCE!B:S,16,0)
))))
)</f>
        <v>#define ITM_0269                     269</v>
      </c>
    </row>
    <row r="282" spans="1:4">
      <c r="A282">
        <f t="shared" si="7"/>
        <v>270</v>
      </c>
      <c r="B282" t="str">
        <f>VLOOKUP(A282,SOURCE!B:S,15,0)</f>
        <v>ITM_FZUStoML</v>
      </c>
      <c r="C282">
        <f>IF(
ISNUMBER(INDEX(SOURCE!B:B,MATCH(A282,SOURCE!B:B,0)+1)),
  VALUE(INDEX(SOURCE!B:B,MATCH(A282,SOURCE!B:B,0)+1)),
  "")</f>
        <v>271</v>
      </c>
      <c r="D282" s="5" t="str">
        <f>IF(A282&lt;&gt;INT(A282),B282,
IF(A282&lt;0,VLOOKUP(A282,lookups!A$1:B$25,2,0),
IF(ISNA(B282),"",
IF(OR(ISBLANK(A282),ISNA(B282),B282=0),
"",
"#define "&amp;
VLOOKUP(A282,SOURCE!B:S,15,0)&amp;IF(lookups!$N$2-LEN(VLOOKUP(A282,SOURCE!B:S,15,0))&gt;=0,REPT(" ",lookups!$N$2-LEN(VLOOKUP(A282,SOURCE!B:S,15,0))),"")&amp;
TEXT(A282,"???0")&amp;IF(VLOOKUP(A282,SOURCE!B:S,16,0)="","","   "&amp;VLOOKUP(A282,SOURCE!B:S,16,0)
))))
)</f>
        <v>#define ITM_FZUStoML                 270</v>
      </c>
    </row>
    <row r="283" spans="1:4">
      <c r="A283">
        <f t="shared" si="7"/>
        <v>271</v>
      </c>
      <c r="B283" t="str">
        <f>VLOOKUP(A283,SOURCE!B:S,15,0)</f>
        <v>ITM_0271</v>
      </c>
      <c r="C283">
        <f>IF(
ISNUMBER(INDEX(SOURCE!B:B,MATCH(A283,SOURCE!B:B,0)+1)),
  VALUE(INDEX(SOURCE!B:B,MATCH(A283,SOURCE!B:B,0)+1)),
  "")</f>
        <v>272</v>
      </c>
      <c r="D283" s="5" t="str">
        <f>IF(A283&lt;&gt;INT(A283),B283,
IF(A283&lt;0,VLOOKUP(A283,lookups!A$1:B$25,2,0),
IF(ISNA(B283),"",
IF(OR(ISBLANK(A283),ISNA(B283),B283=0),
"",
"#define "&amp;
VLOOKUP(A283,SOURCE!B:S,15,0)&amp;IF(lookups!$N$2-LEN(VLOOKUP(A283,SOURCE!B:S,15,0))&gt;=0,REPT(" ",lookups!$N$2-LEN(VLOOKUP(A283,SOURCE!B:S,15,0))),"")&amp;
TEXT(A283,"???0")&amp;IF(VLOOKUP(A283,SOURCE!B:S,16,0)="","","   "&amp;VLOOKUP(A283,SOURCE!B:S,16,0)
))))
)</f>
        <v>#define ITM_0271                     271</v>
      </c>
    </row>
    <row r="284" spans="1:4">
      <c r="A284">
        <f t="shared" si="7"/>
        <v>272</v>
      </c>
      <c r="B284" t="str">
        <f>VLOOKUP(A284,SOURCE!B:S,15,0)</f>
        <v>ITM_MLtoFZUS</v>
      </c>
      <c r="C284">
        <f>IF(
ISNUMBER(INDEX(SOURCE!B:B,MATCH(A284,SOURCE!B:B,0)+1)),
  VALUE(INDEX(SOURCE!B:B,MATCH(A284,SOURCE!B:B,0)+1)),
  "")</f>
        <v>273</v>
      </c>
      <c r="D284" s="5" t="str">
        <f>IF(A284&lt;&gt;INT(A284),B284,
IF(A284&lt;0,VLOOKUP(A284,lookups!A$1:B$25,2,0),
IF(ISNA(B284),"",
IF(OR(ISBLANK(A284),ISNA(B284),B284=0),
"",
"#define "&amp;
VLOOKUP(A284,SOURCE!B:S,15,0)&amp;IF(lookups!$N$2-LEN(VLOOKUP(A284,SOURCE!B:S,15,0))&gt;=0,REPT(" ",lookups!$N$2-LEN(VLOOKUP(A284,SOURCE!B:S,15,0))),"")&amp;
TEXT(A284,"???0")&amp;IF(VLOOKUP(A284,SOURCE!B:S,16,0)="","","   "&amp;VLOOKUP(A284,SOURCE!B:S,16,0)
))))
)</f>
        <v>#define ITM_MLtoFZUS                 272</v>
      </c>
    </row>
    <row r="285" spans="1:4">
      <c r="A285">
        <f t="shared" si="7"/>
        <v>273</v>
      </c>
      <c r="B285" t="str">
        <f>VLOOKUP(A285,SOURCE!B:S,15,0)</f>
        <v>ITM_0273</v>
      </c>
      <c r="C285">
        <f>IF(
ISNUMBER(INDEX(SOURCE!B:B,MATCH(A285,SOURCE!B:B,0)+1)),
  VALUE(INDEX(SOURCE!B:B,MATCH(A285,SOURCE!B:B,0)+1)),
  "")</f>
        <v>274</v>
      </c>
      <c r="D285" s="5" t="str">
        <f>IF(A285&lt;&gt;INT(A285),B285,
IF(A285&lt;0,VLOOKUP(A285,lookups!A$1:B$25,2,0),
IF(ISNA(B285),"",
IF(OR(ISBLANK(A285),ISNA(B285),B285=0),
"",
"#define "&amp;
VLOOKUP(A285,SOURCE!B:S,15,0)&amp;IF(lookups!$N$2-LEN(VLOOKUP(A285,SOURCE!B:S,15,0))&gt;=0,REPT(" ",lookups!$N$2-LEN(VLOOKUP(A285,SOURCE!B:S,15,0))),"")&amp;
TEXT(A285,"???0")&amp;IF(VLOOKUP(A285,SOURCE!B:S,16,0)="","","   "&amp;VLOOKUP(A285,SOURCE!B:S,16,0)
))))
)</f>
        <v>#define ITM_0273                     273</v>
      </c>
    </row>
    <row r="286" spans="1:4">
      <c r="A286">
        <f t="shared" si="7"/>
        <v>274</v>
      </c>
      <c r="B286" t="str">
        <f>VLOOKUP(A286,SOURCE!B:S,15,0)</f>
        <v>ITM_GLUKtoL</v>
      </c>
      <c r="C286">
        <f>IF(
ISNUMBER(INDEX(SOURCE!B:B,MATCH(A286,SOURCE!B:B,0)+1)),
  VALUE(INDEX(SOURCE!B:B,MATCH(A286,SOURCE!B:B,0)+1)),
  "")</f>
        <v>275</v>
      </c>
      <c r="D286" s="5" t="str">
        <f>IF(A286&lt;&gt;INT(A286),B286,
IF(A286&lt;0,VLOOKUP(A286,lookups!A$1:B$25,2,0),
IF(ISNA(B286),"",
IF(OR(ISBLANK(A286),ISNA(B286),B286=0),
"",
"#define "&amp;
VLOOKUP(A286,SOURCE!B:S,15,0)&amp;IF(lookups!$N$2-LEN(VLOOKUP(A286,SOURCE!B:S,15,0))&gt;=0,REPT(" ",lookups!$N$2-LEN(VLOOKUP(A286,SOURCE!B:S,15,0))),"")&amp;
TEXT(A286,"???0")&amp;IF(VLOOKUP(A286,SOURCE!B:S,16,0)="","","   "&amp;VLOOKUP(A286,SOURCE!B:S,16,0)
))))
)</f>
        <v>#define ITM_GLUKtoL                  274</v>
      </c>
    </row>
    <row r="287" spans="1:4">
      <c r="A287">
        <f t="shared" si="7"/>
        <v>275</v>
      </c>
      <c r="B287" t="str">
        <f>VLOOKUP(A287,SOURCE!B:S,15,0)</f>
        <v>ITM_LtoGLUK</v>
      </c>
      <c r="C287">
        <f>IF(
ISNUMBER(INDEX(SOURCE!B:B,MATCH(A287,SOURCE!B:B,0)+1)),
  VALUE(INDEX(SOURCE!B:B,MATCH(A287,SOURCE!B:B,0)+1)),
  "")</f>
        <v>276</v>
      </c>
      <c r="D287" s="5" t="str">
        <f>IF(A287&lt;&gt;INT(A287),B287,
IF(A287&lt;0,VLOOKUP(A287,lookups!A$1:B$25,2,0),
IF(ISNA(B287),"",
IF(OR(ISBLANK(A287),ISNA(B287),B287=0),
"",
"#define "&amp;
VLOOKUP(A287,SOURCE!B:S,15,0)&amp;IF(lookups!$N$2-LEN(VLOOKUP(A287,SOURCE!B:S,15,0))&gt;=0,REPT(" ",lookups!$N$2-LEN(VLOOKUP(A287,SOURCE!B:S,15,0))),"")&amp;
TEXT(A287,"???0")&amp;IF(VLOOKUP(A287,SOURCE!B:S,16,0)="","","   "&amp;VLOOKUP(A287,SOURCE!B:S,16,0)
))))
)</f>
        <v>#define ITM_LtoGLUK                  275</v>
      </c>
    </row>
    <row r="288" spans="1:4">
      <c r="A288">
        <f t="shared" si="7"/>
        <v>276</v>
      </c>
      <c r="B288" t="str">
        <f>VLOOKUP(A288,SOURCE!B:S,15,0)</f>
        <v>ITM_GLUStoL</v>
      </c>
      <c r="C288">
        <f>IF(
ISNUMBER(INDEX(SOURCE!B:B,MATCH(A288,SOURCE!B:B,0)+1)),
  VALUE(INDEX(SOURCE!B:B,MATCH(A288,SOURCE!B:B,0)+1)),
  "")</f>
        <v>277</v>
      </c>
      <c r="D288" s="5" t="str">
        <f>IF(A288&lt;&gt;INT(A288),B288,
IF(A288&lt;0,VLOOKUP(A288,lookups!A$1:B$25,2,0),
IF(ISNA(B288),"",
IF(OR(ISBLANK(A288),ISNA(B288),B288=0),
"",
"#define "&amp;
VLOOKUP(A288,SOURCE!B:S,15,0)&amp;IF(lookups!$N$2-LEN(VLOOKUP(A288,SOURCE!B:S,15,0))&gt;=0,REPT(" ",lookups!$N$2-LEN(VLOOKUP(A288,SOURCE!B:S,15,0))),"")&amp;
TEXT(A288,"???0")&amp;IF(VLOOKUP(A288,SOURCE!B:S,16,0)="","","   "&amp;VLOOKUP(A288,SOURCE!B:S,16,0)
))))
)</f>
        <v>#define ITM_GLUStoL                  276</v>
      </c>
    </row>
    <row r="289" spans="1:4">
      <c r="A289">
        <f t="shared" si="7"/>
        <v>277</v>
      </c>
      <c r="B289" t="str">
        <f>VLOOKUP(A289,SOURCE!B:S,15,0)</f>
        <v>ITM_LtoGLUS</v>
      </c>
      <c r="C289">
        <f>IF(
ISNUMBER(INDEX(SOURCE!B:B,MATCH(A289,SOURCE!B:B,0)+1)),
  VALUE(INDEX(SOURCE!B:B,MATCH(A289,SOURCE!B:B,0)+1)),
  "")</f>
        <v>278</v>
      </c>
      <c r="D289" s="5" t="str">
        <f>IF(A289&lt;&gt;INT(A289),B289,
IF(A289&lt;0,VLOOKUP(A289,lookups!A$1:B$25,2,0),
IF(ISNA(B289),"",
IF(OR(ISBLANK(A289),ISNA(B289),B289=0),
"",
"#define "&amp;
VLOOKUP(A289,SOURCE!B:S,15,0)&amp;IF(lookups!$N$2-LEN(VLOOKUP(A289,SOURCE!B:S,15,0))&gt;=0,REPT(" ",lookups!$N$2-LEN(VLOOKUP(A289,SOURCE!B:S,15,0))),"")&amp;
TEXT(A289,"???0")&amp;IF(VLOOKUP(A289,SOURCE!B:S,16,0)="","","   "&amp;VLOOKUP(A289,SOURCE!B:S,16,0)
))))
)</f>
        <v>#define ITM_LtoGLUS                  277</v>
      </c>
    </row>
    <row r="290" spans="1:4">
      <c r="A290">
        <f t="shared" si="7"/>
        <v>278</v>
      </c>
      <c r="B290" t="str">
        <f>VLOOKUP(A290,SOURCE!B:S,15,0)</f>
        <v>ITM_HPEtoW</v>
      </c>
      <c r="C290">
        <f>IF(
ISNUMBER(INDEX(SOURCE!B:B,MATCH(A290,SOURCE!B:B,0)+1)),
  VALUE(INDEX(SOURCE!B:B,MATCH(A290,SOURCE!B:B,0)+1)),
  "")</f>
        <v>279</v>
      </c>
      <c r="D290" s="5" t="str">
        <f>IF(A290&lt;&gt;INT(A290),B290,
IF(A290&lt;0,VLOOKUP(A290,lookups!A$1:B$25,2,0),
IF(ISNA(B290),"",
IF(OR(ISBLANK(A290),ISNA(B290),B290=0),
"",
"#define "&amp;
VLOOKUP(A290,SOURCE!B:S,15,0)&amp;IF(lookups!$N$2-LEN(VLOOKUP(A290,SOURCE!B:S,15,0))&gt;=0,REPT(" ",lookups!$N$2-LEN(VLOOKUP(A290,SOURCE!B:S,15,0))),"")&amp;
TEXT(A290,"???0")&amp;IF(VLOOKUP(A290,SOURCE!B:S,16,0)="","","   "&amp;VLOOKUP(A290,SOURCE!B:S,16,0)
))))
)</f>
        <v>#define ITM_HPEtoW                   278</v>
      </c>
    </row>
    <row r="291" spans="1:4">
      <c r="A291">
        <f t="shared" si="7"/>
        <v>279</v>
      </c>
      <c r="B291" t="str">
        <f>VLOOKUP(A291,SOURCE!B:S,15,0)</f>
        <v>ITM_WtoHPE</v>
      </c>
      <c r="C291">
        <f>IF(
ISNUMBER(INDEX(SOURCE!B:B,MATCH(A291,SOURCE!B:B,0)+1)),
  VALUE(INDEX(SOURCE!B:B,MATCH(A291,SOURCE!B:B,0)+1)),
  "")</f>
        <v>280</v>
      </c>
      <c r="D291" s="5" t="str">
        <f>IF(A291&lt;&gt;INT(A291),B291,
IF(A291&lt;0,VLOOKUP(A291,lookups!A$1:B$25,2,0),
IF(ISNA(B291),"",
IF(OR(ISBLANK(A291),ISNA(B291),B291=0),
"",
"#define "&amp;
VLOOKUP(A291,SOURCE!B:S,15,0)&amp;IF(lookups!$N$2-LEN(VLOOKUP(A291,SOURCE!B:S,15,0))&gt;=0,REPT(" ",lookups!$N$2-LEN(VLOOKUP(A291,SOURCE!B:S,15,0))),"")&amp;
TEXT(A291,"???0")&amp;IF(VLOOKUP(A291,SOURCE!B:S,16,0)="","","   "&amp;VLOOKUP(A291,SOURCE!B:S,16,0)
))))
)</f>
        <v>#define ITM_WtoHPE                   279</v>
      </c>
    </row>
    <row r="292" spans="1:4">
      <c r="A292">
        <f t="shared" si="7"/>
        <v>280</v>
      </c>
      <c r="B292" t="str">
        <f>VLOOKUP(A292,SOURCE!B:S,15,0)</f>
        <v>ITM_HPMtoW</v>
      </c>
      <c r="C292">
        <f>IF(
ISNUMBER(INDEX(SOURCE!B:B,MATCH(A292,SOURCE!B:B,0)+1)),
  VALUE(INDEX(SOURCE!B:B,MATCH(A292,SOURCE!B:B,0)+1)),
  "")</f>
        <v>281</v>
      </c>
      <c r="D292" s="5" t="str">
        <f>IF(A292&lt;&gt;INT(A292),B292,
IF(A292&lt;0,VLOOKUP(A292,lookups!A$1:B$25,2,0),
IF(ISNA(B292),"",
IF(OR(ISBLANK(A292),ISNA(B292),B292=0),
"",
"#define "&amp;
VLOOKUP(A292,SOURCE!B:S,15,0)&amp;IF(lookups!$N$2-LEN(VLOOKUP(A292,SOURCE!B:S,15,0))&gt;=0,REPT(" ",lookups!$N$2-LEN(VLOOKUP(A292,SOURCE!B:S,15,0))),"")&amp;
TEXT(A292,"???0")&amp;IF(VLOOKUP(A292,SOURCE!B:S,16,0)="","","   "&amp;VLOOKUP(A292,SOURCE!B:S,16,0)
))))
)</f>
        <v>#define ITM_HPMtoW                   280</v>
      </c>
    </row>
    <row r="293" spans="1:4">
      <c r="A293">
        <f t="shared" si="7"/>
        <v>281</v>
      </c>
      <c r="B293" t="str">
        <f>VLOOKUP(A293,SOURCE!B:S,15,0)</f>
        <v>ITM_WtoHPM</v>
      </c>
      <c r="C293">
        <f>IF(
ISNUMBER(INDEX(SOURCE!B:B,MATCH(A293,SOURCE!B:B,0)+1)),
  VALUE(INDEX(SOURCE!B:B,MATCH(A293,SOURCE!B:B,0)+1)),
  "")</f>
        <v>282</v>
      </c>
      <c r="D293" s="5" t="str">
        <f>IF(A293&lt;&gt;INT(A293),B293,
IF(A293&lt;0,VLOOKUP(A293,lookups!A$1:B$25,2,0),
IF(ISNA(B293),"",
IF(OR(ISBLANK(A293),ISNA(B293),B293=0),
"",
"#define "&amp;
VLOOKUP(A293,SOURCE!B:S,15,0)&amp;IF(lookups!$N$2-LEN(VLOOKUP(A293,SOURCE!B:S,15,0))&gt;=0,REPT(" ",lookups!$N$2-LEN(VLOOKUP(A293,SOURCE!B:S,15,0))),"")&amp;
TEXT(A293,"???0")&amp;IF(VLOOKUP(A293,SOURCE!B:S,16,0)="","","   "&amp;VLOOKUP(A293,SOURCE!B:S,16,0)
))))
)</f>
        <v>#define ITM_WtoHPM                   281</v>
      </c>
    </row>
    <row r="294" spans="1:4">
      <c r="A294">
        <f t="shared" si="7"/>
        <v>282</v>
      </c>
      <c r="B294" t="str">
        <f>VLOOKUP(A294,SOURCE!B:S,15,0)</f>
        <v>ITM_HPUKtoW</v>
      </c>
      <c r="C294">
        <f>IF(
ISNUMBER(INDEX(SOURCE!B:B,MATCH(A294,SOURCE!B:B,0)+1)),
  VALUE(INDEX(SOURCE!B:B,MATCH(A294,SOURCE!B:B,0)+1)),
  "")</f>
        <v>283</v>
      </c>
      <c r="D294" s="5" t="str">
        <f>IF(A294&lt;&gt;INT(A294),B294,
IF(A294&lt;0,VLOOKUP(A294,lookups!A$1:B$25,2,0),
IF(ISNA(B294),"",
IF(OR(ISBLANK(A294),ISNA(B294),B294=0),
"",
"#define "&amp;
VLOOKUP(A294,SOURCE!B:S,15,0)&amp;IF(lookups!$N$2-LEN(VLOOKUP(A294,SOURCE!B:S,15,0))&gt;=0,REPT(" ",lookups!$N$2-LEN(VLOOKUP(A294,SOURCE!B:S,15,0))),"")&amp;
TEXT(A294,"???0")&amp;IF(VLOOKUP(A294,SOURCE!B:S,16,0)="","","   "&amp;VLOOKUP(A294,SOURCE!B:S,16,0)
))))
)</f>
        <v>#define ITM_HPUKtoW                  282</v>
      </c>
    </row>
    <row r="295" spans="1:4">
      <c r="A295">
        <f t="shared" si="7"/>
        <v>283</v>
      </c>
      <c r="B295" t="str">
        <f>VLOOKUP(A295,SOURCE!B:S,15,0)</f>
        <v>ITM_WtoHPUK</v>
      </c>
      <c r="C295">
        <f>IF(
ISNUMBER(INDEX(SOURCE!B:B,MATCH(A295,SOURCE!B:B,0)+1)),
  VALUE(INDEX(SOURCE!B:B,MATCH(A295,SOURCE!B:B,0)+1)),
  "")</f>
        <v>284</v>
      </c>
      <c r="D295" s="5" t="str">
        <f>IF(A295&lt;&gt;INT(A295),B295,
IF(A295&lt;0,VLOOKUP(A295,lookups!A$1:B$25,2,0),
IF(ISNA(B295),"",
IF(OR(ISBLANK(A295),ISNA(B295),B295=0),
"",
"#define "&amp;
VLOOKUP(A295,SOURCE!B:S,15,0)&amp;IF(lookups!$N$2-LEN(VLOOKUP(A295,SOURCE!B:S,15,0))&gt;=0,REPT(" ",lookups!$N$2-LEN(VLOOKUP(A295,SOURCE!B:S,15,0))),"")&amp;
TEXT(A295,"???0")&amp;IF(VLOOKUP(A295,SOURCE!B:S,16,0)="","","   "&amp;VLOOKUP(A295,SOURCE!B:S,16,0)
))))
)</f>
        <v>#define ITM_WtoHPUK                  283</v>
      </c>
    </row>
    <row r="296" spans="1:4">
      <c r="A296">
        <f t="shared" si="7"/>
        <v>284</v>
      </c>
      <c r="B296" t="str">
        <f>VLOOKUP(A296,SOURCE!B:S,15,0)</f>
        <v xml:space="preserve">ITM_INCHHGtoPA </v>
      </c>
      <c r="C296">
        <f>IF(
ISNUMBER(INDEX(SOURCE!B:B,MATCH(A296,SOURCE!B:B,0)+1)),
  VALUE(INDEX(SOURCE!B:B,MATCH(A296,SOURCE!B:B,0)+1)),
  "")</f>
        <v>285</v>
      </c>
      <c r="D296" s="5" t="str">
        <f>IF(A296&lt;&gt;INT(A296),B296,
IF(A296&lt;0,VLOOKUP(A296,lookups!A$1:B$25,2,0),
IF(ISNA(B296),"",
IF(OR(ISBLANK(A296),ISNA(B296),B296=0),
"",
"#define "&amp;
VLOOKUP(A296,SOURCE!B:S,15,0)&amp;IF(lookups!$N$2-LEN(VLOOKUP(A296,SOURCE!B:S,15,0))&gt;=0,REPT(" ",lookups!$N$2-LEN(VLOOKUP(A296,SOURCE!B:S,15,0))),"")&amp;
TEXT(A296,"???0")&amp;IF(VLOOKUP(A296,SOURCE!B:S,16,0)="","","   "&amp;VLOOKUP(A296,SOURCE!B:S,16,0)
))))
)</f>
        <v>#define ITM_INCHHGtoPA               284</v>
      </c>
    </row>
    <row r="297" spans="1:4">
      <c r="A297">
        <f t="shared" si="7"/>
        <v>285</v>
      </c>
      <c r="B297" t="str">
        <f>VLOOKUP(A297,SOURCE!B:S,15,0)</f>
        <v>ITM_0285</v>
      </c>
      <c r="C297">
        <f>IF(
ISNUMBER(INDEX(SOURCE!B:B,MATCH(A297,SOURCE!B:B,0)+1)),
  VALUE(INDEX(SOURCE!B:B,MATCH(A297,SOURCE!B:B,0)+1)),
  "")</f>
        <v>286</v>
      </c>
      <c r="D297" s="5" t="str">
        <f>IF(A297&lt;&gt;INT(A297),B297,
IF(A297&lt;0,VLOOKUP(A297,lookups!A$1:B$25,2,0),
IF(ISNA(B297),"",
IF(OR(ISBLANK(A297),ISNA(B297),B297=0),
"",
"#define "&amp;
VLOOKUP(A297,SOURCE!B:S,15,0)&amp;IF(lookups!$N$2-LEN(VLOOKUP(A297,SOURCE!B:S,15,0))&gt;=0,REPT(" ",lookups!$N$2-LEN(VLOOKUP(A297,SOURCE!B:S,15,0))),"")&amp;
TEXT(A297,"???0")&amp;IF(VLOOKUP(A297,SOURCE!B:S,16,0)="","","   "&amp;VLOOKUP(A297,SOURCE!B:S,16,0)
))))
)</f>
        <v>#define ITM_0285                     285</v>
      </c>
    </row>
    <row r="298" spans="1:4">
      <c r="A298">
        <f t="shared" si="7"/>
        <v>286</v>
      </c>
      <c r="B298" t="str">
        <f>VLOOKUP(A298,SOURCE!B:S,15,0)</f>
        <v xml:space="preserve">ITM_PAtoINCHHG </v>
      </c>
      <c r="C298">
        <f>IF(
ISNUMBER(INDEX(SOURCE!B:B,MATCH(A298,SOURCE!B:B,0)+1)),
  VALUE(INDEX(SOURCE!B:B,MATCH(A298,SOURCE!B:B,0)+1)),
  "")</f>
        <v>287</v>
      </c>
      <c r="D298" s="5" t="str">
        <f>IF(A298&lt;&gt;INT(A298),B298,
IF(A298&lt;0,VLOOKUP(A298,lookups!A$1:B$25,2,0),
IF(ISNA(B298),"",
IF(OR(ISBLANK(A298),ISNA(B298),B298=0),
"",
"#define "&amp;
VLOOKUP(A298,SOURCE!B:S,15,0)&amp;IF(lookups!$N$2-LEN(VLOOKUP(A298,SOURCE!B:S,15,0))&gt;=0,REPT(" ",lookups!$N$2-LEN(VLOOKUP(A298,SOURCE!B:S,15,0))),"")&amp;
TEXT(A298,"???0")&amp;IF(VLOOKUP(A298,SOURCE!B:S,16,0)="","","   "&amp;VLOOKUP(A298,SOURCE!B:S,16,0)
))))
)</f>
        <v>#define ITM_PAtoINCHHG               286</v>
      </c>
    </row>
    <row r="299" spans="1:4">
      <c r="A299">
        <f t="shared" si="7"/>
        <v>287</v>
      </c>
      <c r="B299" t="str">
        <f>VLOOKUP(A299,SOURCE!B:S,15,0)</f>
        <v>ITM_0287</v>
      </c>
      <c r="C299">
        <f>IF(
ISNUMBER(INDEX(SOURCE!B:B,MATCH(A299,SOURCE!B:B,0)+1)),
  VALUE(INDEX(SOURCE!B:B,MATCH(A299,SOURCE!B:B,0)+1)),
  "")</f>
        <v>288</v>
      </c>
      <c r="D299" s="5" t="str">
        <f>IF(A299&lt;&gt;INT(A299),B299,
IF(A299&lt;0,VLOOKUP(A299,lookups!A$1:B$25,2,0),
IF(ISNA(B299),"",
IF(OR(ISBLANK(A299),ISNA(B299),B299=0),
"",
"#define "&amp;
VLOOKUP(A299,SOURCE!B:S,15,0)&amp;IF(lookups!$N$2-LEN(VLOOKUP(A299,SOURCE!B:S,15,0))&gt;=0,REPT(" ",lookups!$N$2-LEN(VLOOKUP(A299,SOURCE!B:S,15,0))),"")&amp;
TEXT(A299,"???0")&amp;IF(VLOOKUP(A299,SOURCE!B:S,16,0)="","","   "&amp;VLOOKUP(A299,SOURCE!B:S,16,0)
))))
)</f>
        <v>#define ITM_0287                     287</v>
      </c>
    </row>
    <row r="300" spans="1:4">
      <c r="A300">
        <f t="shared" si="7"/>
        <v>288</v>
      </c>
      <c r="B300" t="str">
        <f>VLOOKUP(A300,SOURCE!B:S,15,0)</f>
        <v>ITM_INCHtoMM</v>
      </c>
      <c r="C300">
        <f>IF(
ISNUMBER(INDEX(SOURCE!B:B,MATCH(A300,SOURCE!B:B,0)+1)),
  VALUE(INDEX(SOURCE!B:B,MATCH(A300,SOURCE!B:B,0)+1)),
  "")</f>
        <v>289</v>
      </c>
      <c r="D300" s="5" t="str">
        <f>IF(A300&lt;&gt;INT(A300),B300,
IF(A300&lt;0,VLOOKUP(A300,lookups!A$1:B$25,2,0),
IF(ISNA(B300),"",
IF(OR(ISBLANK(A300),ISNA(B300),B300=0),
"",
"#define "&amp;
VLOOKUP(A300,SOURCE!B:S,15,0)&amp;IF(lookups!$N$2-LEN(VLOOKUP(A300,SOURCE!B:S,15,0))&gt;=0,REPT(" ",lookups!$N$2-LEN(VLOOKUP(A300,SOURCE!B:S,15,0))),"")&amp;
TEXT(A300,"???0")&amp;IF(VLOOKUP(A300,SOURCE!B:S,16,0)="","","   "&amp;VLOOKUP(A300,SOURCE!B:S,16,0)
))))
)</f>
        <v>#define ITM_INCHtoMM                 288</v>
      </c>
    </row>
    <row r="301" spans="1:4">
      <c r="A301">
        <f t="shared" si="7"/>
        <v>289</v>
      </c>
      <c r="B301" t="str">
        <f>VLOOKUP(A301,SOURCE!B:S,15,0)</f>
        <v>ITM_MMtoINCH</v>
      </c>
      <c r="C301">
        <f>IF(
ISNUMBER(INDEX(SOURCE!B:B,MATCH(A301,SOURCE!B:B,0)+1)),
  VALUE(INDEX(SOURCE!B:B,MATCH(A301,SOURCE!B:B,0)+1)),
  "")</f>
        <v>290</v>
      </c>
      <c r="D301" s="5" t="str">
        <f>IF(A301&lt;&gt;INT(A301),B301,
IF(A301&lt;0,VLOOKUP(A301,lookups!A$1:B$25,2,0),
IF(ISNA(B301),"",
IF(OR(ISBLANK(A301),ISNA(B301),B301=0),
"",
"#define "&amp;
VLOOKUP(A301,SOURCE!B:S,15,0)&amp;IF(lookups!$N$2-LEN(VLOOKUP(A301,SOURCE!B:S,15,0))&gt;=0,REPT(" ",lookups!$N$2-LEN(VLOOKUP(A301,SOURCE!B:S,15,0))),"")&amp;
TEXT(A301,"???0")&amp;IF(VLOOKUP(A301,SOURCE!B:S,16,0)="","","   "&amp;VLOOKUP(A301,SOURCE!B:S,16,0)
))))
)</f>
        <v>#define ITM_MMtoINCH                 289</v>
      </c>
    </row>
    <row r="302" spans="1:4">
      <c r="A302">
        <f t="shared" si="7"/>
        <v>290</v>
      </c>
      <c r="B302" t="str">
        <f>VLOOKUP(A302,SOURCE!B:S,15,0)</f>
        <v>ITM_WHtoJ</v>
      </c>
      <c r="C302">
        <f>IF(
ISNUMBER(INDEX(SOURCE!B:B,MATCH(A302,SOURCE!B:B,0)+1)),
  VALUE(INDEX(SOURCE!B:B,MATCH(A302,SOURCE!B:B,0)+1)),
  "")</f>
        <v>291</v>
      </c>
      <c r="D302" s="5" t="str">
        <f>IF(A302&lt;&gt;INT(A302),B302,
IF(A302&lt;0,VLOOKUP(A302,lookups!A$1:B$25,2,0),
IF(ISNA(B302),"",
IF(OR(ISBLANK(A302),ISNA(B302),B302=0),
"",
"#define "&amp;
VLOOKUP(A302,SOURCE!B:S,15,0)&amp;IF(lookups!$N$2-LEN(VLOOKUP(A302,SOURCE!B:S,15,0))&gt;=0,REPT(" ",lookups!$N$2-LEN(VLOOKUP(A302,SOURCE!B:S,15,0))),"")&amp;
TEXT(A302,"???0")&amp;IF(VLOOKUP(A302,SOURCE!B:S,16,0)="","","   "&amp;VLOOKUP(A302,SOURCE!B:S,16,0)
))))
)</f>
        <v>#define ITM_WHtoJ                    290</v>
      </c>
    </row>
    <row r="303" spans="1:4">
      <c r="A303">
        <f t="shared" si="7"/>
        <v>291</v>
      </c>
      <c r="B303" t="str">
        <f>VLOOKUP(A303,SOURCE!B:S,15,0)</f>
        <v>ITM_JtoWH</v>
      </c>
      <c r="C303">
        <f>IF(
ISNUMBER(INDEX(SOURCE!B:B,MATCH(A303,SOURCE!B:B,0)+1)),
  VALUE(INDEX(SOURCE!B:B,MATCH(A303,SOURCE!B:B,0)+1)),
  "")</f>
        <v>292</v>
      </c>
      <c r="D303" s="5" t="str">
        <f>IF(A303&lt;&gt;INT(A303),B303,
IF(A303&lt;0,VLOOKUP(A303,lookups!A$1:B$25,2,0),
IF(ISNA(B303),"",
IF(OR(ISBLANK(A303),ISNA(B303),B303=0),
"",
"#define "&amp;
VLOOKUP(A303,SOURCE!B:S,15,0)&amp;IF(lookups!$N$2-LEN(VLOOKUP(A303,SOURCE!B:S,15,0))&gt;=0,REPT(" ",lookups!$N$2-LEN(VLOOKUP(A303,SOURCE!B:S,15,0))),"")&amp;
TEXT(A303,"???0")&amp;IF(VLOOKUP(A303,SOURCE!B:S,16,0)="","","   "&amp;VLOOKUP(A303,SOURCE!B:S,16,0)
))))
)</f>
        <v>#define ITM_JtoWH                    291</v>
      </c>
    </row>
    <row r="304" spans="1:4">
      <c r="A304">
        <f t="shared" si="7"/>
        <v>292</v>
      </c>
      <c r="B304" t="str">
        <f>VLOOKUP(A304,SOURCE!B:S,15,0)</f>
        <v>ITM_KGtoLBS</v>
      </c>
      <c r="C304">
        <f>IF(
ISNUMBER(INDEX(SOURCE!B:B,MATCH(A304,SOURCE!B:B,0)+1)),
  VALUE(INDEX(SOURCE!B:B,MATCH(A304,SOURCE!B:B,0)+1)),
  "")</f>
        <v>293</v>
      </c>
      <c r="D304" s="5" t="str">
        <f>IF(A304&lt;&gt;INT(A304),B304,
IF(A304&lt;0,VLOOKUP(A304,lookups!A$1:B$25,2,0),
IF(ISNA(B304),"",
IF(OR(ISBLANK(A304),ISNA(B304),B304=0),
"",
"#define "&amp;
VLOOKUP(A304,SOURCE!B:S,15,0)&amp;IF(lookups!$N$2-LEN(VLOOKUP(A304,SOURCE!B:S,15,0))&gt;=0,REPT(" ",lookups!$N$2-LEN(VLOOKUP(A304,SOURCE!B:S,15,0))),"")&amp;
TEXT(A304,"???0")&amp;IF(VLOOKUP(A304,SOURCE!B:S,16,0)="","","   "&amp;VLOOKUP(A304,SOURCE!B:S,16,0)
))))
)</f>
        <v>#define ITM_KGtoLBS                  292</v>
      </c>
    </row>
    <row r="305" spans="1:4">
      <c r="A305">
        <f t="shared" si="7"/>
        <v>293</v>
      </c>
      <c r="B305" t="str">
        <f>VLOOKUP(A305,SOURCE!B:S,15,0)</f>
        <v>ITM_LBStoKG</v>
      </c>
      <c r="C305">
        <f>IF(
ISNUMBER(INDEX(SOURCE!B:B,MATCH(A305,SOURCE!B:B,0)+1)),
  VALUE(INDEX(SOURCE!B:B,MATCH(A305,SOURCE!B:B,0)+1)),
  "")</f>
        <v>294</v>
      </c>
      <c r="D305" s="5" t="str">
        <f>IF(A305&lt;&gt;INT(A305),B305,
IF(A305&lt;0,VLOOKUP(A305,lookups!A$1:B$25,2,0),
IF(ISNA(B305),"",
IF(OR(ISBLANK(A305),ISNA(B305),B305=0),
"",
"#define "&amp;
VLOOKUP(A305,SOURCE!B:S,15,0)&amp;IF(lookups!$N$2-LEN(VLOOKUP(A305,SOURCE!B:S,15,0))&gt;=0,REPT(" ",lookups!$N$2-LEN(VLOOKUP(A305,SOURCE!B:S,15,0))),"")&amp;
TEXT(A305,"???0")&amp;IF(VLOOKUP(A305,SOURCE!B:S,16,0)="","","   "&amp;VLOOKUP(A305,SOURCE!B:S,16,0)
))))
)</f>
        <v>#define ITM_LBStoKG                  293</v>
      </c>
    </row>
    <row r="306" spans="1:4">
      <c r="A306">
        <f t="shared" si="7"/>
        <v>294</v>
      </c>
      <c r="B306" t="str">
        <f>VLOOKUP(A306,SOURCE!B:S,15,0)</f>
        <v>ITM_GtoOZ</v>
      </c>
      <c r="C306">
        <f>IF(
ISNUMBER(INDEX(SOURCE!B:B,MATCH(A306,SOURCE!B:B,0)+1)),
  VALUE(INDEX(SOURCE!B:B,MATCH(A306,SOURCE!B:B,0)+1)),
  "")</f>
        <v>295</v>
      </c>
      <c r="D306" s="5" t="str">
        <f>IF(A306&lt;&gt;INT(A306),B306,
IF(A306&lt;0,VLOOKUP(A306,lookups!A$1:B$25,2,0),
IF(ISNA(B306),"",
IF(OR(ISBLANK(A306),ISNA(B306),B306=0),
"",
"#define "&amp;
VLOOKUP(A306,SOURCE!B:S,15,0)&amp;IF(lookups!$N$2-LEN(VLOOKUP(A306,SOURCE!B:S,15,0))&gt;=0,REPT(" ",lookups!$N$2-LEN(VLOOKUP(A306,SOURCE!B:S,15,0))),"")&amp;
TEXT(A306,"???0")&amp;IF(VLOOKUP(A306,SOURCE!B:S,16,0)="","","   "&amp;VLOOKUP(A306,SOURCE!B:S,16,0)
))))
)</f>
        <v>#define ITM_GtoOZ                    294</v>
      </c>
    </row>
    <row r="307" spans="1:4">
      <c r="A307">
        <f t="shared" si="7"/>
        <v>295</v>
      </c>
      <c r="B307" t="str">
        <f>VLOOKUP(A307,SOURCE!B:S,15,0)</f>
        <v>ITM_OZtoG</v>
      </c>
      <c r="C307">
        <f>IF(
ISNUMBER(INDEX(SOURCE!B:B,MATCH(A307,SOURCE!B:B,0)+1)),
  VALUE(INDEX(SOURCE!B:B,MATCH(A307,SOURCE!B:B,0)+1)),
  "")</f>
        <v>296</v>
      </c>
      <c r="D307" s="5" t="str">
        <f>IF(A307&lt;&gt;INT(A307),B307,
IF(A307&lt;0,VLOOKUP(A307,lookups!A$1:B$25,2,0),
IF(ISNA(B307),"",
IF(OR(ISBLANK(A307),ISNA(B307),B307=0),
"",
"#define "&amp;
VLOOKUP(A307,SOURCE!B:S,15,0)&amp;IF(lookups!$N$2-LEN(VLOOKUP(A307,SOURCE!B:S,15,0))&gt;=0,REPT(" ",lookups!$N$2-LEN(VLOOKUP(A307,SOURCE!B:S,15,0))),"")&amp;
TEXT(A307,"???0")&amp;IF(VLOOKUP(A307,SOURCE!B:S,16,0)="","","   "&amp;VLOOKUP(A307,SOURCE!B:S,16,0)
))))
)</f>
        <v>#define ITM_OZtoG                    295</v>
      </c>
    </row>
    <row r="308" spans="1:4">
      <c r="A308">
        <f t="shared" si="7"/>
        <v>296</v>
      </c>
      <c r="B308" t="str">
        <f>VLOOKUP(A308,SOURCE!B:S,15,0)</f>
        <v>ITM_KGtoSCW</v>
      </c>
      <c r="C308">
        <f>IF(
ISNUMBER(INDEX(SOURCE!B:B,MATCH(A308,SOURCE!B:B,0)+1)),
  VALUE(INDEX(SOURCE!B:B,MATCH(A308,SOURCE!B:B,0)+1)),
  "")</f>
        <v>297</v>
      </c>
      <c r="D308" s="5" t="str">
        <f>IF(A308&lt;&gt;INT(A308),B308,
IF(A308&lt;0,VLOOKUP(A308,lookups!A$1:B$25,2,0),
IF(ISNA(B308),"",
IF(OR(ISBLANK(A308),ISNA(B308),B308=0),
"",
"#define "&amp;
VLOOKUP(A308,SOURCE!B:S,15,0)&amp;IF(lookups!$N$2-LEN(VLOOKUP(A308,SOURCE!B:S,15,0))&gt;=0,REPT(" ",lookups!$N$2-LEN(VLOOKUP(A308,SOURCE!B:S,15,0))),"")&amp;
TEXT(A308,"???0")&amp;IF(VLOOKUP(A308,SOURCE!B:S,16,0)="","","   "&amp;VLOOKUP(A308,SOURCE!B:S,16,0)
))))
)</f>
        <v>#define ITM_KGtoSCW                  296</v>
      </c>
    </row>
    <row r="309" spans="1:4">
      <c r="A309">
        <f t="shared" si="7"/>
        <v>297</v>
      </c>
      <c r="B309" t="str">
        <f>VLOOKUP(A309,SOURCE!B:S,15,0)</f>
        <v>ITM_0297</v>
      </c>
      <c r="C309">
        <f>IF(
ISNUMBER(INDEX(SOURCE!B:B,MATCH(A309,SOURCE!B:B,0)+1)),
  VALUE(INDEX(SOURCE!B:B,MATCH(A309,SOURCE!B:B,0)+1)),
  "")</f>
        <v>298</v>
      </c>
      <c r="D309" s="5" t="str">
        <f>IF(A309&lt;&gt;INT(A309),B309,
IF(A309&lt;0,VLOOKUP(A309,lookups!A$1:B$25,2,0),
IF(ISNA(B309),"",
IF(OR(ISBLANK(A309),ISNA(B309),B309=0),
"",
"#define "&amp;
VLOOKUP(A309,SOURCE!B:S,15,0)&amp;IF(lookups!$N$2-LEN(VLOOKUP(A309,SOURCE!B:S,15,0))&gt;=0,REPT(" ",lookups!$N$2-LEN(VLOOKUP(A309,SOURCE!B:S,15,0))),"")&amp;
TEXT(A309,"???0")&amp;IF(VLOOKUP(A309,SOURCE!B:S,16,0)="","","   "&amp;VLOOKUP(A309,SOURCE!B:S,16,0)
))))
)</f>
        <v>#define ITM_0297                     297</v>
      </c>
    </row>
    <row r="310" spans="1:4">
      <c r="A310">
        <f t="shared" si="7"/>
        <v>298</v>
      </c>
      <c r="B310" t="str">
        <f>VLOOKUP(A310,SOURCE!B:S,15,0)</f>
        <v>ITM_SCWtoKG</v>
      </c>
      <c r="C310">
        <f>IF(
ISNUMBER(INDEX(SOURCE!B:B,MATCH(A310,SOURCE!B:B,0)+1)),
  VALUE(INDEX(SOURCE!B:B,MATCH(A310,SOURCE!B:B,0)+1)),
  "")</f>
        <v>299</v>
      </c>
      <c r="D310" s="5" t="str">
        <f>IF(A310&lt;&gt;INT(A310),B310,
IF(A310&lt;0,VLOOKUP(A310,lookups!A$1:B$25,2,0),
IF(ISNA(B310),"",
IF(OR(ISBLANK(A310),ISNA(B310),B310=0),
"",
"#define "&amp;
VLOOKUP(A310,SOURCE!B:S,15,0)&amp;IF(lookups!$N$2-LEN(VLOOKUP(A310,SOURCE!B:S,15,0))&gt;=0,REPT(" ",lookups!$N$2-LEN(VLOOKUP(A310,SOURCE!B:S,15,0))),"")&amp;
TEXT(A310,"???0")&amp;IF(VLOOKUP(A310,SOURCE!B:S,16,0)="","","   "&amp;VLOOKUP(A310,SOURCE!B:S,16,0)
))))
)</f>
        <v>#define ITM_SCWtoKG                  298</v>
      </c>
    </row>
    <row r="311" spans="1:4">
      <c r="A311">
        <f t="shared" si="7"/>
        <v>299</v>
      </c>
      <c r="B311" t="str">
        <f>VLOOKUP(A311,SOURCE!B:S,15,0)</f>
        <v>ITM_0299</v>
      </c>
      <c r="C311">
        <f>IF(
ISNUMBER(INDEX(SOURCE!B:B,MATCH(A311,SOURCE!B:B,0)+1)),
  VALUE(INDEX(SOURCE!B:B,MATCH(A311,SOURCE!B:B,0)+1)),
  "")</f>
        <v>300</v>
      </c>
      <c r="D311" s="5" t="str">
        <f>IF(A311&lt;&gt;INT(A311),B311,
IF(A311&lt;0,VLOOKUP(A311,lookups!A$1:B$25,2,0),
IF(ISNA(B311),"",
IF(OR(ISBLANK(A311),ISNA(B311),B311=0),
"",
"#define "&amp;
VLOOKUP(A311,SOURCE!B:S,15,0)&amp;IF(lookups!$N$2-LEN(VLOOKUP(A311,SOURCE!B:S,15,0))&gt;=0,REPT(" ",lookups!$N$2-LEN(VLOOKUP(A311,SOURCE!B:S,15,0))),"")&amp;
TEXT(A311,"???0")&amp;IF(VLOOKUP(A311,SOURCE!B:S,16,0)="","","   "&amp;VLOOKUP(A311,SOURCE!B:S,16,0)
))))
)</f>
        <v>#define ITM_0299                     299</v>
      </c>
    </row>
    <row r="312" spans="1:4">
      <c r="A312">
        <f t="shared" si="7"/>
        <v>300</v>
      </c>
      <c r="B312" t="str">
        <f>VLOOKUP(A312,SOURCE!B:S,15,0)</f>
        <v>ITM_KGtoSTO</v>
      </c>
      <c r="C312">
        <f>IF(
ISNUMBER(INDEX(SOURCE!B:B,MATCH(A312,SOURCE!B:B,0)+1)),
  VALUE(INDEX(SOURCE!B:B,MATCH(A312,SOURCE!B:B,0)+1)),
  "")</f>
        <v>301</v>
      </c>
      <c r="D312" s="5" t="str">
        <f>IF(A312&lt;&gt;INT(A312),B312,
IF(A312&lt;0,VLOOKUP(A312,lookups!A$1:B$25,2,0),
IF(ISNA(B312),"",
IF(OR(ISBLANK(A312),ISNA(B312),B312=0),
"",
"#define "&amp;
VLOOKUP(A312,SOURCE!B:S,15,0)&amp;IF(lookups!$N$2-LEN(VLOOKUP(A312,SOURCE!B:S,15,0))&gt;=0,REPT(" ",lookups!$N$2-LEN(VLOOKUP(A312,SOURCE!B:S,15,0))),"")&amp;
TEXT(A312,"???0")&amp;IF(VLOOKUP(A312,SOURCE!B:S,16,0)="","","   "&amp;VLOOKUP(A312,SOURCE!B:S,16,0)
))))
)</f>
        <v>#define ITM_KGtoSTO                  300</v>
      </c>
    </row>
    <row r="313" spans="1:4">
      <c r="A313">
        <f t="shared" si="7"/>
        <v>301</v>
      </c>
      <c r="B313" t="str">
        <f>VLOOKUP(A313,SOURCE!B:S,15,0)</f>
        <v>ITM_0301</v>
      </c>
      <c r="C313">
        <f>IF(
ISNUMBER(INDEX(SOURCE!B:B,MATCH(A313,SOURCE!B:B,0)+1)),
  VALUE(INDEX(SOURCE!B:B,MATCH(A313,SOURCE!B:B,0)+1)),
  "")</f>
        <v>302</v>
      </c>
      <c r="D313" s="5" t="str">
        <f>IF(A313&lt;&gt;INT(A313),B313,
IF(A313&lt;0,VLOOKUP(A313,lookups!A$1:B$25,2,0),
IF(ISNA(B313),"",
IF(OR(ISBLANK(A313),ISNA(B313),B313=0),
"",
"#define "&amp;
VLOOKUP(A313,SOURCE!B:S,15,0)&amp;IF(lookups!$N$2-LEN(VLOOKUP(A313,SOURCE!B:S,15,0))&gt;=0,REPT(" ",lookups!$N$2-LEN(VLOOKUP(A313,SOURCE!B:S,15,0))),"")&amp;
TEXT(A313,"???0")&amp;IF(VLOOKUP(A313,SOURCE!B:S,16,0)="","","   "&amp;VLOOKUP(A313,SOURCE!B:S,16,0)
))))
)</f>
        <v>#define ITM_0301                     301</v>
      </c>
    </row>
    <row r="314" spans="1:4">
      <c r="A314">
        <f t="shared" si="7"/>
        <v>302</v>
      </c>
      <c r="B314" t="str">
        <f>VLOOKUP(A314,SOURCE!B:S,15,0)</f>
        <v>ITM_STOtoKG</v>
      </c>
      <c r="C314">
        <f>IF(
ISNUMBER(INDEX(SOURCE!B:B,MATCH(A314,SOURCE!B:B,0)+1)),
  VALUE(INDEX(SOURCE!B:B,MATCH(A314,SOURCE!B:B,0)+1)),
  "")</f>
        <v>303</v>
      </c>
      <c r="D314" s="5" t="str">
        <f>IF(A314&lt;&gt;INT(A314),B314,
IF(A314&lt;0,VLOOKUP(A314,lookups!A$1:B$25,2,0),
IF(ISNA(B314),"",
IF(OR(ISBLANK(A314),ISNA(B314),B314=0),
"",
"#define "&amp;
VLOOKUP(A314,SOURCE!B:S,15,0)&amp;IF(lookups!$N$2-LEN(VLOOKUP(A314,SOURCE!B:S,15,0))&gt;=0,REPT(" ",lookups!$N$2-LEN(VLOOKUP(A314,SOURCE!B:S,15,0))),"")&amp;
TEXT(A314,"???0")&amp;IF(VLOOKUP(A314,SOURCE!B:S,16,0)="","","   "&amp;VLOOKUP(A314,SOURCE!B:S,16,0)
))))
)</f>
        <v>#define ITM_STOtoKG                  302</v>
      </c>
    </row>
    <row r="315" spans="1:4">
      <c r="A315">
        <f t="shared" si="7"/>
        <v>303</v>
      </c>
      <c r="B315" t="str">
        <f>VLOOKUP(A315,SOURCE!B:S,15,0)</f>
        <v>ITM_0303</v>
      </c>
      <c r="C315">
        <f>IF(
ISNUMBER(INDEX(SOURCE!B:B,MATCH(A315,SOURCE!B:B,0)+1)),
  VALUE(INDEX(SOURCE!B:B,MATCH(A315,SOURCE!B:B,0)+1)),
  "")</f>
        <v>304</v>
      </c>
      <c r="D315" s="5" t="str">
        <f>IF(A315&lt;&gt;INT(A315),B315,
IF(A315&lt;0,VLOOKUP(A315,lookups!A$1:B$25,2,0),
IF(ISNA(B315),"",
IF(OR(ISBLANK(A315),ISNA(B315),B315=0),
"",
"#define "&amp;
VLOOKUP(A315,SOURCE!B:S,15,0)&amp;IF(lookups!$N$2-LEN(VLOOKUP(A315,SOURCE!B:S,15,0))&gt;=0,REPT(" ",lookups!$N$2-LEN(VLOOKUP(A315,SOURCE!B:S,15,0))),"")&amp;
TEXT(A315,"???0")&amp;IF(VLOOKUP(A315,SOURCE!B:S,16,0)="","","   "&amp;VLOOKUP(A315,SOURCE!B:S,16,0)
))))
)</f>
        <v>#define ITM_0303                     303</v>
      </c>
    </row>
    <row r="316" spans="1:4">
      <c r="A316">
        <f t="shared" si="7"/>
        <v>304</v>
      </c>
      <c r="B316" t="str">
        <f>VLOOKUP(A316,SOURCE!B:S,15,0)</f>
        <v>ITM_KGtoST</v>
      </c>
      <c r="C316">
        <f>IF(
ISNUMBER(INDEX(SOURCE!B:B,MATCH(A316,SOURCE!B:B,0)+1)),
  VALUE(INDEX(SOURCE!B:B,MATCH(A316,SOURCE!B:B,0)+1)),
  "")</f>
        <v>305</v>
      </c>
      <c r="D316" s="5" t="str">
        <f>IF(A316&lt;&gt;INT(A316),B316,
IF(A316&lt;0,VLOOKUP(A316,lookups!A$1:B$25,2,0),
IF(ISNA(B316),"",
IF(OR(ISBLANK(A316),ISNA(B316),B316=0),
"",
"#define "&amp;
VLOOKUP(A316,SOURCE!B:S,15,0)&amp;IF(lookups!$N$2-LEN(VLOOKUP(A316,SOURCE!B:S,15,0))&gt;=0,REPT(" ",lookups!$N$2-LEN(VLOOKUP(A316,SOURCE!B:S,15,0))),"")&amp;
TEXT(A316,"???0")&amp;IF(VLOOKUP(A316,SOURCE!B:S,16,0)="","","   "&amp;VLOOKUP(A316,SOURCE!B:S,16,0)
))))
)</f>
        <v>#define ITM_KGtoST                   304</v>
      </c>
    </row>
    <row r="317" spans="1:4">
      <c r="A317">
        <f t="shared" si="7"/>
        <v>305</v>
      </c>
      <c r="B317" t="str">
        <f>VLOOKUP(A317,SOURCE!B:S,15,0)</f>
        <v>ITM_0305</v>
      </c>
      <c r="C317">
        <f>IF(
ISNUMBER(INDEX(SOURCE!B:B,MATCH(A317,SOURCE!B:B,0)+1)),
  VALUE(INDEX(SOURCE!B:B,MATCH(A317,SOURCE!B:B,0)+1)),
  "")</f>
        <v>306</v>
      </c>
      <c r="D317" s="5" t="str">
        <f>IF(A317&lt;&gt;INT(A317),B317,
IF(A317&lt;0,VLOOKUP(A317,lookups!A$1:B$25,2,0),
IF(ISNA(B317),"",
IF(OR(ISBLANK(A317),ISNA(B317),B317=0),
"",
"#define "&amp;
VLOOKUP(A317,SOURCE!B:S,15,0)&amp;IF(lookups!$N$2-LEN(VLOOKUP(A317,SOURCE!B:S,15,0))&gt;=0,REPT(" ",lookups!$N$2-LEN(VLOOKUP(A317,SOURCE!B:S,15,0))),"")&amp;
TEXT(A317,"???0")&amp;IF(VLOOKUP(A317,SOURCE!B:S,16,0)="","","   "&amp;VLOOKUP(A317,SOURCE!B:S,16,0)
))))
)</f>
        <v>#define ITM_0305                     305</v>
      </c>
    </row>
    <row r="318" spans="1:4">
      <c r="A318">
        <f t="shared" si="7"/>
        <v>306</v>
      </c>
      <c r="B318" t="str">
        <f>VLOOKUP(A318,SOURCE!B:S,15,0)</f>
        <v>ITM_0306</v>
      </c>
      <c r="C318">
        <f>IF(
ISNUMBER(INDEX(SOURCE!B:B,MATCH(A318,SOURCE!B:B,0)+1)),
  VALUE(INDEX(SOURCE!B:B,MATCH(A318,SOURCE!B:B,0)+1)),
  "")</f>
        <v>307</v>
      </c>
      <c r="D318" s="5" t="str">
        <f>IF(A318&lt;&gt;INT(A318),B318,
IF(A318&lt;0,VLOOKUP(A318,lookups!A$1:B$25,2,0),
IF(ISNA(B318),"",
IF(OR(ISBLANK(A318),ISNA(B318),B318=0),
"",
"#define "&amp;
VLOOKUP(A318,SOURCE!B:S,15,0)&amp;IF(lookups!$N$2-LEN(VLOOKUP(A318,SOURCE!B:S,15,0))&gt;=0,REPT(" ",lookups!$N$2-LEN(VLOOKUP(A318,SOURCE!B:S,15,0))),"")&amp;
TEXT(A318,"???0")&amp;IF(VLOOKUP(A318,SOURCE!B:S,16,0)="","","   "&amp;VLOOKUP(A318,SOURCE!B:S,16,0)
))))
)</f>
        <v>#define ITM_0306                     306</v>
      </c>
    </row>
    <row r="319" spans="1:4">
      <c r="A319">
        <f t="shared" si="7"/>
        <v>307</v>
      </c>
      <c r="B319" t="str">
        <f>VLOOKUP(A319,SOURCE!B:S,15,0)</f>
        <v>ITM_STtoKG</v>
      </c>
      <c r="C319">
        <f>IF(
ISNUMBER(INDEX(SOURCE!B:B,MATCH(A319,SOURCE!B:B,0)+1)),
  VALUE(INDEX(SOURCE!B:B,MATCH(A319,SOURCE!B:B,0)+1)),
  "")</f>
        <v>308</v>
      </c>
      <c r="D319" s="5" t="str">
        <f>IF(A319&lt;&gt;INT(A319),B319,
IF(A319&lt;0,VLOOKUP(A319,lookups!A$1:B$25,2,0),
IF(ISNA(B319),"",
IF(OR(ISBLANK(A319),ISNA(B319),B319=0),
"",
"#define "&amp;
VLOOKUP(A319,SOURCE!B:S,15,0)&amp;IF(lookups!$N$2-LEN(VLOOKUP(A319,SOURCE!B:S,15,0))&gt;=0,REPT(" ",lookups!$N$2-LEN(VLOOKUP(A319,SOURCE!B:S,15,0))),"")&amp;
TEXT(A319,"???0")&amp;IF(VLOOKUP(A319,SOURCE!B:S,16,0)="","","   "&amp;VLOOKUP(A319,SOURCE!B:S,16,0)
))))
)</f>
        <v>#define ITM_STtoKG                   307</v>
      </c>
    </row>
    <row r="320" spans="1:4">
      <c r="A320">
        <f t="shared" si="7"/>
        <v>308</v>
      </c>
      <c r="B320" t="str">
        <f>VLOOKUP(A320,SOURCE!B:S,15,0)</f>
        <v>ITM_0308</v>
      </c>
      <c r="C320">
        <f>IF(
ISNUMBER(INDEX(SOURCE!B:B,MATCH(A320,SOURCE!B:B,0)+1)),
  VALUE(INDEX(SOURCE!B:B,MATCH(A320,SOURCE!B:B,0)+1)),
  "")</f>
        <v>309</v>
      </c>
      <c r="D320" s="5" t="str">
        <f>IF(A320&lt;&gt;INT(A320),B320,
IF(A320&lt;0,VLOOKUP(A320,lookups!A$1:B$25,2,0),
IF(ISNA(B320),"",
IF(OR(ISBLANK(A320),ISNA(B320),B320=0),
"",
"#define "&amp;
VLOOKUP(A320,SOURCE!B:S,15,0)&amp;IF(lookups!$N$2-LEN(VLOOKUP(A320,SOURCE!B:S,15,0))&gt;=0,REPT(" ",lookups!$N$2-LEN(VLOOKUP(A320,SOURCE!B:S,15,0))),"")&amp;
TEXT(A320,"???0")&amp;IF(VLOOKUP(A320,SOURCE!B:S,16,0)="","","   "&amp;VLOOKUP(A320,SOURCE!B:S,16,0)
))))
)</f>
        <v>#define ITM_0308                     308</v>
      </c>
    </row>
    <row r="321" spans="1:4">
      <c r="A321">
        <f t="shared" si="7"/>
        <v>309</v>
      </c>
      <c r="B321" t="str">
        <f>VLOOKUP(A321,SOURCE!B:S,15,0)</f>
        <v>ITM_0309</v>
      </c>
      <c r="C321">
        <f>IF(
ISNUMBER(INDEX(SOURCE!B:B,MATCH(A321,SOURCE!B:B,0)+1)),
  VALUE(INDEX(SOURCE!B:B,MATCH(A321,SOURCE!B:B,0)+1)),
  "")</f>
        <v>310</v>
      </c>
      <c r="D321" s="5" t="str">
        <f>IF(A321&lt;&gt;INT(A321),B321,
IF(A321&lt;0,VLOOKUP(A321,lookups!A$1:B$25,2,0),
IF(ISNA(B321),"",
IF(OR(ISBLANK(A321),ISNA(B321),B321=0),
"",
"#define "&amp;
VLOOKUP(A321,SOURCE!B:S,15,0)&amp;IF(lookups!$N$2-LEN(VLOOKUP(A321,SOURCE!B:S,15,0))&gt;=0,REPT(" ",lookups!$N$2-LEN(VLOOKUP(A321,SOURCE!B:S,15,0))),"")&amp;
TEXT(A321,"???0")&amp;IF(VLOOKUP(A321,SOURCE!B:S,16,0)="","","   "&amp;VLOOKUP(A321,SOURCE!B:S,16,0)
))))
)</f>
        <v>#define ITM_0309                     309</v>
      </c>
    </row>
    <row r="322" spans="1:4">
      <c r="A322">
        <f t="shared" si="7"/>
        <v>310</v>
      </c>
      <c r="B322" t="str">
        <f>VLOOKUP(A322,SOURCE!B:S,15,0)</f>
        <v>ITM_KGtoTON</v>
      </c>
      <c r="C322">
        <f>IF(
ISNUMBER(INDEX(SOURCE!B:B,MATCH(A322,SOURCE!B:B,0)+1)),
  VALUE(INDEX(SOURCE!B:B,MATCH(A322,SOURCE!B:B,0)+1)),
  "")</f>
        <v>311</v>
      </c>
      <c r="D322" s="5" t="str">
        <f>IF(A322&lt;&gt;INT(A322),B322,
IF(A322&lt;0,VLOOKUP(A322,lookups!A$1:B$25,2,0),
IF(ISNA(B322),"",
IF(OR(ISBLANK(A322),ISNA(B322),B322=0),
"",
"#define "&amp;
VLOOKUP(A322,SOURCE!B:S,15,0)&amp;IF(lookups!$N$2-LEN(VLOOKUP(A322,SOURCE!B:S,15,0))&gt;=0,REPT(" ",lookups!$N$2-LEN(VLOOKUP(A322,SOURCE!B:S,15,0))),"")&amp;
TEXT(A322,"???0")&amp;IF(VLOOKUP(A322,SOURCE!B:S,16,0)="","","   "&amp;VLOOKUP(A322,SOURCE!B:S,16,0)
))))
)</f>
        <v>#define ITM_KGtoTON                  310</v>
      </c>
    </row>
    <row r="323" spans="1:4">
      <c r="A323">
        <f t="shared" si="7"/>
        <v>311</v>
      </c>
      <c r="B323" t="str">
        <f>VLOOKUP(A323,SOURCE!B:S,15,0)</f>
        <v>ITM_KGtoLIANG</v>
      </c>
      <c r="C323">
        <f>IF(
ISNUMBER(INDEX(SOURCE!B:B,MATCH(A323,SOURCE!B:B,0)+1)),
  VALUE(INDEX(SOURCE!B:B,MATCH(A323,SOURCE!B:B,0)+1)),
  "")</f>
        <v>312</v>
      </c>
      <c r="D323" s="5" t="str">
        <f>IF(A323&lt;&gt;INT(A323),B323,
IF(A323&lt;0,VLOOKUP(A323,lookups!A$1:B$25,2,0),
IF(ISNA(B323),"",
IF(OR(ISBLANK(A323),ISNA(B323),B323=0),
"",
"#define "&amp;
VLOOKUP(A323,SOURCE!B:S,15,0)&amp;IF(lookups!$N$2-LEN(VLOOKUP(A323,SOURCE!B:S,15,0))&gt;=0,REPT(" ",lookups!$N$2-LEN(VLOOKUP(A323,SOURCE!B:S,15,0))),"")&amp;
TEXT(A323,"???0")&amp;IF(VLOOKUP(A323,SOURCE!B:S,16,0)="","","   "&amp;VLOOKUP(A323,SOURCE!B:S,16,0)
))))
)</f>
        <v>#define ITM_KGtoLIANG                311</v>
      </c>
    </row>
    <row r="324" spans="1:4">
      <c r="A324">
        <f t="shared" si="7"/>
        <v>312</v>
      </c>
      <c r="B324" t="str">
        <f>VLOOKUP(A324,SOURCE!B:S,15,0)</f>
        <v>ITM_0312</v>
      </c>
      <c r="C324">
        <f>IF(
ISNUMBER(INDEX(SOURCE!B:B,MATCH(A324,SOURCE!B:B,0)+1)),
  VALUE(INDEX(SOURCE!B:B,MATCH(A324,SOURCE!B:B,0)+1)),
  "")</f>
        <v>313</v>
      </c>
      <c r="D324" s="5" t="str">
        <f>IF(A324&lt;&gt;INT(A324),B324,
IF(A324&lt;0,VLOOKUP(A324,lookups!A$1:B$25,2,0),
IF(ISNA(B324),"",
IF(OR(ISBLANK(A324),ISNA(B324),B324=0),
"",
"#define "&amp;
VLOOKUP(A324,SOURCE!B:S,15,0)&amp;IF(lookups!$N$2-LEN(VLOOKUP(A324,SOURCE!B:S,15,0))&gt;=0,REPT(" ",lookups!$N$2-LEN(VLOOKUP(A324,SOURCE!B:S,15,0))),"")&amp;
TEXT(A324,"???0")&amp;IF(VLOOKUP(A324,SOURCE!B:S,16,0)="","","   "&amp;VLOOKUP(A324,SOURCE!B:S,16,0)
))))
)</f>
        <v>#define ITM_0312                     312</v>
      </c>
    </row>
    <row r="325" spans="1:4">
      <c r="A325">
        <f t="shared" si="7"/>
        <v>313</v>
      </c>
      <c r="B325" t="str">
        <f>VLOOKUP(A325,SOURCE!B:S,15,0)</f>
        <v>ITM_TONtoKG</v>
      </c>
      <c r="C325">
        <f>IF(
ISNUMBER(INDEX(SOURCE!B:B,MATCH(A325,SOURCE!B:B,0)+1)),
  VALUE(INDEX(SOURCE!B:B,MATCH(A325,SOURCE!B:B,0)+1)),
  "")</f>
        <v>314</v>
      </c>
      <c r="D325" s="5" t="str">
        <f>IF(A325&lt;&gt;INT(A325),B325,
IF(A325&lt;0,VLOOKUP(A325,lookups!A$1:B$25,2,0),
IF(ISNA(B325),"",
IF(OR(ISBLANK(A325),ISNA(B325),B325=0),
"",
"#define "&amp;
VLOOKUP(A325,SOURCE!B:S,15,0)&amp;IF(lookups!$N$2-LEN(VLOOKUP(A325,SOURCE!B:S,15,0))&gt;=0,REPT(" ",lookups!$N$2-LEN(VLOOKUP(A325,SOURCE!B:S,15,0))),"")&amp;
TEXT(A325,"???0")&amp;IF(VLOOKUP(A325,SOURCE!B:S,16,0)="","","   "&amp;VLOOKUP(A325,SOURCE!B:S,16,0)
))))
)</f>
        <v>#define ITM_TONtoKG                  313</v>
      </c>
    </row>
    <row r="326" spans="1:4">
      <c r="A326">
        <f t="shared" si="7"/>
        <v>314</v>
      </c>
      <c r="B326" t="str">
        <f>VLOOKUP(A326,SOURCE!B:S,15,0)</f>
        <v>ITM_LIANGtoKG</v>
      </c>
      <c r="C326">
        <f>IF(
ISNUMBER(INDEX(SOURCE!B:B,MATCH(A326,SOURCE!B:B,0)+1)),
  VALUE(INDEX(SOURCE!B:B,MATCH(A326,SOURCE!B:B,0)+1)),
  "")</f>
        <v>315</v>
      </c>
      <c r="D326" s="5" t="str">
        <f>IF(A326&lt;&gt;INT(A326),B326,
IF(A326&lt;0,VLOOKUP(A326,lookups!A$1:B$25,2,0),
IF(ISNA(B326),"",
IF(OR(ISBLANK(A326),ISNA(B326),B326=0),
"",
"#define "&amp;
VLOOKUP(A326,SOURCE!B:S,15,0)&amp;IF(lookups!$N$2-LEN(VLOOKUP(A326,SOURCE!B:S,15,0))&gt;=0,REPT(" ",lookups!$N$2-LEN(VLOOKUP(A326,SOURCE!B:S,15,0))),"")&amp;
TEXT(A326,"???0")&amp;IF(VLOOKUP(A326,SOURCE!B:S,16,0)="","","   "&amp;VLOOKUP(A326,SOURCE!B:S,16,0)
))))
)</f>
        <v>#define ITM_LIANGtoKG                314</v>
      </c>
    </row>
    <row r="327" spans="1:4">
      <c r="A327">
        <f t="shared" si="7"/>
        <v>315</v>
      </c>
      <c r="B327" t="str">
        <f>VLOOKUP(A327,SOURCE!B:S,15,0)</f>
        <v>ITM_0315</v>
      </c>
      <c r="C327">
        <f>IF(
ISNUMBER(INDEX(SOURCE!B:B,MATCH(A327,SOURCE!B:B,0)+1)),
  VALUE(INDEX(SOURCE!B:B,MATCH(A327,SOURCE!B:B,0)+1)),
  "")</f>
        <v>316</v>
      </c>
      <c r="D327" s="5" t="str">
        <f>IF(A327&lt;&gt;INT(A327),B327,
IF(A327&lt;0,VLOOKUP(A327,lookups!A$1:B$25,2,0),
IF(ISNA(B327),"",
IF(OR(ISBLANK(A327),ISNA(B327),B327=0),
"",
"#define "&amp;
VLOOKUP(A327,SOURCE!B:S,15,0)&amp;IF(lookups!$N$2-LEN(VLOOKUP(A327,SOURCE!B:S,15,0))&gt;=0,REPT(" ",lookups!$N$2-LEN(VLOOKUP(A327,SOURCE!B:S,15,0))),"")&amp;
TEXT(A327,"???0")&amp;IF(VLOOKUP(A327,SOURCE!B:S,16,0)="","","   "&amp;VLOOKUP(A327,SOURCE!B:S,16,0)
))))
)</f>
        <v>#define ITM_0315                     315</v>
      </c>
    </row>
    <row r="328" spans="1:4">
      <c r="A328">
        <f t="shared" si="7"/>
        <v>316</v>
      </c>
      <c r="B328" t="str">
        <f>VLOOKUP(A328,SOURCE!B:S,15,0)</f>
        <v>ITM_GtoTRZ</v>
      </c>
      <c r="C328">
        <f>IF(
ISNUMBER(INDEX(SOURCE!B:B,MATCH(A328,SOURCE!B:B,0)+1)),
  VALUE(INDEX(SOURCE!B:B,MATCH(A328,SOURCE!B:B,0)+1)),
  "")</f>
        <v>317</v>
      </c>
      <c r="D328" s="5" t="str">
        <f>IF(A328&lt;&gt;INT(A328),B328,
IF(A328&lt;0,VLOOKUP(A328,lookups!A$1:B$25,2,0),
IF(ISNA(B328),"",
IF(OR(ISBLANK(A328),ISNA(B328),B328=0),
"",
"#define "&amp;
VLOOKUP(A328,SOURCE!B:S,15,0)&amp;IF(lookups!$N$2-LEN(VLOOKUP(A328,SOURCE!B:S,15,0))&gt;=0,REPT(" ",lookups!$N$2-LEN(VLOOKUP(A328,SOURCE!B:S,15,0))),"")&amp;
TEXT(A328,"???0")&amp;IF(VLOOKUP(A328,SOURCE!B:S,16,0)="","","   "&amp;VLOOKUP(A328,SOURCE!B:S,16,0)
))))
)</f>
        <v>#define ITM_GtoTRZ                   316</v>
      </c>
    </row>
    <row r="329" spans="1:4">
      <c r="A329">
        <f t="shared" ref="A329:A392" si="8">C328</f>
        <v>317</v>
      </c>
      <c r="B329" t="str">
        <f>VLOOKUP(A329,SOURCE!B:S,15,0)</f>
        <v>ITM_0317</v>
      </c>
      <c r="C329">
        <f>IF(
ISNUMBER(INDEX(SOURCE!B:B,MATCH(A329,SOURCE!B:B,0)+1)),
  VALUE(INDEX(SOURCE!B:B,MATCH(A329,SOURCE!B:B,0)+1)),
  "")</f>
        <v>318</v>
      </c>
      <c r="D329" s="5" t="str">
        <f>IF(A329&lt;&gt;INT(A329),B329,
IF(A329&lt;0,VLOOKUP(A329,lookups!A$1:B$25,2,0),
IF(ISNA(B329),"",
IF(OR(ISBLANK(A329),ISNA(B329),B329=0),
"",
"#define "&amp;
VLOOKUP(A329,SOURCE!B:S,15,0)&amp;IF(lookups!$N$2-LEN(VLOOKUP(A329,SOURCE!B:S,15,0))&gt;=0,REPT(" ",lookups!$N$2-LEN(VLOOKUP(A329,SOURCE!B:S,15,0))),"")&amp;
TEXT(A329,"???0")&amp;IF(VLOOKUP(A329,SOURCE!B:S,16,0)="","","   "&amp;VLOOKUP(A329,SOURCE!B:S,16,0)
))))
)</f>
        <v>#define ITM_0317                     317</v>
      </c>
    </row>
    <row r="330" spans="1:4">
      <c r="A330">
        <f t="shared" si="8"/>
        <v>318</v>
      </c>
      <c r="B330" t="str">
        <f>VLOOKUP(A330,SOURCE!B:S,15,0)</f>
        <v>ITM_TRZtoG</v>
      </c>
      <c r="C330">
        <f>IF(
ISNUMBER(INDEX(SOURCE!B:B,MATCH(A330,SOURCE!B:B,0)+1)),
  VALUE(INDEX(SOURCE!B:B,MATCH(A330,SOURCE!B:B,0)+1)),
  "")</f>
        <v>319</v>
      </c>
      <c r="D330" s="5" t="str">
        <f>IF(A330&lt;&gt;INT(A330),B330,
IF(A330&lt;0,VLOOKUP(A330,lookups!A$1:B$25,2,0),
IF(ISNA(B330),"",
IF(OR(ISBLANK(A330),ISNA(B330),B330=0),
"",
"#define "&amp;
VLOOKUP(A330,SOURCE!B:S,15,0)&amp;IF(lookups!$N$2-LEN(VLOOKUP(A330,SOURCE!B:S,15,0))&gt;=0,REPT(" ",lookups!$N$2-LEN(VLOOKUP(A330,SOURCE!B:S,15,0))),"")&amp;
TEXT(A330,"???0")&amp;IF(VLOOKUP(A330,SOURCE!B:S,16,0)="","","   "&amp;VLOOKUP(A330,SOURCE!B:S,16,0)
))))
)</f>
        <v>#define ITM_TRZtoG                   318</v>
      </c>
    </row>
    <row r="331" spans="1:4">
      <c r="A331">
        <f t="shared" si="8"/>
        <v>319</v>
      </c>
      <c r="B331" t="str">
        <f>VLOOKUP(A331,SOURCE!B:S,15,0)</f>
        <v>ITM_0319</v>
      </c>
      <c r="C331">
        <f>IF(
ISNUMBER(INDEX(SOURCE!B:B,MATCH(A331,SOURCE!B:B,0)+1)),
  VALUE(INDEX(SOURCE!B:B,MATCH(A331,SOURCE!B:B,0)+1)),
  "")</f>
        <v>320</v>
      </c>
      <c r="D331" s="5" t="str">
        <f>IF(A331&lt;&gt;INT(A331),B331,
IF(A331&lt;0,VLOOKUP(A331,lookups!A$1:B$25,2,0),
IF(ISNA(B331),"",
IF(OR(ISBLANK(A331),ISNA(B331),B331=0),
"",
"#define "&amp;
VLOOKUP(A331,SOURCE!B:S,15,0)&amp;IF(lookups!$N$2-LEN(VLOOKUP(A331,SOURCE!B:S,15,0))&gt;=0,REPT(" ",lookups!$N$2-LEN(VLOOKUP(A331,SOURCE!B:S,15,0))),"")&amp;
TEXT(A331,"???0")&amp;IF(VLOOKUP(A331,SOURCE!B:S,16,0)="","","   "&amp;VLOOKUP(A331,SOURCE!B:S,16,0)
))))
)</f>
        <v>#define ITM_0319                     319</v>
      </c>
    </row>
    <row r="332" spans="1:4">
      <c r="A332">
        <f t="shared" si="8"/>
        <v>320</v>
      </c>
      <c r="B332" t="str">
        <f>VLOOKUP(A332,SOURCE!B:S,15,0)</f>
        <v>ITM_LBFtoN</v>
      </c>
      <c r="C332">
        <f>IF(
ISNUMBER(INDEX(SOURCE!B:B,MATCH(A332,SOURCE!B:B,0)+1)),
  VALUE(INDEX(SOURCE!B:B,MATCH(A332,SOURCE!B:B,0)+1)),
  "")</f>
        <v>321</v>
      </c>
      <c r="D332" s="5" t="str">
        <f>IF(A332&lt;&gt;INT(A332),B332,
IF(A332&lt;0,VLOOKUP(A332,lookups!A$1:B$25,2,0),
IF(ISNA(B332),"",
IF(OR(ISBLANK(A332),ISNA(B332),B332=0),
"",
"#define "&amp;
VLOOKUP(A332,SOURCE!B:S,15,0)&amp;IF(lookups!$N$2-LEN(VLOOKUP(A332,SOURCE!B:S,15,0))&gt;=0,REPT(" ",lookups!$N$2-LEN(VLOOKUP(A332,SOURCE!B:S,15,0))),"")&amp;
TEXT(A332,"???0")&amp;IF(VLOOKUP(A332,SOURCE!B:S,16,0)="","","   "&amp;VLOOKUP(A332,SOURCE!B:S,16,0)
))))
)</f>
        <v>#define ITM_LBFtoN                   320</v>
      </c>
    </row>
    <row r="333" spans="1:4">
      <c r="A333">
        <f t="shared" si="8"/>
        <v>321</v>
      </c>
      <c r="B333" t="str">
        <f>VLOOKUP(A333,SOURCE!B:S,15,0)</f>
        <v>ITM_NtoLBF</v>
      </c>
      <c r="C333">
        <f>IF(
ISNUMBER(INDEX(SOURCE!B:B,MATCH(A333,SOURCE!B:B,0)+1)),
  VALUE(INDEX(SOURCE!B:B,MATCH(A333,SOURCE!B:B,0)+1)),
  "")</f>
        <v>322</v>
      </c>
      <c r="D333" s="5" t="str">
        <f>IF(A333&lt;&gt;INT(A333),B333,
IF(A333&lt;0,VLOOKUP(A333,lookups!A$1:B$25,2,0),
IF(ISNA(B333),"",
IF(OR(ISBLANK(A333),ISNA(B333),B333=0),
"",
"#define "&amp;
VLOOKUP(A333,SOURCE!B:S,15,0)&amp;IF(lookups!$N$2-LEN(VLOOKUP(A333,SOURCE!B:S,15,0))&gt;=0,REPT(" ",lookups!$N$2-LEN(VLOOKUP(A333,SOURCE!B:S,15,0))),"")&amp;
TEXT(A333,"???0")&amp;IF(VLOOKUP(A333,SOURCE!B:S,16,0)="","","   "&amp;VLOOKUP(A333,SOURCE!B:S,16,0)
))))
)</f>
        <v>#define ITM_NtoLBF                   321</v>
      </c>
    </row>
    <row r="334" spans="1:4">
      <c r="A334">
        <f t="shared" si="8"/>
        <v>322</v>
      </c>
      <c r="B334" t="str">
        <f>VLOOKUP(A334,SOURCE!B:S,15,0)</f>
        <v>ITM_LYtoM</v>
      </c>
      <c r="C334">
        <f>IF(
ISNUMBER(INDEX(SOURCE!B:B,MATCH(A334,SOURCE!B:B,0)+1)),
  VALUE(INDEX(SOURCE!B:B,MATCH(A334,SOURCE!B:B,0)+1)),
  "")</f>
        <v>323</v>
      </c>
      <c r="D334" s="5" t="str">
        <f>IF(A334&lt;&gt;INT(A334),B334,
IF(A334&lt;0,VLOOKUP(A334,lookups!A$1:B$25,2,0),
IF(ISNA(B334),"",
IF(OR(ISBLANK(A334),ISNA(B334),B334=0),
"",
"#define "&amp;
VLOOKUP(A334,SOURCE!B:S,15,0)&amp;IF(lookups!$N$2-LEN(VLOOKUP(A334,SOURCE!B:S,15,0))&gt;=0,REPT(" ",lookups!$N$2-LEN(VLOOKUP(A334,SOURCE!B:S,15,0))),"")&amp;
TEXT(A334,"???0")&amp;IF(VLOOKUP(A334,SOURCE!B:S,16,0)="","","   "&amp;VLOOKUP(A334,SOURCE!B:S,16,0)
))))
)</f>
        <v>#define ITM_LYtoM                    322</v>
      </c>
    </row>
    <row r="335" spans="1:4">
      <c r="A335">
        <f t="shared" si="8"/>
        <v>323</v>
      </c>
      <c r="B335" t="str">
        <f>VLOOKUP(A335,SOURCE!B:S,15,0)</f>
        <v>ITM_MtoLY</v>
      </c>
      <c r="C335">
        <f>IF(
ISNUMBER(INDEX(SOURCE!B:B,MATCH(A335,SOURCE!B:B,0)+1)),
  VALUE(INDEX(SOURCE!B:B,MATCH(A335,SOURCE!B:B,0)+1)),
  "")</f>
        <v>324</v>
      </c>
      <c r="D335" s="5" t="str">
        <f>IF(A335&lt;&gt;INT(A335),B335,
IF(A335&lt;0,VLOOKUP(A335,lookups!A$1:B$25,2,0),
IF(ISNA(B335),"",
IF(OR(ISBLANK(A335),ISNA(B335),B335=0),
"",
"#define "&amp;
VLOOKUP(A335,SOURCE!B:S,15,0)&amp;IF(lookups!$N$2-LEN(VLOOKUP(A335,SOURCE!B:S,15,0))&gt;=0,REPT(" ",lookups!$N$2-LEN(VLOOKUP(A335,SOURCE!B:S,15,0))),"")&amp;
TEXT(A335,"???0")&amp;IF(VLOOKUP(A335,SOURCE!B:S,16,0)="","","   "&amp;VLOOKUP(A335,SOURCE!B:S,16,0)
))))
)</f>
        <v>#define ITM_MtoLY                    323</v>
      </c>
    </row>
    <row r="336" spans="1:4">
      <c r="A336">
        <f t="shared" si="8"/>
        <v>324</v>
      </c>
      <c r="B336" t="str">
        <f>VLOOKUP(A336,SOURCE!B:S,15,0)</f>
        <v>ITM_MMHGtoPA</v>
      </c>
      <c r="C336">
        <f>IF(
ISNUMBER(INDEX(SOURCE!B:B,MATCH(A336,SOURCE!B:B,0)+1)),
  VALUE(INDEX(SOURCE!B:B,MATCH(A336,SOURCE!B:B,0)+1)),
  "")</f>
        <v>325</v>
      </c>
      <c r="D336" s="5" t="str">
        <f>IF(A336&lt;&gt;INT(A336),B336,
IF(A336&lt;0,VLOOKUP(A336,lookups!A$1:B$25,2,0),
IF(ISNA(B336),"",
IF(OR(ISBLANK(A336),ISNA(B336),B336=0),
"",
"#define "&amp;
VLOOKUP(A336,SOURCE!B:S,15,0)&amp;IF(lookups!$N$2-LEN(VLOOKUP(A336,SOURCE!B:S,15,0))&gt;=0,REPT(" ",lookups!$N$2-LEN(VLOOKUP(A336,SOURCE!B:S,15,0))),"")&amp;
TEXT(A336,"???0")&amp;IF(VLOOKUP(A336,SOURCE!B:S,16,0)="","","   "&amp;VLOOKUP(A336,SOURCE!B:S,16,0)
))))
)</f>
        <v>#define ITM_MMHGtoPA                 324</v>
      </c>
    </row>
    <row r="337" spans="1:4">
      <c r="A337">
        <f t="shared" si="8"/>
        <v>325</v>
      </c>
      <c r="B337" t="str">
        <f>VLOOKUP(A337,SOURCE!B:S,15,0)</f>
        <v>ITM_0325</v>
      </c>
      <c r="C337">
        <f>IF(
ISNUMBER(INDEX(SOURCE!B:B,MATCH(A337,SOURCE!B:B,0)+1)),
  VALUE(INDEX(SOURCE!B:B,MATCH(A337,SOURCE!B:B,0)+1)),
  "")</f>
        <v>326</v>
      </c>
      <c r="D337" s="5" t="str">
        <f>IF(A337&lt;&gt;INT(A337),B337,
IF(A337&lt;0,VLOOKUP(A337,lookups!A$1:B$25,2,0),
IF(ISNA(B337),"",
IF(OR(ISBLANK(A337),ISNA(B337),B337=0),
"",
"#define "&amp;
VLOOKUP(A337,SOURCE!B:S,15,0)&amp;IF(lookups!$N$2-LEN(VLOOKUP(A337,SOURCE!B:S,15,0))&gt;=0,REPT(" ",lookups!$N$2-LEN(VLOOKUP(A337,SOURCE!B:S,15,0))),"")&amp;
TEXT(A337,"???0")&amp;IF(VLOOKUP(A337,SOURCE!B:S,16,0)="","","   "&amp;VLOOKUP(A337,SOURCE!B:S,16,0)
))))
)</f>
        <v>#define ITM_0325                     325</v>
      </c>
    </row>
    <row r="338" spans="1:4">
      <c r="A338">
        <f t="shared" si="8"/>
        <v>326</v>
      </c>
      <c r="B338" t="str">
        <f>VLOOKUP(A338,SOURCE!B:S,15,0)</f>
        <v>ITM_PAtoMMHG</v>
      </c>
      <c r="C338">
        <f>IF(
ISNUMBER(INDEX(SOURCE!B:B,MATCH(A338,SOURCE!B:B,0)+1)),
  VALUE(INDEX(SOURCE!B:B,MATCH(A338,SOURCE!B:B,0)+1)),
  "")</f>
        <v>327</v>
      </c>
      <c r="D338" s="5" t="str">
        <f>IF(A338&lt;&gt;INT(A338),B338,
IF(A338&lt;0,VLOOKUP(A338,lookups!A$1:B$25,2,0),
IF(ISNA(B338),"",
IF(OR(ISBLANK(A338),ISNA(B338),B338=0),
"",
"#define "&amp;
VLOOKUP(A338,SOURCE!B:S,15,0)&amp;IF(lookups!$N$2-LEN(VLOOKUP(A338,SOURCE!B:S,15,0))&gt;=0,REPT(" ",lookups!$N$2-LEN(VLOOKUP(A338,SOURCE!B:S,15,0))),"")&amp;
TEXT(A338,"???0")&amp;IF(VLOOKUP(A338,SOURCE!B:S,16,0)="","","   "&amp;VLOOKUP(A338,SOURCE!B:S,16,0)
))))
)</f>
        <v>#define ITM_PAtoMMHG                 326</v>
      </c>
    </row>
    <row r="339" spans="1:4">
      <c r="A339">
        <f t="shared" si="8"/>
        <v>327</v>
      </c>
      <c r="B339" t="str">
        <f>VLOOKUP(A339,SOURCE!B:S,15,0)</f>
        <v>ITM_0327</v>
      </c>
      <c r="C339">
        <f>IF(
ISNUMBER(INDEX(SOURCE!B:B,MATCH(A339,SOURCE!B:B,0)+1)),
  VALUE(INDEX(SOURCE!B:B,MATCH(A339,SOURCE!B:B,0)+1)),
  "")</f>
        <v>328</v>
      </c>
      <c r="D339" s="5" t="str">
        <f>IF(A339&lt;&gt;INT(A339),B339,
IF(A339&lt;0,VLOOKUP(A339,lookups!A$1:B$25,2,0),
IF(ISNA(B339),"",
IF(OR(ISBLANK(A339),ISNA(B339),B339=0),
"",
"#define "&amp;
VLOOKUP(A339,SOURCE!B:S,15,0)&amp;IF(lookups!$N$2-LEN(VLOOKUP(A339,SOURCE!B:S,15,0))&gt;=0,REPT(" ",lookups!$N$2-LEN(VLOOKUP(A339,SOURCE!B:S,15,0))),"")&amp;
TEXT(A339,"???0")&amp;IF(VLOOKUP(A339,SOURCE!B:S,16,0)="","","   "&amp;VLOOKUP(A339,SOURCE!B:S,16,0)
))))
)</f>
        <v>#define ITM_0327                     327</v>
      </c>
    </row>
    <row r="340" spans="1:4">
      <c r="A340">
        <f t="shared" si="8"/>
        <v>328</v>
      </c>
      <c r="B340" t="str">
        <f>VLOOKUP(A340,SOURCE!B:S,15,0)</f>
        <v>ITM_MItoKM</v>
      </c>
      <c r="C340">
        <f>IF(
ISNUMBER(INDEX(SOURCE!B:B,MATCH(A340,SOURCE!B:B,0)+1)),
  VALUE(INDEX(SOURCE!B:B,MATCH(A340,SOURCE!B:B,0)+1)),
  "")</f>
        <v>329</v>
      </c>
      <c r="D340" s="5" t="str">
        <f>IF(A340&lt;&gt;INT(A340),B340,
IF(A340&lt;0,VLOOKUP(A340,lookups!A$1:B$25,2,0),
IF(ISNA(B340),"",
IF(OR(ISBLANK(A340),ISNA(B340),B340=0),
"",
"#define "&amp;
VLOOKUP(A340,SOURCE!B:S,15,0)&amp;IF(lookups!$N$2-LEN(VLOOKUP(A340,SOURCE!B:S,15,0))&gt;=0,REPT(" ",lookups!$N$2-LEN(VLOOKUP(A340,SOURCE!B:S,15,0))),"")&amp;
TEXT(A340,"???0")&amp;IF(VLOOKUP(A340,SOURCE!B:S,16,0)="","","   "&amp;VLOOKUP(A340,SOURCE!B:S,16,0)
))))
)</f>
        <v>#define ITM_MItoKM                   328</v>
      </c>
    </row>
    <row r="341" spans="1:4">
      <c r="A341">
        <f t="shared" si="8"/>
        <v>329</v>
      </c>
      <c r="B341" t="str">
        <f>VLOOKUP(A341,SOURCE!B:S,15,0)</f>
        <v>ITM_KMtoMI</v>
      </c>
      <c r="C341">
        <f>IF(
ISNUMBER(INDEX(SOURCE!B:B,MATCH(A341,SOURCE!B:B,0)+1)),
  VALUE(INDEX(SOURCE!B:B,MATCH(A341,SOURCE!B:B,0)+1)),
  "")</f>
        <v>330</v>
      </c>
      <c r="D341" s="5" t="str">
        <f>IF(A341&lt;&gt;INT(A341),B341,
IF(A341&lt;0,VLOOKUP(A341,lookups!A$1:B$25,2,0),
IF(ISNA(B341),"",
IF(OR(ISBLANK(A341),ISNA(B341),B341=0),
"",
"#define "&amp;
VLOOKUP(A341,SOURCE!B:S,15,0)&amp;IF(lookups!$N$2-LEN(VLOOKUP(A341,SOURCE!B:S,15,0))&gt;=0,REPT(" ",lookups!$N$2-LEN(VLOOKUP(A341,SOURCE!B:S,15,0))),"")&amp;
TEXT(A341,"???0")&amp;IF(VLOOKUP(A341,SOURCE!B:S,16,0)="","","   "&amp;VLOOKUP(A341,SOURCE!B:S,16,0)
))))
)</f>
        <v>#define ITM_KMtoMI                   329</v>
      </c>
    </row>
    <row r="342" spans="1:4">
      <c r="A342">
        <f t="shared" si="8"/>
        <v>330</v>
      </c>
      <c r="B342" t="str">
        <f>VLOOKUP(A342,SOURCE!B:S,15,0)</f>
        <v>ITM_KMtoNMI</v>
      </c>
      <c r="C342">
        <f>IF(
ISNUMBER(INDEX(SOURCE!B:B,MATCH(A342,SOURCE!B:B,0)+1)),
  VALUE(INDEX(SOURCE!B:B,MATCH(A342,SOURCE!B:B,0)+1)),
  "")</f>
        <v>331</v>
      </c>
      <c r="D342" s="5" t="str">
        <f>IF(A342&lt;&gt;INT(A342),B342,
IF(A342&lt;0,VLOOKUP(A342,lookups!A$1:B$25,2,0),
IF(ISNA(B342),"",
IF(OR(ISBLANK(A342),ISNA(B342),B342=0),
"",
"#define "&amp;
VLOOKUP(A342,SOURCE!B:S,15,0)&amp;IF(lookups!$N$2-LEN(VLOOKUP(A342,SOURCE!B:S,15,0))&gt;=0,REPT(" ",lookups!$N$2-LEN(VLOOKUP(A342,SOURCE!B:S,15,0))),"")&amp;
TEXT(A342,"???0")&amp;IF(VLOOKUP(A342,SOURCE!B:S,16,0)="","","   "&amp;VLOOKUP(A342,SOURCE!B:S,16,0)
))))
)</f>
        <v>#define ITM_KMtoNMI                  330</v>
      </c>
    </row>
    <row r="343" spans="1:4">
      <c r="A343">
        <f t="shared" si="8"/>
        <v>331</v>
      </c>
      <c r="B343" t="str">
        <f>VLOOKUP(A343,SOURCE!B:S,15,0)</f>
        <v>ITM_NMItoKM</v>
      </c>
      <c r="C343">
        <f>IF(
ISNUMBER(INDEX(SOURCE!B:B,MATCH(A343,SOURCE!B:B,0)+1)),
  VALUE(INDEX(SOURCE!B:B,MATCH(A343,SOURCE!B:B,0)+1)),
  "")</f>
        <v>332</v>
      </c>
      <c r="D343" s="5" t="str">
        <f>IF(A343&lt;&gt;INT(A343),B343,
IF(A343&lt;0,VLOOKUP(A343,lookups!A$1:B$25,2,0),
IF(ISNA(B343),"",
IF(OR(ISBLANK(A343),ISNA(B343),B343=0),
"",
"#define "&amp;
VLOOKUP(A343,SOURCE!B:S,15,0)&amp;IF(lookups!$N$2-LEN(VLOOKUP(A343,SOURCE!B:S,15,0))&gt;=0,REPT(" ",lookups!$N$2-LEN(VLOOKUP(A343,SOURCE!B:S,15,0))),"")&amp;
TEXT(A343,"???0")&amp;IF(VLOOKUP(A343,SOURCE!B:S,16,0)="","","   "&amp;VLOOKUP(A343,SOURCE!B:S,16,0)
))))
)</f>
        <v>#define ITM_NMItoKM                  331</v>
      </c>
    </row>
    <row r="344" spans="1:4">
      <c r="A344">
        <f t="shared" si="8"/>
        <v>332</v>
      </c>
      <c r="B344" t="str">
        <f>VLOOKUP(A344,SOURCE!B:S,15,0)</f>
        <v>ITM_MtoPC</v>
      </c>
      <c r="C344">
        <f>IF(
ISNUMBER(INDEX(SOURCE!B:B,MATCH(A344,SOURCE!B:B,0)+1)),
  VALUE(INDEX(SOURCE!B:B,MATCH(A344,SOURCE!B:B,0)+1)),
  "")</f>
        <v>333</v>
      </c>
      <c r="D344" s="5" t="str">
        <f>IF(A344&lt;&gt;INT(A344),B344,
IF(A344&lt;0,VLOOKUP(A344,lookups!A$1:B$25,2,0),
IF(ISNA(B344),"",
IF(OR(ISBLANK(A344),ISNA(B344),B344=0),
"",
"#define "&amp;
VLOOKUP(A344,SOURCE!B:S,15,0)&amp;IF(lookups!$N$2-LEN(VLOOKUP(A344,SOURCE!B:S,15,0))&gt;=0,REPT(" ",lookups!$N$2-LEN(VLOOKUP(A344,SOURCE!B:S,15,0))),"")&amp;
TEXT(A344,"???0")&amp;IF(VLOOKUP(A344,SOURCE!B:S,16,0)="","","   "&amp;VLOOKUP(A344,SOURCE!B:S,16,0)
))))
)</f>
        <v>#define ITM_MtoPC                    332</v>
      </c>
    </row>
    <row r="345" spans="1:4">
      <c r="A345">
        <f t="shared" si="8"/>
        <v>333</v>
      </c>
      <c r="B345" t="str">
        <f>VLOOKUP(A345,SOURCE!B:S,15,0)</f>
        <v>ITM_PCtoM</v>
      </c>
      <c r="C345">
        <f>IF(
ISNUMBER(INDEX(SOURCE!B:B,MATCH(A345,SOURCE!B:B,0)+1)),
  VALUE(INDEX(SOURCE!B:B,MATCH(A345,SOURCE!B:B,0)+1)),
  "")</f>
        <v>334</v>
      </c>
      <c r="D345" s="5" t="str">
        <f>IF(A345&lt;&gt;INT(A345),B345,
IF(A345&lt;0,VLOOKUP(A345,lookups!A$1:B$25,2,0),
IF(ISNA(B345),"",
IF(OR(ISBLANK(A345),ISNA(B345),B345=0),
"",
"#define "&amp;
VLOOKUP(A345,SOURCE!B:S,15,0)&amp;IF(lookups!$N$2-LEN(VLOOKUP(A345,SOURCE!B:S,15,0))&gt;=0,REPT(" ",lookups!$N$2-LEN(VLOOKUP(A345,SOURCE!B:S,15,0))),"")&amp;
TEXT(A345,"???0")&amp;IF(VLOOKUP(A345,SOURCE!B:S,16,0)="","","   "&amp;VLOOKUP(A345,SOURCE!B:S,16,0)
))))
)</f>
        <v>#define ITM_PCtoM                    333</v>
      </c>
    </row>
    <row r="346" spans="1:4">
      <c r="A346">
        <f t="shared" si="8"/>
        <v>334</v>
      </c>
      <c r="B346" t="str">
        <f>VLOOKUP(A346,SOURCE!B:S,15,0)</f>
        <v>ITM_MMtoPOINT</v>
      </c>
      <c r="C346">
        <f>IF(
ISNUMBER(INDEX(SOURCE!B:B,MATCH(A346,SOURCE!B:B,0)+1)),
  VALUE(INDEX(SOURCE!B:B,MATCH(A346,SOURCE!B:B,0)+1)),
  "")</f>
        <v>335</v>
      </c>
      <c r="D346" s="5" t="str">
        <f>IF(A346&lt;&gt;INT(A346),B346,
IF(A346&lt;0,VLOOKUP(A346,lookups!A$1:B$25,2,0),
IF(ISNA(B346),"",
IF(OR(ISBLANK(A346),ISNA(B346),B346=0),
"",
"#define "&amp;
VLOOKUP(A346,SOURCE!B:S,15,0)&amp;IF(lookups!$N$2-LEN(VLOOKUP(A346,SOURCE!B:S,15,0))&gt;=0,REPT(" ",lookups!$N$2-LEN(VLOOKUP(A346,SOURCE!B:S,15,0))),"")&amp;
TEXT(A346,"???0")&amp;IF(VLOOKUP(A346,SOURCE!B:S,16,0)="","","   "&amp;VLOOKUP(A346,SOURCE!B:S,16,0)
))))
)</f>
        <v>#define ITM_MMtoPOINT                334</v>
      </c>
    </row>
    <row r="347" spans="1:4">
      <c r="A347">
        <f t="shared" si="8"/>
        <v>335</v>
      </c>
      <c r="B347" t="str">
        <f>VLOOKUP(A347,SOURCE!B:S,15,0)</f>
        <v>ITM_0335</v>
      </c>
      <c r="C347">
        <f>IF(
ISNUMBER(INDEX(SOURCE!B:B,MATCH(A347,SOURCE!B:B,0)+1)),
  VALUE(INDEX(SOURCE!B:B,MATCH(A347,SOURCE!B:B,0)+1)),
  "")</f>
        <v>336</v>
      </c>
      <c r="D347" s="5" t="str">
        <f>IF(A347&lt;&gt;INT(A347),B347,
IF(A347&lt;0,VLOOKUP(A347,lookups!A$1:B$25,2,0),
IF(ISNA(B347),"",
IF(OR(ISBLANK(A347),ISNA(B347),B347=0),
"",
"#define "&amp;
VLOOKUP(A347,SOURCE!B:S,15,0)&amp;IF(lookups!$N$2-LEN(VLOOKUP(A347,SOURCE!B:S,15,0))&gt;=0,REPT(" ",lookups!$N$2-LEN(VLOOKUP(A347,SOURCE!B:S,15,0))),"")&amp;
TEXT(A347,"???0")&amp;IF(VLOOKUP(A347,SOURCE!B:S,16,0)="","","   "&amp;VLOOKUP(A347,SOURCE!B:S,16,0)
))))
)</f>
        <v>#define ITM_0335                     335</v>
      </c>
    </row>
    <row r="348" spans="1:4">
      <c r="A348">
        <f t="shared" si="8"/>
        <v>336</v>
      </c>
      <c r="B348" t="str">
        <f>VLOOKUP(A348,SOURCE!B:S,15,0)</f>
        <v>ITM_MILEtoM</v>
      </c>
      <c r="C348">
        <f>IF(
ISNUMBER(INDEX(SOURCE!B:B,MATCH(A348,SOURCE!B:B,0)+1)),
  VALUE(INDEX(SOURCE!B:B,MATCH(A348,SOURCE!B:B,0)+1)),
  "")</f>
        <v>337</v>
      </c>
      <c r="D348" s="5" t="str">
        <f>IF(A348&lt;&gt;INT(A348),B348,
IF(A348&lt;0,VLOOKUP(A348,lookups!A$1:B$25,2,0),
IF(ISNA(B348),"",
IF(OR(ISBLANK(A348),ISNA(B348),B348=0),
"",
"#define "&amp;
VLOOKUP(A348,SOURCE!B:S,15,0)&amp;IF(lookups!$N$2-LEN(VLOOKUP(A348,SOURCE!B:S,15,0))&gt;=0,REPT(" ",lookups!$N$2-LEN(VLOOKUP(A348,SOURCE!B:S,15,0))),"")&amp;
TEXT(A348,"???0")&amp;IF(VLOOKUP(A348,SOURCE!B:S,16,0)="","","   "&amp;VLOOKUP(A348,SOURCE!B:S,16,0)
))))
)</f>
        <v>#define ITM_MILEtoM                  336</v>
      </c>
    </row>
    <row r="349" spans="1:4">
      <c r="A349">
        <f t="shared" si="8"/>
        <v>337</v>
      </c>
      <c r="B349" t="str">
        <f>VLOOKUP(A349,SOURCE!B:S,15,0)</f>
        <v>ITM_POINTtoMM</v>
      </c>
      <c r="C349">
        <f>IF(
ISNUMBER(INDEX(SOURCE!B:B,MATCH(A349,SOURCE!B:B,0)+1)),
  VALUE(INDEX(SOURCE!B:B,MATCH(A349,SOURCE!B:B,0)+1)),
  "")</f>
        <v>338</v>
      </c>
      <c r="D349" s="5" t="str">
        <f>IF(A349&lt;&gt;INT(A349),B349,
IF(A349&lt;0,VLOOKUP(A349,lookups!A$1:B$25,2,0),
IF(ISNA(B349),"",
IF(OR(ISBLANK(A349),ISNA(B349),B349=0),
"",
"#define "&amp;
VLOOKUP(A349,SOURCE!B:S,15,0)&amp;IF(lookups!$N$2-LEN(VLOOKUP(A349,SOURCE!B:S,15,0))&gt;=0,REPT(" ",lookups!$N$2-LEN(VLOOKUP(A349,SOURCE!B:S,15,0))),"")&amp;
TEXT(A349,"???0")&amp;IF(VLOOKUP(A349,SOURCE!B:S,16,0)="","","   "&amp;VLOOKUP(A349,SOURCE!B:S,16,0)
))))
)</f>
        <v>#define ITM_POINTtoMM                337</v>
      </c>
    </row>
    <row r="350" spans="1:4">
      <c r="A350">
        <f t="shared" si="8"/>
        <v>338</v>
      </c>
      <c r="B350" t="str">
        <f>VLOOKUP(A350,SOURCE!B:S,15,0)</f>
        <v>ITM_0338</v>
      </c>
      <c r="C350">
        <f>IF(
ISNUMBER(INDEX(SOURCE!B:B,MATCH(A350,SOURCE!B:B,0)+1)),
  VALUE(INDEX(SOURCE!B:B,MATCH(A350,SOURCE!B:B,0)+1)),
  "")</f>
        <v>339</v>
      </c>
      <c r="D350" s="5" t="str">
        <f>IF(A350&lt;&gt;INT(A350),B350,
IF(A350&lt;0,VLOOKUP(A350,lookups!A$1:B$25,2,0),
IF(ISNA(B350),"",
IF(OR(ISBLANK(A350),ISNA(B350),B350=0),
"",
"#define "&amp;
VLOOKUP(A350,SOURCE!B:S,15,0)&amp;IF(lookups!$N$2-LEN(VLOOKUP(A350,SOURCE!B:S,15,0))&gt;=0,REPT(" ",lookups!$N$2-LEN(VLOOKUP(A350,SOURCE!B:S,15,0))),"")&amp;
TEXT(A350,"???0")&amp;IF(VLOOKUP(A350,SOURCE!B:S,16,0)="","","   "&amp;VLOOKUP(A350,SOURCE!B:S,16,0)
))))
)</f>
        <v>#define ITM_0338                     338</v>
      </c>
    </row>
    <row r="351" spans="1:4">
      <c r="A351">
        <f t="shared" si="8"/>
        <v>339</v>
      </c>
      <c r="B351" t="str">
        <f>VLOOKUP(A351,SOURCE!B:S,15,0)</f>
        <v>ITM_MtoMILE</v>
      </c>
      <c r="C351">
        <f>IF(
ISNUMBER(INDEX(SOURCE!B:B,MATCH(A351,SOURCE!B:B,0)+1)),
  VALUE(INDEX(SOURCE!B:B,MATCH(A351,SOURCE!B:B,0)+1)),
  "")</f>
        <v>340</v>
      </c>
      <c r="D351" s="5" t="str">
        <f>IF(A351&lt;&gt;INT(A351),B351,
IF(A351&lt;0,VLOOKUP(A351,lookups!A$1:B$25,2,0),
IF(ISNA(B351),"",
IF(OR(ISBLANK(A351),ISNA(B351),B351=0),
"",
"#define "&amp;
VLOOKUP(A351,SOURCE!B:S,15,0)&amp;IF(lookups!$N$2-LEN(VLOOKUP(A351,SOURCE!B:S,15,0))&gt;=0,REPT(" ",lookups!$N$2-LEN(VLOOKUP(A351,SOURCE!B:S,15,0))),"")&amp;
TEXT(A351,"???0")&amp;IF(VLOOKUP(A351,SOURCE!B:S,16,0)="","","   "&amp;VLOOKUP(A351,SOURCE!B:S,16,0)
))))
)</f>
        <v>#define ITM_MtoMILE                  339</v>
      </c>
    </row>
    <row r="352" spans="1:4">
      <c r="A352">
        <f t="shared" si="8"/>
        <v>340</v>
      </c>
      <c r="B352" t="str">
        <f>VLOOKUP(A352,SOURCE!B:S,15,0)</f>
        <v>ITM_MtoYD</v>
      </c>
      <c r="C352">
        <f>IF(
ISNUMBER(INDEX(SOURCE!B:B,MATCH(A352,SOURCE!B:B,0)+1)),
  VALUE(INDEX(SOURCE!B:B,MATCH(A352,SOURCE!B:B,0)+1)),
  "")</f>
        <v>341</v>
      </c>
      <c r="D352" s="5" t="str">
        <f>IF(A352&lt;&gt;INT(A352),B352,
IF(A352&lt;0,VLOOKUP(A352,lookups!A$1:B$25,2,0),
IF(ISNA(B352),"",
IF(OR(ISBLANK(A352),ISNA(B352),B352=0),
"",
"#define "&amp;
VLOOKUP(A352,SOURCE!B:S,15,0)&amp;IF(lookups!$N$2-LEN(VLOOKUP(A352,SOURCE!B:S,15,0))&gt;=0,REPT(" ",lookups!$N$2-LEN(VLOOKUP(A352,SOURCE!B:S,15,0))),"")&amp;
TEXT(A352,"???0")&amp;IF(VLOOKUP(A352,SOURCE!B:S,16,0)="","","   "&amp;VLOOKUP(A352,SOURCE!B:S,16,0)
))))
)</f>
        <v>#define ITM_MtoYD                    340</v>
      </c>
    </row>
    <row r="353" spans="1:4">
      <c r="A353">
        <f t="shared" si="8"/>
        <v>341</v>
      </c>
      <c r="B353" t="str">
        <f>VLOOKUP(A353,SOURCE!B:S,15,0)</f>
        <v>ITM_YDtoM</v>
      </c>
      <c r="C353">
        <f>IF(
ISNUMBER(INDEX(SOURCE!B:B,MATCH(A353,SOURCE!B:B,0)+1)),
  VALUE(INDEX(SOURCE!B:B,MATCH(A353,SOURCE!B:B,0)+1)),
  "")</f>
        <v>342</v>
      </c>
      <c r="D353" s="5" t="str">
        <f>IF(A353&lt;&gt;INT(A353),B353,
IF(A353&lt;0,VLOOKUP(A353,lookups!A$1:B$25,2,0),
IF(ISNA(B353),"",
IF(OR(ISBLANK(A353),ISNA(B353),B353=0),
"",
"#define "&amp;
VLOOKUP(A353,SOURCE!B:S,15,0)&amp;IF(lookups!$N$2-LEN(VLOOKUP(A353,SOURCE!B:S,15,0))&gt;=0,REPT(" ",lookups!$N$2-LEN(VLOOKUP(A353,SOURCE!B:S,15,0))),"")&amp;
TEXT(A353,"???0")&amp;IF(VLOOKUP(A353,SOURCE!B:S,16,0)="","","   "&amp;VLOOKUP(A353,SOURCE!B:S,16,0)
))))
)</f>
        <v>#define ITM_YDtoM                    341</v>
      </c>
    </row>
    <row r="354" spans="1:4">
      <c r="A354">
        <f t="shared" si="8"/>
        <v>342</v>
      </c>
      <c r="B354" t="str">
        <f>VLOOKUP(A354,SOURCE!B:S,15,0)</f>
        <v>ITM_PSItoPA</v>
      </c>
      <c r="C354">
        <f>IF(
ISNUMBER(INDEX(SOURCE!B:B,MATCH(A354,SOURCE!B:B,0)+1)),
  VALUE(INDEX(SOURCE!B:B,MATCH(A354,SOURCE!B:B,0)+1)),
  "")</f>
        <v>343</v>
      </c>
      <c r="D354" s="5" t="str">
        <f>IF(A354&lt;&gt;INT(A354),B354,
IF(A354&lt;0,VLOOKUP(A354,lookups!A$1:B$25,2,0),
IF(ISNA(B354),"",
IF(OR(ISBLANK(A354),ISNA(B354),B354=0),
"",
"#define "&amp;
VLOOKUP(A354,SOURCE!B:S,15,0)&amp;IF(lookups!$N$2-LEN(VLOOKUP(A354,SOURCE!B:S,15,0))&gt;=0,REPT(" ",lookups!$N$2-LEN(VLOOKUP(A354,SOURCE!B:S,15,0))),"")&amp;
TEXT(A354,"???0")&amp;IF(VLOOKUP(A354,SOURCE!B:S,16,0)="","","   "&amp;VLOOKUP(A354,SOURCE!B:S,16,0)
))))
)</f>
        <v>#define ITM_PSItoPA                  342</v>
      </c>
    </row>
    <row r="355" spans="1:4">
      <c r="A355">
        <f t="shared" si="8"/>
        <v>343</v>
      </c>
      <c r="B355" t="str">
        <f>VLOOKUP(A355,SOURCE!B:S,15,0)</f>
        <v>ITM_PAtoPSI</v>
      </c>
      <c r="C355">
        <f>IF(
ISNUMBER(INDEX(SOURCE!B:B,MATCH(A355,SOURCE!B:B,0)+1)),
  VALUE(INDEX(SOURCE!B:B,MATCH(A355,SOURCE!B:B,0)+1)),
  "")</f>
        <v>344</v>
      </c>
      <c r="D355" s="5" t="str">
        <f>IF(A355&lt;&gt;INT(A355),B355,
IF(A355&lt;0,VLOOKUP(A355,lookups!A$1:B$25,2,0),
IF(ISNA(B355),"",
IF(OR(ISBLANK(A355),ISNA(B355),B355=0),
"",
"#define "&amp;
VLOOKUP(A355,SOURCE!B:S,15,0)&amp;IF(lookups!$N$2-LEN(VLOOKUP(A355,SOURCE!B:S,15,0))&gt;=0,REPT(" ",lookups!$N$2-LEN(VLOOKUP(A355,SOURCE!B:S,15,0))),"")&amp;
TEXT(A355,"???0")&amp;IF(VLOOKUP(A355,SOURCE!B:S,16,0)="","","   "&amp;VLOOKUP(A355,SOURCE!B:S,16,0)
))))
)</f>
        <v>#define ITM_PAtoPSI                  343</v>
      </c>
    </row>
    <row r="356" spans="1:4">
      <c r="A356">
        <f t="shared" si="8"/>
        <v>344</v>
      </c>
      <c r="B356" t="str">
        <f>VLOOKUP(A356,SOURCE!B:S,15,0)</f>
        <v>ITM_PAtoTOR</v>
      </c>
      <c r="C356">
        <f>IF(
ISNUMBER(INDEX(SOURCE!B:B,MATCH(A356,SOURCE!B:B,0)+1)),
  VALUE(INDEX(SOURCE!B:B,MATCH(A356,SOURCE!B:B,0)+1)),
  "")</f>
        <v>345</v>
      </c>
      <c r="D356" s="5" t="str">
        <f>IF(A356&lt;&gt;INT(A356),B356,
IF(A356&lt;0,VLOOKUP(A356,lookups!A$1:B$25,2,0),
IF(ISNA(B356),"",
IF(OR(ISBLANK(A356),ISNA(B356),B356=0),
"",
"#define "&amp;
VLOOKUP(A356,SOURCE!B:S,15,0)&amp;IF(lookups!$N$2-LEN(VLOOKUP(A356,SOURCE!B:S,15,0))&gt;=0,REPT(" ",lookups!$N$2-LEN(VLOOKUP(A356,SOURCE!B:S,15,0))),"")&amp;
TEXT(A356,"???0")&amp;IF(VLOOKUP(A356,SOURCE!B:S,16,0)="","","   "&amp;VLOOKUP(A356,SOURCE!B:S,16,0)
))))
)</f>
        <v>#define ITM_PAtoTOR                  344</v>
      </c>
    </row>
    <row r="357" spans="1:4">
      <c r="A357">
        <f t="shared" si="8"/>
        <v>345</v>
      </c>
      <c r="B357" t="str">
        <f>VLOOKUP(A357,SOURCE!B:S,15,0)</f>
        <v>ITM_0345</v>
      </c>
      <c r="C357">
        <f>IF(
ISNUMBER(INDEX(SOURCE!B:B,MATCH(A357,SOURCE!B:B,0)+1)),
  VALUE(INDEX(SOURCE!B:B,MATCH(A357,SOURCE!B:B,0)+1)),
  "")</f>
        <v>346</v>
      </c>
      <c r="D357" s="5" t="str">
        <f>IF(A357&lt;&gt;INT(A357),B357,
IF(A357&lt;0,VLOOKUP(A357,lookups!A$1:B$25,2,0),
IF(ISNA(B357),"",
IF(OR(ISBLANK(A357),ISNA(B357),B357=0),
"",
"#define "&amp;
VLOOKUP(A357,SOURCE!B:S,15,0)&amp;IF(lookups!$N$2-LEN(VLOOKUP(A357,SOURCE!B:S,15,0))&gt;=0,REPT(" ",lookups!$N$2-LEN(VLOOKUP(A357,SOURCE!B:S,15,0))),"")&amp;
TEXT(A357,"???0")&amp;IF(VLOOKUP(A357,SOURCE!B:S,16,0)="","","   "&amp;VLOOKUP(A357,SOURCE!B:S,16,0)
))))
)</f>
        <v>#define ITM_0345                     345</v>
      </c>
    </row>
    <row r="358" spans="1:4">
      <c r="A358">
        <f t="shared" si="8"/>
        <v>346</v>
      </c>
      <c r="B358" t="str">
        <f>VLOOKUP(A358,SOURCE!B:S,15,0)</f>
        <v>ITM_TORtoPA</v>
      </c>
      <c r="C358">
        <f>IF(
ISNUMBER(INDEX(SOURCE!B:B,MATCH(A358,SOURCE!B:B,0)+1)),
  VALUE(INDEX(SOURCE!B:B,MATCH(A358,SOURCE!B:B,0)+1)),
  "")</f>
        <v>347</v>
      </c>
      <c r="D358" s="5" t="str">
        <f>IF(A358&lt;&gt;INT(A358),B358,
IF(A358&lt;0,VLOOKUP(A358,lookups!A$1:B$25,2,0),
IF(ISNA(B358),"",
IF(OR(ISBLANK(A358),ISNA(B358),B358=0),
"",
"#define "&amp;
VLOOKUP(A358,SOURCE!B:S,15,0)&amp;IF(lookups!$N$2-LEN(VLOOKUP(A358,SOURCE!B:S,15,0))&gt;=0,REPT(" ",lookups!$N$2-LEN(VLOOKUP(A358,SOURCE!B:S,15,0))),"")&amp;
TEXT(A358,"???0")&amp;IF(VLOOKUP(A358,SOURCE!B:S,16,0)="","","   "&amp;VLOOKUP(A358,SOURCE!B:S,16,0)
))))
)</f>
        <v>#define ITM_TORtoPA                  346</v>
      </c>
    </row>
    <row r="359" spans="1:4">
      <c r="A359">
        <f t="shared" si="8"/>
        <v>347</v>
      </c>
      <c r="B359" t="str">
        <f>VLOOKUP(A359,SOURCE!B:S,15,0)</f>
        <v>ITM_0347</v>
      </c>
      <c r="C359">
        <f>IF(
ISNUMBER(INDEX(SOURCE!B:B,MATCH(A359,SOURCE!B:B,0)+1)),
  VALUE(INDEX(SOURCE!B:B,MATCH(A359,SOURCE!B:B,0)+1)),
  "")</f>
        <v>348</v>
      </c>
      <c r="D359" s="5" t="str">
        <f>IF(A359&lt;&gt;INT(A359),B359,
IF(A359&lt;0,VLOOKUP(A359,lookups!A$1:B$25,2,0),
IF(ISNA(B359),"",
IF(OR(ISBLANK(A359),ISNA(B359),B359=0),
"",
"#define "&amp;
VLOOKUP(A359,SOURCE!B:S,15,0)&amp;IF(lookups!$N$2-LEN(VLOOKUP(A359,SOURCE!B:S,15,0))&gt;=0,REPT(" ",lookups!$N$2-LEN(VLOOKUP(A359,SOURCE!B:S,15,0))),"")&amp;
TEXT(A359,"???0")&amp;IF(VLOOKUP(A359,SOURCE!B:S,16,0)="","","   "&amp;VLOOKUP(A359,SOURCE!B:S,16,0)
))))
)</f>
        <v>#define ITM_0347                     347</v>
      </c>
    </row>
    <row r="360" spans="1:4">
      <c r="A360">
        <f t="shared" si="8"/>
        <v>348</v>
      </c>
      <c r="B360" t="str">
        <f>VLOOKUP(A360,SOURCE!B:S,15,0)</f>
        <v>ITM_StoYEAR</v>
      </c>
      <c r="C360">
        <f>IF(
ISNUMBER(INDEX(SOURCE!B:B,MATCH(A360,SOURCE!B:B,0)+1)),
  VALUE(INDEX(SOURCE!B:B,MATCH(A360,SOURCE!B:B,0)+1)),
  "")</f>
        <v>349</v>
      </c>
      <c r="D360" s="5" t="str">
        <f>IF(A360&lt;&gt;INT(A360),B360,
IF(A360&lt;0,VLOOKUP(A360,lookups!A$1:B$25,2,0),
IF(ISNA(B360),"",
IF(OR(ISBLANK(A360),ISNA(B360),B360=0),
"",
"#define "&amp;
VLOOKUP(A360,SOURCE!B:S,15,0)&amp;IF(lookups!$N$2-LEN(VLOOKUP(A360,SOURCE!B:S,15,0))&gt;=0,REPT(" ",lookups!$N$2-LEN(VLOOKUP(A360,SOURCE!B:S,15,0))),"")&amp;
TEXT(A360,"???0")&amp;IF(VLOOKUP(A360,SOURCE!B:S,16,0)="","","   "&amp;VLOOKUP(A360,SOURCE!B:S,16,0)
))))
)</f>
        <v>#define ITM_StoYEAR                  348</v>
      </c>
    </row>
    <row r="361" spans="1:4">
      <c r="A361">
        <f t="shared" si="8"/>
        <v>349</v>
      </c>
      <c r="B361" t="str">
        <f>VLOOKUP(A361,SOURCE!B:S,15,0)</f>
        <v>ITM_YEARtoS</v>
      </c>
      <c r="C361">
        <f>IF(
ISNUMBER(INDEX(SOURCE!B:B,MATCH(A361,SOURCE!B:B,0)+1)),
  VALUE(INDEX(SOURCE!B:B,MATCH(A361,SOURCE!B:B,0)+1)),
  "")</f>
        <v>350</v>
      </c>
      <c r="D361" s="5" t="str">
        <f>IF(A361&lt;&gt;INT(A361),B361,
IF(A361&lt;0,VLOOKUP(A361,lookups!A$1:B$25,2,0),
IF(ISNA(B361),"",
IF(OR(ISBLANK(A361),ISNA(B361),B361=0),
"",
"#define "&amp;
VLOOKUP(A361,SOURCE!B:S,15,0)&amp;IF(lookups!$N$2-LEN(VLOOKUP(A361,SOURCE!B:S,15,0))&gt;=0,REPT(" ",lookups!$N$2-LEN(VLOOKUP(A361,SOURCE!B:S,15,0))),"")&amp;
TEXT(A361,"???0")&amp;IF(VLOOKUP(A361,SOURCE!B:S,16,0)="","","   "&amp;VLOOKUP(A361,SOURCE!B:S,16,0)
))))
)</f>
        <v>#define ITM_YEARtoS                  349</v>
      </c>
    </row>
    <row r="362" spans="1:4">
      <c r="A362">
        <f t="shared" si="8"/>
        <v>350</v>
      </c>
      <c r="B362" t="str">
        <f>VLOOKUP(A362,SOURCE!B:S,15,0)</f>
        <v>ITM_CARATtoG</v>
      </c>
      <c r="C362">
        <f>IF(
ISNUMBER(INDEX(SOURCE!B:B,MATCH(A362,SOURCE!B:B,0)+1)),
  VALUE(INDEX(SOURCE!B:B,MATCH(A362,SOURCE!B:B,0)+1)),
  "")</f>
        <v>351</v>
      </c>
      <c r="D362" s="5" t="str">
        <f>IF(A362&lt;&gt;INT(A362),B362,
IF(A362&lt;0,VLOOKUP(A362,lookups!A$1:B$25,2,0),
IF(ISNA(B362),"",
IF(OR(ISBLANK(A362),ISNA(B362),B362=0),
"",
"#define "&amp;
VLOOKUP(A362,SOURCE!B:S,15,0)&amp;IF(lookups!$N$2-LEN(VLOOKUP(A362,SOURCE!B:S,15,0))&gt;=0,REPT(" ",lookups!$N$2-LEN(VLOOKUP(A362,SOURCE!B:S,15,0))),"")&amp;
TEXT(A362,"???0")&amp;IF(VLOOKUP(A362,SOURCE!B:S,16,0)="","","   "&amp;VLOOKUP(A362,SOURCE!B:S,16,0)
))))
)</f>
        <v>#define ITM_CARATtoG                 350</v>
      </c>
    </row>
    <row r="363" spans="1:4">
      <c r="A363">
        <f t="shared" si="8"/>
        <v>351</v>
      </c>
      <c r="B363" t="str">
        <f>VLOOKUP(A363,SOURCE!B:S,15,0)</f>
        <v>ITM_0351</v>
      </c>
      <c r="C363">
        <f>IF(
ISNUMBER(INDEX(SOURCE!B:B,MATCH(A363,SOURCE!B:B,0)+1)),
  VALUE(INDEX(SOURCE!B:B,MATCH(A363,SOURCE!B:B,0)+1)),
  "")</f>
        <v>352</v>
      </c>
      <c r="D363" s="5" t="str">
        <f>IF(A363&lt;&gt;INT(A363),B363,
IF(A363&lt;0,VLOOKUP(A363,lookups!A$1:B$25,2,0),
IF(ISNA(B363),"",
IF(OR(ISBLANK(A363),ISNA(B363),B363=0),
"",
"#define "&amp;
VLOOKUP(A363,SOURCE!B:S,15,0)&amp;IF(lookups!$N$2-LEN(VLOOKUP(A363,SOURCE!B:S,15,0))&gt;=0,REPT(" ",lookups!$N$2-LEN(VLOOKUP(A363,SOURCE!B:S,15,0))),"")&amp;
TEXT(A363,"???0")&amp;IF(VLOOKUP(A363,SOURCE!B:S,16,0)="","","   "&amp;VLOOKUP(A363,SOURCE!B:S,16,0)
))))
)</f>
        <v>#define ITM_0351                     351</v>
      </c>
    </row>
    <row r="364" spans="1:4">
      <c r="A364">
        <f t="shared" si="8"/>
        <v>352</v>
      </c>
      <c r="B364" t="str">
        <f>VLOOKUP(A364,SOURCE!B:S,15,0)</f>
        <v>ITM_JINtoKG</v>
      </c>
      <c r="C364">
        <f>IF(
ISNUMBER(INDEX(SOURCE!B:B,MATCH(A364,SOURCE!B:B,0)+1)),
  VALUE(INDEX(SOURCE!B:B,MATCH(A364,SOURCE!B:B,0)+1)),
  "")</f>
        <v>353</v>
      </c>
      <c r="D364" s="5" t="str">
        <f>IF(A364&lt;&gt;INT(A364),B364,
IF(A364&lt;0,VLOOKUP(A364,lookups!A$1:B$25,2,0),
IF(ISNA(B364),"",
IF(OR(ISBLANK(A364),ISNA(B364),B364=0),
"",
"#define "&amp;
VLOOKUP(A364,SOURCE!B:S,15,0)&amp;IF(lookups!$N$2-LEN(VLOOKUP(A364,SOURCE!B:S,15,0))&gt;=0,REPT(" ",lookups!$N$2-LEN(VLOOKUP(A364,SOURCE!B:S,15,0))),"")&amp;
TEXT(A364,"???0")&amp;IF(VLOOKUP(A364,SOURCE!B:S,16,0)="","","   "&amp;VLOOKUP(A364,SOURCE!B:S,16,0)
))))
)</f>
        <v>#define ITM_JINtoKG                  352</v>
      </c>
    </row>
    <row r="365" spans="1:4">
      <c r="A365">
        <f t="shared" si="8"/>
        <v>353</v>
      </c>
      <c r="B365" t="str">
        <f>VLOOKUP(A365,SOURCE!B:S,15,0)</f>
        <v>ITM_GtoCARAT</v>
      </c>
      <c r="C365">
        <f>IF(
ISNUMBER(INDEX(SOURCE!B:B,MATCH(A365,SOURCE!B:B,0)+1)),
  VALUE(INDEX(SOURCE!B:B,MATCH(A365,SOURCE!B:B,0)+1)),
  "")</f>
        <v>354</v>
      </c>
      <c r="D365" s="5" t="str">
        <f>IF(A365&lt;&gt;INT(A365),B365,
IF(A365&lt;0,VLOOKUP(A365,lookups!A$1:B$25,2,0),
IF(ISNA(B365),"",
IF(OR(ISBLANK(A365),ISNA(B365),B365=0),
"",
"#define "&amp;
VLOOKUP(A365,SOURCE!B:S,15,0)&amp;IF(lookups!$N$2-LEN(VLOOKUP(A365,SOURCE!B:S,15,0))&gt;=0,REPT(" ",lookups!$N$2-LEN(VLOOKUP(A365,SOURCE!B:S,15,0))),"")&amp;
TEXT(A365,"???0")&amp;IF(VLOOKUP(A365,SOURCE!B:S,16,0)="","","   "&amp;VLOOKUP(A365,SOURCE!B:S,16,0)
))))
)</f>
        <v>#define ITM_GtoCARAT                 353</v>
      </c>
    </row>
    <row r="366" spans="1:4">
      <c r="A366">
        <f t="shared" si="8"/>
        <v>354</v>
      </c>
      <c r="B366" t="str">
        <f>VLOOKUP(A366,SOURCE!B:S,15,0)</f>
        <v>ITM_0354</v>
      </c>
      <c r="C366">
        <f>IF(
ISNUMBER(INDEX(SOURCE!B:B,MATCH(A366,SOURCE!B:B,0)+1)),
  VALUE(INDEX(SOURCE!B:B,MATCH(A366,SOURCE!B:B,0)+1)),
  "")</f>
        <v>355</v>
      </c>
      <c r="D366" s="5" t="str">
        <f>IF(A366&lt;&gt;INT(A366),B366,
IF(A366&lt;0,VLOOKUP(A366,lookups!A$1:B$25,2,0),
IF(ISNA(B366),"",
IF(OR(ISBLANK(A366),ISNA(B366),B366=0),
"",
"#define "&amp;
VLOOKUP(A366,SOURCE!B:S,15,0)&amp;IF(lookups!$N$2-LEN(VLOOKUP(A366,SOURCE!B:S,15,0))&gt;=0,REPT(" ",lookups!$N$2-LEN(VLOOKUP(A366,SOURCE!B:S,15,0))),"")&amp;
TEXT(A366,"???0")&amp;IF(VLOOKUP(A366,SOURCE!B:S,16,0)="","","   "&amp;VLOOKUP(A366,SOURCE!B:S,16,0)
))))
)</f>
        <v>#define ITM_0354                     354</v>
      </c>
    </row>
    <row r="367" spans="1:4">
      <c r="A367">
        <f t="shared" si="8"/>
        <v>355</v>
      </c>
      <c r="B367" t="str">
        <f>VLOOKUP(A367,SOURCE!B:S,15,0)</f>
        <v>ITM_KGtoJIN</v>
      </c>
      <c r="C367">
        <f>IF(
ISNUMBER(INDEX(SOURCE!B:B,MATCH(A367,SOURCE!B:B,0)+1)),
  VALUE(INDEX(SOURCE!B:B,MATCH(A367,SOURCE!B:B,0)+1)),
  "")</f>
        <v>356</v>
      </c>
      <c r="D367" s="5" t="str">
        <f>IF(A367&lt;&gt;INT(A367),B367,
IF(A367&lt;0,VLOOKUP(A367,lookups!A$1:B$25,2,0),
IF(ISNA(B367),"",
IF(OR(ISBLANK(A367),ISNA(B367),B367=0),
"",
"#define "&amp;
VLOOKUP(A367,SOURCE!B:S,15,0)&amp;IF(lookups!$N$2-LEN(VLOOKUP(A367,SOURCE!B:S,15,0))&gt;=0,REPT(" ",lookups!$N$2-LEN(VLOOKUP(A367,SOURCE!B:S,15,0))),"")&amp;
TEXT(A367,"???0")&amp;IF(VLOOKUP(A367,SOURCE!B:S,16,0)="","","   "&amp;VLOOKUP(A367,SOURCE!B:S,16,0)
))))
)</f>
        <v>#define ITM_KGtoJIN                  355</v>
      </c>
    </row>
    <row r="368" spans="1:4">
      <c r="A368">
        <f t="shared" si="8"/>
        <v>356</v>
      </c>
      <c r="B368" t="str">
        <f>VLOOKUP(A368,SOURCE!B:S,15,0)</f>
        <v>ITM_QTtoL</v>
      </c>
      <c r="C368">
        <f>IF(
ISNUMBER(INDEX(SOURCE!B:B,MATCH(A368,SOURCE!B:B,0)+1)),
  VALUE(INDEX(SOURCE!B:B,MATCH(A368,SOURCE!B:B,0)+1)),
  "")</f>
        <v>357</v>
      </c>
      <c r="D368" s="5" t="str">
        <f>IF(A368&lt;&gt;INT(A368),B368,
IF(A368&lt;0,VLOOKUP(A368,lookups!A$1:B$25,2,0),
IF(ISNA(B368),"",
IF(OR(ISBLANK(A368),ISNA(B368),B368=0),
"",
"#define "&amp;
VLOOKUP(A368,SOURCE!B:S,15,0)&amp;IF(lookups!$N$2-LEN(VLOOKUP(A368,SOURCE!B:S,15,0))&gt;=0,REPT(" ",lookups!$N$2-LEN(VLOOKUP(A368,SOURCE!B:S,15,0))),"")&amp;
TEXT(A368,"???0")&amp;IF(VLOOKUP(A368,SOURCE!B:S,16,0)="","","   "&amp;VLOOKUP(A368,SOURCE!B:S,16,0)
))))
)</f>
        <v>#define ITM_QTtoL                    356</v>
      </c>
    </row>
    <row r="369" spans="1:4">
      <c r="A369">
        <f t="shared" si="8"/>
        <v>357</v>
      </c>
      <c r="B369" t="str">
        <f>VLOOKUP(A369,SOURCE!B:S,15,0)</f>
        <v>ITM_LtoQT</v>
      </c>
      <c r="C369">
        <f>IF(
ISNUMBER(INDEX(SOURCE!B:B,MATCH(A369,SOURCE!B:B,0)+1)),
  VALUE(INDEX(SOURCE!B:B,MATCH(A369,SOURCE!B:B,0)+1)),
  "")</f>
        <v>358</v>
      </c>
      <c r="D369" s="5" t="str">
        <f>IF(A369&lt;&gt;INT(A369),B369,
IF(A369&lt;0,VLOOKUP(A369,lookups!A$1:B$25,2,0),
IF(ISNA(B369),"",
IF(OR(ISBLANK(A369),ISNA(B369),B369=0),
"",
"#define "&amp;
VLOOKUP(A369,SOURCE!B:S,15,0)&amp;IF(lookups!$N$2-LEN(VLOOKUP(A369,SOURCE!B:S,15,0))&gt;=0,REPT(" ",lookups!$N$2-LEN(VLOOKUP(A369,SOURCE!B:S,15,0))),"")&amp;
TEXT(A369,"???0")&amp;IF(VLOOKUP(A369,SOURCE!B:S,16,0)="","","   "&amp;VLOOKUP(A369,SOURCE!B:S,16,0)
))))
)</f>
        <v>#define ITM_LtoQT                    357</v>
      </c>
    </row>
    <row r="370" spans="1:4">
      <c r="A370">
        <f t="shared" si="8"/>
        <v>358</v>
      </c>
      <c r="B370" t="str">
        <f>VLOOKUP(A370,SOURCE!B:S,15,0)</f>
        <v>ITM_FATHOMtoM</v>
      </c>
      <c r="C370">
        <f>IF(
ISNUMBER(INDEX(SOURCE!B:B,MATCH(A370,SOURCE!B:B,0)+1)),
  VALUE(INDEX(SOURCE!B:B,MATCH(A370,SOURCE!B:B,0)+1)),
  "")</f>
        <v>359</v>
      </c>
      <c r="D370" s="5" t="str">
        <f>IF(A370&lt;&gt;INT(A370),B370,
IF(A370&lt;0,VLOOKUP(A370,lookups!A$1:B$25,2,0),
IF(ISNA(B370),"",
IF(OR(ISBLANK(A370),ISNA(B370),B370=0),
"",
"#define "&amp;
VLOOKUP(A370,SOURCE!B:S,15,0)&amp;IF(lookups!$N$2-LEN(VLOOKUP(A370,SOURCE!B:S,15,0))&gt;=0,REPT(" ",lookups!$N$2-LEN(VLOOKUP(A370,SOURCE!B:S,15,0))),"")&amp;
TEXT(A370,"???0")&amp;IF(VLOOKUP(A370,SOURCE!B:S,16,0)="","","   "&amp;VLOOKUP(A370,SOURCE!B:S,16,0)
))))
)</f>
        <v>#define ITM_FATHOMtoM                358</v>
      </c>
    </row>
    <row r="371" spans="1:4">
      <c r="A371">
        <f t="shared" si="8"/>
        <v>359</v>
      </c>
      <c r="B371" t="str">
        <f>VLOOKUP(A371,SOURCE!B:S,15,0)</f>
        <v>ITM_0359</v>
      </c>
      <c r="C371">
        <f>IF(
ISNUMBER(INDEX(SOURCE!B:B,MATCH(A371,SOURCE!B:B,0)+1)),
  VALUE(INDEX(SOURCE!B:B,MATCH(A371,SOURCE!B:B,0)+1)),
  "")</f>
        <v>360</v>
      </c>
      <c r="D371" s="5" t="str">
        <f>IF(A371&lt;&gt;INT(A371),B371,
IF(A371&lt;0,VLOOKUP(A371,lookups!A$1:B$25,2,0),
IF(ISNA(B371),"",
IF(OR(ISBLANK(A371),ISNA(B371),B371=0),
"",
"#define "&amp;
VLOOKUP(A371,SOURCE!B:S,15,0)&amp;IF(lookups!$N$2-LEN(VLOOKUP(A371,SOURCE!B:S,15,0))&gt;=0,REPT(" ",lookups!$N$2-LEN(VLOOKUP(A371,SOURCE!B:S,15,0))),"")&amp;
TEXT(A371,"???0")&amp;IF(VLOOKUP(A371,SOURCE!B:S,16,0)="","","   "&amp;VLOOKUP(A371,SOURCE!B:S,16,0)
))))
)</f>
        <v>#define ITM_0359                     359</v>
      </c>
    </row>
    <row r="372" spans="1:4">
      <c r="A372">
        <f t="shared" si="8"/>
        <v>360</v>
      </c>
      <c r="B372" t="str">
        <f>VLOOKUP(A372,SOURCE!B:S,15,0)</f>
        <v>ITM_NMItoM</v>
      </c>
      <c r="C372">
        <f>IF(
ISNUMBER(INDEX(SOURCE!B:B,MATCH(A372,SOURCE!B:B,0)+1)),
  VALUE(INDEX(SOURCE!B:B,MATCH(A372,SOURCE!B:B,0)+1)),
  "")</f>
        <v>361</v>
      </c>
      <c r="D372" s="5" t="str">
        <f>IF(A372&lt;&gt;INT(A372),B372,
IF(A372&lt;0,VLOOKUP(A372,lookups!A$1:B$25,2,0),
IF(ISNA(B372),"",
IF(OR(ISBLANK(A372),ISNA(B372),B372=0),
"",
"#define "&amp;
VLOOKUP(A372,SOURCE!B:S,15,0)&amp;IF(lookups!$N$2-LEN(VLOOKUP(A372,SOURCE!B:S,15,0))&gt;=0,REPT(" ",lookups!$N$2-LEN(VLOOKUP(A372,SOURCE!B:S,15,0))),"")&amp;
TEXT(A372,"???0")&amp;IF(VLOOKUP(A372,SOURCE!B:S,16,0)="","","   "&amp;VLOOKUP(A372,SOURCE!B:S,16,0)
))))
)</f>
        <v>#define ITM_NMItoM                   360</v>
      </c>
    </row>
    <row r="373" spans="1:4">
      <c r="A373">
        <f t="shared" si="8"/>
        <v>361</v>
      </c>
      <c r="B373" t="str">
        <f>VLOOKUP(A373,SOURCE!B:S,15,0)</f>
        <v>ITM_MtoFATHOM</v>
      </c>
      <c r="C373">
        <f>IF(
ISNUMBER(INDEX(SOURCE!B:B,MATCH(A373,SOURCE!B:B,0)+1)),
  VALUE(INDEX(SOURCE!B:B,MATCH(A373,SOURCE!B:B,0)+1)),
  "")</f>
        <v>362</v>
      </c>
      <c r="D373" s="5" t="str">
        <f>IF(A373&lt;&gt;INT(A373),B373,
IF(A373&lt;0,VLOOKUP(A373,lookups!A$1:B$25,2,0),
IF(ISNA(B373),"",
IF(OR(ISBLANK(A373),ISNA(B373),B373=0),
"",
"#define "&amp;
VLOOKUP(A373,SOURCE!B:S,15,0)&amp;IF(lookups!$N$2-LEN(VLOOKUP(A373,SOURCE!B:S,15,0))&gt;=0,REPT(" ",lookups!$N$2-LEN(VLOOKUP(A373,SOURCE!B:S,15,0))),"")&amp;
TEXT(A373,"???0")&amp;IF(VLOOKUP(A373,SOURCE!B:S,16,0)="","","   "&amp;VLOOKUP(A373,SOURCE!B:S,16,0)
))))
)</f>
        <v>#define ITM_MtoFATHOM                361</v>
      </c>
    </row>
    <row r="374" spans="1:4">
      <c r="A374">
        <f t="shared" si="8"/>
        <v>362</v>
      </c>
      <c r="B374" t="str">
        <f>VLOOKUP(A374,SOURCE!B:S,15,0)</f>
        <v>ITM_0362</v>
      </c>
      <c r="C374">
        <f>IF(
ISNUMBER(INDEX(SOURCE!B:B,MATCH(A374,SOURCE!B:B,0)+1)),
  VALUE(INDEX(SOURCE!B:B,MATCH(A374,SOURCE!B:B,0)+1)),
  "")</f>
        <v>363</v>
      </c>
      <c r="D374" s="5" t="str">
        <f>IF(A374&lt;&gt;INT(A374),B374,
IF(A374&lt;0,VLOOKUP(A374,lookups!A$1:B$25,2,0),
IF(ISNA(B374),"",
IF(OR(ISBLANK(A374),ISNA(B374),B374=0),
"",
"#define "&amp;
VLOOKUP(A374,SOURCE!B:S,15,0)&amp;IF(lookups!$N$2-LEN(VLOOKUP(A374,SOURCE!B:S,15,0))&gt;=0,REPT(" ",lookups!$N$2-LEN(VLOOKUP(A374,SOURCE!B:S,15,0))),"")&amp;
TEXT(A374,"???0")&amp;IF(VLOOKUP(A374,SOURCE!B:S,16,0)="","","   "&amp;VLOOKUP(A374,SOURCE!B:S,16,0)
))))
)</f>
        <v>#define ITM_0362                     362</v>
      </c>
    </row>
    <row r="375" spans="1:4">
      <c r="A375">
        <f t="shared" si="8"/>
        <v>363</v>
      </c>
      <c r="B375" t="str">
        <f>VLOOKUP(A375,SOURCE!B:S,15,0)</f>
        <v>ITM_MtoNMI</v>
      </c>
      <c r="C375">
        <f>IF(
ISNUMBER(INDEX(SOURCE!B:B,MATCH(A375,SOURCE!B:B,0)+1)),
  VALUE(INDEX(SOURCE!B:B,MATCH(A375,SOURCE!B:B,0)+1)),
  "")</f>
        <v>364</v>
      </c>
      <c r="D375" s="5" t="str">
        <f>IF(A375&lt;&gt;INT(A375),B375,
IF(A375&lt;0,VLOOKUP(A375,lookups!A$1:B$25,2,0),
IF(ISNA(B375),"",
IF(OR(ISBLANK(A375),ISNA(B375),B375=0),
"",
"#define "&amp;
VLOOKUP(A375,SOURCE!B:S,15,0)&amp;IF(lookups!$N$2-LEN(VLOOKUP(A375,SOURCE!B:S,15,0))&gt;=0,REPT(" ",lookups!$N$2-LEN(VLOOKUP(A375,SOURCE!B:S,15,0))),"")&amp;
TEXT(A375,"???0")&amp;IF(VLOOKUP(A375,SOURCE!B:S,16,0)="","","   "&amp;VLOOKUP(A375,SOURCE!B:S,16,0)
))))
)</f>
        <v>#define ITM_MtoNMI                   363</v>
      </c>
    </row>
    <row r="376" spans="1:4">
      <c r="A376">
        <f t="shared" si="8"/>
        <v>364</v>
      </c>
      <c r="B376" t="str">
        <f>VLOOKUP(A376,SOURCE!B:S,15,0)</f>
        <v>ITM_BARRELtoM3</v>
      </c>
      <c r="C376">
        <f>IF(
ISNUMBER(INDEX(SOURCE!B:B,MATCH(A376,SOURCE!B:B,0)+1)),
  VALUE(INDEX(SOURCE!B:B,MATCH(A376,SOURCE!B:B,0)+1)),
  "")</f>
        <v>365</v>
      </c>
      <c r="D376" s="5" t="str">
        <f>IF(A376&lt;&gt;INT(A376),B376,
IF(A376&lt;0,VLOOKUP(A376,lookups!A$1:B$25,2,0),
IF(ISNA(B376),"",
IF(OR(ISBLANK(A376),ISNA(B376),B376=0),
"",
"#define "&amp;
VLOOKUP(A376,SOURCE!B:S,15,0)&amp;IF(lookups!$N$2-LEN(VLOOKUP(A376,SOURCE!B:S,15,0))&gt;=0,REPT(" ",lookups!$N$2-LEN(VLOOKUP(A376,SOURCE!B:S,15,0))),"")&amp;
TEXT(A376,"???0")&amp;IF(VLOOKUP(A376,SOURCE!B:S,16,0)="","","   "&amp;VLOOKUP(A376,SOURCE!B:S,16,0)
))))
)</f>
        <v>#define ITM_BARRELtoM3               364</v>
      </c>
    </row>
    <row r="377" spans="1:4">
      <c r="A377">
        <f t="shared" si="8"/>
        <v>365</v>
      </c>
      <c r="B377" t="str">
        <f>VLOOKUP(A377,SOURCE!B:S,15,0)</f>
        <v>ITM_0365</v>
      </c>
      <c r="C377">
        <f>IF(
ISNUMBER(INDEX(SOURCE!B:B,MATCH(A377,SOURCE!B:B,0)+1)),
  VALUE(INDEX(SOURCE!B:B,MATCH(A377,SOURCE!B:B,0)+1)),
  "")</f>
        <v>366</v>
      </c>
      <c r="D377" s="5" t="str">
        <f>IF(A377&lt;&gt;INT(A377),B377,
IF(A377&lt;0,VLOOKUP(A377,lookups!A$1:B$25,2,0),
IF(ISNA(B377),"",
IF(OR(ISBLANK(A377),ISNA(B377),B377=0),
"",
"#define "&amp;
VLOOKUP(A377,SOURCE!B:S,15,0)&amp;IF(lookups!$N$2-LEN(VLOOKUP(A377,SOURCE!B:S,15,0))&gt;=0,REPT(" ",lookups!$N$2-LEN(VLOOKUP(A377,SOURCE!B:S,15,0))),"")&amp;
TEXT(A377,"???0")&amp;IF(VLOOKUP(A377,SOURCE!B:S,16,0)="","","   "&amp;VLOOKUP(A377,SOURCE!B:S,16,0)
))))
)</f>
        <v>#define ITM_0365                     365</v>
      </c>
    </row>
    <row r="378" spans="1:4">
      <c r="A378">
        <f t="shared" si="8"/>
        <v>366</v>
      </c>
      <c r="B378" t="str">
        <f>VLOOKUP(A378,SOURCE!B:S,15,0)</f>
        <v>ITM_M3toBARREL</v>
      </c>
      <c r="C378">
        <f>IF(
ISNUMBER(INDEX(SOURCE!B:B,MATCH(A378,SOURCE!B:B,0)+1)),
  VALUE(INDEX(SOURCE!B:B,MATCH(A378,SOURCE!B:B,0)+1)),
  "")</f>
        <v>367</v>
      </c>
      <c r="D378" s="5" t="str">
        <f>IF(A378&lt;&gt;INT(A378),B378,
IF(A378&lt;0,VLOOKUP(A378,lookups!A$1:B$25,2,0),
IF(ISNA(B378),"",
IF(OR(ISBLANK(A378),ISNA(B378),B378=0),
"",
"#define "&amp;
VLOOKUP(A378,SOURCE!B:S,15,0)&amp;IF(lookups!$N$2-LEN(VLOOKUP(A378,SOURCE!B:S,15,0))&gt;=0,REPT(" ",lookups!$N$2-LEN(VLOOKUP(A378,SOURCE!B:S,15,0))),"")&amp;
TEXT(A378,"???0")&amp;IF(VLOOKUP(A378,SOURCE!B:S,16,0)="","","   "&amp;VLOOKUP(A378,SOURCE!B:S,16,0)
))))
)</f>
        <v>#define ITM_M3toBARREL               366</v>
      </c>
    </row>
    <row r="379" spans="1:4">
      <c r="A379">
        <f t="shared" si="8"/>
        <v>367</v>
      </c>
      <c r="B379" t="str">
        <f>VLOOKUP(A379,SOURCE!B:S,15,0)</f>
        <v>ITM_0367</v>
      </c>
      <c r="C379">
        <f>IF(
ISNUMBER(INDEX(SOURCE!B:B,MATCH(A379,SOURCE!B:B,0)+1)),
  VALUE(INDEX(SOURCE!B:B,MATCH(A379,SOURCE!B:B,0)+1)),
  "")</f>
        <v>368</v>
      </c>
      <c r="D379" s="5" t="str">
        <f>IF(A379&lt;&gt;INT(A379),B379,
IF(A379&lt;0,VLOOKUP(A379,lookups!A$1:B$25,2,0),
IF(ISNA(B379),"",
IF(OR(ISBLANK(A379),ISNA(B379),B379=0),
"",
"#define "&amp;
VLOOKUP(A379,SOURCE!B:S,15,0)&amp;IF(lookups!$N$2-LEN(VLOOKUP(A379,SOURCE!B:S,15,0))&gt;=0,REPT(" ",lookups!$N$2-LEN(VLOOKUP(A379,SOURCE!B:S,15,0))),"")&amp;
TEXT(A379,"???0")&amp;IF(VLOOKUP(A379,SOURCE!B:S,16,0)="","","   "&amp;VLOOKUP(A379,SOURCE!B:S,16,0)
))))
)</f>
        <v>#define ITM_0367                     367</v>
      </c>
    </row>
    <row r="380" spans="1:4">
      <c r="A380">
        <f t="shared" si="8"/>
        <v>368</v>
      </c>
      <c r="B380" t="str">
        <f>VLOOKUP(A380,SOURCE!B:S,15,0)</f>
        <v>ITM_0368</v>
      </c>
      <c r="C380">
        <f>IF(
ISNUMBER(INDEX(SOURCE!B:B,MATCH(A380,SOURCE!B:B,0)+1)),
  VALUE(INDEX(SOURCE!B:B,MATCH(A380,SOURCE!B:B,0)+1)),
  "")</f>
        <v>369</v>
      </c>
      <c r="D380" s="5" t="str">
        <f>IF(A380&lt;&gt;INT(A380),B380,
IF(A380&lt;0,VLOOKUP(A380,lookups!A$1:B$25,2,0),
IF(ISNA(B380),"",
IF(OR(ISBLANK(A380),ISNA(B380),B380=0),
"",
"#define "&amp;
VLOOKUP(A380,SOURCE!B:S,15,0)&amp;IF(lookups!$N$2-LEN(VLOOKUP(A380,SOURCE!B:S,15,0))&gt;=0,REPT(" ",lookups!$N$2-LEN(VLOOKUP(A380,SOURCE!B:S,15,0))),"")&amp;
TEXT(A380,"???0")&amp;IF(VLOOKUP(A380,SOURCE!B:S,16,0)="","","   "&amp;VLOOKUP(A380,SOURCE!B:S,16,0)
))))
)</f>
        <v>#define ITM_0368                     368</v>
      </c>
    </row>
    <row r="381" spans="1:4">
      <c r="A381">
        <f t="shared" si="8"/>
        <v>369</v>
      </c>
      <c r="B381" t="str">
        <f>VLOOKUP(A381,SOURCE!B:S,15,0)</f>
        <v>ITM_0369</v>
      </c>
      <c r="C381">
        <f>IF(
ISNUMBER(INDEX(SOURCE!B:B,MATCH(A381,SOURCE!B:B,0)+1)),
  VALUE(INDEX(SOURCE!B:B,MATCH(A381,SOURCE!B:B,0)+1)),
  "")</f>
        <v>370</v>
      </c>
      <c r="D381" s="5" t="str">
        <f>IF(A381&lt;&gt;INT(A381),B381,
IF(A381&lt;0,VLOOKUP(A381,lookups!A$1:B$25,2,0),
IF(ISNA(B381),"",
IF(OR(ISBLANK(A381),ISNA(B381),B381=0),
"",
"#define "&amp;
VLOOKUP(A381,SOURCE!B:S,15,0)&amp;IF(lookups!$N$2-LEN(VLOOKUP(A381,SOURCE!B:S,15,0))&gt;=0,REPT(" ",lookups!$N$2-LEN(VLOOKUP(A381,SOURCE!B:S,15,0))),"")&amp;
TEXT(A381,"???0")&amp;IF(VLOOKUP(A381,SOURCE!B:S,16,0)="","","   "&amp;VLOOKUP(A381,SOURCE!B:S,16,0)
))))
)</f>
        <v>#define ITM_0369                     369</v>
      </c>
    </row>
    <row r="382" spans="1:4">
      <c r="A382">
        <f t="shared" si="8"/>
        <v>370</v>
      </c>
      <c r="B382" t="str">
        <f>VLOOKUP(A382,SOURCE!B:S,15,0)</f>
        <v>ITM_HECTAREtoM2</v>
      </c>
      <c r="C382">
        <f>IF(
ISNUMBER(INDEX(SOURCE!B:B,MATCH(A382,SOURCE!B:B,0)+1)),
  VALUE(INDEX(SOURCE!B:B,MATCH(A382,SOURCE!B:B,0)+1)),
  "")</f>
        <v>371</v>
      </c>
      <c r="D382" s="5" t="str">
        <f>IF(A382&lt;&gt;INT(A382),B382,
IF(A382&lt;0,VLOOKUP(A382,lookups!A$1:B$25,2,0),
IF(ISNA(B382),"",
IF(OR(ISBLANK(A382),ISNA(B382),B382=0),
"",
"#define "&amp;
VLOOKUP(A382,SOURCE!B:S,15,0)&amp;IF(lookups!$N$2-LEN(VLOOKUP(A382,SOURCE!B:S,15,0))&gt;=0,REPT(" ",lookups!$N$2-LEN(VLOOKUP(A382,SOURCE!B:S,15,0))),"")&amp;
TEXT(A382,"???0")&amp;IF(VLOOKUP(A382,SOURCE!B:S,16,0)="","","   "&amp;VLOOKUP(A382,SOURCE!B:S,16,0)
))))
)</f>
        <v>#define ITM_HECTAREtoM2              370</v>
      </c>
    </row>
    <row r="383" spans="1:4">
      <c r="A383">
        <f t="shared" si="8"/>
        <v>371</v>
      </c>
      <c r="B383" t="str">
        <f>VLOOKUP(A383,SOURCE!B:S,15,0)</f>
        <v>ITM_M2toHECTARE</v>
      </c>
      <c r="C383">
        <f>IF(
ISNUMBER(INDEX(SOURCE!B:B,MATCH(A383,SOURCE!B:B,0)+1)),
  VALUE(INDEX(SOURCE!B:B,MATCH(A383,SOURCE!B:B,0)+1)),
  "")</f>
        <v>372</v>
      </c>
      <c r="D383" s="5" t="str">
        <f>IF(A383&lt;&gt;INT(A383),B383,
IF(A383&lt;0,VLOOKUP(A383,lookups!A$1:B$25,2,0),
IF(ISNA(B383),"",
IF(OR(ISBLANK(A383),ISNA(B383),B383=0),
"",
"#define "&amp;
VLOOKUP(A383,SOURCE!B:S,15,0)&amp;IF(lookups!$N$2-LEN(VLOOKUP(A383,SOURCE!B:S,15,0))&gt;=0,REPT(" ",lookups!$N$2-LEN(VLOOKUP(A383,SOURCE!B:S,15,0))),"")&amp;
TEXT(A383,"???0")&amp;IF(VLOOKUP(A383,SOURCE!B:S,16,0)="","","   "&amp;VLOOKUP(A383,SOURCE!B:S,16,0)
))))
)</f>
        <v>#define ITM_M2toHECTARE              371</v>
      </c>
    </row>
    <row r="384" spans="1:4">
      <c r="A384">
        <f t="shared" si="8"/>
        <v>372</v>
      </c>
      <c r="B384" t="str">
        <f>VLOOKUP(A384,SOURCE!B:S,15,0)</f>
        <v>ITM_MUtoM2</v>
      </c>
      <c r="C384">
        <f>IF(
ISNUMBER(INDEX(SOURCE!B:B,MATCH(A384,SOURCE!B:B,0)+1)),
  VALUE(INDEX(SOURCE!B:B,MATCH(A384,SOURCE!B:B,0)+1)),
  "")</f>
        <v>373</v>
      </c>
      <c r="D384" s="5" t="str">
        <f>IF(A384&lt;&gt;INT(A384),B384,
IF(A384&lt;0,VLOOKUP(A384,lookups!A$1:B$25,2,0),
IF(ISNA(B384),"",
IF(OR(ISBLANK(A384),ISNA(B384),B384=0),
"",
"#define "&amp;
VLOOKUP(A384,SOURCE!B:S,15,0)&amp;IF(lookups!$N$2-LEN(VLOOKUP(A384,SOURCE!B:S,15,0))&gt;=0,REPT(" ",lookups!$N$2-LEN(VLOOKUP(A384,SOURCE!B:S,15,0))),"")&amp;
TEXT(A384,"???0")&amp;IF(VLOOKUP(A384,SOURCE!B:S,16,0)="","","   "&amp;VLOOKUP(A384,SOURCE!B:S,16,0)
))))
)</f>
        <v>#define ITM_MUtoM2                   372</v>
      </c>
    </row>
    <row r="385" spans="1:4">
      <c r="A385">
        <f t="shared" si="8"/>
        <v>373</v>
      </c>
      <c r="B385" t="str">
        <f>VLOOKUP(A385,SOURCE!B:S,15,0)</f>
        <v>ITM_M2toMU</v>
      </c>
      <c r="C385">
        <f>IF(
ISNUMBER(INDEX(SOURCE!B:B,MATCH(A385,SOURCE!B:B,0)+1)),
  VALUE(INDEX(SOURCE!B:B,MATCH(A385,SOURCE!B:B,0)+1)),
  "")</f>
        <v>374</v>
      </c>
      <c r="D385" s="5" t="str">
        <f>IF(A385&lt;&gt;INT(A385),B385,
IF(A385&lt;0,VLOOKUP(A385,lookups!A$1:B$25,2,0),
IF(ISNA(B385),"",
IF(OR(ISBLANK(A385),ISNA(B385),B385=0),
"",
"#define "&amp;
VLOOKUP(A385,SOURCE!B:S,15,0)&amp;IF(lookups!$N$2-LEN(VLOOKUP(A385,SOURCE!B:S,15,0))&gt;=0,REPT(" ",lookups!$N$2-LEN(VLOOKUP(A385,SOURCE!B:S,15,0))),"")&amp;
TEXT(A385,"???0")&amp;IF(VLOOKUP(A385,SOURCE!B:S,16,0)="","","   "&amp;VLOOKUP(A385,SOURCE!B:S,16,0)
))))
)</f>
        <v>#define ITM_M2toMU                   373</v>
      </c>
    </row>
    <row r="386" spans="1:4">
      <c r="A386">
        <f t="shared" si="8"/>
        <v>374</v>
      </c>
      <c r="B386" t="str">
        <f>VLOOKUP(A386,SOURCE!B:S,15,0)</f>
        <v>ITM_LItoM</v>
      </c>
      <c r="C386">
        <f>IF(
ISNUMBER(INDEX(SOURCE!B:B,MATCH(A386,SOURCE!B:B,0)+1)),
  VALUE(INDEX(SOURCE!B:B,MATCH(A386,SOURCE!B:B,0)+1)),
  "")</f>
        <v>375</v>
      </c>
      <c r="D386" s="5" t="str">
        <f>IF(A386&lt;&gt;INT(A386),B386,
IF(A386&lt;0,VLOOKUP(A386,lookups!A$1:B$25,2,0),
IF(ISNA(B386),"",
IF(OR(ISBLANK(A386),ISNA(B386),B386=0),
"",
"#define "&amp;
VLOOKUP(A386,SOURCE!B:S,15,0)&amp;IF(lookups!$N$2-LEN(VLOOKUP(A386,SOURCE!B:S,15,0))&gt;=0,REPT(" ",lookups!$N$2-LEN(VLOOKUP(A386,SOURCE!B:S,15,0))),"")&amp;
TEXT(A386,"???0")&amp;IF(VLOOKUP(A386,SOURCE!B:S,16,0)="","","   "&amp;VLOOKUP(A386,SOURCE!B:S,16,0)
))))
)</f>
        <v>#define ITM_LItoM                    374</v>
      </c>
    </row>
    <row r="387" spans="1:4">
      <c r="A387">
        <f t="shared" si="8"/>
        <v>375</v>
      </c>
      <c r="B387" t="str">
        <f>VLOOKUP(A387,SOURCE!B:S,15,0)</f>
        <v>ITM_MtoLI</v>
      </c>
      <c r="C387">
        <f>IF(
ISNUMBER(INDEX(SOURCE!B:B,MATCH(A387,SOURCE!B:B,0)+1)),
  VALUE(INDEX(SOURCE!B:B,MATCH(A387,SOURCE!B:B,0)+1)),
  "")</f>
        <v>376</v>
      </c>
      <c r="D387" s="5" t="str">
        <f>IF(A387&lt;&gt;INT(A387),B387,
IF(A387&lt;0,VLOOKUP(A387,lookups!A$1:B$25,2,0),
IF(ISNA(B387),"",
IF(OR(ISBLANK(A387),ISNA(B387),B387=0),
"",
"#define "&amp;
VLOOKUP(A387,SOURCE!B:S,15,0)&amp;IF(lookups!$N$2-LEN(VLOOKUP(A387,SOURCE!B:S,15,0))&gt;=0,REPT(" ",lookups!$N$2-LEN(VLOOKUP(A387,SOURCE!B:S,15,0))),"")&amp;
TEXT(A387,"???0")&amp;IF(VLOOKUP(A387,SOURCE!B:S,16,0)="","","   "&amp;VLOOKUP(A387,SOURCE!B:S,16,0)
))))
)</f>
        <v>#define ITM_MtoLI                    375</v>
      </c>
    </row>
    <row r="388" spans="1:4">
      <c r="A388">
        <f t="shared" si="8"/>
        <v>376</v>
      </c>
      <c r="B388" t="str">
        <f>VLOOKUP(A388,SOURCE!B:S,15,0)</f>
        <v>ITM_CHItoM</v>
      </c>
      <c r="C388">
        <f>IF(
ISNUMBER(INDEX(SOURCE!B:B,MATCH(A388,SOURCE!B:B,0)+1)),
  VALUE(INDEX(SOURCE!B:B,MATCH(A388,SOURCE!B:B,0)+1)),
  "")</f>
        <v>377</v>
      </c>
      <c r="D388" s="5" t="str">
        <f>IF(A388&lt;&gt;INT(A388),B388,
IF(A388&lt;0,VLOOKUP(A388,lookups!A$1:B$25,2,0),
IF(ISNA(B388),"",
IF(OR(ISBLANK(A388),ISNA(B388),B388=0),
"",
"#define "&amp;
VLOOKUP(A388,SOURCE!B:S,15,0)&amp;IF(lookups!$N$2-LEN(VLOOKUP(A388,SOURCE!B:S,15,0))&gt;=0,REPT(" ",lookups!$N$2-LEN(VLOOKUP(A388,SOURCE!B:S,15,0))),"")&amp;
TEXT(A388,"???0")&amp;IF(VLOOKUP(A388,SOURCE!B:S,16,0)="","","   "&amp;VLOOKUP(A388,SOURCE!B:S,16,0)
))))
)</f>
        <v>#define ITM_CHItoM                   376</v>
      </c>
    </row>
    <row r="389" spans="1:4">
      <c r="A389">
        <f t="shared" si="8"/>
        <v>377</v>
      </c>
      <c r="B389" t="str">
        <f>VLOOKUP(A389,SOURCE!B:S,15,0)</f>
        <v>ITM_MtoCHI</v>
      </c>
      <c r="C389">
        <f>IF(
ISNUMBER(INDEX(SOURCE!B:B,MATCH(A389,SOURCE!B:B,0)+1)),
  VALUE(INDEX(SOURCE!B:B,MATCH(A389,SOURCE!B:B,0)+1)),
  "")</f>
        <v>378</v>
      </c>
      <c r="D389" s="5" t="str">
        <f>IF(A389&lt;&gt;INT(A389),B389,
IF(A389&lt;0,VLOOKUP(A389,lookups!A$1:B$25,2,0),
IF(ISNA(B389),"",
IF(OR(ISBLANK(A389),ISNA(B389),B389=0),
"",
"#define "&amp;
VLOOKUP(A389,SOURCE!B:S,15,0)&amp;IF(lookups!$N$2-LEN(VLOOKUP(A389,SOURCE!B:S,15,0))&gt;=0,REPT(" ",lookups!$N$2-LEN(VLOOKUP(A389,SOURCE!B:S,15,0))),"")&amp;
TEXT(A389,"???0")&amp;IF(VLOOKUP(A389,SOURCE!B:S,16,0)="","","   "&amp;VLOOKUP(A389,SOURCE!B:S,16,0)
))))
)</f>
        <v>#define ITM_MtoCHI                   377</v>
      </c>
    </row>
    <row r="390" spans="1:4">
      <c r="A390">
        <f t="shared" si="8"/>
        <v>378</v>
      </c>
      <c r="B390" t="str">
        <f>VLOOKUP(A390,SOURCE!B:S,15,0)</f>
        <v>ITM_YINtoM</v>
      </c>
      <c r="C390">
        <f>IF(
ISNUMBER(INDEX(SOURCE!B:B,MATCH(A390,SOURCE!B:B,0)+1)),
  VALUE(INDEX(SOURCE!B:B,MATCH(A390,SOURCE!B:B,0)+1)),
  "")</f>
        <v>379</v>
      </c>
      <c r="D390" s="5" t="str">
        <f>IF(A390&lt;&gt;INT(A390),B390,
IF(A390&lt;0,VLOOKUP(A390,lookups!A$1:B$25,2,0),
IF(ISNA(B390),"",
IF(OR(ISBLANK(A390),ISNA(B390),B390=0),
"",
"#define "&amp;
VLOOKUP(A390,SOURCE!B:S,15,0)&amp;IF(lookups!$N$2-LEN(VLOOKUP(A390,SOURCE!B:S,15,0))&gt;=0,REPT(" ",lookups!$N$2-LEN(VLOOKUP(A390,SOURCE!B:S,15,0))),"")&amp;
TEXT(A390,"???0")&amp;IF(VLOOKUP(A390,SOURCE!B:S,16,0)="","","   "&amp;VLOOKUP(A390,SOURCE!B:S,16,0)
))))
)</f>
        <v>#define ITM_YINtoM                   378</v>
      </c>
    </row>
    <row r="391" spans="1:4">
      <c r="A391">
        <f t="shared" si="8"/>
        <v>379</v>
      </c>
      <c r="B391" t="str">
        <f>VLOOKUP(A391,SOURCE!B:S,15,0)</f>
        <v>ITM_MtoYIN</v>
      </c>
      <c r="C391">
        <f>IF(
ISNUMBER(INDEX(SOURCE!B:B,MATCH(A391,SOURCE!B:B,0)+1)),
  VALUE(INDEX(SOURCE!B:B,MATCH(A391,SOURCE!B:B,0)+1)),
  "")</f>
        <v>380</v>
      </c>
      <c r="D391" s="5" t="str">
        <f>IF(A391&lt;&gt;INT(A391),B391,
IF(A391&lt;0,VLOOKUP(A391,lookups!A$1:B$25,2,0),
IF(ISNA(B391),"",
IF(OR(ISBLANK(A391),ISNA(B391),B391=0),
"",
"#define "&amp;
VLOOKUP(A391,SOURCE!B:S,15,0)&amp;IF(lookups!$N$2-LEN(VLOOKUP(A391,SOURCE!B:S,15,0))&gt;=0,REPT(" ",lookups!$N$2-LEN(VLOOKUP(A391,SOURCE!B:S,15,0))),"")&amp;
TEXT(A391,"???0")&amp;IF(VLOOKUP(A391,SOURCE!B:S,16,0)="","","   "&amp;VLOOKUP(A391,SOURCE!B:S,16,0)
))))
)</f>
        <v>#define ITM_MtoYIN                   379</v>
      </c>
    </row>
    <row r="392" spans="1:4">
      <c r="A392">
        <f t="shared" si="8"/>
        <v>380</v>
      </c>
      <c r="B392" t="str">
        <f>VLOOKUP(A392,SOURCE!B:S,15,0)</f>
        <v>ITM_CUNtoM</v>
      </c>
      <c r="C392">
        <f>IF(
ISNUMBER(INDEX(SOURCE!B:B,MATCH(A392,SOURCE!B:B,0)+1)),
  VALUE(INDEX(SOURCE!B:B,MATCH(A392,SOURCE!B:B,0)+1)),
  "")</f>
        <v>381</v>
      </c>
      <c r="D392" s="5" t="str">
        <f>IF(A392&lt;&gt;INT(A392),B392,
IF(A392&lt;0,VLOOKUP(A392,lookups!A$1:B$25,2,0),
IF(ISNA(B392),"",
IF(OR(ISBLANK(A392),ISNA(B392),B392=0),
"",
"#define "&amp;
VLOOKUP(A392,SOURCE!B:S,15,0)&amp;IF(lookups!$N$2-LEN(VLOOKUP(A392,SOURCE!B:S,15,0))&gt;=0,REPT(" ",lookups!$N$2-LEN(VLOOKUP(A392,SOURCE!B:S,15,0))),"")&amp;
TEXT(A392,"???0")&amp;IF(VLOOKUP(A392,SOURCE!B:S,16,0)="","","   "&amp;VLOOKUP(A392,SOURCE!B:S,16,0)
))))
)</f>
        <v>#define ITM_CUNtoM                   380</v>
      </c>
    </row>
    <row r="393" spans="1:4">
      <c r="A393">
        <f t="shared" ref="A393:A456" si="9">C392</f>
        <v>381</v>
      </c>
      <c r="B393" t="str">
        <f>VLOOKUP(A393,SOURCE!B:S,15,0)</f>
        <v>ITM_MtoCUN</v>
      </c>
      <c r="C393">
        <f>IF(
ISNUMBER(INDEX(SOURCE!B:B,MATCH(A393,SOURCE!B:B,0)+1)),
  VALUE(INDEX(SOURCE!B:B,MATCH(A393,SOURCE!B:B,0)+1)),
  "")</f>
        <v>382</v>
      </c>
      <c r="D393" s="5" t="str">
        <f>IF(A393&lt;&gt;INT(A393),B393,
IF(A393&lt;0,VLOOKUP(A393,lookups!A$1:B$25,2,0),
IF(ISNA(B393),"",
IF(OR(ISBLANK(A393),ISNA(B393),B393=0),
"",
"#define "&amp;
VLOOKUP(A393,SOURCE!B:S,15,0)&amp;IF(lookups!$N$2-LEN(VLOOKUP(A393,SOURCE!B:S,15,0))&gt;=0,REPT(" ",lookups!$N$2-LEN(VLOOKUP(A393,SOURCE!B:S,15,0))),"")&amp;
TEXT(A393,"???0")&amp;IF(VLOOKUP(A393,SOURCE!B:S,16,0)="","","   "&amp;VLOOKUP(A393,SOURCE!B:S,16,0)
))))
)</f>
        <v>#define ITM_MtoCUN                   381</v>
      </c>
    </row>
    <row r="394" spans="1:4">
      <c r="A394">
        <f t="shared" si="9"/>
        <v>382</v>
      </c>
      <c r="B394" t="str">
        <f>VLOOKUP(A394,SOURCE!B:S,15,0)</f>
        <v>ITM_ZHANGtoM</v>
      </c>
      <c r="C394">
        <f>IF(
ISNUMBER(INDEX(SOURCE!B:B,MATCH(A394,SOURCE!B:B,0)+1)),
  VALUE(INDEX(SOURCE!B:B,MATCH(A394,SOURCE!B:B,0)+1)),
  "")</f>
        <v>383</v>
      </c>
      <c r="D394" s="5" t="str">
        <f>IF(A394&lt;&gt;INT(A394),B394,
IF(A394&lt;0,VLOOKUP(A394,lookups!A$1:B$25,2,0),
IF(ISNA(B394),"",
IF(OR(ISBLANK(A394),ISNA(B394),B394=0),
"",
"#define "&amp;
VLOOKUP(A394,SOURCE!B:S,15,0)&amp;IF(lookups!$N$2-LEN(VLOOKUP(A394,SOURCE!B:S,15,0))&gt;=0,REPT(" ",lookups!$N$2-LEN(VLOOKUP(A394,SOURCE!B:S,15,0))),"")&amp;
TEXT(A394,"???0")&amp;IF(VLOOKUP(A394,SOURCE!B:S,16,0)="","","   "&amp;VLOOKUP(A394,SOURCE!B:S,16,0)
))))
)</f>
        <v>#define ITM_ZHANGtoM                 382</v>
      </c>
    </row>
    <row r="395" spans="1:4">
      <c r="A395">
        <f t="shared" si="9"/>
        <v>383</v>
      </c>
      <c r="B395" t="str">
        <f>VLOOKUP(A395,SOURCE!B:S,15,0)</f>
        <v>ITM_0383</v>
      </c>
      <c r="C395">
        <f>IF(
ISNUMBER(INDEX(SOURCE!B:B,MATCH(A395,SOURCE!B:B,0)+1)),
  VALUE(INDEX(SOURCE!B:B,MATCH(A395,SOURCE!B:B,0)+1)),
  "")</f>
        <v>384</v>
      </c>
      <c r="D395" s="5" t="str">
        <f>IF(A395&lt;&gt;INT(A395),B395,
IF(A395&lt;0,VLOOKUP(A395,lookups!A$1:B$25,2,0),
IF(ISNA(B395),"",
IF(OR(ISBLANK(A395),ISNA(B395),B395=0),
"",
"#define "&amp;
VLOOKUP(A395,SOURCE!B:S,15,0)&amp;IF(lookups!$N$2-LEN(VLOOKUP(A395,SOURCE!B:S,15,0))&gt;=0,REPT(" ",lookups!$N$2-LEN(VLOOKUP(A395,SOURCE!B:S,15,0))),"")&amp;
TEXT(A395,"???0")&amp;IF(VLOOKUP(A395,SOURCE!B:S,16,0)="","","   "&amp;VLOOKUP(A395,SOURCE!B:S,16,0)
))))
)</f>
        <v>#define ITM_0383                     383</v>
      </c>
    </row>
    <row r="396" spans="1:4">
      <c r="A396">
        <f t="shared" si="9"/>
        <v>384</v>
      </c>
      <c r="B396" t="str">
        <f>VLOOKUP(A396,SOURCE!B:S,15,0)</f>
        <v>ITM_MtoZHANG</v>
      </c>
      <c r="C396">
        <f>IF(
ISNUMBER(INDEX(SOURCE!B:B,MATCH(A396,SOURCE!B:B,0)+1)),
  VALUE(INDEX(SOURCE!B:B,MATCH(A396,SOURCE!B:B,0)+1)),
  "")</f>
        <v>385</v>
      </c>
      <c r="D396" s="5" t="str">
        <f>IF(A396&lt;&gt;INT(A396),B396,
IF(A396&lt;0,VLOOKUP(A396,lookups!A$1:B$25,2,0),
IF(ISNA(B396),"",
IF(OR(ISBLANK(A396),ISNA(B396),B396=0),
"",
"#define "&amp;
VLOOKUP(A396,SOURCE!B:S,15,0)&amp;IF(lookups!$N$2-LEN(VLOOKUP(A396,SOURCE!B:S,15,0))&gt;=0,REPT(" ",lookups!$N$2-LEN(VLOOKUP(A396,SOURCE!B:S,15,0))),"")&amp;
TEXT(A396,"???0")&amp;IF(VLOOKUP(A396,SOURCE!B:S,16,0)="","","   "&amp;VLOOKUP(A396,SOURCE!B:S,16,0)
))))
)</f>
        <v>#define ITM_MtoZHANG                 384</v>
      </c>
    </row>
    <row r="397" spans="1:4">
      <c r="A397">
        <f t="shared" si="9"/>
        <v>385</v>
      </c>
      <c r="B397" t="str">
        <f>VLOOKUP(A397,SOURCE!B:S,15,0)</f>
        <v>ITM_0385</v>
      </c>
      <c r="C397">
        <f>IF(
ISNUMBER(INDEX(SOURCE!B:B,MATCH(A397,SOURCE!B:B,0)+1)),
  VALUE(INDEX(SOURCE!B:B,MATCH(A397,SOURCE!B:B,0)+1)),
  "")</f>
        <v>386</v>
      </c>
      <c r="D397" s="5" t="str">
        <f>IF(A397&lt;&gt;INT(A397),B397,
IF(A397&lt;0,VLOOKUP(A397,lookups!A$1:B$25,2,0),
IF(ISNA(B397),"",
IF(OR(ISBLANK(A397),ISNA(B397),B397=0),
"",
"#define "&amp;
VLOOKUP(A397,SOURCE!B:S,15,0)&amp;IF(lookups!$N$2-LEN(VLOOKUP(A397,SOURCE!B:S,15,0))&gt;=0,REPT(" ",lookups!$N$2-LEN(VLOOKUP(A397,SOURCE!B:S,15,0))),"")&amp;
TEXT(A397,"???0")&amp;IF(VLOOKUP(A397,SOURCE!B:S,16,0)="","","   "&amp;VLOOKUP(A397,SOURCE!B:S,16,0)
))))
)</f>
        <v>#define ITM_0385                     385</v>
      </c>
    </row>
    <row r="398" spans="1:4">
      <c r="A398">
        <f t="shared" si="9"/>
        <v>386</v>
      </c>
      <c r="B398" t="str">
        <f>VLOOKUP(A398,SOURCE!B:S,15,0)</f>
        <v>ITM_FENtoM</v>
      </c>
      <c r="C398">
        <f>IF(
ISNUMBER(INDEX(SOURCE!B:B,MATCH(A398,SOURCE!B:B,0)+1)),
  VALUE(INDEX(SOURCE!B:B,MATCH(A398,SOURCE!B:B,0)+1)),
  "")</f>
        <v>387</v>
      </c>
      <c r="D398" s="5" t="str">
        <f>IF(A398&lt;&gt;INT(A398),B398,
IF(A398&lt;0,VLOOKUP(A398,lookups!A$1:B$25,2,0),
IF(ISNA(B398),"",
IF(OR(ISBLANK(A398),ISNA(B398),B398=0),
"",
"#define "&amp;
VLOOKUP(A398,SOURCE!B:S,15,0)&amp;IF(lookups!$N$2-LEN(VLOOKUP(A398,SOURCE!B:S,15,0))&gt;=0,REPT(" ",lookups!$N$2-LEN(VLOOKUP(A398,SOURCE!B:S,15,0))),"")&amp;
TEXT(A398,"???0")&amp;IF(VLOOKUP(A398,SOURCE!B:S,16,0)="","","   "&amp;VLOOKUP(A398,SOURCE!B:S,16,0)
))))
)</f>
        <v>#define ITM_FENtoM                   386</v>
      </c>
    </row>
    <row r="399" spans="1:4">
      <c r="A399">
        <f t="shared" si="9"/>
        <v>387</v>
      </c>
      <c r="B399" t="str">
        <f>VLOOKUP(A399,SOURCE!B:S,15,0)</f>
        <v>ITM_MtoFEN</v>
      </c>
      <c r="C399">
        <f>IF(
ISNUMBER(INDEX(SOURCE!B:B,MATCH(A399,SOURCE!B:B,0)+1)),
  VALUE(INDEX(SOURCE!B:B,MATCH(A399,SOURCE!B:B,0)+1)),
  "")</f>
        <v>388</v>
      </c>
      <c r="D399" s="5" t="str">
        <f>IF(A399&lt;&gt;INT(A399),B399,
IF(A399&lt;0,VLOOKUP(A399,lookups!A$1:B$25,2,0),
IF(ISNA(B399),"",
IF(OR(ISBLANK(A399),ISNA(B399),B399=0),
"",
"#define "&amp;
VLOOKUP(A399,SOURCE!B:S,15,0)&amp;IF(lookups!$N$2-LEN(VLOOKUP(A399,SOURCE!B:S,15,0))&gt;=0,REPT(" ",lookups!$N$2-LEN(VLOOKUP(A399,SOURCE!B:S,15,0))),"")&amp;
TEXT(A399,"???0")&amp;IF(VLOOKUP(A399,SOURCE!B:S,16,0)="","","   "&amp;VLOOKUP(A399,SOURCE!B:S,16,0)
))))
)</f>
        <v>#define ITM_MtoFEN                   387</v>
      </c>
    </row>
    <row r="400" spans="1:4">
      <c r="A400">
        <f t="shared" si="9"/>
        <v>388</v>
      </c>
      <c r="B400" t="str">
        <f>VLOOKUP(A400,SOURCE!B:S,15,0)</f>
        <v>ITM_MI2toKM2</v>
      </c>
      <c r="C400">
        <f>IF(
ISNUMBER(INDEX(SOURCE!B:B,MATCH(A400,SOURCE!B:B,0)+1)),
  VALUE(INDEX(SOURCE!B:B,MATCH(A400,SOURCE!B:B,0)+1)),
  "")</f>
        <v>389</v>
      </c>
      <c r="D400" s="5" t="str">
        <f>IF(A400&lt;&gt;INT(A400),B400,
IF(A400&lt;0,VLOOKUP(A400,lookups!A$1:B$25,2,0),
IF(ISNA(B400),"",
IF(OR(ISBLANK(A400),ISNA(B400),B400=0),
"",
"#define "&amp;
VLOOKUP(A400,SOURCE!B:S,15,0)&amp;IF(lookups!$N$2-LEN(VLOOKUP(A400,SOURCE!B:S,15,0))&gt;=0,REPT(" ",lookups!$N$2-LEN(VLOOKUP(A400,SOURCE!B:S,15,0))),"")&amp;
TEXT(A400,"???0")&amp;IF(VLOOKUP(A400,SOURCE!B:S,16,0)="","","   "&amp;VLOOKUP(A400,SOURCE!B:S,16,0)
))))
)</f>
        <v>#define ITM_MI2toKM2                 388</v>
      </c>
    </row>
    <row r="401" spans="1:4">
      <c r="A401">
        <f t="shared" si="9"/>
        <v>389</v>
      </c>
      <c r="B401" t="str">
        <f>VLOOKUP(A401,SOURCE!B:S,15,0)</f>
        <v>ITM_KM2toMI2</v>
      </c>
      <c r="C401">
        <f>IF(
ISNUMBER(INDEX(SOURCE!B:B,MATCH(A401,SOURCE!B:B,0)+1)),
  VALUE(INDEX(SOURCE!B:B,MATCH(A401,SOURCE!B:B,0)+1)),
  "")</f>
        <v>390</v>
      </c>
      <c r="D401" s="5" t="str">
        <f>IF(A401&lt;&gt;INT(A401),B401,
IF(A401&lt;0,VLOOKUP(A401,lookups!A$1:B$25,2,0),
IF(ISNA(B401),"",
IF(OR(ISBLANK(A401),ISNA(B401),B401=0),
"",
"#define "&amp;
VLOOKUP(A401,SOURCE!B:S,15,0)&amp;IF(lookups!$N$2-LEN(VLOOKUP(A401,SOURCE!B:S,15,0))&gt;=0,REPT(" ",lookups!$N$2-LEN(VLOOKUP(A401,SOURCE!B:S,15,0))),"")&amp;
TEXT(A401,"???0")&amp;IF(VLOOKUP(A401,SOURCE!B:S,16,0)="","","   "&amp;VLOOKUP(A401,SOURCE!B:S,16,0)
))))
)</f>
        <v>#define ITM_KM2toMI2                 389</v>
      </c>
    </row>
    <row r="402" spans="1:4">
      <c r="A402">
        <f t="shared" si="9"/>
        <v>390</v>
      </c>
      <c r="B402" t="str">
        <f>VLOOKUP(A402,SOURCE!B:S,15,0)</f>
        <v>ITM_NMI2toKM2</v>
      </c>
      <c r="C402">
        <f>IF(
ISNUMBER(INDEX(SOURCE!B:B,MATCH(A402,SOURCE!B:B,0)+1)),
  VALUE(INDEX(SOURCE!B:B,MATCH(A402,SOURCE!B:B,0)+1)),
  "")</f>
        <v>391</v>
      </c>
      <c r="D402" s="5" t="str">
        <f>IF(A402&lt;&gt;INT(A402),B402,
IF(A402&lt;0,VLOOKUP(A402,lookups!A$1:B$25,2,0),
IF(ISNA(B402),"",
IF(OR(ISBLANK(A402),ISNA(B402),B402=0),
"",
"#define "&amp;
VLOOKUP(A402,SOURCE!B:S,15,0)&amp;IF(lookups!$N$2-LEN(VLOOKUP(A402,SOURCE!B:S,15,0))&gt;=0,REPT(" ",lookups!$N$2-LEN(VLOOKUP(A402,SOURCE!B:S,15,0))),"")&amp;
TEXT(A402,"???0")&amp;IF(VLOOKUP(A402,SOURCE!B:S,16,0)="","","   "&amp;VLOOKUP(A402,SOURCE!B:S,16,0)
))))
)</f>
        <v>#define ITM_NMI2toKM2                390</v>
      </c>
    </row>
    <row r="403" spans="1:4">
      <c r="A403">
        <f t="shared" si="9"/>
        <v>391</v>
      </c>
      <c r="B403" t="str">
        <f>VLOOKUP(A403,SOURCE!B:S,15,0)</f>
        <v>ITM_KM2toNMI2</v>
      </c>
      <c r="C403">
        <f>IF(
ISNUMBER(INDEX(SOURCE!B:B,MATCH(A403,SOURCE!B:B,0)+1)),
  VALUE(INDEX(SOURCE!B:B,MATCH(A403,SOURCE!B:B,0)+1)),
  "")</f>
        <v>392</v>
      </c>
      <c r="D403" s="5" t="str">
        <f>IF(A403&lt;&gt;INT(A403),B403,
IF(A403&lt;0,VLOOKUP(A403,lookups!A$1:B$25,2,0),
IF(ISNA(B403),"",
IF(OR(ISBLANK(A403),ISNA(B403),B403=0),
"",
"#define "&amp;
VLOOKUP(A403,SOURCE!B:S,15,0)&amp;IF(lookups!$N$2-LEN(VLOOKUP(A403,SOURCE!B:S,15,0))&gt;=0,REPT(" ",lookups!$N$2-LEN(VLOOKUP(A403,SOURCE!B:S,15,0))),"")&amp;
TEXT(A403,"???0")&amp;IF(VLOOKUP(A403,SOURCE!B:S,16,0)="","","   "&amp;VLOOKUP(A403,SOURCE!B:S,16,0)
))))
)</f>
        <v>#define ITM_KM2toNMI2                391</v>
      </c>
    </row>
    <row r="404" spans="1:4">
      <c r="A404">
        <f t="shared" si="9"/>
        <v>392</v>
      </c>
      <c r="B404" t="str">
        <f>VLOOKUP(A404,SOURCE!B:S,15,0)</f>
        <v>ITM_0392</v>
      </c>
      <c r="C404">
        <f>IF(
ISNUMBER(INDEX(SOURCE!B:B,MATCH(A404,SOURCE!B:B,0)+1)),
  VALUE(INDEX(SOURCE!B:B,MATCH(A404,SOURCE!B:B,0)+1)),
  "")</f>
        <v>393</v>
      </c>
      <c r="D404" s="5" t="str">
        <f>IF(A404&lt;&gt;INT(A404),B404,
IF(A404&lt;0,VLOOKUP(A404,lookups!A$1:B$25,2,0),
IF(ISNA(B404),"",
IF(OR(ISBLANK(A404),ISNA(B404),B404=0),
"",
"#define "&amp;
VLOOKUP(A404,SOURCE!B:S,15,0)&amp;IF(lookups!$N$2-LEN(VLOOKUP(A404,SOURCE!B:S,15,0))&gt;=0,REPT(" ",lookups!$N$2-LEN(VLOOKUP(A404,SOURCE!B:S,15,0))),"")&amp;
TEXT(A404,"???0")&amp;IF(VLOOKUP(A404,SOURCE!B:S,16,0)="","","   "&amp;VLOOKUP(A404,SOURCE!B:S,16,0)
))))
)</f>
        <v>#define ITM_0392                     392</v>
      </c>
    </row>
    <row r="405" spans="1:4">
      <c r="A405">
        <f t="shared" si="9"/>
        <v>393</v>
      </c>
      <c r="B405" t="str">
        <f>VLOOKUP(A405,SOURCE!B:S,15,0)</f>
        <v>ITM_0393</v>
      </c>
      <c r="C405">
        <f>IF(
ISNUMBER(INDEX(SOURCE!B:B,MATCH(A405,SOURCE!B:B,0)+1)),
  VALUE(INDEX(SOURCE!B:B,MATCH(A405,SOURCE!B:B,0)+1)),
  "")</f>
        <v>394</v>
      </c>
      <c r="D405" s="5" t="str">
        <f>IF(A405&lt;&gt;INT(A405),B405,
IF(A405&lt;0,VLOOKUP(A405,lookups!A$1:B$25,2,0),
IF(ISNA(B405),"",
IF(OR(ISBLANK(A405),ISNA(B405),B405=0),
"",
"#define "&amp;
VLOOKUP(A405,SOURCE!B:S,15,0)&amp;IF(lookups!$N$2-LEN(VLOOKUP(A405,SOURCE!B:S,15,0))&gt;=0,REPT(" ",lookups!$N$2-LEN(VLOOKUP(A405,SOURCE!B:S,15,0))),"")&amp;
TEXT(A405,"???0")&amp;IF(VLOOKUP(A405,SOURCE!B:S,16,0)="","","   "&amp;VLOOKUP(A405,SOURCE!B:S,16,0)
))))
)</f>
        <v>#define ITM_0393                     393</v>
      </c>
    </row>
    <row r="406" spans="1:4">
      <c r="A406">
        <f t="shared" si="9"/>
        <v>394</v>
      </c>
      <c r="B406" t="str">
        <f>VLOOKUP(A406,SOURCE!B:S,15,0)</f>
        <v>ITM_0394</v>
      </c>
      <c r="C406">
        <f>IF(
ISNUMBER(INDEX(SOURCE!B:B,MATCH(A406,SOURCE!B:B,0)+1)),
  VALUE(INDEX(SOURCE!B:B,MATCH(A406,SOURCE!B:B,0)+1)),
  "")</f>
        <v>395</v>
      </c>
      <c r="D406" s="5" t="str">
        <f>IF(A406&lt;&gt;INT(A406),B406,
IF(A406&lt;0,VLOOKUP(A406,lookups!A$1:B$25,2,0),
IF(ISNA(B406),"",
IF(OR(ISBLANK(A406),ISNA(B406),B406=0),
"",
"#define "&amp;
VLOOKUP(A406,SOURCE!B:S,15,0)&amp;IF(lookups!$N$2-LEN(VLOOKUP(A406,SOURCE!B:S,15,0))&gt;=0,REPT(" ",lookups!$N$2-LEN(VLOOKUP(A406,SOURCE!B:S,15,0))),"")&amp;
TEXT(A406,"???0")&amp;IF(VLOOKUP(A406,SOURCE!B:S,16,0)="","","   "&amp;VLOOKUP(A406,SOURCE!B:S,16,0)
))))
)</f>
        <v>#define ITM_0394                     394</v>
      </c>
    </row>
    <row r="407" spans="1:4">
      <c r="A407">
        <f t="shared" si="9"/>
        <v>395</v>
      </c>
      <c r="B407" t="str">
        <f>VLOOKUP(A407,SOURCE!B:S,15,0)</f>
        <v>ITM_0395</v>
      </c>
      <c r="C407">
        <f>IF(
ISNUMBER(INDEX(SOURCE!B:B,MATCH(A407,SOURCE!B:B,0)+1)),
  VALUE(INDEX(SOURCE!B:B,MATCH(A407,SOURCE!B:B,0)+1)),
  "")</f>
        <v>395.01</v>
      </c>
      <c r="D407" s="5" t="str">
        <f>IF(A407&lt;&gt;INT(A407),B407,
IF(A407&lt;0,VLOOKUP(A407,lookups!A$1:B$25,2,0),
IF(ISNA(B407),"",
IF(OR(ISBLANK(A407),ISNA(B407),B407=0),
"",
"#define "&amp;
VLOOKUP(A407,SOURCE!B:S,15,0)&amp;IF(lookups!$N$2-LEN(VLOOKUP(A407,SOURCE!B:S,15,0))&gt;=0,REPT(" ",lookups!$N$2-LEN(VLOOKUP(A407,SOURCE!B:S,15,0))),"")&amp;
TEXT(A407,"???0")&amp;IF(VLOOKUP(A407,SOURCE!B:S,16,0)="","","   "&amp;VLOOKUP(A407,SOURCE!B:S,16,0)
))))
)</f>
        <v>#define ITM_0395                     395</v>
      </c>
    </row>
    <row r="408" spans="1:4">
      <c r="A408">
        <f t="shared" si="9"/>
        <v>395.01</v>
      </c>
      <c r="B408" t="str">
        <f>VLOOKUP(A408,SOURCE!B:S,15,0)</f>
        <v/>
      </c>
      <c r="C408">
        <f>IF(
ISNUMBER(INDEX(SOURCE!B:B,MATCH(A408,SOURCE!B:B,0)+1)),
  VALUE(INDEX(SOURCE!B:B,MATCH(A408,SOURCE!B:B,0)+1)),
  "")</f>
        <v>395.02</v>
      </c>
      <c r="D408" s="5" t="str">
        <f>IF(A408&lt;&gt;INT(A408),B408,
IF(A408&lt;0,VLOOKUP(A408,lookups!A$1:B$25,2,0),
IF(ISNA(B408),"",
IF(OR(ISBLANK(A408),ISNA(B408),B408=0),
"",
"#define "&amp;
VLOOKUP(A408,SOURCE!B:S,15,0)&amp;IF(lookups!$N$2-LEN(VLOOKUP(A408,SOURCE!B:S,15,0))&gt;=0,REPT(" ",lookups!$N$2-LEN(VLOOKUP(A408,SOURCE!B:S,15,0))),"")&amp;
TEXT(A408,"???0")&amp;IF(VLOOKUP(A408,SOURCE!B:S,16,0)="","","   "&amp;VLOOKUP(A408,SOURCE!B:S,16,0)
))))
)</f>
        <v/>
      </c>
    </row>
    <row r="409" spans="1:4">
      <c r="A409">
        <f t="shared" si="9"/>
        <v>395.02</v>
      </c>
      <c r="B409" t="str">
        <f>VLOOKUP(A409,SOURCE!B:S,15,0)</f>
        <v/>
      </c>
      <c r="C409">
        <f>IF(
ISNUMBER(INDEX(SOURCE!B:B,MATCH(A409,SOURCE!B:B,0)+1)),
  VALUE(INDEX(SOURCE!B:B,MATCH(A409,SOURCE!B:B,0)+1)),
  "")</f>
        <v>395.03</v>
      </c>
      <c r="D409" s="5" t="str">
        <f>IF(A409&lt;&gt;INT(A409),B409,
IF(A409&lt;0,VLOOKUP(A409,lookups!A$1:B$25,2,0),
IF(ISNA(B409),"",
IF(OR(ISBLANK(A409),ISNA(B409),B409=0),
"",
"#define "&amp;
VLOOKUP(A409,SOURCE!B:S,15,0)&amp;IF(lookups!$N$2-LEN(VLOOKUP(A409,SOURCE!B:S,15,0))&gt;=0,REPT(" ",lookups!$N$2-LEN(VLOOKUP(A409,SOURCE!B:S,15,0))),"")&amp;
TEXT(A409,"???0")&amp;IF(VLOOKUP(A409,SOURCE!B:S,16,0)="","","   "&amp;VLOOKUP(A409,SOURCE!B:S,16,0)
))))
)</f>
        <v/>
      </c>
    </row>
    <row r="410" spans="1:4">
      <c r="A410">
        <f t="shared" si="9"/>
        <v>395.03</v>
      </c>
      <c r="B410" t="str">
        <f>VLOOKUP(A410,SOURCE!B:S,15,0)</f>
        <v>// Flag, bit, rotation, and logical OPs</v>
      </c>
      <c r="C410">
        <f>IF(
ISNUMBER(INDEX(SOURCE!B:B,MATCH(A410,SOURCE!B:B,0)+1)),
  VALUE(INDEX(SOURCE!B:B,MATCH(A410,SOURCE!B:B,0)+1)),
  "")</f>
        <v>396</v>
      </c>
      <c r="D410" s="5" t="str">
        <f>IF(A410&lt;&gt;INT(A410),B410,
IF(A410&lt;0,VLOOKUP(A410,lookups!A$1:B$25,2,0),
IF(ISNA(B410),"",
IF(OR(ISBLANK(A410),ISNA(B410),B410=0),
"",
"#define "&amp;
VLOOKUP(A410,SOURCE!B:S,15,0)&amp;IF(lookups!$N$2-LEN(VLOOKUP(A410,SOURCE!B:S,15,0))&gt;=0,REPT(" ",lookups!$N$2-LEN(VLOOKUP(A410,SOURCE!B:S,15,0))),"")&amp;
TEXT(A410,"???0")&amp;IF(VLOOKUP(A410,SOURCE!B:S,16,0)="","","   "&amp;VLOOKUP(A410,SOURCE!B:S,16,0)
))))
)</f>
        <v>// Flag, bit, rotation, and logical OPs</v>
      </c>
    </row>
    <row r="411" spans="1:4">
      <c r="A411">
        <f t="shared" si="9"/>
        <v>396</v>
      </c>
      <c r="B411" t="str">
        <f>VLOOKUP(A411,SOURCE!B:S,15,0)</f>
        <v>ITM_FCC</v>
      </c>
      <c r="C411">
        <f>IF(
ISNUMBER(INDEX(SOURCE!B:B,MATCH(A411,SOURCE!B:B,0)+1)),
  VALUE(INDEX(SOURCE!B:B,MATCH(A411,SOURCE!B:B,0)+1)),
  "")</f>
        <v>397</v>
      </c>
      <c r="D411" s="5" t="str">
        <f>IF(A411&lt;&gt;INT(A411),B411,
IF(A411&lt;0,VLOOKUP(A411,lookups!A$1:B$25,2,0),
IF(ISNA(B411),"",
IF(OR(ISBLANK(A411),ISNA(B411),B411=0),
"",
"#define "&amp;
VLOOKUP(A411,SOURCE!B:S,15,0)&amp;IF(lookups!$N$2-LEN(VLOOKUP(A411,SOURCE!B:S,15,0))&gt;=0,REPT(" ",lookups!$N$2-LEN(VLOOKUP(A411,SOURCE!B:S,15,0))),"")&amp;
TEXT(A411,"???0")&amp;IF(VLOOKUP(A411,SOURCE!B:S,16,0)="","","   "&amp;VLOOKUP(A411,SOURCE!B:S,16,0)
))))
)</f>
        <v>#define ITM_FCC                      396</v>
      </c>
    </row>
    <row r="412" spans="1:4">
      <c r="A412">
        <f t="shared" si="9"/>
        <v>397</v>
      </c>
      <c r="B412" t="str">
        <f>VLOOKUP(A412,SOURCE!B:S,15,0)</f>
        <v>ITM_FCS</v>
      </c>
      <c r="C412">
        <f>IF(
ISNUMBER(INDEX(SOURCE!B:B,MATCH(A412,SOURCE!B:B,0)+1)),
  VALUE(INDEX(SOURCE!B:B,MATCH(A412,SOURCE!B:B,0)+1)),
  "")</f>
        <v>398</v>
      </c>
      <c r="D412" s="5" t="str">
        <f>IF(A412&lt;&gt;INT(A412),B412,
IF(A412&lt;0,VLOOKUP(A412,lookups!A$1:B$25,2,0),
IF(ISNA(B412),"",
IF(OR(ISBLANK(A412),ISNA(B412),B412=0),
"",
"#define "&amp;
VLOOKUP(A412,SOURCE!B:S,15,0)&amp;IF(lookups!$N$2-LEN(VLOOKUP(A412,SOURCE!B:S,15,0))&gt;=0,REPT(" ",lookups!$N$2-LEN(VLOOKUP(A412,SOURCE!B:S,15,0))),"")&amp;
TEXT(A412,"???0")&amp;IF(VLOOKUP(A412,SOURCE!B:S,16,0)="","","   "&amp;VLOOKUP(A412,SOURCE!B:S,16,0)
))))
)</f>
        <v>#define ITM_FCS                      397</v>
      </c>
    </row>
    <row r="413" spans="1:4">
      <c r="A413">
        <f t="shared" si="9"/>
        <v>398</v>
      </c>
      <c r="B413" t="str">
        <f>VLOOKUP(A413,SOURCE!B:S,15,0)</f>
        <v>ITM_FCF</v>
      </c>
      <c r="C413">
        <f>IF(
ISNUMBER(INDEX(SOURCE!B:B,MATCH(A413,SOURCE!B:B,0)+1)),
  VALUE(INDEX(SOURCE!B:B,MATCH(A413,SOURCE!B:B,0)+1)),
  "")</f>
        <v>399</v>
      </c>
      <c r="D413" s="5" t="str">
        <f>IF(A413&lt;&gt;INT(A413),B413,
IF(A413&lt;0,VLOOKUP(A413,lookups!A$1:B$25,2,0),
IF(ISNA(B413),"",
IF(OR(ISBLANK(A413),ISNA(B413),B413=0),
"",
"#define "&amp;
VLOOKUP(A413,SOURCE!B:S,15,0)&amp;IF(lookups!$N$2-LEN(VLOOKUP(A413,SOURCE!B:S,15,0))&gt;=0,REPT(" ",lookups!$N$2-LEN(VLOOKUP(A413,SOURCE!B:S,15,0))),"")&amp;
TEXT(A413,"???0")&amp;IF(VLOOKUP(A413,SOURCE!B:S,16,0)="","","   "&amp;VLOOKUP(A413,SOURCE!B:S,16,0)
))))
)</f>
        <v>#define ITM_FCF                      398</v>
      </c>
    </row>
    <row r="414" spans="1:4">
      <c r="A414">
        <f t="shared" si="9"/>
        <v>399</v>
      </c>
      <c r="B414" t="str">
        <f>VLOOKUP(A414,SOURCE!B:S,15,0)</f>
        <v>ITM_FSC</v>
      </c>
      <c r="C414">
        <f>IF(
ISNUMBER(INDEX(SOURCE!B:B,MATCH(A414,SOURCE!B:B,0)+1)),
  VALUE(INDEX(SOURCE!B:B,MATCH(A414,SOURCE!B:B,0)+1)),
  "")</f>
        <v>400</v>
      </c>
      <c r="D414" s="5" t="str">
        <f>IF(A414&lt;&gt;INT(A414),B414,
IF(A414&lt;0,VLOOKUP(A414,lookups!A$1:B$25,2,0),
IF(ISNA(B414),"",
IF(OR(ISBLANK(A414),ISNA(B414),B414=0),
"",
"#define "&amp;
VLOOKUP(A414,SOURCE!B:S,15,0)&amp;IF(lookups!$N$2-LEN(VLOOKUP(A414,SOURCE!B:S,15,0))&gt;=0,REPT(" ",lookups!$N$2-LEN(VLOOKUP(A414,SOURCE!B:S,15,0))),"")&amp;
TEXT(A414,"???0")&amp;IF(VLOOKUP(A414,SOURCE!B:S,16,0)="","","   "&amp;VLOOKUP(A414,SOURCE!B:S,16,0)
))))
)</f>
        <v>#define ITM_FSC                      399</v>
      </c>
    </row>
    <row r="415" spans="1:4">
      <c r="A415">
        <f t="shared" si="9"/>
        <v>400</v>
      </c>
      <c r="B415" t="str">
        <f>VLOOKUP(A415,SOURCE!B:S,15,0)</f>
        <v>ITM_FSS</v>
      </c>
      <c r="C415">
        <f>IF(
ISNUMBER(INDEX(SOURCE!B:B,MATCH(A415,SOURCE!B:B,0)+1)),
  VALUE(INDEX(SOURCE!B:B,MATCH(A415,SOURCE!B:B,0)+1)),
  "")</f>
        <v>401</v>
      </c>
      <c r="D415" s="5" t="str">
        <f>IF(A415&lt;&gt;INT(A415),B415,
IF(A415&lt;0,VLOOKUP(A415,lookups!A$1:B$25,2,0),
IF(ISNA(B415),"",
IF(OR(ISBLANK(A415),ISNA(B415),B415=0),
"",
"#define "&amp;
VLOOKUP(A415,SOURCE!B:S,15,0)&amp;IF(lookups!$N$2-LEN(VLOOKUP(A415,SOURCE!B:S,15,0))&gt;=0,REPT(" ",lookups!$N$2-LEN(VLOOKUP(A415,SOURCE!B:S,15,0))),"")&amp;
TEXT(A415,"???0")&amp;IF(VLOOKUP(A415,SOURCE!B:S,16,0)="","","   "&amp;VLOOKUP(A415,SOURCE!B:S,16,0)
))))
)</f>
        <v>#define ITM_FSS                      400</v>
      </c>
    </row>
    <row r="416" spans="1:4">
      <c r="A416">
        <f t="shared" si="9"/>
        <v>401</v>
      </c>
      <c r="B416" t="str">
        <f>VLOOKUP(A416,SOURCE!B:S,15,0)</f>
        <v>ITM_FSF</v>
      </c>
      <c r="C416">
        <f>IF(
ISNUMBER(INDEX(SOURCE!B:B,MATCH(A416,SOURCE!B:B,0)+1)),
  VALUE(INDEX(SOURCE!B:B,MATCH(A416,SOURCE!B:B,0)+1)),
  "")</f>
        <v>402</v>
      </c>
      <c r="D416" s="5" t="str">
        <f>IF(A416&lt;&gt;INT(A416),B416,
IF(A416&lt;0,VLOOKUP(A416,lookups!A$1:B$25,2,0),
IF(ISNA(B416),"",
IF(OR(ISBLANK(A416),ISNA(B416),B416=0),
"",
"#define "&amp;
VLOOKUP(A416,SOURCE!B:S,15,0)&amp;IF(lookups!$N$2-LEN(VLOOKUP(A416,SOURCE!B:S,15,0))&gt;=0,REPT(" ",lookups!$N$2-LEN(VLOOKUP(A416,SOURCE!B:S,15,0))),"")&amp;
TEXT(A416,"???0")&amp;IF(VLOOKUP(A416,SOURCE!B:S,16,0)="","","   "&amp;VLOOKUP(A416,SOURCE!B:S,16,0)
))))
)</f>
        <v>#define ITM_FSF                      401</v>
      </c>
    </row>
    <row r="417" spans="1:4">
      <c r="A417">
        <f t="shared" si="9"/>
        <v>402</v>
      </c>
      <c r="B417" t="str">
        <f>VLOOKUP(A417,SOURCE!B:S,15,0)</f>
        <v>ITM_LOGICALNAND</v>
      </c>
      <c r="C417">
        <f>IF(
ISNUMBER(INDEX(SOURCE!B:B,MATCH(A417,SOURCE!B:B,0)+1)),
  VALUE(INDEX(SOURCE!B:B,MATCH(A417,SOURCE!B:B,0)+1)),
  "")</f>
        <v>403</v>
      </c>
      <c r="D417" s="5" t="str">
        <f>IF(A417&lt;&gt;INT(A417),B417,
IF(A417&lt;0,VLOOKUP(A417,lookups!A$1:B$25,2,0),
IF(ISNA(B417),"",
IF(OR(ISBLANK(A417),ISNA(B417),B417=0),
"",
"#define "&amp;
VLOOKUP(A417,SOURCE!B:S,15,0)&amp;IF(lookups!$N$2-LEN(VLOOKUP(A417,SOURCE!B:S,15,0))&gt;=0,REPT(" ",lookups!$N$2-LEN(VLOOKUP(A417,SOURCE!B:S,15,0))),"")&amp;
TEXT(A417,"???0")&amp;IF(VLOOKUP(A417,SOURCE!B:S,16,0)="","","   "&amp;VLOOKUP(A417,SOURCE!B:S,16,0)
))))
)</f>
        <v>#define ITM_LOGICALNAND              402</v>
      </c>
    </row>
    <row r="418" spans="1:4">
      <c r="A418">
        <f t="shared" si="9"/>
        <v>403</v>
      </c>
      <c r="B418" t="str">
        <f>VLOOKUP(A418,SOURCE!B:S,15,0)</f>
        <v>ITM_LOGICALNOR</v>
      </c>
      <c r="C418">
        <f>IF(
ISNUMBER(INDEX(SOURCE!B:B,MATCH(A418,SOURCE!B:B,0)+1)),
  VALUE(INDEX(SOURCE!B:B,MATCH(A418,SOURCE!B:B,0)+1)),
  "")</f>
        <v>404</v>
      </c>
      <c r="D418" s="5" t="str">
        <f>IF(A418&lt;&gt;INT(A418),B418,
IF(A418&lt;0,VLOOKUP(A418,lookups!A$1:B$25,2,0),
IF(ISNA(B418),"",
IF(OR(ISBLANK(A418),ISNA(B418),B418=0),
"",
"#define "&amp;
VLOOKUP(A418,SOURCE!B:S,15,0)&amp;IF(lookups!$N$2-LEN(VLOOKUP(A418,SOURCE!B:S,15,0))&gt;=0,REPT(" ",lookups!$N$2-LEN(VLOOKUP(A418,SOURCE!B:S,15,0))),"")&amp;
TEXT(A418,"???0")&amp;IF(VLOOKUP(A418,SOURCE!B:S,16,0)="","","   "&amp;VLOOKUP(A418,SOURCE!B:S,16,0)
))))
)</f>
        <v>#define ITM_LOGICALNOR               403</v>
      </c>
    </row>
    <row r="419" spans="1:4">
      <c r="A419">
        <f t="shared" si="9"/>
        <v>404</v>
      </c>
      <c r="B419" t="str">
        <f>VLOOKUP(A419,SOURCE!B:S,15,0)</f>
        <v>ITM_LOGICALXNOR</v>
      </c>
      <c r="C419">
        <f>IF(
ISNUMBER(INDEX(SOURCE!B:B,MATCH(A419,SOURCE!B:B,0)+1)),
  VALUE(INDEX(SOURCE!B:B,MATCH(A419,SOURCE!B:B,0)+1)),
  "")</f>
        <v>405</v>
      </c>
      <c r="D419" s="5" t="str">
        <f>IF(A419&lt;&gt;INT(A419),B419,
IF(A419&lt;0,VLOOKUP(A419,lookups!A$1:B$25,2,0),
IF(ISNA(B419),"",
IF(OR(ISBLANK(A419),ISNA(B419),B419=0),
"",
"#define "&amp;
VLOOKUP(A419,SOURCE!B:S,15,0)&amp;IF(lookups!$N$2-LEN(VLOOKUP(A419,SOURCE!B:S,15,0))&gt;=0,REPT(" ",lookups!$N$2-LEN(VLOOKUP(A419,SOURCE!B:S,15,0))),"")&amp;
TEXT(A419,"???0")&amp;IF(VLOOKUP(A419,SOURCE!B:S,16,0)="","","   "&amp;VLOOKUP(A419,SOURCE!B:S,16,0)
))))
)</f>
        <v>#define ITM_LOGICALXNOR              404</v>
      </c>
    </row>
    <row r="420" spans="1:4">
      <c r="A420">
        <f t="shared" si="9"/>
        <v>405</v>
      </c>
      <c r="B420" t="str">
        <f>VLOOKUP(A420,SOURCE!B:S,15,0)</f>
        <v>ITM_BS</v>
      </c>
      <c r="C420">
        <f>IF(
ISNUMBER(INDEX(SOURCE!B:B,MATCH(A420,SOURCE!B:B,0)+1)),
  VALUE(INDEX(SOURCE!B:B,MATCH(A420,SOURCE!B:B,0)+1)),
  "")</f>
        <v>406</v>
      </c>
      <c r="D420" s="5" t="str">
        <f>IF(A420&lt;&gt;INT(A420),B420,
IF(A420&lt;0,VLOOKUP(A420,lookups!A$1:B$25,2,0),
IF(ISNA(B420),"",
IF(OR(ISBLANK(A420),ISNA(B420),B420=0),
"",
"#define "&amp;
VLOOKUP(A420,SOURCE!B:S,15,0)&amp;IF(lookups!$N$2-LEN(VLOOKUP(A420,SOURCE!B:S,15,0))&gt;=0,REPT(" ",lookups!$N$2-LEN(VLOOKUP(A420,SOURCE!B:S,15,0))),"")&amp;
TEXT(A420,"???0")&amp;IF(VLOOKUP(A420,SOURCE!B:S,16,0)="","","   "&amp;VLOOKUP(A420,SOURCE!B:S,16,0)
))))
)</f>
        <v>#define ITM_BS                       405</v>
      </c>
    </row>
    <row r="421" spans="1:4">
      <c r="A421">
        <f t="shared" si="9"/>
        <v>406</v>
      </c>
      <c r="B421" t="str">
        <f>VLOOKUP(A421,SOURCE!B:S,15,0)</f>
        <v>ITM_BC</v>
      </c>
      <c r="C421">
        <f>IF(
ISNUMBER(INDEX(SOURCE!B:B,MATCH(A421,SOURCE!B:B,0)+1)),
  VALUE(INDEX(SOURCE!B:B,MATCH(A421,SOURCE!B:B,0)+1)),
  "")</f>
        <v>407</v>
      </c>
      <c r="D421" s="5" t="str">
        <f>IF(A421&lt;&gt;INT(A421),B421,
IF(A421&lt;0,VLOOKUP(A421,lookups!A$1:B$25,2,0),
IF(ISNA(B421),"",
IF(OR(ISBLANK(A421),ISNA(B421),B421=0),
"",
"#define "&amp;
VLOOKUP(A421,SOURCE!B:S,15,0)&amp;IF(lookups!$N$2-LEN(VLOOKUP(A421,SOURCE!B:S,15,0))&gt;=0,REPT(" ",lookups!$N$2-LEN(VLOOKUP(A421,SOURCE!B:S,15,0))),"")&amp;
TEXT(A421,"???0")&amp;IF(VLOOKUP(A421,SOURCE!B:S,16,0)="","","   "&amp;VLOOKUP(A421,SOURCE!B:S,16,0)
))))
)</f>
        <v>#define ITM_BC                       406</v>
      </c>
    </row>
    <row r="422" spans="1:4">
      <c r="A422">
        <f t="shared" si="9"/>
        <v>407</v>
      </c>
      <c r="B422" t="str">
        <f>VLOOKUP(A422,SOURCE!B:S,15,0)</f>
        <v>ITM_CB</v>
      </c>
      <c r="C422">
        <f>IF(
ISNUMBER(INDEX(SOURCE!B:B,MATCH(A422,SOURCE!B:B,0)+1)),
  VALUE(INDEX(SOURCE!B:B,MATCH(A422,SOURCE!B:B,0)+1)),
  "")</f>
        <v>408</v>
      </c>
      <c r="D422" s="5" t="str">
        <f>IF(A422&lt;&gt;INT(A422),B422,
IF(A422&lt;0,VLOOKUP(A422,lookups!A$1:B$25,2,0),
IF(ISNA(B422),"",
IF(OR(ISBLANK(A422),ISNA(B422),B422=0),
"",
"#define "&amp;
VLOOKUP(A422,SOURCE!B:S,15,0)&amp;IF(lookups!$N$2-LEN(VLOOKUP(A422,SOURCE!B:S,15,0))&gt;=0,REPT(" ",lookups!$N$2-LEN(VLOOKUP(A422,SOURCE!B:S,15,0))),"")&amp;
TEXT(A422,"???0")&amp;IF(VLOOKUP(A422,SOURCE!B:S,16,0)="","","   "&amp;VLOOKUP(A422,SOURCE!B:S,16,0)
))))
)</f>
        <v>#define ITM_CB                       407</v>
      </c>
    </row>
    <row r="423" spans="1:4">
      <c r="A423">
        <f t="shared" si="9"/>
        <v>408</v>
      </c>
      <c r="B423" t="str">
        <f>VLOOKUP(A423,SOURCE!B:S,15,0)</f>
        <v>ITM_SB</v>
      </c>
      <c r="C423">
        <f>IF(
ISNUMBER(INDEX(SOURCE!B:B,MATCH(A423,SOURCE!B:B,0)+1)),
  VALUE(INDEX(SOURCE!B:B,MATCH(A423,SOURCE!B:B,0)+1)),
  "")</f>
        <v>409</v>
      </c>
      <c r="D423" s="5" t="str">
        <f>IF(A423&lt;&gt;INT(A423),B423,
IF(A423&lt;0,VLOOKUP(A423,lookups!A$1:B$25,2,0),
IF(ISNA(B423),"",
IF(OR(ISBLANK(A423),ISNA(B423),B423=0),
"",
"#define "&amp;
VLOOKUP(A423,SOURCE!B:S,15,0)&amp;IF(lookups!$N$2-LEN(VLOOKUP(A423,SOURCE!B:S,15,0))&gt;=0,REPT(" ",lookups!$N$2-LEN(VLOOKUP(A423,SOURCE!B:S,15,0))),"")&amp;
TEXT(A423,"???0")&amp;IF(VLOOKUP(A423,SOURCE!B:S,16,0)="","","   "&amp;VLOOKUP(A423,SOURCE!B:S,16,0)
))))
)</f>
        <v>#define ITM_SB                       408</v>
      </c>
    </row>
    <row r="424" spans="1:4">
      <c r="A424">
        <f t="shared" si="9"/>
        <v>409</v>
      </c>
      <c r="B424" t="str">
        <f>VLOOKUP(A424,SOURCE!B:S,15,0)</f>
        <v>ITM_FB</v>
      </c>
      <c r="C424">
        <f>IF(
ISNUMBER(INDEX(SOURCE!B:B,MATCH(A424,SOURCE!B:B,0)+1)),
  VALUE(INDEX(SOURCE!B:B,MATCH(A424,SOURCE!B:B,0)+1)),
  "")</f>
        <v>410</v>
      </c>
      <c r="D424" s="5" t="str">
        <f>IF(A424&lt;&gt;INT(A424),B424,
IF(A424&lt;0,VLOOKUP(A424,lookups!A$1:B$25,2,0),
IF(ISNA(B424),"",
IF(OR(ISBLANK(A424),ISNA(B424),B424=0),
"",
"#define "&amp;
VLOOKUP(A424,SOURCE!B:S,15,0)&amp;IF(lookups!$N$2-LEN(VLOOKUP(A424,SOURCE!B:S,15,0))&gt;=0,REPT(" ",lookups!$N$2-LEN(VLOOKUP(A424,SOURCE!B:S,15,0))),"")&amp;
TEXT(A424,"???0")&amp;IF(VLOOKUP(A424,SOURCE!B:S,16,0)="","","   "&amp;VLOOKUP(A424,SOURCE!B:S,16,0)
))))
)</f>
        <v>#define ITM_FB                       409</v>
      </c>
    </row>
    <row r="425" spans="1:4">
      <c r="A425">
        <f t="shared" si="9"/>
        <v>410</v>
      </c>
      <c r="B425" t="str">
        <f>VLOOKUP(A425,SOURCE!B:S,15,0)</f>
        <v>ITM_RL</v>
      </c>
      <c r="C425">
        <f>IF(
ISNUMBER(INDEX(SOURCE!B:B,MATCH(A425,SOURCE!B:B,0)+1)),
  VALUE(INDEX(SOURCE!B:B,MATCH(A425,SOURCE!B:B,0)+1)),
  "")</f>
        <v>411</v>
      </c>
      <c r="D425" s="5" t="str">
        <f>IF(A425&lt;&gt;INT(A425),B425,
IF(A425&lt;0,VLOOKUP(A425,lookups!A$1:B$25,2,0),
IF(ISNA(B425),"",
IF(OR(ISBLANK(A425),ISNA(B425),B425=0),
"",
"#define "&amp;
VLOOKUP(A425,SOURCE!B:S,15,0)&amp;IF(lookups!$N$2-LEN(VLOOKUP(A425,SOURCE!B:S,15,0))&gt;=0,REPT(" ",lookups!$N$2-LEN(VLOOKUP(A425,SOURCE!B:S,15,0))),"")&amp;
TEXT(A425,"???0")&amp;IF(VLOOKUP(A425,SOURCE!B:S,16,0)="","","   "&amp;VLOOKUP(A425,SOURCE!B:S,16,0)
))))
)</f>
        <v>#define ITM_RL                       410</v>
      </c>
    </row>
    <row r="426" spans="1:4">
      <c r="A426">
        <f t="shared" si="9"/>
        <v>411</v>
      </c>
      <c r="B426" t="str">
        <f>VLOOKUP(A426,SOURCE!B:S,15,0)</f>
        <v>ITM_RLC</v>
      </c>
      <c r="C426">
        <f>IF(
ISNUMBER(INDEX(SOURCE!B:B,MATCH(A426,SOURCE!B:B,0)+1)),
  VALUE(INDEX(SOURCE!B:B,MATCH(A426,SOURCE!B:B,0)+1)),
  "")</f>
        <v>412</v>
      </c>
      <c r="D426" s="5" t="str">
        <f>IF(A426&lt;&gt;INT(A426),B426,
IF(A426&lt;0,VLOOKUP(A426,lookups!A$1:B$25,2,0),
IF(ISNA(B426),"",
IF(OR(ISBLANK(A426),ISNA(B426),B426=0),
"",
"#define "&amp;
VLOOKUP(A426,SOURCE!B:S,15,0)&amp;IF(lookups!$N$2-LEN(VLOOKUP(A426,SOURCE!B:S,15,0))&gt;=0,REPT(" ",lookups!$N$2-LEN(VLOOKUP(A426,SOURCE!B:S,15,0))),"")&amp;
TEXT(A426,"???0")&amp;IF(VLOOKUP(A426,SOURCE!B:S,16,0)="","","   "&amp;VLOOKUP(A426,SOURCE!B:S,16,0)
))))
)</f>
        <v>#define ITM_RLC                      411</v>
      </c>
    </row>
    <row r="427" spans="1:4">
      <c r="A427">
        <f t="shared" si="9"/>
        <v>412</v>
      </c>
      <c r="B427" t="str">
        <f>VLOOKUP(A427,SOURCE!B:S,15,0)</f>
        <v>ITM_RR</v>
      </c>
      <c r="C427">
        <f>IF(
ISNUMBER(INDEX(SOURCE!B:B,MATCH(A427,SOURCE!B:B,0)+1)),
  VALUE(INDEX(SOURCE!B:B,MATCH(A427,SOURCE!B:B,0)+1)),
  "")</f>
        <v>413</v>
      </c>
      <c r="D427" s="5" t="str">
        <f>IF(A427&lt;&gt;INT(A427),B427,
IF(A427&lt;0,VLOOKUP(A427,lookups!A$1:B$25,2,0),
IF(ISNA(B427),"",
IF(OR(ISBLANK(A427),ISNA(B427),B427=0),
"",
"#define "&amp;
VLOOKUP(A427,SOURCE!B:S,15,0)&amp;IF(lookups!$N$2-LEN(VLOOKUP(A427,SOURCE!B:S,15,0))&gt;=0,REPT(" ",lookups!$N$2-LEN(VLOOKUP(A427,SOURCE!B:S,15,0))),"")&amp;
TEXT(A427,"???0")&amp;IF(VLOOKUP(A427,SOURCE!B:S,16,0)="","","   "&amp;VLOOKUP(A427,SOURCE!B:S,16,0)
))))
)</f>
        <v>#define ITM_RR                       412</v>
      </c>
    </row>
    <row r="428" spans="1:4">
      <c r="A428">
        <f t="shared" si="9"/>
        <v>413</v>
      </c>
      <c r="B428" t="str">
        <f>VLOOKUP(A428,SOURCE!B:S,15,0)</f>
        <v>ITM_RRC</v>
      </c>
      <c r="C428">
        <f>IF(
ISNUMBER(INDEX(SOURCE!B:B,MATCH(A428,SOURCE!B:B,0)+1)),
  VALUE(INDEX(SOURCE!B:B,MATCH(A428,SOURCE!B:B,0)+1)),
  "")</f>
        <v>414</v>
      </c>
      <c r="D428" s="5" t="str">
        <f>IF(A428&lt;&gt;INT(A428),B428,
IF(A428&lt;0,VLOOKUP(A428,lookups!A$1:B$25,2,0),
IF(ISNA(B428),"",
IF(OR(ISBLANK(A428),ISNA(B428),B428=0),
"",
"#define "&amp;
VLOOKUP(A428,SOURCE!B:S,15,0)&amp;IF(lookups!$N$2-LEN(VLOOKUP(A428,SOURCE!B:S,15,0))&gt;=0,REPT(" ",lookups!$N$2-LEN(VLOOKUP(A428,SOURCE!B:S,15,0))),"")&amp;
TEXT(A428,"???0")&amp;IF(VLOOKUP(A428,SOURCE!B:S,16,0)="","","   "&amp;VLOOKUP(A428,SOURCE!B:S,16,0)
))))
)</f>
        <v>#define ITM_RRC                      413</v>
      </c>
    </row>
    <row r="429" spans="1:4">
      <c r="A429">
        <f t="shared" si="9"/>
        <v>414</v>
      </c>
      <c r="B429" t="str">
        <f>VLOOKUP(A429,SOURCE!B:S,15,0)</f>
        <v>ITM_SL</v>
      </c>
      <c r="C429">
        <f>IF(
ISNUMBER(INDEX(SOURCE!B:B,MATCH(A429,SOURCE!B:B,0)+1)),
  VALUE(INDEX(SOURCE!B:B,MATCH(A429,SOURCE!B:B,0)+1)),
  "")</f>
        <v>415</v>
      </c>
      <c r="D429" s="5" t="str">
        <f>IF(A429&lt;&gt;INT(A429),B429,
IF(A429&lt;0,VLOOKUP(A429,lookups!A$1:B$25,2,0),
IF(ISNA(B429),"",
IF(OR(ISBLANK(A429),ISNA(B429),B429=0),
"",
"#define "&amp;
VLOOKUP(A429,SOURCE!B:S,15,0)&amp;IF(lookups!$N$2-LEN(VLOOKUP(A429,SOURCE!B:S,15,0))&gt;=0,REPT(" ",lookups!$N$2-LEN(VLOOKUP(A429,SOURCE!B:S,15,0))),"")&amp;
TEXT(A429,"???0")&amp;IF(VLOOKUP(A429,SOURCE!B:S,16,0)="","","   "&amp;VLOOKUP(A429,SOURCE!B:S,16,0)
))))
)</f>
        <v>#define ITM_SL                       414</v>
      </c>
    </row>
    <row r="430" spans="1:4">
      <c r="A430">
        <f t="shared" si="9"/>
        <v>415</v>
      </c>
      <c r="B430" t="str">
        <f>VLOOKUP(A430,SOURCE!B:S,15,0)</f>
        <v>ITM_SR</v>
      </c>
      <c r="C430">
        <f>IF(
ISNUMBER(INDEX(SOURCE!B:B,MATCH(A430,SOURCE!B:B,0)+1)),
  VALUE(INDEX(SOURCE!B:B,MATCH(A430,SOURCE!B:B,0)+1)),
  "")</f>
        <v>416</v>
      </c>
      <c r="D430" s="5" t="str">
        <f>IF(A430&lt;&gt;INT(A430),B430,
IF(A430&lt;0,VLOOKUP(A430,lookups!A$1:B$25,2,0),
IF(ISNA(B430),"",
IF(OR(ISBLANK(A430),ISNA(B430),B430=0),
"",
"#define "&amp;
VLOOKUP(A430,SOURCE!B:S,15,0)&amp;IF(lookups!$N$2-LEN(VLOOKUP(A430,SOURCE!B:S,15,0))&gt;=0,REPT(" ",lookups!$N$2-LEN(VLOOKUP(A430,SOURCE!B:S,15,0))),"")&amp;
TEXT(A430,"???0")&amp;IF(VLOOKUP(A430,SOURCE!B:S,16,0)="","","   "&amp;VLOOKUP(A430,SOURCE!B:S,16,0)
))))
)</f>
        <v>#define ITM_SR                       415</v>
      </c>
    </row>
    <row r="431" spans="1:4">
      <c r="A431">
        <f t="shared" si="9"/>
        <v>416</v>
      </c>
      <c r="B431" t="str">
        <f>VLOOKUP(A431,SOURCE!B:S,15,0)</f>
        <v>ITM_ASR</v>
      </c>
      <c r="C431">
        <f>IF(
ISNUMBER(INDEX(SOURCE!B:B,MATCH(A431,SOURCE!B:B,0)+1)),
  VALUE(INDEX(SOURCE!B:B,MATCH(A431,SOURCE!B:B,0)+1)),
  "")</f>
        <v>417</v>
      </c>
      <c r="D431" s="5" t="str">
        <f>IF(A431&lt;&gt;INT(A431),B431,
IF(A431&lt;0,VLOOKUP(A431,lookups!A$1:B$25,2,0),
IF(ISNA(B431),"",
IF(OR(ISBLANK(A431),ISNA(B431),B431=0),
"",
"#define "&amp;
VLOOKUP(A431,SOURCE!B:S,15,0)&amp;IF(lookups!$N$2-LEN(VLOOKUP(A431,SOURCE!B:S,15,0))&gt;=0,REPT(" ",lookups!$N$2-LEN(VLOOKUP(A431,SOURCE!B:S,15,0))),"")&amp;
TEXT(A431,"???0")&amp;IF(VLOOKUP(A431,SOURCE!B:S,16,0)="","","   "&amp;VLOOKUP(A431,SOURCE!B:S,16,0)
))))
)</f>
        <v>#define ITM_ASR                      416</v>
      </c>
    </row>
    <row r="432" spans="1:4">
      <c r="A432">
        <f t="shared" si="9"/>
        <v>417</v>
      </c>
      <c r="B432" t="str">
        <f>VLOOKUP(A432,SOURCE!B:S,15,0)</f>
        <v>ITM_LJ</v>
      </c>
      <c r="C432">
        <f>IF(
ISNUMBER(INDEX(SOURCE!B:B,MATCH(A432,SOURCE!B:B,0)+1)),
  VALUE(INDEX(SOURCE!B:B,MATCH(A432,SOURCE!B:B,0)+1)),
  "")</f>
        <v>418</v>
      </c>
      <c r="D432" s="5" t="str">
        <f>IF(A432&lt;&gt;INT(A432),B432,
IF(A432&lt;0,VLOOKUP(A432,lookups!A$1:B$25,2,0),
IF(ISNA(B432),"",
IF(OR(ISBLANK(A432),ISNA(B432),B432=0),
"",
"#define "&amp;
VLOOKUP(A432,SOURCE!B:S,15,0)&amp;IF(lookups!$N$2-LEN(VLOOKUP(A432,SOURCE!B:S,15,0))&gt;=0,REPT(" ",lookups!$N$2-LEN(VLOOKUP(A432,SOURCE!B:S,15,0))),"")&amp;
TEXT(A432,"???0")&amp;IF(VLOOKUP(A432,SOURCE!B:S,16,0)="","","   "&amp;VLOOKUP(A432,SOURCE!B:S,16,0)
))))
)</f>
        <v>#define ITM_LJ                       417</v>
      </c>
    </row>
    <row r="433" spans="1:4">
      <c r="A433">
        <f t="shared" si="9"/>
        <v>418</v>
      </c>
      <c r="B433" t="str">
        <f>VLOOKUP(A433,SOURCE!B:S,15,0)</f>
        <v>ITM_RJ</v>
      </c>
      <c r="C433">
        <f>IF(
ISNUMBER(INDEX(SOURCE!B:B,MATCH(A433,SOURCE!B:B,0)+1)),
  VALUE(INDEX(SOURCE!B:B,MATCH(A433,SOURCE!B:B,0)+1)),
  "")</f>
        <v>419</v>
      </c>
      <c r="D433" s="5" t="str">
        <f>IF(A433&lt;&gt;INT(A433),B433,
IF(A433&lt;0,VLOOKUP(A433,lookups!A$1:B$25,2,0),
IF(ISNA(B433),"",
IF(OR(ISBLANK(A433),ISNA(B433),B433=0),
"",
"#define "&amp;
VLOOKUP(A433,SOURCE!B:S,15,0)&amp;IF(lookups!$N$2-LEN(VLOOKUP(A433,SOURCE!B:S,15,0))&gt;=0,REPT(" ",lookups!$N$2-LEN(VLOOKUP(A433,SOURCE!B:S,15,0))),"")&amp;
TEXT(A433,"???0")&amp;IF(VLOOKUP(A433,SOURCE!B:S,16,0)="","","   "&amp;VLOOKUP(A433,SOURCE!B:S,16,0)
))))
)</f>
        <v>#define ITM_RJ                       418</v>
      </c>
    </row>
    <row r="434" spans="1:4">
      <c r="A434">
        <f t="shared" si="9"/>
        <v>419</v>
      </c>
      <c r="B434" t="str">
        <f>VLOOKUP(A434,SOURCE!B:S,15,0)</f>
        <v>ITM_MASKL</v>
      </c>
      <c r="C434">
        <f>IF(
ISNUMBER(INDEX(SOURCE!B:B,MATCH(A434,SOURCE!B:B,0)+1)),
  VALUE(INDEX(SOURCE!B:B,MATCH(A434,SOURCE!B:B,0)+1)),
  "")</f>
        <v>420</v>
      </c>
      <c r="D434" s="5" t="str">
        <f>IF(A434&lt;&gt;INT(A434),B434,
IF(A434&lt;0,VLOOKUP(A434,lookups!A$1:B$25,2,0),
IF(ISNA(B434),"",
IF(OR(ISBLANK(A434),ISNA(B434),B434=0),
"",
"#define "&amp;
VLOOKUP(A434,SOURCE!B:S,15,0)&amp;IF(lookups!$N$2-LEN(VLOOKUP(A434,SOURCE!B:S,15,0))&gt;=0,REPT(" ",lookups!$N$2-LEN(VLOOKUP(A434,SOURCE!B:S,15,0))),"")&amp;
TEXT(A434,"???0")&amp;IF(VLOOKUP(A434,SOURCE!B:S,16,0)="","","   "&amp;VLOOKUP(A434,SOURCE!B:S,16,0)
))))
)</f>
        <v>#define ITM_MASKL                    419</v>
      </c>
    </row>
    <row r="435" spans="1:4">
      <c r="A435">
        <f t="shared" si="9"/>
        <v>420</v>
      </c>
      <c r="B435" t="str">
        <f>VLOOKUP(A435,SOURCE!B:S,15,0)</f>
        <v>ITM_MASKR</v>
      </c>
      <c r="C435">
        <f>IF(
ISNUMBER(INDEX(SOURCE!B:B,MATCH(A435,SOURCE!B:B,0)+1)),
  VALUE(INDEX(SOURCE!B:B,MATCH(A435,SOURCE!B:B,0)+1)),
  "")</f>
        <v>421</v>
      </c>
      <c r="D435" s="5" t="str">
        <f>IF(A435&lt;&gt;INT(A435),B435,
IF(A435&lt;0,VLOOKUP(A435,lookups!A$1:B$25,2,0),
IF(ISNA(B435),"",
IF(OR(ISBLANK(A435),ISNA(B435),B435=0),
"",
"#define "&amp;
VLOOKUP(A435,SOURCE!B:S,15,0)&amp;IF(lookups!$N$2-LEN(VLOOKUP(A435,SOURCE!B:S,15,0))&gt;=0,REPT(" ",lookups!$N$2-LEN(VLOOKUP(A435,SOURCE!B:S,15,0))),"")&amp;
TEXT(A435,"???0")&amp;IF(VLOOKUP(A435,SOURCE!B:S,16,0)="","","   "&amp;VLOOKUP(A435,SOURCE!B:S,16,0)
))))
)</f>
        <v>#define ITM_MASKR                    420</v>
      </c>
    </row>
    <row r="436" spans="1:4">
      <c r="A436">
        <f t="shared" si="9"/>
        <v>421</v>
      </c>
      <c r="B436" t="str">
        <f>VLOOKUP(A436,SOURCE!B:S,15,0)</f>
        <v>ITM_MIRROR</v>
      </c>
      <c r="C436">
        <f>IF(
ISNUMBER(INDEX(SOURCE!B:B,MATCH(A436,SOURCE!B:B,0)+1)),
  VALUE(INDEX(SOURCE!B:B,MATCH(A436,SOURCE!B:B,0)+1)),
  "")</f>
        <v>422</v>
      </c>
      <c r="D436" s="5" t="str">
        <f>IF(A436&lt;&gt;INT(A436),B436,
IF(A436&lt;0,VLOOKUP(A436,lookups!A$1:B$25,2,0),
IF(ISNA(B436),"",
IF(OR(ISBLANK(A436),ISNA(B436),B436=0),
"",
"#define "&amp;
VLOOKUP(A436,SOURCE!B:S,15,0)&amp;IF(lookups!$N$2-LEN(VLOOKUP(A436,SOURCE!B:S,15,0))&gt;=0,REPT(" ",lookups!$N$2-LEN(VLOOKUP(A436,SOURCE!B:S,15,0))),"")&amp;
TEXT(A436,"???0")&amp;IF(VLOOKUP(A436,SOURCE!B:S,16,0)="","","   "&amp;VLOOKUP(A436,SOURCE!B:S,16,0)
))))
)</f>
        <v>#define ITM_MIRROR                   421</v>
      </c>
    </row>
    <row r="437" spans="1:4">
      <c r="A437">
        <f t="shared" si="9"/>
        <v>422</v>
      </c>
      <c r="B437" t="str">
        <f>VLOOKUP(A437,SOURCE!B:S,15,0)</f>
        <v>ITM_NUMB</v>
      </c>
      <c r="C437">
        <f>IF(
ISNUMBER(INDEX(SOURCE!B:B,MATCH(A437,SOURCE!B:B,0)+1)),
  VALUE(INDEX(SOURCE!B:B,MATCH(A437,SOURCE!B:B,0)+1)),
  "")</f>
        <v>423</v>
      </c>
      <c r="D437" s="5" t="str">
        <f>IF(A437&lt;&gt;INT(A437),B437,
IF(A437&lt;0,VLOOKUP(A437,lookups!A$1:B$25,2,0),
IF(ISNA(B437),"",
IF(OR(ISBLANK(A437),ISNA(B437),B437=0),
"",
"#define "&amp;
VLOOKUP(A437,SOURCE!B:S,15,0)&amp;IF(lookups!$N$2-LEN(VLOOKUP(A437,SOURCE!B:S,15,0))&gt;=0,REPT(" ",lookups!$N$2-LEN(VLOOKUP(A437,SOURCE!B:S,15,0))),"")&amp;
TEXT(A437,"???0")&amp;IF(VLOOKUP(A437,SOURCE!B:S,16,0)="","","   "&amp;VLOOKUP(A437,SOURCE!B:S,16,0)
))))
)</f>
        <v>#define ITM_NUMB                     422</v>
      </c>
    </row>
    <row r="438" spans="1:4">
      <c r="A438">
        <f t="shared" si="9"/>
        <v>423</v>
      </c>
      <c r="B438" t="str">
        <f>VLOOKUP(A438,SOURCE!B:S,15,0)</f>
        <v>ITM_SDL</v>
      </c>
      <c r="C438">
        <f>IF(
ISNUMBER(INDEX(SOURCE!B:B,MATCH(A438,SOURCE!B:B,0)+1)),
  VALUE(INDEX(SOURCE!B:B,MATCH(A438,SOURCE!B:B,0)+1)),
  "")</f>
        <v>424</v>
      </c>
      <c r="D438" s="5" t="str">
        <f>IF(A438&lt;&gt;INT(A438),B438,
IF(A438&lt;0,VLOOKUP(A438,lookups!A$1:B$25,2,0),
IF(ISNA(B438),"",
IF(OR(ISBLANK(A438),ISNA(B438),B438=0),
"",
"#define "&amp;
VLOOKUP(A438,SOURCE!B:S,15,0)&amp;IF(lookups!$N$2-LEN(VLOOKUP(A438,SOURCE!B:S,15,0))&gt;=0,REPT(" ",lookups!$N$2-LEN(VLOOKUP(A438,SOURCE!B:S,15,0))),"")&amp;
TEXT(A438,"???0")&amp;IF(VLOOKUP(A438,SOURCE!B:S,16,0)="","","   "&amp;VLOOKUP(A438,SOURCE!B:S,16,0)
))))
)</f>
        <v>#define ITM_SDL                      423</v>
      </c>
    </row>
    <row r="439" spans="1:4">
      <c r="A439">
        <f t="shared" si="9"/>
        <v>424</v>
      </c>
      <c r="B439" t="str">
        <f>VLOOKUP(A439,SOURCE!B:S,15,0)</f>
        <v>ITM_SDR</v>
      </c>
      <c r="C439">
        <f>IF(
ISNUMBER(INDEX(SOURCE!B:B,MATCH(A439,SOURCE!B:B,0)+1)),
  VALUE(INDEX(SOURCE!B:B,MATCH(A439,SOURCE!B:B,0)+1)),
  "")</f>
        <v>425</v>
      </c>
      <c r="D439" s="5" t="str">
        <f>IF(A439&lt;&gt;INT(A439),B439,
IF(A439&lt;0,VLOOKUP(A439,lookups!A$1:B$25,2,0),
IF(ISNA(B439),"",
IF(OR(ISBLANK(A439),ISNA(B439),B439=0),
"",
"#define "&amp;
VLOOKUP(A439,SOURCE!B:S,15,0)&amp;IF(lookups!$N$2-LEN(VLOOKUP(A439,SOURCE!B:S,15,0))&gt;=0,REPT(" ",lookups!$N$2-LEN(VLOOKUP(A439,SOURCE!B:S,15,0))),"")&amp;
TEXT(A439,"???0")&amp;IF(VLOOKUP(A439,SOURCE!B:S,16,0)="","","   "&amp;VLOOKUP(A439,SOURCE!B:S,16,0)
))))
)</f>
        <v>#define ITM_SDR                      424</v>
      </c>
    </row>
    <row r="440" spans="1:4">
      <c r="A440">
        <f t="shared" si="9"/>
        <v>425</v>
      </c>
      <c r="B440" t="str">
        <f>VLOOKUP(A440,SOURCE!B:S,15,0)</f>
        <v>ITM_0425</v>
      </c>
      <c r="C440">
        <f>IF(
ISNUMBER(INDEX(SOURCE!B:B,MATCH(A440,SOURCE!B:B,0)+1)),
  VALUE(INDEX(SOURCE!B:B,MATCH(A440,SOURCE!B:B,0)+1)),
  "")</f>
        <v>426</v>
      </c>
      <c r="D440" s="5" t="str">
        <f>IF(A440&lt;&gt;INT(A440),B440,
IF(A440&lt;0,VLOOKUP(A440,lookups!A$1:B$25,2,0),
IF(ISNA(B440),"",
IF(OR(ISBLANK(A440),ISNA(B440),B440=0),
"",
"#define "&amp;
VLOOKUP(A440,SOURCE!B:S,15,0)&amp;IF(lookups!$N$2-LEN(VLOOKUP(A440,SOURCE!B:S,15,0))&gt;=0,REPT(" ",lookups!$N$2-LEN(VLOOKUP(A440,SOURCE!B:S,15,0))),"")&amp;
TEXT(A440,"???0")&amp;IF(VLOOKUP(A440,SOURCE!B:S,16,0)="","","   "&amp;VLOOKUP(A440,SOURCE!B:S,16,0)
))))
)</f>
        <v>#define ITM_0425                     425</v>
      </c>
    </row>
    <row r="441" spans="1:4">
      <c r="A441">
        <f t="shared" si="9"/>
        <v>426</v>
      </c>
      <c r="B441" t="str">
        <f>VLOOKUP(A441,SOURCE!B:S,15,0)</f>
        <v>ITM_0426</v>
      </c>
      <c r="C441">
        <f>IF(
ISNUMBER(INDEX(SOURCE!B:B,MATCH(A441,SOURCE!B:B,0)+1)),
  VALUE(INDEX(SOURCE!B:B,MATCH(A441,SOURCE!B:B,0)+1)),
  "")</f>
        <v>427</v>
      </c>
      <c r="D441" s="5" t="str">
        <f>IF(A441&lt;&gt;INT(A441),B441,
IF(A441&lt;0,VLOOKUP(A441,lookups!A$1:B$25,2,0),
IF(ISNA(B441),"",
IF(OR(ISBLANK(A441),ISNA(B441),B441=0),
"",
"#define "&amp;
VLOOKUP(A441,SOURCE!B:S,15,0)&amp;IF(lookups!$N$2-LEN(VLOOKUP(A441,SOURCE!B:S,15,0))&gt;=0,REPT(" ",lookups!$N$2-LEN(VLOOKUP(A441,SOURCE!B:S,15,0))),"")&amp;
TEXT(A441,"???0")&amp;IF(VLOOKUP(A441,SOURCE!B:S,16,0)="","","   "&amp;VLOOKUP(A441,SOURCE!B:S,16,0)
))))
)</f>
        <v>#define ITM_0426                     426</v>
      </c>
    </row>
    <row r="442" spans="1:4">
      <c r="A442">
        <f t="shared" si="9"/>
        <v>427</v>
      </c>
      <c r="B442" t="str">
        <f>VLOOKUP(A442,SOURCE!B:S,15,0)</f>
        <v>ITM_0427</v>
      </c>
      <c r="C442">
        <f>IF(
ISNUMBER(INDEX(SOURCE!B:B,MATCH(A442,SOURCE!B:B,0)+1)),
  VALUE(INDEX(SOURCE!B:B,MATCH(A442,SOURCE!B:B,0)+1)),
  "")</f>
        <v>428</v>
      </c>
      <c r="D442" s="5" t="str">
        <f>IF(A442&lt;&gt;INT(A442),B442,
IF(A442&lt;0,VLOOKUP(A442,lookups!A$1:B$25,2,0),
IF(ISNA(B442),"",
IF(OR(ISBLANK(A442),ISNA(B442),B442=0),
"",
"#define "&amp;
VLOOKUP(A442,SOURCE!B:S,15,0)&amp;IF(lookups!$N$2-LEN(VLOOKUP(A442,SOURCE!B:S,15,0))&gt;=0,REPT(" ",lookups!$N$2-LEN(VLOOKUP(A442,SOURCE!B:S,15,0))),"")&amp;
TEXT(A442,"???0")&amp;IF(VLOOKUP(A442,SOURCE!B:S,16,0)="","","   "&amp;VLOOKUP(A442,SOURCE!B:S,16,0)
))))
)</f>
        <v>#define ITM_0427                     427</v>
      </c>
    </row>
    <row r="443" spans="1:4">
      <c r="A443">
        <f t="shared" si="9"/>
        <v>428</v>
      </c>
      <c r="B443" t="str">
        <f>VLOOKUP(A443,SOURCE!B:S,15,0)</f>
        <v>ITM_0428</v>
      </c>
      <c r="C443">
        <f>IF(
ISNUMBER(INDEX(SOURCE!B:B,MATCH(A443,SOURCE!B:B,0)+1)),
  VALUE(INDEX(SOURCE!B:B,MATCH(A443,SOURCE!B:B,0)+1)),
  "")</f>
        <v>429</v>
      </c>
      <c r="D443" s="5" t="str">
        <f>IF(A443&lt;&gt;INT(A443),B443,
IF(A443&lt;0,VLOOKUP(A443,lookups!A$1:B$25,2,0),
IF(ISNA(B443),"",
IF(OR(ISBLANK(A443),ISNA(B443),B443=0),
"",
"#define "&amp;
VLOOKUP(A443,SOURCE!B:S,15,0)&amp;IF(lookups!$N$2-LEN(VLOOKUP(A443,SOURCE!B:S,15,0))&gt;=0,REPT(" ",lookups!$N$2-LEN(VLOOKUP(A443,SOURCE!B:S,15,0))),"")&amp;
TEXT(A443,"???0")&amp;IF(VLOOKUP(A443,SOURCE!B:S,16,0)="","","   "&amp;VLOOKUP(A443,SOURCE!B:S,16,0)
))))
)</f>
        <v>#define ITM_0428                     428</v>
      </c>
    </row>
    <row r="444" spans="1:4">
      <c r="A444">
        <f t="shared" si="9"/>
        <v>429</v>
      </c>
      <c r="B444" t="str">
        <f>VLOOKUP(A444,SOURCE!B:S,15,0)</f>
        <v>ITM_0429</v>
      </c>
      <c r="C444">
        <f>IF(
ISNUMBER(INDEX(SOURCE!B:B,MATCH(A444,SOURCE!B:B,0)+1)),
  VALUE(INDEX(SOURCE!B:B,MATCH(A444,SOURCE!B:B,0)+1)),
  "")</f>
        <v>430</v>
      </c>
      <c r="D444" s="5" t="str">
        <f>IF(A444&lt;&gt;INT(A444),B444,
IF(A444&lt;0,VLOOKUP(A444,lookups!A$1:B$25,2,0),
IF(ISNA(B444),"",
IF(OR(ISBLANK(A444),ISNA(B444),B444=0),
"",
"#define "&amp;
VLOOKUP(A444,SOURCE!B:S,15,0)&amp;IF(lookups!$N$2-LEN(VLOOKUP(A444,SOURCE!B:S,15,0))&gt;=0,REPT(" ",lookups!$N$2-LEN(VLOOKUP(A444,SOURCE!B:S,15,0))),"")&amp;
TEXT(A444,"???0")&amp;IF(VLOOKUP(A444,SOURCE!B:S,16,0)="","","   "&amp;VLOOKUP(A444,SOURCE!B:S,16,0)
))))
)</f>
        <v>#define ITM_0429                     429</v>
      </c>
    </row>
    <row r="445" spans="1:4">
      <c r="A445">
        <f t="shared" si="9"/>
        <v>430</v>
      </c>
      <c r="B445" t="str">
        <f>VLOOKUP(A445,SOURCE!B:S,15,0)</f>
        <v>ITM_0430</v>
      </c>
      <c r="C445">
        <f>IF(
ISNUMBER(INDEX(SOURCE!B:B,MATCH(A445,SOURCE!B:B,0)+1)),
  VALUE(INDEX(SOURCE!B:B,MATCH(A445,SOURCE!B:B,0)+1)),
  "")</f>
        <v>431</v>
      </c>
      <c r="D445" s="5" t="str">
        <f>IF(A445&lt;&gt;INT(A445),B445,
IF(A445&lt;0,VLOOKUP(A445,lookups!A$1:B$25,2,0),
IF(ISNA(B445),"",
IF(OR(ISBLANK(A445),ISNA(B445),B445=0),
"",
"#define "&amp;
VLOOKUP(A445,SOURCE!B:S,15,0)&amp;IF(lookups!$N$2-LEN(VLOOKUP(A445,SOURCE!B:S,15,0))&gt;=0,REPT(" ",lookups!$N$2-LEN(VLOOKUP(A445,SOURCE!B:S,15,0))),"")&amp;
TEXT(A445,"???0")&amp;IF(VLOOKUP(A445,SOURCE!B:S,16,0)="","","   "&amp;VLOOKUP(A445,SOURCE!B:S,16,0)
))))
)</f>
        <v>#define ITM_0430                     430</v>
      </c>
    </row>
    <row r="446" spans="1:4">
      <c r="A446">
        <f t="shared" si="9"/>
        <v>431</v>
      </c>
      <c r="B446" t="str">
        <f>VLOOKUP(A446,SOURCE!B:S,15,0)</f>
        <v>ITM_0431</v>
      </c>
      <c r="C446">
        <f>IF(
ISNUMBER(INDEX(SOURCE!B:B,MATCH(A446,SOURCE!B:B,0)+1)),
  VALUE(INDEX(SOURCE!B:B,MATCH(A446,SOURCE!B:B,0)+1)),
  "")</f>
        <v>432</v>
      </c>
      <c r="D446" s="5" t="str">
        <f>IF(A446&lt;&gt;INT(A446),B446,
IF(A446&lt;0,VLOOKUP(A446,lookups!A$1:B$25,2,0),
IF(ISNA(B446),"",
IF(OR(ISBLANK(A446),ISNA(B446),B446=0),
"",
"#define "&amp;
VLOOKUP(A446,SOURCE!B:S,15,0)&amp;IF(lookups!$N$2-LEN(VLOOKUP(A446,SOURCE!B:S,15,0))&gt;=0,REPT(" ",lookups!$N$2-LEN(VLOOKUP(A446,SOURCE!B:S,15,0))),"")&amp;
TEXT(A446,"???0")&amp;IF(VLOOKUP(A446,SOURCE!B:S,16,0)="","","   "&amp;VLOOKUP(A446,SOURCE!B:S,16,0)
))))
)</f>
        <v>#define ITM_0431                     431</v>
      </c>
    </row>
    <row r="447" spans="1:4">
      <c r="A447">
        <f t="shared" si="9"/>
        <v>432</v>
      </c>
      <c r="B447" t="str">
        <f>VLOOKUP(A447,SOURCE!B:S,15,0)</f>
        <v>ITM_0432</v>
      </c>
      <c r="C447">
        <f>IF(
ISNUMBER(INDEX(SOURCE!B:B,MATCH(A447,SOURCE!B:B,0)+1)),
  VALUE(INDEX(SOURCE!B:B,MATCH(A447,SOURCE!B:B,0)+1)),
  "")</f>
        <v>432.01</v>
      </c>
      <c r="D447" s="5" t="str">
        <f>IF(A447&lt;&gt;INT(A447),B447,
IF(A447&lt;0,VLOOKUP(A447,lookups!A$1:B$25,2,0),
IF(ISNA(B447),"",
IF(OR(ISBLANK(A447),ISNA(B447),B447=0),
"",
"#define "&amp;
VLOOKUP(A447,SOURCE!B:S,15,0)&amp;IF(lookups!$N$2-LEN(VLOOKUP(A447,SOURCE!B:S,15,0))&gt;=0,REPT(" ",lookups!$N$2-LEN(VLOOKUP(A447,SOURCE!B:S,15,0))),"")&amp;
TEXT(A447,"???0")&amp;IF(VLOOKUP(A447,SOURCE!B:S,16,0)="","","   "&amp;VLOOKUP(A447,SOURCE!B:S,16,0)
))))
)</f>
        <v>#define ITM_0432                     432</v>
      </c>
    </row>
    <row r="448" spans="1:4">
      <c r="A448">
        <f t="shared" si="9"/>
        <v>432.01</v>
      </c>
      <c r="B448" t="str">
        <f>VLOOKUP(A448,SOURCE!B:S,15,0)</f>
        <v/>
      </c>
      <c r="C448">
        <f>IF(
ISNUMBER(INDEX(SOURCE!B:B,MATCH(A448,SOURCE!B:B,0)+1)),
  VALUE(INDEX(SOURCE!B:B,MATCH(A448,SOURCE!B:B,0)+1)),
  "")</f>
        <v>432.02</v>
      </c>
      <c r="D448" s="5" t="str">
        <f>IF(A448&lt;&gt;INT(A448),B448,
IF(A448&lt;0,VLOOKUP(A448,lookups!A$1:B$25,2,0),
IF(ISNA(B448),"",
IF(OR(ISBLANK(A448),ISNA(B448),B448=0),
"",
"#define "&amp;
VLOOKUP(A448,SOURCE!B:S,15,0)&amp;IF(lookups!$N$2-LEN(VLOOKUP(A448,SOURCE!B:S,15,0))&gt;=0,REPT(" ",lookups!$N$2-LEN(VLOOKUP(A448,SOURCE!B:S,15,0))),"")&amp;
TEXT(A448,"???0")&amp;IF(VLOOKUP(A448,SOURCE!B:S,16,0)="","","   "&amp;VLOOKUP(A448,SOURCE!B:S,16,0)
))))
)</f>
        <v/>
      </c>
    </row>
    <row r="449" spans="1:4">
      <c r="A449">
        <f t="shared" si="9"/>
        <v>432.02</v>
      </c>
      <c r="B449" t="str">
        <f>VLOOKUP(A449,SOURCE!B:S,15,0)</f>
        <v/>
      </c>
      <c r="C449">
        <f>IF(
ISNUMBER(INDEX(SOURCE!B:B,MATCH(A449,SOURCE!B:B,0)+1)),
  VALUE(INDEX(SOURCE!B:B,MATCH(A449,SOURCE!B:B,0)+1)),
  "")</f>
        <v>432.03</v>
      </c>
      <c r="D449" s="5" t="str">
        <f>IF(A449&lt;&gt;INT(A449),B449,
IF(A449&lt;0,VLOOKUP(A449,lookups!A$1:B$25,2,0),
IF(ISNA(B449),"",
IF(OR(ISBLANK(A449),ISNA(B449),B449=0),
"",
"#define "&amp;
VLOOKUP(A449,SOURCE!B:S,15,0)&amp;IF(lookups!$N$2-LEN(VLOOKUP(A449,SOURCE!B:S,15,0))&gt;=0,REPT(" ",lookups!$N$2-LEN(VLOOKUP(A449,SOURCE!B:S,15,0))),"")&amp;
TEXT(A449,"???0")&amp;IF(VLOOKUP(A449,SOURCE!B:S,16,0)="","","   "&amp;VLOOKUP(A449,SOURCE!B:S,16,0)
))))
)</f>
        <v/>
      </c>
    </row>
    <row r="450" spans="1:4">
      <c r="A450">
        <f t="shared" si="9"/>
        <v>432.03</v>
      </c>
      <c r="B450" t="str">
        <f>VLOOKUP(A450,SOURCE!B:S,15,0)</f>
        <v/>
      </c>
      <c r="C450">
        <f>IF(
ISNUMBER(INDEX(SOURCE!B:B,MATCH(A450,SOURCE!B:B,0)+1)),
  VALUE(INDEX(SOURCE!B:B,MATCH(A450,SOURCE!B:B,0)+1)),
  "")</f>
        <v>433</v>
      </c>
      <c r="D450" s="5" t="str">
        <f>IF(A450&lt;&gt;INT(A450),B450,
IF(A450&lt;0,VLOOKUP(A450,lookups!A$1:B$25,2,0),
IF(ISNA(B450),"",
IF(OR(ISBLANK(A450),ISNA(B450),B450=0),
"",
"#define "&amp;
VLOOKUP(A450,SOURCE!B:S,15,0)&amp;IF(lookups!$N$2-LEN(VLOOKUP(A450,SOURCE!B:S,15,0))&gt;=0,REPT(" ",lookups!$N$2-LEN(VLOOKUP(A450,SOURCE!B:S,15,0))),"")&amp;
TEXT(A450,"???0")&amp;IF(VLOOKUP(A450,SOURCE!B:S,16,0)="","","   "&amp;VLOOKUP(A450,SOURCE!B:S,16,0)
))))
)</f>
        <v/>
      </c>
    </row>
    <row r="451" spans="1:4">
      <c r="A451">
        <f t="shared" si="9"/>
        <v>433</v>
      </c>
      <c r="B451" t="str">
        <f>VLOOKUP(A451,SOURCE!B:S,15,0)</f>
        <v>ITM_SIGMAPLUS</v>
      </c>
      <c r="C451">
        <f>IF(
ISNUMBER(INDEX(SOURCE!B:B,MATCH(A451,SOURCE!B:B,0)+1)),
  VALUE(INDEX(SOURCE!B:B,MATCH(A451,SOURCE!B:B,0)+1)),
  "")</f>
        <v>434</v>
      </c>
      <c r="D451" s="5" t="str">
        <f>IF(A451&lt;&gt;INT(A451),B451,
IF(A451&lt;0,VLOOKUP(A451,lookups!A$1:B$25,2,0),
IF(ISNA(B451),"",
IF(OR(ISBLANK(A451),ISNA(B451),B451=0),
"",
"#define "&amp;
VLOOKUP(A451,SOURCE!B:S,15,0)&amp;IF(lookups!$N$2-LEN(VLOOKUP(A451,SOURCE!B:S,15,0))&gt;=0,REPT(" ",lookups!$N$2-LEN(VLOOKUP(A451,SOURCE!B:S,15,0))),"")&amp;
TEXT(A451,"???0")&amp;IF(VLOOKUP(A451,SOURCE!B:S,16,0)="","","   "&amp;VLOOKUP(A451,SOURCE!B:S,16,0)
))))
)</f>
        <v>#define ITM_SIGMAPLUS                433</v>
      </c>
    </row>
    <row r="452" spans="1:4">
      <c r="A452">
        <f t="shared" si="9"/>
        <v>434</v>
      </c>
      <c r="B452" t="str">
        <f>VLOOKUP(A452,SOURCE!B:S,15,0)</f>
        <v>ITM_SIGMAMINUS</v>
      </c>
      <c r="C452">
        <f>IF(
ISNUMBER(INDEX(SOURCE!B:B,MATCH(A452,SOURCE!B:B,0)+1)),
  VALUE(INDEX(SOURCE!B:B,MATCH(A452,SOURCE!B:B,0)+1)),
  "")</f>
        <v>435</v>
      </c>
      <c r="D452" s="5" t="str">
        <f>IF(A452&lt;&gt;INT(A452),B452,
IF(A452&lt;0,VLOOKUP(A452,lookups!A$1:B$25,2,0),
IF(ISNA(B452),"",
IF(OR(ISBLANK(A452),ISNA(B452),B452=0),
"",
"#define "&amp;
VLOOKUP(A452,SOURCE!B:S,15,0)&amp;IF(lookups!$N$2-LEN(VLOOKUP(A452,SOURCE!B:S,15,0))&gt;=0,REPT(" ",lookups!$N$2-LEN(VLOOKUP(A452,SOURCE!B:S,15,0))),"")&amp;
TEXT(A452,"???0")&amp;IF(VLOOKUP(A452,SOURCE!B:S,16,0)="","","   "&amp;VLOOKUP(A452,SOURCE!B:S,16,0)
))))
)</f>
        <v>#define ITM_SIGMAMINUS               434</v>
      </c>
    </row>
    <row r="453" spans="1:4">
      <c r="A453">
        <f t="shared" si="9"/>
        <v>435</v>
      </c>
      <c r="B453" t="str">
        <f>VLOOKUP(A453,SOURCE!B:S,15,0)</f>
        <v>ITM_NSIGMA</v>
      </c>
      <c r="C453">
        <f>IF(
ISNUMBER(INDEX(SOURCE!B:B,MATCH(A453,SOURCE!B:B,0)+1)),
  VALUE(INDEX(SOURCE!B:B,MATCH(A453,SOURCE!B:B,0)+1)),
  "")</f>
        <v>436</v>
      </c>
      <c r="D453" s="5" t="str">
        <f>IF(A453&lt;&gt;INT(A453),B453,
IF(A453&lt;0,VLOOKUP(A453,lookups!A$1:B$25,2,0),
IF(ISNA(B453),"",
IF(OR(ISBLANK(A453),ISNA(B453),B453=0),
"",
"#define "&amp;
VLOOKUP(A453,SOURCE!B:S,15,0)&amp;IF(lookups!$N$2-LEN(VLOOKUP(A453,SOURCE!B:S,15,0))&gt;=0,REPT(" ",lookups!$N$2-LEN(VLOOKUP(A453,SOURCE!B:S,15,0))),"")&amp;
TEXT(A453,"???0")&amp;IF(VLOOKUP(A453,SOURCE!B:S,16,0)="","","   "&amp;VLOOKUP(A453,SOURCE!B:S,16,0)
))))
)</f>
        <v>#define ITM_NSIGMA                   435</v>
      </c>
    </row>
    <row r="454" spans="1:4">
      <c r="A454">
        <f t="shared" si="9"/>
        <v>436</v>
      </c>
      <c r="B454" t="str">
        <f>VLOOKUP(A454,SOURCE!B:S,15,0)</f>
        <v>ITM_SIGMAx</v>
      </c>
      <c r="C454">
        <f>IF(
ISNUMBER(INDEX(SOURCE!B:B,MATCH(A454,SOURCE!B:B,0)+1)),
  VALUE(INDEX(SOURCE!B:B,MATCH(A454,SOURCE!B:B,0)+1)),
  "")</f>
        <v>437</v>
      </c>
      <c r="D454" s="5" t="str">
        <f>IF(A454&lt;&gt;INT(A454),B454,
IF(A454&lt;0,VLOOKUP(A454,lookups!A$1:B$25,2,0),
IF(ISNA(B454),"",
IF(OR(ISBLANK(A454),ISNA(B454),B454=0),
"",
"#define "&amp;
VLOOKUP(A454,SOURCE!B:S,15,0)&amp;IF(lookups!$N$2-LEN(VLOOKUP(A454,SOURCE!B:S,15,0))&gt;=0,REPT(" ",lookups!$N$2-LEN(VLOOKUP(A454,SOURCE!B:S,15,0))),"")&amp;
TEXT(A454,"???0")&amp;IF(VLOOKUP(A454,SOURCE!B:S,16,0)="","","   "&amp;VLOOKUP(A454,SOURCE!B:S,16,0)
))))
)</f>
        <v>#define ITM_SIGMAx                   436</v>
      </c>
    </row>
    <row r="455" spans="1:4">
      <c r="A455">
        <f t="shared" si="9"/>
        <v>437</v>
      </c>
      <c r="B455" t="str">
        <f>VLOOKUP(A455,SOURCE!B:S,15,0)</f>
        <v>ITM_SIGMAy</v>
      </c>
      <c r="C455">
        <f>IF(
ISNUMBER(INDEX(SOURCE!B:B,MATCH(A455,SOURCE!B:B,0)+1)),
  VALUE(INDEX(SOURCE!B:B,MATCH(A455,SOURCE!B:B,0)+1)),
  "")</f>
        <v>438</v>
      </c>
      <c r="D455" s="5" t="str">
        <f>IF(A455&lt;&gt;INT(A455),B455,
IF(A455&lt;0,VLOOKUP(A455,lookups!A$1:B$25,2,0),
IF(ISNA(B455),"",
IF(OR(ISBLANK(A455),ISNA(B455),B455=0),
"",
"#define "&amp;
VLOOKUP(A455,SOURCE!B:S,15,0)&amp;IF(lookups!$N$2-LEN(VLOOKUP(A455,SOURCE!B:S,15,0))&gt;=0,REPT(" ",lookups!$N$2-LEN(VLOOKUP(A455,SOURCE!B:S,15,0))),"")&amp;
TEXT(A455,"???0")&amp;IF(VLOOKUP(A455,SOURCE!B:S,16,0)="","","   "&amp;VLOOKUP(A455,SOURCE!B:S,16,0)
))))
)</f>
        <v>#define ITM_SIGMAy                   437</v>
      </c>
    </row>
    <row r="456" spans="1:4">
      <c r="A456">
        <f t="shared" si="9"/>
        <v>438</v>
      </c>
      <c r="B456" t="str">
        <f>VLOOKUP(A456,SOURCE!B:S,15,0)</f>
        <v>ITM_SIGMAx2</v>
      </c>
      <c r="C456">
        <f>IF(
ISNUMBER(INDEX(SOURCE!B:B,MATCH(A456,SOURCE!B:B,0)+1)),
  VALUE(INDEX(SOURCE!B:B,MATCH(A456,SOURCE!B:B,0)+1)),
  "")</f>
        <v>439</v>
      </c>
      <c r="D456" s="5" t="str">
        <f>IF(A456&lt;&gt;INT(A456),B456,
IF(A456&lt;0,VLOOKUP(A456,lookups!A$1:B$25,2,0),
IF(ISNA(B456),"",
IF(OR(ISBLANK(A456),ISNA(B456),B456=0),
"",
"#define "&amp;
VLOOKUP(A456,SOURCE!B:S,15,0)&amp;IF(lookups!$N$2-LEN(VLOOKUP(A456,SOURCE!B:S,15,0))&gt;=0,REPT(" ",lookups!$N$2-LEN(VLOOKUP(A456,SOURCE!B:S,15,0))),"")&amp;
TEXT(A456,"???0")&amp;IF(VLOOKUP(A456,SOURCE!B:S,16,0)="","","   "&amp;VLOOKUP(A456,SOURCE!B:S,16,0)
))))
)</f>
        <v>#define ITM_SIGMAx2                  438</v>
      </c>
    </row>
    <row r="457" spans="1:4">
      <c r="A457">
        <f t="shared" ref="A457:A520" si="10">C456</f>
        <v>439</v>
      </c>
      <c r="B457" t="str">
        <f>VLOOKUP(A457,SOURCE!B:S,15,0)</f>
        <v>ITM_SIGMAx2y</v>
      </c>
      <c r="C457">
        <f>IF(
ISNUMBER(INDEX(SOURCE!B:B,MATCH(A457,SOURCE!B:B,0)+1)),
  VALUE(INDEX(SOURCE!B:B,MATCH(A457,SOURCE!B:B,0)+1)),
  "")</f>
        <v>440</v>
      </c>
      <c r="D457" s="5" t="str">
        <f>IF(A457&lt;&gt;INT(A457),B457,
IF(A457&lt;0,VLOOKUP(A457,lookups!A$1:B$25,2,0),
IF(ISNA(B457),"",
IF(OR(ISBLANK(A457),ISNA(B457),B457=0),
"",
"#define "&amp;
VLOOKUP(A457,SOURCE!B:S,15,0)&amp;IF(lookups!$N$2-LEN(VLOOKUP(A457,SOURCE!B:S,15,0))&gt;=0,REPT(" ",lookups!$N$2-LEN(VLOOKUP(A457,SOURCE!B:S,15,0))),"")&amp;
TEXT(A457,"???0")&amp;IF(VLOOKUP(A457,SOURCE!B:S,16,0)="","","   "&amp;VLOOKUP(A457,SOURCE!B:S,16,0)
))))
)</f>
        <v>#define ITM_SIGMAx2y                 439</v>
      </c>
    </row>
    <row r="458" spans="1:4">
      <c r="A458">
        <f t="shared" si="10"/>
        <v>440</v>
      </c>
      <c r="B458" t="str">
        <f>VLOOKUP(A458,SOURCE!B:S,15,0)</f>
        <v>ITM_SIGMAy2</v>
      </c>
      <c r="C458">
        <f>IF(
ISNUMBER(INDEX(SOURCE!B:B,MATCH(A458,SOURCE!B:B,0)+1)),
  VALUE(INDEX(SOURCE!B:B,MATCH(A458,SOURCE!B:B,0)+1)),
  "")</f>
        <v>441</v>
      </c>
      <c r="D458" s="5" t="str">
        <f>IF(A458&lt;&gt;INT(A458),B458,
IF(A458&lt;0,VLOOKUP(A458,lookups!A$1:B$25,2,0),
IF(ISNA(B458),"",
IF(OR(ISBLANK(A458),ISNA(B458),B458=0),
"",
"#define "&amp;
VLOOKUP(A458,SOURCE!B:S,15,0)&amp;IF(lookups!$N$2-LEN(VLOOKUP(A458,SOURCE!B:S,15,0))&gt;=0,REPT(" ",lookups!$N$2-LEN(VLOOKUP(A458,SOURCE!B:S,15,0))),"")&amp;
TEXT(A458,"???0")&amp;IF(VLOOKUP(A458,SOURCE!B:S,16,0)="","","   "&amp;VLOOKUP(A458,SOURCE!B:S,16,0)
))))
)</f>
        <v>#define ITM_SIGMAy2                  440</v>
      </c>
    </row>
    <row r="459" spans="1:4">
      <c r="A459">
        <f t="shared" si="10"/>
        <v>441</v>
      </c>
      <c r="B459" t="str">
        <f>VLOOKUP(A459,SOURCE!B:S,15,0)</f>
        <v>ITM_SIGMAxy</v>
      </c>
      <c r="C459">
        <f>IF(
ISNUMBER(INDEX(SOURCE!B:B,MATCH(A459,SOURCE!B:B,0)+1)),
  VALUE(INDEX(SOURCE!B:B,MATCH(A459,SOURCE!B:B,0)+1)),
  "")</f>
        <v>442</v>
      </c>
      <c r="D459" s="5" t="str">
        <f>IF(A459&lt;&gt;INT(A459),B459,
IF(A459&lt;0,VLOOKUP(A459,lookups!A$1:B$25,2,0),
IF(ISNA(B459),"",
IF(OR(ISBLANK(A459),ISNA(B459),B459=0),
"",
"#define "&amp;
VLOOKUP(A459,SOURCE!B:S,15,0)&amp;IF(lookups!$N$2-LEN(VLOOKUP(A459,SOURCE!B:S,15,0))&gt;=0,REPT(" ",lookups!$N$2-LEN(VLOOKUP(A459,SOURCE!B:S,15,0))),"")&amp;
TEXT(A459,"???0")&amp;IF(VLOOKUP(A459,SOURCE!B:S,16,0)="","","   "&amp;VLOOKUP(A459,SOURCE!B:S,16,0)
))))
)</f>
        <v>#define ITM_SIGMAxy                  441</v>
      </c>
    </row>
    <row r="460" spans="1:4">
      <c r="A460">
        <f t="shared" si="10"/>
        <v>442</v>
      </c>
      <c r="B460" t="str">
        <f>VLOOKUP(A460,SOURCE!B:S,15,0)</f>
        <v>ITM_SIGMAlnxy</v>
      </c>
      <c r="C460">
        <f>IF(
ISNUMBER(INDEX(SOURCE!B:B,MATCH(A460,SOURCE!B:B,0)+1)),
  VALUE(INDEX(SOURCE!B:B,MATCH(A460,SOURCE!B:B,0)+1)),
  "")</f>
        <v>443</v>
      </c>
      <c r="D460" s="5" t="str">
        <f>IF(A460&lt;&gt;INT(A460),B460,
IF(A460&lt;0,VLOOKUP(A460,lookups!A$1:B$25,2,0),
IF(ISNA(B460),"",
IF(OR(ISBLANK(A460),ISNA(B460),B460=0),
"",
"#define "&amp;
VLOOKUP(A460,SOURCE!B:S,15,0)&amp;IF(lookups!$N$2-LEN(VLOOKUP(A460,SOURCE!B:S,15,0))&gt;=0,REPT(" ",lookups!$N$2-LEN(VLOOKUP(A460,SOURCE!B:S,15,0))),"")&amp;
TEXT(A460,"???0")&amp;IF(VLOOKUP(A460,SOURCE!B:S,16,0)="","","   "&amp;VLOOKUP(A460,SOURCE!B:S,16,0)
))))
)</f>
        <v>#define ITM_SIGMAlnxy                442</v>
      </c>
    </row>
    <row r="461" spans="1:4">
      <c r="A461">
        <f t="shared" si="10"/>
        <v>443</v>
      </c>
      <c r="B461" t="str">
        <f>VLOOKUP(A461,SOURCE!B:S,15,0)</f>
        <v>ITM_SIGMAlnx</v>
      </c>
      <c r="C461">
        <f>IF(
ISNUMBER(INDEX(SOURCE!B:B,MATCH(A461,SOURCE!B:B,0)+1)),
  VALUE(INDEX(SOURCE!B:B,MATCH(A461,SOURCE!B:B,0)+1)),
  "")</f>
        <v>444</v>
      </c>
      <c r="D461" s="5" t="str">
        <f>IF(A461&lt;&gt;INT(A461),B461,
IF(A461&lt;0,VLOOKUP(A461,lookups!A$1:B$25,2,0),
IF(ISNA(B461),"",
IF(OR(ISBLANK(A461),ISNA(B461),B461=0),
"",
"#define "&amp;
VLOOKUP(A461,SOURCE!B:S,15,0)&amp;IF(lookups!$N$2-LEN(VLOOKUP(A461,SOURCE!B:S,15,0))&gt;=0,REPT(" ",lookups!$N$2-LEN(VLOOKUP(A461,SOURCE!B:S,15,0))),"")&amp;
TEXT(A461,"???0")&amp;IF(VLOOKUP(A461,SOURCE!B:S,16,0)="","","   "&amp;VLOOKUP(A461,SOURCE!B:S,16,0)
))))
)</f>
        <v>#define ITM_SIGMAlnx                 443</v>
      </c>
    </row>
    <row r="462" spans="1:4">
      <c r="A462">
        <f t="shared" si="10"/>
        <v>444</v>
      </c>
      <c r="B462" t="str">
        <f>VLOOKUP(A462,SOURCE!B:S,15,0)</f>
        <v>ITM_SIGMAln2x</v>
      </c>
      <c r="C462">
        <f>IF(
ISNUMBER(INDEX(SOURCE!B:B,MATCH(A462,SOURCE!B:B,0)+1)),
  VALUE(INDEX(SOURCE!B:B,MATCH(A462,SOURCE!B:B,0)+1)),
  "")</f>
        <v>445</v>
      </c>
      <c r="D462" s="5" t="str">
        <f>IF(A462&lt;&gt;INT(A462),B462,
IF(A462&lt;0,VLOOKUP(A462,lookups!A$1:B$25,2,0),
IF(ISNA(B462),"",
IF(OR(ISBLANK(A462),ISNA(B462),B462=0),
"",
"#define "&amp;
VLOOKUP(A462,SOURCE!B:S,15,0)&amp;IF(lookups!$N$2-LEN(VLOOKUP(A462,SOURCE!B:S,15,0))&gt;=0,REPT(" ",lookups!$N$2-LEN(VLOOKUP(A462,SOURCE!B:S,15,0))),"")&amp;
TEXT(A462,"???0")&amp;IF(VLOOKUP(A462,SOURCE!B:S,16,0)="","","   "&amp;VLOOKUP(A462,SOURCE!B:S,16,0)
))))
)</f>
        <v>#define ITM_SIGMAln2x                444</v>
      </c>
    </row>
    <row r="463" spans="1:4">
      <c r="A463">
        <f t="shared" si="10"/>
        <v>445</v>
      </c>
      <c r="B463" t="str">
        <f>VLOOKUP(A463,SOURCE!B:S,15,0)</f>
        <v>ITM_SIGMAylnx</v>
      </c>
      <c r="C463">
        <f>IF(
ISNUMBER(INDEX(SOURCE!B:B,MATCH(A463,SOURCE!B:B,0)+1)),
  VALUE(INDEX(SOURCE!B:B,MATCH(A463,SOURCE!B:B,0)+1)),
  "")</f>
        <v>446</v>
      </c>
      <c r="D463" s="5" t="str">
        <f>IF(A463&lt;&gt;INT(A463),B463,
IF(A463&lt;0,VLOOKUP(A463,lookups!A$1:B$25,2,0),
IF(ISNA(B463),"",
IF(OR(ISBLANK(A463),ISNA(B463),B463=0),
"",
"#define "&amp;
VLOOKUP(A463,SOURCE!B:S,15,0)&amp;IF(lookups!$N$2-LEN(VLOOKUP(A463,SOURCE!B:S,15,0))&gt;=0,REPT(" ",lookups!$N$2-LEN(VLOOKUP(A463,SOURCE!B:S,15,0))),"")&amp;
TEXT(A463,"???0")&amp;IF(VLOOKUP(A463,SOURCE!B:S,16,0)="","","   "&amp;VLOOKUP(A463,SOURCE!B:S,16,0)
))))
)</f>
        <v>#define ITM_SIGMAylnx                445</v>
      </c>
    </row>
    <row r="464" spans="1:4">
      <c r="A464">
        <f t="shared" si="10"/>
        <v>446</v>
      </c>
      <c r="B464" t="str">
        <f>VLOOKUP(A464,SOURCE!B:S,15,0)</f>
        <v>ITM_SIGMAlny</v>
      </c>
      <c r="C464">
        <f>IF(
ISNUMBER(INDEX(SOURCE!B:B,MATCH(A464,SOURCE!B:B,0)+1)),
  VALUE(INDEX(SOURCE!B:B,MATCH(A464,SOURCE!B:B,0)+1)),
  "")</f>
        <v>447</v>
      </c>
      <c r="D464" s="5" t="str">
        <f>IF(A464&lt;&gt;INT(A464),B464,
IF(A464&lt;0,VLOOKUP(A464,lookups!A$1:B$25,2,0),
IF(ISNA(B464),"",
IF(OR(ISBLANK(A464),ISNA(B464),B464=0),
"",
"#define "&amp;
VLOOKUP(A464,SOURCE!B:S,15,0)&amp;IF(lookups!$N$2-LEN(VLOOKUP(A464,SOURCE!B:S,15,0))&gt;=0,REPT(" ",lookups!$N$2-LEN(VLOOKUP(A464,SOURCE!B:S,15,0))),"")&amp;
TEXT(A464,"???0")&amp;IF(VLOOKUP(A464,SOURCE!B:S,16,0)="","","   "&amp;VLOOKUP(A464,SOURCE!B:S,16,0)
))))
)</f>
        <v>#define ITM_SIGMAlny                 446</v>
      </c>
    </row>
    <row r="465" spans="1:4">
      <c r="A465">
        <f t="shared" si="10"/>
        <v>447</v>
      </c>
      <c r="B465" t="str">
        <f>VLOOKUP(A465,SOURCE!B:S,15,0)</f>
        <v>ITM_SIGMAln2y</v>
      </c>
      <c r="C465">
        <f>IF(
ISNUMBER(INDEX(SOURCE!B:B,MATCH(A465,SOURCE!B:B,0)+1)),
  VALUE(INDEX(SOURCE!B:B,MATCH(A465,SOURCE!B:B,0)+1)),
  "")</f>
        <v>448</v>
      </c>
      <c r="D465" s="5" t="str">
        <f>IF(A465&lt;&gt;INT(A465),B465,
IF(A465&lt;0,VLOOKUP(A465,lookups!A$1:B$25,2,0),
IF(ISNA(B465),"",
IF(OR(ISBLANK(A465),ISNA(B465),B465=0),
"",
"#define "&amp;
VLOOKUP(A465,SOURCE!B:S,15,0)&amp;IF(lookups!$N$2-LEN(VLOOKUP(A465,SOURCE!B:S,15,0))&gt;=0,REPT(" ",lookups!$N$2-LEN(VLOOKUP(A465,SOURCE!B:S,15,0))),"")&amp;
TEXT(A465,"???0")&amp;IF(VLOOKUP(A465,SOURCE!B:S,16,0)="","","   "&amp;VLOOKUP(A465,SOURCE!B:S,16,0)
))))
)</f>
        <v>#define ITM_SIGMAln2y                447</v>
      </c>
    </row>
    <row r="466" spans="1:4">
      <c r="A466">
        <f t="shared" si="10"/>
        <v>448</v>
      </c>
      <c r="B466" t="str">
        <f>VLOOKUP(A466,SOURCE!B:S,15,0)</f>
        <v>ITM_SIGMAxlny</v>
      </c>
      <c r="C466">
        <f>IF(
ISNUMBER(INDEX(SOURCE!B:B,MATCH(A466,SOURCE!B:B,0)+1)),
  VALUE(INDEX(SOURCE!B:B,MATCH(A466,SOURCE!B:B,0)+1)),
  "")</f>
        <v>449</v>
      </c>
      <c r="D466" s="5" t="str">
        <f>IF(A466&lt;&gt;INT(A466),B466,
IF(A466&lt;0,VLOOKUP(A466,lookups!A$1:B$25,2,0),
IF(ISNA(B466),"",
IF(OR(ISBLANK(A466),ISNA(B466),B466=0),
"",
"#define "&amp;
VLOOKUP(A466,SOURCE!B:S,15,0)&amp;IF(lookups!$N$2-LEN(VLOOKUP(A466,SOURCE!B:S,15,0))&gt;=0,REPT(" ",lookups!$N$2-LEN(VLOOKUP(A466,SOURCE!B:S,15,0))),"")&amp;
TEXT(A466,"???0")&amp;IF(VLOOKUP(A466,SOURCE!B:S,16,0)="","","   "&amp;VLOOKUP(A466,SOURCE!B:S,16,0)
))))
)</f>
        <v>#define ITM_SIGMAxlny                448</v>
      </c>
    </row>
    <row r="467" spans="1:4">
      <c r="A467">
        <f t="shared" si="10"/>
        <v>449</v>
      </c>
      <c r="B467" t="str">
        <f>VLOOKUP(A467,SOURCE!B:S,15,0)</f>
        <v>ITM_SIGMAx2lny</v>
      </c>
      <c r="C467">
        <f>IF(
ISNUMBER(INDEX(SOURCE!B:B,MATCH(A467,SOURCE!B:B,0)+1)),
  VALUE(INDEX(SOURCE!B:B,MATCH(A467,SOURCE!B:B,0)+1)),
  "")</f>
        <v>450</v>
      </c>
      <c r="D467" s="5" t="str">
        <f>IF(A467&lt;&gt;INT(A467),B467,
IF(A467&lt;0,VLOOKUP(A467,lookups!A$1:B$25,2,0),
IF(ISNA(B467),"",
IF(OR(ISBLANK(A467),ISNA(B467),B467=0),
"",
"#define "&amp;
VLOOKUP(A467,SOURCE!B:S,15,0)&amp;IF(lookups!$N$2-LEN(VLOOKUP(A467,SOURCE!B:S,15,0))&gt;=0,REPT(" ",lookups!$N$2-LEN(VLOOKUP(A467,SOURCE!B:S,15,0))),"")&amp;
TEXT(A467,"???0")&amp;IF(VLOOKUP(A467,SOURCE!B:S,16,0)="","","   "&amp;VLOOKUP(A467,SOURCE!B:S,16,0)
))))
)</f>
        <v>#define ITM_SIGMAx2lny               449</v>
      </c>
    </row>
    <row r="468" spans="1:4">
      <c r="A468">
        <f t="shared" si="10"/>
        <v>450</v>
      </c>
      <c r="B468" t="str">
        <f>VLOOKUP(A468,SOURCE!B:S,15,0)</f>
        <v>ITM_SIGMAlnyonx</v>
      </c>
      <c r="C468">
        <f>IF(
ISNUMBER(INDEX(SOURCE!B:B,MATCH(A468,SOURCE!B:B,0)+1)),
  VALUE(INDEX(SOURCE!B:B,MATCH(A468,SOURCE!B:B,0)+1)),
  "")</f>
        <v>451</v>
      </c>
      <c r="D468" s="5" t="str">
        <f>IF(A468&lt;&gt;INT(A468),B468,
IF(A468&lt;0,VLOOKUP(A468,lookups!A$1:B$25,2,0),
IF(ISNA(B468),"",
IF(OR(ISBLANK(A468),ISNA(B468),B468=0),
"",
"#define "&amp;
VLOOKUP(A468,SOURCE!B:S,15,0)&amp;IF(lookups!$N$2-LEN(VLOOKUP(A468,SOURCE!B:S,15,0))&gt;=0,REPT(" ",lookups!$N$2-LEN(VLOOKUP(A468,SOURCE!B:S,15,0))),"")&amp;
TEXT(A468,"???0")&amp;IF(VLOOKUP(A468,SOURCE!B:S,16,0)="","","   "&amp;VLOOKUP(A468,SOURCE!B:S,16,0)
))))
)</f>
        <v>#define ITM_SIGMAlnyonx              450</v>
      </c>
    </row>
    <row r="469" spans="1:4">
      <c r="A469">
        <f t="shared" si="10"/>
        <v>451</v>
      </c>
      <c r="B469" t="str">
        <f>VLOOKUP(A469,SOURCE!B:S,15,0)</f>
        <v>ITM_SIGMAx2ony</v>
      </c>
      <c r="C469">
        <f>IF(
ISNUMBER(INDEX(SOURCE!B:B,MATCH(A469,SOURCE!B:B,0)+1)),
  VALUE(INDEX(SOURCE!B:B,MATCH(A469,SOURCE!B:B,0)+1)),
  "")</f>
        <v>452</v>
      </c>
      <c r="D469" s="5" t="str">
        <f>IF(A469&lt;&gt;INT(A469),B469,
IF(A469&lt;0,VLOOKUP(A469,lookups!A$1:B$25,2,0),
IF(ISNA(B469),"",
IF(OR(ISBLANK(A469),ISNA(B469),B469=0),
"",
"#define "&amp;
VLOOKUP(A469,SOURCE!B:S,15,0)&amp;IF(lookups!$N$2-LEN(VLOOKUP(A469,SOURCE!B:S,15,0))&gt;=0,REPT(" ",lookups!$N$2-LEN(VLOOKUP(A469,SOURCE!B:S,15,0))),"")&amp;
TEXT(A469,"???0")&amp;IF(VLOOKUP(A469,SOURCE!B:S,16,0)="","","   "&amp;VLOOKUP(A469,SOURCE!B:S,16,0)
))))
)</f>
        <v>#define ITM_SIGMAx2ony               451</v>
      </c>
    </row>
    <row r="470" spans="1:4">
      <c r="A470">
        <f t="shared" si="10"/>
        <v>452</v>
      </c>
      <c r="B470" t="str">
        <f>VLOOKUP(A470,SOURCE!B:S,15,0)</f>
        <v>ITM_SIGMA1onx</v>
      </c>
      <c r="C470">
        <f>IF(
ISNUMBER(INDEX(SOURCE!B:B,MATCH(A470,SOURCE!B:B,0)+1)),
  VALUE(INDEX(SOURCE!B:B,MATCH(A470,SOURCE!B:B,0)+1)),
  "")</f>
        <v>453</v>
      </c>
      <c r="D470" s="5" t="str">
        <f>IF(A470&lt;&gt;INT(A470),B470,
IF(A470&lt;0,VLOOKUP(A470,lookups!A$1:B$25,2,0),
IF(ISNA(B470),"",
IF(OR(ISBLANK(A470),ISNA(B470),B470=0),
"",
"#define "&amp;
VLOOKUP(A470,SOURCE!B:S,15,0)&amp;IF(lookups!$N$2-LEN(VLOOKUP(A470,SOURCE!B:S,15,0))&gt;=0,REPT(" ",lookups!$N$2-LEN(VLOOKUP(A470,SOURCE!B:S,15,0))),"")&amp;
TEXT(A470,"???0")&amp;IF(VLOOKUP(A470,SOURCE!B:S,16,0)="","","   "&amp;VLOOKUP(A470,SOURCE!B:S,16,0)
))))
)</f>
        <v>#define ITM_SIGMA1onx                452</v>
      </c>
    </row>
    <row r="471" spans="1:4">
      <c r="A471">
        <f t="shared" si="10"/>
        <v>453</v>
      </c>
      <c r="B471" t="str">
        <f>VLOOKUP(A471,SOURCE!B:S,15,0)</f>
        <v>ITM_SIGMA1onx2</v>
      </c>
      <c r="C471">
        <f>IF(
ISNUMBER(INDEX(SOURCE!B:B,MATCH(A471,SOURCE!B:B,0)+1)),
  VALUE(INDEX(SOURCE!B:B,MATCH(A471,SOURCE!B:B,0)+1)),
  "")</f>
        <v>454</v>
      </c>
      <c r="D471" s="5" t="str">
        <f>IF(A471&lt;&gt;INT(A471),B471,
IF(A471&lt;0,VLOOKUP(A471,lookups!A$1:B$25,2,0),
IF(ISNA(B471),"",
IF(OR(ISBLANK(A471),ISNA(B471),B471=0),
"",
"#define "&amp;
VLOOKUP(A471,SOURCE!B:S,15,0)&amp;IF(lookups!$N$2-LEN(VLOOKUP(A471,SOURCE!B:S,15,0))&gt;=0,REPT(" ",lookups!$N$2-LEN(VLOOKUP(A471,SOURCE!B:S,15,0))),"")&amp;
TEXT(A471,"???0")&amp;IF(VLOOKUP(A471,SOURCE!B:S,16,0)="","","   "&amp;VLOOKUP(A471,SOURCE!B:S,16,0)
))))
)</f>
        <v>#define ITM_SIGMA1onx2               453</v>
      </c>
    </row>
    <row r="472" spans="1:4">
      <c r="A472">
        <f t="shared" si="10"/>
        <v>454</v>
      </c>
      <c r="B472" t="str">
        <f>VLOOKUP(A472,SOURCE!B:S,15,0)</f>
        <v>ITM_SIGMAxony</v>
      </c>
      <c r="C472">
        <f>IF(
ISNUMBER(INDEX(SOURCE!B:B,MATCH(A472,SOURCE!B:B,0)+1)),
  VALUE(INDEX(SOURCE!B:B,MATCH(A472,SOURCE!B:B,0)+1)),
  "")</f>
        <v>455</v>
      </c>
      <c r="D472" s="5" t="str">
        <f>IF(A472&lt;&gt;INT(A472),B472,
IF(A472&lt;0,VLOOKUP(A472,lookups!A$1:B$25,2,0),
IF(ISNA(B472),"",
IF(OR(ISBLANK(A472),ISNA(B472),B472=0),
"",
"#define "&amp;
VLOOKUP(A472,SOURCE!B:S,15,0)&amp;IF(lookups!$N$2-LEN(VLOOKUP(A472,SOURCE!B:S,15,0))&gt;=0,REPT(" ",lookups!$N$2-LEN(VLOOKUP(A472,SOURCE!B:S,15,0))),"")&amp;
TEXT(A472,"???0")&amp;IF(VLOOKUP(A472,SOURCE!B:S,16,0)="","","   "&amp;VLOOKUP(A472,SOURCE!B:S,16,0)
))))
)</f>
        <v>#define ITM_SIGMAxony                454</v>
      </c>
    </row>
    <row r="473" spans="1:4">
      <c r="A473">
        <f t="shared" si="10"/>
        <v>455</v>
      </c>
      <c r="B473" t="str">
        <f>VLOOKUP(A473,SOURCE!B:S,15,0)</f>
        <v>ITM_SIGMA1ony</v>
      </c>
      <c r="C473">
        <f>IF(
ISNUMBER(INDEX(SOURCE!B:B,MATCH(A473,SOURCE!B:B,0)+1)),
  VALUE(INDEX(SOURCE!B:B,MATCH(A473,SOURCE!B:B,0)+1)),
  "")</f>
        <v>456</v>
      </c>
      <c r="D473" s="5" t="str">
        <f>IF(A473&lt;&gt;INT(A473),B473,
IF(A473&lt;0,VLOOKUP(A473,lookups!A$1:B$25,2,0),
IF(ISNA(B473),"",
IF(OR(ISBLANK(A473),ISNA(B473),B473=0),
"",
"#define "&amp;
VLOOKUP(A473,SOURCE!B:S,15,0)&amp;IF(lookups!$N$2-LEN(VLOOKUP(A473,SOURCE!B:S,15,0))&gt;=0,REPT(" ",lookups!$N$2-LEN(VLOOKUP(A473,SOURCE!B:S,15,0))),"")&amp;
TEXT(A473,"???0")&amp;IF(VLOOKUP(A473,SOURCE!B:S,16,0)="","","   "&amp;VLOOKUP(A473,SOURCE!B:S,16,0)
))))
)</f>
        <v>#define ITM_SIGMA1ony                455</v>
      </c>
    </row>
    <row r="474" spans="1:4">
      <c r="A474">
        <f t="shared" si="10"/>
        <v>456</v>
      </c>
      <c r="B474" t="str">
        <f>VLOOKUP(A474,SOURCE!B:S,15,0)</f>
        <v>ITM_SIGMA1ony2</v>
      </c>
      <c r="C474">
        <f>IF(
ISNUMBER(INDEX(SOURCE!B:B,MATCH(A474,SOURCE!B:B,0)+1)),
  VALUE(INDEX(SOURCE!B:B,MATCH(A474,SOURCE!B:B,0)+1)),
  "")</f>
        <v>457</v>
      </c>
      <c r="D474" s="5" t="str">
        <f>IF(A474&lt;&gt;INT(A474),B474,
IF(A474&lt;0,VLOOKUP(A474,lookups!A$1:B$25,2,0),
IF(ISNA(B474),"",
IF(OR(ISBLANK(A474),ISNA(B474),B474=0),
"",
"#define "&amp;
VLOOKUP(A474,SOURCE!B:S,15,0)&amp;IF(lookups!$N$2-LEN(VLOOKUP(A474,SOURCE!B:S,15,0))&gt;=0,REPT(" ",lookups!$N$2-LEN(VLOOKUP(A474,SOURCE!B:S,15,0))),"")&amp;
TEXT(A474,"???0")&amp;IF(VLOOKUP(A474,SOURCE!B:S,16,0)="","","   "&amp;VLOOKUP(A474,SOURCE!B:S,16,0)
))))
)</f>
        <v>#define ITM_SIGMA1ony2               456</v>
      </c>
    </row>
    <row r="475" spans="1:4">
      <c r="A475">
        <f t="shared" si="10"/>
        <v>457</v>
      </c>
      <c r="B475" t="str">
        <f>VLOOKUP(A475,SOURCE!B:S,15,0)</f>
        <v>ITM_SIGMAx3</v>
      </c>
      <c r="C475">
        <f>IF(
ISNUMBER(INDEX(SOURCE!B:B,MATCH(A475,SOURCE!B:B,0)+1)),
  VALUE(INDEX(SOURCE!B:B,MATCH(A475,SOURCE!B:B,0)+1)),
  "")</f>
        <v>458</v>
      </c>
      <c r="D475" s="5" t="str">
        <f>IF(A475&lt;&gt;INT(A475),B475,
IF(A475&lt;0,VLOOKUP(A475,lookups!A$1:B$25,2,0),
IF(ISNA(B475),"",
IF(OR(ISBLANK(A475),ISNA(B475),B475=0),
"",
"#define "&amp;
VLOOKUP(A475,SOURCE!B:S,15,0)&amp;IF(lookups!$N$2-LEN(VLOOKUP(A475,SOURCE!B:S,15,0))&gt;=0,REPT(" ",lookups!$N$2-LEN(VLOOKUP(A475,SOURCE!B:S,15,0))),"")&amp;
TEXT(A475,"???0")&amp;IF(VLOOKUP(A475,SOURCE!B:S,16,0)="","","   "&amp;VLOOKUP(A475,SOURCE!B:S,16,0)
))))
)</f>
        <v>#define ITM_SIGMAx3                  457</v>
      </c>
    </row>
    <row r="476" spans="1:4">
      <c r="A476">
        <f t="shared" si="10"/>
        <v>458</v>
      </c>
      <c r="B476" t="str">
        <f>VLOOKUP(A476,SOURCE!B:S,15,0)</f>
        <v>ITM_SIGMAx4</v>
      </c>
      <c r="C476">
        <f>IF(
ISNUMBER(INDEX(SOURCE!B:B,MATCH(A476,SOURCE!B:B,0)+1)),
  VALUE(INDEX(SOURCE!B:B,MATCH(A476,SOURCE!B:B,0)+1)),
  "")</f>
        <v>459</v>
      </c>
      <c r="D476" s="5" t="str">
        <f>IF(A476&lt;&gt;INT(A476),B476,
IF(A476&lt;0,VLOOKUP(A476,lookups!A$1:B$25,2,0),
IF(ISNA(B476),"",
IF(OR(ISBLANK(A476),ISNA(B476),B476=0),
"",
"#define "&amp;
VLOOKUP(A476,SOURCE!B:S,15,0)&amp;IF(lookups!$N$2-LEN(VLOOKUP(A476,SOURCE!B:S,15,0))&gt;=0,REPT(" ",lookups!$N$2-LEN(VLOOKUP(A476,SOURCE!B:S,15,0))),"")&amp;
TEXT(A476,"???0")&amp;IF(VLOOKUP(A476,SOURCE!B:S,16,0)="","","   "&amp;VLOOKUP(A476,SOURCE!B:S,16,0)
))))
)</f>
        <v>#define ITM_SIGMAx4                  458</v>
      </c>
    </row>
    <row r="477" spans="1:4">
      <c r="A477">
        <f t="shared" si="10"/>
        <v>459</v>
      </c>
      <c r="B477" t="str">
        <f>VLOOKUP(A477,SOURCE!B:S,15,0)</f>
        <v>ITM_0459</v>
      </c>
      <c r="C477">
        <f>IF(
ISNUMBER(INDEX(SOURCE!B:B,MATCH(A477,SOURCE!B:B,0)+1)),
  VALUE(INDEX(SOURCE!B:B,MATCH(A477,SOURCE!B:B,0)+1)),
  "")</f>
        <v>460</v>
      </c>
      <c r="D477" s="5" t="str">
        <f>IF(A477&lt;&gt;INT(A477),B477,
IF(A477&lt;0,VLOOKUP(A477,lookups!A$1:B$25,2,0),
IF(ISNA(B477),"",
IF(OR(ISBLANK(A477),ISNA(B477),B477=0),
"",
"#define "&amp;
VLOOKUP(A477,SOURCE!B:S,15,0)&amp;IF(lookups!$N$2-LEN(VLOOKUP(A477,SOURCE!B:S,15,0))&gt;=0,REPT(" ",lookups!$N$2-LEN(VLOOKUP(A477,SOURCE!B:S,15,0))),"")&amp;
TEXT(A477,"???0")&amp;IF(VLOOKUP(A477,SOURCE!B:S,16,0)="","","   "&amp;VLOOKUP(A477,SOURCE!B:S,16,0)
))))
)</f>
        <v>#define ITM_0459                     459</v>
      </c>
    </row>
    <row r="478" spans="1:4">
      <c r="A478">
        <f t="shared" si="10"/>
        <v>460</v>
      </c>
      <c r="B478" t="str">
        <f>VLOOKUP(A478,SOURCE!B:S,15,0)</f>
        <v>ITM_0460</v>
      </c>
      <c r="C478">
        <f>IF(
ISNUMBER(INDEX(SOURCE!B:B,MATCH(A478,SOURCE!B:B,0)+1)),
  VALUE(INDEX(SOURCE!B:B,MATCH(A478,SOURCE!B:B,0)+1)),
  "")</f>
        <v>461</v>
      </c>
      <c r="D478" s="5" t="str">
        <f>IF(A478&lt;&gt;INT(A478),B478,
IF(A478&lt;0,VLOOKUP(A478,lookups!A$1:B$25,2,0),
IF(ISNA(B478),"",
IF(OR(ISBLANK(A478),ISNA(B478),B478=0),
"",
"#define "&amp;
VLOOKUP(A478,SOURCE!B:S,15,0)&amp;IF(lookups!$N$2-LEN(VLOOKUP(A478,SOURCE!B:S,15,0))&gt;=0,REPT(" ",lookups!$N$2-LEN(VLOOKUP(A478,SOURCE!B:S,15,0))),"")&amp;
TEXT(A478,"???0")&amp;IF(VLOOKUP(A478,SOURCE!B:S,16,0)="","","   "&amp;VLOOKUP(A478,SOURCE!B:S,16,0)
))))
)</f>
        <v>#define ITM_0460                     460</v>
      </c>
    </row>
    <row r="479" spans="1:4">
      <c r="A479">
        <f t="shared" si="10"/>
        <v>461</v>
      </c>
      <c r="B479" t="str">
        <f>VLOOKUP(A479,SOURCE!B:S,15,0)</f>
        <v>ITM_0461</v>
      </c>
      <c r="C479">
        <f>IF(
ISNUMBER(INDEX(SOURCE!B:B,MATCH(A479,SOURCE!B:B,0)+1)),
  VALUE(INDEX(SOURCE!B:B,MATCH(A479,SOURCE!B:B,0)+1)),
  "")</f>
        <v>462</v>
      </c>
      <c r="D479" s="5" t="str">
        <f>IF(A479&lt;&gt;INT(A479),B479,
IF(A479&lt;0,VLOOKUP(A479,lookups!A$1:B$25,2,0),
IF(ISNA(B479),"",
IF(OR(ISBLANK(A479),ISNA(B479),B479=0),
"",
"#define "&amp;
VLOOKUP(A479,SOURCE!B:S,15,0)&amp;IF(lookups!$N$2-LEN(VLOOKUP(A479,SOURCE!B:S,15,0))&gt;=0,REPT(" ",lookups!$N$2-LEN(VLOOKUP(A479,SOURCE!B:S,15,0))),"")&amp;
TEXT(A479,"???0")&amp;IF(VLOOKUP(A479,SOURCE!B:S,16,0)="","","   "&amp;VLOOKUP(A479,SOURCE!B:S,16,0)
))))
)</f>
        <v>#define ITM_0461                     461</v>
      </c>
    </row>
    <row r="480" spans="1:4">
      <c r="A480">
        <f t="shared" si="10"/>
        <v>462</v>
      </c>
      <c r="B480" t="str">
        <f>VLOOKUP(A480,SOURCE!B:S,15,0)</f>
        <v>ITM_0462</v>
      </c>
      <c r="C480">
        <f>IF(
ISNUMBER(INDEX(SOURCE!B:B,MATCH(A480,SOURCE!B:B,0)+1)),
  VALUE(INDEX(SOURCE!B:B,MATCH(A480,SOURCE!B:B,0)+1)),
  "")</f>
        <v>462.01</v>
      </c>
      <c r="D480" s="5" t="str">
        <f>IF(A480&lt;&gt;INT(A480),B480,
IF(A480&lt;0,VLOOKUP(A480,lookups!A$1:B$25,2,0),
IF(ISNA(B480),"",
IF(OR(ISBLANK(A480),ISNA(B480),B480=0),
"",
"#define "&amp;
VLOOKUP(A480,SOURCE!B:S,15,0)&amp;IF(lookups!$N$2-LEN(VLOOKUP(A480,SOURCE!B:S,15,0))&gt;=0,REPT(" ",lookups!$N$2-LEN(VLOOKUP(A480,SOURCE!B:S,15,0))),"")&amp;
TEXT(A480,"???0")&amp;IF(VLOOKUP(A480,SOURCE!B:S,16,0)="","","   "&amp;VLOOKUP(A480,SOURCE!B:S,16,0)
))))
)</f>
        <v>#define ITM_0462                     462</v>
      </c>
    </row>
    <row r="481" spans="1:4">
      <c r="A481">
        <f t="shared" si="10"/>
        <v>462.01</v>
      </c>
      <c r="B481" t="str">
        <f>VLOOKUP(A481,SOURCE!B:S,15,0)</f>
        <v/>
      </c>
      <c r="C481">
        <f>IF(
ISNUMBER(INDEX(SOURCE!B:B,MATCH(A481,SOURCE!B:B,0)+1)),
  VALUE(INDEX(SOURCE!B:B,MATCH(A481,SOURCE!B:B,0)+1)),
  "")</f>
        <v>462.02</v>
      </c>
      <c r="D481" s="5" t="str">
        <f>IF(A481&lt;&gt;INT(A481),B481,
IF(A481&lt;0,VLOOKUP(A481,lookups!A$1:B$25,2,0),
IF(ISNA(B481),"",
IF(OR(ISBLANK(A481),ISNA(B481),B481=0),
"",
"#define "&amp;
VLOOKUP(A481,SOURCE!B:S,15,0)&amp;IF(lookups!$N$2-LEN(VLOOKUP(A481,SOURCE!B:S,15,0))&gt;=0,REPT(" ",lookups!$N$2-LEN(VLOOKUP(A481,SOURCE!B:S,15,0))),"")&amp;
TEXT(A481,"???0")&amp;IF(VLOOKUP(A481,SOURCE!B:S,16,0)="","","   "&amp;VLOOKUP(A481,SOURCE!B:S,16,0)
))))
)</f>
        <v/>
      </c>
    </row>
    <row r="482" spans="1:4">
      <c r="A482">
        <f t="shared" si="10"/>
        <v>462.02</v>
      </c>
      <c r="B482" t="str">
        <f>VLOOKUP(A482,SOURCE!B:S,15,0)</f>
        <v/>
      </c>
      <c r="C482">
        <f>IF(
ISNUMBER(INDEX(SOURCE!B:B,MATCH(A482,SOURCE!B:B,0)+1)),
  VALUE(INDEX(SOURCE!B:B,MATCH(A482,SOURCE!B:B,0)+1)),
  "")</f>
        <v>462.03</v>
      </c>
      <c r="D482" s="5" t="str">
        <f>IF(A482&lt;&gt;INT(A482),B482,
IF(A482&lt;0,VLOOKUP(A482,lookups!A$1:B$25,2,0),
IF(ISNA(B482),"",
IF(OR(ISBLANK(A482),ISNA(B482),B482=0),
"",
"#define "&amp;
VLOOKUP(A482,SOURCE!B:S,15,0)&amp;IF(lookups!$N$2-LEN(VLOOKUP(A482,SOURCE!B:S,15,0))&gt;=0,REPT(" ",lookups!$N$2-LEN(VLOOKUP(A482,SOURCE!B:S,15,0))),"")&amp;
TEXT(A482,"???0")&amp;IF(VLOOKUP(A482,SOURCE!B:S,16,0)="","","   "&amp;VLOOKUP(A482,SOURCE!B:S,16,0)
))))
)</f>
        <v/>
      </c>
    </row>
    <row r="483" spans="1:4">
      <c r="A483">
        <f t="shared" si="10"/>
        <v>462.03</v>
      </c>
      <c r="B483" t="str">
        <f>VLOOKUP(A483,SOURCE!B:S,15,0)</f>
        <v/>
      </c>
      <c r="C483">
        <f>IF(
ISNUMBER(INDEX(SOURCE!B:B,MATCH(A483,SOURCE!B:B,0)+1)),
  VALUE(INDEX(SOURCE!B:B,MATCH(A483,SOURCE!B:B,0)+1)),
  "")</f>
        <v>463</v>
      </c>
      <c r="D483" s="5" t="str">
        <f>IF(A483&lt;&gt;INT(A483),B483,
IF(A483&lt;0,VLOOKUP(A483,lookups!A$1:B$25,2,0),
IF(ISNA(B483),"",
IF(OR(ISBLANK(A483),ISNA(B483),B483=0),
"",
"#define "&amp;
VLOOKUP(A483,SOURCE!B:S,15,0)&amp;IF(lookups!$N$2-LEN(VLOOKUP(A483,SOURCE!B:S,15,0))&gt;=0,REPT(" ",lookups!$N$2-LEN(VLOOKUP(A483,SOURCE!B:S,15,0))),"")&amp;
TEXT(A483,"???0")&amp;IF(VLOOKUP(A483,SOURCE!B:S,16,0)="","","   "&amp;VLOOKUP(A483,SOURCE!B:S,16,0)
))))
)</f>
        <v/>
      </c>
    </row>
    <row r="484" spans="1:4">
      <c r="A484">
        <f t="shared" si="10"/>
        <v>463</v>
      </c>
      <c r="B484" t="str">
        <f>VLOOKUP(A484,SOURCE!B:S,15,0)</f>
        <v>SFL_TDM24</v>
      </c>
      <c r="C484">
        <f>IF(
ISNUMBER(INDEX(SOURCE!B:B,MATCH(A484,SOURCE!B:B,0)+1)),
  VALUE(INDEX(SOURCE!B:B,MATCH(A484,SOURCE!B:B,0)+1)),
  "")</f>
        <v>464</v>
      </c>
      <c r="D484" s="5" t="str">
        <f>IF(A484&lt;&gt;INT(A484),B484,
IF(A484&lt;0,VLOOKUP(A484,lookups!A$1:B$25,2,0),
IF(ISNA(B484),"",
IF(OR(ISBLANK(A484),ISNA(B484),B484=0),
"",
"#define "&amp;
VLOOKUP(A484,SOURCE!B:S,15,0)&amp;IF(lookups!$N$2-LEN(VLOOKUP(A484,SOURCE!B:S,15,0))&gt;=0,REPT(" ",lookups!$N$2-LEN(VLOOKUP(A484,SOURCE!B:S,15,0))),"")&amp;
TEXT(A484,"???0")&amp;IF(VLOOKUP(A484,SOURCE!B:S,16,0)="","","   "&amp;VLOOKUP(A484,SOURCE!B:S,16,0)
))))
)</f>
        <v>#define SFL_TDM24                    463</v>
      </c>
    </row>
    <row r="485" spans="1:4">
      <c r="A485">
        <f t="shared" si="10"/>
        <v>464</v>
      </c>
      <c r="B485" t="str">
        <f>VLOOKUP(A485,SOURCE!B:S,15,0)</f>
        <v>SFL_YMD</v>
      </c>
      <c r="C485">
        <f>IF(
ISNUMBER(INDEX(SOURCE!B:B,MATCH(A485,SOURCE!B:B,0)+1)),
  VALUE(INDEX(SOURCE!B:B,MATCH(A485,SOURCE!B:B,0)+1)),
  "")</f>
        <v>465</v>
      </c>
      <c r="D485" s="5" t="str">
        <f>IF(A485&lt;&gt;INT(A485),B485,
IF(A485&lt;0,VLOOKUP(A485,lookups!A$1:B$25,2,0),
IF(ISNA(B485),"",
IF(OR(ISBLANK(A485),ISNA(B485),B485=0),
"",
"#define "&amp;
VLOOKUP(A485,SOURCE!B:S,15,0)&amp;IF(lookups!$N$2-LEN(VLOOKUP(A485,SOURCE!B:S,15,0))&gt;=0,REPT(" ",lookups!$N$2-LEN(VLOOKUP(A485,SOURCE!B:S,15,0))),"")&amp;
TEXT(A485,"???0")&amp;IF(VLOOKUP(A485,SOURCE!B:S,16,0)="","","   "&amp;VLOOKUP(A485,SOURCE!B:S,16,0)
))))
)</f>
        <v>#define SFL_YMD                      464</v>
      </c>
    </row>
    <row r="486" spans="1:4">
      <c r="A486">
        <f t="shared" si="10"/>
        <v>465</v>
      </c>
      <c r="B486" t="str">
        <f>VLOOKUP(A486,SOURCE!B:S,15,0)</f>
        <v>SFL_DMY</v>
      </c>
      <c r="C486">
        <f>IF(
ISNUMBER(INDEX(SOURCE!B:B,MATCH(A486,SOURCE!B:B,0)+1)),
  VALUE(INDEX(SOURCE!B:B,MATCH(A486,SOURCE!B:B,0)+1)),
  "")</f>
        <v>466</v>
      </c>
      <c r="D486" s="5" t="str">
        <f>IF(A486&lt;&gt;INT(A486),B486,
IF(A486&lt;0,VLOOKUP(A486,lookups!A$1:B$25,2,0),
IF(ISNA(B486),"",
IF(OR(ISBLANK(A486),ISNA(B486),B486=0),
"",
"#define "&amp;
VLOOKUP(A486,SOURCE!B:S,15,0)&amp;IF(lookups!$N$2-LEN(VLOOKUP(A486,SOURCE!B:S,15,0))&gt;=0,REPT(" ",lookups!$N$2-LEN(VLOOKUP(A486,SOURCE!B:S,15,0))),"")&amp;
TEXT(A486,"???0")&amp;IF(VLOOKUP(A486,SOURCE!B:S,16,0)="","","   "&amp;VLOOKUP(A486,SOURCE!B:S,16,0)
))))
)</f>
        <v>#define SFL_DMY                      465</v>
      </c>
    </row>
    <row r="487" spans="1:4">
      <c r="A487">
        <f t="shared" si="10"/>
        <v>466</v>
      </c>
      <c r="B487" t="str">
        <f>VLOOKUP(A487,SOURCE!B:S,15,0)</f>
        <v>SFL_MDY</v>
      </c>
      <c r="C487">
        <f>IF(
ISNUMBER(INDEX(SOURCE!B:B,MATCH(A487,SOURCE!B:B,0)+1)),
  VALUE(INDEX(SOURCE!B:B,MATCH(A487,SOURCE!B:B,0)+1)),
  "")</f>
        <v>467</v>
      </c>
      <c r="D487" s="5" t="str">
        <f>IF(A487&lt;&gt;INT(A487),B487,
IF(A487&lt;0,VLOOKUP(A487,lookups!A$1:B$25,2,0),
IF(ISNA(B487),"",
IF(OR(ISBLANK(A487),ISNA(B487),B487=0),
"",
"#define "&amp;
VLOOKUP(A487,SOURCE!B:S,15,0)&amp;IF(lookups!$N$2-LEN(VLOOKUP(A487,SOURCE!B:S,15,0))&gt;=0,REPT(" ",lookups!$N$2-LEN(VLOOKUP(A487,SOURCE!B:S,15,0))),"")&amp;
TEXT(A487,"???0")&amp;IF(VLOOKUP(A487,SOURCE!B:S,16,0)="","","   "&amp;VLOOKUP(A487,SOURCE!B:S,16,0)
))))
)</f>
        <v>#define SFL_MDY                      466</v>
      </c>
    </row>
    <row r="488" spans="1:4">
      <c r="A488">
        <f t="shared" si="10"/>
        <v>467</v>
      </c>
      <c r="B488" t="str">
        <f>VLOOKUP(A488,SOURCE!B:S,15,0)</f>
        <v>SFL_CPXRES</v>
      </c>
      <c r="C488">
        <f>IF(
ISNUMBER(INDEX(SOURCE!B:B,MATCH(A488,SOURCE!B:B,0)+1)),
  VALUE(INDEX(SOURCE!B:B,MATCH(A488,SOURCE!B:B,0)+1)),
  "")</f>
        <v>468</v>
      </c>
      <c r="D488" s="5" t="str">
        <f>IF(A488&lt;&gt;INT(A488),B488,
IF(A488&lt;0,VLOOKUP(A488,lookups!A$1:B$25,2,0),
IF(ISNA(B488),"",
IF(OR(ISBLANK(A488),ISNA(B488),B488=0),
"",
"#define "&amp;
VLOOKUP(A488,SOURCE!B:S,15,0)&amp;IF(lookups!$N$2-LEN(VLOOKUP(A488,SOURCE!B:S,15,0))&gt;=0,REPT(" ",lookups!$N$2-LEN(VLOOKUP(A488,SOURCE!B:S,15,0))),"")&amp;
TEXT(A488,"???0")&amp;IF(VLOOKUP(A488,SOURCE!B:S,16,0)="","","   "&amp;VLOOKUP(A488,SOURCE!B:S,16,0)
))))
)</f>
        <v>#define SFL_CPXRES                   467</v>
      </c>
    </row>
    <row r="489" spans="1:4">
      <c r="A489">
        <f t="shared" si="10"/>
        <v>468</v>
      </c>
      <c r="B489" t="str">
        <f>VLOOKUP(A489,SOURCE!B:S,15,0)</f>
        <v>SFL_CPXj</v>
      </c>
      <c r="C489">
        <f>IF(
ISNUMBER(INDEX(SOURCE!B:B,MATCH(A489,SOURCE!B:B,0)+1)),
  VALUE(INDEX(SOURCE!B:B,MATCH(A489,SOURCE!B:B,0)+1)),
  "")</f>
        <v>469</v>
      </c>
      <c r="D489" s="5" t="str">
        <f>IF(A489&lt;&gt;INT(A489),B489,
IF(A489&lt;0,VLOOKUP(A489,lookups!A$1:B$25,2,0),
IF(ISNA(B489),"",
IF(OR(ISBLANK(A489),ISNA(B489),B489=0),
"",
"#define "&amp;
VLOOKUP(A489,SOURCE!B:S,15,0)&amp;IF(lookups!$N$2-LEN(VLOOKUP(A489,SOURCE!B:S,15,0))&gt;=0,REPT(" ",lookups!$N$2-LEN(VLOOKUP(A489,SOURCE!B:S,15,0))),"")&amp;
TEXT(A489,"???0")&amp;IF(VLOOKUP(A489,SOURCE!B:S,16,0)="","","   "&amp;VLOOKUP(A489,SOURCE!B:S,16,0)
))))
)</f>
        <v>#define SFL_CPXj                     468</v>
      </c>
    </row>
    <row r="490" spans="1:4">
      <c r="A490">
        <f t="shared" si="10"/>
        <v>469</v>
      </c>
      <c r="B490" t="str">
        <f>VLOOKUP(A490,SOURCE!B:S,15,0)</f>
        <v>SFL_POLAR</v>
      </c>
      <c r="C490">
        <f>IF(
ISNUMBER(INDEX(SOURCE!B:B,MATCH(A490,SOURCE!B:B,0)+1)),
  VALUE(INDEX(SOURCE!B:B,MATCH(A490,SOURCE!B:B,0)+1)),
  "")</f>
        <v>470</v>
      </c>
      <c r="D490" s="5" t="str">
        <f>IF(A490&lt;&gt;INT(A490),B490,
IF(A490&lt;0,VLOOKUP(A490,lookups!A$1:B$25,2,0),
IF(ISNA(B490),"",
IF(OR(ISBLANK(A490),ISNA(B490),B490=0),
"",
"#define "&amp;
VLOOKUP(A490,SOURCE!B:S,15,0)&amp;IF(lookups!$N$2-LEN(VLOOKUP(A490,SOURCE!B:S,15,0))&gt;=0,REPT(" ",lookups!$N$2-LEN(VLOOKUP(A490,SOURCE!B:S,15,0))),"")&amp;
TEXT(A490,"???0")&amp;IF(VLOOKUP(A490,SOURCE!B:S,16,0)="","","   "&amp;VLOOKUP(A490,SOURCE!B:S,16,0)
))))
)</f>
        <v>#define SFL_POLAR                    469</v>
      </c>
    </row>
    <row r="491" spans="1:4">
      <c r="A491">
        <f t="shared" si="10"/>
        <v>470</v>
      </c>
      <c r="B491" t="str">
        <f>VLOOKUP(A491,SOURCE!B:S,15,0)</f>
        <v>SFL_FRACT</v>
      </c>
      <c r="C491">
        <f>IF(
ISNUMBER(INDEX(SOURCE!B:B,MATCH(A491,SOURCE!B:B,0)+1)),
  VALUE(INDEX(SOURCE!B:B,MATCH(A491,SOURCE!B:B,0)+1)),
  "")</f>
        <v>471</v>
      </c>
      <c r="D491" s="5" t="str">
        <f>IF(A491&lt;&gt;INT(A491),B491,
IF(A491&lt;0,VLOOKUP(A491,lookups!A$1:B$25,2,0),
IF(ISNA(B491),"",
IF(OR(ISBLANK(A491),ISNA(B491),B491=0),
"",
"#define "&amp;
VLOOKUP(A491,SOURCE!B:S,15,0)&amp;IF(lookups!$N$2-LEN(VLOOKUP(A491,SOURCE!B:S,15,0))&gt;=0,REPT(" ",lookups!$N$2-LEN(VLOOKUP(A491,SOURCE!B:S,15,0))),"")&amp;
TEXT(A491,"???0")&amp;IF(VLOOKUP(A491,SOURCE!B:S,16,0)="","","   "&amp;VLOOKUP(A491,SOURCE!B:S,16,0)
))))
)</f>
        <v>#define SFL_FRACT                    470</v>
      </c>
    </row>
    <row r="492" spans="1:4">
      <c r="A492">
        <f t="shared" si="10"/>
        <v>471</v>
      </c>
      <c r="B492" t="str">
        <f>VLOOKUP(A492,SOURCE!B:S,15,0)</f>
        <v>SFL_PROPFR</v>
      </c>
      <c r="C492">
        <f>IF(
ISNUMBER(INDEX(SOURCE!B:B,MATCH(A492,SOURCE!B:B,0)+1)),
  VALUE(INDEX(SOURCE!B:B,MATCH(A492,SOURCE!B:B,0)+1)),
  "")</f>
        <v>472</v>
      </c>
      <c r="D492" s="5" t="str">
        <f>IF(A492&lt;&gt;INT(A492),B492,
IF(A492&lt;0,VLOOKUP(A492,lookups!A$1:B$25,2,0),
IF(ISNA(B492),"",
IF(OR(ISBLANK(A492),ISNA(B492),B492=0),
"",
"#define "&amp;
VLOOKUP(A492,SOURCE!B:S,15,0)&amp;IF(lookups!$N$2-LEN(VLOOKUP(A492,SOURCE!B:S,15,0))&gt;=0,REPT(" ",lookups!$N$2-LEN(VLOOKUP(A492,SOURCE!B:S,15,0))),"")&amp;
TEXT(A492,"???0")&amp;IF(VLOOKUP(A492,SOURCE!B:S,16,0)="","","   "&amp;VLOOKUP(A492,SOURCE!B:S,16,0)
))))
)</f>
        <v>#define SFL_PROPFR                   471</v>
      </c>
    </row>
    <row r="493" spans="1:4">
      <c r="A493">
        <f t="shared" si="10"/>
        <v>472</v>
      </c>
      <c r="B493" t="str">
        <f>VLOOKUP(A493,SOURCE!B:S,15,0)</f>
        <v>SFL_DENANY</v>
      </c>
      <c r="C493">
        <f>IF(
ISNUMBER(INDEX(SOURCE!B:B,MATCH(A493,SOURCE!B:B,0)+1)),
  VALUE(INDEX(SOURCE!B:B,MATCH(A493,SOURCE!B:B,0)+1)),
  "")</f>
        <v>473</v>
      </c>
      <c r="D493" s="5" t="str">
        <f>IF(A493&lt;&gt;INT(A493),B493,
IF(A493&lt;0,VLOOKUP(A493,lookups!A$1:B$25,2,0),
IF(ISNA(B493),"",
IF(OR(ISBLANK(A493),ISNA(B493),B493=0),
"",
"#define "&amp;
VLOOKUP(A493,SOURCE!B:S,15,0)&amp;IF(lookups!$N$2-LEN(VLOOKUP(A493,SOURCE!B:S,15,0))&gt;=0,REPT(" ",lookups!$N$2-LEN(VLOOKUP(A493,SOURCE!B:S,15,0))),"")&amp;
TEXT(A493,"???0")&amp;IF(VLOOKUP(A493,SOURCE!B:S,16,0)="","","   "&amp;VLOOKUP(A493,SOURCE!B:S,16,0)
))))
)</f>
        <v>#define SFL_DENANY                   472</v>
      </c>
    </row>
    <row r="494" spans="1:4">
      <c r="A494">
        <f t="shared" si="10"/>
        <v>473</v>
      </c>
      <c r="B494" t="str">
        <f>VLOOKUP(A494,SOURCE!B:S,15,0)</f>
        <v>SFL_DENFIX</v>
      </c>
      <c r="C494">
        <f>IF(
ISNUMBER(INDEX(SOURCE!B:B,MATCH(A494,SOURCE!B:B,0)+1)),
  VALUE(INDEX(SOURCE!B:B,MATCH(A494,SOURCE!B:B,0)+1)),
  "")</f>
        <v>474</v>
      </c>
      <c r="D494" s="5" t="str">
        <f>IF(A494&lt;&gt;INT(A494),B494,
IF(A494&lt;0,VLOOKUP(A494,lookups!A$1:B$25,2,0),
IF(ISNA(B494),"",
IF(OR(ISBLANK(A494),ISNA(B494),B494=0),
"",
"#define "&amp;
VLOOKUP(A494,SOURCE!B:S,15,0)&amp;IF(lookups!$N$2-LEN(VLOOKUP(A494,SOURCE!B:S,15,0))&gt;=0,REPT(" ",lookups!$N$2-LEN(VLOOKUP(A494,SOURCE!B:S,15,0))),"")&amp;
TEXT(A494,"???0")&amp;IF(VLOOKUP(A494,SOURCE!B:S,16,0)="","","   "&amp;VLOOKUP(A494,SOURCE!B:S,16,0)
))))
)</f>
        <v>#define SFL_DENFIX                   473</v>
      </c>
    </row>
    <row r="495" spans="1:4">
      <c r="A495">
        <f t="shared" si="10"/>
        <v>474</v>
      </c>
      <c r="B495" t="str">
        <f>VLOOKUP(A495,SOURCE!B:S,15,0)</f>
        <v>SFL_CARRY</v>
      </c>
      <c r="C495">
        <f>IF(
ISNUMBER(INDEX(SOURCE!B:B,MATCH(A495,SOURCE!B:B,0)+1)),
  VALUE(INDEX(SOURCE!B:B,MATCH(A495,SOURCE!B:B,0)+1)),
  "")</f>
        <v>475</v>
      </c>
      <c r="D495" s="5" t="str">
        <f>IF(A495&lt;&gt;INT(A495),B495,
IF(A495&lt;0,VLOOKUP(A495,lookups!A$1:B$25,2,0),
IF(ISNA(B495),"",
IF(OR(ISBLANK(A495),ISNA(B495),B495=0),
"",
"#define "&amp;
VLOOKUP(A495,SOURCE!B:S,15,0)&amp;IF(lookups!$N$2-LEN(VLOOKUP(A495,SOURCE!B:S,15,0))&gt;=0,REPT(" ",lookups!$N$2-LEN(VLOOKUP(A495,SOURCE!B:S,15,0))),"")&amp;
TEXT(A495,"???0")&amp;IF(VLOOKUP(A495,SOURCE!B:S,16,0)="","","   "&amp;VLOOKUP(A495,SOURCE!B:S,16,0)
))))
)</f>
        <v>#define SFL_CARRY                    474</v>
      </c>
    </row>
    <row r="496" spans="1:4">
      <c r="A496">
        <f t="shared" si="10"/>
        <v>475</v>
      </c>
      <c r="B496" t="str">
        <f>VLOOKUP(A496,SOURCE!B:S,15,0)</f>
        <v>SFL_OVERFL</v>
      </c>
      <c r="C496">
        <f>IF(
ISNUMBER(INDEX(SOURCE!B:B,MATCH(A496,SOURCE!B:B,0)+1)),
  VALUE(INDEX(SOURCE!B:B,MATCH(A496,SOURCE!B:B,0)+1)),
  "")</f>
        <v>476</v>
      </c>
      <c r="D496" s="5" t="str">
        <f>IF(A496&lt;&gt;INT(A496),B496,
IF(A496&lt;0,VLOOKUP(A496,lookups!A$1:B$25,2,0),
IF(ISNA(B496),"",
IF(OR(ISBLANK(A496),ISNA(B496),B496=0),
"",
"#define "&amp;
VLOOKUP(A496,SOURCE!B:S,15,0)&amp;IF(lookups!$N$2-LEN(VLOOKUP(A496,SOURCE!B:S,15,0))&gt;=0,REPT(" ",lookups!$N$2-LEN(VLOOKUP(A496,SOURCE!B:S,15,0))),"")&amp;
TEXT(A496,"???0")&amp;IF(VLOOKUP(A496,SOURCE!B:S,16,0)="","","   "&amp;VLOOKUP(A496,SOURCE!B:S,16,0)
))))
)</f>
        <v>#define SFL_OVERFL                   475</v>
      </c>
    </row>
    <row r="497" spans="1:4">
      <c r="A497">
        <f t="shared" si="10"/>
        <v>476</v>
      </c>
      <c r="B497" t="str">
        <f>VLOOKUP(A497,SOURCE!B:S,15,0)</f>
        <v>SFL_LEAD0</v>
      </c>
      <c r="C497">
        <f>IF(
ISNUMBER(INDEX(SOURCE!B:B,MATCH(A497,SOURCE!B:B,0)+1)),
  VALUE(INDEX(SOURCE!B:B,MATCH(A497,SOURCE!B:B,0)+1)),
  "")</f>
        <v>477</v>
      </c>
      <c r="D497" s="5" t="str">
        <f>IF(A497&lt;&gt;INT(A497),B497,
IF(A497&lt;0,VLOOKUP(A497,lookups!A$1:B$25,2,0),
IF(ISNA(B497),"",
IF(OR(ISBLANK(A497),ISNA(B497),B497=0),
"",
"#define "&amp;
VLOOKUP(A497,SOURCE!B:S,15,0)&amp;IF(lookups!$N$2-LEN(VLOOKUP(A497,SOURCE!B:S,15,0))&gt;=0,REPT(" ",lookups!$N$2-LEN(VLOOKUP(A497,SOURCE!B:S,15,0))),"")&amp;
TEXT(A497,"???0")&amp;IF(VLOOKUP(A497,SOURCE!B:S,16,0)="","","   "&amp;VLOOKUP(A497,SOURCE!B:S,16,0)
))))
)</f>
        <v>#define SFL_LEAD0                    476</v>
      </c>
    </row>
    <row r="498" spans="1:4">
      <c r="A498">
        <f t="shared" si="10"/>
        <v>477</v>
      </c>
      <c r="B498" t="str">
        <f>VLOOKUP(A498,SOURCE!B:S,15,0)</f>
        <v>SFL_ALPHA</v>
      </c>
      <c r="C498">
        <f>IF(
ISNUMBER(INDEX(SOURCE!B:B,MATCH(A498,SOURCE!B:B,0)+1)),
  VALUE(INDEX(SOURCE!B:B,MATCH(A498,SOURCE!B:B,0)+1)),
  "")</f>
        <v>478</v>
      </c>
      <c r="D498" s="5" t="str">
        <f>IF(A498&lt;&gt;INT(A498),B498,
IF(A498&lt;0,VLOOKUP(A498,lookups!A$1:B$25,2,0),
IF(ISNA(B498),"",
IF(OR(ISBLANK(A498),ISNA(B498),B498=0),
"",
"#define "&amp;
VLOOKUP(A498,SOURCE!B:S,15,0)&amp;IF(lookups!$N$2-LEN(VLOOKUP(A498,SOURCE!B:S,15,0))&gt;=0,REPT(" ",lookups!$N$2-LEN(VLOOKUP(A498,SOURCE!B:S,15,0))),"")&amp;
TEXT(A498,"???0")&amp;IF(VLOOKUP(A498,SOURCE!B:S,16,0)="","","   "&amp;VLOOKUP(A498,SOURCE!B:S,16,0)
))))
)</f>
        <v>#define SFL_ALPHA                    477</v>
      </c>
    </row>
    <row r="499" spans="1:4">
      <c r="A499">
        <f t="shared" si="10"/>
        <v>478</v>
      </c>
      <c r="B499" t="str">
        <f>VLOOKUP(A499,SOURCE!B:S,15,0)</f>
        <v>SFL_alphaCAP</v>
      </c>
      <c r="C499">
        <f>IF(
ISNUMBER(INDEX(SOURCE!B:B,MATCH(A499,SOURCE!B:B,0)+1)),
  VALUE(INDEX(SOURCE!B:B,MATCH(A499,SOURCE!B:B,0)+1)),
  "")</f>
        <v>479</v>
      </c>
      <c r="D499" s="5" t="str">
        <f>IF(A499&lt;&gt;INT(A499),B499,
IF(A499&lt;0,VLOOKUP(A499,lookups!A$1:B$25,2,0),
IF(ISNA(B499),"",
IF(OR(ISBLANK(A499),ISNA(B499),B499=0),
"",
"#define "&amp;
VLOOKUP(A499,SOURCE!B:S,15,0)&amp;IF(lookups!$N$2-LEN(VLOOKUP(A499,SOURCE!B:S,15,0))&gt;=0,REPT(" ",lookups!$N$2-LEN(VLOOKUP(A499,SOURCE!B:S,15,0))),"")&amp;
TEXT(A499,"???0")&amp;IF(VLOOKUP(A499,SOURCE!B:S,16,0)="","","   "&amp;VLOOKUP(A499,SOURCE!B:S,16,0)
))))
)</f>
        <v>#define SFL_alphaCAP                 478</v>
      </c>
    </row>
    <row r="500" spans="1:4">
      <c r="A500">
        <f t="shared" si="10"/>
        <v>479</v>
      </c>
      <c r="B500" t="str">
        <f>VLOOKUP(A500,SOURCE!B:S,15,0)</f>
        <v>SFL_RUNTIM</v>
      </c>
      <c r="C500">
        <f>IF(
ISNUMBER(INDEX(SOURCE!B:B,MATCH(A500,SOURCE!B:B,0)+1)),
  VALUE(INDEX(SOURCE!B:B,MATCH(A500,SOURCE!B:B,0)+1)),
  "")</f>
        <v>480</v>
      </c>
      <c r="D500" s="5" t="str">
        <f>IF(A500&lt;&gt;INT(A500),B500,
IF(A500&lt;0,VLOOKUP(A500,lookups!A$1:B$25,2,0),
IF(ISNA(B500),"",
IF(OR(ISBLANK(A500),ISNA(B500),B500=0),
"",
"#define "&amp;
VLOOKUP(A500,SOURCE!B:S,15,0)&amp;IF(lookups!$N$2-LEN(VLOOKUP(A500,SOURCE!B:S,15,0))&gt;=0,REPT(" ",lookups!$N$2-LEN(VLOOKUP(A500,SOURCE!B:S,15,0))),"")&amp;
TEXT(A500,"???0")&amp;IF(VLOOKUP(A500,SOURCE!B:S,16,0)="","","   "&amp;VLOOKUP(A500,SOURCE!B:S,16,0)
))))
)</f>
        <v>#define SFL_RUNTIM                   479</v>
      </c>
    </row>
    <row r="501" spans="1:4">
      <c r="A501">
        <f t="shared" si="10"/>
        <v>480</v>
      </c>
      <c r="B501" t="str">
        <f>VLOOKUP(A501,SOURCE!B:S,15,0)</f>
        <v>SFL_RUNIO</v>
      </c>
      <c r="C501">
        <f>IF(
ISNUMBER(INDEX(SOURCE!B:B,MATCH(A501,SOURCE!B:B,0)+1)),
  VALUE(INDEX(SOURCE!B:B,MATCH(A501,SOURCE!B:B,0)+1)),
  "")</f>
        <v>481</v>
      </c>
      <c r="D501" s="5" t="str">
        <f>IF(A501&lt;&gt;INT(A501),B501,
IF(A501&lt;0,VLOOKUP(A501,lookups!A$1:B$25,2,0),
IF(ISNA(B501),"",
IF(OR(ISBLANK(A501),ISNA(B501),B501=0),
"",
"#define "&amp;
VLOOKUP(A501,SOURCE!B:S,15,0)&amp;IF(lookups!$N$2-LEN(VLOOKUP(A501,SOURCE!B:S,15,0))&gt;=0,REPT(" ",lookups!$N$2-LEN(VLOOKUP(A501,SOURCE!B:S,15,0))),"")&amp;
TEXT(A501,"???0")&amp;IF(VLOOKUP(A501,SOURCE!B:S,16,0)="","","   "&amp;VLOOKUP(A501,SOURCE!B:S,16,0)
))))
)</f>
        <v>#define SFL_RUNIO                    480</v>
      </c>
    </row>
    <row r="502" spans="1:4">
      <c r="A502">
        <f t="shared" si="10"/>
        <v>481</v>
      </c>
      <c r="B502" t="str">
        <f>VLOOKUP(A502,SOURCE!B:S,15,0)</f>
        <v>SFL_PRINT</v>
      </c>
      <c r="C502">
        <f>IF(
ISNUMBER(INDEX(SOURCE!B:B,MATCH(A502,SOURCE!B:B,0)+1)),
  VALUE(INDEX(SOURCE!B:B,MATCH(A502,SOURCE!B:B,0)+1)),
  "")</f>
        <v>482</v>
      </c>
      <c r="D502" s="5" t="str">
        <f>IF(A502&lt;&gt;INT(A502),B502,
IF(A502&lt;0,VLOOKUP(A502,lookups!A$1:B$25,2,0),
IF(ISNA(B502),"",
IF(OR(ISBLANK(A502),ISNA(B502),B502=0),
"",
"#define "&amp;
VLOOKUP(A502,SOURCE!B:S,15,0)&amp;IF(lookups!$N$2-LEN(VLOOKUP(A502,SOURCE!B:S,15,0))&gt;=0,REPT(" ",lookups!$N$2-LEN(VLOOKUP(A502,SOURCE!B:S,15,0))),"")&amp;
TEXT(A502,"???0")&amp;IF(VLOOKUP(A502,SOURCE!B:S,16,0)="","","   "&amp;VLOOKUP(A502,SOURCE!B:S,16,0)
))))
)</f>
        <v>#define SFL_PRINT                    481</v>
      </c>
    </row>
    <row r="503" spans="1:4">
      <c r="A503">
        <f t="shared" si="10"/>
        <v>482</v>
      </c>
      <c r="B503" t="str">
        <f>VLOOKUP(A503,SOURCE!B:S,15,0)</f>
        <v>SFL_TRACE</v>
      </c>
      <c r="C503">
        <f>IF(
ISNUMBER(INDEX(SOURCE!B:B,MATCH(A503,SOURCE!B:B,0)+1)),
  VALUE(INDEX(SOURCE!B:B,MATCH(A503,SOURCE!B:B,0)+1)),
  "")</f>
        <v>483</v>
      </c>
      <c r="D503" s="5" t="str">
        <f>IF(A503&lt;&gt;INT(A503),B503,
IF(A503&lt;0,VLOOKUP(A503,lookups!A$1:B$25,2,0),
IF(ISNA(B503),"",
IF(OR(ISBLANK(A503),ISNA(B503),B503=0),
"",
"#define "&amp;
VLOOKUP(A503,SOURCE!B:S,15,0)&amp;IF(lookups!$N$2-LEN(VLOOKUP(A503,SOURCE!B:S,15,0))&gt;=0,REPT(" ",lookups!$N$2-LEN(VLOOKUP(A503,SOURCE!B:S,15,0))),"")&amp;
TEXT(A503,"???0")&amp;IF(VLOOKUP(A503,SOURCE!B:S,16,0)="","","   "&amp;VLOOKUP(A503,SOURCE!B:S,16,0)
))))
)</f>
        <v>#define SFL_TRACE                    482</v>
      </c>
    </row>
    <row r="504" spans="1:4">
      <c r="A504">
        <f t="shared" si="10"/>
        <v>483</v>
      </c>
      <c r="B504" t="str">
        <f>VLOOKUP(A504,SOURCE!B:S,15,0)</f>
        <v>SFL_USER</v>
      </c>
      <c r="C504">
        <f>IF(
ISNUMBER(INDEX(SOURCE!B:B,MATCH(A504,SOURCE!B:B,0)+1)),
  VALUE(INDEX(SOURCE!B:B,MATCH(A504,SOURCE!B:B,0)+1)),
  "")</f>
        <v>484</v>
      </c>
      <c r="D504" s="5" t="str">
        <f>IF(A504&lt;&gt;INT(A504),B504,
IF(A504&lt;0,VLOOKUP(A504,lookups!A$1:B$25,2,0),
IF(ISNA(B504),"",
IF(OR(ISBLANK(A504),ISNA(B504),B504=0),
"",
"#define "&amp;
VLOOKUP(A504,SOURCE!B:S,15,0)&amp;IF(lookups!$N$2-LEN(VLOOKUP(A504,SOURCE!B:S,15,0))&gt;=0,REPT(" ",lookups!$N$2-LEN(VLOOKUP(A504,SOURCE!B:S,15,0))),"")&amp;
TEXT(A504,"???0")&amp;IF(VLOOKUP(A504,SOURCE!B:S,16,0)="","","   "&amp;VLOOKUP(A504,SOURCE!B:S,16,0)
))))
)</f>
        <v>#define SFL_USER                     483</v>
      </c>
    </row>
    <row r="505" spans="1:4">
      <c r="A505">
        <f t="shared" si="10"/>
        <v>484</v>
      </c>
      <c r="B505" t="str">
        <f>VLOOKUP(A505,SOURCE!B:S,15,0)</f>
        <v>SFL_LOWBAT</v>
      </c>
      <c r="C505">
        <f>IF(
ISNUMBER(INDEX(SOURCE!B:B,MATCH(A505,SOURCE!B:B,0)+1)),
  VALUE(INDEX(SOURCE!B:B,MATCH(A505,SOURCE!B:B,0)+1)),
  "")</f>
        <v>485</v>
      </c>
      <c r="D505" s="5" t="str">
        <f>IF(A505&lt;&gt;INT(A505),B505,
IF(A505&lt;0,VLOOKUP(A505,lookups!A$1:B$25,2,0),
IF(ISNA(B505),"",
IF(OR(ISBLANK(A505),ISNA(B505),B505=0),
"",
"#define "&amp;
VLOOKUP(A505,SOURCE!B:S,15,0)&amp;IF(lookups!$N$2-LEN(VLOOKUP(A505,SOURCE!B:S,15,0))&gt;=0,REPT(" ",lookups!$N$2-LEN(VLOOKUP(A505,SOURCE!B:S,15,0))),"")&amp;
TEXT(A505,"???0")&amp;IF(VLOOKUP(A505,SOURCE!B:S,16,0)="","","   "&amp;VLOOKUP(A505,SOURCE!B:S,16,0)
))))
)</f>
        <v>#define SFL_LOWBAT                   484</v>
      </c>
    </row>
    <row r="506" spans="1:4">
      <c r="A506">
        <f t="shared" si="10"/>
        <v>485</v>
      </c>
      <c r="B506" t="str">
        <f>VLOOKUP(A506,SOURCE!B:S,15,0)</f>
        <v>SFL_SLOW</v>
      </c>
      <c r="C506">
        <f>IF(
ISNUMBER(INDEX(SOURCE!B:B,MATCH(A506,SOURCE!B:B,0)+1)),
  VALUE(INDEX(SOURCE!B:B,MATCH(A506,SOURCE!B:B,0)+1)),
  "")</f>
        <v>486</v>
      </c>
      <c r="D506" s="5" t="str">
        <f>IF(A506&lt;&gt;INT(A506),B506,
IF(A506&lt;0,VLOOKUP(A506,lookups!A$1:B$25,2,0),
IF(ISNA(B506),"",
IF(OR(ISBLANK(A506),ISNA(B506),B506=0),
"",
"#define "&amp;
VLOOKUP(A506,SOURCE!B:S,15,0)&amp;IF(lookups!$N$2-LEN(VLOOKUP(A506,SOURCE!B:S,15,0))&gt;=0,REPT(" ",lookups!$N$2-LEN(VLOOKUP(A506,SOURCE!B:S,15,0))),"")&amp;
TEXT(A506,"???0")&amp;IF(VLOOKUP(A506,SOURCE!B:S,16,0)="","","   "&amp;VLOOKUP(A506,SOURCE!B:S,16,0)
))))
)</f>
        <v>#define SFL_SLOW                     485</v>
      </c>
    </row>
    <row r="507" spans="1:4">
      <c r="A507">
        <f t="shared" si="10"/>
        <v>486</v>
      </c>
      <c r="B507" t="str">
        <f>VLOOKUP(A507,SOURCE!B:S,15,0)</f>
        <v>SFL_SPCRES</v>
      </c>
      <c r="C507">
        <f>IF(
ISNUMBER(INDEX(SOURCE!B:B,MATCH(A507,SOURCE!B:B,0)+1)),
  VALUE(INDEX(SOURCE!B:B,MATCH(A507,SOURCE!B:B,0)+1)),
  "")</f>
        <v>487</v>
      </c>
      <c r="D507" s="5" t="str">
        <f>IF(A507&lt;&gt;INT(A507),B507,
IF(A507&lt;0,VLOOKUP(A507,lookups!A$1:B$25,2,0),
IF(ISNA(B507),"",
IF(OR(ISBLANK(A507),ISNA(B507),B507=0),
"",
"#define "&amp;
VLOOKUP(A507,SOURCE!B:S,15,0)&amp;IF(lookups!$N$2-LEN(VLOOKUP(A507,SOURCE!B:S,15,0))&gt;=0,REPT(" ",lookups!$N$2-LEN(VLOOKUP(A507,SOURCE!B:S,15,0))),"")&amp;
TEXT(A507,"???0")&amp;IF(VLOOKUP(A507,SOURCE!B:S,16,0)="","","   "&amp;VLOOKUP(A507,SOURCE!B:S,16,0)
))))
)</f>
        <v>#define SFL_SPCRES                   486</v>
      </c>
    </row>
    <row r="508" spans="1:4">
      <c r="A508">
        <f t="shared" si="10"/>
        <v>487</v>
      </c>
      <c r="B508" t="str">
        <f>VLOOKUP(A508,SOURCE!B:S,15,0)</f>
        <v>SFL_SSIZE8</v>
      </c>
      <c r="C508">
        <f>IF(
ISNUMBER(INDEX(SOURCE!B:B,MATCH(A508,SOURCE!B:B,0)+1)),
  VALUE(INDEX(SOURCE!B:B,MATCH(A508,SOURCE!B:B,0)+1)),
  "")</f>
        <v>488</v>
      </c>
      <c r="D508" s="5" t="str">
        <f>IF(A508&lt;&gt;INT(A508),B508,
IF(A508&lt;0,VLOOKUP(A508,lookups!A$1:B$25,2,0),
IF(ISNA(B508),"",
IF(OR(ISBLANK(A508),ISNA(B508),B508=0),
"",
"#define "&amp;
VLOOKUP(A508,SOURCE!B:S,15,0)&amp;IF(lookups!$N$2-LEN(VLOOKUP(A508,SOURCE!B:S,15,0))&gt;=0,REPT(" ",lookups!$N$2-LEN(VLOOKUP(A508,SOURCE!B:S,15,0))),"")&amp;
TEXT(A508,"???0")&amp;IF(VLOOKUP(A508,SOURCE!B:S,16,0)="","","   "&amp;VLOOKUP(A508,SOURCE!B:S,16,0)
))))
)</f>
        <v>#define SFL_SSIZE8                   487</v>
      </c>
    </row>
    <row r="509" spans="1:4">
      <c r="A509">
        <f t="shared" si="10"/>
        <v>488</v>
      </c>
      <c r="B509" t="str">
        <f>VLOOKUP(A509,SOURCE!B:S,15,0)</f>
        <v>SFL_QUIET</v>
      </c>
      <c r="C509">
        <f>IF(
ISNUMBER(INDEX(SOURCE!B:B,MATCH(A509,SOURCE!B:B,0)+1)),
  VALUE(INDEX(SOURCE!B:B,MATCH(A509,SOURCE!B:B,0)+1)),
  "")</f>
        <v>489</v>
      </c>
      <c r="D509" s="5" t="str">
        <f>IF(A509&lt;&gt;INT(A509),B509,
IF(A509&lt;0,VLOOKUP(A509,lookups!A$1:B$25,2,0),
IF(ISNA(B509),"",
IF(OR(ISBLANK(A509),ISNA(B509),B509=0),
"",
"#define "&amp;
VLOOKUP(A509,SOURCE!B:S,15,0)&amp;IF(lookups!$N$2-LEN(VLOOKUP(A509,SOURCE!B:S,15,0))&gt;=0,REPT(" ",lookups!$N$2-LEN(VLOOKUP(A509,SOURCE!B:S,15,0))),"")&amp;
TEXT(A509,"???0")&amp;IF(VLOOKUP(A509,SOURCE!B:S,16,0)="","","   "&amp;VLOOKUP(A509,SOURCE!B:S,16,0)
))))
)</f>
        <v>#define SFL_QUIET                    488</v>
      </c>
    </row>
    <row r="510" spans="1:4">
      <c r="A510">
        <f t="shared" si="10"/>
        <v>489</v>
      </c>
      <c r="B510" t="str">
        <f>VLOOKUP(A510,SOURCE!B:S,15,0)</f>
        <v>ITM_0489</v>
      </c>
      <c r="C510">
        <f>IF(
ISNUMBER(INDEX(SOURCE!B:B,MATCH(A510,SOURCE!B:B,0)+1)),
  VALUE(INDEX(SOURCE!B:B,MATCH(A510,SOURCE!B:B,0)+1)),
  "")</f>
        <v>490</v>
      </c>
      <c r="D510" s="5" t="str">
        <f>IF(A510&lt;&gt;INT(A510),B510,
IF(A510&lt;0,VLOOKUP(A510,lookups!A$1:B$25,2,0),
IF(ISNA(B510),"",
IF(OR(ISBLANK(A510),ISNA(B510),B510=0),
"",
"#define "&amp;
VLOOKUP(A510,SOURCE!B:S,15,0)&amp;IF(lookups!$N$2-LEN(VLOOKUP(A510,SOURCE!B:S,15,0))&gt;=0,REPT(" ",lookups!$N$2-LEN(VLOOKUP(A510,SOURCE!B:S,15,0))),"")&amp;
TEXT(A510,"???0")&amp;IF(VLOOKUP(A510,SOURCE!B:S,16,0)="","","   "&amp;VLOOKUP(A510,SOURCE!B:S,16,0)
))))
)</f>
        <v>#define ITM_0489                     489</v>
      </c>
    </row>
    <row r="511" spans="1:4">
      <c r="A511">
        <f t="shared" si="10"/>
        <v>490</v>
      </c>
      <c r="B511" t="str">
        <f>VLOOKUP(A511,SOURCE!B:S,15,0)</f>
        <v>SFL_MULTx</v>
      </c>
      <c r="C511">
        <f>IF(
ISNUMBER(INDEX(SOURCE!B:B,MATCH(A511,SOURCE!B:B,0)+1)),
  VALUE(INDEX(SOURCE!B:B,MATCH(A511,SOURCE!B:B,0)+1)),
  "")</f>
        <v>491</v>
      </c>
      <c r="D511" s="5" t="str">
        <f>IF(A511&lt;&gt;INT(A511),B511,
IF(A511&lt;0,VLOOKUP(A511,lookups!A$1:B$25,2,0),
IF(ISNA(B511),"",
IF(OR(ISBLANK(A511),ISNA(B511),B511=0),
"",
"#define "&amp;
VLOOKUP(A511,SOURCE!B:S,15,0)&amp;IF(lookups!$N$2-LEN(VLOOKUP(A511,SOURCE!B:S,15,0))&gt;=0,REPT(" ",lookups!$N$2-LEN(VLOOKUP(A511,SOURCE!B:S,15,0))),"")&amp;
TEXT(A511,"???0")&amp;IF(VLOOKUP(A511,SOURCE!B:S,16,0)="","","   "&amp;VLOOKUP(A511,SOURCE!B:S,16,0)
))))
)</f>
        <v>#define SFL_MULTx                    490</v>
      </c>
    </row>
    <row r="512" spans="1:4">
      <c r="A512">
        <f t="shared" si="10"/>
        <v>491</v>
      </c>
      <c r="B512" t="str">
        <f>VLOOKUP(A512,SOURCE!B:S,15,0)</f>
        <v>SFL_ALLENG</v>
      </c>
      <c r="C512">
        <f>IF(
ISNUMBER(INDEX(SOURCE!B:B,MATCH(A512,SOURCE!B:B,0)+1)),
  VALUE(INDEX(SOURCE!B:B,MATCH(A512,SOURCE!B:B,0)+1)),
  "")</f>
        <v>492</v>
      </c>
      <c r="D512" s="5" t="str">
        <f>IF(A512&lt;&gt;INT(A512),B512,
IF(A512&lt;0,VLOOKUP(A512,lookups!A$1:B$25,2,0),
IF(ISNA(B512),"",
IF(OR(ISBLANK(A512),ISNA(B512),B512=0),
"",
"#define "&amp;
VLOOKUP(A512,SOURCE!B:S,15,0)&amp;IF(lookups!$N$2-LEN(VLOOKUP(A512,SOURCE!B:S,15,0))&gt;=0,REPT(" ",lookups!$N$2-LEN(VLOOKUP(A512,SOURCE!B:S,15,0))),"")&amp;
TEXT(A512,"???0")&amp;IF(VLOOKUP(A512,SOURCE!B:S,16,0)="","","   "&amp;VLOOKUP(A512,SOURCE!B:S,16,0)
))))
)</f>
        <v>#define SFL_ALLENG                   491</v>
      </c>
    </row>
    <row r="513" spans="1:4">
      <c r="A513">
        <f t="shared" si="10"/>
        <v>492</v>
      </c>
      <c r="B513" t="str">
        <f>VLOOKUP(A513,SOURCE!B:S,15,0)</f>
        <v>SFL_GROW</v>
      </c>
      <c r="C513">
        <f>IF(
ISNUMBER(INDEX(SOURCE!B:B,MATCH(A513,SOURCE!B:B,0)+1)),
  VALUE(INDEX(SOURCE!B:B,MATCH(A513,SOURCE!B:B,0)+1)),
  "")</f>
        <v>493</v>
      </c>
      <c r="D513" s="5" t="str">
        <f>IF(A513&lt;&gt;INT(A513),B513,
IF(A513&lt;0,VLOOKUP(A513,lookups!A$1:B$25,2,0),
IF(ISNA(B513),"",
IF(OR(ISBLANK(A513),ISNA(B513),B513=0),
"",
"#define "&amp;
VLOOKUP(A513,SOURCE!B:S,15,0)&amp;IF(lookups!$N$2-LEN(VLOOKUP(A513,SOURCE!B:S,15,0))&gt;=0,REPT(" ",lookups!$N$2-LEN(VLOOKUP(A513,SOURCE!B:S,15,0))),"")&amp;
TEXT(A513,"???0")&amp;IF(VLOOKUP(A513,SOURCE!B:S,16,0)="","","   "&amp;VLOOKUP(A513,SOURCE!B:S,16,0)
))))
)</f>
        <v>#define SFL_GROW                     492</v>
      </c>
    </row>
    <row r="514" spans="1:4">
      <c r="A514">
        <f t="shared" si="10"/>
        <v>493</v>
      </c>
      <c r="B514" t="str">
        <f>VLOOKUP(A514,SOURCE!B:S,15,0)</f>
        <v>SFL_AUTOFF</v>
      </c>
      <c r="C514">
        <f>IF(
ISNUMBER(INDEX(SOURCE!B:B,MATCH(A514,SOURCE!B:B,0)+1)),
  VALUE(INDEX(SOURCE!B:B,MATCH(A514,SOURCE!B:B,0)+1)),
  "")</f>
        <v>494</v>
      </c>
      <c r="D514" s="5" t="str">
        <f>IF(A514&lt;&gt;INT(A514),B514,
IF(A514&lt;0,VLOOKUP(A514,lookups!A$1:B$25,2,0),
IF(ISNA(B514),"",
IF(OR(ISBLANK(A514),ISNA(B514),B514=0),
"",
"#define "&amp;
VLOOKUP(A514,SOURCE!B:S,15,0)&amp;IF(lookups!$N$2-LEN(VLOOKUP(A514,SOURCE!B:S,15,0))&gt;=0,REPT(" ",lookups!$N$2-LEN(VLOOKUP(A514,SOURCE!B:S,15,0))),"")&amp;
TEXT(A514,"???0")&amp;IF(VLOOKUP(A514,SOURCE!B:S,16,0)="","","   "&amp;VLOOKUP(A514,SOURCE!B:S,16,0)
))))
)</f>
        <v>#define SFL_AUTOFF                   493</v>
      </c>
    </row>
    <row r="515" spans="1:4">
      <c r="A515">
        <f t="shared" si="10"/>
        <v>494</v>
      </c>
      <c r="B515" t="str">
        <f>VLOOKUP(A515,SOURCE!B:S,15,0)</f>
        <v>SFL_AUTXEQ</v>
      </c>
      <c r="C515">
        <f>IF(
ISNUMBER(INDEX(SOURCE!B:B,MATCH(A515,SOURCE!B:B,0)+1)),
  VALUE(INDEX(SOURCE!B:B,MATCH(A515,SOURCE!B:B,0)+1)),
  "")</f>
        <v>495</v>
      </c>
      <c r="D515" s="5" t="str">
        <f>IF(A515&lt;&gt;INT(A515),B515,
IF(A515&lt;0,VLOOKUP(A515,lookups!A$1:B$25,2,0),
IF(ISNA(B515),"",
IF(OR(ISBLANK(A515),ISNA(B515),B515=0),
"",
"#define "&amp;
VLOOKUP(A515,SOURCE!B:S,15,0)&amp;IF(lookups!$N$2-LEN(VLOOKUP(A515,SOURCE!B:S,15,0))&gt;=0,REPT(" ",lookups!$N$2-LEN(VLOOKUP(A515,SOURCE!B:S,15,0))),"")&amp;
TEXT(A515,"???0")&amp;IF(VLOOKUP(A515,SOURCE!B:S,16,0)="","","   "&amp;VLOOKUP(A515,SOURCE!B:S,16,0)
))))
)</f>
        <v>#define SFL_AUTXEQ                   494</v>
      </c>
    </row>
    <row r="516" spans="1:4">
      <c r="A516">
        <f t="shared" si="10"/>
        <v>495</v>
      </c>
      <c r="B516" t="str">
        <f>VLOOKUP(A516,SOURCE!B:S,15,0)</f>
        <v>SFL_PRTACT</v>
      </c>
      <c r="C516">
        <f>IF(
ISNUMBER(INDEX(SOURCE!B:B,MATCH(A516,SOURCE!B:B,0)+1)),
  VALUE(INDEX(SOURCE!B:B,MATCH(A516,SOURCE!B:B,0)+1)),
  "")</f>
        <v>496</v>
      </c>
      <c r="D516" s="5" t="str">
        <f>IF(A516&lt;&gt;INT(A516),B516,
IF(A516&lt;0,VLOOKUP(A516,lookups!A$1:B$25,2,0),
IF(ISNA(B516),"",
IF(OR(ISBLANK(A516),ISNA(B516),B516=0),
"",
"#define "&amp;
VLOOKUP(A516,SOURCE!B:S,15,0)&amp;IF(lookups!$N$2-LEN(VLOOKUP(A516,SOURCE!B:S,15,0))&gt;=0,REPT(" ",lookups!$N$2-LEN(VLOOKUP(A516,SOURCE!B:S,15,0))),"")&amp;
TEXT(A516,"???0")&amp;IF(VLOOKUP(A516,SOURCE!B:S,16,0)="","","   "&amp;VLOOKUP(A516,SOURCE!B:S,16,0)
))))
)</f>
        <v>#define SFL_PRTACT                   495</v>
      </c>
    </row>
    <row r="517" spans="1:4">
      <c r="A517">
        <f t="shared" si="10"/>
        <v>496</v>
      </c>
      <c r="B517" t="str">
        <f>VLOOKUP(A517,SOURCE!B:S,15,0)</f>
        <v>SFL_NUMIN</v>
      </c>
      <c r="C517">
        <f>IF(
ISNUMBER(INDEX(SOURCE!B:B,MATCH(A517,SOURCE!B:B,0)+1)),
  VALUE(INDEX(SOURCE!B:B,MATCH(A517,SOURCE!B:B,0)+1)),
  "")</f>
        <v>497</v>
      </c>
      <c r="D517" s="5" t="str">
        <f>IF(A517&lt;&gt;INT(A517),B517,
IF(A517&lt;0,VLOOKUP(A517,lookups!A$1:B$25,2,0),
IF(ISNA(B517),"",
IF(OR(ISBLANK(A517),ISNA(B517),B517=0),
"",
"#define "&amp;
VLOOKUP(A517,SOURCE!B:S,15,0)&amp;IF(lookups!$N$2-LEN(VLOOKUP(A517,SOURCE!B:S,15,0))&gt;=0,REPT(" ",lookups!$N$2-LEN(VLOOKUP(A517,SOURCE!B:S,15,0))),"")&amp;
TEXT(A517,"???0")&amp;IF(VLOOKUP(A517,SOURCE!B:S,16,0)="","","   "&amp;VLOOKUP(A517,SOURCE!B:S,16,0)
))))
)</f>
        <v>#define SFL_NUMIN                    496</v>
      </c>
    </row>
    <row r="518" spans="1:4">
      <c r="A518">
        <f t="shared" si="10"/>
        <v>497</v>
      </c>
      <c r="B518" t="str">
        <f>VLOOKUP(A518,SOURCE!B:S,15,0)</f>
        <v>SFL_ALPIN</v>
      </c>
      <c r="C518">
        <f>IF(
ISNUMBER(INDEX(SOURCE!B:B,MATCH(A518,SOURCE!B:B,0)+1)),
  VALUE(INDEX(SOURCE!B:B,MATCH(A518,SOURCE!B:B,0)+1)),
  "")</f>
        <v>498</v>
      </c>
      <c r="D518" s="5" t="str">
        <f>IF(A518&lt;&gt;INT(A518),B518,
IF(A518&lt;0,VLOOKUP(A518,lookups!A$1:B$25,2,0),
IF(ISNA(B518),"",
IF(OR(ISBLANK(A518),ISNA(B518),B518=0),
"",
"#define "&amp;
VLOOKUP(A518,SOURCE!B:S,15,0)&amp;IF(lookups!$N$2-LEN(VLOOKUP(A518,SOURCE!B:S,15,0))&gt;=0,REPT(" ",lookups!$N$2-LEN(VLOOKUP(A518,SOURCE!B:S,15,0))),"")&amp;
TEXT(A518,"???0")&amp;IF(VLOOKUP(A518,SOURCE!B:S,16,0)="","","   "&amp;VLOOKUP(A518,SOURCE!B:S,16,0)
))))
)</f>
        <v>#define SFL_ALPIN                    497</v>
      </c>
    </row>
    <row r="519" spans="1:4">
      <c r="A519">
        <f t="shared" si="10"/>
        <v>498</v>
      </c>
      <c r="B519" t="str">
        <f>VLOOKUP(A519,SOURCE!B:S,15,0)</f>
        <v>SFL_ASLIFT</v>
      </c>
      <c r="C519">
        <f>IF(
ISNUMBER(INDEX(SOURCE!B:B,MATCH(A519,SOURCE!B:B,0)+1)),
  VALUE(INDEX(SOURCE!B:B,MATCH(A519,SOURCE!B:B,0)+1)),
  "")</f>
        <v>499</v>
      </c>
      <c r="D519" s="5" t="str">
        <f>IF(A519&lt;&gt;INT(A519),B519,
IF(A519&lt;0,VLOOKUP(A519,lookups!A$1:B$25,2,0),
IF(ISNA(B519),"",
IF(OR(ISBLANK(A519),ISNA(B519),B519=0),
"",
"#define "&amp;
VLOOKUP(A519,SOURCE!B:S,15,0)&amp;IF(lookups!$N$2-LEN(VLOOKUP(A519,SOURCE!B:S,15,0))&gt;=0,REPT(" ",lookups!$N$2-LEN(VLOOKUP(A519,SOURCE!B:S,15,0))),"")&amp;
TEXT(A519,"???0")&amp;IF(VLOOKUP(A519,SOURCE!B:S,16,0)="","","   "&amp;VLOOKUP(A519,SOURCE!B:S,16,0)
))))
)</f>
        <v>#define SFL_ASLIFT                   498</v>
      </c>
    </row>
    <row r="520" spans="1:4">
      <c r="A520">
        <f t="shared" si="10"/>
        <v>499</v>
      </c>
      <c r="B520" t="str">
        <f>VLOOKUP(A520,SOURCE!B:S,15,0)</f>
        <v>SFL_IGN1ER</v>
      </c>
      <c r="C520">
        <f>IF(
ISNUMBER(INDEX(SOURCE!B:B,MATCH(A520,SOURCE!B:B,0)+1)),
  VALUE(INDEX(SOURCE!B:B,MATCH(A520,SOURCE!B:B,0)+1)),
  "")</f>
        <v>500</v>
      </c>
      <c r="D520" s="5" t="str">
        <f>IF(A520&lt;&gt;INT(A520),B520,
IF(A520&lt;0,VLOOKUP(A520,lookups!A$1:B$25,2,0),
IF(ISNA(B520),"",
IF(OR(ISBLANK(A520),ISNA(B520),B520=0),
"",
"#define "&amp;
VLOOKUP(A520,SOURCE!B:S,15,0)&amp;IF(lookups!$N$2-LEN(VLOOKUP(A520,SOURCE!B:S,15,0))&gt;=0,REPT(" ",lookups!$N$2-LEN(VLOOKUP(A520,SOURCE!B:S,15,0))),"")&amp;
TEXT(A520,"???0")&amp;IF(VLOOKUP(A520,SOURCE!B:S,16,0)="","","   "&amp;VLOOKUP(A520,SOURCE!B:S,16,0)
))))
)</f>
        <v>#define SFL_IGN1ER                   499</v>
      </c>
    </row>
    <row r="521" spans="1:4">
      <c r="A521">
        <f t="shared" ref="A521:A584" si="11">C520</f>
        <v>500</v>
      </c>
      <c r="B521" t="str">
        <f>VLOOKUP(A521,SOURCE!B:S,15,0)</f>
        <v>SFL_INTING</v>
      </c>
      <c r="C521">
        <f>IF(
ISNUMBER(INDEX(SOURCE!B:B,MATCH(A521,SOURCE!B:B,0)+1)),
  VALUE(INDEX(SOURCE!B:B,MATCH(A521,SOURCE!B:B,0)+1)),
  "")</f>
        <v>501</v>
      </c>
      <c r="D521" s="5" t="str">
        <f>IF(A521&lt;&gt;INT(A521),B521,
IF(A521&lt;0,VLOOKUP(A521,lookups!A$1:B$25,2,0),
IF(ISNA(B521),"",
IF(OR(ISBLANK(A521),ISNA(B521),B521=0),
"",
"#define "&amp;
VLOOKUP(A521,SOURCE!B:S,15,0)&amp;IF(lookups!$N$2-LEN(VLOOKUP(A521,SOURCE!B:S,15,0))&gt;=0,REPT(" ",lookups!$N$2-LEN(VLOOKUP(A521,SOURCE!B:S,15,0))),"")&amp;
TEXT(A521,"???0")&amp;IF(VLOOKUP(A521,SOURCE!B:S,16,0)="","","   "&amp;VLOOKUP(A521,SOURCE!B:S,16,0)
))))
)</f>
        <v>#define SFL_INTING                   500</v>
      </c>
    </row>
    <row r="522" spans="1:4">
      <c r="A522">
        <f t="shared" si="11"/>
        <v>501</v>
      </c>
      <c r="B522" t="str">
        <f>VLOOKUP(A522,SOURCE!B:S,15,0)</f>
        <v>SFL_SOLVING</v>
      </c>
      <c r="C522">
        <f>IF(
ISNUMBER(INDEX(SOURCE!B:B,MATCH(A522,SOURCE!B:B,0)+1)),
  VALUE(INDEX(SOURCE!B:B,MATCH(A522,SOURCE!B:B,0)+1)),
  "")</f>
        <v>502</v>
      </c>
      <c r="D522" s="5" t="str">
        <f>IF(A522&lt;&gt;INT(A522),B522,
IF(A522&lt;0,VLOOKUP(A522,lookups!A$1:B$25,2,0),
IF(ISNA(B522),"",
IF(OR(ISBLANK(A522),ISNA(B522),B522=0),
"",
"#define "&amp;
VLOOKUP(A522,SOURCE!B:S,15,0)&amp;IF(lookups!$N$2-LEN(VLOOKUP(A522,SOURCE!B:S,15,0))&gt;=0,REPT(" ",lookups!$N$2-LEN(VLOOKUP(A522,SOURCE!B:S,15,0))),"")&amp;
TEXT(A522,"???0")&amp;IF(VLOOKUP(A522,SOURCE!B:S,16,0)="","","   "&amp;VLOOKUP(A522,SOURCE!B:S,16,0)
))))
)</f>
        <v>#define SFL_SOLVING                  501</v>
      </c>
    </row>
    <row r="523" spans="1:4">
      <c r="A523">
        <f t="shared" si="11"/>
        <v>502</v>
      </c>
      <c r="B523" t="str">
        <f>VLOOKUP(A523,SOURCE!B:S,15,0)</f>
        <v>SFL_VMDISP</v>
      </c>
      <c r="C523">
        <f>IF(
ISNUMBER(INDEX(SOURCE!B:B,MATCH(A523,SOURCE!B:B,0)+1)),
  VALUE(INDEX(SOURCE!B:B,MATCH(A523,SOURCE!B:B,0)+1)),
  "")</f>
        <v>503</v>
      </c>
      <c r="D523" s="5" t="str">
        <f>IF(A523&lt;&gt;INT(A523),B523,
IF(A523&lt;0,VLOOKUP(A523,lookups!A$1:B$25,2,0),
IF(ISNA(B523),"",
IF(OR(ISBLANK(A523),ISNA(B523),B523=0),
"",
"#define "&amp;
VLOOKUP(A523,SOURCE!B:S,15,0)&amp;IF(lookups!$N$2-LEN(VLOOKUP(A523,SOURCE!B:S,15,0))&gt;=0,REPT(" ",lookups!$N$2-LEN(VLOOKUP(A523,SOURCE!B:S,15,0))),"")&amp;
TEXT(A523,"???0")&amp;IF(VLOOKUP(A523,SOURCE!B:S,16,0)="","","   "&amp;VLOOKUP(A523,SOURCE!B:S,16,0)
))))
)</f>
        <v>#define SFL_VMDISP                   502</v>
      </c>
    </row>
    <row r="524" spans="1:4">
      <c r="A524">
        <f t="shared" si="11"/>
        <v>503</v>
      </c>
      <c r="B524" t="str">
        <f>VLOOKUP(A524,SOURCE!B:S,15,0)</f>
        <v>SFL_USB</v>
      </c>
      <c r="C524">
        <f>IF(
ISNUMBER(INDEX(SOURCE!B:B,MATCH(A524,SOURCE!B:B,0)+1)),
  VALUE(INDEX(SOURCE!B:B,MATCH(A524,SOURCE!B:B,0)+1)),
  "")</f>
        <v>504</v>
      </c>
      <c r="D524" s="5" t="str">
        <f>IF(A524&lt;&gt;INT(A524),B524,
IF(A524&lt;0,VLOOKUP(A524,lookups!A$1:B$25,2,0),
IF(ISNA(B524),"",
IF(OR(ISBLANK(A524),ISNA(B524),B524=0),
"",
"#define "&amp;
VLOOKUP(A524,SOURCE!B:S,15,0)&amp;IF(lookups!$N$2-LEN(VLOOKUP(A524,SOURCE!B:S,15,0))&gt;=0,REPT(" ",lookups!$N$2-LEN(VLOOKUP(A524,SOURCE!B:S,15,0))),"")&amp;
TEXT(A524,"???0")&amp;IF(VLOOKUP(A524,SOURCE!B:S,16,0)="","","   "&amp;VLOOKUP(A524,SOURCE!B:S,16,0)
))))
)</f>
        <v>#define SFL_USB                      503</v>
      </c>
    </row>
    <row r="525" spans="1:4">
      <c r="A525">
        <f t="shared" si="11"/>
        <v>504</v>
      </c>
      <c r="B525" t="str">
        <f>VLOOKUP(A525,SOURCE!B:S,15,0)</f>
        <v>SFL_TVMBGN</v>
      </c>
      <c r="C525">
        <f>IF(
ISNUMBER(INDEX(SOURCE!B:B,MATCH(A525,SOURCE!B:B,0)+1)),
  VALUE(INDEX(SOURCE!B:B,MATCH(A525,SOURCE!B:B,0)+1)),
  "")</f>
        <v>505</v>
      </c>
      <c r="D525" s="5" t="str">
        <f>IF(A525&lt;&gt;INT(A525),B525,
IF(A525&lt;0,VLOOKUP(A525,lookups!A$1:B$25,2,0),
IF(ISNA(B525),"",
IF(OR(ISBLANK(A525),ISNA(B525),B525=0),
"",
"#define "&amp;
VLOOKUP(A525,SOURCE!B:S,15,0)&amp;IF(lookups!$N$2-LEN(VLOOKUP(A525,SOURCE!B:S,15,0))&gt;=0,REPT(" ",lookups!$N$2-LEN(VLOOKUP(A525,SOURCE!B:S,15,0))),"")&amp;
TEXT(A525,"???0")&amp;IF(VLOOKUP(A525,SOURCE!B:S,16,0)="","","   "&amp;VLOOKUP(A525,SOURCE!B:S,16,0)
))))
)</f>
        <v>#define SFL_TVMBGN                   504</v>
      </c>
    </row>
    <row r="526" spans="1:4">
      <c r="A526">
        <f t="shared" si="11"/>
        <v>505</v>
      </c>
      <c r="B526" t="str">
        <f>VLOOKUP(A526,SOURCE!B:S,15,0)</f>
        <v>SFL_FRCSRN</v>
      </c>
      <c r="C526">
        <f>IF(
ISNUMBER(INDEX(SOURCE!B:B,MATCH(A526,SOURCE!B:B,0)+1)),
  VALUE(INDEX(SOURCE!B:B,MATCH(A526,SOURCE!B:B,0)+1)),
  "")</f>
        <v>506</v>
      </c>
      <c r="D526" s="5" t="str">
        <f>IF(A526&lt;&gt;INT(A526),B526,
IF(A526&lt;0,VLOOKUP(A526,lookups!A$1:B$25,2,0),
IF(ISNA(B526),"",
IF(OR(ISBLANK(A526),ISNA(B526),B526=0),
"",
"#define "&amp;
VLOOKUP(A526,SOURCE!B:S,15,0)&amp;IF(lookups!$N$2-LEN(VLOOKUP(A526,SOURCE!B:S,15,0))&gt;=0,REPT(" ",lookups!$N$2-LEN(VLOOKUP(A526,SOURCE!B:S,15,0))),"")&amp;
TEXT(A526,"???0")&amp;IF(VLOOKUP(A526,SOURCE!B:S,16,0)="","","   "&amp;VLOOKUP(A526,SOURCE!B:S,16,0)
))))
)</f>
        <v>#define SFL_FRCSRN                   505</v>
      </c>
    </row>
    <row r="527" spans="1:4">
      <c r="A527">
        <f t="shared" si="11"/>
        <v>506</v>
      </c>
      <c r="B527" t="str">
        <f>VLOOKUP(A527,SOURCE!B:S,15,0)</f>
        <v>SFL_HPRP</v>
      </c>
      <c r="C527">
        <f>IF(
ISNUMBER(INDEX(SOURCE!B:B,MATCH(A527,SOURCE!B:B,0)+1)),
  VALUE(INDEX(SOURCE!B:B,MATCH(A527,SOURCE!B:B,0)+1)),
  "")</f>
        <v>507</v>
      </c>
      <c r="D527" s="5" t="str">
        <f>IF(A527&lt;&gt;INT(A527),B527,
IF(A527&lt;0,VLOOKUP(A527,lookups!A$1:B$25,2,0),
IF(ISNA(B527),"",
IF(OR(ISBLANK(A527),ISNA(B527),B527=0),
"",
"#define "&amp;
VLOOKUP(A527,SOURCE!B:S,15,0)&amp;IF(lookups!$N$2-LEN(VLOOKUP(A527,SOURCE!B:S,15,0))&gt;=0,REPT(" ",lookups!$N$2-LEN(VLOOKUP(A527,SOURCE!B:S,15,0))),"")&amp;
TEXT(A527,"???0")&amp;IF(VLOOKUP(A527,SOURCE!B:S,16,0)="","","   "&amp;VLOOKUP(A527,SOURCE!B:S,16,0)
))))
)</f>
        <v>#define SFL_HPRP                     506</v>
      </c>
    </row>
    <row r="528" spans="1:4">
      <c r="A528">
        <f t="shared" si="11"/>
        <v>507</v>
      </c>
      <c r="B528" t="str">
        <f>VLOOKUP(A528,SOURCE!B:S,15,0)</f>
        <v>SFL_SBdate</v>
      </c>
      <c r="C528">
        <f>IF(
ISNUMBER(INDEX(SOURCE!B:B,MATCH(A528,SOURCE!B:B,0)+1)),
  VALUE(INDEX(SOURCE!B:B,MATCH(A528,SOURCE!B:B,0)+1)),
  "")</f>
        <v>508</v>
      </c>
      <c r="D528" s="5" t="str">
        <f>IF(A528&lt;&gt;INT(A528),B528,
IF(A528&lt;0,VLOOKUP(A528,lookups!A$1:B$25,2,0),
IF(ISNA(B528),"",
IF(OR(ISBLANK(A528),ISNA(B528),B528=0),
"",
"#define "&amp;
VLOOKUP(A528,SOURCE!B:S,15,0)&amp;IF(lookups!$N$2-LEN(VLOOKUP(A528,SOURCE!B:S,15,0))&gt;=0,REPT(" ",lookups!$N$2-LEN(VLOOKUP(A528,SOURCE!B:S,15,0))),"")&amp;
TEXT(A528,"???0")&amp;IF(VLOOKUP(A528,SOURCE!B:S,16,0)="","","   "&amp;VLOOKUP(A528,SOURCE!B:S,16,0)
))))
)</f>
        <v>#define SFL_SBdate                   507</v>
      </c>
    </row>
    <row r="529" spans="1:4">
      <c r="A529">
        <f t="shared" si="11"/>
        <v>508</v>
      </c>
      <c r="B529" t="str">
        <f>VLOOKUP(A529,SOURCE!B:S,15,0)</f>
        <v>SFL_SBtime</v>
      </c>
      <c r="C529">
        <f>IF(
ISNUMBER(INDEX(SOURCE!B:B,MATCH(A529,SOURCE!B:B,0)+1)),
  VALUE(INDEX(SOURCE!B:B,MATCH(A529,SOURCE!B:B,0)+1)),
  "")</f>
        <v>509</v>
      </c>
      <c r="D529" s="5" t="str">
        <f>IF(A529&lt;&gt;INT(A529),B529,
IF(A529&lt;0,VLOOKUP(A529,lookups!A$1:B$25,2,0),
IF(ISNA(B529),"",
IF(OR(ISBLANK(A529),ISNA(B529),B529=0),
"",
"#define "&amp;
VLOOKUP(A529,SOURCE!B:S,15,0)&amp;IF(lookups!$N$2-LEN(VLOOKUP(A529,SOURCE!B:S,15,0))&gt;=0,REPT(" ",lookups!$N$2-LEN(VLOOKUP(A529,SOURCE!B:S,15,0))),"")&amp;
TEXT(A529,"???0")&amp;IF(VLOOKUP(A529,SOURCE!B:S,16,0)="","","   "&amp;VLOOKUP(A529,SOURCE!B:S,16,0)
))))
)</f>
        <v>#define SFL_SBtime                   508</v>
      </c>
    </row>
    <row r="530" spans="1:4">
      <c r="A530">
        <f t="shared" si="11"/>
        <v>509</v>
      </c>
      <c r="B530" t="str">
        <f>VLOOKUP(A530,SOURCE!B:S,15,0)</f>
        <v>SFL_SBcr</v>
      </c>
      <c r="C530">
        <f>IF(
ISNUMBER(INDEX(SOURCE!B:B,MATCH(A530,SOURCE!B:B,0)+1)),
  VALUE(INDEX(SOURCE!B:B,MATCH(A530,SOURCE!B:B,0)+1)),
  "")</f>
        <v>510</v>
      </c>
      <c r="D530" s="5" t="str">
        <f>IF(A530&lt;&gt;INT(A530),B530,
IF(A530&lt;0,VLOOKUP(A530,lookups!A$1:B$25,2,0),
IF(ISNA(B530),"",
IF(OR(ISBLANK(A530),ISNA(B530),B530=0),
"",
"#define "&amp;
VLOOKUP(A530,SOURCE!B:S,15,0)&amp;IF(lookups!$N$2-LEN(VLOOKUP(A530,SOURCE!B:S,15,0))&gt;=0,REPT(" ",lookups!$N$2-LEN(VLOOKUP(A530,SOURCE!B:S,15,0))),"")&amp;
TEXT(A530,"???0")&amp;IF(VLOOKUP(A530,SOURCE!B:S,16,0)="","","   "&amp;VLOOKUP(A530,SOURCE!B:S,16,0)
))))
)</f>
        <v>#define SFL_SBcr                     509</v>
      </c>
    </row>
    <row r="531" spans="1:4">
      <c r="A531">
        <f t="shared" si="11"/>
        <v>510</v>
      </c>
      <c r="B531" t="str">
        <f>VLOOKUP(A531,SOURCE!B:S,15,0)</f>
        <v>SFL_SBcpx</v>
      </c>
      <c r="C531">
        <f>IF(
ISNUMBER(INDEX(SOURCE!B:B,MATCH(A531,SOURCE!B:B,0)+1)),
  VALUE(INDEX(SOURCE!B:B,MATCH(A531,SOURCE!B:B,0)+1)),
  "")</f>
        <v>511</v>
      </c>
      <c r="D531" s="5" t="str">
        <f>IF(A531&lt;&gt;INT(A531),B531,
IF(A531&lt;0,VLOOKUP(A531,lookups!A$1:B$25,2,0),
IF(ISNA(B531),"",
IF(OR(ISBLANK(A531),ISNA(B531),B531=0),
"",
"#define "&amp;
VLOOKUP(A531,SOURCE!B:S,15,0)&amp;IF(lookups!$N$2-LEN(VLOOKUP(A531,SOURCE!B:S,15,0))&gt;=0,REPT(" ",lookups!$N$2-LEN(VLOOKUP(A531,SOURCE!B:S,15,0))),"")&amp;
TEXT(A531,"???0")&amp;IF(VLOOKUP(A531,SOURCE!B:S,16,0)="","","   "&amp;VLOOKUP(A531,SOURCE!B:S,16,0)
))))
)</f>
        <v>#define SFL_SBcpx                    510</v>
      </c>
    </row>
    <row r="532" spans="1:4">
      <c r="A532">
        <f t="shared" si="11"/>
        <v>511</v>
      </c>
      <c r="B532" t="str">
        <f>VLOOKUP(A532,SOURCE!B:S,15,0)</f>
        <v>SFL_SBang</v>
      </c>
      <c r="C532">
        <f>IF(
ISNUMBER(INDEX(SOURCE!B:B,MATCH(A532,SOURCE!B:B,0)+1)),
  VALUE(INDEX(SOURCE!B:B,MATCH(A532,SOURCE!B:B,0)+1)),
  "")</f>
        <v>512</v>
      </c>
      <c r="D532" s="5" t="str">
        <f>IF(A532&lt;&gt;INT(A532),B532,
IF(A532&lt;0,VLOOKUP(A532,lookups!A$1:B$25,2,0),
IF(ISNA(B532),"",
IF(OR(ISBLANK(A532),ISNA(B532),B532=0),
"",
"#define "&amp;
VLOOKUP(A532,SOURCE!B:S,15,0)&amp;IF(lookups!$N$2-LEN(VLOOKUP(A532,SOURCE!B:S,15,0))&gt;=0,REPT(" ",lookups!$N$2-LEN(VLOOKUP(A532,SOURCE!B:S,15,0))),"")&amp;
TEXT(A532,"???0")&amp;IF(VLOOKUP(A532,SOURCE!B:S,16,0)="","","   "&amp;VLOOKUP(A532,SOURCE!B:S,16,0)
))))
)</f>
        <v>#define SFL_SBang                    511</v>
      </c>
    </row>
    <row r="533" spans="1:4">
      <c r="A533">
        <f t="shared" si="11"/>
        <v>512</v>
      </c>
      <c r="B533" t="str">
        <f>VLOOKUP(A533,SOURCE!B:S,15,0)</f>
        <v>SFL_SBfrac</v>
      </c>
      <c r="C533">
        <f>IF(
ISNUMBER(INDEX(SOURCE!B:B,MATCH(A533,SOURCE!B:B,0)+1)),
  VALUE(INDEX(SOURCE!B:B,MATCH(A533,SOURCE!B:B,0)+1)),
  "")</f>
        <v>513</v>
      </c>
      <c r="D533" s="5" t="str">
        <f>IF(A533&lt;&gt;INT(A533),B533,
IF(A533&lt;0,VLOOKUP(A533,lookups!A$1:B$25,2,0),
IF(ISNA(B533),"",
IF(OR(ISBLANK(A533),ISNA(B533),B533=0),
"",
"#define "&amp;
VLOOKUP(A533,SOURCE!B:S,15,0)&amp;IF(lookups!$N$2-LEN(VLOOKUP(A533,SOURCE!B:S,15,0))&gt;=0,REPT(" ",lookups!$N$2-LEN(VLOOKUP(A533,SOURCE!B:S,15,0))),"")&amp;
TEXT(A533,"???0")&amp;IF(VLOOKUP(A533,SOURCE!B:S,16,0)="","","   "&amp;VLOOKUP(A533,SOURCE!B:S,16,0)
))))
)</f>
        <v>#define SFL_SBfrac                   512</v>
      </c>
    </row>
    <row r="534" spans="1:4">
      <c r="A534">
        <f t="shared" si="11"/>
        <v>513</v>
      </c>
      <c r="B534" t="str">
        <f>VLOOKUP(A534,SOURCE!B:S,15,0)</f>
        <v>SFL_SBint</v>
      </c>
      <c r="C534">
        <f>IF(
ISNUMBER(INDEX(SOURCE!B:B,MATCH(A534,SOURCE!B:B,0)+1)),
  VALUE(INDEX(SOURCE!B:B,MATCH(A534,SOURCE!B:B,0)+1)),
  "")</f>
        <v>514</v>
      </c>
      <c r="D534" s="5" t="str">
        <f>IF(A534&lt;&gt;INT(A534),B534,
IF(A534&lt;0,VLOOKUP(A534,lookups!A$1:B$25,2,0),
IF(ISNA(B534),"",
IF(OR(ISBLANK(A534),ISNA(B534),B534=0),
"",
"#define "&amp;
VLOOKUP(A534,SOURCE!B:S,15,0)&amp;IF(lookups!$N$2-LEN(VLOOKUP(A534,SOURCE!B:S,15,0))&gt;=0,REPT(" ",lookups!$N$2-LEN(VLOOKUP(A534,SOURCE!B:S,15,0))),"")&amp;
TEXT(A534,"???0")&amp;IF(VLOOKUP(A534,SOURCE!B:S,16,0)="","","   "&amp;VLOOKUP(A534,SOURCE!B:S,16,0)
))))
)</f>
        <v>#define SFL_SBint                    513</v>
      </c>
    </row>
    <row r="535" spans="1:4">
      <c r="A535">
        <f t="shared" si="11"/>
        <v>514</v>
      </c>
      <c r="B535" t="str">
        <f>VLOOKUP(A535,SOURCE!B:S,15,0)</f>
        <v>SFL_SBmx</v>
      </c>
      <c r="C535">
        <f>IF(
ISNUMBER(INDEX(SOURCE!B:B,MATCH(A535,SOURCE!B:B,0)+1)),
  VALUE(INDEX(SOURCE!B:B,MATCH(A535,SOURCE!B:B,0)+1)),
  "")</f>
        <v>515</v>
      </c>
      <c r="D535" s="5" t="str">
        <f>IF(A535&lt;&gt;INT(A535),B535,
IF(A535&lt;0,VLOOKUP(A535,lookups!A$1:B$25,2,0),
IF(ISNA(B535),"",
IF(OR(ISBLANK(A535),ISNA(B535),B535=0),
"",
"#define "&amp;
VLOOKUP(A535,SOURCE!B:S,15,0)&amp;IF(lookups!$N$2-LEN(VLOOKUP(A535,SOURCE!B:S,15,0))&gt;=0,REPT(" ",lookups!$N$2-LEN(VLOOKUP(A535,SOURCE!B:S,15,0))),"")&amp;
TEXT(A535,"???0")&amp;IF(VLOOKUP(A535,SOURCE!B:S,16,0)="","","   "&amp;VLOOKUP(A535,SOURCE!B:S,16,0)
))))
)</f>
        <v>#define SFL_SBmx                     514</v>
      </c>
    </row>
    <row r="536" spans="1:4">
      <c r="A536">
        <f t="shared" si="11"/>
        <v>515</v>
      </c>
      <c r="B536" t="str">
        <f>VLOOKUP(A536,SOURCE!B:S,15,0)</f>
        <v>SFL_SBtvm</v>
      </c>
      <c r="C536">
        <f>IF(
ISNUMBER(INDEX(SOURCE!B:B,MATCH(A536,SOURCE!B:B,0)+1)),
  VALUE(INDEX(SOURCE!B:B,MATCH(A536,SOURCE!B:B,0)+1)),
  "")</f>
        <v>516</v>
      </c>
      <c r="D536" s="5" t="str">
        <f>IF(A536&lt;&gt;INT(A536),B536,
IF(A536&lt;0,VLOOKUP(A536,lookups!A$1:B$25,2,0),
IF(ISNA(B536),"",
IF(OR(ISBLANK(A536),ISNA(B536),B536=0),
"",
"#define "&amp;
VLOOKUP(A536,SOURCE!B:S,15,0)&amp;IF(lookups!$N$2-LEN(VLOOKUP(A536,SOURCE!B:S,15,0))&gt;=0,REPT(" ",lookups!$N$2-LEN(VLOOKUP(A536,SOURCE!B:S,15,0))),"")&amp;
TEXT(A536,"???0")&amp;IF(VLOOKUP(A536,SOURCE!B:S,16,0)="","","   "&amp;VLOOKUP(A536,SOURCE!B:S,16,0)
))))
)</f>
        <v>#define SFL_SBtvm                    515</v>
      </c>
    </row>
    <row r="537" spans="1:4">
      <c r="A537">
        <f t="shared" si="11"/>
        <v>516</v>
      </c>
      <c r="B537" t="str">
        <f>VLOOKUP(A537,SOURCE!B:S,15,0)</f>
        <v>SFL_SBoc</v>
      </c>
      <c r="C537">
        <f>IF(
ISNUMBER(INDEX(SOURCE!B:B,MATCH(A537,SOURCE!B:B,0)+1)),
  VALUE(INDEX(SOURCE!B:B,MATCH(A537,SOURCE!B:B,0)+1)),
  "")</f>
        <v>517</v>
      </c>
      <c r="D537" s="5" t="str">
        <f>IF(A537&lt;&gt;INT(A537),B537,
IF(A537&lt;0,VLOOKUP(A537,lookups!A$1:B$25,2,0),
IF(ISNA(B537),"",
IF(OR(ISBLANK(A537),ISNA(B537),B537=0),
"",
"#define "&amp;
VLOOKUP(A537,SOURCE!B:S,15,0)&amp;IF(lookups!$N$2-LEN(VLOOKUP(A537,SOURCE!B:S,15,0))&gt;=0,REPT(" ",lookups!$N$2-LEN(VLOOKUP(A537,SOURCE!B:S,15,0))),"")&amp;
TEXT(A537,"???0")&amp;IF(VLOOKUP(A537,SOURCE!B:S,16,0)="","","   "&amp;VLOOKUP(A537,SOURCE!B:S,16,0)
))))
)</f>
        <v>#define SFL_SBoc                     516</v>
      </c>
    </row>
    <row r="538" spans="1:4">
      <c r="A538">
        <f t="shared" si="11"/>
        <v>517</v>
      </c>
      <c r="B538" t="str">
        <f>VLOOKUP(A538,SOURCE!B:S,15,0)</f>
        <v>SFL_SBss</v>
      </c>
      <c r="C538">
        <f>IF(
ISNUMBER(INDEX(SOURCE!B:B,MATCH(A538,SOURCE!B:B,0)+1)),
  VALUE(INDEX(SOURCE!B:B,MATCH(A538,SOURCE!B:B,0)+1)),
  "")</f>
        <v>518</v>
      </c>
      <c r="D538" s="5" t="str">
        <f>IF(A538&lt;&gt;INT(A538),B538,
IF(A538&lt;0,VLOOKUP(A538,lookups!A$1:B$25,2,0),
IF(ISNA(B538),"",
IF(OR(ISBLANK(A538),ISNA(B538),B538=0),
"",
"#define "&amp;
VLOOKUP(A538,SOURCE!B:S,15,0)&amp;IF(lookups!$N$2-LEN(VLOOKUP(A538,SOURCE!B:S,15,0))&gt;=0,REPT(" ",lookups!$N$2-LEN(VLOOKUP(A538,SOURCE!B:S,15,0))),"")&amp;
TEXT(A538,"???0")&amp;IF(VLOOKUP(A538,SOURCE!B:S,16,0)="","","   "&amp;VLOOKUP(A538,SOURCE!B:S,16,0)
))))
)</f>
        <v>#define SFL_SBss                     517</v>
      </c>
    </row>
    <row r="539" spans="1:4">
      <c r="A539">
        <f t="shared" si="11"/>
        <v>518</v>
      </c>
      <c r="B539" t="str">
        <f>VLOOKUP(A539,SOURCE!B:S,15,0)</f>
        <v>SFL_SBclk</v>
      </c>
      <c r="C539">
        <f>IF(
ISNUMBER(INDEX(SOURCE!B:B,MATCH(A539,SOURCE!B:B,0)+1)),
  VALUE(INDEX(SOURCE!B:B,MATCH(A539,SOURCE!B:B,0)+1)),
  "")</f>
        <v>519</v>
      </c>
      <c r="D539" s="5" t="str">
        <f>IF(A539&lt;&gt;INT(A539),B539,
IF(A539&lt;0,VLOOKUP(A539,lookups!A$1:B$25,2,0),
IF(ISNA(B539),"",
IF(OR(ISBLANK(A539),ISNA(B539),B539=0),
"",
"#define "&amp;
VLOOKUP(A539,SOURCE!B:S,15,0)&amp;IF(lookups!$N$2-LEN(VLOOKUP(A539,SOURCE!B:S,15,0))&gt;=0,REPT(" ",lookups!$N$2-LEN(VLOOKUP(A539,SOURCE!B:S,15,0))),"")&amp;
TEXT(A539,"???0")&amp;IF(VLOOKUP(A539,SOURCE!B:S,16,0)="","","   "&amp;VLOOKUP(A539,SOURCE!B:S,16,0)
))))
)</f>
        <v>#define SFL_SBclk                    518</v>
      </c>
    </row>
    <row r="540" spans="1:4">
      <c r="A540">
        <f t="shared" si="11"/>
        <v>519</v>
      </c>
      <c r="B540" t="str">
        <f>VLOOKUP(A540,SOURCE!B:S,15,0)</f>
        <v>SFL_SBser</v>
      </c>
      <c r="C540">
        <f>IF(
ISNUMBER(INDEX(SOURCE!B:B,MATCH(A540,SOURCE!B:B,0)+1)),
  VALUE(INDEX(SOURCE!B:B,MATCH(A540,SOURCE!B:B,0)+1)),
  "")</f>
        <v>520</v>
      </c>
      <c r="D540" s="5" t="str">
        <f>IF(A540&lt;&gt;INT(A540),B540,
IF(A540&lt;0,VLOOKUP(A540,lookups!A$1:B$25,2,0),
IF(ISNA(B540),"",
IF(OR(ISBLANK(A540),ISNA(B540),B540=0),
"",
"#define "&amp;
VLOOKUP(A540,SOURCE!B:S,15,0)&amp;IF(lookups!$N$2-LEN(VLOOKUP(A540,SOURCE!B:S,15,0))&gt;=0,REPT(" ",lookups!$N$2-LEN(VLOOKUP(A540,SOURCE!B:S,15,0))),"")&amp;
TEXT(A540,"???0")&amp;IF(VLOOKUP(A540,SOURCE!B:S,16,0)="","","   "&amp;VLOOKUP(A540,SOURCE!B:S,16,0)
))))
)</f>
        <v>#define SFL_SBser                    519</v>
      </c>
    </row>
    <row r="541" spans="1:4">
      <c r="A541">
        <f t="shared" si="11"/>
        <v>520</v>
      </c>
      <c r="B541" t="str">
        <f>VLOOKUP(A541,SOURCE!B:S,15,0)</f>
        <v>SFL_SBprn</v>
      </c>
      <c r="C541">
        <f>IF(
ISNUMBER(INDEX(SOURCE!B:B,MATCH(A541,SOURCE!B:B,0)+1)),
  VALUE(INDEX(SOURCE!B:B,MATCH(A541,SOURCE!B:B,0)+1)),
  "")</f>
        <v>521</v>
      </c>
      <c r="D541" s="5" t="str">
        <f>IF(A541&lt;&gt;INT(A541),B541,
IF(A541&lt;0,VLOOKUP(A541,lookups!A$1:B$25,2,0),
IF(ISNA(B541),"",
IF(OR(ISBLANK(A541),ISNA(B541),B541=0),
"",
"#define "&amp;
VLOOKUP(A541,SOURCE!B:S,15,0)&amp;IF(lookups!$N$2-LEN(VLOOKUP(A541,SOURCE!B:S,15,0))&gt;=0,REPT(" ",lookups!$N$2-LEN(VLOOKUP(A541,SOURCE!B:S,15,0))),"")&amp;
TEXT(A541,"???0")&amp;IF(VLOOKUP(A541,SOURCE!B:S,16,0)="","","   "&amp;VLOOKUP(A541,SOURCE!B:S,16,0)
))))
)</f>
        <v>#define SFL_SBprn                    520</v>
      </c>
    </row>
    <row r="542" spans="1:4">
      <c r="A542">
        <f t="shared" si="11"/>
        <v>521</v>
      </c>
      <c r="B542" t="str">
        <f>VLOOKUP(A542,SOURCE!B:S,15,0)</f>
        <v>SFL_SBbatV</v>
      </c>
      <c r="C542">
        <f>IF(
ISNUMBER(INDEX(SOURCE!B:B,MATCH(A542,SOURCE!B:B,0)+1)),
  VALUE(INDEX(SOURCE!B:B,MATCH(A542,SOURCE!B:B,0)+1)),
  "")</f>
        <v>522</v>
      </c>
      <c r="D542" s="5" t="str">
        <f>IF(A542&lt;&gt;INT(A542),B542,
IF(A542&lt;0,VLOOKUP(A542,lookups!A$1:B$25,2,0),
IF(ISNA(B542),"",
IF(OR(ISBLANK(A542),ISNA(B542),B542=0),
"",
"#define "&amp;
VLOOKUP(A542,SOURCE!B:S,15,0)&amp;IF(lookups!$N$2-LEN(VLOOKUP(A542,SOURCE!B:S,15,0))&gt;=0,REPT(" ",lookups!$N$2-LEN(VLOOKUP(A542,SOURCE!B:S,15,0))),"")&amp;
TEXT(A542,"???0")&amp;IF(VLOOKUP(A542,SOURCE!B:S,16,0)="","","   "&amp;VLOOKUP(A542,SOURCE!B:S,16,0)
))))
)</f>
        <v>#define SFL_SBbatV                   521</v>
      </c>
    </row>
    <row r="543" spans="1:4">
      <c r="A543">
        <f t="shared" si="11"/>
        <v>522</v>
      </c>
      <c r="B543" t="str">
        <f>VLOOKUP(A543,SOURCE!B:S,15,0)</f>
        <v>SFL_SBshfR</v>
      </c>
      <c r="C543">
        <f>IF(
ISNUMBER(INDEX(SOURCE!B:B,MATCH(A543,SOURCE!B:B,0)+1)),
  VALUE(INDEX(SOURCE!B:B,MATCH(A543,SOURCE!B:B,0)+1)),
  "")</f>
        <v>523</v>
      </c>
      <c r="D543" s="5" t="str">
        <f>IF(A543&lt;&gt;INT(A543),B543,
IF(A543&lt;0,VLOOKUP(A543,lookups!A$1:B$25,2,0),
IF(ISNA(B543),"",
IF(OR(ISBLANK(A543),ISNA(B543),B543=0),
"",
"#define "&amp;
VLOOKUP(A543,SOURCE!B:S,15,0)&amp;IF(lookups!$N$2-LEN(VLOOKUP(A543,SOURCE!B:S,15,0))&gt;=0,REPT(" ",lookups!$N$2-LEN(VLOOKUP(A543,SOURCE!B:S,15,0))),"")&amp;
TEXT(A543,"???0")&amp;IF(VLOOKUP(A543,SOURCE!B:S,16,0)="","","   "&amp;VLOOKUP(A543,SOURCE!B:S,16,0)
))))
)</f>
        <v>#define SFL_SBshfR                   522</v>
      </c>
    </row>
    <row r="544" spans="1:4">
      <c r="A544">
        <f t="shared" si="11"/>
        <v>523</v>
      </c>
      <c r="B544" t="str">
        <f>VLOOKUP(A544,SOURCE!B:S,15,0)</f>
        <v>SFL_HPBASE</v>
      </c>
      <c r="C544">
        <f>IF(
ISNUMBER(INDEX(SOURCE!B:B,MATCH(A544,SOURCE!B:B,0)+1)),
  VALUE(INDEX(SOURCE!B:B,MATCH(A544,SOURCE!B:B,0)+1)),
  "")</f>
        <v>524</v>
      </c>
      <c r="D544" s="5" t="str">
        <f>IF(A544&lt;&gt;INT(A544),B544,
IF(A544&lt;0,VLOOKUP(A544,lookups!A$1:B$25,2,0),
IF(ISNA(B544),"",
IF(OR(ISBLANK(A544),ISNA(B544),B544=0),
"",
"#define "&amp;
VLOOKUP(A544,SOURCE!B:S,15,0)&amp;IF(lookups!$N$2-LEN(VLOOKUP(A544,SOURCE!B:S,15,0))&gt;=0,REPT(" ",lookups!$N$2-LEN(VLOOKUP(A544,SOURCE!B:S,15,0))),"")&amp;
TEXT(A544,"???0")&amp;IF(VLOOKUP(A544,SOURCE!B:S,16,0)="","","   "&amp;VLOOKUP(A544,SOURCE!B:S,16,0)
))))
)</f>
        <v>#define SFL_HPBASE                   523</v>
      </c>
    </row>
    <row r="545" spans="1:4">
      <c r="A545">
        <f t="shared" si="11"/>
        <v>524</v>
      </c>
      <c r="B545" t="str">
        <f>VLOOKUP(A545,SOURCE!B:S,15,0)</f>
        <v>ITM_0524</v>
      </c>
      <c r="C545">
        <f>IF(
ISNUMBER(INDEX(SOURCE!B:B,MATCH(A545,SOURCE!B:B,0)+1)),
  VALUE(INDEX(SOURCE!B:B,MATCH(A545,SOURCE!B:B,0)+1)),
  "")</f>
        <v>525</v>
      </c>
      <c r="D545" s="5" t="str">
        <f>IF(A545&lt;&gt;INT(A545),B545,
IF(A545&lt;0,VLOOKUP(A545,lookups!A$1:B$25,2,0),
IF(ISNA(B545),"",
IF(OR(ISBLANK(A545),ISNA(B545),B545=0),
"",
"#define "&amp;
VLOOKUP(A545,SOURCE!B:S,15,0)&amp;IF(lookups!$N$2-LEN(VLOOKUP(A545,SOURCE!B:S,15,0))&gt;=0,REPT(" ",lookups!$N$2-LEN(VLOOKUP(A545,SOURCE!B:S,15,0))),"")&amp;
TEXT(A545,"???0")&amp;IF(VLOOKUP(A545,SOURCE!B:S,16,0)="","","   "&amp;VLOOKUP(A545,SOURCE!B:S,16,0)
))))
)</f>
        <v>#define ITM_0524                     524</v>
      </c>
    </row>
    <row r="546" spans="1:4">
      <c r="A546">
        <f t="shared" si="11"/>
        <v>525</v>
      </c>
      <c r="B546" t="str">
        <f>VLOOKUP(A546,SOURCE!B:S,15,0)</f>
        <v>ITM_0525</v>
      </c>
      <c r="C546">
        <f>IF(
ISNUMBER(INDEX(SOURCE!B:B,MATCH(A546,SOURCE!B:B,0)+1)),
  VALUE(INDEX(SOURCE!B:B,MATCH(A546,SOURCE!B:B,0)+1)),
  "")</f>
        <v>526</v>
      </c>
      <c r="D546" s="5" t="str">
        <f>IF(A546&lt;&gt;INT(A546),B546,
IF(A546&lt;0,VLOOKUP(A546,lookups!A$1:B$25,2,0),
IF(ISNA(B546),"",
IF(OR(ISBLANK(A546),ISNA(B546),B546=0),
"",
"#define "&amp;
VLOOKUP(A546,SOURCE!B:S,15,0)&amp;IF(lookups!$N$2-LEN(VLOOKUP(A546,SOURCE!B:S,15,0))&gt;=0,REPT(" ",lookups!$N$2-LEN(VLOOKUP(A546,SOURCE!B:S,15,0))),"")&amp;
TEXT(A546,"???0")&amp;IF(VLOOKUP(A546,SOURCE!B:S,16,0)="","","   "&amp;VLOOKUP(A546,SOURCE!B:S,16,0)
))))
)</f>
        <v>#define ITM_0525                     525</v>
      </c>
    </row>
    <row r="547" spans="1:4">
      <c r="A547">
        <f t="shared" si="11"/>
        <v>526</v>
      </c>
      <c r="B547" t="str">
        <f>VLOOKUP(A547,SOURCE!B:S,15,0)</f>
        <v>ITM_0526</v>
      </c>
      <c r="C547">
        <f>IF(
ISNUMBER(INDEX(SOURCE!B:B,MATCH(A547,SOURCE!B:B,0)+1)),
  VALUE(INDEX(SOURCE!B:B,MATCH(A547,SOURCE!B:B,0)+1)),
  "")</f>
        <v>526.01</v>
      </c>
      <c r="D547" s="5" t="str">
        <f>IF(A547&lt;&gt;INT(A547),B547,
IF(A547&lt;0,VLOOKUP(A547,lookups!A$1:B$25,2,0),
IF(ISNA(B547),"",
IF(OR(ISBLANK(A547),ISNA(B547),B547=0),
"",
"#define "&amp;
VLOOKUP(A547,SOURCE!B:S,15,0)&amp;IF(lookups!$N$2-LEN(VLOOKUP(A547,SOURCE!B:S,15,0))&gt;=0,REPT(" ",lookups!$N$2-LEN(VLOOKUP(A547,SOURCE!B:S,15,0))),"")&amp;
TEXT(A547,"???0")&amp;IF(VLOOKUP(A547,SOURCE!B:S,16,0)="","","   "&amp;VLOOKUP(A547,SOURCE!B:S,16,0)
))))
)</f>
        <v>#define ITM_0526                     526</v>
      </c>
    </row>
    <row r="548" spans="1:4">
      <c r="A548">
        <f t="shared" si="11"/>
        <v>526.01</v>
      </c>
      <c r="B548" t="str">
        <f>VLOOKUP(A548,SOURCE!B:S,15,0)</f>
        <v/>
      </c>
      <c r="C548">
        <f>IF(
ISNUMBER(INDEX(SOURCE!B:B,MATCH(A548,SOURCE!B:B,0)+1)),
  VALUE(INDEX(SOURCE!B:B,MATCH(A548,SOURCE!B:B,0)+1)),
  "")</f>
        <v>526.02</v>
      </c>
      <c r="D548" s="5" t="str">
        <f>IF(A548&lt;&gt;INT(A548),B548,
IF(A548&lt;0,VLOOKUP(A548,lookups!A$1:B$25,2,0),
IF(ISNA(B548),"",
IF(OR(ISBLANK(A548),ISNA(B548),B548=0),
"",
"#define "&amp;
VLOOKUP(A548,SOURCE!B:S,15,0)&amp;IF(lookups!$N$2-LEN(VLOOKUP(A548,SOURCE!B:S,15,0))&gt;=0,REPT(" ",lookups!$N$2-LEN(VLOOKUP(A548,SOURCE!B:S,15,0))),"")&amp;
TEXT(A548,"???0")&amp;IF(VLOOKUP(A548,SOURCE!B:S,16,0)="","","   "&amp;VLOOKUP(A548,SOURCE!B:S,16,0)
))))
)</f>
        <v/>
      </c>
    </row>
    <row r="549" spans="1:4">
      <c r="A549">
        <f t="shared" si="11"/>
        <v>526.02</v>
      </c>
      <c r="B549" t="str">
        <f>VLOOKUP(A549,SOURCE!B:S,15,0)</f>
        <v/>
      </c>
      <c r="C549">
        <f>IF(
ISNUMBER(INDEX(SOURCE!B:B,MATCH(A549,SOURCE!B:B,0)+1)),
  VALUE(INDEX(SOURCE!B:B,MATCH(A549,SOURCE!B:B,0)+1)),
  "")</f>
        <v>526.03</v>
      </c>
      <c r="D549" s="5" t="str">
        <f>IF(A549&lt;&gt;INT(A549),B549,
IF(A549&lt;0,VLOOKUP(A549,lookups!A$1:B$25,2,0),
IF(ISNA(B549),"",
IF(OR(ISBLANK(A549),ISNA(B549),B549=0),
"",
"#define "&amp;
VLOOKUP(A549,SOURCE!B:S,15,0)&amp;IF(lookups!$N$2-LEN(VLOOKUP(A549,SOURCE!B:S,15,0))&gt;=0,REPT(" ",lookups!$N$2-LEN(VLOOKUP(A549,SOURCE!B:S,15,0))),"")&amp;
TEXT(A549,"???0")&amp;IF(VLOOKUP(A549,SOURCE!B:S,16,0)="","","   "&amp;VLOOKUP(A549,SOURCE!B:S,16,0)
))))
)</f>
        <v/>
      </c>
    </row>
    <row r="550" spans="1:4">
      <c r="A550">
        <f t="shared" si="11"/>
        <v>526.03</v>
      </c>
      <c r="B550" t="str">
        <f>VLOOKUP(A550,SOURCE!B:S,15,0)</f>
        <v>// Bufferized items</v>
      </c>
      <c r="C550">
        <f>IF(
ISNUMBER(INDEX(SOURCE!B:B,MATCH(A550,SOURCE!B:B,0)+1)),
  VALUE(INDEX(SOURCE!B:B,MATCH(A550,SOURCE!B:B,0)+1)),
  "")</f>
        <v>527</v>
      </c>
      <c r="D550" s="5" t="str">
        <f>IF(A550&lt;&gt;INT(A550),B550,
IF(A550&lt;0,VLOOKUP(A550,lookups!A$1:B$25,2,0),
IF(ISNA(B550),"",
IF(OR(ISBLANK(A550),ISNA(B550),B550=0),
"",
"#define "&amp;
VLOOKUP(A550,SOURCE!B:S,15,0)&amp;IF(lookups!$N$2-LEN(VLOOKUP(A550,SOURCE!B:S,15,0))&gt;=0,REPT(" ",lookups!$N$2-LEN(VLOOKUP(A550,SOURCE!B:S,15,0))),"")&amp;
TEXT(A550,"???0")&amp;IF(VLOOKUP(A550,SOURCE!B:S,16,0)="","","   "&amp;VLOOKUP(A550,SOURCE!B:S,16,0)
))))
)</f>
        <v>// Bufferized items</v>
      </c>
    </row>
    <row r="551" spans="1:4">
      <c r="A551">
        <f t="shared" si="11"/>
        <v>527</v>
      </c>
      <c r="B551" t="str">
        <f>VLOOKUP(A551,SOURCE!B:S,15,0)</f>
        <v>ITM_REG_X</v>
      </c>
      <c r="C551">
        <f>IF(
ISNUMBER(INDEX(SOURCE!B:B,MATCH(A551,SOURCE!B:B,0)+1)),
  VALUE(INDEX(SOURCE!B:B,MATCH(A551,SOURCE!B:B,0)+1)),
  "")</f>
        <v>528</v>
      </c>
      <c r="D551" s="5" t="str">
        <f>IF(A551&lt;&gt;INT(A551),B551,
IF(A551&lt;0,VLOOKUP(A551,lookups!A$1:B$25,2,0),
IF(ISNA(B551),"",
IF(OR(ISBLANK(A551),ISNA(B551),B551=0),
"",
"#define "&amp;
VLOOKUP(A551,SOURCE!B:S,15,0)&amp;IF(lookups!$N$2-LEN(VLOOKUP(A551,SOURCE!B:S,15,0))&gt;=0,REPT(" ",lookups!$N$2-LEN(VLOOKUP(A551,SOURCE!B:S,15,0))),"")&amp;
TEXT(A551,"???0")&amp;IF(VLOOKUP(A551,SOURCE!B:S,16,0)="","","   "&amp;VLOOKUP(A551,SOURCE!B:S,16,0)
))))
)</f>
        <v>#define ITM_REG_X                    527</v>
      </c>
    </row>
    <row r="552" spans="1:4">
      <c r="A552">
        <f t="shared" si="11"/>
        <v>528</v>
      </c>
      <c r="B552" t="str">
        <f>VLOOKUP(A552,SOURCE!B:S,15,0)</f>
        <v>ITM_REG_Y</v>
      </c>
      <c r="C552">
        <f>IF(
ISNUMBER(INDEX(SOURCE!B:B,MATCH(A552,SOURCE!B:B,0)+1)),
  VALUE(INDEX(SOURCE!B:B,MATCH(A552,SOURCE!B:B,0)+1)),
  "")</f>
        <v>529</v>
      </c>
      <c r="D552" s="5" t="str">
        <f>IF(A552&lt;&gt;INT(A552),B552,
IF(A552&lt;0,VLOOKUP(A552,lookups!A$1:B$25,2,0),
IF(ISNA(B552),"",
IF(OR(ISBLANK(A552),ISNA(B552),B552=0),
"",
"#define "&amp;
VLOOKUP(A552,SOURCE!B:S,15,0)&amp;IF(lookups!$N$2-LEN(VLOOKUP(A552,SOURCE!B:S,15,0))&gt;=0,REPT(" ",lookups!$N$2-LEN(VLOOKUP(A552,SOURCE!B:S,15,0))),"")&amp;
TEXT(A552,"???0")&amp;IF(VLOOKUP(A552,SOURCE!B:S,16,0)="","","   "&amp;VLOOKUP(A552,SOURCE!B:S,16,0)
))))
)</f>
        <v>#define ITM_REG_Y                    528</v>
      </c>
    </row>
    <row r="553" spans="1:4">
      <c r="A553">
        <f t="shared" si="11"/>
        <v>529</v>
      </c>
      <c r="B553" t="str">
        <f>VLOOKUP(A553,SOURCE!B:S,15,0)</f>
        <v>ITM_REG_Z</v>
      </c>
      <c r="C553">
        <f>IF(
ISNUMBER(INDEX(SOURCE!B:B,MATCH(A553,SOURCE!B:B,0)+1)),
  VALUE(INDEX(SOURCE!B:B,MATCH(A553,SOURCE!B:B,0)+1)),
  "")</f>
        <v>530</v>
      </c>
      <c r="D553" s="5" t="str">
        <f>IF(A553&lt;&gt;INT(A553),B553,
IF(A553&lt;0,VLOOKUP(A553,lookups!A$1:B$25,2,0),
IF(ISNA(B553),"",
IF(OR(ISBLANK(A553),ISNA(B553),B553=0),
"",
"#define "&amp;
VLOOKUP(A553,SOURCE!B:S,15,0)&amp;IF(lookups!$N$2-LEN(VLOOKUP(A553,SOURCE!B:S,15,0))&gt;=0,REPT(" ",lookups!$N$2-LEN(VLOOKUP(A553,SOURCE!B:S,15,0))),"")&amp;
TEXT(A553,"???0")&amp;IF(VLOOKUP(A553,SOURCE!B:S,16,0)="","","   "&amp;VLOOKUP(A553,SOURCE!B:S,16,0)
))))
)</f>
        <v>#define ITM_REG_Z                    529</v>
      </c>
    </row>
    <row r="554" spans="1:4">
      <c r="A554">
        <f t="shared" si="11"/>
        <v>530</v>
      </c>
      <c r="B554" t="str">
        <f>VLOOKUP(A554,SOURCE!B:S,15,0)</f>
        <v>ITM_REG_T</v>
      </c>
      <c r="C554">
        <f>IF(
ISNUMBER(INDEX(SOURCE!B:B,MATCH(A554,SOURCE!B:B,0)+1)),
  VALUE(INDEX(SOURCE!B:B,MATCH(A554,SOURCE!B:B,0)+1)),
  "")</f>
        <v>531</v>
      </c>
      <c r="D554" s="5" t="str">
        <f>IF(A554&lt;&gt;INT(A554),B554,
IF(A554&lt;0,VLOOKUP(A554,lookups!A$1:B$25,2,0),
IF(ISNA(B554),"",
IF(OR(ISBLANK(A554),ISNA(B554),B554=0),
"",
"#define "&amp;
VLOOKUP(A554,SOURCE!B:S,15,0)&amp;IF(lookups!$N$2-LEN(VLOOKUP(A554,SOURCE!B:S,15,0))&gt;=0,REPT(" ",lookups!$N$2-LEN(VLOOKUP(A554,SOURCE!B:S,15,0))),"")&amp;
TEXT(A554,"???0")&amp;IF(VLOOKUP(A554,SOURCE!B:S,16,0)="","","   "&amp;VLOOKUP(A554,SOURCE!B:S,16,0)
))))
)</f>
        <v>#define ITM_REG_T                    530</v>
      </c>
    </row>
    <row r="555" spans="1:4">
      <c r="A555">
        <f t="shared" si="11"/>
        <v>531</v>
      </c>
      <c r="B555" t="str">
        <f>VLOOKUP(A555,SOURCE!B:S,15,0)</f>
        <v>ITM_REG_A</v>
      </c>
      <c r="C555">
        <f>IF(
ISNUMBER(INDEX(SOURCE!B:B,MATCH(A555,SOURCE!B:B,0)+1)),
  VALUE(INDEX(SOURCE!B:B,MATCH(A555,SOURCE!B:B,0)+1)),
  "")</f>
        <v>532</v>
      </c>
      <c r="D555" s="5" t="str">
        <f>IF(A555&lt;&gt;INT(A555),B555,
IF(A555&lt;0,VLOOKUP(A555,lookups!A$1:B$25,2,0),
IF(ISNA(B555),"",
IF(OR(ISBLANK(A555),ISNA(B555),B555=0),
"",
"#define "&amp;
VLOOKUP(A555,SOURCE!B:S,15,0)&amp;IF(lookups!$N$2-LEN(VLOOKUP(A555,SOURCE!B:S,15,0))&gt;=0,REPT(" ",lookups!$N$2-LEN(VLOOKUP(A555,SOURCE!B:S,15,0))),"")&amp;
TEXT(A555,"???0")&amp;IF(VLOOKUP(A555,SOURCE!B:S,16,0)="","","   "&amp;VLOOKUP(A555,SOURCE!B:S,16,0)
))))
)</f>
        <v>#define ITM_REG_A                    531</v>
      </c>
    </row>
    <row r="556" spans="1:4">
      <c r="A556">
        <f t="shared" si="11"/>
        <v>532</v>
      </c>
      <c r="B556" t="str">
        <f>VLOOKUP(A556,SOURCE!B:S,15,0)</f>
        <v>ITM_REG_B</v>
      </c>
      <c r="C556">
        <f>IF(
ISNUMBER(INDEX(SOURCE!B:B,MATCH(A556,SOURCE!B:B,0)+1)),
  VALUE(INDEX(SOURCE!B:B,MATCH(A556,SOURCE!B:B,0)+1)),
  "")</f>
        <v>533</v>
      </c>
      <c r="D556" s="5" t="str">
        <f>IF(A556&lt;&gt;INT(A556),B556,
IF(A556&lt;0,VLOOKUP(A556,lookups!A$1:B$25,2,0),
IF(ISNA(B556),"",
IF(OR(ISBLANK(A556),ISNA(B556),B556=0),
"",
"#define "&amp;
VLOOKUP(A556,SOURCE!B:S,15,0)&amp;IF(lookups!$N$2-LEN(VLOOKUP(A556,SOURCE!B:S,15,0))&gt;=0,REPT(" ",lookups!$N$2-LEN(VLOOKUP(A556,SOURCE!B:S,15,0))),"")&amp;
TEXT(A556,"???0")&amp;IF(VLOOKUP(A556,SOURCE!B:S,16,0)="","","   "&amp;VLOOKUP(A556,SOURCE!B:S,16,0)
))))
)</f>
        <v>#define ITM_REG_B                    532</v>
      </c>
    </row>
    <row r="557" spans="1:4">
      <c r="A557">
        <f t="shared" si="11"/>
        <v>533</v>
      </c>
      <c r="B557" t="str">
        <f>VLOOKUP(A557,SOURCE!B:S,15,0)</f>
        <v>ITM_REG_C</v>
      </c>
      <c r="C557">
        <f>IF(
ISNUMBER(INDEX(SOURCE!B:B,MATCH(A557,SOURCE!B:B,0)+1)),
  VALUE(INDEX(SOURCE!B:B,MATCH(A557,SOURCE!B:B,0)+1)),
  "")</f>
        <v>534</v>
      </c>
      <c r="D557" s="5" t="str">
        <f>IF(A557&lt;&gt;INT(A557),B557,
IF(A557&lt;0,VLOOKUP(A557,lookups!A$1:B$25,2,0),
IF(ISNA(B557),"",
IF(OR(ISBLANK(A557),ISNA(B557),B557=0),
"",
"#define "&amp;
VLOOKUP(A557,SOURCE!B:S,15,0)&amp;IF(lookups!$N$2-LEN(VLOOKUP(A557,SOURCE!B:S,15,0))&gt;=0,REPT(" ",lookups!$N$2-LEN(VLOOKUP(A557,SOURCE!B:S,15,0))),"")&amp;
TEXT(A557,"???0")&amp;IF(VLOOKUP(A557,SOURCE!B:S,16,0)="","","   "&amp;VLOOKUP(A557,SOURCE!B:S,16,0)
))))
)</f>
        <v>#define ITM_REG_C                    533</v>
      </c>
    </row>
    <row r="558" spans="1:4">
      <c r="A558">
        <f t="shared" si="11"/>
        <v>534</v>
      </c>
      <c r="B558" t="str">
        <f>VLOOKUP(A558,SOURCE!B:S,15,0)</f>
        <v>ITM_REG_D</v>
      </c>
      <c r="C558">
        <f>IF(
ISNUMBER(INDEX(SOURCE!B:B,MATCH(A558,SOURCE!B:B,0)+1)),
  VALUE(INDEX(SOURCE!B:B,MATCH(A558,SOURCE!B:B,0)+1)),
  "")</f>
        <v>535</v>
      </c>
      <c r="D558" s="5" t="str">
        <f>IF(A558&lt;&gt;INT(A558),B558,
IF(A558&lt;0,VLOOKUP(A558,lookups!A$1:B$25,2,0),
IF(ISNA(B558),"",
IF(OR(ISBLANK(A558),ISNA(B558),B558=0),
"",
"#define "&amp;
VLOOKUP(A558,SOURCE!B:S,15,0)&amp;IF(lookups!$N$2-LEN(VLOOKUP(A558,SOURCE!B:S,15,0))&gt;=0,REPT(" ",lookups!$N$2-LEN(VLOOKUP(A558,SOURCE!B:S,15,0))),"")&amp;
TEXT(A558,"???0")&amp;IF(VLOOKUP(A558,SOURCE!B:S,16,0)="","","   "&amp;VLOOKUP(A558,SOURCE!B:S,16,0)
))))
)</f>
        <v>#define ITM_REG_D                    534</v>
      </c>
    </row>
    <row r="559" spans="1:4">
      <c r="A559">
        <f t="shared" si="11"/>
        <v>535</v>
      </c>
      <c r="B559" t="str">
        <f>VLOOKUP(A559,SOURCE!B:S,15,0)</f>
        <v>ITM_REG_L</v>
      </c>
      <c r="C559">
        <f>IF(
ISNUMBER(INDEX(SOURCE!B:B,MATCH(A559,SOURCE!B:B,0)+1)),
  VALUE(INDEX(SOURCE!B:B,MATCH(A559,SOURCE!B:B,0)+1)),
  "")</f>
        <v>536</v>
      </c>
      <c r="D559" s="5" t="str">
        <f>IF(A559&lt;&gt;INT(A559),B559,
IF(A559&lt;0,VLOOKUP(A559,lookups!A$1:B$25,2,0),
IF(ISNA(B559),"",
IF(OR(ISBLANK(A559),ISNA(B559),B559=0),
"",
"#define "&amp;
VLOOKUP(A559,SOURCE!B:S,15,0)&amp;IF(lookups!$N$2-LEN(VLOOKUP(A559,SOURCE!B:S,15,0))&gt;=0,REPT(" ",lookups!$N$2-LEN(VLOOKUP(A559,SOURCE!B:S,15,0))),"")&amp;
TEXT(A559,"???0")&amp;IF(VLOOKUP(A559,SOURCE!B:S,16,0)="","","   "&amp;VLOOKUP(A559,SOURCE!B:S,16,0)
))))
)</f>
        <v>#define ITM_REG_L                    535</v>
      </c>
    </row>
    <row r="560" spans="1:4">
      <c r="A560">
        <f t="shared" si="11"/>
        <v>536</v>
      </c>
      <c r="B560" t="str">
        <f>VLOOKUP(A560,SOURCE!B:S,15,0)</f>
        <v>ITM_REG_I</v>
      </c>
      <c r="C560">
        <f>IF(
ISNUMBER(INDEX(SOURCE!B:B,MATCH(A560,SOURCE!B:B,0)+1)),
  VALUE(INDEX(SOURCE!B:B,MATCH(A560,SOURCE!B:B,0)+1)),
  "")</f>
        <v>537</v>
      </c>
      <c r="D560" s="5" t="str">
        <f>IF(A560&lt;&gt;INT(A560),B560,
IF(A560&lt;0,VLOOKUP(A560,lookups!A$1:B$25,2,0),
IF(ISNA(B560),"",
IF(OR(ISBLANK(A560),ISNA(B560),B560=0),
"",
"#define "&amp;
VLOOKUP(A560,SOURCE!B:S,15,0)&amp;IF(lookups!$N$2-LEN(VLOOKUP(A560,SOURCE!B:S,15,0))&gt;=0,REPT(" ",lookups!$N$2-LEN(VLOOKUP(A560,SOURCE!B:S,15,0))),"")&amp;
TEXT(A560,"???0")&amp;IF(VLOOKUP(A560,SOURCE!B:S,16,0)="","","   "&amp;VLOOKUP(A560,SOURCE!B:S,16,0)
))))
)</f>
        <v>#define ITM_REG_I                    536</v>
      </c>
    </row>
    <row r="561" spans="1:4">
      <c r="A561">
        <f t="shared" si="11"/>
        <v>537</v>
      </c>
      <c r="B561" t="str">
        <f>VLOOKUP(A561,SOURCE!B:S,15,0)</f>
        <v>ITM_REG_J</v>
      </c>
      <c r="C561">
        <f>IF(
ISNUMBER(INDEX(SOURCE!B:B,MATCH(A561,SOURCE!B:B,0)+1)),
  VALUE(INDEX(SOURCE!B:B,MATCH(A561,SOURCE!B:B,0)+1)),
  "")</f>
        <v>538</v>
      </c>
      <c r="D561" s="5" t="str">
        <f>IF(A561&lt;&gt;INT(A561),B561,
IF(A561&lt;0,VLOOKUP(A561,lookups!A$1:B$25,2,0),
IF(ISNA(B561),"",
IF(OR(ISBLANK(A561),ISNA(B561),B561=0),
"",
"#define "&amp;
VLOOKUP(A561,SOURCE!B:S,15,0)&amp;IF(lookups!$N$2-LEN(VLOOKUP(A561,SOURCE!B:S,15,0))&gt;=0,REPT(" ",lookups!$N$2-LEN(VLOOKUP(A561,SOURCE!B:S,15,0))),"")&amp;
TEXT(A561,"???0")&amp;IF(VLOOKUP(A561,SOURCE!B:S,16,0)="","","   "&amp;VLOOKUP(A561,SOURCE!B:S,16,0)
))))
)</f>
        <v>#define ITM_REG_J                    537</v>
      </c>
    </row>
    <row r="562" spans="1:4">
      <c r="A562">
        <f t="shared" si="11"/>
        <v>538</v>
      </c>
      <c r="B562" t="str">
        <f>VLOOKUP(A562,SOURCE!B:S,15,0)</f>
        <v>ITM_REG_K</v>
      </c>
      <c r="C562">
        <f>IF(
ISNUMBER(INDEX(SOURCE!B:B,MATCH(A562,SOURCE!B:B,0)+1)),
  VALUE(INDEX(SOURCE!B:B,MATCH(A562,SOURCE!B:B,0)+1)),
  "")</f>
        <v>539</v>
      </c>
      <c r="D562" s="5" t="str">
        <f>IF(A562&lt;&gt;INT(A562),B562,
IF(A562&lt;0,VLOOKUP(A562,lookups!A$1:B$25,2,0),
IF(ISNA(B562),"",
IF(OR(ISBLANK(A562),ISNA(B562),B562=0),
"",
"#define "&amp;
VLOOKUP(A562,SOURCE!B:S,15,0)&amp;IF(lookups!$N$2-LEN(VLOOKUP(A562,SOURCE!B:S,15,0))&gt;=0,REPT(" ",lookups!$N$2-LEN(VLOOKUP(A562,SOURCE!B:S,15,0))),"")&amp;
TEXT(A562,"???0")&amp;IF(VLOOKUP(A562,SOURCE!B:S,16,0)="","","   "&amp;VLOOKUP(A562,SOURCE!B:S,16,0)
))))
)</f>
        <v>#define ITM_REG_K                    538</v>
      </c>
    </row>
    <row r="563" spans="1:4">
      <c r="A563">
        <f t="shared" si="11"/>
        <v>539</v>
      </c>
      <c r="B563" t="str">
        <f>VLOOKUP(A563,SOURCE!B:S,15,0)</f>
        <v>ITM_INDIRECTION</v>
      </c>
      <c r="C563">
        <f>IF(
ISNUMBER(INDEX(SOURCE!B:B,MATCH(A563,SOURCE!B:B,0)+1)),
  VALUE(INDEX(SOURCE!B:B,MATCH(A563,SOURCE!B:B,0)+1)),
  "")</f>
        <v>540</v>
      </c>
      <c r="D563" s="5" t="str">
        <f>IF(A563&lt;&gt;INT(A563),B563,
IF(A563&lt;0,VLOOKUP(A563,lookups!A$1:B$25,2,0),
IF(ISNA(B563),"",
IF(OR(ISBLANK(A563),ISNA(B563),B563=0),
"",
"#define "&amp;
VLOOKUP(A563,SOURCE!B:S,15,0)&amp;IF(lookups!$N$2-LEN(VLOOKUP(A563,SOURCE!B:S,15,0))&gt;=0,REPT(" ",lookups!$N$2-LEN(VLOOKUP(A563,SOURCE!B:S,15,0))),"")&amp;
TEXT(A563,"???0")&amp;IF(VLOOKUP(A563,SOURCE!B:S,16,0)="","","   "&amp;VLOOKUP(A563,SOURCE!B:S,16,0)
))))
)</f>
        <v>#define ITM_INDIRECTION              539</v>
      </c>
    </row>
    <row r="564" spans="1:4">
      <c r="A564">
        <f t="shared" si="11"/>
        <v>540</v>
      </c>
      <c r="B564" t="str">
        <f>VLOOKUP(A564,SOURCE!B:S,15,0)</f>
        <v>ITM_0</v>
      </c>
      <c r="C564">
        <f>IF(
ISNUMBER(INDEX(SOURCE!B:B,MATCH(A564,SOURCE!B:B,0)+1)),
  VALUE(INDEX(SOURCE!B:B,MATCH(A564,SOURCE!B:B,0)+1)),
  "")</f>
        <v>541</v>
      </c>
      <c r="D564" s="5" t="str">
        <f>IF(A564&lt;&gt;INT(A564),B564,
IF(A564&lt;0,VLOOKUP(A564,lookups!A$1:B$25,2,0),
IF(ISNA(B564),"",
IF(OR(ISBLANK(A564),ISNA(B564),B564=0),
"",
"#define "&amp;
VLOOKUP(A564,SOURCE!B:S,15,0)&amp;IF(lookups!$N$2-LEN(VLOOKUP(A564,SOURCE!B:S,15,0))&gt;=0,REPT(" ",lookups!$N$2-LEN(VLOOKUP(A564,SOURCE!B:S,15,0))),"")&amp;
TEXT(A564,"???0")&amp;IF(VLOOKUP(A564,SOURCE!B:S,16,0)="","","   "&amp;VLOOKUP(A564,SOURCE!B:S,16,0)
))))
)</f>
        <v>#define ITM_0                        540</v>
      </c>
    </row>
    <row r="565" spans="1:4">
      <c r="A565">
        <f t="shared" si="11"/>
        <v>541</v>
      </c>
      <c r="B565" t="str">
        <f>VLOOKUP(A565,SOURCE!B:S,15,0)</f>
        <v>ITM_1</v>
      </c>
      <c r="C565">
        <f>IF(
ISNUMBER(INDEX(SOURCE!B:B,MATCH(A565,SOURCE!B:B,0)+1)),
  VALUE(INDEX(SOURCE!B:B,MATCH(A565,SOURCE!B:B,0)+1)),
  "")</f>
        <v>542</v>
      </c>
      <c r="D565" s="5" t="str">
        <f>IF(A565&lt;&gt;INT(A565),B565,
IF(A565&lt;0,VLOOKUP(A565,lookups!A$1:B$25,2,0),
IF(ISNA(B565),"",
IF(OR(ISBLANK(A565),ISNA(B565),B565=0),
"",
"#define "&amp;
VLOOKUP(A565,SOURCE!B:S,15,0)&amp;IF(lookups!$N$2-LEN(VLOOKUP(A565,SOURCE!B:S,15,0))&gt;=0,REPT(" ",lookups!$N$2-LEN(VLOOKUP(A565,SOURCE!B:S,15,0))),"")&amp;
TEXT(A565,"???0")&amp;IF(VLOOKUP(A565,SOURCE!B:S,16,0)="","","   "&amp;VLOOKUP(A565,SOURCE!B:S,16,0)
))))
)</f>
        <v>#define ITM_1                        541</v>
      </c>
    </row>
    <row r="566" spans="1:4">
      <c r="A566">
        <f t="shared" si="11"/>
        <v>542</v>
      </c>
      <c r="B566" t="str">
        <f>VLOOKUP(A566,SOURCE!B:S,15,0)</f>
        <v>ITM_2</v>
      </c>
      <c r="C566">
        <f>IF(
ISNUMBER(INDEX(SOURCE!B:B,MATCH(A566,SOURCE!B:B,0)+1)),
  VALUE(INDEX(SOURCE!B:B,MATCH(A566,SOURCE!B:B,0)+1)),
  "")</f>
        <v>543</v>
      </c>
      <c r="D566" s="5" t="str">
        <f>IF(A566&lt;&gt;INT(A566),B566,
IF(A566&lt;0,VLOOKUP(A566,lookups!A$1:B$25,2,0),
IF(ISNA(B566),"",
IF(OR(ISBLANK(A566),ISNA(B566),B566=0),
"",
"#define "&amp;
VLOOKUP(A566,SOURCE!B:S,15,0)&amp;IF(lookups!$N$2-LEN(VLOOKUP(A566,SOURCE!B:S,15,0))&gt;=0,REPT(" ",lookups!$N$2-LEN(VLOOKUP(A566,SOURCE!B:S,15,0))),"")&amp;
TEXT(A566,"???0")&amp;IF(VLOOKUP(A566,SOURCE!B:S,16,0)="","","   "&amp;VLOOKUP(A566,SOURCE!B:S,16,0)
))))
)</f>
        <v>#define ITM_2                        542</v>
      </c>
    </row>
    <row r="567" spans="1:4">
      <c r="A567">
        <f t="shared" si="11"/>
        <v>543</v>
      </c>
      <c r="B567" t="str">
        <f>VLOOKUP(A567,SOURCE!B:S,15,0)</f>
        <v>ITM_3</v>
      </c>
      <c r="C567">
        <f>IF(
ISNUMBER(INDEX(SOURCE!B:B,MATCH(A567,SOURCE!B:B,0)+1)),
  VALUE(INDEX(SOURCE!B:B,MATCH(A567,SOURCE!B:B,0)+1)),
  "")</f>
        <v>544</v>
      </c>
      <c r="D567" s="5" t="str">
        <f>IF(A567&lt;&gt;INT(A567),B567,
IF(A567&lt;0,VLOOKUP(A567,lookups!A$1:B$25,2,0),
IF(ISNA(B567),"",
IF(OR(ISBLANK(A567),ISNA(B567),B567=0),
"",
"#define "&amp;
VLOOKUP(A567,SOURCE!B:S,15,0)&amp;IF(lookups!$N$2-LEN(VLOOKUP(A567,SOURCE!B:S,15,0))&gt;=0,REPT(" ",lookups!$N$2-LEN(VLOOKUP(A567,SOURCE!B:S,15,0))),"")&amp;
TEXT(A567,"???0")&amp;IF(VLOOKUP(A567,SOURCE!B:S,16,0)="","","   "&amp;VLOOKUP(A567,SOURCE!B:S,16,0)
))))
)</f>
        <v>#define ITM_3                        543</v>
      </c>
    </row>
    <row r="568" spans="1:4">
      <c r="A568">
        <f t="shared" si="11"/>
        <v>544</v>
      </c>
      <c r="B568" t="str">
        <f>VLOOKUP(A568,SOURCE!B:S,15,0)</f>
        <v>ITM_4</v>
      </c>
      <c r="C568">
        <f>IF(
ISNUMBER(INDEX(SOURCE!B:B,MATCH(A568,SOURCE!B:B,0)+1)),
  VALUE(INDEX(SOURCE!B:B,MATCH(A568,SOURCE!B:B,0)+1)),
  "")</f>
        <v>545</v>
      </c>
      <c r="D568" s="5" t="str">
        <f>IF(A568&lt;&gt;INT(A568),B568,
IF(A568&lt;0,VLOOKUP(A568,lookups!A$1:B$25,2,0),
IF(ISNA(B568),"",
IF(OR(ISBLANK(A568),ISNA(B568),B568=0),
"",
"#define "&amp;
VLOOKUP(A568,SOURCE!B:S,15,0)&amp;IF(lookups!$N$2-LEN(VLOOKUP(A568,SOURCE!B:S,15,0))&gt;=0,REPT(" ",lookups!$N$2-LEN(VLOOKUP(A568,SOURCE!B:S,15,0))),"")&amp;
TEXT(A568,"???0")&amp;IF(VLOOKUP(A568,SOURCE!B:S,16,0)="","","   "&amp;VLOOKUP(A568,SOURCE!B:S,16,0)
))))
)</f>
        <v>#define ITM_4                        544</v>
      </c>
    </row>
    <row r="569" spans="1:4">
      <c r="A569">
        <f t="shared" si="11"/>
        <v>545</v>
      </c>
      <c r="B569" t="str">
        <f>VLOOKUP(A569,SOURCE!B:S,15,0)</f>
        <v>ITM_5</v>
      </c>
      <c r="C569">
        <f>IF(
ISNUMBER(INDEX(SOURCE!B:B,MATCH(A569,SOURCE!B:B,0)+1)),
  VALUE(INDEX(SOURCE!B:B,MATCH(A569,SOURCE!B:B,0)+1)),
  "")</f>
        <v>546</v>
      </c>
      <c r="D569" s="5" t="str">
        <f>IF(A569&lt;&gt;INT(A569),B569,
IF(A569&lt;0,VLOOKUP(A569,lookups!A$1:B$25,2,0),
IF(ISNA(B569),"",
IF(OR(ISBLANK(A569),ISNA(B569),B569=0),
"",
"#define "&amp;
VLOOKUP(A569,SOURCE!B:S,15,0)&amp;IF(lookups!$N$2-LEN(VLOOKUP(A569,SOURCE!B:S,15,0))&gt;=0,REPT(" ",lookups!$N$2-LEN(VLOOKUP(A569,SOURCE!B:S,15,0))),"")&amp;
TEXT(A569,"???0")&amp;IF(VLOOKUP(A569,SOURCE!B:S,16,0)="","","   "&amp;VLOOKUP(A569,SOURCE!B:S,16,0)
))))
)</f>
        <v>#define ITM_5                        545</v>
      </c>
    </row>
    <row r="570" spans="1:4">
      <c r="A570">
        <f t="shared" si="11"/>
        <v>546</v>
      </c>
      <c r="B570" t="str">
        <f>VLOOKUP(A570,SOURCE!B:S,15,0)</f>
        <v>ITM_6</v>
      </c>
      <c r="C570">
        <f>IF(
ISNUMBER(INDEX(SOURCE!B:B,MATCH(A570,SOURCE!B:B,0)+1)),
  VALUE(INDEX(SOURCE!B:B,MATCH(A570,SOURCE!B:B,0)+1)),
  "")</f>
        <v>547</v>
      </c>
      <c r="D570" s="5" t="str">
        <f>IF(A570&lt;&gt;INT(A570),B570,
IF(A570&lt;0,VLOOKUP(A570,lookups!A$1:B$25,2,0),
IF(ISNA(B570),"",
IF(OR(ISBLANK(A570),ISNA(B570),B570=0),
"",
"#define "&amp;
VLOOKUP(A570,SOURCE!B:S,15,0)&amp;IF(lookups!$N$2-LEN(VLOOKUP(A570,SOURCE!B:S,15,0))&gt;=0,REPT(" ",lookups!$N$2-LEN(VLOOKUP(A570,SOURCE!B:S,15,0))),"")&amp;
TEXT(A570,"???0")&amp;IF(VLOOKUP(A570,SOURCE!B:S,16,0)="","","   "&amp;VLOOKUP(A570,SOURCE!B:S,16,0)
))))
)</f>
        <v>#define ITM_6                        546</v>
      </c>
    </row>
    <row r="571" spans="1:4">
      <c r="A571">
        <f t="shared" si="11"/>
        <v>547</v>
      </c>
      <c r="B571" t="str">
        <f>VLOOKUP(A571,SOURCE!B:S,15,0)</f>
        <v>ITM_7</v>
      </c>
      <c r="C571">
        <f>IF(
ISNUMBER(INDEX(SOURCE!B:B,MATCH(A571,SOURCE!B:B,0)+1)),
  VALUE(INDEX(SOURCE!B:B,MATCH(A571,SOURCE!B:B,0)+1)),
  "")</f>
        <v>548</v>
      </c>
      <c r="D571" s="5" t="str">
        <f>IF(A571&lt;&gt;INT(A571),B571,
IF(A571&lt;0,VLOOKUP(A571,lookups!A$1:B$25,2,0),
IF(ISNA(B571),"",
IF(OR(ISBLANK(A571),ISNA(B571),B571=0),
"",
"#define "&amp;
VLOOKUP(A571,SOURCE!B:S,15,0)&amp;IF(lookups!$N$2-LEN(VLOOKUP(A571,SOURCE!B:S,15,0))&gt;=0,REPT(" ",lookups!$N$2-LEN(VLOOKUP(A571,SOURCE!B:S,15,0))),"")&amp;
TEXT(A571,"???0")&amp;IF(VLOOKUP(A571,SOURCE!B:S,16,0)="","","   "&amp;VLOOKUP(A571,SOURCE!B:S,16,0)
))))
)</f>
        <v>#define ITM_7                        547</v>
      </c>
    </row>
    <row r="572" spans="1:4">
      <c r="A572">
        <f t="shared" si="11"/>
        <v>548</v>
      </c>
      <c r="B572" t="str">
        <f>VLOOKUP(A572,SOURCE!B:S,15,0)</f>
        <v>ITM_8</v>
      </c>
      <c r="C572">
        <f>IF(
ISNUMBER(INDEX(SOURCE!B:B,MATCH(A572,SOURCE!B:B,0)+1)),
  VALUE(INDEX(SOURCE!B:B,MATCH(A572,SOURCE!B:B,0)+1)),
  "")</f>
        <v>549</v>
      </c>
      <c r="D572" s="5" t="str">
        <f>IF(A572&lt;&gt;INT(A572),B572,
IF(A572&lt;0,VLOOKUP(A572,lookups!A$1:B$25,2,0),
IF(ISNA(B572),"",
IF(OR(ISBLANK(A572),ISNA(B572),B572=0),
"",
"#define "&amp;
VLOOKUP(A572,SOURCE!B:S,15,0)&amp;IF(lookups!$N$2-LEN(VLOOKUP(A572,SOURCE!B:S,15,0))&gt;=0,REPT(" ",lookups!$N$2-LEN(VLOOKUP(A572,SOURCE!B:S,15,0))),"")&amp;
TEXT(A572,"???0")&amp;IF(VLOOKUP(A572,SOURCE!B:S,16,0)="","","   "&amp;VLOOKUP(A572,SOURCE!B:S,16,0)
))))
)</f>
        <v>#define ITM_8                        548</v>
      </c>
    </row>
    <row r="573" spans="1:4">
      <c r="A573">
        <f t="shared" si="11"/>
        <v>549</v>
      </c>
      <c r="B573" t="str">
        <f>VLOOKUP(A573,SOURCE!B:S,15,0)</f>
        <v>ITM_9</v>
      </c>
      <c r="C573">
        <f>IF(
ISNUMBER(INDEX(SOURCE!B:B,MATCH(A573,SOURCE!B:B,0)+1)),
  VALUE(INDEX(SOURCE!B:B,MATCH(A573,SOURCE!B:B,0)+1)),
  "")</f>
        <v>550</v>
      </c>
      <c r="D573" s="5" t="str">
        <f>IF(A573&lt;&gt;INT(A573),B573,
IF(A573&lt;0,VLOOKUP(A573,lookups!A$1:B$25,2,0),
IF(ISNA(B573),"",
IF(OR(ISBLANK(A573),ISNA(B573),B573=0),
"",
"#define "&amp;
VLOOKUP(A573,SOURCE!B:S,15,0)&amp;IF(lookups!$N$2-LEN(VLOOKUP(A573,SOURCE!B:S,15,0))&gt;=0,REPT(" ",lookups!$N$2-LEN(VLOOKUP(A573,SOURCE!B:S,15,0))),"")&amp;
TEXT(A573,"???0")&amp;IF(VLOOKUP(A573,SOURCE!B:S,16,0)="","","   "&amp;VLOOKUP(A573,SOURCE!B:S,16,0)
))))
)</f>
        <v>#define ITM_9                        549</v>
      </c>
    </row>
    <row r="574" spans="1:4">
      <c r="A574">
        <f t="shared" si="11"/>
        <v>550</v>
      </c>
      <c r="B574" t="str">
        <f>VLOOKUP(A574,SOURCE!B:S,15,0)</f>
        <v>ITM_A</v>
      </c>
      <c r="C574">
        <f>IF(
ISNUMBER(INDEX(SOURCE!B:B,MATCH(A574,SOURCE!B:B,0)+1)),
  VALUE(INDEX(SOURCE!B:B,MATCH(A574,SOURCE!B:B,0)+1)),
  "")</f>
        <v>551</v>
      </c>
      <c r="D574" s="5" t="str">
        <f>IF(A574&lt;&gt;INT(A574),B574,
IF(A574&lt;0,VLOOKUP(A574,lookups!A$1:B$25,2,0),
IF(ISNA(B574),"",
IF(OR(ISBLANK(A574),ISNA(B574),B574=0),
"",
"#define "&amp;
VLOOKUP(A574,SOURCE!B:S,15,0)&amp;IF(lookups!$N$2-LEN(VLOOKUP(A574,SOURCE!B:S,15,0))&gt;=0,REPT(" ",lookups!$N$2-LEN(VLOOKUP(A574,SOURCE!B:S,15,0))),"")&amp;
TEXT(A574,"???0")&amp;IF(VLOOKUP(A574,SOURCE!B:S,16,0)="","","   "&amp;VLOOKUP(A574,SOURCE!B:S,16,0)
))))
)</f>
        <v>#define ITM_A                        550</v>
      </c>
    </row>
    <row r="575" spans="1:4">
      <c r="A575">
        <f t="shared" si="11"/>
        <v>551</v>
      </c>
      <c r="B575" t="str">
        <f>VLOOKUP(A575,SOURCE!B:S,15,0)</f>
        <v>ITM_B</v>
      </c>
      <c r="C575">
        <f>IF(
ISNUMBER(INDEX(SOURCE!B:B,MATCH(A575,SOURCE!B:B,0)+1)),
  VALUE(INDEX(SOURCE!B:B,MATCH(A575,SOURCE!B:B,0)+1)),
  "")</f>
        <v>552</v>
      </c>
      <c r="D575" s="5" t="str">
        <f>IF(A575&lt;&gt;INT(A575),B575,
IF(A575&lt;0,VLOOKUP(A575,lookups!A$1:B$25,2,0),
IF(ISNA(B575),"",
IF(OR(ISBLANK(A575),ISNA(B575),B575=0),
"",
"#define "&amp;
VLOOKUP(A575,SOURCE!B:S,15,0)&amp;IF(lookups!$N$2-LEN(VLOOKUP(A575,SOURCE!B:S,15,0))&gt;=0,REPT(" ",lookups!$N$2-LEN(VLOOKUP(A575,SOURCE!B:S,15,0))),"")&amp;
TEXT(A575,"???0")&amp;IF(VLOOKUP(A575,SOURCE!B:S,16,0)="","","   "&amp;VLOOKUP(A575,SOURCE!B:S,16,0)
))))
)</f>
        <v>#define ITM_B                        551</v>
      </c>
    </row>
    <row r="576" spans="1:4">
      <c r="A576">
        <f t="shared" si="11"/>
        <v>552</v>
      </c>
      <c r="B576" t="str">
        <f>VLOOKUP(A576,SOURCE!B:S,15,0)</f>
        <v>ITM_C</v>
      </c>
      <c r="C576">
        <f>IF(
ISNUMBER(INDEX(SOURCE!B:B,MATCH(A576,SOURCE!B:B,0)+1)),
  VALUE(INDEX(SOURCE!B:B,MATCH(A576,SOURCE!B:B,0)+1)),
  "")</f>
        <v>553</v>
      </c>
      <c r="D576" s="5" t="str">
        <f>IF(A576&lt;&gt;INT(A576),B576,
IF(A576&lt;0,VLOOKUP(A576,lookups!A$1:B$25,2,0),
IF(ISNA(B576),"",
IF(OR(ISBLANK(A576),ISNA(B576),B576=0),
"",
"#define "&amp;
VLOOKUP(A576,SOURCE!B:S,15,0)&amp;IF(lookups!$N$2-LEN(VLOOKUP(A576,SOURCE!B:S,15,0))&gt;=0,REPT(" ",lookups!$N$2-LEN(VLOOKUP(A576,SOURCE!B:S,15,0))),"")&amp;
TEXT(A576,"???0")&amp;IF(VLOOKUP(A576,SOURCE!B:S,16,0)="","","   "&amp;VLOOKUP(A576,SOURCE!B:S,16,0)
))))
)</f>
        <v>#define ITM_C                        552</v>
      </c>
    </row>
    <row r="577" spans="1:4">
      <c r="A577">
        <f t="shared" si="11"/>
        <v>553</v>
      </c>
      <c r="B577" t="str">
        <f>VLOOKUP(A577,SOURCE!B:S,15,0)</f>
        <v>ITM_D</v>
      </c>
      <c r="C577">
        <f>IF(
ISNUMBER(INDEX(SOURCE!B:B,MATCH(A577,SOURCE!B:B,0)+1)),
  VALUE(INDEX(SOURCE!B:B,MATCH(A577,SOURCE!B:B,0)+1)),
  "")</f>
        <v>554</v>
      </c>
      <c r="D577" s="5" t="str">
        <f>IF(A577&lt;&gt;INT(A577),B577,
IF(A577&lt;0,VLOOKUP(A577,lookups!A$1:B$25,2,0),
IF(ISNA(B577),"",
IF(OR(ISBLANK(A577),ISNA(B577),B577=0),
"",
"#define "&amp;
VLOOKUP(A577,SOURCE!B:S,15,0)&amp;IF(lookups!$N$2-LEN(VLOOKUP(A577,SOURCE!B:S,15,0))&gt;=0,REPT(" ",lookups!$N$2-LEN(VLOOKUP(A577,SOURCE!B:S,15,0))),"")&amp;
TEXT(A577,"???0")&amp;IF(VLOOKUP(A577,SOURCE!B:S,16,0)="","","   "&amp;VLOOKUP(A577,SOURCE!B:S,16,0)
))))
)</f>
        <v>#define ITM_D                        553</v>
      </c>
    </row>
    <row r="578" spans="1:4">
      <c r="A578">
        <f t="shared" si="11"/>
        <v>554</v>
      </c>
      <c r="B578" t="str">
        <f>VLOOKUP(A578,SOURCE!B:S,15,0)</f>
        <v>ITM_E</v>
      </c>
      <c r="C578">
        <f>IF(
ISNUMBER(INDEX(SOURCE!B:B,MATCH(A578,SOURCE!B:B,0)+1)),
  VALUE(INDEX(SOURCE!B:B,MATCH(A578,SOURCE!B:B,0)+1)),
  "")</f>
        <v>555</v>
      </c>
      <c r="D578" s="5" t="str">
        <f>IF(A578&lt;&gt;INT(A578),B578,
IF(A578&lt;0,VLOOKUP(A578,lookups!A$1:B$25,2,0),
IF(ISNA(B578),"",
IF(OR(ISBLANK(A578),ISNA(B578),B578=0),
"",
"#define "&amp;
VLOOKUP(A578,SOURCE!B:S,15,0)&amp;IF(lookups!$N$2-LEN(VLOOKUP(A578,SOURCE!B:S,15,0))&gt;=0,REPT(" ",lookups!$N$2-LEN(VLOOKUP(A578,SOURCE!B:S,15,0))),"")&amp;
TEXT(A578,"???0")&amp;IF(VLOOKUP(A578,SOURCE!B:S,16,0)="","","   "&amp;VLOOKUP(A578,SOURCE!B:S,16,0)
))))
)</f>
        <v>#define ITM_E                        554</v>
      </c>
    </row>
    <row r="579" spans="1:4">
      <c r="A579">
        <f t="shared" si="11"/>
        <v>555</v>
      </c>
      <c r="B579" t="str">
        <f>VLOOKUP(A579,SOURCE!B:S,15,0)</f>
        <v>ITM_F</v>
      </c>
      <c r="C579">
        <f>IF(
ISNUMBER(INDEX(SOURCE!B:B,MATCH(A579,SOURCE!B:B,0)+1)),
  VALUE(INDEX(SOURCE!B:B,MATCH(A579,SOURCE!B:B,0)+1)),
  "")</f>
        <v>556</v>
      </c>
      <c r="D579" s="5" t="str">
        <f>IF(A579&lt;&gt;INT(A579),B579,
IF(A579&lt;0,VLOOKUP(A579,lookups!A$1:B$25,2,0),
IF(ISNA(B579),"",
IF(OR(ISBLANK(A579),ISNA(B579),B579=0),
"",
"#define "&amp;
VLOOKUP(A579,SOURCE!B:S,15,0)&amp;IF(lookups!$N$2-LEN(VLOOKUP(A579,SOURCE!B:S,15,0))&gt;=0,REPT(" ",lookups!$N$2-LEN(VLOOKUP(A579,SOURCE!B:S,15,0))),"")&amp;
TEXT(A579,"???0")&amp;IF(VLOOKUP(A579,SOURCE!B:S,16,0)="","","   "&amp;VLOOKUP(A579,SOURCE!B:S,16,0)
))))
)</f>
        <v>#define ITM_F                        555</v>
      </c>
    </row>
    <row r="580" spans="1:4">
      <c r="A580">
        <f t="shared" si="11"/>
        <v>556</v>
      </c>
      <c r="B580" t="str">
        <f>VLOOKUP(A580,SOURCE!B:S,15,0)</f>
        <v>ITM_G</v>
      </c>
      <c r="C580">
        <f>IF(
ISNUMBER(INDEX(SOURCE!B:B,MATCH(A580,SOURCE!B:B,0)+1)),
  VALUE(INDEX(SOURCE!B:B,MATCH(A580,SOURCE!B:B,0)+1)),
  "")</f>
        <v>557</v>
      </c>
      <c r="D580" s="5" t="str">
        <f>IF(A580&lt;&gt;INT(A580),B580,
IF(A580&lt;0,VLOOKUP(A580,lookups!A$1:B$25,2,0),
IF(ISNA(B580),"",
IF(OR(ISBLANK(A580),ISNA(B580),B580=0),
"",
"#define "&amp;
VLOOKUP(A580,SOURCE!B:S,15,0)&amp;IF(lookups!$N$2-LEN(VLOOKUP(A580,SOURCE!B:S,15,0))&gt;=0,REPT(" ",lookups!$N$2-LEN(VLOOKUP(A580,SOURCE!B:S,15,0))),"")&amp;
TEXT(A580,"???0")&amp;IF(VLOOKUP(A580,SOURCE!B:S,16,0)="","","   "&amp;VLOOKUP(A580,SOURCE!B:S,16,0)
))))
)</f>
        <v>#define ITM_G                        556</v>
      </c>
    </row>
    <row r="581" spans="1:4">
      <c r="A581">
        <f t="shared" si="11"/>
        <v>557</v>
      </c>
      <c r="B581" t="str">
        <f>VLOOKUP(A581,SOURCE!B:S,15,0)</f>
        <v>ITM_H</v>
      </c>
      <c r="C581">
        <f>IF(
ISNUMBER(INDEX(SOURCE!B:B,MATCH(A581,SOURCE!B:B,0)+1)),
  VALUE(INDEX(SOURCE!B:B,MATCH(A581,SOURCE!B:B,0)+1)),
  "")</f>
        <v>558</v>
      </c>
      <c r="D581" s="5" t="str">
        <f>IF(A581&lt;&gt;INT(A581),B581,
IF(A581&lt;0,VLOOKUP(A581,lookups!A$1:B$25,2,0),
IF(ISNA(B581),"",
IF(OR(ISBLANK(A581),ISNA(B581),B581=0),
"",
"#define "&amp;
VLOOKUP(A581,SOURCE!B:S,15,0)&amp;IF(lookups!$N$2-LEN(VLOOKUP(A581,SOURCE!B:S,15,0))&gt;=0,REPT(" ",lookups!$N$2-LEN(VLOOKUP(A581,SOURCE!B:S,15,0))),"")&amp;
TEXT(A581,"???0")&amp;IF(VLOOKUP(A581,SOURCE!B:S,16,0)="","","   "&amp;VLOOKUP(A581,SOURCE!B:S,16,0)
))))
)</f>
        <v>#define ITM_H                        557</v>
      </c>
    </row>
    <row r="582" spans="1:4">
      <c r="A582">
        <f t="shared" si="11"/>
        <v>558</v>
      </c>
      <c r="B582" t="str">
        <f>VLOOKUP(A582,SOURCE!B:S,15,0)</f>
        <v>ITM_I</v>
      </c>
      <c r="C582">
        <f>IF(
ISNUMBER(INDEX(SOURCE!B:B,MATCH(A582,SOURCE!B:B,0)+1)),
  VALUE(INDEX(SOURCE!B:B,MATCH(A582,SOURCE!B:B,0)+1)),
  "")</f>
        <v>559</v>
      </c>
      <c r="D582" s="5" t="str">
        <f>IF(A582&lt;&gt;INT(A582),B582,
IF(A582&lt;0,VLOOKUP(A582,lookups!A$1:B$25,2,0),
IF(ISNA(B582),"",
IF(OR(ISBLANK(A582),ISNA(B582),B582=0),
"",
"#define "&amp;
VLOOKUP(A582,SOURCE!B:S,15,0)&amp;IF(lookups!$N$2-LEN(VLOOKUP(A582,SOURCE!B:S,15,0))&gt;=0,REPT(" ",lookups!$N$2-LEN(VLOOKUP(A582,SOURCE!B:S,15,0))),"")&amp;
TEXT(A582,"???0")&amp;IF(VLOOKUP(A582,SOURCE!B:S,16,0)="","","   "&amp;VLOOKUP(A582,SOURCE!B:S,16,0)
))))
)</f>
        <v>#define ITM_I                        558</v>
      </c>
    </row>
    <row r="583" spans="1:4">
      <c r="A583">
        <f t="shared" si="11"/>
        <v>559</v>
      </c>
      <c r="B583" t="str">
        <f>VLOOKUP(A583,SOURCE!B:S,15,0)</f>
        <v>ITM_J</v>
      </c>
      <c r="C583">
        <f>IF(
ISNUMBER(INDEX(SOURCE!B:B,MATCH(A583,SOURCE!B:B,0)+1)),
  VALUE(INDEX(SOURCE!B:B,MATCH(A583,SOURCE!B:B,0)+1)),
  "")</f>
        <v>560</v>
      </c>
      <c r="D583" s="5" t="str">
        <f>IF(A583&lt;&gt;INT(A583),B583,
IF(A583&lt;0,VLOOKUP(A583,lookups!A$1:B$25,2,0),
IF(ISNA(B583),"",
IF(OR(ISBLANK(A583),ISNA(B583),B583=0),
"",
"#define "&amp;
VLOOKUP(A583,SOURCE!B:S,15,0)&amp;IF(lookups!$N$2-LEN(VLOOKUP(A583,SOURCE!B:S,15,0))&gt;=0,REPT(" ",lookups!$N$2-LEN(VLOOKUP(A583,SOURCE!B:S,15,0))),"")&amp;
TEXT(A583,"???0")&amp;IF(VLOOKUP(A583,SOURCE!B:S,16,0)="","","   "&amp;VLOOKUP(A583,SOURCE!B:S,16,0)
))))
)</f>
        <v>#define ITM_J                        559</v>
      </c>
    </row>
    <row r="584" spans="1:4">
      <c r="A584">
        <f t="shared" si="11"/>
        <v>560</v>
      </c>
      <c r="B584" t="str">
        <f>VLOOKUP(A584,SOURCE!B:S,15,0)</f>
        <v>ITM_K</v>
      </c>
      <c r="C584">
        <f>IF(
ISNUMBER(INDEX(SOURCE!B:B,MATCH(A584,SOURCE!B:B,0)+1)),
  VALUE(INDEX(SOURCE!B:B,MATCH(A584,SOURCE!B:B,0)+1)),
  "")</f>
        <v>561</v>
      </c>
      <c r="D584" s="5" t="str">
        <f>IF(A584&lt;&gt;INT(A584),B584,
IF(A584&lt;0,VLOOKUP(A584,lookups!A$1:B$25,2,0),
IF(ISNA(B584),"",
IF(OR(ISBLANK(A584),ISNA(B584),B584=0),
"",
"#define "&amp;
VLOOKUP(A584,SOURCE!B:S,15,0)&amp;IF(lookups!$N$2-LEN(VLOOKUP(A584,SOURCE!B:S,15,0))&gt;=0,REPT(" ",lookups!$N$2-LEN(VLOOKUP(A584,SOURCE!B:S,15,0))),"")&amp;
TEXT(A584,"???0")&amp;IF(VLOOKUP(A584,SOURCE!B:S,16,0)="","","   "&amp;VLOOKUP(A584,SOURCE!B:S,16,0)
))))
)</f>
        <v>#define ITM_K                        560</v>
      </c>
    </row>
    <row r="585" spans="1:4">
      <c r="A585">
        <f t="shared" ref="A585:A648" si="12">C584</f>
        <v>561</v>
      </c>
      <c r="B585" t="str">
        <f>VLOOKUP(A585,SOURCE!B:S,15,0)</f>
        <v>ITM_L</v>
      </c>
      <c r="C585">
        <f>IF(
ISNUMBER(INDEX(SOURCE!B:B,MATCH(A585,SOURCE!B:B,0)+1)),
  VALUE(INDEX(SOURCE!B:B,MATCH(A585,SOURCE!B:B,0)+1)),
  "")</f>
        <v>562</v>
      </c>
      <c r="D585" s="5" t="str">
        <f>IF(A585&lt;&gt;INT(A585),B585,
IF(A585&lt;0,VLOOKUP(A585,lookups!A$1:B$25,2,0),
IF(ISNA(B585),"",
IF(OR(ISBLANK(A585),ISNA(B585),B585=0),
"",
"#define "&amp;
VLOOKUP(A585,SOURCE!B:S,15,0)&amp;IF(lookups!$N$2-LEN(VLOOKUP(A585,SOURCE!B:S,15,0))&gt;=0,REPT(" ",lookups!$N$2-LEN(VLOOKUP(A585,SOURCE!B:S,15,0))),"")&amp;
TEXT(A585,"???0")&amp;IF(VLOOKUP(A585,SOURCE!B:S,16,0)="","","   "&amp;VLOOKUP(A585,SOURCE!B:S,16,0)
))))
)</f>
        <v>#define ITM_L                        561</v>
      </c>
    </row>
    <row r="586" spans="1:4">
      <c r="A586">
        <f t="shared" si="12"/>
        <v>562</v>
      </c>
      <c r="B586" t="str">
        <f>VLOOKUP(A586,SOURCE!B:S,15,0)</f>
        <v>ITM_M</v>
      </c>
      <c r="C586">
        <f>IF(
ISNUMBER(INDEX(SOURCE!B:B,MATCH(A586,SOURCE!B:B,0)+1)),
  VALUE(INDEX(SOURCE!B:B,MATCH(A586,SOURCE!B:B,0)+1)),
  "")</f>
        <v>563</v>
      </c>
      <c r="D586" s="5" t="str">
        <f>IF(A586&lt;&gt;INT(A586),B586,
IF(A586&lt;0,VLOOKUP(A586,lookups!A$1:B$25,2,0),
IF(ISNA(B586),"",
IF(OR(ISBLANK(A586),ISNA(B586),B586=0),
"",
"#define "&amp;
VLOOKUP(A586,SOURCE!B:S,15,0)&amp;IF(lookups!$N$2-LEN(VLOOKUP(A586,SOURCE!B:S,15,0))&gt;=0,REPT(" ",lookups!$N$2-LEN(VLOOKUP(A586,SOURCE!B:S,15,0))),"")&amp;
TEXT(A586,"???0")&amp;IF(VLOOKUP(A586,SOURCE!B:S,16,0)="","","   "&amp;VLOOKUP(A586,SOURCE!B:S,16,0)
))))
)</f>
        <v>#define ITM_M                        562</v>
      </c>
    </row>
    <row r="587" spans="1:4">
      <c r="A587">
        <f t="shared" si="12"/>
        <v>563</v>
      </c>
      <c r="B587" t="str">
        <f>VLOOKUP(A587,SOURCE!B:S,15,0)</f>
        <v>ITM_N</v>
      </c>
      <c r="C587">
        <f>IF(
ISNUMBER(INDEX(SOURCE!B:B,MATCH(A587,SOURCE!B:B,0)+1)),
  VALUE(INDEX(SOURCE!B:B,MATCH(A587,SOURCE!B:B,0)+1)),
  "")</f>
        <v>564</v>
      </c>
      <c r="D587" s="5" t="str">
        <f>IF(A587&lt;&gt;INT(A587),B587,
IF(A587&lt;0,VLOOKUP(A587,lookups!A$1:B$25,2,0),
IF(ISNA(B587),"",
IF(OR(ISBLANK(A587),ISNA(B587),B587=0),
"",
"#define "&amp;
VLOOKUP(A587,SOURCE!B:S,15,0)&amp;IF(lookups!$N$2-LEN(VLOOKUP(A587,SOURCE!B:S,15,0))&gt;=0,REPT(" ",lookups!$N$2-LEN(VLOOKUP(A587,SOURCE!B:S,15,0))),"")&amp;
TEXT(A587,"???0")&amp;IF(VLOOKUP(A587,SOURCE!B:S,16,0)="","","   "&amp;VLOOKUP(A587,SOURCE!B:S,16,0)
))))
)</f>
        <v>#define ITM_N                        563</v>
      </c>
    </row>
    <row r="588" spans="1:4">
      <c r="A588">
        <f t="shared" si="12"/>
        <v>564</v>
      </c>
      <c r="B588" t="str">
        <f>VLOOKUP(A588,SOURCE!B:S,15,0)</f>
        <v>ITM_O</v>
      </c>
      <c r="C588">
        <f>IF(
ISNUMBER(INDEX(SOURCE!B:B,MATCH(A588,SOURCE!B:B,0)+1)),
  VALUE(INDEX(SOURCE!B:B,MATCH(A588,SOURCE!B:B,0)+1)),
  "")</f>
        <v>565</v>
      </c>
      <c r="D588" s="5" t="str">
        <f>IF(A588&lt;&gt;INT(A588),B588,
IF(A588&lt;0,VLOOKUP(A588,lookups!A$1:B$25,2,0),
IF(ISNA(B588),"",
IF(OR(ISBLANK(A588),ISNA(B588),B588=0),
"",
"#define "&amp;
VLOOKUP(A588,SOURCE!B:S,15,0)&amp;IF(lookups!$N$2-LEN(VLOOKUP(A588,SOURCE!B:S,15,0))&gt;=0,REPT(" ",lookups!$N$2-LEN(VLOOKUP(A588,SOURCE!B:S,15,0))),"")&amp;
TEXT(A588,"???0")&amp;IF(VLOOKUP(A588,SOURCE!B:S,16,0)="","","   "&amp;VLOOKUP(A588,SOURCE!B:S,16,0)
))))
)</f>
        <v>#define ITM_O                        564</v>
      </c>
    </row>
    <row r="589" spans="1:4">
      <c r="A589">
        <f t="shared" si="12"/>
        <v>565</v>
      </c>
      <c r="B589" t="str">
        <f>VLOOKUP(A589,SOURCE!B:S,15,0)</f>
        <v>ITM_P</v>
      </c>
      <c r="C589">
        <f>IF(
ISNUMBER(INDEX(SOURCE!B:B,MATCH(A589,SOURCE!B:B,0)+1)),
  VALUE(INDEX(SOURCE!B:B,MATCH(A589,SOURCE!B:B,0)+1)),
  "")</f>
        <v>566</v>
      </c>
      <c r="D589" s="5" t="str">
        <f>IF(A589&lt;&gt;INT(A589),B589,
IF(A589&lt;0,VLOOKUP(A589,lookups!A$1:B$25,2,0),
IF(ISNA(B589),"",
IF(OR(ISBLANK(A589),ISNA(B589),B589=0),
"",
"#define "&amp;
VLOOKUP(A589,SOURCE!B:S,15,0)&amp;IF(lookups!$N$2-LEN(VLOOKUP(A589,SOURCE!B:S,15,0))&gt;=0,REPT(" ",lookups!$N$2-LEN(VLOOKUP(A589,SOURCE!B:S,15,0))),"")&amp;
TEXT(A589,"???0")&amp;IF(VLOOKUP(A589,SOURCE!B:S,16,0)="","","   "&amp;VLOOKUP(A589,SOURCE!B:S,16,0)
))))
)</f>
        <v>#define ITM_P                        565</v>
      </c>
    </row>
    <row r="590" spans="1:4">
      <c r="A590">
        <f t="shared" si="12"/>
        <v>566</v>
      </c>
      <c r="B590" t="str">
        <f>VLOOKUP(A590,SOURCE!B:S,15,0)</f>
        <v>ITM_Q</v>
      </c>
      <c r="C590">
        <f>IF(
ISNUMBER(INDEX(SOURCE!B:B,MATCH(A590,SOURCE!B:B,0)+1)),
  VALUE(INDEX(SOURCE!B:B,MATCH(A590,SOURCE!B:B,0)+1)),
  "")</f>
        <v>567</v>
      </c>
      <c r="D590" s="5" t="str">
        <f>IF(A590&lt;&gt;INT(A590),B590,
IF(A590&lt;0,VLOOKUP(A590,lookups!A$1:B$25,2,0),
IF(ISNA(B590),"",
IF(OR(ISBLANK(A590),ISNA(B590),B590=0),
"",
"#define "&amp;
VLOOKUP(A590,SOURCE!B:S,15,0)&amp;IF(lookups!$N$2-LEN(VLOOKUP(A590,SOURCE!B:S,15,0))&gt;=0,REPT(" ",lookups!$N$2-LEN(VLOOKUP(A590,SOURCE!B:S,15,0))),"")&amp;
TEXT(A590,"???0")&amp;IF(VLOOKUP(A590,SOURCE!B:S,16,0)="","","   "&amp;VLOOKUP(A590,SOURCE!B:S,16,0)
))))
)</f>
        <v>#define ITM_Q                        566</v>
      </c>
    </row>
    <row r="591" spans="1:4">
      <c r="A591">
        <f t="shared" si="12"/>
        <v>567</v>
      </c>
      <c r="B591" t="str">
        <f>VLOOKUP(A591,SOURCE!B:S,15,0)</f>
        <v>ITM_R</v>
      </c>
      <c r="C591">
        <f>IF(
ISNUMBER(INDEX(SOURCE!B:B,MATCH(A591,SOURCE!B:B,0)+1)),
  VALUE(INDEX(SOURCE!B:B,MATCH(A591,SOURCE!B:B,0)+1)),
  "")</f>
        <v>568</v>
      </c>
      <c r="D591" s="5" t="str">
        <f>IF(A591&lt;&gt;INT(A591),B591,
IF(A591&lt;0,VLOOKUP(A591,lookups!A$1:B$25,2,0),
IF(ISNA(B591),"",
IF(OR(ISBLANK(A591),ISNA(B591),B591=0),
"",
"#define "&amp;
VLOOKUP(A591,SOURCE!B:S,15,0)&amp;IF(lookups!$N$2-LEN(VLOOKUP(A591,SOURCE!B:S,15,0))&gt;=0,REPT(" ",lookups!$N$2-LEN(VLOOKUP(A591,SOURCE!B:S,15,0))),"")&amp;
TEXT(A591,"???0")&amp;IF(VLOOKUP(A591,SOURCE!B:S,16,0)="","","   "&amp;VLOOKUP(A591,SOURCE!B:S,16,0)
))))
)</f>
        <v>#define ITM_R                        567</v>
      </c>
    </row>
    <row r="592" spans="1:4">
      <c r="A592">
        <f t="shared" si="12"/>
        <v>568</v>
      </c>
      <c r="B592" t="str">
        <f>VLOOKUP(A592,SOURCE!B:S,15,0)</f>
        <v>ITM_S</v>
      </c>
      <c r="C592">
        <f>IF(
ISNUMBER(INDEX(SOURCE!B:B,MATCH(A592,SOURCE!B:B,0)+1)),
  VALUE(INDEX(SOURCE!B:B,MATCH(A592,SOURCE!B:B,0)+1)),
  "")</f>
        <v>569</v>
      </c>
      <c r="D592" s="5" t="str">
        <f>IF(A592&lt;&gt;INT(A592),B592,
IF(A592&lt;0,VLOOKUP(A592,lookups!A$1:B$25,2,0),
IF(ISNA(B592),"",
IF(OR(ISBLANK(A592),ISNA(B592),B592=0),
"",
"#define "&amp;
VLOOKUP(A592,SOURCE!B:S,15,0)&amp;IF(lookups!$N$2-LEN(VLOOKUP(A592,SOURCE!B:S,15,0))&gt;=0,REPT(" ",lookups!$N$2-LEN(VLOOKUP(A592,SOURCE!B:S,15,0))),"")&amp;
TEXT(A592,"???0")&amp;IF(VLOOKUP(A592,SOURCE!B:S,16,0)="","","   "&amp;VLOOKUP(A592,SOURCE!B:S,16,0)
))))
)</f>
        <v>#define ITM_S                        568</v>
      </c>
    </row>
    <row r="593" spans="1:4">
      <c r="A593">
        <f t="shared" si="12"/>
        <v>569</v>
      </c>
      <c r="B593" t="str">
        <f>VLOOKUP(A593,SOURCE!B:S,15,0)</f>
        <v>ITM_T</v>
      </c>
      <c r="C593">
        <f>IF(
ISNUMBER(INDEX(SOURCE!B:B,MATCH(A593,SOURCE!B:B,0)+1)),
  VALUE(INDEX(SOURCE!B:B,MATCH(A593,SOURCE!B:B,0)+1)),
  "")</f>
        <v>570</v>
      </c>
      <c r="D593" s="5" t="str">
        <f>IF(A593&lt;&gt;INT(A593),B593,
IF(A593&lt;0,VLOOKUP(A593,lookups!A$1:B$25,2,0),
IF(ISNA(B593),"",
IF(OR(ISBLANK(A593),ISNA(B593),B593=0),
"",
"#define "&amp;
VLOOKUP(A593,SOURCE!B:S,15,0)&amp;IF(lookups!$N$2-LEN(VLOOKUP(A593,SOURCE!B:S,15,0))&gt;=0,REPT(" ",lookups!$N$2-LEN(VLOOKUP(A593,SOURCE!B:S,15,0))),"")&amp;
TEXT(A593,"???0")&amp;IF(VLOOKUP(A593,SOURCE!B:S,16,0)="","","   "&amp;VLOOKUP(A593,SOURCE!B:S,16,0)
))))
)</f>
        <v>#define ITM_T                        569</v>
      </c>
    </row>
    <row r="594" spans="1:4">
      <c r="A594">
        <f t="shared" si="12"/>
        <v>570</v>
      </c>
      <c r="B594" t="str">
        <f>VLOOKUP(A594,SOURCE!B:S,15,0)</f>
        <v>ITM_U</v>
      </c>
      <c r="C594">
        <f>IF(
ISNUMBER(INDEX(SOURCE!B:B,MATCH(A594,SOURCE!B:B,0)+1)),
  VALUE(INDEX(SOURCE!B:B,MATCH(A594,SOURCE!B:B,0)+1)),
  "")</f>
        <v>571</v>
      </c>
      <c r="D594" s="5" t="str">
        <f>IF(A594&lt;&gt;INT(A594),B594,
IF(A594&lt;0,VLOOKUP(A594,lookups!A$1:B$25,2,0),
IF(ISNA(B594),"",
IF(OR(ISBLANK(A594),ISNA(B594),B594=0),
"",
"#define "&amp;
VLOOKUP(A594,SOURCE!B:S,15,0)&amp;IF(lookups!$N$2-LEN(VLOOKUP(A594,SOURCE!B:S,15,0))&gt;=0,REPT(" ",lookups!$N$2-LEN(VLOOKUP(A594,SOURCE!B:S,15,0))),"")&amp;
TEXT(A594,"???0")&amp;IF(VLOOKUP(A594,SOURCE!B:S,16,0)="","","   "&amp;VLOOKUP(A594,SOURCE!B:S,16,0)
))))
)</f>
        <v>#define ITM_U                        570</v>
      </c>
    </row>
    <row r="595" spans="1:4">
      <c r="A595">
        <f t="shared" si="12"/>
        <v>571</v>
      </c>
      <c r="B595" t="str">
        <f>VLOOKUP(A595,SOURCE!B:S,15,0)</f>
        <v>ITM_V</v>
      </c>
      <c r="C595">
        <f>IF(
ISNUMBER(INDEX(SOURCE!B:B,MATCH(A595,SOURCE!B:B,0)+1)),
  VALUE(INDEX(SOURCE!B:B,MATCH(A595,SOURCE!B:B,0)+1)),
  "")</f>
        <v>572</v>
      </c>
      <c r="D595" s="5" t="str">
        <f>IF(A595&lt;&gt;INT(A595),B595,
IF(A595&lt;0,VLOOKUP(A595,lookups!A$1:B$25,2,0),
IF(ISNA(B595),"",
IF(OR(ISBLANK(A595),ISNA(B595),B595=0),
"",
"#define "&amp;
VLOOKUP(A595,SOURCE!B:S,15,0)&amp;IF(lookups!$N$2-LEN(VLOOKUP(A595,SOURCE!B:S,15,0))&gt;=0,REPT(" ",lookups!$N$2-LEN(VLOOKUP(A595,SOURCE!B:S,15,0))),"")&amp;
TEXT(A595,"???0")&amp;IF(VLOOKUP(A595,SOURCE!B:S,16,0)="","","   "&amp;VLOOKUP(A595,SOURCE!B:S,16,0)
))))
)</f>
        <v>#define ITM_V                        571</v>
      </c>
    </row>
    <row r="596" spans="1:4">
      <c r="A596">
        <f t="shared" si="12"/>
        <v>572</v>
      </c>
      <c r="B596" t="str">
        <f>VLOOKUP(A596,SOURCE!B:S,15,0)</f>
        <v>ITM_W</v>
      </c>
      <c r="C596">
        <f>IF(
ISNUMBER(INDEX(SOURCE!B:B,MATCH(A596,SOURCE!B:B,0)+1)),
  VALUE(INDEX(SOURCE!B:B,MATCH(A596,SOURCE!B:B,0)+1)),
  "")</f>
        <v>573</v>
      </c>
      <c r="D596" s="5" t="str">
        <f>IF(A596&lt;&gt;INT(A596),B596,
IF(A596&lt;0,VLOOKUP(A596,lookups!A$1:B$25,2,0),
IF(ISNA(B596),"",
IF(OR(ISBLANK(A596),ISNA(B596),B596=0),
"",
"#define "&amp;
VLOOKUP(A596,SOURCE!B:S,15,0)&amp;IF(lookups!$N$2-LEN(VLOOKUP(A596,SOURCE!B:S,15,0))&gt;=0,REPT(" ",lookups!$N$2-LEN(VLOOKUP(A596,SOURCE!B:S,15,0))),"")&amp;
TEXT(A596,"???0")&amp;IF(VLOOKUP(A596,SOURCE!B:S,16,0)="","","   "&amp;VLOOKUP(A596,SOURCE!B:S,16,0)
))))
)</f>
        <v>#define ITM_W                        572</v>
      </c>
    </row>
    <row r="597" spans="1:4">
      <c r="A597">
        <f t="shared" si="12"/>
        <v>573</v>
      </c>
      <c r="B597" t="str">
        <f>VLOOKUP(A597,SOURCE!B:S,15,0)</f>
        <v>ITM_X</v>
      </c>
      <c r="C597">
        <f>IF(
ISNUMBER(INDEX(SOURCE!B:B,MATCH(A597,SOURCE!B:B,0)+1)),
  VALUE(INDEX(SOURCE!B:B,MATCH(A597,SOURCE!B:B,0)+1)),
  "")</f>
        <v>574</v>
      </c>
      <c r="D597" s="5" t="str">
        <f>IF(A597&lt;&gt;INT(A597),B597,
IF(A597&lt;0,VLOOKUP(A597,lookups!A$1:B$25,2,0),
IF(ISNA(B597),"",
IF(OR(ISBLANK(A597),ISNA(B597),B597=0),
"",
"#define "&amp;
VLOOKUP(A597,SOURCE!B:S,15,0)&amp;IF(lookups!$N$2-LEN(VLOOKUP(A597,SOURCE!B:S,15,0))&gt;=0,REPT(" ",lookups!$N$2-LEN(VLOOKUP(A597,SOURCE!B:S,15,0))),"")&amp;
TEXT(A597,"???0")&amp;IF(VLOOKUP(A597,SOURCE!B:S,16,0)="","","   "&amp;VLOOKUP(A597,SOURCE!B:S,16,0)
))))
)</f>
        <v>#define ITM_X                        573</v>
      </c>
    </row>
    <row r="598" spans="1:4">
      <c r="A598">
        <f t="shared" si="12"/>
        <v>574</v>
      </c>
      <c r="B598" t="str">
        <f>VLOOKUP(A598,SOURCE!B:S,15,0)</f>
        <v>ITM_Y</v>
      </c>
      <c r="C598">
        <f>IF(
ISNUMBER(INDEX(SOURCE!B:B,MATCH(A598,SOURCE!B:B,0)+1)),
  VALUE(INDEX(SOURCE!B:B,MATCH(A598,SOURCE!B:B,0)+1)),
  "")</f>
        <v>575</v>
      </c>
      <c r="D598" s="5" t="str">
        <f>IF(A598&lt;&gt;INT(A598),B598,
IF(A598&lt;0,VLOOKUP(A598,lookups!A$1:B$25,2,0),
IF(ISNA(B598),"",
IF(OR(ISBLANK(A598),ISNA(B598),B598=0),
"",
"#define "&amp;
VLOOKUP(A598,SOURCE!B:S,15,0)&amp;IF(lookups!$N$2-LEN(VLOOKUP(A598,SOURCE!B:S,15,0))&gt;=0,REPT(" ",lookups!$N$2-LEN(VLOOKUP(A598,SOURCE!B:S,15,0))),"")&amp;
TEXT(A598,"???0")&amp;IF(VLOOKUP(A598,SOURCE!B:S,16,0)="","","   "&amp;VLOOKUP(A598,SOURCE!B:S,16,0)
))))
)</f>
        <v>#define ITM_Y                        574</v>
      </c>
    </row>
    <row r="599" spans="1:4">
      <c r="A599">
        <f t="shared" si="12"/>
        <v>575</v>
      </c>
      <c r="B599" t="str">
        <f>VLOOKUP(A599,SOURCE!B:S,15,0)</f>
        <v>ITM_Z</v>
      </c>
      <c r="C599">
        <f>IF(
ISNUMBER(INDEX(SOURCE!B:B,MATCH(A599,SOURCE!B:B,0)+1)),
  VALUE(INDEX(SOURCE!B:B,MATCH(A599,SOURCE!B:B,0)+1)),
  "")</f>
        <v>576</v>
      </c>
      <c r="D599" s="5" t="str">
        <f>IF(A599&lt;&gt;INT(A599),B599,
IF(A599&lt;0,VLOOKUP(A599,lookups!A$1:B$25,2,0),
IF(ISNA(B599),"",
IF(OR(ISBLANK(A599),ISNA(B599),B599=0),
"",
"#define "&amp;
VLOOKUP(A599,SOURCE!B:S,15,0)&amp;IF(lookups!$N$2-LEN(VLOOKUP(A599,SOURCE!B:S,15,0))&gt;=0,REPT(" ",lookups!$N$2-LEN(VLOOKUP(A599,SOURCE!B:S,15,0))),"")&amp;
TEXT(A599,"???0")&amp;IF(VLOOKUP(A599,SOURCE!B:S,16,0)="","","   "&amp;VLOOKUP(A599,SOURCE!B:S,16,0)
))))
)</f>
        <v>#define ITM_Z                        575</v>
      </c>
    </row>
    <row r="600" spans="1:4">
      <c r="A600">
        <f t="shared" si="12"/>
        <v>576</v>
      </c>
      <c r="B600" t="str">
        <f>VLOOKUP(A600,SOURCE!B:S,15,0)</f>
        <v>ITM_a</v>
      </c>
      <c r="C600">
        <f>IF(
ISNUMBER(INDEX(SOURCE!B:B,MATCH(A600,SOURCE!B:B,0)+1)),
  VALUE(INDEX(SOURCE!B:B,MATCH(A600,SOURCE!B:B,0)+1)),
  "")</f>
        <v>577</v>
      </c>
      <c r="D600" s="5" t="str">
        <f>IF(A600&lt;&gt;INT(A600),B600,
IF(A600&lt;0,VLOOKUP(A600,lookups!A$1:B$25,2,0),
IF(ISNA(B600),"",
IF(OR(ISBLANK(A600),ISNA(B600),B600=0),
"",
"#define "&amp;
VLOOKUP(A600,SOURCE!B:S,15,0)&amp;IF(lookups!$N$2-LEN(VLOOKUP(A600,SOURCE!B:S,15,0))&gt;=0,REPT(" ",lookups!$N$2-LEN(VLOOKUP(A600,SOURCE!B:S,15,0))),"")&amp;
TEXT(A600,"???0")&amp;IF(VLOOKUP(A600,SOURCE!B:S,16,0)="","","   "&amp;VLOOKUP(A600,SOURCE!B:S,16,0)
))))
)</f>
        <v>#define ITM_a                        576</v>
      </c>
    </row>
    <row r="601" spans="1:4">
      <c r="A601">
        <f t="shared" si="12"/>
        <v>577</v>
      </c>
      <c r="B601" t="str">
        <f>VLOOKUP(A601,SOURCE!B:S,15,0)</f>
        <v>ITM_b</v>
      </c>
      <c r="C601">
        <f>IF(
ISNUMBER(INDEX(SOURCE!B:B,MATCH(A601,SOURCE!B:B,0)+1)),
  VALUE(INDEX(SOURCE!B:B,MATCH(A601,SOURCE!B:B,0)+1)),
  "")</f>
        <v>578</v>
      </c>
      <c r="D601" s="5" t="str">
        <f>IF(A601&lt;&gt;INT(A601),B601,
IF(A601&lt;0,VLOOKUP(A601,lookups!A$1:B$25,2,0),
IF(ISNA(B601),"",
IF(OR(ISBLANK(A601),ISNA(B601),B601=0),
"",
"#define "&amp;
VLOOKUP(A601,SOURCE!B:S,15,0)&amp;IF(lookups!$N$2-LEN(VLOOKUP(A601,SOURCE!B:S,15,0))&gt;=0,REPT(" ",lookups!$N$2-LEN(VLOOKUP(A601,SOURCE!B:S,15,0))),"")&amp;
TEXT(A601,"???0")&amp;IF(VLOOKUP(A601,SOURCE!B:S,16,0)="","","   "&amp;VLOOKUP(A601,SOURCE!B:S,16,0)
))))
)</f>
        <v>#define ITM_b                        577</v>
      </c>
    </row>
    <row r="602" spans="1:4">
      <c r="A602">
        <f t="shared" si="12"/>
        <v>578</v>
      </c>
      <c r="B602" t="str">
        <f>VLOOKUP(A602,SOURCE!B:S,15,0)</f>
        <v>ITM_c</v>
      </c>
      <c r="C602">
        <f>IF(
ISNUMBER(INDEX(SOURCE!B:B,MATCH(A602,SOURCE!B:B,0)+1)),
  VALUE(INDEX(SOURCE!B:B,MATCH(A602,SOURCE!B:B,0)+1)),
  "")</f>
        <v>579</v>
      </c>
      <c r="D602" s="5" t="str">
        <f>IF(A602&lt;&gt;INT(A602),B602,
IF(A602&lt;0,VLOOKUP(A602,lookups!A$1:B$25,2,0),
IF(ISNA(B602),"",
IF(OR(ISBLANK(A602),ISNA(B602),B602=0),
"",
"#define "&amp;
VLOOKUP(A602,SOURCE!B:S,15,0)&amp;IF(lookups!$N$2-LEN(VLOOKUP(A602,SOURCE!B:S,15,0))&gt;=0,REPT(" ",lookups!$N$2-LEN(VLOOKUP(A602,SOURCE!B:S,15,0))),"")&amp;
TEXT(A602,"???0")&amp;IF(VLOOKUP(A602,SOURCE!B:S,16,0)="","","   "&amp;VLOOKUP(A602,SOURCE!B:S,16,0)
))))
)</f>
        <v>#define ITM_c                        578</v>
      </c>
    </row>
    <row r="603" spans="1:4">
      <c r="A603">
        <f t="shared" si="12"/>
        <v>579</v>
      </c>
      <c r="B603" t="str">
        <f>VLOOKUP(A603,SOURCE!B:S,15,0)</f>
        <v>ITM_d</v>
      </c>
      <c r="C603">
        <f>IF(
ISNUMBER(INDEX(SOURCE!B:B,MATCH(A603,SOURCE!B:B,0)+1)),
  VALUE(INDEX(SOURCE!B:B,MATCH(A603,SOURCE!B:B,0)+1)),
  "")</f>
        <v>580</v>
      </c>
      <c r="D603" s="5" t="str">
        <f>IF(A603&lt;&gt;INT(A603),B603,
IF(A603&lt;0,VLOOKUP(A603,lookups!A$1:B$25,2,0),
IF(ISNA(B603),"",
IF(OR(ISBLANK(A603),ISNA(B603),B603=0),
"",
"#define "&amp;
VLOOKUP(A603,SOURCE!B:S,15,0)&amp;IF(lookups!$N$2-LEN(VLOOKUP(A603,SOURCE!B:S,15,0))&gt;=0,REPT(" ",lookups!$N$2-LEN(VLOOKUP(A603,SOURCE!B:S,15,0))),"")&amp;
TEXT(A603,"???0")&amp;IF(VLOOKUP(A603,SOURCE!B:S,16,0)="","","   "&amp;VLOOKUP(A603,SOURCE!B:S,16,0)
))))
)</f>
        <v>#define ITM_d                        579</v>
      </c>
    </row>
    <row r="604" spans="1:4">
      <c r="A604">
        <f t="shared" si="12"/>
        <v>580</v>
      </c>
      <c r="B604" t="str">
        <f>VLOOKUP(A604,SOURCE!B:S,15,0)</f>
        <v>ITM_e</v>
      </c>
      <c r="C604">
        <f>IF(
ISNUMBER(INDEX(SOURCE!B:B,MATCH(A604,SOURCE!B:B,0)+1)),
  VALUE(INDEX(SOURCE!B:B,MATCH(A604,SOURCE!B:B,0)+1)),
  "")</f>
        <v>581</v>
      </c>
      <c r="D604" s="5" t="str">
        <f>IF(A604&lt;&gt;INT(A604),B604,
IF(A604&lt;0,VLOOKUP(A604,lookups!A$1:B$25,2,0),
IF(ISNA(B604),"",
IF(OR(ISBLANK(A604),ISNA(B604),B604=0),
"",
"#define "&amp;
VLOOKUP(A604,SOURCE!B:S,15,0)&amp;IF(lookups!$N$2-LEN(VLOOKUP(A604,SOURCE!B:S,15,0))&gt;=0,REPT(" ",lookups!$N$2-LEN(VLOOKUP(A604,SOURCE!B:S,15,0))),"")&amp;
TEXT(A604,"???0")&amp;IF(VLOOKUP(A604,SOURCE!B:S,16,0)="","","   "&amp;VLOOKUP(A604,SOURCE!B:S,16,0)
))))
)</f>
        <v>#define ITM_e                        580</v>
      </c>
    </row>
    <row r="605" spans="1:4">
      <c r="A605">
        <f t="shared" si="12"/>
        <v>581</v>
      </c>
      <c r="B605" t="str">
        <f>VLOOKUP(A605,SOURCE!B:S,15,0)</f>
        <v>ITM_f</v>
      </c>
      <c r="C605">
        <f>IF(
ISNUMBER(INDEX(SOURCE!B:B,MATCH(A605,SOURCE!B:B,0)+1)),
  VALUE(INDEX(SOURCE!B:B,MATCH(A605,SOURCE!B:B,0)+1)),
  "")</f>
        <v>582</v>
      </c>
      <c r="D605" s="5" t="str">
        <f>IF(A605&lt;&gt;INT(A605),B605,
IF(A605&lt;0,VLOOKUP(A605,lookups!A$1:B$25,2,0),
IF(ISNA(B605),"",
IF(OR(ISBLANK(A605),ISNA(B605),B605=0),
"",
"#define "&amp;
VLOOKUP(A605,SOURCE!B:S,15,0)&amp;IF(lookups!$N$2-LEN(VLOOKUP(A605,SOURCE!B:S,15,0))&gt;=0,REPT(" ",lookups!$N$2-LEN(VLOOKUP(A605,SOURCE!B:S,15,0))),"")&amp;
TEXT(A605,"???0")&amp;IF(VLOOKUP(A605,SOURCE!B:S,16,0)="","","   "&amp;VLOOKUP(A605,SOURCE!B:S,16,0)
))))
)</f>
        <v>#define ITM_f                        581</v>
      </c>
    </row>
    <row r="606" spans="1:4">
      <c r="A606">
        <f t="shared" si="12"/>
        <v>582</v>
      </c>
      <c r="B606" t="str">
        <f>VLOOKUP(A606,SOURCE!B:S,15,0)</f>
        <v>ITM_g</v>
      </c>
      <c r="C606">
        <f>IF(
ISNUMBER(INDEX(SOURCE!B:B,MATCH(A606,SOURCE!B:B,0)+1)),
  VALUE(INDEX(SOURCE!B:B,MATCH(A606,SOURCE!B:B,0)+1)),
  "")</f>
        <v>583</v>
      </c>
      <c r="D606" s="5" t="str">
        <f>IF(A606&lt;&gt;INT(A606),B606,
IF(A606&lt;0,VLOOKUP(A606,lookups!A$1:B$25,2,0),
IF(ISNA(B606),"",
IF(OR(ISBLANK(A606),ISNA(B606),B606=0),
"",
"#define "&amp;
VLOOKUP(A606,SOURCE!B:S,15,0)&amp;IF(lookups!$N$2-LEN(VLOOKUP(A606,SOURCE!B:S,15,0))&gt;=0,REPT(" ",lookups!$N$2-LEN(VLOOKUP(A606,SOURCE!B:S,15,0))),"")&amp;
TEXT(A606,"???0")&amp;IF(VLOOKUP(A606,SOURCE!B:S,16,0)="","","   "&amp;VLOOKUP(A606,SOURCE!B:S,16,0)
))))
)</f>
        <v>#define ITM_g                        582</v>
      </c>
    </row>
    <row r="607" spans="1:4">
      <c r="A607">
        <f t="shared" si="12"/>
        <v>583</v>
      </c>
      <c r="B607" t="str">
        <f>VLOOKUP(A607,SOURCE!B:S,15,0)</f>
        <v>ITM_h</v>
      </c>
      <c r="C607">
        <f>IF(
ISNUMBER(INDEX(SOURCE!B:B,MATCH(A607,SOURCE!B:B,0)+1)),
  VALUE(INDEX(SOURCE!B:B,MATCH(A607,SOURCE!B:B,0)+1)),
  "")</f>
        <v>584</v>
      </c>
      <c r="D607" s="5" t="str">
        <f>IF(A607&lt;&gt;INT(A607),B607,
IF(A607&lt;0,VLOOKUP(A607,lookups!A$1:B$25,2,0),
IF(ISNA(B607),"",
IF(OR(ISBLANK(A607),ISNA(B607),B607=0),
"",
"#define "&amp;
VLOOKUP(A607,SOURCE!B:S,15,0)&amp;IF(lookups!$N$2-LEN(VLOOKUP(A607,SOURCE!B:S,15,0))&gt;=0,REPT(" ",lookups!$N$2-LEN(VLOOKUP(A607,SOURCE!B:S,15,0))),"")&amp;
TEXT(A607,"???0")&amp;IF(VLOOKUP(A607,SOURCE!B:S,16,0)="","","   "&amp;VLOOKUP(A607,SOURCE!B:S,16,0)
))))
)</f>
        <v>#define ITM_h                        583</v>
      </c>
    </row>
    <row r="608" spans="1:4">
      <c r="A608">
        <f t="shared" si="12"/>
        <v>584</v>
      </c>
      <c r="B608" t="str">
        <f>VLOOKUP(A608,SOURCE!B:S,15,0)</f>
        <v>ITM_i</v>
      </c>
      <c r="C608">
        <f>IF(
ISNUMBER(INDEX(SOURCE!B:B,MATCH(A608,SOURCE!B:B,0)+1)),
  VALUE(INDEX(SOURCE!B:B,MATCH(A608,SOURCE!B:B,0)+1)),
  "")</f>
        <v>585</v>
      </c>
      <c r="D608" s="5" t="str">
        <f>IF(A608&lt;&gt;INT(A608),B608,
IF(A608&lt;0,VLOOKUP(A608,lookups!A$1:B$25,2,0),
IF(ISNA(B608),"",
IF(OR(ISBLANK(A608),ISNA(B608),B608=0),
"",
"#define "&amp;
VLOOKUP(A608,SOURCE!B:S,15,0)&amp;IF(lookups!$N$2-LEN(VLOOKUP(A608,SOURCE!B:S,15,0))&gt;=0,REPT(" ",lookups!$N$2-LEN(VLOOKUP(A608,SOURCE!B:S,15,0))),"")&amp;
TEXT(A608,"???0")&amp;IF(VLOOKUP(A608,SOURCE!B:S,16,0)="","","   "&amp;VLOOKUP(A608,SOURCE!B:S,16,0)
))))
)</f>
        <v>#define ITM_i                        584</v>
      </c>
    </row>
    <row r="609" spans="1:4">
      <c r="A609">
        <f t="shared" si="12"/>
        <v>585</v>
      </c>
      <c r="B609" t="str">
        <f>VLOOKUP(A609,SOURCE!B:S,15,0)</f>
        <v>ITM_j</v>
      </c>
      <c r="C609">
        <f>IF(
ISNUMBER(INDEX(SOURCE!B:B,MATCH(A609,SOURCE!B:B,0)+1)),
  VALUE(INDEX(SOURCE!B:B,MATCH(A609,SOURCE!B:B,0)+1)),
  "")</f>
        <v>586</v>
      </c>
      <c r="D609" s="5" t="str">
        <f>IF(A609&lt;&gt;INT(A609),B609,
IF(A609&lt;0,VLOOKUP(A609,lookups!A$1:B$25,2,0),
IF(ISNA(B609),"",
IF(OR(ISBLANK(A609),ISNA(B609),B609=0),
"",
"#define "&amp;
VLOOKUP(A609,SOURCE!B:S,15,0)&amp;IF(lookups!$N$2-LEN(VLOOKUP(A609,SOURCE!B:S,15,0))&gt;=0,REPT(" ",lookups!$N$2-LEN(VLOOKUP(A609,SOURCE!B:S,15,0))),"")&amp;
TEXT(A609,"???0")&amp;IF(VLOOKUP(A609,SOURCE!B:S,16,0)="","","   "&amp;VLOOKUP(A609,SOURCE!B:S,16,0)
))))
)</f>
        <v>#define ITM_j                        585</v>
      </c>
    </row>
    <row r="610" spans="1:4">
      <c r="A610">
        <f t="shared" si="12"/>
        <v>586</v>
      </c>
      <c r="B610" t="str">
        <f>VLOOKUP(A610,SOURCE!B:S,15,0)</f>
        <v>ITM_k</v>
      </c>
      <c r="C610">
        <f>IF(
ISNUMBER(INDEX(SOURCE!B:B,MATCH(A610,SOURCE!B:B,0)+1)),
  VALUE(INDEX(SOURCE!B:B,MATCH(A610,SOURCE!B:B,0)+1)),
  "")</f>
        <v>587</v>
      </c>
      <c r="D610" s="5" t="str">
        <f>IF(A610&lt;&gt;INT(A610),B610,
IF(A610&lt;0,VLOOKUP(A610,lookups!A$1:B$25,2,0),
IF(ISNA(B610),"",
IF(OR(ISBLANK(A610),ISNA(B610),B610=0),
"",
"#define "&amp;
VLOOKUP(A610,SOURCE!B:S,15,0)&amp;IF(lookups!$N$2-LEN(VLOOKUP(A610,SOURCE!B:S,15,0))&gt;=0,REPT(" ",lookups!$N$2-LEN(VLOOKUP(A610,SOURCE!B:S,15,0))),"")&amp;
TEXT(A610,"???0")&amp;IF(VLOOKUP(A610,SOURCE!B:S,16,0)="","","   "&amp;VLOOKUP(A610,SOURCE!B:S,16,0)
))))
)</f>
        <v>#define ITM_k                        586</v>
      </c>
    </row>
    <row r="611" spans="1:4">
      <c r="A611">
        <f t="shared" si="12"/>
        <v>587</v>
      </c>
      <c r="B611" t="str">
        <f>VLOOKUP(A611,SOURCE!B:S,15,0)</f>
        <v>ITM_l</v>
      </c>
      <c r="C611">
        <f>IF(
ISNUMBER(INDEX(SOURCE!B:B,MATCH(A611,SOURCE!B:B,0)+1)),
  VALUE(INDEX(SOURCE!B:B,MATCH(A611,SOURCE!B:B,0)+1)),
  "")</f>
        <v>588</v>
      </c>
      <c r="D611" s="5" t="str">
        <f>IF(A611&lt;&gt;INT(A611),B611,
IF(A611&lt;0,VLOOKUP(A611,lookups!A$1:B$25,2,0),
IF(ISNA(B611),"",
IF(OR(ISBLANK(A611),ISNA(B611),B611=0),
"",
"#define "&amp;
VLOOKUP(A611,SOURCE!B:S,15,0)&amp;IF(lookups!$N$2-LEN(VLOOKUP(A611,SOURCE!B:S,15,0))&gt;=0,REPT(" ",lookups!$N$2-LEN(VLOOKUP(A611,SOURCE!B:S,15,0))),"")&amp;
TEXT(A611,"???0")&amp;IF(VLOOKUP(A611,SOURCE!B:S,16,0)="","","   "&amp;VLOOKUP(A611,SOURCE!B:S,16,0)
))))
)</f>
        <v>#define ITM_l                        587</v>
      </c>
    </row>
    <row r="612" spans="1:4">
      <c r="A612">
        <f t="shared" si="12"/>
        <v>588</v>
      </c>
      <c r="B612" t="str">
        <f>VLOOKUP(A612,SOURCE!B:S,15,0)</f>
        <v>ITM_m</v>
      </c>
      <c r="C612">
        <f>IF(
ISNUMBER(INDEX(SOURCE!B:B,MATCH(A612,SOURCE!B:B,0)+1)),
  VALUE(INDEX(SOURCE!B:B,MATCH(A612,SOURCE!B:B,0)+1)),
  "")</f>
        <v>589</v>
      </c>
      <c r="D612" s="5" t="str">
        <f>IF(A612&lt;&gt;INT(A612),B612,
IF(A612&lt;0,VLOOKUP(A612,lookups!A$1:B$25,2,0),
IF(ISNA(B612),"",
IF(OR(ISBLANK(A612),ISNA(B612),B612=0),
"",
"#define "&amp;
VLOOKUP(A612,SOURCE!B:S,15,0)&amp;IF(lookups!$N$2-LEN(VLOOKUP(A612,SOURCE!B:S,15,0))&gt;=0,REPT(" ",lookups!$N$2-LEN(VLOOKUP(A612,SOURCE!B:S,15,0))),"")&amp;
TEXT(A612,"???0")&amp;IF(VLOOKUP(A612,SOURCE!B:S,16,0)="","","   "&amp;VLOOKUP(A612,SOURCE!B:S,16,0)
))))
)</f>
        <v>#define ITM_m                        588</v>
      </c>
    </row>
    <row r="613" spans="1:4">
      <c r="A613">
        <f t="shared" si="12"/>
        <v>589</v>
      </c>
      <c r="B613" t="str">
        <f>VLOOKUP(A613,SOURCE!B:S,15,0)</f>
        <v>ITM_n</v>
      </c>
      <c r="C613">
        <f>IF(
ISNUMBER(INDEX(SOURCE!B:B,MATCH(A613,SOURCE!B:B,0)+1)),
  VALUE(INDEX(SOURCE!B:B,MATCH(A613,SOURCE!B:B,0)+1)),
  "")</f>
        <v>590</v>
      </c>
      <c r="D613" s="5" t="str">
        <f>IF(A613&lt;&gt;INT(A613),B613,
IF(A613&lt;0,VLOOKUP(A613,lookups!A$1:B$25,2,0),
IF(ISNA(B613),"",
IF(OR(ISBLANK(A613),ISNA(B613),B613=0),
"",
"#define "&amp;
VLOOKUP(A613,SOURCE!B:S,15,0)&amp;IF(lookups!$N$2-LEN(VLOOKUP(A613,SOURCE!B:S,15,0))&gt;=0,REPT(" ",lookups!$N$2-LEN(VLOOKUP(A613,SOURCE!B:S,15,0))),"")&amp;
TEXT(A613,"???0")&amp;IF(VLOOKUP(A613,SOURCE!B:S,16,0)="","","   "&amp;VLOOKUP(A613,SOURCE!B:S,16,0)
))))
)</f>
        <v>#define ITM_n                        589</v>
      </c>
    </row>
    <row r="614" spans="1:4">
      <c r="A614">
        <f t="shared" si="12"/>
        <v>590</v>
      </c>
      <c r="B614" t="str">
        <f>VLOOKUP(A614,SOURCE!B:S,15,0)</f>
        <v>ITM_o</v>
      </c>
      <c r="C614">
        <f>IF(
ISNUMBER(INDEX(SOURCE!B:B,MATCH(A614,SOURCE!B:B,0)+1)),
  VALUE(INDEX(SOURCE!B:B,MATCH(A614,SOURCE!B:B,0)+1)),
  "")</f>
        <v>591</v>
      </c>
      <c r="D614" s="5" t="str">
        <f>IF(A614&lt;&gt;INT(A614),B614,
IF(A614&lt;0,VLOOKUP(A614,lookups!A$1:B$25,2,0),
IF(ISNA(B614),"",
IF(OR(ISBLANK(A614),ISNA(B614),B614=0),
"",
"#define "&amp;
VLOOKUP(A614,SOURCE!B:S,15,0)&amp;IF(lookups!$N$2-LEN(VLOOKUP(A614,SOURCE!B:S,15,0))&gt;=0,REPT(" ",lookups!$N$2-LEN(VLOOKUP(A614,SOURCE!B:S,15,0))),"")&amp;
TEXT(A614,"???0")&amp;IF(VLOOKUP(A614,SOURCE!B:S,16,0)="","","   "&amp;VLOOKUP(A614,SOURCE!B:S,16,0)
))))
)</f>
        <v>#define ITM_o                        590</v>
      </c>
    </row>
    <row r="615" spans="1:4">
      <c r="A615">
        <f t="shared" si="12"/>
        <v>591</v>
      </c>
      <c r="B615" t="str">
        <f>VLOOKUP(A615,SOURCE!B:S,15,0)</f>
        <v>ITM_p</v>
      </c>
      <c r="C615">
        <f>IF(
ISNUMBER(INDEX(SOURCE!B:B,MATCH(A615,SOURCE!B:B,0)+1)),
  VALUE(INDEX(SOURCE!B:B,MATCH(A615,SOURCE!B:B,0)+1)),
  "")</f>
        <v>592</v>
      </c>
      <c r="D615" s="5" t="str">
        <f>IF(A615&lt;&gt;INT(A615),B615,
IF(A615&lt;0,VLOOKUP(A615,lookups!A$1:B$25,2,0),
IF(ISNA(B615),"",
IF(OR(ISBLANK(A615),ISNA(B615),B615=0),
"",
"#define "&amp;
VLOOKUP(A615,SOURCE!B:S,15,0)&amp;IF(lookups!$N$2-LEN(VLOOKUP(A615,SOURCE!B:S,15,0))&gt;=0,REPT(" ",lookups!$N$2-LEN(VLOOKUP(A615,SOURCE!B:S,15,0))),"")&amp;
TEXT(A615,"???0")&amp;IF(VLOOKUP(A615,SOURCE!B:S,16,0)="","","   "&amp;VLOOKUP(A615,SOURCE!B:S,16,0)
))))
)</f>
        <v>#define ITM_p                        591</v>
      </c>
    </row>
    <row r="616" spans="1:4">
      <c r="A616">
        <f t="shared" si="12"/>
        <v>592</v>
      </c>
      <c r="B616" t="str">
        <f>VLOOKUP(A616,SOURCE!B:S,15,0)</f>
        <v>ITM_q</v>
      </c>
      <c r="C616">
        <f>IF(
ISNUMBER(INDEX(SOURCE!B:B,MATCH(A616,SOURCE!B:B,0)+1)),
  VALUE(INDEX(SOURCE!B:B,MATCH(A616,SOURCE!B:B,0)+1)),
  "")</f>
        <v>593</v>
      </c>
      <c r="D616" s="5" t="str">
        <f>IF(A616&lt;&gt;INT(A616),B616,
IF(A616&lt;0,VLOOKUP(A616,lookups!A$1:B$25,2,0),
IF(ISNA(B616),"",
IF(OR(ISBLANK(A616),ISNA(B616),B616=0),
"",
"#define "&amp;
VLOOKUP(A616,SOURCE!B:S,15,0)&amp;IF(lookups!$N$2-LEN(VLOOKUP(A616,SOURCE!B:S,15,0))&gt;=0,REPT(" ",lookups!$N$2-LEN(VLOOKUP(A616,SOURCE!B:S,15,0))),"")&amp;
TEXT(A616,"???0")&amp;IF(VLOOKUP(A616,SOURCE!B:S,16,0)="","","   "&amp;VLOOKUP(A616,SOURCE!B:S,16,0)
))))
)</f>
        <v>#define ITM_q                        592</v>
      </c>
    </row>
    <row r="617" spans="1:4">
      <c r="A617">
        <f t="shared" si="12"/>
        <v>593</v>
      </c>
      <c r="B617" t="str">
        <f>VLOOKUP(A617,SOURCE!B:S,15,0)</f>
        <v>ITM_r</v>
      </c>
      <c r="C617">
        <f>IF(
ISNUMBER(INDEX(SOURCE!B:B,MATCH(A617,SOURCE!B:B,0)+1)),
  VALUE(INDEX(SOURCE!B:B,MATCH(A617,SOURCE!B:B,0)+1)),
  "")</f>
        <v>594</v>
      </c>
      <c r="D617" s="5" t="str">
        <f>IF(A617&lt;&gt;INT(A617),B617,
IF(A617&lt;0,VLOOKUP(A617,lookups!A$1:B$25,2,0),
IF(ISNA(B617),"",
IF(OR(ISBLANK(A617),ISNA(B617),B617=0),
"",
"#define "&amp;
VLOOKUP(A617,SOURCE!B:S,15,0)&amp;IF(lookups!$N$2-LEN(VLOOKUP(A617,SOURCE!B:S,15,0))&gt;=0,REPT(" ",lookups!$N$2-LEN(VLOOKUP(A617,SOURCE!B:S,15,0))),"")&amp;
TEXT(A617,"???0")&amp;IF(VLOOKUP(A617,SOURCE!B:S,16,0)="","","   "&amp;VLOOKUP(A617,SOURCE!B:S,16,0)
))))
)</f>
        <v>#define ITM_r                        593</v>
      </c>
    </row>
    <row r="618" spans="1:4">
      <c r="A618">
        <f t="shared" si="12"/>
        <v>594</v>
      </c>
      <c r="B618" t="str">
        <f>VLOOKUP(A618,SOURCE!B:S,15,0)</f>
        <v>ITM_s</v>
      </c>
      <c r="C618">
        <f>IF(
ISNUMBER(INDEX(SOURCE!B:B,MATCH(A618,SOURCE!B:B,0)+1)),
  VALUE(INDEX(SOURCE!B:B,MATCH(A618,SOURCE!B:B,0)+1)),
  "")</f>
        <v>595</v>
      </c>
      <c r="D618" s="5" t="str">
        <f>IF(A618&lt;&gt;INT(A618),B618,
IF(A618&lt;0,VLOOKUP(A618,lookups!A$1:B$25,2,0),
IF(ISNA(B618),"",
IF(OR(ISBLANK(A618),ISNA(B618),B618=0),
"",
"#define "&amp;
VLOOKUP(A618,SOURCE!B:S,15,0)&amp;IF(lookups!$N$2-LEN(VLOOKUP(A618,SOURCE!B:S,15,0))&gt;=0,REPT(" ",lookups!$N$2-LEN(VLOOKUP(A618,SOURCE!B:S,15,0))),"")&amp;
TEXT(A618,"???0")&amp;IF(VLOOKUP(A618,SOURCE!B:S,16,0)="","","   "&amp;VLOOKUP(A618,SOURCE!B:S,16,0)
))))
)</f>
        <v>#define ITM_s                        594</v>
      </c>
    </row>
    <row r="619" spans="1:4">
      <c r="A619">
        <f t="shared" si="12"/>
        <v>595</v>
      </c>
      <c r="B619" t="str">
        <f>VLOOKUP(A619,SOURCE!B:S,15,0)</f>
        <v>ITM_t</v>
      </c>
      <c r="C619">
        <f>IF(
ISNUMBER(INDEX(SOURCE!B:B,MATCH(A619,SOURCE!B:B,0)+1)),
  VALUE(INDEX(SOURCE!B:B,MATCH(A619,SOURCE!B:B,0)+1)),
  "")</f>
        <v>596</v>
      </c>
      <c r="D619" s="5" t="str">
        <f>IF(A619&lt;&gt;INT(A619),B619,
IF(A619&lt;0,VLOOKUP(A619,lookups!A$1:B$25,2,0),
IF(ISNA(B619),"",
IF(OR(ISBLANK(A619),ISNA(B619),B619=0),
"",
"#define "&amp;
VLOOKUP(A619,SOURCE!B:S,15,0)&amp;IF(lookups!$N$2-LEN(VLOOKUP(A619,SOURCE!B:S,15,0))&gt;=0,REPT(" ",lookups!$N$2-LEN(VLOOKUP(A619,SOURCE!B:S,15,0))),"")&amp;
TEXT(A619,"???0")&amp;IF(VLOOKUP(A619,SOURCE!B:S,16,0)="","","   "&amp;VLOOKUP(A619,SOURCE!B:S,16,0)
))))
)</f>
        <v>#define ITM_t                        595</v>
      </c>
    </row>
    <row r="620" spans="1:4">
      <c r="A620">
        <f t="shared" si="12"/>
        <v>596</v>
      </c>
      <c r="B620" t="str">
        <f>VLOOKUP(A620,SOURCE!B:S,15,0)</f>
        <v>ITM_u</v>
      </c>
      <c r="C620">
        <f>IF(
ISNUMBER(INDEX(SOURCE!B:B,MATCH(A620,SOURCE!B:B,0)+1)),
  VALUE(INDEX(SOURCE!B:B,MATCH(A620,SOURCE!B:B,0)+1)),
  "")</f>
        <v>597</v>
      </c>
      <c r="D620" s="5" t="str">
        <f>IF(A620&lt;&gt;INT(A620),B620,
IF(A620&lt;0,VLOOKUP(A620,lookups!A$1:B$25,2,0),
IF(ISNA(B620),"",
IF(OR(ISBLANK(A620),ISNA(B620),B620=0),
"",
"#define "&amp;
VLOOKUP(A620,SOURCE!B:S,15,0)&amp;IF(lookups!$N$2-LEN(VLOOKUP(A620,SOURCE!B:S,15,0))&gt;=0,REPT(" ",lookups!$N$2-LEN(VLOOKUP(A620,SOURCE!B:S,15,0))),"")&amp;
TEXT(A620,"???0")&amp;IF(VLOOKUP(A620,SOURCE!B:S,16,0)="","","   "&amp;VLOOKUP(A620,SOURCE!B:S,16,0)
))))
)</f>
        <v>#define ITM_u                        596</v>
      </c>
    </row>
    <row r="621" spans="1:4">
      <c r="A621">
        <f t="shared" si="12"/>
        <v>597</v>
      </c>
      <c r="B621" t="str">
        <f>VLOOKUP(A621,SOURCE!B:S,15,0)</f>
        <v>ITM_v</v>
      </c>
      <c r="C621">
        <f>IF(
ISNUMBER(INDEX(SOURCE!B:B,MATCH(A621,SOURCE!B:B,0)+1)),
  VALUE(INDEX(SOURCE!B:B,MATCH(A621,SOURCE!B:B,0)+1)),
  "")</f>
        <v>598</v>
      </c>
      <c r="D621" s="5" t="str">
        <f>IF(A621&lt;&gt;INT(A621),B621,
IF(A621&lt;0,VLOOKUP(A621,lookups!A$1:B$25,2,0),
IF(ISNA(B621),"",
IF(OR(ISBLANK(A621),ISNA(B621),B621=0),
"",
"#define "&amp;
VLOOKUP(A621,SOURCE!B:S,15,0)&amp;IF(lookups!$N$2-LEN(VLOOKUP(A621,SOURCE!B:S,15,0))&gt;=0,REPT(" ",lookups!$N$2-LEN(VLOOKUP(A621,SOURCE!B:S,15,0))),"")&amp;
TEXT(A621,"???0")&amp;IF(VLOOKUP(A621,SOURCE!B:S,16,0)="","","   "&amp;VLOOKUP(A621,SOURCE!B:S,16,0)
))))
)</f>
        <v>#define ITM_v                        597</v>
      </c>
    </row>
    <row r="622" spans="1:4">
      <c r="A622">
        <f t="shared" si="12"/>
        <v>598</v>
      </c>
      <c r="B622" t="str">
        <f>VLOOKUP(A622,SOURCE!B:S,15,0)</f>
        <v>ITM_w</v>
      </c>
      <c r="C622">
        <f>IF(
ISNUMBER(INDEX(SOURCE!B:B,MATCH(A622,SOURCE!B:B,0)+1)),
  VALUE(INDEX(SOURCE!B:B,MATCH(A622,SOURCE!B:B,0)+1)),
  "")</f>
        <v>599</v>
      </c>
      <c r="D622" s="5" t="str">
        <f>IF(A622&lt;&gt;INT(A622),B622,
IF(A622&lt;0,VLOOKUP(A622,lookups!A$1:B$25,2,0),
IF(ISNA(B622),"",
IF(OR(ISBLANK(A622),ISNA(B622),B622=0),
"",
"#define "&amp;
VLOOKUP(A622,SOURCE!B:S,15,0)&amp;IF(lookups!$N$2-LEN(VLOOKUP(A622,SOURCE!B:S,15,0))&gt;=0,REPT(" ",lookups!$N$2-LEN(VLOOKUP(A622,SOURCE!B:S,15,0))),"")&amp;
TEXT(A622,"???0")&amp;IF(VLOOKUP(A622,SOURCE!B:S,16,0)="","","   "&amp;VLOOKUP(A622,SOURCE!B:S,16,0)
))))
)</f>
        <v>#define ITM_w                        598</v>
      </c>
    </row>
    <row r="623" spans="1:4">
      <c r="A623">
        <f t="shared" si="12"/>
        <v>599</v>
      </c>
      <c r="B623" t="str">
        <f>VLOOKUP(A623,SOURCE!B:S,15,0)</f>
        <v>ITM_x</v>
      </c>
      <c r="C623">
        <f>IF(
ISNUMBER(INDEX(SOURCE!B:B,MATCH(A623,SOURCE!B:B,0)+1)),
  VALUE(INDEX(SOURCE!B:B,MATCH(A623,SOURCE!B:B,0)+1)),
  "")</f>
        <v>600</v>
      </c>
      <c r="D623" s="5" t="str">
        <f>IF(A623&lt;&gt;INT(A623),B623,
IF(A623&lt;0,VLOOKUP(A623,lookups!A$1:B$25,2,0),
IF(ISNA(B623),"",
IF(OR(ISBLANK(A623),ISNA(B623),B623=0),
"",
"#define "&amp;
VLOOKUP(A623,SOURCE!B:S,15,0)&amp;IF(lookups!$N$2-LEN(VLOOKUP(A623,SOURCE!B:S,15,0))&gt;=0,REPT(" ",lookups!$N$2-LEN(VLOOKUP(A623,SOURCE!B:S,15,0))),"")&amp;
TEXT(A623,"???0")&amp;IF(VLOOKUP(A623,SOURCE!B:S,16,0)="","","   "&amp;VLOOKUP(A623,SOURCE!B:S,16,0)
))))
)</f>
        <v>#define ITM_x                        599</v>
      </c>
    </row>
    <row r="624" spans="1:4">
      <c r="A624">
        <f t="shared" si="12"/>
        <v>600</v>
      </c>
      <c r="B624" t="str">
        <f>VLOOKUP(A624,SOURCE!B:S,15,0)</f>
        <v>ITM_y</v>
      </c>
      <c r="C624">
        <f>IF(
ISNUMBER(INDEX(SOURCE!B:B,MATCH(A624,SOURCE!B:B,0)+1)),
  VALUE(INDEX(SOURCE!B:B,MATCH(A624,SOURCE!B:B,0)+1)),
  "")</f>
        <v>601</v>
      </c>
      <c r="D624" s="5" t="str">
        <f>IF(A624&lt;&gt;INT(A624),B624,
IF(A624&lt;0,VLOOKUP(A624,lookups!A$1:B$25,2,0),
IF(ISNA(B624),"",
IF(OR(ISBLANK(A624),ISNA(B624),B624=0),
"",
"#define "&amp;
VLOOKUP(A624,SOURCE!B:S,15,0)&amp;IF(lookups!$N$2-LEN(VLOOKUP(A624,SOURCE!B:S,15,0))&gt;=0,REPT(" ",lookups!$N$2-LEN(VLOOKUP(A624,SOURCE!B:S,15,0))),"")&amp;
TEXT(A624,"???0")&amp;IF(VLOOKUP(A624,SOURCE!B:S,16,0)="","","   "&amp;VLOOKUP(A624,SOURCE!B:S,16,0)
))))
)</f>
        <v>#define ITM_y                        600</v>
      </c>
    </row>
    <row r="625" spans="1:4">
      <c r="A625">
        <f t="shared" si="12"/>
        <v>601</v>
      </c>
      <c r="B625" t="str">
        <f>VLOOKUP(A625,SOURCE!B:S,15,0)</f>
        <v>ITM_z</v>
      </c>
      <c r="C625">
        <f>IF(
ISNUMBER(INDEX(SOURCE!B:B,MATCH(A625,SOURCE!B:B,0)+1)),
  VALUE(INDEX(SOURCE!B:B,MATCH(A625,SOURCE!B:B,0)+1)),
  "")</f>
        <v>602</v>
      </c>
      <c r="D625" s="5" t="str">
        <f>IF(A625&lt;&gt;INT(A625),B625,
IF(A625&lt;0,VLOOKUP(A625,lookups!A$1:B$25,2,0),
IF(ISNA(B625),"",
IF(OR(ISBLANK(A625),ISNA(B625),B625=0),
"",
"#define "&amp;
VLOOKUP(A625,SOURCE!B:S,15,0)&amp;IF(lookups!$N$2-LEN(VLOOKUP(A625,SOURCE!B:S,15,0))&gt;=0,REPT(" ",lookups!$N$2-LEN(VLOOKUP(A625,SOURCE!B:S,15,0))),"")&amp;
TEXT(A625,"???0")&amp;IF(VLOOKUP(A625,SOURCE!B:S,16,0)="","","   "&amp;VLOOKUP(A625,SOURCE!B:S,16,0)
))))
)</f>
        <v>#define ITM_z                        601</v>
      </c>
    </row>
    <row r="626" spans="1:4">
      <c r="A626">
        <f t="shared" si="12"/>
        <v>602</v>
      </c>
      <c r="B626" t="str">
        <f>VLOOKUP(A626,SOURCE!B:S,15,0)</f>
        <v>ITM_ALPHA</v>
      </c>
      <c r="C626">
        <f>IF(
ISNUMBER(INDEX(SOURCE!B:B,MATCH(A626,SOURCE!B:B,0)+1)),
  VALUE(INDEX(SOURCE!B:B,MATCH(A626,SOURCE!B:B,0)+1)),
  "")</f>
        <v>603</v>
      </c>
      <c r="D626" s="5" t="str">
        <f>IF(A626&lt;&gt;INT(A626),B626,
IF(A626&lt;0,VLOOKUP(A626,lookups!A$1:B$25,2,0),
IF(ISNA(B626),"",
IF(OR(ISBLANK(A626),ISNA(B626),B626=0),
"",
"#define "&amp;
VLOOKUP(A626,SOURCE!B:S,15,0)&amp;IF(lookups!$N$2-LEN(VLOOKUP(A626,SOURCE!B:S,15,0))&gt;=0,REPT(" ",lookups!$N$2-LEN(VLOOKUP(A626,SOURCE!B:S,15,0))),"")&amp;
TEXT(A626,"???0")&amp;IF(VLOOKUP(A626,SOURCE!B:S,16,0)="","","   "&amp;VLOOKUP(A626,SOURCE!B:S,16,0)
))))
)</f>
        <v>#define ITM_ALPHA                    602</v>
      </c>
    </row>
    <row r="627" spans="1:4">
      <c r="A627">
        <f t="shared" si="12"/>
        <v>603</v>
      </c>
      <c r="B627" t="str">
        <f>VLOOKUP(A627,SOURCE!B:S,15,0)</f>
        <v>ITM_BETA</v>
      </c>
      <c r="C627">
        <f>IF(
ISNUMBER(INDEX(SOURCE!B:B,MATCH(A627,SOURCE!B:B,0)+1)),
  VALUE(INDEX(SOURCE!B:B,MATCH(A627,SOURCE!B:B,0)+1)),
  "")</f>
        <v>604</v>
      </c>
      <c r="D627" s="5" t="str">
        <f>IF(A627&lt;&gt;INT(A627),B627,
IF(A627&lt;0,VLOOKUP(A627,lookups!A$1:B$25,2,0),
IF(ISNA(B627),"",
IF(OR(ISBLANK(A627),ISNA(B627),B627=0),
"",
"#define "&amp;
VLOOKUP(A627,SOURCE!B:S,15,0)&amp;IF(lookups!$N$2-LEN(VLOOKUP(A627,SOURCE!B:S,15,0))&gt;=0,REPT(" ",lookups!$N$2-LEN(VLOOKUP(A627,SOURCE!B:S,15,0))),"")&amp;
TEXT(A627,"???0")&amp;IF(VLOOKUP(A627,SOURCE!B:S,16,0)="","","   "&amp;VLOOKUP(A627,SOURCE!B:S,16,0)
))))
)</f>
        <v>#define ITM_BETA                     603</v>
      </c>
    </row>
    <row r="628" spans="1:4">
      <c r="A628">
        <f t="shared" si="12"/>
        <v>604</v>
      </c>
      <c r="B628" t="str">
        <f>VLOOKUP(A628,SOURCE!B:S,15,0)</f>
        <v>ITM_GAMMA</v>
      </c>
      <c r="C628">
        <f>IF(
ISNUMBER(INDEX(SOURCE!B:B,MATCH(A628,SOURCE!B:B,0)+1)),
  VALUE(INDEX(SOURCE!B:B,MATCH(A628,SOURCE!B:B,0)+1)),
  "")</f>
        <v>605</v>
      </c>
      <c r="D628" s="5" t="str">
        <f>IF(A628&lt;&gt;INT(A628),B628,
IF(A628&lt;0,VLOOKUP(A628,lookups!A$1:B$25,2,0),
IF(ISNA(B628),"",
IF(OR(ISBLANK(A628),ISNA(B628),B628=0),
"",
"#define "&amp;
VLOOKUP(A628,SOURCE!B:S,15,0)&amp;IF(lookups!$N$2-LEN(VLOOKUP(A628,SOURCE!B:S,15,0))&gt;=0,REPT(" ",lookups!$N$2-LEN(VLOOKUP(A628,SOURCE!B:S,15,0))),"")&amp;
TEXT(A628,"???0")&amp;IF(VLOOKUP(A628,SOURCE!B:S,16,0)="","","   "&amp;VLOOKUP(A628,SOURCE!B:S,16,0)
))))
)</f>
        <v>#define ITM_GAMMA                    604</v>
      </c>
    </row>
    <row r="629" spans="1:4">
      <c r="A629">
        <f t="shared" si="12"/>
        <v>605</v>
      </c>
      <c r="B629" t="str">
        <f>VLOOKUP(A629,SOURCE!B:S,15,0)</f>
        <v>ITM_DELTA</v>
      </c>
      <c r="C629">
        <f>IF(
ISNUMBER(INDEX(SOURCE!B:B,MATCH(A629,SOURCE!B:B,0)+1)),
  VALUE(INDEX(SOURCE!B:B,MATCH(A629,SOURCE!B:B,0)+1)),
  "")</f>
        <v>606</v>
      </c>
      <c r="D629" s="5" t="str">
        <f>IF(A629&lt;&gt;INT(A629),B629,
IF(A629&lt;0,VLOOKUP(A629,lookups!A$1:B$25,2,0),
IF(ISNA(B629),"",
IF(OR(ISBLANK(A629),ISNA(B629),B629=0),
"",
"#define "&amp;
VLOOKUP(A629,SOURCE!B:S,15,0)&amp;IF(lookups!$N$2-LEN(VLOOKUP(A629,SOURCE!B:S,15,0))&gt;=0,REPT(" ",lookups!$N$2-LEN(VLOOKUP(A629,SOURCE!B:S,15,0))),"")&amp;
TEXT(A629,"???0")&amp;IF(VLOOKUP(A629,SOURCE!B:S,16,0)="","","   "&amp;VLOOKUP(A629,SOURCE!B:S,16,0)
))))
)</f>
        <v>#define ITM_DELTA                    605</v>
      </c>
    </row>
    <row r="630" spans="1:4">
      <c r="A630">
        <f t="shared" si="12"/>
        <v>606</v>
      </c>
      <c r="B630" t="str">
        <f>VLOOKUP(A630,SOURCE!B:S,15,0)</f>
        <v>ITM_EPSILON</v>
      </c>
      <c r="C630">
        <f>IF(
ISNUMBER(INDEX(SOURCE!B:B,MATCH(A630,SOURCE!B:B,0)+1)),
  VALUE(INDEX(SOURCE!B:B,MATCH(A630,SOURCE!B:B,0)+1)),
  "")</f>
        <v>607</v>
      </c>
      <c r="D630" s="5" t="str">
        <f>IF(A630&lt;&gt;INT(A630),B630,
IF(A630&lt;0,VLOOKUP(A630,lookups!A$1:B$25,2,0),
IF(ISNA(B630),"",
IF(OR(ISBLANK(A630),ISNA(B630),B630=0),
"",
"#define "&amp;
VLOOKUP(A630,SOURCE!B:S,15,0)&amp;IF(lookups!$N$2-LEN(VLOOKUP(A630,SOURCE!B:S,15,0))&gt;=0,REPT(" ",lookups!$N$2-LEN(VLOOKUP(A630,SOURCE!B:S,15,0))),"")&amp;
TEXT(A630,"???0")&amp;IF(VLOOKUP(A630,SOURCE!B:S,16,0)="","","   "&amp;VLOOKUP(A630,SOURCE!B:S,16,0)
))))
)</f>
        <v>#define ITM_EPSILON                  606</v>
      </c>
    </row>
    <row r="631" spans="1:4">
      <c r="A631">
        <f t="shared" si="12"/>
        <v>607</v>
      </c>
      <c r="B631" t="str">
        <f>VLOOKUP(A631,SOURCE!B:S,15,0)</f>
        <v>ITM_ZETA</v>
      </c>
      <c r="C631">
        <f>IF(
ISNUMBER(INDEX(SOURCE!B:B,MATCH(A631,SOURCE!B:B,0)+1)),
  VALUE(INDEX(SOURCE!B:B,MATCH(A631,SOURCE!B:B,0)+1)),
  "")</f>
        <v>608</v>
      </c>
      <c r="D631" s="5" t="str">
        <f>IF(A631&lt;&gt;INT(A631),B631,
IF(A631&lt;0,VLOOKUP(A631,lookups!A$1:B$25,2,0),
IF(ISNA(B631),"",
IF(OR(ISBLANK(A631),ISNA(B631),B631=0),
"",
"#define "&amp;
VLOOKUP(A631,SOURCE!B:S,15,0)&amp;IF(lookups!$N$2-LEN(VLOOKUP(A631,SOURCE!B:S,15,0))&gt;=0,REPT(" ",lookups!$N$2-LEN(VLOOKUP(A631,SOURCE!B:S,15,0))),"")&amp;
TEXT(A631,"???0")&amp;IF(VLOOKUP(A631,SOURCE!B:S,16,0)="","","   "&amp;VLOOKUP(A631,SOURCE!B:S,16,0)
))))
)</f>
        <v>#define ITM_ZETA                     607</v>
      </c>
    </row>
    <row r="632" spans="1:4">
      <c r="A632">
        <f t="shared" si="12"/>
        <v>608</v>
      </c>
      <c r="B632" t="str">
        <f>VLOOKUP(A632,SOURCE!B:S,15,0)</f>
        <v>ITM_ETA</v>
      </c>
      <c r="C632">
        <f>IF(
ISNUMBER(INDEX(SOURCE!B:B,MATCH(A632,SOURCE!B:B,0)+1)),
  VALUE(INDEX(SOURCE!B:B,MATCH(A632,SOURCE!B:B,0)+1)),
  "")</f>
        <v>609</v>
      </c>
      <c r="D632" s="5" t="str">
        <f>IF(A632&lt;&gt;INT(A632),B632,
IF(A632&lt;0,VLOOKUP(A632,lookups!A$1:B$25,2,0),
IF(ISNA(B632),"",
IF(OR(ISBLANK(A632),ISNA(B632),B632=0),
"",
"#define "&amp;
VLOOKUP(A632,SOURCE!B:S,15,0)&amp;IF(lookups!$N$2-LEN(VLOOKUP(A632,SOURCE!B:S,15,0))&gt;=0,REPT(" ",lookups!$N$2-LEN(VLOOKUP(A632,SOURCE!B:S,15,0))),"")&amp;
TEXT(A632,"???0")&amp;IF(VLOOKUP(A632,SOURCE!B:S,16,0)="","","   "&amp;VLOOKUP(A632,SOURCE!B:S,16,0)
))))
)</f>
        <v>#define ITM_ETA                      608</v>
      </c>
    </row>
    <row r="633" spans="1:4">
      <c r="A633">
        <f t="shared" si="12"/>
        <v>609</v>
      </c>
      <c r="B633" t="str">
        <f>VLOOKUP(A633,SOURCE!B:S,15,0)</f>
        <v>ITM_THETA</v>
      </c>
      <c r="C633">
        <f>IF(
ISNUMBER(INDEX(SOURCE!B:B,MATCH(A633,SOURCE!B:B,0)+1)),
  VALUE(INDEX(SOURCE!B:B,MATCH(A633,SOURCE!B:B,0)+1)),
  "")</f>
        <v>610</v>
      </c>
      <c r="D633" s="5" t="str">
        <f>IF(A633&lt;&gt;INT(A633),B633,
IF(A633&lt;0,VLOOKUP(A633,lookups!A$1:B$25,2,0),
IF(ISNA(B633),"",
IF(OR(ISBLANK(A633),ISNA(B633),B633=0),
"",
"#define "&amp;
VLOOKUP(A633,SOURCE!B:S,15,0)&amp;IF(lookups!$N$2-LEN(VLOOKUP(A633,SOURCE!B:S,15,0))&gt;=0,REPT(" ",lookups!$N$2-LEN(VLOOKUP(A633,SOURCE!B:S,15,0))),"")&amp;
TEXT(A633,"???0")&amp;IF(VLOOKUP(A633,SOURCE!B:S,16,0)="","","   "&amp;VLOOKUP(A633,SOURCE!B:S,16,0)
))))
)</f>
        <v>#define ITM_THETA                    609</v>
      </c>
    </row>
    <row r="634" spans="1:4">
      <c r="A634">
        <f t="shared" si="12"/>
        <v>610</v>
      </c>
      <c r="B634" t="str">
        <f>VLOOKUP(A634,SOURCE!B:S,15,0)</f>
        <v>ITM_IOTA</v>
      </c>
      <c r="C634">
        <f>IF(
ISNUMBER(INDEX(SOURCE!B:B,MATCH(A634,SOURCE!B:B,0)+1)),
  VALUE(INDEX(SOURCE!B:B,MATCH(A634,SOURCE!B:B,0)+1)),
  "")</f>
        <v>611</v>
      </c>
      <c r="D634" s="5" t="str">
        <f>IF(A634&lt;&gt;INT(A634),B634,
IF(A634&lt;0,VLOOKUP(A634,lookups!A$1:B$25,2,0),
IF(ISNA(B634),"",
IF(OR(ISBLANK(A634),ISNA(B634),B634=0),
"",
"#define "&amp;
VLOOKUP(A634,SOURCE!B:S,15,0)&amp;IF(lookups!$N$2-LEN(VLOOKUP(A634,SOURCE!B:S,15,0))&gt;=0,REPT(" ",lookups!$N$2-LEN(VLOOKUP(A634,SOURCE!B:S,15,0))),"")&amp;
TEXT(A634,"???0")&amp;IF(VLOOKUP(A634,SOURCE!B:S,16,0)="","","   "&amp;VLOOKUP(A634,SOURCE!B:S,16,0)
))))
)</f>
        <v>#define ITM_IOTA                     610</v>
      </c>
    </row>
    <row r="635" spans="1:4">
      <c r="A635">
        <f t="shared" si="12"/>
        <v>611</v>
      </c>
      <c r="B635" t="str">
        <f>VLOOKUP(A635,SOURCE!B:S,15,0)</f>
        <v>ITM_IOTA_DIALYTIKA</v>
      </c>
      <c r="C635">
        <f>IF(
ISNUMBER(INDEX(SOURCE!B:B,MATCH(A635,SOURCE!B:B,0)+1)),
  VALUE(INDEX(SOURCE!B:B,MATCH(A635,SOURCE!B:B,0)+1)),
  "")</f>
        <v>612</v>
      </c>
      <c r="D635" s="5" t="str">
        <f>IF(A635&lt;&gt;INT(A635),B635,
IF(A635&lt;0,VLOOKUP(A635,lookups!A$1:B$25,2,0),
IF(ISNA(B635),"",
IF(OR(ISBLANK(A635),ISNA(B635),B635=0),
"",
"#define "&amp;
VLOOKUP(A635,SOURCE!B:S,15,0)&amp;IF(lookups!$N$2-LEN(VLOOKUP(A635,SOURCE!B:S,15,0))&gt;=0,REPT(" ",lookups!$N$2-LEN(VLOOKUP(A635,SOURCE!B:S,15,0))),"")&amp;
TEXT(A635,"???0")&amp;IF(VLOOKUP(A635,SOURCE!B:S,16,0)="","","   "&amp;VLOOKUP(A635,SOURCE!B:S,16,0)
))))
)</f>
        <v>#define ITM_IOTA_DIALYTIKA           611</v>
      </c>
    </row>
    <row r="636" spans="1:4">
      <c r="A636">
        <f t="shared" si="12"/>
        <v>612</v>
      </c>
      <c r="B636" t="str">
        <f>VLOOKUP(A636,SOURCE!B:S,15,0)</f>
        <v>ITM_KAPPA</v>
      </c>
      <c r="C636">
        <f>IF(
ISNUMBER(INDEX(SOURCE!B:B,MATCH(A636,SOURCE!B:B,0)+1)),
  VALUE(INDEX(SOURCE!B:B,MATCH(A636,SOURCE!B:B,0)+1)),
  "")</f>
        <v>613</v>
      </c>
      <c r="D636" s="5" t="str">
        <f>IF(A636&lt;&gt;INT(A636),B636,
IF(A636&lt;0,VLOOKUP(A636,lookups!A$1:B$25,2,0),
IF(ISNA(B636),"",
IF(OR(ISBLANK(A636),ISNA(B636),B636=0),
"",
"#define "&amp;
VLOOKUP(A636,SOURCE!B:S,15,0)&amp;IF(lookups!$N$2-LEN(VLOOKUP(A636,SOURCE!B:S,15,0))&gt;=0,REPT(" ",lookups!$N$2-LEN(VLOOKUP(A636,SOURCE!B:S,15,0))),"")&amp;
TEXT(A636,"???0")&amp;IF(VLOOKUP(A636,SOURCE!B:S,16,0)="","","   "&amp;VLOOKUP(A636,SOURCE!B:S,16,0)
))))
)</f>
        <v>#define ITM_KAPPA                    612</v>
      </c>
    </row>
    <row r="637" spans="1:4">
      <c r="A637">
        <f t="shared" si="12"/>
        <v>613</v>
      </c>
      <c r="B637" t="str">
        <f>VLOOKUP(A637,SOURCE!B:S,15,0)</f>
        <v>ITM_LAMBDA</v>
      </c>
      <c r="C637">
        <f>IF(
ISNUMBER(INDEX(SOURCE!B:B,MATCH(A637,SOURCE!B:B,0)+1)),
  VALUE(INDEX(SOURCE!B:B,MATCH(A637,SOURCE!B:B,0)+1)),
  "")</f>
        <v>614</v>
      </c>
      <c r="D637" s="5" t="str">
        <f>IF(A637&lt;&gt;INT(A637),B637,
IF(A637&lt;0,VLOOKUP(A637,lookups!A$1:B$25,2,0),
IF(ISNA(B637),"",
IF(OR(ISBLANK(A637),ISNA(B637),B637=0),
"",
"#define "&amp;
VLOOKUP(A637,SOURCE!B:S,15,0)&amp;IF(lookups!$N$2-LEN(VLOOKUP(A637,SOURCE!B:S,15,0))&gt;=0,REPT(" ",lookups!$N$2-LEN(VLOOKUP(A637,SOURCE!B:S,15,0))),"")&amp;
TEXT(A637,"???0")&amp;IF(VLOOKUP(A637,SOURCE!B:S,16,0)="","","   "&amp;VLOOKUP(A637,SOURCE!B:S,16,0)
))))
)</f>
        <v>#define ITM_LAMBDA                   613</v>
      </c>
    </row>
    <row r="638" spans="1:4">
      <c r="A638">
        <f t="shared" si="12"/>
        <v>614</v>
      </c>
      <c r="B638" t="str">
        <f>VLOOKUP(A638,SOURCE!B:S,15,0)</f>
        <v>ITM_MU</v>
      </c>
      <c r="C638">
        <f>IF(
ISNUMBER(INDEX(SOURCE!B:B,MATCH(A638,SOURCE!B:B,0)+1)),
  VALUE(INDEX(SOURCE!B:B,MATCH(A638,SOURCE!B:B,0)+1)),
  "")</f>
        <v>615</v>
      </c>
      <c r="D638" s="5" t="str">
        <f>IF(A638&lt;&gt;INT(A638),B638,
IF(A638&lt;0,VLOOKUP(A638,lookups!A$1:B$25,2,0),
IF(ISNA(B638),"",
IF(OR(ISBLANK(A638),ISNA(B638),B638=0),
"",
"#define "&amp;
VLOOKUP(A638,SOURCE!B:S,15,0)&amp;IF(lookups!$N$2-LEN(VLOOKUP(A638,SOURCE!B:S,15,0))&gt;=0,REPT(" ",lookups!$N$2-LEN(VLOOKUP(A638,SOURCE!B:S,15,0))),"")&amp;
TEXT(A638,"???0")&amp;IF(VLOOKUP(A638,SOURCE!B:S,16,0)="","","   "&amp;VLOOKUP(A638,SOURCE!B:S,16,0)
))))
)</f>
        <v>#define ITM_MU                       614</v>
      </c>
    </row>
    <row r="639" spans="1:4">
      <c r="A639">
        <f t="shared" si="12"/>
        <v>615</v>
      </c>
      <c r="B639" t="str">
        <f>VLOOKUP(A639,SOURCE!B:S,15,0)</f>
        <v>ITM_NU</v>
      </c>
      <c r="C639">
        <f>IF(
ISNUMBER(INDEX(SOURCE!B:B,MATCH(A639,SOURCE!B:B,0)+1)),
  VALUE(INDEX(SOURCE!B:B,MATCH(A639,SOURCE!B:B,0)+1)),
  "")</f>
        <v>616</v>
      </c>
      <c r="D639" s="5" t="str">
        <f>IF(A639&lt;&gt;INT(A639),B639,
IF(A639&lt;0,VLOOKUP(A639,lookups!A$1:B$25,2,0),
IF(ISNA(B639),"",
IF(OR(ISBLANK(A639),ISNA(B639),B639=0),
"",
"#define "&amp;
VLOOKUP(A639,SOURCE!B:S,15,0)&amp;IF(lookups!$N$2-LEN(VLOOKUP(A639,SOURCE!B:S,15,0))&gt;=0,REPT(" ",lookups!$N$2-LEN(VLOOKUP(A639,SOURCE!B:S,15,0))),"")&amp;
TEXT(A639,"???0")&amp;IF(VLOOKUP(A639,SOURCE!B:S,16,0)="","","   "&amp;VLOOKUP(A639,SOURCE!B:S,16,0)
))))
)</f>
        <v>#define ITM_NU                       615</v>
      </c>
    </row>
    <row r="640" spans="1:4">
      <c r="A640">
        <f t="shared" si="12"/>
        <v>616</v>
      </c>
      <c r="B640" t="str">
        <f>VLOOKUP(A640,SOURCE!B:S,15,0)</f>
        <v>ITM_XI</v>
      </c>
      <c r="C640">
        <f>IF(
ISNUMBER(INDEX(SOURCE!B:B,MATCH(A640,SOURCE!B:B,0)+1)),
  VALUE(INDEX(SOURCE!B:B,MATCH(A640,SOURCE!B:B,0)+1)),
  "")</f>
        <v>617</v>
      </c>
      <c r="D640" s="5" t="str">
        <f>IF(A640&lt;&gt;INT(A640),B640,
IF(A640&lt;0,VLOOKUP(A640,lookups!A$1:B$25,2,0),
IF(ISNA(B640),"",
IF(OR(ISBLANK(A640),ISNA(B640),B640=0),
"",
"#define "&amp;
VLOOKUP(A640,SOURCE!B:S,15,0)&amp;IF(lookups!$N$2-LEN(VLOOKUP(A640,SOURCE!B:S,15,0))&gt;=0,REPT(" ",lookups!$N$2-LEN(VLOOKUP(A640,SOURCE!B:S,15,0))),"")&amp;
TEXT(A640,"???0")&amp;IF(VLOOKUP(A640,SOURCE!B:S,16,0)="","","   "&amp;VLOOKUP(A640,SOURCE!B:S,16,0)
))))
)</f>
        <v>#define ITM_XI                       616</v>
      </c>
    </row>
    <row r="641" spans="1:4">
      <c r="A641">
        <f t="shared" si="12"/>
        <v>617</v>
      </c>
      <c r="B641" t="str">
        <f>VLOOKUP(A641,SOURCE!B:S,15,0)</f>
        <v>ITM_OMICRON</v>
      </c>
      <c r="C641">
        <f>IF(
ISNUMBER(INDEX(SOURCE!B:B,MATCH(A641,SOURCE!B:B,0)+1)),
  VALUE(INDEX(SOURCE!B:B,MATCH(A641,SOURCE!B:B,0)+1)),
  "")</f>
        <v>618</v>
      </c>
      <c r="D641" s="5" t="str">
        <f>IF(A641&lt;&gt;INT(A641),B641,
IF(A641&lt;0,VLOOKUP(A641,lookups!A$1:B$25,2,0),
IF(ISNA(B641),"",
IF(OR(ISBLANK(A641),ISNA(B641),B641=0),
"",
"#define "&amp;
VLOOKUP(A641,SOURCE!B:S,15,0)&amp;IF(lookups!$N$2-LEN(VLOOKUP(A641,SOURCE!B:S,15,0))&gt;=0,REPT(" ",lookups!$N$2-LEN(VLOOKUP(A641,SOURCE!B:S,15,0))),"")&amp;
TEXT(A641,"???0")&amp;IF(VLOOKUP(A641,SOURCE!B:S,16,0)="","","   "&amp;VLOOKUP(A641,SOURCE!B:S,16,0)
))))
)</f>
        <v>#define ITM_OMICRON                  617</v>
      </c>
    </row>
    <row r="642" spans="1:4">
      <c r="A642">
        <f t="shared" si="12"/>
        <v>618</v>
      </c>
      <c r="B642" t="str">
        <f>VLOOKUP(A642,SOURCE!B:S,15,0)</f>
        <v>ITM_PI</v>
      </c>
      <c r="C642">
        <f>IF(
ISNUMBER(INDEX(SOURCE!B:B,MATCH(A642,SOURCE!B:B,0)+1)),
  VALUE(INDEX(SOURCE!B:B,MATCH(A642,SOURCE!B:B,0)+1)),
  "")</f>
        <v>619</v>
      </c>
      <c r="D642" s="5" t="str">
        <f>IF(A642&lt;&gt;INT(A642),B642,
IF(A642&lt;0,VLOOKUP(A642,lookups!A$1:B$25,2,0),
IF(ISNA(B642),"",
IF(OR(ISBLANK(A642),ISNA(B642),B642=0),
"",
"#define "&amp;
VLOOKUP(A642,SOURCE!B:S,15,0)&amp;IF(lookups!$N$2-LEN(VLOOKUP(A642,SOURCE!B:S,15,0))&gt;=0,REPT(" ",lookups!$N$2-LEN(VLOOKUP(A642,SOURCE!B:S,15,0))),"")&amp;
TEXT(A642,"???0")&amp;IF(VLOOKUP(A642,SOURCE!B:S,16,0)="","","   "&amp;VLOOKUP(A642,SOURCE!B:S,16,0)
))))
)</f>
        <v>#define ITM_PI                       618</v>
      </c>
    </row>
    <row r="643" spans="1:4">
      <c r="A643">
        <f t="shared" si="12"/>
        <v>619</v>
      </c>
      <c r="B643" t="str">
        <f>VLOOKUP(A643,SOURCE!B:S,15,0)</f>
        <v>ITM_RHO</v>
      </c>
      <c r="C643">
        <f>IF(
ISNUMBER(INDEX(SOURCE!B:B,MATCH(A643,SOURCE!B:B,0)+1)),
  VALUE(INDEX(SOURCE!B:B,MATCH(A643,SOURCE!B:B,0)+1)),
  "")</f>
        <v>620</v>
      </c>
      <c r="D643" s="5" t="str">
        <f>IF(A643&lt;&gt;INT(A643),B643,
IF(A643&lt;0,VLOOKUP(A643,lookups!A$1:B$25,2,0),
IF(ISNA(B643),"",
IF(OR(ISBLANK(A643),ISNA(B643),B643=0),
"",
"#define "&amp;
VLOOKUP(A643,SOURCE!B:S,15,0)&amp;IF(lookups!$N$2-LEN(VLOOKUP(A643,SOURCE!B:S,15,0))&gt;=0,REPT(" ",lookups!$N$2-LEN(VLOOKUP(A643,SOURCE!B:S,15,0))),"")&amp;
TEXT(A643,"???0")&amp;IF(VLOOKUP(A643,SOURCE!B:S,16,0)="","","   "&amp;VLOOKUP(A643,SOURCE!B:S,16,0)
))))
)</f>
        <v>#define ITM_RHO                      619</v>
      </c>
    </row>
    <row r="644" spans="1:4">
      <c r="A644">
        <f t="shared" si="12"/>
        <v>620</v>
      </c>
      <c r="B644" t="str">
        <f>VLOOKUP(A644,SOURCE!B:S,15,0)</f>
        <v>ITM_SIGMA</v>
      </c>
      <c r="C644">
        <f>IF(
ISNUMBER(INDEX(SOURCE!B:B,MATCH(A644,SOURCE!B:B,0)+1)),
  VALUE(INDEX(SOURCE!B:B,MATCH(A644,SOURCE!B:B,0)+1)),
  "")</f>
        <v>621</v>
      </c>
      <c r="D644" s="5" t="str">
        <f>IF(A644&lt;&gt;INT(A644),B644,
IF(A644&lt;0,VLOOKUP(A644,lookups!A$1:B$25,2,0),
IF(ISNA(B644),"",
IF(OR(ISBLANK(A644),ISNA(B644),B644=0),
"",
"#define "&amp;
VLOOKUP(A644,SOURCE!B:S,15,0)&amp;IF(lookups!$N$2-LEN(VLOOKUP(A644,SOURCE!B:S,15,0))&gt;=0,REPT(" ",lookups!$N$2-LEN(VLOOKUP(A644,SOURCE!B:S,15,0))),"")&amp;
TEXT(A644,"???0")&amp;IF(VLOOKUP(A644,SOURCE!B:S,16,0)="","","   "&amp;VLOOKUP(A644,SOURCE!B:S,16,0)
))))
)</f>
        <v>#define ITM_SIGMA                    620</v>
      </c>
    </row>
    <row r="645" spans="1:4">
      <c r="A645">
        <f t="shared" si="12"/>
        <v>621</v>
      </c>
      <c r="B645" t="str">
        <f>VLOOKUP(A645,SOURCE!B:S,15,0)</f>
        <v>ITM_TAU</v>
      </c>
      <c r="C645">
        <f>IF(
ISNUMBER(INDEX(SOURCE!B:B,MATCH(A645,SOURCE!B:B,0)+1)),
  VALUE(INDEX(SOURCE!B:B,MATCH(A645,SOURCE!B:B,0)+1)),
  "")</f>
        <v>622</v>
      </c>
      <c r="D645" s="5" t="str">
        <f>IF(A645&lt;&gt;INT(A645),B645,
IF(A645&lt;0,VLOOKUP(A645,lookups!A$1:B$25,2,0),
IF(ISNA(B645),"",
IF(OR(ISBLANK(A645),ISNA(B645),B645=0),
"",
"#define "&amp;
VLOOKUP(A645,SOURCE!B:S,15,0)&amp;IF(lookups!$N$2-LEN(VLOOKUP(A645,SOURCE!B:S,15,0))&gt;=0,REPT(" ",lookups!$N$2-LEN(VLOOKUP(A645,SOURCE!B:S,15,0))),"")&amp;
TEXT(A645,"???0")&amp;IF(VLOOKUP(A645,SOURCE!B:S,16,0)="","","   "&amp;VLOOKUP(A645,SOURCE!B:S,16,0)
))))
)</f>
        <v>#define ITM_TAU                      621</v>
      </c>
    </row>
    <row r="646" spans="1:4">
      <c r="A646">
        <f t="shared" si="12"/>
        <v>622</v>
      </c>
      <c r="B646" t="str">
        <f>VLOOKUP(A646,SOURCE!B:S,15,0)</f>
        <v>ITM_UPSILON</v>
      </c>
      <c r="C646">
        <f>IF(
ISNUMBER(INDEX(SOURCE!B:B,MATCH(A646,SOURCE!B:B,0)+1)),
  VALUE(INDEX(SOURCE!B:B,MATCH(A646,SOURCE!B:B,0)+1)),
  "")</f>
        <v>623</v>
      </c>
      <c r="D646" s="5" t="str">
        <f>IF(A646&lt;&gt;INT(A646),B646,
IF(A646&lt;0,VLOOKUP(A646,lookups!A$1:B$25,2,0),
IF(ISNA(B646),"",
IF(OR(ISBLANK(A646),ISNA(B646),B646=0),
"",
"#define "&amp;
VLOOKUP(A646,SOURCE!B:S,15,0)&amp;IF(lookups!$N$2-LEN(VLOOKUP(A646,SOURCE!B:S,15,0))&gt;=0,REPT(" ",lookups!$N$2-LEN(VLOOKUP(A646,SOURCE!B:S,15,0))),"")&amp;
TEXT(A646,"???0")&amp;IF(VLOOKUP(A646,SOURCE!B:S,16,0)="","","   "&amp;VLOOKUP(A646,SOURCE!B:S,16,0)
))))
)</f>
        <v>#define ITM_UPSILON                  622</v>
      </c>
    </row>
    <row r="647" spans="1:4">
      <c r="A647">
        <f t="shared" si="12"/>
        <v>623</v>
      </c>
      <c r="B647" t="str">
        <f>VLOOKUP(A647,SOURCE!B:S,15,0)</f>
        <v>ITM_UPSILON_DIALYTIKA</v>
      </c>
      <c r="C647">
        <f>IF(
ISNUMBER(INDEX(SOURCE!B:B,MATCH(A647,SOURCE!B:B,0)+1)),
  VALUE(INDEX(SOURCE!B:B,MATCH(A647,SOURCE!B:B,0)+1)),
  "")</f>
        <v>624</v>
      </c>
      <c r="D647" s="5" t="str">
        <f>IF(A647&lt;&gt;INT(A647),B647,
IF(A647&lt;0,VLOOKUP(A647,lookups!A$1:B$25,2,0),
IF(ISNA(B647),"",
IF(OR(ISBLANK(A647),ISNA(B647),B647=0),
"",
"#define "&amp;
VLOOKUP(A647,SOURCE!B:S,15,0)&amp;IF(lookups!$N$2-LEN(VLOOKUP(A647,SOURCE!B:S,15,0))&gt;=0,REPT(" ",lookups!$N$2-LEN(VLOOKUP(A647,SOURCE!B:S,15,0))),"")&amp;
TEXT(A647,"???0")&amp;IF(VLOOKUP(A647,SOURCE!B:S,16,0)="","","   "&amp;VLOOKUP(A647,SOURCE!B:S,16,0)
))))
)</f>
        <v>#define ITM_UPSILON_DIALYTIKA        623</v>
      </c>
    </row>
    <row r="648" spans="1:4">
      <c r="A648">
        <f t="shared" si="12"/>
        <v>624</v>
      </c>
      <c r="B648" t="str">
        <f>VLOOKUP(A648,SOURCE!B:S,15,0)</f>
        <v>ITM_PHI</v>
      </c>
      <c r="C648">
        <f>IF(
ISNUMBER(INDEX(SOURCE!B:B,MATCH(A648,SOURCE!B:B,0)+1)),
  VALUE(INDEX(SOURCE!B:B,MATCH(A648,SOURCE!B:B,0)+1)),
  "")</f>
        <v>625</v>
      </c>
      <c r="D648" s="5" t="str">
        <f>IF(A648&lt;&gt;INT(A648),B648,
IF(A648&lt;0,VLOOKUP(A648,lookups!A$1:B$25,2,0),
IF(ISNA(B648),"",
IF(OR(ISBLANK(A648),ISNA(B648),B648=0),
"",
"#define "&amp;
VLOOKUP(A648,SOURCE!B:S,15,0)&amp;IF(lookups!$N$2-LEN(VLOOKUP(A648,SOURCE!B:S,15,0))&gt;=0,REPT(" ",lookups!$N$2-LEN(VLOOKUP(A648,SOURCE!B:S,15,0))),"")&amp;
TEXT(A648,"???0")&amp;IF(VLOOKUP(A648,SOURCE!B:S,16,0)="","","   "&amp;VLOOKUP(A648,SOURCE!B:S,16,0)
))))
)</f>
        <v>#define ITM_PHI                      624</v>
      </c>
    </row>
    <row r="649" spans="1:4">
      <c r="A649">
        <f t="shared" ref="A649:A712" si="13">C648</f>
        <v>625</v>
      </c>
      <c r="B649" t="str">
        <f>VLOOKUP(A649,SOURCE!B:S,15,0)</f>
        <v>ITM_CHI</v>
      </c>
      <c r="C649">
        <f>IF(
ISNUMBER(INDEX(SOURCE!B:B,MATCH(A649,SOURCE!B:B,0)+1)),
  VALUE(INDEX(SOURCE!B:B,MATCH(A649,SOURCE!B:B,0)+1)),
  "")</f>
        <v>626</v>
      </c>
      <c r="D649" s="5" t="str">
        <f>IF(A649&lt;&gt;INT(A649),B649,
IF(A649&lt;0,VLOOKUP(A649,lookups!A$1:B$25,2,0),
IF(ISNA(B649),"",
IF(OR(ISBLANK(A649),ISNA(B649),B649=0),
"",
"#define "&amp;
VLOOKUP(A649,SOURCE!B:S,15,0)&amp;IF(lookups!$N$2-LEN(VLOOKUP(A649,SOURCE!B:S,15,0))&gt;=0,REPT(" ",lookups!$N$2-LEN(VLOOKUP(A649,SOURCE!B:S,15,0))),"")&amp;
TEXT(A649,"???0")&amp;IF(VLOOKUP(A649,SOURCE!B:S,16,0)="","","   "&amp;VLOOKUP(A649,SOURCE!B:S,16,0)
))))
)</f>
        <v>#define ITM_CHI                      625</v>
      </c>
    </row>
    <row r="650" spans="1:4">
      <c r="A650">
        <f t="shared" si="13"/>
        <v>626</v>
      </c>
      <c r="B650" t="str">
        <f>VLOOKUP(A650,SOURCE!B:S,15,0)</f>
        <v>ITM_PSI</v>
      </c>
      <c r="C650">
        <f>IF(
ISNUMBER(INDEX(SOURCE!B:B,MATCH(A650,SOURCE!B:B,0)+1)),
  VALUE(INDEX(SOURCE!B:B,MATCH(A650,SOURCE!B:B,0)+1)),
  "")</f>
        <v>627</v>
      </c>
      <c r="D650" s="5" t="str">
        <f>IF(A650&lt;&gt;INT(A650),B650,
IF(A650&lt;0,VLOOKUP(A650,lookups!A$1:B$25,2,0),
IF(ISNA(B650),"",
IF(OR(ISBLANK(A650),ISNA(B650),B650=0),
"",
"#define "&amp;
VLOOKUP(A650,SOURCE!B:S,15,0)&amp;IF(lookups!$N$2-LEN(VLOOKUP(A650,SOURCE!B:S,15,0))&gt;=0,REPT(" ",lookups!$N$2-LEN(VLOOKUP(A650,SOURCE!B:S,15,0))),"")&amp;
TEXT(A650,"???0")&amp;IF(VLOOKUP(A650,SOURCE!B:S,16,0)="","","   "&amp;VLOOKUP(A650,SOURCE!B:S,16,0)
))))
)</f>
        <v>#define ITM_PSI                      626</v>
      </c>
    </row>
    <row r="651" spans="1:4">
      <c r="A651">
        <f t="shared" si="13"/>
        <v>627</v>
      </c>
      <c r="B651" t="str">
        <f>VLOOKUP(A651,SOURCE!B:S,15,0)</f>
        <v>ITM_OMEGA</v>
      </c>
      <c r="C651">
        <f>IF(
ISNUMBER(INDEX(SOURCE!B:B,MATCH(A651,SOURCE!B:B,0)+1)),
  VALUE(INDEX(SOURCE!B:B,MATCH(A651,SOURCE!B:B,0)+1)),
  "")</f>
        <v>628</v>
      </c>
      <c r="D651" s="5" t="str">
        <f>IF(A651&lt;&gt;INT(A651),B651,
IF(A651&lt;0,VLOOKUP(A651,lookups!A$1:B$25,2,0),
IF(ISNA(B651),"",
IF(OR(ISBLANK(A651),ISNA(B651),B651=0),
"",
"#define "&amp;
VLOOKUP(A651,SOURCE!B:S,15,0)&amp;IF(lookups!$N$2-LEN(VLOOKUP(A651,SOURCE!B:S,15,0))&gt;=0,REPT(" ",lookups!$N$2-LEN(VLOOKUP(A651,SOURCE!B:S,15,0))),"")&amp;
TEXT(A651,"???0")&amp;IF(VLOOKUP(A651,SOURCE!B:S,16,0)="","","   "&amp;VLOOKUP(A651,SOURCE!B:S,16,0)
))))
)</f>
        <v>#define ITM_OMEGA                    627</v>
      </c>
    </row>
    <row r="652" spans="1:4">
      <c r="A652">
        <f t="shared" si="13"/>
        <v>628</v>
      </c>
      <c r="B652" t="str">
        <f>VLOOKUP(A652,SOURCE!B:S,15,0)</f>
        <v>ITM_alpha</v>
      </c>
      <c r="C652">
        <f>IF(
ISNUMBER(INDEX(SOURCE!B:B,MATCH(A652,SOURCE!B:B,0)+1)),
  VALUE(INDEX(SOURCE!B:B,MATCH(A652,SOURCE!B:B,0)+1)),
  "")</f>
        <v>629</v>
      </c>
      <c r="D652" s="5" t="str">
        <f>IF(A652&lt;&gt;INT(A652),B652,
IF(A652&lt;0,VLOOKUP(A652,lookups!A$1:B$25,2,0),
IF(ISNA(B652),"",
IF(OR(ISBLANK(A652),ISNA(B652),B652=0),
"",
"#define "&amp;
VLOOKUP(A652,SOURCE!B:S,15,0)&amp;IF(lookups!$N$2-LEN(VLOOKUP(A652,SOURCE!B:S,15,0))&gt;=0,REPT(" ",lookups!$N$2-LEN(VLOOKUP(A652,SOURCE!B:S,15,0))),"")&amp;
TEXT(A652,"???0")&amp;IF(VLOOKUP(A652,SOURCE!B:S,16,0)="","","   "&amp;VLOOKUP(A652,SOURCE!B:S,16,0)
))))
)</f>
        <v>#define ITM_alpha                    628</v>
      </c>
    </row>
    <row r="653" spans="1:4">
      <c r="A653">
        <f t="shared" si="13"/>
        <v>629</v>
      </c>
      <c r="B653" t="str">
        <f>VLOOKUP(A653,SOURCE!B:S,15,0)</f>
        <v>ITM_beta</v>
      </c>
      <c r="C653">
        <f>IF(
ISNUMBER(INDEX(SOURCE!B:B,MATCH(A653,SOURCE!B:B,0)+1)),
  VALUE(INDEX(SOURCE!B:B,MATCH(A653,SOURCE!B:B,0)+1)),
  "")</f>
        <v>630</v>
      </c>
      <c r="D653" s="5" t="str">
        <f>IF(A653&lt;&gt;INT(A653),B653,
IF(A653&lt;0,VLOOKUP(A653,lookups!A$1:B$25,2,0),
IF(ISNA(B653),"",
IF(OR(ISBLANK(A653),ISNA(B653),B653=0),
"",
"#define "&amp;
VLOOKUP(A653,SOURCE!B:S,15,0)&amp;IF(lookups!$N$2-LEN(VLOOKUP(A653,SOURCE!B:S,15,0))&gt;=0,REPT(" ",lookups!$N$2-LEN(VLOOKUP(A653,SOURCE!B:S,15,0))),"")&amp;
TEXT(A653,"???0")&amp;IF(VLOOKUP(A653,SOURCE!B:S,16,0)="","","   "&amp;VLOOKUP(A653,SOURCE!B:S,16,0)
))))
)</f>
        <v>#define ITM_beta                     629</v>
      </c>
    </row>
    <row r="654" spans="1:4">
      <c r="A654">
        <f t="shared" si="13"/>
        <v>630</v>
      </c>
      <c r="B654" t="str">
        <f>VLOOKUP(A654,SOURCE!B:S,15,0)</f>
        <v>ITM_gamma</v>
      </c>
      <c r="C654">
        <f>IF(
ISNUMBER(INDEX(SOURCE!B:B,MATCH(A654,SOURCE!B:B,0)+1)),
  VALUE(INDEX(SOURCE!B:B,MATCH(A654,SOURCE!B:B,0)+1)),
  "")</f>
        <v>631</v>
      </c>
      <c r="D654" s="5" t="str">
        <f>IF(A654&lt;&gt;INT(A654),B654,
IF(A654&lt;0,VLOOKUP(A654,lookups!A$1:B$25,2,0),
IF(ISNA(B654),"",
IF(OR(ISBLANK(A654),ISNA(B654),B654=0),
"",
"#define "&amp;
VLOOKUP(A654,SOURCE!B:S,15,0)&amp;IF(lookups!$N$2-LEN(VLOOKUP(A654,SOURCE!B:S,15,0))&gt;=0,REPT(" ",lookups!$N$2-LEN(VLOOKUP(A654,SOURCE!B:S,15,0))),"")&amp;
TEXT(A654,"???0")&amp;IF(VLOOKUP(A654,SOURCE!B:S,16,0)="","","   "&amp;VLOOKUP(A654,SOURCE!B:S,16,0)
))))
)</f>
        <v>#define ITM_gamma                    630</v>
      </c>
    </row>
    <row r="655" spans="1:4">
      <c r="A655">
        <f t="shared" si="13"/>
        <v>631</v>
      </c>
      <c r="B655" t="str">
        <f>VLOOKUP(A655,SOURCE!B:S,15,0)</f>
        <v>ITM_delta</v>
      </c>
      <c r="C655">
        <f>IF(
ISNUMBER(INDEX(SOURCE!B:B,MATCH(A655,SOURCE!B:B,0)+1)),
  VALUE(INDEX(SOURCE!B:B,MATCH(A655,SOURCE!B:B,0)+1)),
  "")</f>
        <v>632</v>
      </c>
      <c r="D655" s="5" t="str">
        <f>IF(A655&lt;&gt;INT(A655),B655,
IF(A655&lt;0,VLOOKUP(A655,lookups!A$1:B$25,2,0),
IF(ISNA(B655),"",
IF(OR(ISBLANK(A655),ISNA(B655),B655=0),
"",
"#define "&amp;
VLOOKUP(A655,SOURCE!B:S,15,0)&amp;IF(lookups!$N$2-LEN(VLOOKUP(A655,SOURCE!B:S,15,0))&gt;=0,REPT(" ",lookups!$N$2-LEN(VLOOKUP(A655,SOURCE!B:S,15,0))),"")&amp;
TEXT(A655,"???0")&amp;IF(VLOOKUP(A655,SOURCE!B:S,16,0)="","","   "&amp;VLOOKUP(A655,SOURCE!B:S,16,0)
))))
)</f>
        <v>#define ITM_delta                    631</v>
      </c>
    </row>
    <row r="656" spans="1:4">
      <c r="A656">
        <f t="shared" si="13"/>
        <v>632</v>
      </c>
      <c r="B656" t="str">
        <f>VLOOKUP(A656,SOURCE!B:S,15,0)</f>
        <v>ITM_epsilon</v>
      </c>
      <c r="C656">
        <f>IF(
ISNUMBER(INDEX(SOURCE!B:B,MATCH(A656,SOURCE!B:B,0)+1)),
  VALUE(INDEX(SOURCE!B:B,MATCH(A656,SOURCE!B:B,0)+1)),
  "")</f>
        <v>633</v>
      </c>
      <c r="D656" s="5" t="str">
        <f>IF(A656&lt;&gt;INT(A656),B656,
IF(A656&lt;0,VLOOKUP(A656,lookups!A$1:B$25,2,0),
IF(ISNA(B656),"",
IF(OR(ISBLANK(A656),ISNA(B656),B656=0),
"",
"#define "&amp;
VLOOKUP(A656,SOURCE!B:S,15,0)&amp;IF(lookups!$N$2-LEN(VLOOKUP(A656,SOURCE!B:S,15,0))&gt;=0,REPT(" ",lookups!$N$2-LEN(VLOOKUP(A656,SOURCE!B:S,15,0))),"")&amp;
TEXT(A656,"???0")&amp;IF(VLOOKUP(A656,SOURCE!B:S,16,0)="","","   "&amp;VLOOKUP(A656,SOURCE!B:S,16,0)
))))
)</f>
        <v>#define ITM_epsilon                  632</v>
      </c>
    </row>
    <row r="657" spans="1:4">
      <c r="A657">
        <f t="shared" si="13"/>
        <v>633</v>
      </c>
      <c r="B657" t="str">
        <f>VLOOKUP(A657,SOURCE!B:S,15,0)</f>
        <v>ITM_zeta</v>
      </c>
      <c r="C657">
        <f>IF(
ISNUMBER(INDEX(SOURCE!B:B,MATCH(A657,SOURCE!B:B,0)+1)),
  VALUE(INDEX(SOURCE!B:B,MATCH(A657,SOURCE!B:B,0)+1)),
  "")</f>
        <v>634</v>
      </c>
      <c r="D657" s="5" t="str">
        <f>IF(A657&lt;&gt;INT(A657),B657,
IF(A657&lt;0,VLOOKUP(A657,lookups!A$1:B$25,2,0),
IF(ISNA(B657),"",
IF(OR(ISBLANK(A657),ISNA(B657),B657=0),
"",
"#define "&amp;
VLOOKUP(A657,SOURCE!B:S,15,0)&amp;IF(lookups!$N$2-LEN(VLOOKUP(A657,SOURCE!B:S,15,0))&gt;=0,REPT(" ",lookups!$N$2-LEN(VLOOKUP(A657,SOURCE!B:S,15,0))),"")&amp;
TEXT(A657,"???0")&amp;IF(VLOOKUP(A657,SOURCE!B:S,16,0)="","","   "&amp;VLOOKUP(A657,SOURCE!B:S,16,0)
))))
)</f>
        <v>#define ITM_zeta                     633</v>
      </c>
    </row>
    <row r="658" spans="1:4">
      <c r="A658">
        <f t="shared" si="13"/>
        <v>634</v>
      </c>
      <c r="B658" t="str">
        <f>VLOOKUP(A658,SOURCE!B:S,15,0)</f>
        <v>ITM_eta</v>
      </c>
      <c r="C658">
        <f>IF(
ISNUMBER(INDEX(SOURCE!B:B,MATCH(A658,SOURCE!B:B,0)+1)),
  VALUE(INDEX(SOURCE!B:B,MATCH(A658,SOURCE!B:B,0)+1)),
  "")</f>
        <v>635</v>
      </c>
      <c r="D658" s="5" t="str">
        <f>IF(A658&lt;&gt;INT(A658),B658,
IF(A658&lt;0,VLOOKUP(A658,lookups!A$1:B$25,2,0),
IF(ISNA(B658),"",
IF(OR(ISBLANK(A658),ISNA(B658),B658=0),
"",
"#define "&amp;
VLOOKUP(A658,SOURCE!B:S,15,0)&amp;IF(lookups!$N$2-LEN(VLOOKUP(A658,SOURCE!B:S,15,0))&gt;=0,REPT(" ",lookups!$N$2-LEN(VLOOKUP(A658,SOURCE!B:S,15,0))),"")&amp;
TEXT(A658,"???0")&amp;IF(VLOOKUP(A658,SOURCE!B:S,16,0)="","","   "&amp;VLOOKUP(A658,SOURCE!B:S,16,0)
))))
)</f>
        <v>#define ITM_eta                      634</v>
      </c>
    </row>
    <row r="659" spans="1:4">
      <c r="A659">
        <f t="shared" si="13"/>
        <v>635</v>
      </c>
      <c r="B659" t="str">
        <f>VLOOKUP(A659,SOURCE!B:S,15,0)</f>
        <v>ITM_theta</v>
      </c>
      <c r="C659">
        <f>IF(
ISNUMBER(INDEX(SOURCE!B:B,MATCH(A659,SOURCE!B:B,0)+1)),
  VALUE(INDEX(SOURCE!B:B,MATCH(A659,SOURCE!B:B,0)+1)),
  "")</f>
        <v>636</v>
      </c>
      <c r="D659" s="5" t="str">
        <f>IF(A659&lt;&gt;INT(A659),B659,
IF(A659&lt;0,VLOOKUP(A659,lookups!A$1:B$25,2,0),
IF(ISNA(B659),"",
IF(OR(ISBLANK(A659),ISNA(B659),B659=0),
"",
"#define "&amp;
VLOOKUP(A659,SOURCE!B:S,15,0)&amp;IF(lookups!$N$2-LEN(VLOOKUP(A659,SOURCE!B:S,15,0))&gt;=0,REPT(" ",lookups!$N$2-LEN(VLOOKUP(A659,SOURCE!B:S,15,0))),"")&amp;
TEXT(A659,"???0")&amp;IF(VLOOKUP(A659,SOURCE!B:S,16,0)="","","   "&amp;VLOOKUP(A659,SOURCE!B:S,16,0)
))))
)</f>
        <v>#define ITM_theta                    635</v>
      </c>
    </row>
    <row r="660" spans="1:4">
      <c r="A660">
        <f t="shared" si="13"/>
        <v>636</v>
      </c>
      <c r="B660" t="str">
        <f>VLOOKUP(A660,SOURCE!B:S,15,0)</f>
        <v>ITM_iota</v>
      </c>
      <c r="C660">
        <f>IF(
ISNUMBER(INDEX(SOURCE!B:B,MATCH(A660,SOURCE!B:B,0)+1)),
  VALUE(INDEX(SOURCE!B:B,MATCH(A660,SOURCE!B:B,0)+1)),
  "")</f>
        <v>637</v>
      </c>
      <c r="D660" s="5" t="str">
        <f>IF(A660&lt;&gt;INT(A660),B660,
IF(A660&lt;0,VLOOKUP(A660,lookups!A$1:B$25,2,0),
IF(ISNA(B660),"",
IF(OR(ISBLANK(A660),ISNA(B660),B660=0),
"",
"#define "&amp;
VLOOKUP(A660,SOURCE!B:S,15,0)&amp;IF(lookups!$N$2-LEN(VLOOKUP(A660,SOURCE!B:S,15,0))&gt;=0,REPT(" ",lookups!$N$2-LEN(VLOOKUP(A660,SOURCE!B:S,15,0))),"")&amp;
TEXT(A660,"???0")&amp;IF(VLOOKUP(A660,SOURCE!B:S,16,0)="","","   "&amp;VLOOKUP(A660,SOURCE!B:S,16,0)
))))
)</f>
        <v>#define ITM_iota                     636</v>
      </c>
    </row>
    <row r="661" spans="1:4">
      <c r="A661">
        <f t="shared" si="13"/>
        <v>637</v>
      </c>
      <c r="B661" t="str">
        <f>VLOOKUP(A661,SOURCE!B:S,15,0)</f>
        <v>ITM_iota_DIALYTIKA</v>
      </c>
      <c r="C661">
        <f>IF(
ISNUMBER(INDEX(SOURCE!B:B,MATCH(A661,SOURCE!B:B,0)+1)),
  VALUE(INDEX(SOURCE!B:B,MATCH(A661,SOURCE!B:B,0)+1)),
  "")</f>
        <v>638</v>
      </c>
      <c r="D661" s="5" t="str">
        <f>IF(A661&lt;&gt;INT(A661),B661,
IF(A661&lt;0,VLOOKUP(A661,lookups!A$1:B$25,2,0),
IF(ISNA(B661),"",
IF(OR(ISBLANK(A661),ISNA(B661),B661=0),
"",
"#define "&amp;
VLOOKUP(A661,SOURCE!B:S,15,0)&amp;IF(lookups!$N$2-LEN(VLOOKUP(A661,SOURCE!B:S,15,0))&gt;=0,REPT(" ",lookups!$N$2-LEN(VLOOKUP(A661,SOURCE!B:S,15,0))),"")&amp;
TEXT(A661,"???0")&amp;IF(VLOOKUP(A661,SOURCE!B:S,16,0)="","","   "&amp;VLOOKUP(A661,SOURCE!B:S,16,0)
))))
)</f>
        <v>#define ITM_iota_DIALYTIKA           637</v>
      </c>
    </row>
    <row r="662" spans="1:4">
      <c r="A662">
        <f t="shared" si="13"/>
        <v>638</v>
      </c>
      <c r="B662" t="str">
        <f>VLOOKUP(A662,SOURCE!B:S,15,0)</f>
        <v>ITM_kappa</v>
      </c>
      <c r="C662">
        <f>IF(
ISNUMBER(INDEX(SOURCE!B:B,MATCH(A662,SOURCE!B:B,0)+1)),
  VALUE(INDEX(SOURCE!B:B,MATCH(A662,SOURCE!B:B,0)+1)),
  "")</f>
        <v>639</v>
      </c>
      <c r="D662" s="5" t="str">
        <f>IF(A662&lt;&gt;INT(A662),B662,
IF(A662&lt;0,VLOOKUP(A662,lookups!A$1:B$25,2,0),
IF(ISNA(B662),"",
IF(OR(ISBLANK(A662),ISNA(B662),B662=0),
"",
"#define "&amp;
VLOOKUP(A662,SOURCE!B:S,15,0)&amp;IF(lookups!$N$2-LEN(VLOOKUP(A662,SOURCE!B:S,15,0))&gt;=0,REPT(" ",lookups!$N$2-LEN(VLOOKUP(A662,SOURCE!B:S,15,0))),"")&amp;
TEXT(A662,"???0")&amp;IF(VLOOKUP(A662,SOURCE!B:S,16,0)="","","   "&amp;VLOOKUP(A662,SOURCE!B:S,16,0)
))))
)</f>
        <v>#define ITM_kappa                    638</v>
      </c>
    </row>
    <row r="663" spans="1:4">
      <c r="A663">
        <f t="shared" si="13"/>
        <v>639</v>
      </c>
      <c r="B663" t="str">
        <f>VLOOKUP(A663,SOURCE!B:S,15,0)</f>
        <v>ITM_lambda</v>
      </c>
      <c r="C663">
        <f>IF(
ISNUMBER(INDEX(SOURCE!B:B,MATCH(A663,SOURCE!B:B,0)+1)),
  VALUE(INDEX(SOURCE!B:B,MATCH(A663,SOURCE!B:B,0)+1)),
  "")</f>
        <v>640</v>
      </c>
      <c r="D663" s="5" t="str">
        <f>IF(A663&lt;&gt;INT(A663),B663,
IF(A663&lt;0,VLOOKUP(A663,lookups!A$1:B$25,2,0),
IF(ISNA(B663),"",
IF(OR(ISBLANK(A663),ISNA(B663),B663=0),
"",
"#define "&amp;
VLOOKUP(A663,SOURCE!B:S,15,0)&amp;IF(lookups!$N$2-LEN(VLOOKUP(A663,SOURCE!B:S,15,0))&gt;=0,REPT(" ",lookups!$N$2-LEN(VLOOKUP(A663,SOURCE!B:S,15,0))),"")&amp;
TEXT(A663,"???0")&amp;IF(VLOOKUP(A663,SOURCE!B:S,16,0)="","","   "&amp;VLOOKUP(A663,SOURCE!B:S,16,0)
))))
)</f>
        <v>#define ITM_lambda                   639</v>
      </c>
    </row>
    <row r="664" spans="1:4">
      <c r="A664">
        <f t="shared" si="13"/>
        <v>640</v>
      </c>
      <c r="B664" t="str">
        <f>VLOOKUP(A664,SOURCE!B:S,15,0)</f>
        <v>ITM_mu</v>
      </c>
      <c r="C664">
        <f>IF(
ISNUMBER(INDEX(SOURCE!B:B,MATCH(A664,SOURCE!B:B,0)+1)),
  VALUE(INDEX(SOURCE!B:B,MATCH(A664,SOURCE!B:B,0)+1)),
  "")</f>
        <v>641</v>
      </c>
      <c r="D664" s="5" t="str">
        <f>IF(A664&lt;&gt;INT(A664),B664,
IF(A664&lt;0,VLOOKUP(A664,lookups!A$1:B$25,2,0),
IF(ISNA(B664),"",
IF(OR(ISBLANK(A664),ISNA(B664),B664=0),
"",
"#define "&amp;
VLOOKUP(A664,SOURCE!B:S,15,0)&amp;IF(lookups!$N$2-LEN(VLOOKUP(A664,SOURCE!B:S,15,0))&gt;=0,REPT(" ",lookups!$N$2-LEN(VLOOKUP(A664,SOURCE!B:S,15,0))),"")&amp;
TEXT(A664,"???0")&amp;IF(VLOOKUP(A664,SOURCE!B:S,16,0)="","","   "&amp;VLOOKUP(A664,SOURCE!B:S,16,0)
))))
)</f>
        <v>#define ITM_mu                       640</v>
      </c>
    </row>
    <row r="665" spans="1:4">
      <c r="A665">
        <f t="shared" si="13"/>
        <v>641</v>
      </c>
      <c r="B665" t="str">
        <f>VLOOKUP(A665,SOURCE!B:S,15,0)</f>
        <v>ITM_nu</v>
      </c>
      <c r="C665">
        <f>IF(
ISNUMBER(INDEX(SOURCE!B:B,MATCH(A665,SOURCE!B:B,0)+1)),
  VALUE(INDEX(SOURCE!B:B,MATCH(A665,SOURCE!B:B,0)+1)),
  "")</f>
        <v>642</v>
      </c>
      <c r="D665" s="5" t="str">
        <f>IF(A665&lt;&gt;INT(A665),B665,
IF(A665&lt;0,VLOOKUP(A665,lookups!A$1:B$25,2,0),
IF(ISNA(B665),"",
IF(OR(ISBLANK(A665),ISNA(B665),B665=0),
"",
"#define "&amp;
VLOOKUP(A665,SOURCE!B:S,15,0)&amp;IF(lookups!$N$2-LEN(VLOOKUP(A665,SOURCE!B:S,15,0))&gt;=0,REPT(" ",lookups!$N$2-LEN(VLOOKUP(A665,SOURCE!B:S,15,0))),"")&amp;
TEXT(A665,"???0")&amp;IF(VLOOKUP(A665,SOURCE!B:S,16,0)="","","   "&amp;VLOOKUP(A665,SOURCE!B:S,16,0)
))))
)</f>
        <v>#define ITM_nu                       641</v>
      </c>
    </row>
    <row r="666" spans="1:4">
      <c r="A666">
        <f t="shared" si="13"/>
        <v>642</v>
      </c>
      <c r="B666" t="str">
        <f>VLOOKUP(A666,SOURCE!B:S,15,0)</f>
        <v>ITM_xi</v>
      </c>
      <c r="C666">
        <f>IF(
ISNUMBER(INDEX(SOURCE!B:B,MATCH(A666,SOURCE!B:B,0)+1)),
  VALUE(INDEX(SOURCE!B:B,MATCH(A666,SOURCE!B:B,0)+1)),
  "")</f>
        <v>643</v>
      </c>
      <c r="D666" s="5" t="str">
        <f>IF(A666&lt;&gt;INT(A666),B666,
IF(A666&lt;0,VLOOKUP(A666,lookups!A$1:B$25,2,0),
IF(ISNA(B666),"",
IF(OR(ISBLANK(A666),ISNA(B666),B666=0),
"",
"#define "&amp;
VLOOKUP(A666,SOURCE!B:S,15,0)&amp;IF(lookups!$N$2-LEN(VLOOKUP(A666,SOURCE!B:S,15,0))&gt;=0,REPT(" ",lookups!$N$2-LEN(VLOOKUP(A666,SOURCE!B:S,15,0))),"")&amp;
TEXT(A666,"???0")&amp;IF(VLOOKUP(A666,SOURCE!B:S,16,0)="","","   "&amp;VLOOKUP(A666,SOURCE!B:S,16,0)
))))
)</f>
        <v>#define ITM_xi                       642</v>
      </c>
    </row>
    <row r="667" spans="1:4">
      <c r="A667">
        <f t="shared" si="13"/>
        <v>643</v>
      </c>
      <c r="B667" t="str">
        <f>VLOOKUP(A667,SOURCE!B:S,15,0)</f>
        <v>ITM_omicron</v>
      </c>
      <c r="C667">
        <f>IF(
ISNUMBER(INDEX(SOURCE!B:B,MATCH(A667,SOURCE!B:B,0)+1)),
  VALUE(INDEX(SOURCE!B:B,MATCH(A667,SOURCE!B:B,0)+1)),
  "")</f>
        <v>644</v>
      </c>
      <c r="D667" s="5" t="str">
        <f>IF(A667&lt;&gt;INT(A667),B667,
IF(A667&lt;0,VLOOKUP(A667,lookups!A$1:B$25,2,0),
IF(ISNA(B667),"",
IF(OR(ISBLANK(A667),ISNA(B667),B667=0),
"",
"#define "&amp;
VLOOKUP(A667,SOURCE!B:S,15,0)&amp;IF(lookups!$N$2-LEN(VLOOKUP(A667,SOURCE!B:S,15,0))&gt;=0,REPT(" ",lookups!$N$2-LEN(VLOOKUP(A667,SOURCE!B:S,15,0))),"")&amp;
TEXT(A667,"???0")&amp;IF(VLOOKUP(A667,SOURCE!B:S,16,0)="","","   "&amp;VLOOKUP(A667,SOURCE!B:S,16,0)
))))
)</f>
        <v>#define ITM_omicron                  643</v>
      </c>
    </row>
    <row r="668" spans="1:4">
      <c r="A668">
        <f t="shared" si="13"/>
        <v>644</v>
      </c>
      <c r="B668" t="str">
        <f>VLOOKUP(A668,SOURCE!B:S,15,0)</f>
        <v>ITM_pi</v>
      </c>
      <c r="C668">
        <f>IF(
ISNUMBER(INDEX(SOURCE!B:B,MATCH(A668,SOURCE!B:B,0)+1)),
  VALUE(INDEX(SOURCE!B:B,MATCH(A668,SOURCE!B:B,0)+1)),
  "")</f>
        <v>645</v>
      </c>
      <c r="D668" s="5" t="str">
        <f>IF(A668&lt;&gt;INT(A668),B668,
IF(A668&lt;0,VLOOKUP(A668,lookups!A$1:B$25,2,0),
IF(ISNA(B668),"",
IF(OR(ISBLANK(A668),ISNA(B668),B668=0),
"",
"#define "&amp;
VLOOKUP(A668,SOURCE!B:S,15,0)&amp;IF(lookups!$N$2-LEN(VLOOKUP(A668,SOURCE!B:S,15,0))&gt;=0,REPT(" ",lookups!$N$2-LEN(VLOOKUP(A668,SOURCE!B:S,15,0))),"")&amp;
TEXT(A668,"???0")&amp;IF(VLOOKUP(A668,SOURCE!B:S,16,0)="","","   "&amp;VLOOKUP(A668,SOURCE!B:S,16,0)
))))
)</f>
        <v>#define ITM_pi                       644</v>
      </c>
    </row>
    <row r="669" spans="1:4">
      <c r="A669">
        <f t="shared" si="13"/>
        <v>645</v>
      </c>
      <c r="B669" t="str">
        <f>VLOOKUP(A669,SOURCE!B:S,15,0)</f>
        <v>ITM_rho</v>
      </c>
      <c r="C669">
        <f>IF(
ISNUMBER(INDEX(SOURCE!B:B,MATCH(A669,SOURCE!B:B,0)+1)),
  VALUE(INDEX(SOURCE!B:B,MATCH(A669,SOURCE!B:B,0)+1)),
  "")</f>
        <v>646</v>
      </c>
      <c r="D669" s="5" t="str">
        <f>IF(A669&lt;&gt;INT(A669),B669,
IF(A669&lt;0,VLOOKUP(A669,lookups!A$1:B$25,2,0),
IF(ISNA(B669),"",
IF(OR(ISBLANK(A669),ISNA(B669),B669=0),
"",
"#define "&amp;
VLOOKUP(A669,SOURCE!B:S,15,0)&amp;IF(lookups!$N$2-LEN(VLOOKUP(A669,SOURCE!B:S,15,0))&gt;=0,REPT(" ",lookups!$N$2-LEN(VLOOKUP(A669,SOURCE!B:S,15,0))),"")&amp;
TEXT(A669,"???0")&amp;IF(VLOOKUP(A669,SOURCE!B:S,16,0)="","","   "&amp;VLOOKUP(A669,SOURCE!B:S,16,0)
))))
)</f>
        <v>#define ITM_rho                      645</v>
      </c>
    </row>
    <row r="670" spans="1:4">
      <c r="A670">
        <f t="shared" si="13"/>
        <v>646</v>
      </c>
      <c r="B670" t="str">
        <f>VLOOKUP(A670,SOURCE!B:S,15,0)</f>
        <v>ITM_sigma</v>
      </c>
      <c r="C670">
        <f>IF(
ISNUMBER(INDEX(SOURCE!B:B,MATCH(A670,SOURCE!B:B,0)+1)),
  VALUE(INDEX(SOURCE!B:B,MATCH(A670,SOURCE!B:B,0)+1)),
  "")</f>
        <v>647</v>
      </c>
      <c r="D670" s="5" t="str">
        <f>IF(A670&lt;&gt;INT(A670),B670,
IF(A670&lt;0,VLOOKUP(A670,lookups!A$1:B$25,2,0),
IF(ISNA(B670),"",
IF(OR(ISBLANK(A670),ISNA(B670),B670=0),
"",
"#define "&amp;
VLOOKUP(A670,SOURCE!B:S,15,0)&amp;IF(lookups!$N$2-LEN(VLOOKUP(A670,SOURCE!B:S,15,0))&gt;=0,REPT(" ",lookups!$N$2-LEN(VLOOKUP(A670,SOURCE!B:S,15,0))),"")&amp;
TEXT(A670,"???0")&amp;IF(VLOOKUP(A670,SOURCE!B:S,16,0)="","","   "&amp;VLOOKUP(A670,SOURCE!B:S,16,0)
))))
)</f>
        <v>#define ITM_sigma                    646</v>
      </c>
    </row>
    <row r="671" spans="1:4">
      <c r="A671">
        <f t="shared" si="13"/>
        <v>647</v>
      </c>
      <c r="B671" t="str">
        <f>VLOOKUP(A671,SOURCE!B:S,15,0)</f>
        <v>ITM_tau</v>
      </c>
      <c r="C671">
        <f>IF(
ISNUMBER(INDEX(SOURCE!B:B,MATCH(A671,SOURCE!B:B,0)+1)),
  VALUE(INDEX(SOURCE!B:B,MATCH(A671,SOURCE!B:B,0)+1)),
  "")</f>
        <v>648</v>
      </c>
      <c r="D671" s="5" t="str">
        <f>IF(A671&lt;&gt;INT(A671),B671,
IF(A671&lt;0,VLOOKUP(A671,lookups!A$1:B$25,2,0),
IF(ISNA(B671),"",
IF(OR(ISBLANK(A671),ISNA(B671),B671=0),
"",
"#define "&amp;
VLOOKUP(A671,SOURCE!B:S,15,0)&amp;IF(lookups!$N$2-LEN(VLOOKUP(A671,SOURCE!B:S,15,0))&gt;=0,REPT(" ",lookups!$N$2-LEN(VLOOKUP(A671,SOURCE!B:S,15,0))),"")&amp;
TEXT(A671,"???0")&amp;IF(VLOOKUP(A671,SOURCE!B:S,16,0)="","","   "&amp;VLOOKUP(A671,SOURCE!B:S,16,0)
))))
)</f>
        <v>#define ITM_tau                      647</v>
      </c>
    </row>
    <row r="672" spans="1:4">
      <c r="A672">
        <f t="shared" si="13"/>
        <v>648</v>
      </c>
      <c r="B672" t="str">
        <f>VLOOKUP(A672,SOURCE!B:S,15,0)</f>
        <v>ITM_upsilon</v>
      </c>
      <c r="C672">
        <f>IF(
ISNUMBER(INDEX(SOURCE!B:B,MATCH(A672,SOURCE!B:B,0)+1)),
  VALUE(INDEX(SOURCE!B:B,MATCH(A672,SOURCE!B:B,0)+1)),
  "")</f>
        <v>649</v>
      </c>
      <c r="D672" s="5" t="str">
        <f>IF(A672&lt;&gt;INT(A672),B672,
IF(A672&lt;0,VLOOKUP(A672,lookups!A$1:B$25,2,0),
IF(ISNA(B672),"",
IF(OR(ISBLANK(A672),ISNA(B672),B672=0),
"",
"#define "&amp;
VLOOKUP(A672,SOURCE!B:S,15,0)&amp;IF(lookups!$N$2-LEN(VLOOKUP(A672,SOURCE!B:S,15,0))&gt;=0,REPT(" ",lookups!$N$2-LEN(VLOOKUP(A672,SOURCE!B:S,15,0))),"")&amp;
TEXT(A672,"???0")&amp;IF(VLOOKUP(A672,SOURCE!B:S,16,0)="","","   "&amp;VLOOKUP(A672,SOURCE!B:S,16,0)
))))
)</f>
        <v>#define ITM_upsilon                  648</v>
      </c>
    </row>
    <row r="673" spans="1:4">
      <c r="A673">
        <f t="shared" si="13"/>
        <v>649</v>
      </c>
      <c r="B673" t="str">
        <f>VLOOKUP(A673,SOURCE!B:S,15,0)</f>
        <v>ITM_upsilon_DIALYTIKA</v>
      </c>
      <c r="C673">
        <f>IF(
ISNUMBER(INDEX(SOURCE!B:B,MATCH(A673,SOURCE!B:B,0)+1)),
  VALUE(INDEX(SOURCE!B:B,MATCH(A673,SOURCE!B:B,0)+1)),
  "")</f>
        <v>650</v>
      </c>
      <c r="D673" s="5" t="str">
        <f>IF(A673&lt;&gt;INT(A673),B673,
IF(A673&lt;0,VLOOKUP(A673,lookups!A$1:B$25,2,0),
IF(ISNA(B673),"",
IF(OR(ISBLANK(A673),ISNA(B673),B673=0),
"",
"#define "&amp;
VLOOKUP(A673,SOURCE!B:S,15,0)&amp;IF(lookups!$N$2-LEN(VLOOKUP(A673,SOURCE!B:S,15,0))&gt;=0,REPT(" ",lookups!$N$2-LEN(VLOOKUP(A673,SOURCE!B:S,15,0))),"")&amp;
TEXT(A673,"???0")&amp;IF(VLOOKUP(A673,SOURCE!B:S,16,0)="","","   "&amp;VLOOKUP(A673,SOURCE!B:S,16,0)
))))
)</f>
        <v>#define ITM_upsilon_DIALYTIKA        649</v>
      </c>
    </row>
    <row r="674" spans="1:4">
      <c r="A674">
        <f t="shared" si="13"/>
        <v>650</v>
      </c>
      <c r="B674" t="str">
        <f>VLOOKUP(A674,SOURCE!B:S,15,0)</f>
        <v>ITM_phi</v>
      </c>
      <c r="C674">
        <f>IF(
ISNUMBER(INDEX(SOURCE!B:B,MATCH(A674,SOURCE!B:B,0)+1)),
  VALUE(INDEX(SOURCE!B:B,MATCH(A674,SOURCE!B:B,0)+1)),
  "")</f>
        <v>651</v>
      </c>
      <c r="D674" s="5" t="str">
        <f>IF(A674&lt;&gt;INT(A674),B674,
IF(A674&lt;0,VLOOKUP(A674,lookups!A$1:B$25,2,0),
IF(ISNA(B674),"",
IF(OR(ISBLANK(A674),ISNA(B674),B674=0),
"",
"#define "&amp;
VLOOKUP(A674,SOURCE!B:S,15,0)&amp;IF(lookups!$N$2-LEN(VLOOKUP(A674,SOURCE!B:S,15,0))&gt;=0,REPT(" ",lookups!$N$2-LEN(VLOOKUP(A674,SOURCE!B:S,15,0))),"")&amp;
TEXT(A674,"???0")&amp;IF(VLOOKUP(A674,SOURCE!B:S,16,0)="","","   "&amp;VLOOKUP(A674,SOURCE!B:S,16,0)
))))
)</f>
        <v>#define ITM_phi                      650</v>
      </c>
    </row>
    <row r="675" spans="1:4">
      <c r="A675">
        <f t="shared" si="13"/>
        <v>651</v>
      </c>
      <c r="B675" t="str">
        <f>VLOOKUP(A675,SOURCE!B:S,15,0)</f>
        <v>ITM_chi</v>
      </c>
      <c r="C675">
        <f>IF(
ISNUMBER(INDEX(SOURCE!B:B,MATCH(A675,SOURCE!B:B,0)+1)),
  VALUE(INDEX(SOURCE!B:B,MATCH(A675,SOURCE!B:B,0)+1)),
  "")</f>
        <v>652</v>
      </c>
      <c r="D675" s="5" t="str">
        <f>IF(A675&lt;&gt;INT(A675),B675,
IF(A675&lt;0,VLOOKUP(A675,lookups!A$1:B$25,2,0),
IF(ISNA(B675),"",
IF(OR(ISBLANK(A675),ISNA(B675),B675=0),
"",
"#define "&amp;
VLOOKUP(A675,SOURCE!B:S,15,0)&amp;IF(lookups!$N$2-LEN(VLOOKUP(A675,SOURCE!B:S,15,0))&gt;=0,REPT(" ",lookups!$N$2-LEN(VLOOKUP(A675,SOURCE!B:S,15,0))),"")&amp;
TEXT(A675,"???0")&amp;IF(VLOOKUP(A675,SOURCE!B:S,16,0)="","","   "&amp;VLOOKUP(A675,SOURCE!B:S,16,0)
))))
)</f>
        <v>#define ITM_chi                      651</v>
      </c>
    </row>
    <row r="676" spans="1:4">
      <c r="A676">
        <f t="shared" si="13"/>
        <v>652</v>
      </c>
      <c r="B676" t="str">
        <f>VLOOKUP(A676,SOURCE!B:S,15,0)</f>
        <v>ITM_psi</v>
      </c>
      <c r="C676">
        <f>IF(
ISNUMBER(INDEX(SOURCE!B:B,MATCH(A676,SOURCE!B:B,0)+1)),
  VALUE(INDEX(SOURCE!B:B,MATCH(A676,SOURCE!B:B,0)+1)),
  "")</f>
        <v>653</v>
      </c>
      <c r="D676" s="5" t="str">
        <f>IF(A676&lt;&gt;INT(A676),B676,
IF(A676&lt;0,VLOOKUP(A676,lookups!A$1:B$25,2,0),
IF(ISNA(B676),"",
IF(OR(ISBLANK(A676),ISNA(B676),B676=0),
"",
"#define "&amp;
VLOOKUP(A676,SOURCE!B:S,15,0)&amp;IF(lookups!$N$2-LEN(VLOOKUP(A676,SOURCE!B:S,15,0))&gt;=0,REPT(" ",lookups!$N$2-LEN(VLOOKUP(A676,SOURCE!B:S,15,0))),"")&amp;
TEXT(A676,"???0")&amp;IF(VLOOKUP(A676,SOURCE!B:S,16,0)="","","   "&amp;VLOOKUP(A676,SOURCE!B:S,16,0)
))))
)</f>
        <v>#define ITM_psi                      652</v>
      </c>
    </row>
    <row r="677" spans="1:4">
      <c r="A677">
        <f t="shared" si="13"/>
        <v>653</v>
      </c>
      <c r="B677" t="str">
        <f>VLOOKUP(A677,SOURCE!B:S,15,0)</f>
        <v>ITM_omega</v>
      </c>
      <c r="C677">
        <f>IF(
ISNUMBER(INDEX(SOURCE!B:B,MATCH(A677,SOURCE!B:B,0)+1)),
  VALUE(INDEX(SOURCE!B:B,MATCH(A677,SOURCE!B:B,0)+1)),
  "")</f>
        <v>654</v>
      </c>
      <c r="D677" s="5" t="str">
        <f>IF(A677&lt;&gt;INT(A677),B677,
IF(A677&lt;0,VLOOKUP(A677,lookups!A$1:B$25,2,0),
IF(ISNA(B677),"",
IF(OR(ISBLANK(A677),ISNA(B677),B677=0),
"",
"#define "&amp;
VLOOKUP(A677,SOURCE!B:S,15,0)&amp;IF(lookups!$N$2-LEN(VLOOKUP(A677,SOURCE!B:S,15,0))&gt;=0,REPT(" ",lookups!$N$2-LEN(VLOOKUP(A677,SOURCE!B:S,15,0))),"")&amp;
TEXT(A677,"???0")&amp;IF(VLOOKUP(A677,SOURCE!B:S,16,0)="","","   "&amp;VLOOKUP(A677,SOURCE!B:S,16,0)
))))
)</f>
        <v>#define ITM_omega                    653</v>
      </c>
    </row>
    <row r="678" spans="1:4">
      <c r="A678">
        <f t="shared" si="13"/>
        <v>654</v>
      </c>
      <c r="B678" t="str">
        <f>VLOOKUP(A678,SOURCE!B:S,15,0)</f>
        <v>ITM_alpha_TONOS</v>
      </c>
      <c r="C678">
        <f>IF(
ISNUMBER(INDEX(SOURCE!B:B,MATCH(A678,SOURCE!B:B,0)+1)),
  VALUE(INDEX(SOURCE!B:B,MATCH(A678,SOURCE!B:B,0)+1)),
  "")</f>
        <v>655</v>
      </c>
      <c r="D678" s="5" t="str">
        <f>IF(A678&lt;&gt;INT(A678),B678,
IF(A678&lt;0,VLOOKUP(A678,lookups!A$1:B$25,2,0),
IF(ISNA(B678),"",
IF(OR(ISBLANK(A678),ISNA(B678),B678=0),
"",
"#define "&amp;
VLOOKUP(A678,SOURCE!B:S,15,0)&amp;IF(lookups!$N$2-LEN(VLOOKUP(A678,SOURCE!B:S,15,0))&gt;=0,REPT(" ",lookups!$N$2-LEN(VLOOKUP(A678,SOURCE!B:S,15,0))),"")&amp;
TEXT(A678,"???0")&amp;IF(VLOOKUP(A678,SOURCE!B:S,16,0)="","","   "&amp;VLOOKUP(A678,SOURCE!B:S,16,0)
))))
)</f>
        <v>#define ITM_alpha_TONOS              654</v>
      </c>
    </row>
    <row r="679" spans="1:4">
      <c r="A679">
        <f t="shared" si="13"/>
        <v>655</v>
      </c>
      <c r="B679" t="str">
        <f>VLOOKUP(A679,SOURCE!B:S,15,0)</f>
        <v>ITM_epsilon_TONOS</v>
      </c>
      <c r="C679">
        <f>IF(
ISNUMBER(INDEX(SOURCE!B:B,MATCH(A679,SOURCE!B:B,0)+1)),
  VALUE(INDEX(SOURCE!B:B,MATCH(A679,SOURCE!B:B,0)+1)),
  "")</f>
        <v>656</v>
      </c>
      <c r="D679" s="5" t="str">
        <f>IF(A679&lt;&gt;INT(A679),B679,
IF(A679&lt;0,VLOOKUP(A679,lookups!A$1:B$25,2,0),
IF(ISNA(B679),"",
IF(OR(ISBLANK(A679),ISNA(B679),B679=0),
"",
"#define "&amp;
VLOOKUP(A679,SOURCE!B:S,15,0)&amp;IF(lookups!$N$2-LEN(VLOOKUP(A679,SOURCE!B:S,15,0))&gt;=0,REPT(" ",lookups!$N$2-LEN(VLOOKUP(A679,SOURCE!B:S,15,0))),"")&amp;
TEXT(A679,"???0")&amp;IF(VLOOKUP(A679,SOURCE!B:S,16,0)="","","   "&amp;VLOOKUP(A679,SOURCE!B:S,16,0)
))))
)</f>
        <v>#define ITM_epsilon_TONOS            655</v>
      </c>
    </row>
    <row r="680" spans="1:4">
      <c r="A680">
        <f t="shared" si="13"/>
        <v>656</v>
      </c>
      <c r="B680" t="str">
        <f>VLOOKUP(A680,SOURCE!B:S,15,0)</f>
        <v>ITM_eta_TONOS</v>
      </c>
      <c r="C680">
        <f>IF(
ISNUMBER(INDEX(SOURCE!B:B,MATCH(A680,SOURCE!B:B,0)+1)),
  VALUE(INDEX(SOURCE!B:B,MATCH(A680,SOURCE!B:B,0)+1)),
  "")</f>
        <v>657</v>
      </c>
      <c r="D680" s="5" t="str">
        <f>IF(A680&lt;&gt;INT(A680),B680,
IF(A680&lt;0,VLOOKUP(A680,lookups!A$1:B$25,2,0),
IF(ISNA(B680),"",
IF(OR(ISBLANK(A680),ISNA(B680),B680=0),
"",
"#define "&amp;
VLOOKUP(A680,SOURCE!B:S,15,0)&amp;IF(lookups!$N$2-LEN(VLOOKUP(A680,SOURCE!B:S,15,0))&gt;=0,REPT(" ",lookups!$N$2-LEN(VLOOKUP(A680,SOURCE!B:S,15,0))),"")&amp;
TEXT(A680,"???0")&amp;IF(VLOOKUP(A680,SOURCE!B:S,16,0)="","","   "&amp;VLOOKUP(A680,SOURCE!B:S,16,0)
))))
)</f>
        <v>#define ITM_eta_TONOS                656</v>
      </c>
    </row>
    <row r="681" spans="1:4">
      <c r="A681">
        <f t="shared" si="13"/>
        <v>657</v>
      </c>
      <c r="B681" t="str">
        <f>VLOOKUP(A681,SOURCE!B:S,15,0)</f>
        <v>ITM_iotaTON</v>
      </c>
      <c r="C681">
        <f>IF(
ISNUMBER(INDEX(SOURCE!B:B,MATCH(A681,SOURCE!B:B,0)+1)),
  VALUE(INDEX(SOURCE!B:B,MATCH(A681,SOURCE!B:B,0)+1)),
  "")</f>
        <v>658</v>
      </c>
      <c r="D681" s="5" t="str">
        <f>IF(A681&lt;&gt;INT(A681),B681,
IF(A681&lt;0,VLOOKUP(A681,lookups!A$1:B$25,2,0),
IF(ISNA(B681),"",
IF(OR(ISBLANK(A681),ISNA(B681),B681=0),
"",
"#define "&amp;
VLOOKUP(A681,SOURCE!B:S,15,0)&amp;IF(lookups!$N$2-LEN(VLOOKUP(A681,SOURCE!B:S,15,0))&gt;=0,REPT(" ",lookups!$N$2-LEN(VLOOKUP(A681,SOURCE!B:S,15,0))),"")&amp;
TEXT(A681,"???0")&amp;IF(VLOOKUP(A681,SOURCE!B:S,16,0)="","","   "&amp;VLOOKUP(A681,SOURCE!B:S,16,0)
))))
)</f>
        <v>#define ITM_iotaTON                  657</v>
      </c>
    </row>
    <row r="682" spans="1:4">
      <c r="A682">
        <f t="shared" si="13"/>
        <v>658</v>
      </c>
      <c r="B682" t="str">
        <f>VLOOKUP(A682,SOURCE!B:S,15,0)</f>
        <v>ITM_iota_DIALYTIKA_TONOS</v>
      </c>
      <c r="C682">
        <f>IF(
ISNUMBER(INDEX(SOURCE!B:B,MATCH(A682,SOURCE!B:B,0)+1)),
  VALUE(INDEX(SOURCE!B:B,MATCH(A682,SOURCE!B:B,0)+1)),
  "")</f>
        <v>659</v>
      </c>
      <c r="D682" s="5" t="str">
        <f>IF(A682&lt;&gt;INT(A682),B682,
IF(A682&lt;0,VLOOKUP(A682,lookups!A$1:B$25,2,0),
IF(ISNA(B682),"",
IF(OR(ISBLANK(A682),ISNA(B682),B682=0),
"",
"#define "&amp;
VLOOKUP(A682,SOURCE!B:S,15,0)&amp;IF(lookups!$N$2-LEN(VLOOKUP(A682,SOURCE!B:S,15,0))&gt;=0,REPT(" ",lookups!$N$2-LEN(VLOOKUP(A682,SOURCE!B:S,15,0))),"")&amp;
TEXT(A682,"???0")&amp;IF(VLOOKUP(A682,SOURCE!B:S,16,0)="","","   "&amp;VLOOKUP(A682,SOURCE!B:S,16,0)
))))
)</f>
        <v>#define ITM_iota_DIALYTIKA_TONOS     658</v>
      </c>
    </row>
    <row r="683" spans="1:4">
      <c r="A683">
        <f t="shared" si="13"/>
        <v>659</v>
      </c>
      <c r="B683" t="str">
        <f>VLOOKUP(A683,SOURCE!B:S,15,0)</f>
        <v>ITM_omicron_TONOS</v>
      </c>
      <c r="C683">
        <f>IF(
ISNUMBER(INDEX(SOURCE!B:B,MATCH(A683,SOURCE!B:B,0)+1)),
  VALUE(INDEX(SOURCE!B:B,MATCH(A683,SOURCE!B:B,0)+1)),
  "")</f>
        <v>660</v>
      </c>
      <c r="D683" s="5" t="str">
        <f>IF(A683&lt;&gt;INT(A683),B683,
IF(A683&lt;0,VLOOKUP(A683,lookups!A$1:B$25,2,0),
IF(ISNA(B683),"",
IF(OR(ISBLANK(A683),ISNA(B683),B683=0),
"",
"#define "&amp;
VLOOKUP(A683,SOURCE!B:S,15,0)&amp;IF(lookups!$N$2-LEN(VLOOKUP(A683,SOURCE!B:S,15,0))&gt;=0,REPT(" ",lookups!$N$2-LEN(VLOOKUP(A683,SOURCE!B:S,15,0))),"")&amp;
TEXT(A683,"???0")&amp;IF(VLOOKUP(A683,SOURCE!B:S,16,0)="","","   "&amp;VLOOKUP(A683,SOURCE!B:S,16,0)
))))
)</f>
        <v>#define ITM_omicron_TONOS            659</v>
      </c>
    </row>
    <row r="684" spans="1:4">
      <c r="A684">
        <f t="shared" si="13"/>
        <v>660</v>
      </c>
      <c r="B684" t="str">
        <f>VLOOKUP(A684,SOURCE!B:S,15,0)</f>
        <v>ITM_sigma_end</v>
      </c>
      <c r="C684">
        <f>IF(
ISNUMBER(INDEX(SOURCE!B:B,MATCH(A684,SOURCE!B:B,0)+1)),
  VALUE(INDEX(SOURCE!B:B,MATCH(A684,SOURCE!B:B,0)+1)),
  "")</f>
        <v>661</v>
      </c>
      <c r="D684" s="5" t="str">
        <f>IF(A684&lt;&gt;INT(A684),B684,
IF(A684&lt;0,VLOOKUP(A684,lookups!A$1:B$25,2,0),
IF(ISNA(B684),"",
IF(OR(ISBLANK(A684),ISNA(B684),B684=0),
"",
"#define "&amp;
VLOOKUP(A684,SOURCE!B:S,15,0)&amp;IF(lookups!$N$2-LEN(VLOOKUP(A684,SOURCE!B:S,15,0))&gt;=0,REPT(" ",lookups!$N$2-LEN(VLOOKUP(A684,SOURCE!B:S,15,0))),"")&amp;
TEXT(A684,"???0")&amp;IF(VLOOKUP(A684,SOURCE!B:S,16,0)="","","   "&amp;VLOOKUP(A684,SOURCE!B:S,16,0)
))))
)</f>
        <v>#define ITM_sigma_end                660</v>
      </c>
    </row>
    <row r="685" spans="1:4">
      <c r="A685">
        <f t="shared" si="13"/>
        <v>661</v>
      </c>
      <c r="B685" t="str">
        <f>VLOOKUP(A685,SOURCE!B:S,15,0)</f>
        <v>ITM_upsilon_TONOS</v>
      </c>
      <c r="C685">
        <f>IF(
ISNUMBER(INDEX(SOURCE!B:B,MATCH(A685,SOURCE!B:B,0)+1)),
  VALUE(INDEX(SOURCE!B:B,MATCH(A685,SOURCE!B:B,0)+1)),
  "")</f>
        <v>662</v>
      </c>
      <c r="D685" s="5" t="str">
        <f>IF(A685&lt;&gt;INT(A685),B685,
IF(A685&lt;0,VLOOKUP(A685,lookups!A$1:B$25,2,0),
IF(ISNA(B685),"",
IF(OR(ISBLANK(A685),ISNA(B685),B685=0),
"",
"#define "&amp;
VLOOKUP(A685,SOURCE!B:S,15,0)&amp;IF(lookups!$N$2-LEN(VLOOKUP(A685,SOURCE!B:S,15,0))&gt;=0,REPT(" ",lookups!$N$2-LEN(VLOOKUP(A685,SOURCE!B:S,15,0))),"")&amp;
TEXT(A685,"???0")&amp;IF(VLOOKUP(A685,SOURCE!B:S,16,0)="","","   "&amp;VLOOKUP(A685,SOURCE!B:S,16,0)
))))
)</f>
        <v>#define ITM_upsilon_TONOS            661</v>
      </c>
    </row>
    <row r="686" spans="1:4">
      <c r="A686">
        <f t="shared" si="13"/>
        <v>662</v>
      </c>
      <c r="B686" t="str">
        <f>VLOOKUP(A686,SOURCE!B:S,15,0)</f>
        <v>ITM_upsilon_DIALYTIKA_TONOS</v>
      </c>
      <c r="C686">
        <f>IF(
ISNUMBER(INDEX(SOURCE!B:B,MATCH(A686,SOURCE!B:B,0)+1)),
  VALUE(INDEX(SOURCE!B:B,MATCH(A686,SOURCE!B:B,0)+1)),
  "")</f>
        <v>663</v>
      </c>
      <c r="D686" s="5" t="str">
        <f>IF(A686&lt;&gt;INT(A686),B686,
IF(A686&lt;0,VLOOKUP(A686,lookups!A$1:B$25,2,0),
IF(ISNA(B686),"",
IF(OR(ISBLANK(A686),ISNA(B686),B686=0),
"",
"#define "&amp;
VLOOKUP(A686,SOURCE!B:S,15,0)&amp;IF(lookups!$N$2-LEN(VLOOKUP(A686,SOURCE!B:S,15,0))&gt;=0,REPT(" ",lookups!$N$2-LEN(VLOOKUP(A686,SOURCE!B:S,15,0))),"")&amp;
TEXT(A686,"???0")&amp;IF(VLOOKUP(A686,SOURCE!B:S,16,0)="","","   "&amp;VLOOKUP(A686,SOURCE!B:S,16,0)
))))
)</f>
        <v>#define ITM_upsilon_DIALYTIKA_TONOS  662</v>
      </c>
    </row>
    <row r="687" spans="1:4">
      <c r="A687">
        <f t="shared" si="13"/>
        <v>663</v>
      </c>
      <c r="B687" t="str">
        <f>VLOOKUP(A687,SOURCE!B:S,15,0)</f>
        <v>ITM_omega_TONOS</v>
      </c>
      <c r="C687">
        <f>IF(
ISNUMBER(INDEX(SOURCE!B:B,MATCH(A687,SOURCE!B:B,0)+1)),
  VALUE(INDEX(SOURCE!B:B,MATCH(A687,SOURCE!B:B,0)+1)),
  "")</f>
        <v>664</v>
      </c>
      <c r="D687" s="5" t="str">
        <f>IF(A687&lt;&gt;INT(A687),B687,
IF(A687&lt;0,VLOOKUP(A687,lookups!A$1:B$25,2,0),
IF(ISNA(B687),"",
IF(OR(ISBLANK(A687),ISNA(B687),B687=0),
"",
"#define "&amp;
VLOOKUP(A687,SOURCE!B:S,15,0)&amp;IF(lookups!$N$2-LEN(VLOOKUP(A687,SOURCE!B:S,15,0))&gt;=0,REPT(" ",lookups!$N$2-LEN(VLOOKUP(A687,SOURCE!B:S,15,0))),"")&amp;
TEXT(A687,"???0")&amp;IF(VLOOKUP(A687,SOURCE!B:S,16,0)="","","   "&amp;VLOOKUP(A687,SOURCE!B:S,16,0)
))))
)</f>
        <v>#define ITM_omega_TONOS              663</v>
      </c>
    </row>
    <row r="688" spans="1:4">
      <c r="A688">
        <f t="shared" si="13"/>
        <v>664</v>
      </c>
      <c r="B688" t="str">
        <f>VLOOKUP(A688,SOURCE!B:S,15,0)</f>
        <v>ITM_A_MACRON</v>
      </c>
      <c r="C688">
        <f>IF(
ISNUMBER(INDEX(SOURCE!B:B,MATCH(A688,SOURCE!B:B,0)+1)),
  VALUE(INDEX(SOURCE!B:B,MATCH(A688,SOURCE!B:B,0)+1)),
  "")</f>
        <v>665</v>
      </c>
      <c r="D688" s="5" t="str">
        <f>IF(A688&lt;&gt;INT(A688),B688,
IF(A688&lt;0,VLOOKUP(A688,lookups!A$1:B$25,2,0),
IF(ISNA(B688),"",
IF(OR(ISBLANK(A688),ISNA(B688),B688=0),
"",
"#define "&amp;
VLOOKUP(A688,SOURCE!B:S,15,0)&amp;IF(lookups!$N$2-LEN(VLOOKUP(A688,SOURCE!B:S,15,0))&gt;=0,REPT(" ",lookups!$N$2-LEN(VLOOKUP(A688,SOURCE!B:S,15,0))),"")&amp;
TEXT(A688,"???0")&amp;IF(VLOOKUP(A688,SOURCE!B:S,16,0)="","","   "&amp;VLOOKUP(A688,SOURCE!B:S,16,0)
))))
)</f>
        <v>#define ITM_A_MACRON                 664</v>
      </c>
    </row>
    <row r="689" spans="1:4">
      <c r="A689">
        <f t="shared" si="13"/>
        <v>665</v>
      </c>
      <c r="B689" t="str">
        <f>VLOOKUP(A689,SOURCE!B:S,15,0)</f>
        <v>ITM_A_ACUTE</v>
      </c>
      <c r="C689">
        <f>IF(
ISNUMBER(INDEX(SOURCE!B:B,MATCH(A689,SOURCE!B:B,0)+1)),
  VALUE(INDEX(SOURCE!B:B,MATCH(A689,SOURCE!B:B,0)+1)),
  "")</f>
        <v>666</v>
      </c>
      <c r="D689" s="5" t="str">
        <f>IF(A689&lt;&gt;INT(A689),B689,
IF(A689&lt;0,VLOOKUP(A689,lookups!A$1:B$25,2,0),
IF(ISNA(B689),"",
IF(OR(ISBLANK(A689),ISNA(B689),B689=0),
"",
"#define "&amp;
VLOOKUP(A689,SOURCE!B:S,15,0)&amp;IF(lookups!$N$2-LEN(VLOOKUP(A689,SOURCE!B:S,15,0))&gt;=0,REPT(" ",lookups!$N$2-LEN(VLOOKUP(A689,SOURCE!B:S,15,0))),"")&amp;
TEXT(A689,"???0")&amp;IF(VLOOKUP(A689,SOURCE!B:S,16,0)="","","   "&amp;VLOOKUP(A689,SOURCE!B:S,16,0)
))))
)</f>
        <v>#define ITM_A_ACUTE                  665</v>
      </c>
    </row>
    <row r="690" spans="1:4">
      <c r="A690">
        <f t="shared" si="13"/>
        <v>666</v>
      </c>
      <c r="B690" t="str">
        <f>VLOOKUP(A690,SOURCE!B:S,15,0)</f>
        <v>ITM_A_BREVE</v>
      </c>
      <c r="C690">
        <f>IF(
ISNUMBER(INDEX(SOURCE!B:B,MATCH(A690,SOURCE!B:B,0)+1)),
  VALUE(INDEX(SOURCE!B:B,MATCH(A690,SOURCE!B:B,0)+1)),
  "")</f>
        <v>667</v>
      </c>
      <c r="D690" s="5" t="str">
        <f>IF(A690&lt;&gt;INT(A690),B690,
IF(A690&lt;0,VLOOKUP(A690,lookups!A$1:B$25,2,0),
IF(ISNA(B690),"",
IF(OR(ISBLANK(A690),ISNA(B690),B690=0),
"",
"#define "&amp;
VLOOKUP(A690,SOURCE!B:S,15,0)&amp;IF(lookups!$N$2-LEN(VLOOKUP(A690,SOURCE!B:S,15,0))&gt;=0,REPT(" ",lookups!$N$2-LEN(VLOOKUP(A690,SOURCE!B:S,15,0))),"")&amp;
TEXT(A690,"???0")&amp;IF(VLOOKUP(A690,SOURCE!B:S,16,0)="","","   "&amp;VLOOKUP(A690,SOURCE!B:S,16,0)
))))
)</f>
        <v>#define ITM_A_BREVE                  666</v>
      </c>
    </row>
    <row r="691" spans="1:4">
      <c r="A691">
        <f t="shared" si="13"/>
        <v>667</v>
      </c>
      <c r="B691" t="str">
        <f>VLOOKUP(A691,SOURCE!B:S,15,0)</f>
        <v>ITM_A_GRAVE</v>
      </c>
      <c r="C691">
        <f>IF(
ISNUMBER(INDEX(SOURCE!B:B,MATCH(A691,SOURCE!B:B,0)+1)),
  VALUE(INDEX(SOURCE!B:B,MATCH(A691,SOURCE!B:B,0)+1)),
  "")</f>
        <v>668</v>
      </c>
      <c r="D691" s="5" t="str">
        <f>IF(A691&lt;&gt;INT(A691),B691,
IF(A691&lt;0,VLOOKUP(A691,lookups!A$1:B$25,2,0),
IF(ISNA(B691),"",
IF(OR(ISBLANK(A691),ISNA(B691),B691=0),
"",
"#define "&amp;
VLOOKUP(A691,SOURCE!B:S,15,0)&amp;IF(lookups!$N$2-LEN(VLOOKUP(A691,SOURCE!B:S,15,0))&gt;=0,REPT(" ",lookups!$N$2-LEN(VLOOKUP(A691,SOURCE!B:S,15,0))),"")&amp;
TEXT(A691,"???0")&amp;IF(VLOOKUP(A691,SOURCE!B:S,16,0)="","","   "&amp;VLOOKUP(A691,SOURCE!B:S,16,0)
))))
)</f>
        <v>#define ITM_A_GRAVE                  667</v>
      </c>
    </row>
    <row r="692" spans="1:4">
      <c r="A692">
        <f t="shared" si="13"/>
        <v>668</v>
      </c>
      <c r="B692" t="str">
        <f>VLOOKUP(A692,SOURCE!B:S,15,0)</f>
        <v>ITM_A_DIARESIS</v>
      </c>
      <c r="C692">
        <f>IF(
ISNUMBER(INDEX(SOURCE!B:B,MATCH(A692,SOURCE!B:B,0)+1)),
  VALUE(INDEX(SOURCE!B:B,MATCH(A692,SOURCE!B:B,0)+1)),
  "")</f>
        <v>669</v>
      </c>
      <c r="D692" s="5" t="str">
        <f>IF(A692&lt;&gt;INT(A692),B692,
IF(A692&lt;0,VLOOKUP(A692,lookups!A$1:B$25,2,0),
IF(ISNA(B692),"",
IF(OR(ISBLANK(A692),ISNA(B692),B692=0),
"",
"#define "&amp;
VLOOKUP(A692,SOURCE!B:S,15,0)&amp;IF(lookups!$N$2-LEN(VLOOKUP(A692,SOURCE!B:S,15,0))&gt;=0,REPT(" ",lookups!$N$2-LEN(VLOOKUP(A692,SOURCE!B:S,15,0))),"")&amp;
TEXT(A692,"???0")&amp;IF(VLOOKUP(A692,SOURCE!B:S,16,0)="","","   "&amp;VLOOKUP(A692,SOURCE!B:S,16,0)
))))
)</f>
        <v>#define ITM_A_DIARESIS               668</v>
      </c>
    </row>
    <row r="693" spans="1:4">
      <c r="A693">
        <f t="shared" si="13"/>
        <v>669</v>
      </c>
      <c r="B693" t="str">
        <f>VLOOKUP(A693,SOURCE!B:S,15,0)</f>
        <v>ITM_A_TILDE</v>
      </c>
      <c r="C693">
        <f>IF(
ISNUMBER(INDEX(SOURCE!B:B,MATCH(A693,SOURCE!B:B,0)+1)),
  VALUE(INDEX(SOURCE!B:B,MATCH(A693,SOURCE!B:B,0)+1)),
  "")</f>
        <v>670</v>
      </c>
      <c r="D693" s="5" t="str">
        <f>IF(A693&lt;&gt;INT(A693),B693,
IF(A693&lt;0,VLOOKUP(A693,lookups!A$1:B$25,2,0),
IF(ISNA(B693),"",
IF(OR(ISBLANK(A693),ISNA(B693),B693=0),
"",
"#define "&amp;
VLOOKUP(A693,SOURCE!B:S,15,0)&amp;IF(lookups!$N$2-LEN(VLOOKUP(A693,SOURCE!B:S,15,0))&gt;=0,REPT(" ",lookups!$N$2-LEN(VLOOKUP(A693,SOURCE!B:S,15,0))),"")&amp;
TEXT(A693,"???0")&amp;IF(VLOOKUP(A693,SOURCE!B:S,16,0)="","","   "&amp;VLOOKUP(A693,SOURCE!B:S,16,0)
))))
)</f>
        <v>#define ITM_A_TILDE                  669</v>
      </c>
    </row>
    <row r="694" spans="1:4">
      <c r="A694">
        <f t="shared" si="13"/>
        <v>670</v>
      </c>
      <c r="B694" t="str">
        <f>VLOOKUP(A694,SOURCE!B:S,15,0)</f>
        <v>ITM_A_CIRC</v>
      </c>
      <c r="C694">
        <f>IF(
ISNUMBER(INDEX(SOURCE!B:B,MATCH(A694,SOURCE!B:B,0)+1)),
  VALUE(INDEX(SOURCE!B:B,MATCH(A694,SOURCE!B:B,0)+1)),
  "")</f>
        <v>671</v>
      </c>
      <c r="D694" s="5" t="str">
        <f>IF(A694&lt;&gt;INT(A694),B694,
IF(A694&lt;0,VLOOKUP(A694,lookups!A$1:B$25,2,0),
IF(ISNA(B694),"",
IF(OR(ISBLANK(A694),ISNA(B694),B694=0),
"",
"#define "&amp;
VLOOKUP(A694,SOURCE!B:S,15,0)&amp;IF(lookups!$N$2-LEN(VLOOKUP(A694,SOURCE!B:S,15,0))&gt;=0,REPT(" ",lookups!$N$2-LEN(VLOOKUP(A694,SOURCE!B:S,15,0))),"")&amp;
TEXT(A694,"???0")&amp;IF(VLOOKUP(A694,SOURCE!B:S,16,0)="","","   "&amp;VLOOKUP(A694,SOURCE!B:S,16,0)
))))
)</f>
        <v>#define ITM_A_CIRC                   670</v>
      </c>
    </row>
    <row r="695" spans="1:4">
      <c r="A695">
        <f t="shared" si="13"/>
        <v>671</v>
      </c>
      <c r="B695" t="str">
        <f>VLOOKUP(A695,SOURCE!B:S,15,0)</f>
        <v>ITM_A_RING</v>
      </c>
      <c r="C695">
        <f>IF(
ISNUMBER(INDEX(SOURCE!B:B,MATCH(A695,SOURCE!B:B,0)+1)),
  VALUE(INDEX(SOURCE!B:B,MATCH(A695,SOURCE!B:B,0)+1)),
  "")</f>
        <v>672</v>
      </c>
      <c r="D695" s="5" t="str">
        <f>IF(A695&lt;&gt;INT(A695),B695,
IF(A695&lt;0,VLOOKUP(A695,lookups!A$1:B$25,2,0),
IF(ISNA(B695),"",
IF(OR(ISBLANK(A695),ISNA(B695),B695=0),
"",
"#define "&amp;
VLOOKUP(A695,SOURCE!B:S,15,0)&amp;IF(lookups!$N$2-LEN(VLOOKUP(A695,SOURCE!B:S,15,0))&gt;=0,REPT(" ",lookups!$N$2-LEN(VLOOKUP(A695,SOURCE!B:S,15,0))),"")&amp;
TEXT(A695,"???0")&amp;IF(VLOOKUP(A695,SOURCE!B:S,16,0)="","","   "&amp;VLOOKUP(A695,SOURCE!B:S,16,0)
))))
)</f>
        <v>#define ITM_A_RING                   671</v>
      </c>
    </row>
    <row r="696" spans="1:4">
      <c r="A696">
        <f t="shared" si="13"/>
        <v>672</v>
      </c>
      <c r="B696" t="str">
        <f>VLOOKUP(A696,SOURCE!B:S,15,0)</f>
        <v>ITM_AE</v>
      </c>
      <c r="C696">
        <f>IF(
ISNUMBER(INDEX(SOURCE!B:B,MATCH(A696,SOURCE!B:B,0)+1)),
  VALUE(INDEX(SOURCE!B:B,MATCH(A696,SOURCE!B:B,0)+1)),
  "")</f>
        <v>673</v>
      </c>
      <c r="D696" s="5" t="str">
        <f>IF(A696&lt;&gt;INT(A696),B696,
IF(A696&lt;0,VLOOKUP(A696,lookups!A$1:B$25,2,0),
IF(ISNA(B696),"",
IF(OR(ISBLANK(A696),ISNA(B696),B696=0),
"",
"#define "&amp;
VLOOKUP(A696,SOURCE!B:S,15,0)&amp;IF(lookups!$N$2-LEN(VLOOKUP(A696,SOURCE!B:S,15,0))&gt;=0,REPT(" ",lookups!$N$2-LEN(VLOOKUP(A696,SOURCE!B:S,15,0))),"")&amp;
TEXT(A696,"???0")&amp;IF(VLOOKUP(A696,SOURCE!B:S,16,0)="","","   "&amp;VLOOKUP(A696,SOURCE!B:S,16,0)
))))
)</f>
        <v>#define ITM_AE                       672</v>
      </c>
    </row>
    <row r="697" spans="1:4">
      <c r="A697">
        <f t="shared" si="13"/>
        <v>673</v>
      </c>
      <c r="B697" t="str">
        <f>VLOOKUP(A697,SOURCE!B:S,15,0)</f>
        <v>ITM_A_OGONEK</v>
      </c>
      <c r="C697">
        <f>IF(
ISNUMBER(INDEX(SOURCE!B:B,MATCH(A697,SOURCE!B:B,0)+1)),
  VALUE(INDEX(SOURCE!B:B,MATCH(A697,SOURCE!B:B,0)+1)),
  "")</f>
        <v>674</v>
      </c>
      <c r="D697" s="5" t="str">
        <f>IF(A697&lt;&gt;INT(A697),B697,
IF(A697&lt;0,VLOOKUP(A697,lookups!A$1:B$25,2,0),
IF(ISNA(B697),"",
IF(OR(ISBLANK(A697),ISNA(B697),B697=0),
"",
"#define "&amp;
VLOOKUP(A697,SOURCE!B:S,15,0)&amp;IF(lookups!$N$2-LEN(VLOOKUP(A697,SOURCE!B:S,15,0))&gt;=0,REPT(" ",lookups!$N$2-LEN(VLOOKUP(A697,SOURCE!B:S,15,0))),"")&amp;
TEXT(A697,"???0")&amp;IF(VLOOKUP(A697,SOURCE!B:S,16,0)="","","   "&amp;VLOOKUP(A697,SOURCE!B:S,16,0)
))))
)</f>
        <v>#define ITM_A_OGONEK                 673</v>
      </c>
    </row>
    <row r="698" spans="1:4">
      <c r="A698">
        <f t="shared" si="13"/>
        <v>674</v>
      </c>
      <c r="B698" t="str">
        <f>VLOOKUP(A698,SOURCE!B:S,15,0)</f>
        <v>ITM_C_ACUTE</v>
      </c>
      <c r="C698">
        <f>IF(
ISNUMBER(INDEX(SOURCE!B:B,MATCH(A698,SOURCE!B:B,0)+1)),
  VALUE(INDEX(SOURCE!B:B,MATCH(A698,SOURCE!B:B,0)+1)),
  "")</f>
        <v>675</v>
      </c>
      <c r="D698" s="5" t="str">
        <f>IF(A698&lt;&gt;INT(A698),B698,
IF(A698&lt;0,VLOOKUP(A698,lookups!A$1:B$25,2,0),
IF(ISNA(B698),"",
IF(OR(ISBLANK(A698),ISNA(B698),B698=0),
"",
"#define "&amp;
VLOOKUP(A698,SOURCE!B:S,15,0)&amp;IF(lookups!$N$2-LEN(VLOOKUP(A698,SOURCE!B:S,15,0))&gt;=0,REPT(" ",lookups!$N$2-LEN(VLOOKUP(A698,SOURCE!B:S,15,0))),"")&amp;
TEXT(A698,"???0")&amp;IF(VLOOKUP(A698,SOURCE!B:S,16,0)="","","   "&amp;VLOOKUP(A698,SOURCE!B:S,16,0)
))))
)</f>
        <v>#define ITM_C_ACUTE                  674</v>
      </c>
    </row>
    <row r="699" spans="1:4">
      <c r="A699">
        <f t="shared" si="13"/>
        <v>675</v>
      </c>
      <c r="B699" t="str">
        <f>VLOOKUP(A699,SOURCE!B:S,15,0)</f>
        <v>ITM_C_CARON</v>
      </c>
      <c r="C699">
        <f>IF(
ISNUMBER(INDEX(SOURCE!B:B,MATCH(A699,SOURCE!B:B,0)+1)),
  VALUE(INDEX(SOURCE!B:B,MATCH(A699,SOURCE!B:B,0)+1)),
  "")</f>
        <v>676</v>
      </c>
      <c r="D699" s="5" t="str">
        <f>IF(A699&lt;&gt;INT(A699),B699,
IF(A699&lt;0,VLOOKUP(A699,lookups!A$1:B$25,2,0),
IF(ISNA(B699),"",
IF(OR(ISBLANK(A699),ISNA(B699),B699=0),
"",
"#define "&amp;
VLOOKUP(A699,SOURCE!B:S,15,0)&amp;IF(lookups!$N$2-LEN(VLOOKUP(A699,SOURCE!B:S,15,0))&gt;=0,REPT(" ",lookups!$N$2-LEN(VLOOKUP(A699,SOURCE!B:S,15,0))),"")&amp;
TEXT(A699,"???0")&amp;IF(VLOOKUP(A699,SOURCE!B:S,16,0)="","","   "&amp;VLOOKUP(A699,SOURCE!B:S,16,0)
))))
)</f>
        <v>#define ITM_C_CARON                  675</v>
      </c>
    </row>
    <row r="700" spans="1:4">
      <c r="A700">
        <f t="shared" si="13"/>
        <v>676</v>
      </c>
      <c r="B700" t="str">
        <f>VLOOKUP(A700,SOURCE!B:S,15,0)</f>
        <v>ITM_C_CEDILLA</v>
      </c>
      <c r="C700">
        <f>IF(
ISNUMBER(INDEX(SOURCE!B:B,MATCH(A700,SOURCE!B:B,0)+1)),
  VALUE(INDEX(SOURCE!B:B,MATCH(A700,SOURCE!B:B,0)+1)),
  "")</f>
        <v>677</v>
      </c>
      <c r="D700" s="5" t="str">
        <f>IF(A700&lt;&gt;INT(A700),B700,
IF(A700&lt;0,VLOOKUP(A700,lookups!A$1:B$25,2,0),
IF(ISNA(B700),"",
IF(OR(ISBLANK(A700),ISNA(B700),B700=0),
"",
"#define "&amp;
VLOOKUP(A700,SOURCE!B:S,15,0)&amp;IF(lookups!$N$2-LEN(VLOOKUP(A700,SOURCE!B:S,15,0))&gt;=0,REPT(" ",lookups!$N$2-LEN(VLOOKUP(A700,SOURCE!B:S,15,0))),"")&amp;
TEXT(A700,"???0")&amp;IF(VLOOKUP(A700,SOURCE!B:S,16,0)="","","   "&amp;VLOOKUP(A700,SOURCE!B:S,16,0)
))))
)</f>
        <v>#define ITM_C_CEDILLA                676</v>
      </c>
    </row>
    <row r="701" spans="1:4">
      <c r="A701">
        <f t="shared" si="13"/>
        <v>677</v>
      </c>
      <c r="B701" t="str">
        <f>VLOOKUP(A701,SOURCE!B:S,15,0)</f>
        <v>ITM_D_STROKE</v>
      </c>
      <c r="C701">
        <f>IF(
ISNUMBER(INDEX(SOURCE!B:B,MATCH(A701,SOURCE!B:B,0)+1)),
  VALUE(INDEX(SOURCE!B:B,MATCH(A701,SOURCE!B:B,0)+1)),
  "")</f>
        <v>678</v>
      </c>
      <c r="D701" s="5" t="str">
        <f>IF(A701&lt;&gt;INT(A701),B701,
IF(A701&lt;0,VLOOKUP(A701,lookups!A$1:B$25,2,0),
IF(ISNA(B701),"",
IF(OR(ISBLANK(A701),ISNA(B701),B701=0),
"",
"#define "&amp;
VLOOKUP(A701,SOURCE!B:S,15,0)&amp;IF(lookups!$N$2-LEN(VLOOKUP(A701,SOURCE!B:S,15,0))&gt;=0,REPT(" ",lookups!$N$2-LEN(VLOOKUP(A701,SOURCE!B:S,15,0))),"")&amp;
TEXT(A701,"???0")&amp;IF(VLOOKUP(A701,SOURCE!B:S,16,0)="","","   "&amp;VLOOKUP(A701,SOURCE!B:S,16,0)
))))
)</f>
        <v>#define ITM_D_STROKE                 677</v>
      </c>
    </row>
    <row r="702" spans="1:4">
      <c r="A702">
        <f t="shared" si="13"/>
        <v>678</v>
      </c>
      <c r="B702" t="str">
        <f>VLOOKUP(A702,SOURCE!B:S,15,0)</f>
        <v>ITM_D_CARON</v>
      </c>
      <c r="C702">
        <f>IF(
ISNUMBER(INDEX(SOURCE!B:B,MATCH(A702,SOURCE!B:B,0)+1)),
  VALUE(INDEX(SOURCE!B:B,MATCH(A702,SOURCE!B:B,0)+1)),
  "")</f>
        <v>679</v>
      </c>
      <c r="D702" s="5" t="str">
        <f>IF(A702&lt;&gt;INT(A702),B702,
IF(A702&lt;0,VLOOKUP(A702,lookups!A$1:B$25,2,0),
IF(ISNA(B702),"",
IF(OR(ISBLANK(A702),ISNA(B702),B702=0),
"",
"#define "&amp;
VLOOKUP(A702,SOURCE!B:S,15,0)&amp;IF(lookups!$N$2-LEN(VLOOKUP(A702,SOURCE!B:S,15,0))&gt;=0,REPT(" ",lookups!$N$2-LEN(VLOOKUP(A702,SOURCE!B:S,15,0))),"")&amp;
TEXT(A702,"???0")&amp;IF(VLOOKUP(A702,SOURCE!B:S,16,0)="","","   "&amp;VLOOKUP(A702,SOURCE!B:S,16,0)
))))
)</f>
        <v>#define ITM_D_CARON                  678</v>
      </c>
    </row>
    <row r="703" spans="1:4">
      <c r="A703">
        <f t="shared" si="13"/>
        <v>679</v>
      </c>
      <c r="B703" t="str">
        <f>VLOOKUP(A703,SOURCE!B:S,15,0)</f>
        <v>ITM_E_MACRON</v>
      </c>
      <c r="C703">
        <f>IF(
ISNUMBER(INDEX(SOURCE!B:B,MATCH(A703,SOURCE!B:B,0)+1)),
  VALUE(INDEX(SOURCE!B:B,MATCH(A703,SOURCE!B:B,0)+1)),
  "")</f>
        <v>680</v>
      </c>
      <c r="D703" s="5" t="str">
        <f>IF(A703&lt;&gt;INT(A703),B703,
IF(A703&lt;0,VLOOKUP(A703,lookups!A$1:B$25,2,0),
IF(ISNA(B703),"",
IF(OR(ISBLANK(A703),ISNA(B703),B703=0),
"",
"#define "&amp;
VLOOKUP(A703,SOURCE!B:S,15,0)&amp;IF(lookups!$N$2-LEN(VLOOKUP(A703,SOURCE!B:S,15,0))&gt;=0,REPT(" ",lookups!$N$2-LEN(VLOOKUP(A703,SOURCE!B:S,15,0))),"")&amp;
TEXT(A703,"???0")&amp;IF(VLOOKUP(A703,SOURCE!B:S,16,0)="","","   "&amp;VLOOKUP(A703,SOURCE!B:S,16,0)
))))
)</f>
        <v>#define ITM_E_MACRON                 679</v>
      </c>
    </row>
    <row r="704" spans="1:4">
      <c r="A704">
        <f t="shared" si="13"/>
        <v>680</v>
      </c>
      <c r="B704" t="str">
        <f>VLOOKUP(A704,SOURCE!B:S,15,0)</f>
        <v>ITM_E_ACUTE</v>
      </c>
      <c r="C704">
        <f>IF(
ISNUMBER(INDEX(SOURCE!B:B,MATCH(A704,SOURCE!B:B,0)+1)),
  VALUE(INDEX(SOURCE!B:B,MATCH(A704,SOURCE!B:B,0)+1)),
  "")</f>
        <v>681</v>
      </c>
      <c r="D704" s="5" t="str">
        <f>IF(A704&lt;&gt;INT(A704),B704,
IF(A704&lt;0,VLOOKUP(A704,lookups!A$1:B$25,2,0),
IF(ISNA(B704),"",
IF(OR(ISBLANK(A704),ISNA(B704),B704=0),
"",
"#define "&amp;
VLOOKUP(A704,SOURCE!B:S,15,0)&amp;IF(lookups!$N$2-LEN(VLOOKUP(A704,SOURCE!B:S,15,0))&gt;=0,REPT(" ",lookups!$N$2-LEN(VLOOKUP(A704,SOURCE!B:S,15,0))),"")&amp;
TEXT(A704,"???0")&amp;IF(VLOOKUP(A704,SOURCE!B:S,16,0)="","","   "&amp;VLOOKUP(A704,SOURCE!B:S,16,0)
))))
)</f>
        <v>#define ITM_E_ACUTE                  680</v>
      </c>
    </row>
    <row r="705" spans="1:4">
      <c r="A705">
        <f t="shared" si="13"/>
        <v>681</v>
      </c>
      <c r="B705" t="str">
        <f>VLOOKUP(A705,SOURCE!B:S,15,0)</f>
        <v>ITM_E_BREVE</v>
      </c>
      <c r="C705">
        <f>IF(
ISNUMBER(INDEX(SOURCE!B:B,MATCH(A705,SOURCE!B:B,0)+1)),
  VALUE(INDEX(SOURCE!B:B,MATCH(A705,SOURCE!B:B,0)+1)),
  "")</f>
        <v>682</v>
      </c>
      <c r="D705" s="5" t="str">
        <f>IF(A705&lt;&gt;INT(A705),B705,
IF(A705&lt;0,VLOOKUP(A705,lookups!A$1:B$25,2,0),
IF(ISNA(B705),"",
IF(OR(ISBLANK(A705),ISNA(B705),B705=0),
"",
"#define "&amp;
VLOOKUP(A705,SOURCE!B:S,15,0)&amp;IF(lookups!$N$2-LEN(VLOOKUP(A705,SOURCE!B:S,15,0))&gt;=0,REPT(" ",lookups!$N$2-LEN(VLOOKUP(A705,SOURCE!B:S,15,0))),"")&amp;
TEXT(A705,"???0")&amp;IF(VLOOKUP(A705,SOURCE!B:S,16,0)="","","   "&amp;VLOOKUP(A705,SOURCE!B:S,16,0)
))))
)</f>
        <v>#define ITM_E_BREVE                  681</v>
      </c>
    </row>
    <row r="706" spans="1:4">
      <c r="A706">
        <f t="shared" si="13"/>
        <v>682</v>
      </c>
      <c r="B706" t="str">
        <f>VLOOKUP(A706,SOURCE!B:S,15,0)</f>
        <v>ITM_E_GRAVE</v>
      </c>
      <c r="C706">
        <f>IF(
ISNUMBER(INDEX(SOURCE!B:B,MATCH(A706,SOURCE!B:B,0)+1)),
  VALUE(INDEX(SOURCE!B:B,MATCH(A706,SOURCE!B:B,0)+1)),
  "")</f>
        <v>683</v>
      </c>
      <c r="D706" s="5" t="str">
        <f>IF(A706&lt;&gt;INT(A706),B706,
IF(A706&lt;0,VLOOKUP(A706,lookups!A$1:B$25,2,0),
IF(ISNA(B706),"",
IF(OR(ISBLANK(A706),ISNA(B706),B706=0),
"",
"#define "&amp;
VLOOKUP(A706,SOURCE!B:S,15,0)&amp;IF(lookups!$N$2-LEN(VLOOKUP(A706,SOURCE!B:S,15,0))&gt;=0,REPT(" ",lookups!$N$2-LEN(VLOOKUP(A706,SOURCE!B:S,15,0))),"")&amp;
TEXT(A706,"???0")&amp;IF(VLOOKUP(A706,SOURCE!B:S,16,0)="","","   "&amp;VLOOKUP(A706,SOURCE!B:S,16,0)
))))
)</f>
        <v>#define ITM_E_GRAVE                  682</v>
      </c>
    </row>
    <row r="707" spans="1:4">
      <c r="A707">
        <f t="shared" si="13"/>
        <v>683</v>
      </c>
      <c r="B707" t="str">
        <f>VLOOKUP(A707,SOURCE!B:S,15,0)</f>
        <v>ITM_E_DIARESIS</v>
      </c>
      <c r="C707">
        <f>IF(
ISNUMBER(INDEX(SOURCE!B:B,MATCH(A707,SOURCE!B:B,0)+1)),
  VALUE(INDEX(SOURCE!B:B,MATCH(A707,SOURCE!B:B,0)+1)),
  "")</f>
        <v>684</v>
      </c>
      <c r="D707" s="5" t="str">
        <f>IF(A707&lt;&gt;INT(A707),B707,
IF(A707&lt;0,VLOOKUP(A707,lookups!A$1:B$25,2,0),
IF(ISNA(B707),"",
IF(OR(ISBLANK(A707),ISNA(B707),B707=0),
"",
"#define "&amp;
VLOOKUP(A707,SOURCE!B:S,15,0)&amp;IF(lookups!$N$2-LEN(VLOOKUP(A707,SOURCE!B:S,15,0))&gt;=0,REPT(" ",lookups!$N$2-LEN(VLOOKUP(A707,SOURCE!B:S,15,0))),"")&amp;
TEXT(A707,"???0")&amp;IF(VLOOKUP(A707,SOURCE!B:S,16,0)="","","   "&amp;VLOOKUP(A707,SOURCE!B:S,16,0)
))))
)</f>
        <v>#define ITM_E_DIARESIS               683</v>
      </c>
    </row>
    <row r="708" spans="1:4">
      <c r="A708">
        <f t="shared" si="13"/>
        <v>684</v>
      </c>
      <c r="B708" t="str">
        <f>VLOOKUP(A708,SOURCE!B:S,15,0)</f>
        <v>ITM_E_CIRC</v>
      </c>
      <c r="C708">
        <f>IF(
ISNUMBER(INDEX(SOURCE!B:B,MATCH(A708,SOURCE!B:B,0)+1)),
  VALUE(INDEX(SOURCE!B:B,MATCH(A708,SOURCE!B:B,0)+1)),
  "")</f>
        <v>685</v>
      </c>
      <c r="D708" s="5" t="str">
        <f>IF(A708&lt;&gt;INT(A708),B708,
IF(A708&lt;0,VLOOKUP(A708,lookups!A$1:B$25,2,0),
IF(ISNA(B708),"",
IF(OR(ISBLANK(A708),ISNA(B708),B708=0),
"",
"#define "&amp;
VLOOKUP(A708,SOURCE!B:S,15,0)&amp;IF(lookups!$N$2-LEN(VLOOKUP(A708,SOURCE!B:S,15,0))&gt;=0,REPT(" ",lookups!$N$2-LEN(VLOOKUP(A708,SOURCE!B:S,15,0))),"")&amp;
TEXT(A708,"???0")&amp;IF(VLOOKUP(A708,SOURCE!B:S,16,0)="","","   "&amp;VLOOKUP(A708,SOURCE!B:S,16,0)
))))
)</f>
        <v>#define ITM_E_CIRC                   684</v>
      </c>
    </row>
    <row r="709" spans="1:4">
      <c r="A709">
        <f t="shared" si="13"/>
        <v>685</v>
      </c>
      <c r="B709" t="str">
        <f>VLOOKUP(A709,SOURCE!B:S,15,0)</f>
        <v>ITM_E_OGONEK</v>
      </c>
      <c r="C709">
        <f>IF(
ISNUMBER(INDEX(SOURCE!B:B,MATCH(A709,SOURCE!B:B,0)+1)),
  VALUE(INDEX(SOURCE!B:B,MATCH(A709,SOURCE!B:B,0)+1)),
  "")</f>
        <v>686</v>
      </c>
      <c r="D709" s="5" t="str">
        <f>IF(A709&lt;&gt;INT(A709),B709,
IF(A709&lt;0,VLOOKUP(A709,lookups!A$1:B$25,2,0),
IF(ISNA(B709),"",
IF(OR(ISBLANK(A709),ISNA(B709),B709=0),
"",
"#define "&amp;
VLOOKUP(A709,SOURCE!B:S,15,0)&amp;IF(lookups!$N$2-LEN(VLOOKUP(A709,SOURCE!B:S,15,0))&gt;=0,REPT(" ",lookups!$N$2-LEN(VLOOKUP(A709,SOURCE!B:S,15,0))),"")&amp;
TEXT(A709,"???0")&amp;IF(VLOOKUP(A709,SOURCE!B:S,16,0)="","","   "&amp;VLOOKUP(A709,SOURCE!B:S,16,0)
))))
)</f>
        <v>#define ITM_E_OGONEK                 685</v>
      </c>
    </row>
    <row r="710" spans="1:4">
      <c r="A710">
        <f t="shared" si="13"/>
        <v>686</v>
      </c>
      <c r="B710" t="str">
        <f>VLOOKUP(A710,SOURCE!B:S,15,0)</f>
        <v>ITM_G_BREVE</v>
      </c>
      <c r="C710">
        <f>IF(
ISNUMBER(INDEX(SOURCE!B:B,MATCH(A710,SOURCE!B:B,0)+1)),
  VALUE(INDEX(SOURCE!B:B,MATCH(A710,SOURCE!B:B,0)+1)),
  "")</f>
        <v>687</v>
      </c>
      <c r="D710" s="5" t="str">
        <f>IF(A710&lt;&gt;INT(A710),B710,
IF(A710&lt;0,VLOOKUP(A710,lookups!A$1:B$25,2,0),
IF(ISNA(B710),"",
IF(OR(ISBLANK(A710),ISNA(B710),B710=0),
"",
"#define "&amp;
VLOOKUP(A710,SOURCE!B:S,15,0)&amp;IF(lookups!$N$2-LEN(VLOOKUP(A710,SOURCE!B:S,15,0))&gt;=0,REPT(" ",lookups!$N$2-LEN(VLOOKUP(A710,SOURCE!B:S,15,0))),"")&amp;
TEXT(A710,"???0")&amp;IF(VLOOKUP(A710,SOURCE!B:S,16,0)="","","   "&amp;VLOOKUP(A710,SOURCE!B:S,16,0)
))))
)</f>
        <v>#define ITM_G_BREVE                  686</v>
      </c>
    </row>
    <row r="711" spans="1:4">
      <c r="A711">
        <f t="shared" si="13"/>
        <v>687</v>
      </c>
      <c r="B711" t="str">
        <f>VLOOKUP(A711,SOURCE!B:S,15,0)</f>
        <v>ITM_I_MACRON</v>
      </c>
      <c r="C711">
        <f>IF(
ISNUMBER(INDEX(SOURCE!B:B,MATCH(A711,SOURCE!B:B,0)+1)),
  VALUE(INDEX(SOURCE!B:B,MATCH(A711,SOURCE!B:B,0)+1)),
  "")</f>
        <v>688</v>
      </c>
      <c r="D711" s="5" t="str">
        <f>IF(A711&lt;&gt;INT(A711),B711,
IF(A711&lt;0,VLOOKUP(A711,lookups!A$1:B$25,2,0),
IF(ISNA(B711),"",
IF(OR(ISBLANK(A711),ISNA(B711),B711=0),
"",
"#define "&amp;
VLOOKUP(A711,SOURCE!B:S,15,0)&amp;IF(lookups!$N$2-LEN(VLOOKUP(A711,SOURCE!B:S,15,0))&gt;=0,REPT(" ",lookups!$N$2-LEN(VLOOKUP(A711,SOURCE!B:S,15,0))),"")&amp;
TEXT(A711,"???0")&amp;IF(VLOOKUP(A711,SOURCE!B:S,16,0)="","","   "&amp;VLOOKUP(A711,SOURCE!B:S,16,0)
))))
)</f>
        <v>#define ITM_I_MACRON                 687</v>
      </c>
    </row>
    <row r="712" spans="1:4">
      <c r="A712">
        <f t="shared" si="13"/>
        <v>688</v>
      </c>
      <c r="B712" t="str">
        <f>VLOOKUP(A712,SOURCE!B:S,15,0)</f>
        <v>ITM_I_ACUTE</v>
      </c>
      <c r="C712">
        <f>IF(
ISNUMBER(INDEX(SOURCE!B:B,MATCH(A712,SOURCE!B:B,0)+1)),
  VALUE(INDEX(SOURCE!B:B,MATCH(A712,SOURCE!B:B,0)+1)),
  "")</f>
        <v>689</v>
      </c>
      <c r="D712" s="5" t="str">
        <f>IF(A712&lt;&gt;INT(A712),B712,
IF(A712&lt;0,VLOOKUP(A712,lookups!A$1:B$25,2,0),
IF(ISNA(B712),"",
IF(OR(ISBLANK(A712),ISNA(B712),B712=0),
"",
"#define "&amp;
VLOOKUP(A712,SOURCE!B:S,15,0)&amp;IF(lookups!$N$2-LEN(VLOOKUP(A712,SOURCE!B:S,15,0))&gt;=0,REPT(" ",lookups!$N$2-LEN(VLOOKUP(A712,SOURCE!B:S,15,0))),"")&amp;
TEXT(A712,"???0")&amp;IF(VLOOKUP(A712,SOURCE!B:S,16,0)="","","   "&amp;VLOOKUP(A712,SOURCE!B:S,16,0)
))))
)</f>
        <v>#define ITM_I_ACUTE                  688</v>
      </c>
    </row>
    <row r="713" spans="1:4">
      <c r="A713">
        <f t="shared" ref="A713:A776" si="14">C712</f>
        <v>689</v>
      </c>
      <c r="B713" t="str">
        <f>VLOOKUP(A713,SOURCE!B:S,15,0)</f>
        <v>ITM_I_BREVE</v>
      </c>
      <c r="C713">
        <f>IF(
ISNUMBER(INDEX(SOURCE!B:B,MATCH(A713,SOURCE!B:B,0)+1)),
  VALUE(INDEX(SOURCE!B:B,MATCH(A713,SOURCE!B:B,0)+1)),
  "")</f>
        <v>690</v>
      </c>
      <c r="D713" s="5" t="str">
        <f>IF(A713&lt;&gt;INT(A713),B713,
IF(A713&lt;0,VLOOKUP(A713,lookups!A$1:B$25,2,0),
IF(ISNA(B713),"",
IF(OR(ISBLANK(A713),ISNA(B713),B713=0),
"",
"#define "&amp;
VLOOKUP(A713,SOURCE!B:S,15,0)&amp;IF(lookups!$N$2-LEN(VLOOKUP(A713,SOURCE!B:S,15,0))&gt;=0,REPT(" ",lookups!$N$2-LEN(VLOOKUP(A713,SOURCE!B:S,15,0))),"")&amp;
TEXT(A713,"???0")&amp;IF(VLOOKUP(A713,SOURCE!B:S,16,0)="","","   "&amp;VLOOKUP(A713,SOURCE!B:S,16,0)
))))
)</f>
        <v>#define ITM_I_BREVE                  689</v>
      </c>
    </row>
    <row r="714" spans="1:4">
      <c r="A714">
        <f t="shared" si="14"/>
        <v>690</v>
      </c>
      <c r="B714" t="str">
        <f>VLOOKUP(A714,SOURCE!B:S,15,0)</f>
        <v>ITM_I_GRAVE</v>
      </c>
      <c r="C714">
        <f>IF(
ISNUMBER(INDEX(SOURCE!B:B,MATCH(A714,SOURCE!B:B,0)+1)),
  VALUE(INDEX(SOURCE!B:B,MATCH(A714,SOURCE!B:B,0)+1)),
  "")</f>
        <v>691</v>
      </c>
      <c r="D714" s="5" t="str">
        <f>IF(A714&lt;&gt;INT(A714),B714,
IF(A714&lt;0,VLOOKUP(A714,lookups!A$1:B$25,2,0),
IF(ISNA(B714),"",
IF(OR(ISBLANK(A714),ISNA(B714),B714=0),
"",
"#define "&amp;
VLOOKUP(A714,SOURCE!B:S,15,0)&amp;IF(lookups!$N$2-LEN(VLOOKUP(A714,SOURCE!B:S,15,0))&gt;=0,REPT(" ",lookups!$N$2-LEN(VLOOKUP(A714,SOURCE!B:S,15,0))),"")&amp;
TEXT(A714,"???0")&amp;IF(VLOOKUP(A714,SOURCE!B:S,16,0)="","","   "&amp;VLOOKUP(A714,SOURCE!B:S,16,0)
))))
)</f>
        <v>#define ITM_I_GRAVE                  690</v>
      </c>
    </row>
    <row r="715" spans="1:4">
      <c r="A715">
        <f t="shared" si="14"/>
        <v>691</v>
      </c>
      <c r="B715" t="str">
        <f>VLOOKUP(A715,SOURCE!B:S,15,0)</f>
        <v>ITM_I_DIARESIS</v>
      </c>
      <c r="C715">
        <f>IF(
ISNUMBER(INDEX(SOURCE!B:B,MATCH(A715,SOURCE!B:B,0)+1)),
  VALUE(INDEX(SOURCE!B:B,MATCH(A715,SOURCE!B:B,0)+1)),
  "")</f>
        <v>692</v>
      </c>
      <c r="D715" s="5" t="str">
        <f>IF(A715&lt;&gt;INT(A715),B715,
IF(A715&lt;0,VLOOKUP(A715,lookups!A$1:B$25,2,0),
IF(ISNA(B715),"",
IF(OR(ISBLANK(A715),ISNA(B715),B715=0),
"",
"#define "&amp;
VLOOKUP(A715,SOURCE!B:S,15,0)&amp;IF(lookups!$N$2-LEN(VLOOKUP(A715,SOURCE!B:S,15,0))&gt;=0,REPT(" ",lookups!$N$2-LEN(VLOOKUP(A715,SOURCE!B:S,15,0))),"")&amp;
TEXT(A715,"???0")&amp;IF(VLOOKUP(A715,SOURCE!B:S,16,0)="","","   "&amp;VLOOKUP(A715,SOURCE!B:S,16,0)
))))
)</f>
        <v>#define ITM_I_DIARESIS               691</v>
      </c>
    </row>
    <row r="716" spans="1:4">
      <c r="A716">
        <f t="shared" si="14"/>
        <v>692</v>
      </c>
      <c r="B716" t="str">
        <f>VLOOKUP(A716,SOURCE!B:S,15,0)</f>
        <v>ITM_I_CIRC</v>
      </c>
      <c r="C716">
        <f>IF(
ISNUMBER(INDEX(SOURCE!B:B,MATCH(A716,SOURCE!B:B,0)+1)),
  VALUE(INDEX(SOURCE!B:B,MATCH(A716,SOURCE!B:B,0)+1)),
  "")</f>
        <v>693</v>
      </c>
      <c r="D716" s="5" t="str">
        <f>IF(A716&lt;&gt;INT(A716),B716,
IF(A716&lt;0,VLOOKUP(A716,lookups!A$1:B$25,2,0),
IF(ISNA(B716),"",
IF(OR(ISBLANK(A716),ISNA(B716),B716=0),
"",
"#define "&amp;
VLOOKUP(A716,SOURCE!B:S,15,0)&amp;IF(lookups!$N$2-LEN(VLOOKUP(A716,SOURCE!B:S,15,0))&gt;=0,REPT(" ",lookups!$N$2-LEN(VLOOKUP(A716,SOURCE!B:S,15,0))),"")&amp;
TEXT(A716,"???0")&amp;IF(VLOOKUP(A716,SOURCE!B:S,16,0)="","","   "&amp;VLOOKUP(A716,SOURCE!B:S,16,0)
))))
)</f>
        <v>#define ITM_I_CIRC                   692</v>
      </c>
    </row>
    <row r="717" spans="1:4">
      <c r="A717">
        <f t="shared" si="14"/>
        <v>693</v>
      </c>
      <c r="B717" t="str">
        <f>VLOOKUP(A717,SOURCE!B:S,15,0)</f>
        <v>ITM_I_OGONEK</v>
      </c>
      <c r="C717">
        <f>IF(
ISNUMBER(INDEX(SOURCE!B:B,MATCH(A717,SOURCE!B:B,0)+1)),
  VALUE(INDEX(SOURCE!B:B,MATCH(A717,SOURCE!B:B,0)+1)),
  "")</f>
        <v>694</v>
      </c>
      <c r="D717" s="5" t="str">
        <f>IF(A717&lt;&gt;INT(A717),B717,
IF(A717&lt;0,VLOOKUP(A717,lookups!A$1:B$25,2,0),
IF(ISNA(B717),"",
IF(OR(ISBLANK(A717),ISNA(B717),B717=0),
"",
"#define "&amp;
VLOOKUP(A717,SOURCE!B:S,15,0)&amp;IF(lookups!$N$2-LEN(VLOOKUP(A717,SOURCE!B:S,15,0))&gt;=0,REPT(" ",lookups!$N$2-LEN(VLOOKUP(A717,SOURCE!B:S,15,0))),"")&amp;
TEXT(A717,"???0")&amp;IF(VLOOKUP(A717,SOURCE!B:S,16,0)="","","   "&amp;VLOOKUP(A717,SOURCE!B:S,16,0)
))))
)</f>
        <v>#define ITM_I_OGONEK                 693</v>
      </c>
    </row>
    <row r="718" spans="1:4">
      <c r="A718">
        <f t="shared" si="14"/>
        <v>694</v>
      </c>
      <c r="B718" t="str">
        <f>VLOOKUP(A718,SOURCE!B:S,15,0)</f>
        <v>ITM_I_DOT</v>
      </c>
      <c r="C718">
        <f>IF(
ISNUMBER(INDEX(SOURCE!B:B,MATCH(A718,SOURCE!B:B,0)+1)),
  VALUE(INDEX(SOURCE!B:B,MATCH(A718,SOURCE!B:B,0)+1)),
  "")</f>
        <v>695</v>
      </c>
      <c r="D718" s="5" t="str">
        <f>IF(A718&lt;&gt;INT(A718),B718,
IF(A718&lt;0,VLOOKUP(A718,lookups!A$1:B$25,2,0),
IF(ISNA(B718),"",
IF(OR(ISBLANK(A718),ISNA(B718),B718=0),
"",
"#define "&amp;
VLOOKUP(A718,SOURCE!B:S,15,0)&amp;IF(lookups!$N$2-LEN(VLOOKUP(A718,SOURCE!B:S,15,0))&gt;=0,REPT(" ",lookups!$N$2-LEN(VLOOKUP(A718,SOURCE!B:S,15,0))),"")&amp;
TEXT(A718,"???0")&amp;IF(VLOOKUP(A718,SOURCE!B:S,16,0)="","","   "&amp;VLOOKUP(A718,SOURCE!B:S,16,0)
))))
)</f>
        <v>#define ITM_I_DOT                    694</v>
      </c>
    </row>
    <row r="719" spans="1:4">
      <c r="A719">
        <f t="shared" si="14"/>
        <v>695</v>
      </c>
      <c r="B719" t="str">
        <f>VLOOKUP(A719,SOURCE!B:S,15,0)</f>
        <v>ITM_I_DOTLESS</v>
      </c>
      <c r="C719">
        <f>IF(
ISNUMBER(INDEX(SOURCE!B:B,MATCH(A719,SOURCE!B:B,0)+1)),
  VALUE(INDEX(SOURCE!B:B,MATCH(A719,SOURCE!B:B,0)+1)),
  "")</f>
        <v>696</v>
      </c>
      <c r="D719" s="5" t="str">
        <f>IF(A719&lt;&gt;INT(A719),B719,
IF(A719&lt;0,VLOOKUP(A719,lookups!A$1:B$25,2,0),
IF(ISNA(B719),"",
IF(OR(ISBLANK(A719),ISNA(B719),B719=0),
"",
"#define "&amp;
VLOOKUP(A719,SOURCE!B:S,15,0)&amp;IF(lookups!$N$2-LEN(VLOOKUP(A719,SOURCE!B:S,15,0))&gt;=0,REPT(" ",lookups!$N$2-LEN(VLOOKUP(A719,SOURCE!B:S,15,0))),"")&amp;
TEXT(A719,"???0")&amp;IF(VLOOKUP(A719,SOURCE!B:S,16,0)="","","   "&amp;VLOOKUP(A719,SOURCE!B:S,16,0)
))))
)</f>
        <v>#define ITM_I_DOTLESS                695</v>
      </c>
    </row>
    <row r="720" spans="1:4">
      <c r="A720">
        <f t="shared" si="14"/>
        <v>696</v>
      </c>
      <c r="B720" t="str">
        <f>VLOOKUP(A720,SOURCE!B:S,15,0)</f>
        <v>ITM_L_STROKE</v>
      </c>
      <c r="C720">
        <f>IF(
ISNUMBER(INDEX(SOURCE!B:B,MATCH(A720,SOURCE!B:B,0)+1)),
  VALUE(INDEX(SOURCE!B:B,MATCH(A720,SOURCE!B:B,0)+1)),
  "")</f>
        <v>697</v>
      </c>
      <c r="D720" s="5" t="str">
        <f>IF(A720&lt;&gt;INT(A720),B720,
IF(A720&lt;0,VLOOKUP(A720,lookups!A$1:B$25,2,0),
IF(ISNA(B720),"",
IF(OR(ISBLANK(A720),ISNA(B720),B720=0),
"",
"#define "&amp;
VLOOKUP(A720,SOURCE!B:S,15,0)&amp;IF(lookups!$N$2-LEN(VLOOKUP(A720,SOURCE!B:S,15,0))&gt;=0,REPT(" ",lookups!$N$2-LEN(VLOOKUP(A720,SOURCE!B:S,15,0))),"")&amp;
TEXT(A720,"???0")&amp;IF(VLOOKUP(A720,SOURCE!B:S,16,0)="","","   "&amp;VLOOKUP(A720,SOURCE!B:S,16,0)
))))
)</f>
        <v>#define ITM_L_STROKE                 696</v>
      </c>
    </row>
    <row r="721" spans="1:4">
      <c r="A721">
        <f t="shared" si="14"/>
        <v>697</v>
      </c>
      <c r="B721" t="str">
        <f>VLOOKUP(A721,SOURCE!B:S,15,0)</f>
        <v>ITM_L_ACUTE</v>
      </c>
      <c r="C721">
        <f>IF(
ISNUMBER(INDEX(SOURCE!B:B,MATCH(A721,SOURCE!B:B,0)+1)),
  VALUE(INDEX(SOURCE!B:B,MATCH(A721,SOURCE!B:B,0)+1)),
  "")</f>
        <v>698</v>
      </c>
      <c r="D721" s="5" t="str">
        <f>IF(A721&lt;&gt;INT(A721),B721,
IF(A721&lt;0,VLOOKUP(A721,lookups!A$1:B$25,2,0),
IF(ISNA(B721),"",
IF(OR(ISBLANK(A721),ISNA(B721),B721=0),
"",
"#define "&amp;
VLOOKUP(A721,SOURCE!B:S,15,0)&amp;IF(lookups!$N$2-LEN(VLOOKUP(A721,SOURCE!B:S,15,0))&gt;=0,REPT(" ",lookups!$N$2-LEN(VLOOKUP(A721,SOURCE!B:S,15,0))),"")&amp;
TEXT(A721,"???0")&amp;IF(VLOOKUP(A721,SOURCE!B:S,16,0)="","","   "&amp;VLOOKUP(A721,SOURCE!B:S,16,0)
))))
)</f>
        <v>#define ITM_L_ACUTE                  697</v>
      </c>
    </row>
    <row r="722" spans="1:4">
      <c r="A722">
        <f t="shared" si="14"/>
        <v>698</v>
      </c>
      <c r="B722" t="str">
        <f>VLOOKUP(A722,SOURCE!B:S,15,0)</f>
        <v>ITM_L_APOSTROPHE</v>
      </c>
      <c r="C722">
        <f>IF(
ISNUMBER(INDEX(SOURCE!B:B,MATCH(A722,SOURCE!B:B,0)+1)),
  VALUE(INDEX(SOURCE!B:B,MATCH(A722,SOURCE!B:B,0)+1)),
  "")</f>
        <v>699</v>
      </c>
      <c r="D722" s="5" t="str">
        <f>IF(A722&lt;&gt;INT(A722),B722,
IF(A722&lt;0,VLOOKUP(A722,lookups!A$1:B$25,2,0),
IF(ISNA(B722),"",
IF(OR(ISBLANK(A722),ISNA(B722),B722=0),
"",
"#define "&amp;
VLOOKUP(A722,SOURCE!B:S,15,0)&amp;IF(lookups!$N$2-LEN(VLOOKUP(A722,SOURCE!B:S,15,0))&gt;=0,REPT(" ",lookups!$N$2-LEN(VLOOKUP(A722,SOURCE!B:S,15,0))),"")&amp;
TEXT(A722,"???0")&amp;IF(VLOOKUP(A722,SOURCE!B:S,16,0)="","","   "&amp;VLOOKUP(A722,SOURCE!B:S,16,0)
))))
)</f>
        <v>#define ITM_L_APOSTROPHE             698</v>
      </c>
    </row>
    <row r="723" spans="1:4">
      <c r="A723">
        <f t="shared" si="14"/>
        <v>699</v>
      </c>
      <c r="B723" t="str">
        <f>VLOOKUP(A723,SOURCE!B:S,15,0)</f>
        <v>ITM_N_ACUTE</v>
      </c>
      <c r="C723">
        <f>IF(
ISNUMBER(INDEX(SOURCE!B:B,MATCH(A723,SOURCE!B:B,0)+1)),
  VALUE(INDEX(SOURCE!B:B,MATCH(A723,SOURCE!B:B,0)+1)),
  "")</f>
        <v>700</v>
      </c>
      <c r="D723" s="5" t="str">
        <f>IF(A723&lt;&gt;INT(A723),B723,
IF(A723&lt;0,VLOOKUP(A723,lookups!A$1:B$25,2,0),
IF(ISNA(B723),"",
IF(OR(ISBLANK(A723),ISNA(B723),B723=0),
"",
"#define "&amp;
VLOOKUP(A723,SOURCE!B:S,15,0)&amp;IF(lookups!$N$2-LEN(VLOOKUP(A723,SOURCE!B:S,15,0))&gt;=0,REPT(" ",lookups!$N$2-LEN(VLOOKUP(A723,SOURCE!B:S,15,0))),"")&amp;
TEXT(A723,"???0")&amp;IF(VLOOKUP(A723,SOURCE!B:S,16,0)="","","   "&amp;VLOOKUP(A723,SOURCE!B:S,16,0)
))))
)</f>
        <v>#define ITM_N_ACUTE                  699</v>
      </c>
    </row>
    <row r="724" spans="1:4">
      <c r="A724">
        <f t="shared" si="14"/>
        <v>700</v>
      </c>
      <c r="B724" t="str">
        <f>VLOOKUP(A724,SOURCE!B:S,15,0)</f>
        <v>ITM_N_CARON</v>
      </c>
      <c r="C724">
        <f>IF(
ISNUMBER(INDEX(SOURCE!B:B,MATCH(A724,SOURCE!B:B,0)+1)),
  VALUE(INDEX(SOURCE!B:B,MATCH(A724,SOURCE!B:B,0)+1)),
  "")</f>
        <v>701</v>
      </c>
      <c r="D724" s="5" t="str">
        <f>IF(A724&lt;&gt;INT(A724),B724,
IF(A724&lt;0,VLOOKUP(A724,lookups!A$1:B$25,2,0),
IF(ISNA(B724),"",
IF(OR(ISBLANK(A724),ISNA(B724),B724=0),
"",
"#define "&amp;
VLOOKUP(A724,SOURCE!B:S,15,0)&amp;IF(lookups!$N$2-LEN(VLOOKUP(A724,SOURCE!B:S,15,0))&gt;=0,REPT(" ",lookups!$N$2-LEN(VLOOKUP(A724,SOURCE!B:S,15,0))),"")&amp;
TEXT(A724,"???0")&amp;IF(VLOOKUP(A724,SOURCE!B:S,16,0)="","","   "&amp;VLOOKUP(A724,SOURCE!B:S,16,0)
))))
)</f>
        <v>#define ITM_N_CARON                  700</v>
      </c>
    </row>
    <row r="725" spans="1:4">
      <c r="A725">
        <f t="shared" si="14"/>
        <v>701</v>
      </c>
      <c r="B725" t="str">
        <f>VLOOKUP(A725,SOURCE!B:S,15,0)</f>
        <v>ITM_N_TILDE</v>
      </c>
      <c r="C725">
        <f>IF(
ISNUMBER(INDEX(SOURCE!B:B,MATCH(A725,SOURCE!B:B,0)+1)),
  VALUE(INDEX(SOURCE!B:B,MATCH(A725,SOURCE!B:B,0)+1)),
  "")</f>
        <v>702</v>
      </c>
      <c r="D725" s="5" t="str">
        <f>IF(A725&lt;&gt;INT(A725),B725,
IF(A725&lt;0,VLOOKUP(A725,lookups!A$1:B$25,2,0),
IF(ISNA(B725),"",
IF(OR(ISBLANK(A725),ISNA(B725),B725=0),
"",
"#define "&amp;
VLOOKUP(A725,SOURCE!B:S,15,0)&amp;IF(lookups!$N$2-LEN(VLOOKUP(A725,SOURCE!B:S,15,0))&gt;=0,REPT(" ",lookups!$N$2-LEN(VLOOKUP(A725,SOURCE!B:S,15,0))),"")&amp;
TEXT(A725,"???0")&amp;IF(VLOOKUP(A725,SOURCE!B:S,16,0)="","","   "&amp;VLOOKUP(A725,SOURCE!B:S,16,0)
))))
)</f>
        <v>#define ITM_N_TILDE                  701</v>
      </c>
    </row>
    <row r="726" spans="1:4">
      <c r="A726">
        <f t="shared" si="14"/>
        <v>702</v>
      </c>
      <c r="B726" t="str">
        <f>VLOOKUP(A726,SOURCE!B:S,15,0)</f>
        <v>ITM_O_MACRON</v>
      </c>
      <c r="C726">
        <f>IF(
ISNUMBER(INDEX(SOURCE!B:B,MATCH(A726,SOURCE!B:B,0)+1)),
  VALUE(INDEX(SOURCE!B:B,MATCH(A726,SOURCE!B:B,0)+1)),
  "")</f>
        <v>703</v>
      </c>
      <c r="D726" s="5" t="str">
        <f>IF(A726&lt;&gt;INT(A726),B726,
IF(A726&lt;0,VLOOKUP(A726,lookups!A$1:B$25,2,0),
IF(ISNA(B726),"",
IF(OR(ISBLANK(A726),ISNA(B726),B726=0),
"",
"#define "&amp;
VLOOKUP(A726,SOURCE!B:S,15,0)&amp;IF(lookups!$N$2-LEN(VLOOKUP(A726,SOURCE!B:S,15,0))&gt;=0,REPT(" ",lookups!$N$2-LEN(VLOOKUP(A726,SOURCE!B:S,15,0))),"")&amp;
TEXT(A726,"???0")&amp;IF(VLOOKUP(A726,SOURCE!B:S,16,0)="","","   "&amp;VLOOKUP(A726,SOURCE!B:S,16,0)
))))
)</f>
        <v>#define ITM_O_MACRON                 702</v>
      </c>
    </row>
    <row r="727" spans="1:4">
      <c r="A727">
        <f t="shared" si="14"/>
        <v>703</v>
      </c>
      <c r="B727" t="str">
        <f>VLOOKUP(A727,SOURCE!B:S,15,0)</f>
        <v>ITM_O_ACUTE</v>
      </c>
      <c r="C727">
        <f>IF(
ISNUMBER(INDEX(SOURCE!B:B,MATCH(A727,SOURCE!B:B,0)+1)),
  VALUE(INDEX(SOURCE!B:B,MATCH(A727,SOURCE!B:B,0)+1)),
  "")</f>
        <v>704</v>
      </c>
      <c r="D727" s="5" t="str">
        <f>IF(A727&lt;&gt;INT(A727),B727,
IF(A727&lt;0,VLOOKUP(A727,lookups!A$1:B$25,2,0),
IF(ISNA(B727),"",
IF(OR(ISBLANK(A727),ISNA(B727),B727=0),
"",
"#define "&amp;
VLOOKUP(A727,SOURCE!B:S,15,0)&amp;IF(lookups!$N$2-LEN(VLOOKUP(A727,SOURCE!B:S,15,0))&gt;=0,REPT(" ",lookups!$N$2-LEN(VLOOKUP(A727,SOURCE!B:S,15,0))),"")&amp;
TEXT(A727,"???0")&amp;IF(VLOOKUP(A727,SOURCE!B:S,16,0)="","","   "&amp;VLOOKUP(A727,SOURCE!B:S,16,0)
))))
)</f>
        <v>#define ITM_O_ACUTE                  703</v>
      </c>
    </row>
    <row r="728" spans="1:4">
      <c r="A728">
        <f t="shared" si="14"/>
        <v>704</v>
      </c>
      <c r="B728" t="str">
        <f>VLOOKUP(A728,SOURCE!B:S,15,0)</f>
        <v>ITM_O_BREVE</v>
      </c>
      <c r="C728">
        <f>IF(
ISNUMBER(INDEX(SOURCE!B:B,MATCH(A728,SOURCE!B:B,0)+1)),
  VALUE(INDEX(SOURCE!B:B,MATCH(A728,SOURCE!B:B,0)+1)),
  "")</f>
        <v>705</v>
      </c>
      <c r="D728" s="5" t="str">
        <f>IF(A728&lt;&gt;INT(A728),B728,
IF(A728&lt;0,VLOOKUP(A728,lookups!A$1:B$25,2,0),
IF(ISNA(B728),"",
IF(OR(ISBLANK(A728),ISNA(B728),B728=0),
"",
"#define "&amp;
VLOOKUP(A728,SOURCE!B:S,15,0)&amp;IF(lookups!$N$2-LEN(VLOOKUP(A728,SOURCE!B:S,15,0))&gt;=0,REPT(" ",lookups!$N$2-LEN(VLOOKUP(A728,SOURCE!B:S,15,0))),"")&amp;
TEXT(A728,"???0")&amp;IF(VLOOKUP(A728,SOURCE!B:S,16,0)="","","   "&amp;VLOOKUP(A728,SOURCE!B:S,16,0)
))))
)</f>
        <v>#define ITM_O_BREVE                  704</v>
      </c>
    </row>
    <row r="729" spans="1:4">
      <c r="A729">
        <f t="shared" si="14"/>
        <v>705</v>
      </c>
      <c r="B729" t="str">
        <f>VLOOKUP(A729,SOURCE!B:S,15,0)</f>
        <v>ITM_O_GRAVE</v>
      </c>
      <c r="C729">
        <f>IF(
ISNUMBER(INDEX(SOURCE!B:B,MATCH(A729,SOURCE!B:B,0)+1)),
  VALUE(INDEX(SOURCE!B:B,MATCH(A729,SOURCE!B:B,0)+1)),
  "")</f>
        <v>706</v>
      </c>
      <c r="D729" s="5" t="str">
        <f>IF(A729&lt;&gt;INT(A729),B729,
IF(A729&lt;0,VLOOKUP(A729,lookups!A$1:B$25,2,0),
IF(ISNA(B729),"",
IF(OR(ISBLANK(A729),ISNA(B729),B729=0),
"",
"#define "&amp;
VLOOKUP(A729,SOURCE!B:S,15,0)&amp;IF(lookups!$N$2-LEN(VLOOKUP(A729,SOURCE!B:S,15,0))&gt;=0,REPT(" ",lookups!$N$2-LEN(VLOOKUP(A729,SOURCE!B:S,15,0))),"")&amp;
TEXT(A729,"???0")&amp;IF(VLOOKUP(A729,SOURCE!B:S,16,0)="","","   "&amp;VLOOKUP(A729,SOURCE!B:S,16,0)
))))
)</f>
        <v>#define ITM_O_GRAVE                  705</v>
      </c>
    </row>
    <row r="730" spans="1:4">
      <c r="A730">
        <f t="shared" si="14"/>
        <v>706</v>
      </c>
      <c r="B730" t="str">
        <f>VLOOKUP(A730,SOURCE!B:S,15,0)</f>
        <v>ITM_O_DIARESIS</v>
      </c>
      <c r="C730">
        <f>IF(
ISNUMBER(INDEX(SOURCE!B:B,MATCH(A730,SOURCE!B:B,0)+1)),
  VALUE(INDEX(SOURCE!B:B,MATCH(A730,SOURCE!B:B,0)+1)),
  "")</f>
        <v>707</v>
      </c>
      <c r="D730" s="5" t="str">
        <f>IF(A730&lt;&gt;INT(A730),B730,
IF(A730&lt;0,VLOOKUP(A730,lookups!A$1:B$25,2,0),
IF(ISNA(B730),"",
IF(OR(ISBLANK(A730),ISNA(B730),B730=0),
"",
"#define "&amp;
VLOOKUP(A730,SOURCE!B:S,15,0)&amp;IF(lookups!$N$2-LEN(VLOOKUP(A730,SOURCE!B:S,15,0))&gt;=0,REPT(" ",lookups!$N$2-LEN(VLOOKUP(A730,SOURCE!B:S,15,0))),"")&amp;
TEXT(A730,"???0")&amp;IF(VLOOKUP(A730,SOURCE!B:S,16,0)="","","   "&amp;VLOOKUP(A730,SOURCE!B:S,16,0)
))))
)</f>
        <v>#define ITM_O_DIARESIS               706</v>
      </c>
    </row>
    <row r="731" spans="1:4">
      <c r="A731">
        <f t="shared" si="14"/>
        <v>707</v>
      </c>
      <c r="B731" t="str">
        <f>VLOOKUP(A731,SOURCE!B:S,15,0)</f>
        <v>ITM_O_TILDE</v>
      </c>
      <c r="C731">
        <f>IF(
ISNUMBER(INDEX(SOURCE!B:B,MATCH(A731,SOURCE!B:B,0)+1)),
  VALUE(INDEX(SOURCE!B:B,MATCH(A731,SOURCE!B:B,0)+1)),
  "")</f>
        <v>708</v>
      </c>
      <c r="D731" s="5" t="str">
        <f>IF(A731&lt;&gt;INT(A731),B731,
IF(A731&lt;0,VLOOKUP(A731,lookups!A$1:B$25,2,0),
IF(ISNA(B731),"",
IF(OR(ISBLANK(A731),ISNA(B731),B731=0),
"",
"#define "&amp;
VLOOKUP(A731,SOURCE!B:S,15,0)&amp;IF(lookups!$N$2-LEN(VLOOKUP(A731,SOURCE!B:S,15,0))&gt;=0,REPT(" ",lookups!$N$2-LEN(VLOOKUP(A731,SOURCE!B:S,15,0))),"")&amp;
TEXT(A731,"???0")&amp;IF(VLOOKUP(A731,SOURCE!B:S,16,0)="","","   "&amp;VLOOKUP(A731,SOURCE!B:S,16,0)
))))
)</f>
        <v>#define ITM_O_TILDE                  707</v>
      </c>
    </row>
    <row r="732" spans="1:4">
      <c r="A732">
        <f t="shared" si="14"/>
        <v>708</v>
      </c>
      <c r="B732" t="str">
        <f>VLOOKUP(A732,SOURCE!B:S,15,0)</f>
        <v>ITM_O_CIRC</v>
      </c>
      <c r="C732">
        <f>IF(
ISNUMBER(INDEX(SOURCE!B:B,MATCH(A732,SOURCE!B:B,0)+1)),
  VALUE(INDEX(SOURCE!B:B,MATCH(A732,SOURCE!B:B,0)+1)),
  "")</f>
        <v>709</v>
      </c>
      <c r="D732" s="5" t="str">
        <f>IF(A732&lt;&gt;INT(A732),B732,
IF(A732&lt;0,VLOOKUP(A732,lookups!A$1:B$25,2,0),
IF(ISNA(B732),"",
IF(OR(ISBLANK(A732),ISNA(B732),B732=0),
"",
"#define "&amp;
VLOOKUP(A732,SOURCE!B:S,15,0)&amp;IF(lookups!$N$2-LEN(VLOOKUP(A732,SOURCE!B:S,15,0))&gt;=0,REPT(" ",lookups!$N$2-LEN(VLOOKUP(A732,SOURCE!B:S,15,0))),"")&amp;
TEXT(A732,"???0")&amp;IF(VLOOKUP(A732,SOURCE!B:S,16,0)="","","   "&amp;VLOOKUP(A732,SOURCE!B:S,16,0)
))))
)</f>
        <v>#define ITM_O_CIRC                   708</v>
      </c>
    </row>
    <row r="733" spans="1:4">
      <c r="A733">
        <f t="shared" si="14"/>
        <v>709</v>
      </c>
      <c r="B733" t="str">
        <f>VLOOKUP(A733,SOURCE!B:S,15,0)</f>
        <v>ITM_O_STROKE</v>
      </c>
      <c r="C733">
        <f>IF(
ISNUMBER(INDEX(SOURCE!B:B,MATCH(A733,SOURCE!B:B,0)+1)),
  VALUE(INDEX(SOURCE!B:B,MATCH(A733,SOURCE!B:B,0)+1)),
  "")</f>
        <v>710</v>
      </c>
      <c r="D733" s="5" t="str">
        <f>IF(A733&lt;&gt;INT(A733),B733,
IF(A733&lt;0,VLOOKUP(A733,lookups!A$1:B$25,2,0),
IF(ISNA(B733),"",
IF(OR(ISBLANK(A733),ISNA(B733),B733=0),
"",
"#define "&amp;
VLOOKUP(A733,SOURCE!B:S,15,0)&amp;IF(lookups!$N$2-LEN(VLOOKUP(A733,SOURCE!B:S,15,0))&gt;=0,REPT(" ",lookups!$N$2-LEN(VLOOKUP(A733,SOURCE!B:S,15,0))),"")&amp;
TEXT(A733,"???0")&amp;IF(VLOOKUP(A733,SOURCE!B:S,16,0)="","","   "&amp;VLOOKUP(A733,SOURCE!B:S,16,0)
))))
)</f>
        <v>#define ITM_O_STROKE                 709</v>
      </c>
    </row>
    <row r="734" spans="1:4">
      <c r="A734">
        <f t="shared" si="14"/>
        <v>710</v>
      </c>
      <c r="B734" t="str">
        <f>VLOOKUP(A734,SOURCE!B:S,15,0)</f>
        <v>ITM_OE</v>
      </c>
      <c r="C734">
        <f>IF(
ISNUMBER(INDEX(SOURCE!B:B,MATCH(A734,SOURCE!B:B,0)+1)),
  VALUE(INDEX(SOURCE!B:B,MATCH(A734,SOURCE!B:B,0)+1)),
  "")</f>
        <v>711</v>
      </c>
      <c r="D734" s="5" t="str">
        <f>IF(A734&lt;&gt;INT(A734),B734,
IF(A734&lt;0,VLOOKUP(A734,lookups!A$1:B$25,2,0),
IF(ISNA(B734),"",
IF(OR(ISBLANK(A734),ISNA(B734),B734=0),
"",
"#define "&amp;
VLOOKUP(A734,SOURCE!B:S,15,0)&amp;IF(lookups!$N$2-LEN(VLOOKUP(A734,SOURCE!B:S,15,0))&gt;=0,REPT(" ",lookups!$N$2-LEN(VLOOKUP(A734,SOURCE!B:S,15,0))),"")&amp;
TEXT(A734,"???0")&amp;IF(VLOOKUP(A734,SOURCE!B:S,16,0)="","","   "&amp;VLOOKUP(A734,SOURCE!B:S,16,0)
))))
)</f>
        <v>#define ITM_OE                       710</v>
      </c>
    </row>
    <row r="735" spans="1:4">
      <c r="A735">
        <f t="shared" si="14"/>
        <v>711</v>
      </c>
      <c r="B735" t="str">
        <f>VLOOKUP(A735,SOURCE!B:S,15,0)</f>
        <v>ITM_S_SHARP</v>
      </c>
      <c r="C735">
        <f>IF(
ISNUMBER(INDEX(SOURCE!B:B,MATCH(A735,SOURCE!B:B,0)+1)),
  VALUE(INDEX(SOURCE!B:B,MATCH(A735,SOURCE!B:B,0)+1)),
  "")</f>
        <v>712</v>
      </c>
      <c r="D735" s="5" t="str">
        <f>IF(A735&lt;&gt;INT(A735),B735,
IF(A735&lt;0,VLOOKUP(A735,lookups!A$1:B$25,2,0),
IF(ISNA(B735),"",
IF(OR(ISBLANK(A735),ISNA(B735),B735=0),
"",
"#define "&amp;
VLOOKUP(A735,SOURCE!B:S,15,0)&amp;IF(lookups!$N$2-LEN(VLOOKUP(A735,SOURCE!B:S,15,0))&gt;=0,REPT(" ",lookups!$N$2-LEN(VLOOKUP(A735,SOURCE!B:S,15,0))),"")&amp;
TEXT(A735,"???0")&amp;IF(VLOOKUP(A735,SOURCE!B:S,16,0)="","","   "&amp;VLOOKUP(A735,SOURCE!B:S,16,0)
))))
)</f>
        <v>#define ITM_S_SHARP                  711</v>
      </c>
    </row>
    <row r="736" spans="1:4">
      <c r="A736">
        <f t="shared" si="14"/>
        <v>712</v>
      </c>
      <c r="B736" t="str">
        <f>VLOOKUP(A736,SOURCE!B:S,15,0)</f>
        <v>ITM_S_ACUTE</v>
      </c>
      <c r="C736">
        <f>IF(
ISNUMBER(INDEX(SOURCE!B:B,MATCH(A736,SOURCE!B:B,0)+1)),
  VALUE(INDEX(SOURCE!B:B,MATCH(A736,SOURCE!B:B,0)+1)),
  "")</f>
        <v>713</v>
      </c>
      <c r="D736" s="5" t="str">
        <f>IF(A736&lt;&gt;INT(A736),B736,
IF(A736&lt;0,VLOOKUP(A736,lookups!A$1:B$25,2,0),
IF(ISNA(B736),"",
IF(OR(ISBLANK(A736),ISNA(B736),B736=0),
"",
"#define "&amp;
VLOOKUP(A736,SOURCE!B:S,15,0)&amp;IF(lookups!$N$2-LEN(VLOOKUP(A736,SOURCE!B:S,15,0))&gt;=0,REPT(" ",lookups!$N$2-LEN(VLOOKUP(A736,SOURCE!B:S,15,0))),"")&amp;
TEXT(A736,"???0")&amp;IF(VLOOKUP(A736,SOURCE!B:S,16,0)="","","   "&amp;VLOOKUP(A736,SOURCE!B:S,16,0)
))))
)</f>
        <v>#define ITM_S_ACUTE                  712</v>
      </c>
    </row>
    <row r="737" spans="1:4">
      <c r="A737">
        <f t="shared" si="14"/>
        <v>713</v>
      </c>
      <c r="B737" t="str">
        <f>VLOOKUP(A737,SOURCE!B:S,15,0)</f>
        <v>ITM_S_CARON</v>
      </c>
      <c r="C737">
        <f>IF(
ISNUMBER(INDEX(SOURCE!B:B,MATCH(A737,SOURCE!B:B,0)+1)),
  VALUE(INDEX(SOURCE!B:B,MATCH(A737,SOURCE!B:B,0)+1)),
  "")</f>
        <v>714</v>
      </c>
      <c r="D737" s="5" t="str">
        <f>IF(A737&lt;&gt;INT(A737),B737,
IF(A737&lt;0,VLOOKUP(A737,lookups!A$1:B$25,2,0),
IF(ISNA(B737),"",
IF(OR(ISBLANK(A737),ISNA(B737),B737=0),
"",
"#define "&amp;
VLOOKUP(A737,SOURCE!B:S,15,0)&amp;IF(lookups!$N$2-LEN(VLOOKUP(A737,SOURCE!B:S,15,0))&gt;=0,REPT(" ",lookups!$N$2-LEN(VLOOKUP(A737,SOURCE!B:S,15,0))),"")&amp;
TEXT(A737,"???0")&amp;IF(VLOOKUP(A737,SOURCE!B:S,16,0)="","","   "&amp;VLOOKUP(A737,SOURCE!B:S,16,0)
))))
)</f>
        <v>#define ITM_S_CARON                  713</v>
      </c>
    </row>
    <row r="738" spans="1:4">
      <c r="A738">
        <f t="shared" si="14"/>
        <v>714</v>
      </c>
      <c r="B738" t="str">
        <f>VLOOKUP(A738,SOURCE!B:S,15,0)</f>
        <v>ITM_S_CEDILLA</v>
      </c>
      <c r="C738">
        <f>IF(
ISNUMBER(INDEX(SOURCE!B:B,MATCH(A738,SOURCE!B:B,0)+1)),
  VALUE(INDEX(SOURCE!B:B,MATCH(A738,SOURCE!B:B,0)+1)),
  "")</f>
        <v>715</v>
      </c>
      <c r="D738" s="5" t="str">
        <f>IF(A738&lt;&gt;INT(A738),B738,
IF(A738&lt;0,VLOOKUP(A738,lookups!A$1:B$25,2,0),
IF(ISNA(B738),"",
IF(OR(ISBLANK(A738),ISNA(B738),B738=0),
"",
"#define "&amp;
VLOOKUP(A738,SOURCE!B:S,15,0)&amp;IF(lookups!$N$2-LEN(VLOOKUP(A738,SOURCE!B:S,15,0))&gt;=0,REPT(" ",lookups!$N$2-LEN(VLOOKUP(A738,SOURCE!B:S,15,0))),"")&amp;
TEXT(A738,"???0")&amp;IF(VLOOKUP(A738,SOURCE!B:S,16,0)="","","   "&amp;VLOOKUP(A738,SOURCE!B:S,16,0)
))))
)</f>
        <v>#define ITM_S_CEDILLA                714</v>
      </c>
    </row>
    <row r="739" spans="1:4">
      <c r="A739">
        <f t="shared" si="14"/>
        <v>715</v>
      </c>
      <c r="B739" t="str">
        <f>VLOOKUP(A739,SOURCE!B:S,15,0)</f>
        <v>ITM_T_CARON</v>
      </c>
      <c r="C739">
        <f>IF(
ISNUMBER(INDEX(SOURCE!B:B,MATCH(A739,SOURCE!B:B,0)+1)),
  VALUE(INDEX(SOURCE!B:B,MATCH(A739,SOURCE!B:B,0)+1)),
  "")</f>
        <v>716</v>
      </c>
      <c r="D739" s="5" t="str">
        <f>IF(A739&lt;&gt;INT(A739),B739,
IF(A739&lt;0,VLOOKUP(A739,lookups!A$1:B$25,2,0),
IF(ISNA(B739),"",
IF(OR(ISBLANK(A739),ISNA(B739),B739=0),
"",
"#define "&amp;
VLOOKUP(A739,SOURCE!B:S,15,0)&amp;IF(lookups!$N$2-LEN(VLOOKUP(A739,SOURCE!B:S,15,0))&gt;=0,REPT(" ",lookups!$N$2-LEN(VLOOKUP(A739,SOURCE!B:S,15,0))),"")&amp;
TEXT(A739,"???0")&amp;IF(VLOOKUP(A739,SOURCE!B:S,16,0)="","","   "&amp;VLOOKUP(A739,SOURCE!B:S,16,0)
))))
)</f>
        <v>#define ITM_T_CARON                  715</v>
      </c>
    </row>
    <row r="740" spans="1:4">
      <c r="A740">
        <f t="shared" si="14"/>
        <v>716</v>
      </c>
      <c r="B740" t="str">
        <f>VLOOKUP(A740,SOURCE!B:S,15,0)</f>
        <v>ITM_T_CEDILLA</v>
      </c>
      <c r="C740">
        <f>IF(
ISNUMBER(INDEX(SOURCE!B:B,MATCH(A740,SOURCE!B:B,0)+1)),
  VALUE(INDEX(SOURCE!B:B,MATCH(A740,SOURCE!B:B,0)+1)),
  "")</f>
        <v>717</v>
      </c>
      <c r="D740" s="5" t="str">
        <f>IF(A740&lt;&gt;INT(A740),B740,
IF(A740&lt;0,VLOOKUP(A740,lookups!A$1:B$25,2,0),
IF(ISNA(B740),"",
IF(OR(ISBLANK(A740),ISNA(B740),B740=0),
"",
"#define "&amp;
VLOOKUP(A740,SOURCE!B:S,15,0)&amp;IF(lookups!$N$2-LEN(VLOOKUP(A740,SOURCE!B:S,15,0))&gt;=0,REPT(" ",lookups!$N$2-LEN(VLOOKUP(A740,SOURCE!B:S,15,0))),"")&amp;
TEXT(A740,"???0")&amp;IF(VLOOKUP(A740,SOURCE!B:S,16,0)="","","   "&amp;VLOOKUP(A740,SOURCE!B:S,16,0)
))))
)</f>
        <v>#define ITM_T_CEDILLA                716</v>
      </c>
    </row>
    <row r="741" spans="1:4">
      <c r="A741">
        <f t="shared" si="14"/>
        <v>717</v>
      </c>
      <c r="B741" t="str">
        <f>VLOOKUP(A741,SOURCE!B:S,15,0)</f>
        <v>ITM_U_MACRON</v>
      </c>
      <c r="C741">
        <f>IF(
ISNUMBER(INDEX(SOURCE!B:B,MATCH(A741,SOURCE!B:B,0)+1)),
  VALUE(INDEX(SOURCE!B:B,MATCH(A741,SOURCE!B:B,0)+1)),
  "")</f>
        <v>718</v>
      </c>
      <c r="D741" s="5" t="str">
        <f>IF(A741&lt;&gt;INT(A741),B741,
IF(A741&lt;0,VLOOKUP(A741,lookups!A$1:B$25,2,0),
IF(ISNA(B741),"",
IF(OR(ISBLANK(A741),ISNA(B741),B741=0),
"",
"#define "&amp;
VLOOKUP(A741,SOURCE!B:S,15,0)&amp;IF(lookups!$N$2-LEN(VLOOKUP(A741,SOURCE!B:S,15,0))&gt;=0,REPT(" ",lookups!$N$2-LEN(VLOOKUP(A741,SOURCE!B:S,15,0))),"")&amp;
TEXT(A741,"???0")&amp;IF(VLOOKUP(A741,SOURCE!B:S,16,0)="","","   "&amp;VLOOKUP(A741,SOURCE!B:S,16,0)
))))
)</f>
        <v>#define ITM_U_MACRON                 717</v>
      </c>
    </row>
    <row r="742" spans="1:4">
      <c r="A742">
        <f t="shared" si="14"/>
        <v>718</v>
      </c>
      <c r="B742" t="str">
        <f>VLOOKUP(A742,SOURCE!B:S,15,0)</f>
        <v>ITM_U_ACUTE</v>
      </c>
      <c r="C742">
        <f>IF(
ISNUMBER(INDEX(SOURCE!B:B,MATCH(A742,SOURCE!B:B,0)+1)),
  VALUE(INDEX(SOURCE!B:B,MATCH(A742,SOURCE!B:B,0)+1)),
  "")</f>
        <v>719</v>
      </c>
      <c r="D742" s="5" t="str">
        <f>IF(A742&lt;&gt;INT(A742),B742,
IF(A742&lt;0,VLOOKUP(A742,lookups!A$1:B$25,2,0),
IF(ISNA(B742),"",
IF(OR(ISBLANK(A742),ISNA(B742),B742=0),
"",
"#define "&amp;
VLOOKUP(A742,SOURCE!B:S,15,0)&amp;IF(lookups!$N$2-LEN(VLOOKUP(A742,SOURCE!B:S,15,0))&gt;=0,REPT(" ",lookups!$N$2-LEN(VLOOKUP(A742,SOURCE!B:S,15,0))),"")&amp;
TEXT(A742,"???0")&amp;IF(VLOOKUP(A742,SOURCE!B:S,16,0)="","","   "&amp;VLOOKUP(A742,SOURCE!B:S,16,0)
))))
)</f>
        <v>#define ITM_U_ACUTE                  718</v>
      </c>
    </row>
    <row r="743" spans="1:4">
      <c r="A743">
        <f t="shared" si="14"/>
        <v>719</v>
      </c>
      <c r="B743" t="str">
        <f>VLOOKUP(A743,SOURCE!B:S,15,0)</f>
        <v>ITM_U_BREVE</v>
      </c>
      <c r="C743">
        <f>IF(
ISNUMBER(INDEX(SOURCE!B:B,MATCH(A743,SOURCE!B:B,0)+1)),
  VALUE(INDEX(SOURCE!B:B,MATCH(A743,SOURCE!B:B,0)+1)),
  "")</f>
        <v>720</v>
      </c>
      <c r="D743" s="5" t="str">
        <f>IF(A743&lt;&gt;INT(A743),B743,
IF(A743&lt;0,VLOOKUP(A743,lookups!A$1:B$25,2,0),
IF(ISNA(B743),"",
IF(OR(ISBLANK(A743),ISNA(B743),B743=0),
"",
"#define "&amp;
VLOOKUP(A743,SOURCE!B:S,15,0)&amp;IF(lookups!$N$2-LEN(VLOOKUP(A743,SOURCE!B:S,15,0))&gt;=0,REPT(" ",lookups!$N$2-LEN(VLOOKUP(A743,SOURCE!B:S,15,0))),"")&amp;
TEXT(A743,"???0")&amp;IF(VLOOKUP(A743,SOURCE!B:S,16,0)="","","   "&amp;VLOOKUP(A743,SOURCE!B:S,16,0)
))))
)</f>
        <v>#define ITM_U_BREVE                  719</v>
      </c>
    </row>
    <row r="744" spans="1:4">
      <c r="A744">
        <f t="shared" si="14"/>
        <v>720</v>
      </c>
      <c r="B744" t="str">
        <f>VLOOKUP(A744,SOURCE!B:S,15,0)</f>
        <v>ITM_U_GRAVE</v>
      </c>
      <c r="C744">
        <f>IF(
ISNUMBER(INDEX(SOURCE!B:B,MATCH(A744,SOURCE!B:B,0)+1)),
  VALUE(INDEX(SOURCE!B:B,MATCH(A744,SOURCE!B:B,0)+1)),
  "")</f>
        <v>721</v>
      </c>
      <c r="D744" s="5" t="str">
        <f>IF(A744&lt;&gt;INT(A744),B744,
IF(A744&lt;0,VLOOKUP(A744,lookups!A$1:B$25,2,0),
IF(ISNA(B744),"",
IF(OR(ISBLANK(A744),ISNA(B744),B744=0),
"",
"#define "&amp;
VLOOKUP(A744,SOURCE!B:S,15,0)&amp;IF(lookups!$N$2-LEN(VLOOKUP(A744,SOURCE!B:S,15,0))&gt;=0,REPT(" ",lookups!$N$2-LEN(VLOOKUP(A744,SOURCE!B:S,15,0))),"")&amp;
TEXT(A744,"???0")&amp;IF(VLOOKUP(A744,SOURCE!B:S,16,0)="","","   "&amp;VLOOKUP(A744,SOURCE!B:S,16,0)
))))
)</f>
        <v>#define ITM_U_GRAVE                  720</v>
      </c>
    </row>
    <row r="745" spans="1:4">
      <c r="A745">
        <f t="shared" si="14"/>
        <v>721</v>
      </c>
      <c r="B745" t="str">
        <f>VLOOKUP(A745,SOURCE!B:S,15,0)</f>
        <v>ITM_U_DIARESIS</v>
      </c>
      <c r="C745">
        <f>IF(
ISNUMBER(INDEX(SOURCE!B:B,MATCH(A745,SOURCE!B:B,0)+1)),
  VALUE(INDEX(SOURCE!B:B,MATCH(A745,SOURCE!B:B,0)+1)),
  "")</f>
        <v>722</v>
      </c>
      <c r="D745" s="5" t="str">
        <f>IF(A745&lt;&gt;INT(A745),B745,
IF(A745&lt;0,VLOOKUP(A745,lookups!A$1:B$25,2,0),
IF(ISNA(B745),"",
IF(OR(ISBLANK(A745),ISNA(B745),B745=0),
"",
"#define "&amp;
VLOOKUP(A745,SOURCE!B:S,15,0)&amp;IF(lookups!$N$2-LEN(VLOOKUP(A745,SOURCE!B:S,15,0))&gt;=0,REPT(" ",lookups!$N$2-LEN(VLOOKUP(A745,SOURCE!B:S,15,0))),"")&amp;
TEXT(A745,"???0")&amp;IF(VLOOKUP(A745,SOURCE!B:S,16,0)="","","   "&amp;VLOOKUP(A745,SOURCE!B:S,16,0)
))))
)</f>
        <v>#define ITM_U_DIARESIS               721</v>
      </c>
    </row>
    <row r="746" spans="1:4">
      <c r="A746">
        <f t="shared" si="14"/>
        <v>722</v>
      </c>
      <c r="B746" t="str">
        <f>VLOOKUP(A746,SOURCE!B:S,15,0)</f>
        <v>ITM_U_TILDE</v>
      </c>
      <c r="C746">
        <f>IF(
ISNUMBER(INDEX(SOURCE!B:B,MATCH(A746,SOURCE!B:B,0)+1)),
  VALUE(INDEX(SOURCE!B:B,MATCH(A746,SOURCE!B:B,0)+1)),
  "")</f>
        <v>723</v>
      </c>
      <c r="D746" s="5" t="str">
        <f>IF(A746&lt;&gt;INT(A746),B746,
IF(A746&lt;0,VLOOKUP(A746,lookups!A$1:B$25,2,0),
IF(ISNA(B746),"",
IF(OR(ISBLANK(A746),ISNA(B746),B746=0),
"",
"#define "&amp;
VLOOKUP(A746,SOURCE!B:S,15,0)&amp;IF(lookups!$N$2-LEN(VLOOKUP(A746,SOURCE!B:S,15,0))&gt;=0,REPT(" ",lookups!$N$2-LEN(VLOOKUP(A746,SOURCE!B:S,15,0))),"")&amp;
TEXT(A746,"???0")&amp;IF(VLOOKUP(A746,SOURCE!B:S,16,0)="","","   "&amp;VLOOKUP(A746,SOURCE!B:S,16,0)
))))
)</f>
        <v>#define ITM_U_TILDE                  722</v>
      </c>
    </row>
    <row r="747" spans="1:4">
      <c r="A747">
        <f t="shared" si="14"/>
        <v>723</v>
      </c>
      <c r="B747" t="str">
        <f>VLOOKUP(A747,SOURCE!B:S,15,0)</f>
        <v>ITM_U_CIRC</v>
      </c>
      <c r="C747">
        <f>IF(
ISNUMBER(INDEX(SOURCE!B:B,MATCH(A747,SOURCE!B:B,0)+1)),
  VALUE(INDEX(SOURCE!B:B,MATCH(A747,SOURCE!B:B,0)+1)),
  "")</f>
        <v>724</v>
      </c>
      <c r="D747" s="5" t="str">
        <f>IF(A747&lt;&gt;INT(A747),B747,
IF(A747&lt;0,VLOOKUP(A747,lookups!A$1:B$25,2,0),
IF(ISNA(B747),"",
IF(OR(ISBLANK(A747),ISNA(B747),B747=0),
"",
"#define "&amp;
VLOOKUP(A747,SOURCE!B:S,15,0)&amp;IF(lookups!$N$2-LEN(VLOOKUP(A747,SOURCE!B:S,15,0))&gt;=0,REPT(" ",lookups!$N$2-LEN(VLOOKUP(A747,SOURCE!B:S,15,0))),"")&amp;
TEXT(A747,"???0")&amp;IF(VLOOKUP(A747,SOURCE!B:S,16,0)="","","   "&amp;VLOOKUP(A747,SOURCE!B:S,16,0)
))))
)</f>
        <v>#define ITM_U_CIRC                   723</v>
      </c>
    </row>
    <row r="748" spans="1:4">
      <c r="A748">
        <f t="shared" si="14"/>
        <v>724</v>
      </c>
      <c r="B748" t="str">
        <f>VLOOKUP(A748,SOURCE!B:S,15,0)</f>
        <v>ITM_U_RING</v>
      </c>
      <c r="C748">
        <f>IF(
ISNUMBER(INDEX(SOURCE!B:B,MATCH(A748,SOURCE!B:B,0)+1)),
  VALUE(INDEX(SOURCE!B:B,MATCH(A748,SOURCE!B:B,0)+1)),
  "")</f>
        <v>725</v>
      </c>
      <c r="D748" s="5" t="str">
        <f>IF(A748&lt;&gt;INT(A748),B748,
IF(A748&lt;0,VLOOKUP(A748,lookups!A$1:B$25,2,0),
IF(ISNA(B748),"",
IF(OR(ISBLANK(A748),ISNA(B748),B748=0),
"",
"#define "&amp;
VLOOKUP(A748,SOURCE!B:S,15,0)&amp;IF(lookups!$N$2-LEN(VLOOKUP(A748,SOURCE!B:S,15,0))&gt;=0,REPT(" ",lookups!$N$2-LEN(VLOOKUP(A748,SOURCE!B:S,15,0))),"")&amp;
TEXT(A748,"???0")&amp;IF(VLOOKUP(A748,SOURCE!B:S,16,0)="","","   "&amp;VLOOKUP(A748,SOURCE!B:S,16,0)
))))
)</f>
        <v>#define ITM_U_RING                   724</v>
      </c>
    </row>
    <row r="749" spans="1:4">
      <c r="A749">
        <f t="shared" si="14"/>
        <v>725</v>
      </c>
      <c r="B749" t="str">
        <f>VLOOKUP(A749,SOURCE!B:S,15,0)</f>
        <v>ITM_W_CIRC</v>
      </c>
      <c r="C749">
        <f>IF(
ISNUMBER(INDEX(SOURCE!B:B,MATCH(A749,SOURCE!B:B,0)+1)),
  VALUE(INDEX(SOURCE!B:B,MATCH(A749,SOURCE!B:B,0)+1)),
  "")</f>
        <v>726</v>
      </c>
      <c r="D749" s="5" t="str">
        <f>IF(A749&lt;&gt;INT(A749),B749,
IF(A749&lt;0,VLOOKUP(A749,lookups!A$1:B$25,2,0),
IF(ISNA(B749),"",
IF(OR(ISBLANK(A749),ISNA(B749),B749=0),
"",
"#define "&amp;
VLOOKUP(A749,SOURCE!B:S,15,0)&amp;IF(lookups!$N$2-LEN(VLOOKUP(A749,SOURCE!B:S,15,0))&gt;=0,REPT(" ",lookups!$N$2-LEN(VLOOKUP(A749,SOURCE!B:S,15,0))),"")&amp;
TEXT(A749,"???0")&amp;IF(VLOOKUP(A749,SOURCE!B:S,16,0)="","","   "&amp;VLOOKUP(A749,SOURCE!B:S,16,0)
))))
)</f>
        <v>#define ITM_W_CIRC                   725</v>
      </c>
    </row>
    <row r="750" spans="1:4">
      <c r="A750">
        <f t="shared" si="14"/>
        <v>726</v>
      </c>
      <c r="B750" t="str">
        <f>VLOOKUP(A750,SOURCE!B:S,15,0)</f>
        <v>ITM_Y_CIRC</v>
      </c>
      <c r="C750">
        <f>IF(
ISNUMBER(INDEX(SOURCE!B:B,MATCH(A750,SOURCE!B:B,0)+1)),
  VALUE(INDEX(SOURCE!B:B,MATCH(A750,SOURCE!B:B,0)+1)),
  "")</f>
        <v>727</v>
      </c>
      <c r="D750" s="5" t="str">
        <f>IF(A750&lt;&gt;INT(A750),B750,
IF(A750&lt;0,VLOOKUP(A750,lookups!A$1:B$25,2,0),
IF(ISNA(B750),"",
IF(OR(ISBLANK(A750),ISNA(B750),B750=0),
"",
"#define "&amp;
VLOOKUP(A750,SOURCE!B:S,15,0)&amp;IF(lookups!$N$2-LEN(VLOOKUP(A750,SOURCE!B:S,15,0))&gt;=0,REPT(" ",lookups!$N$2-LEN(VLOOKUP(A750,SOURCE!B:S,15,0))),"")&amp;
TEXT(A750,"???0")&amp;IF(VLOOKUP(A750,SOURCE!B:S,16,0)="","","   "&amp;VLOOKUP(A750,SOURCE!B:S,16,0)
))))
)</f>
        <v>#define ITM_Y_CIRC                   726</v>
      </c>
    </row>
    <row r="751" spans="1:4">
      <c r="A751">
        <f t="shared" si="14"/>
        <v>727</v>
      </c>
      <c r="B751" t="str">
        <f>VLOOKUP(A751,SOURCE!B:S,15,0)</f>
        <v>ITM_Y_ACUTE</v>
      </c>
      <c r="C751">
        <f>IF(
ISNUMBER(INDEX(SOURCE!B:B,MATCH(A751,SOURCE!B:B,0)+1)),
  VALUE(INDEX(SOURCE!B:B,MATCH(A751,SOURCE!B:B,0)+1)),
  "")</f>
        <v>728</v>
      </c>
      <c r="D751" s="5" t="str">
        <f>IF(A751&lt;&gt;INT(A751),B751,
IF(A751&lt;0,VLOOKUP(A751,lookups!A$1:B$25,2,0),
IF(ISNA(B751),"",
IF(OR(ISBLANK(A751),ISNA(B751),B751=0),
"",
"#define "&amp;
VLOOKUP(A751,SOURCE!B:S,15,0)&amp;IF(lookups!$N$2-LEN(VLOOKUP(A751,SOURCE!B:S,15,0))&gt;=0,REPT(" ",lookups!$N$2-LEN(VLOOKUP(A751,SOURCE!B:S,15,0))),"")&amp;
TEXT(A751,"???0")&amp;IF(VLOOKUP(A751,SOURCE!B:S,16,0)="","","   "&amp;VLOOKUP(A751,SOURCE!B:S,16,0)
))))
)</f>
        <v>#define ITM_Y_ACUTE                  727</v>
      </c>
    </row>
    <row r="752" spans="1:4">
      <c r="A752">
        <f t="shared" si="14"/>
        <v>728</v>
      </c>
      <c r="B752" t="str">
        <f>VLOOKUP(A752,SOURCE!B:S,15,0)</f>
        <v>ITM_Y_DIARESIS</v>
      </c>
      <c r="C752">
        <f>IF(
ISNUMBER(INDEX(SOURCE!B:B,MATCH(A752,SOURCE!B:B,0)+1)),
  VALUE(INDEX(SOURCE!B:B,MATCH(A752,SOURCE!B:B,0)+1)),
  "")</f>
        <v>729</v>
      </c>
      <c r="D752" s="5" t="str">
        <f>IF(A752&lt;&gt;INT(A752),B752,
IF(A752&lt;0,VLOOKUP(A752,lookups!A$1:B$25,2,0),
IF(ISNA(B752),"",
IF(OR(ISBLANK(A752),ISNA(B752),B752=0),
"",
"#define "&amp;
VLOOKUP(A752,SOURCE!B:S,15,0)&amp;IF(lookups!$N$2-LEN(VLOOKUP(A752,SOURCE!B:S,15,0))&gt;=0,REPT(" ",lookups!$N$2-LEN(VLOOKUP(A752,SOURCE!B:S,15,0))),"")&amp;
TEXT(A752,"???0")&amp;IF(VLOOKUP(A752,SOURCE!B:S,16,0)="","","   "&amp;VLOOKUP(A752,SOURCE!B:S,16,0)
))))
)</f>
        <v>#define ITM_Y_DIARESIS               728</v>
      </c>
    </row>
    <row r="753" spans="1:4">
      <c r="A753">
        <f t="shared" si="14"/>
        <v>729</v>
      </c>
      <c r="B753" t="str">
        <f>VLOOKUP(A753,SOURCE!B:S,15,0)</f>
        <v>ITM_Z_ACUTE</v>
      </c>
      <c r="C753">
        <f>IF(
ISNUMBER(INDEX(SOURCE!B:B,MATCH(A753,SOURCE!B:B,0)+1)),
  VALUE(INDEX(SOURCE!B:B,MATCH(A753,SOURCE!B:B,0)+1)),
  "")</f>
        <v>730</v>
      </c>
      <c r="D753" s="5" t="str">
        <f>IF(A753&lt;&gt;INT(A753),B753,
IF(A753&lt;0,VLOOKUP(A753,lookups!A$1:B$25,2,0),
IF(ISNA(B753),"",
IF(OR(ISBLANK(A753),ISNA(B753),B753=0),
"",
"#define "&amp;
VLOOKUP(A753,SOURCE!B:S,15,0)&amp;IF(lookups!$N$2-LEN(VLOOKUP(A753,SOURCE!B:S,15,0))&gt;=0,REPT(" ",lookups!$N$2-LEN(VLOOKUP(A753,SOURCE!B:S,15,0))),"")&amp;
TEXT(A753,"???0")&amp;IF(VLOOKUP(A753,SOURCE!B:S,16,0)="","","   "&amp;VLOOKUP(A753,SOURCE!B:S,16,0)
))))
)</f>
        <v>#define ITM_Z_ACUTE                  729</v>
      </c>
    </row>
    <row r="754" spans="1:4">
      <c r="A754">
        <f t="shared" si="14"/>
        <v>730</v>
      </c>
      <c r="B754" t="str">
        <f>VLOOKUP(A754,SOURCE!B:S,15,0)</f>
        <v>ITM_Z_CARON</v>
      </c>
      <c r="C754">
        <f>IF(
ISNUMBER(INDEX(SOURCE!B:B,MATCH(A754,SOURCE!B:B,0)+1)),
  VALUE(INDEX(SOURCE!B:B,MATCH(A754,SOURCE!B:B,0)+1)),
  "")</f>
        <v>731</v>
      </c>
      <c r="D754" s="5" t="str">
        <f>IF(A754&lt;&gt;INT(A754),B754,
IF(A754&lt;0,VLOOKUP(A754,lookups!A$1:B$25,2,0),
IF(ISNA(B754),"",
IF(OR(ISBLANK(A754),ISNA(B754),B754=0),
"",
"#define "&amp;
VLOOKUP(A754,SOURCE!B:S,15,0)&amp;IF(lookups!$N$2-LEN(VLOOKUP(A754,SOURCE!B:S,15,0))&gt;=0,REPT(" ",lookups!$N$2-LEN(VLOOKUP(A754,SOURCE!B:S,15,0))),"")&amp;
TEXT(A754,"???0")&amp;IF(VLOOKUP(A754,SOURCE!B:S,16,0)="","","   "&amp;VLOOKUP(A754,SOURCE!B:S,16,0)
))))
)</f>
        <v>#define ITM_Z_CARON                  730</v>
      </c>
    </row>
    <row r="755" spans="1:4">
      <c r="A755">
        <f t="shared" si="14"/>
        <v>731</v>
      </c>
      <c r="B755" t="str">
        <f>VLOOKUP(A755,SOURCE!B:S,15,0)</f>
        <v>ITM_Z_DOT</v>
      </c>
      <c r="C755">
        <f>IF(
ISNUMBER(INDEX(SOURCE!B:B,MATCH(A755,SOURCE!B:B,0)+1)),
  VALUE(INDEX(SOURCE!B:B,MATCH(A755,SOURCE!B:B,0)+1)),
  "")</f>
        <v>732</v>
      </c>
      <c r="D755" s="5" t="str">
        <f>IF(A755&lt;&gt;INT(A755),B755,
IF(A755&lt;0,VLOOKUP(A755,lookups!A$1:B$25,2,0),
IF(ISNA(B755),"",
IF(OR(ISBLANK(A755),ISNA(B755),B755=0),
"",
"#define "&amp;
VLOOKUP(A755,SOURCE!B:S,15,0)&amp;IF(lookups!$N$2-LEN(VLOOKUP(A755,SOURCE!B:S,15,0))&gt;=0,REPT(" ",lookups!$N$2-LEN(VLOOKUP(A755,SOURCE!B:S,15,0))),"")&amp;
TEXT(A755,"???0")&amp;IF(VLOOKUP(A755,SOURCE!B:S,16,0)="","","   "&amp;VLOOKUP(A755,SOURCE!B:S,16,0)
))))
)</f>
        <v>#define ITM_Z_DOT                    731</v>
      </c>
    </row>
    <row r="756" spans="1:4">
      <c r="A756">
        <f t="shared" si="14"/>
        <v>732</v>
      </c>
      <c r="B756" t="str">
        <f>VLOOKUP(A756,SOURCE!B:S,15,0)</f>
        <v>ITM_a_MACRON</v>
      </c>
      <c r="C756">
        <f>IF(
ISNUMBER(INDEX(SOURCE!B:B,MATCH(A756,SOURCE!B:B,0)+1)),
  VALUE(INDEX(SOURCE!B:B,MATCH(A756,SOURCE!B:B,0)+1)),
  "")</f>
        <v>733</v>
      </c>
      <c r="D756" s="5" t="str">
        <f>IF(A756&lt;&gt;INT(A756),B756,
IF(A756&lt;0,VLOOKUP(A756,lookups!A$1:B$25,2,0),
IF(ISNA(B756),"",
IF(OR(ISBLANK(A756),ISNA(B756),B756=0),
"",
"#define "&amp;
VLOOKUP(A756,SOURCE!B:S,15,0)&amp;IF(lookups!$N$2-LEN(VLOOKUP(A756,SOURCE!B:S,15,0))&gt;=0,REPT(" ",lookups!$N$2-LEN(VLOOKUP(A756,SOURCE!B:S,15,0))),"")&amp;
TEXT(A756,"???0")&amp;IF(VLOOKUP(A756,SOURCE!B:S,16,0)="","","   "&amp;VLOOKUP(A756,SOURCE!B:S,16,0)
))))
)</f>
        <v>#define ITM_a_MACRON                 732</v>
      </c>
    </row>
    <row r="757" spans="1:4">
      <c r="A757">
        <f t="shared" si="14"/>
        <v>733</v>
      </c>
      <c r="B757" t="str">
        <f>VLOOKUP(A757,SOURCE!B:S,15,0)</f>
        <v>ITM_a_ACUTE</v>
      </c>
      <c r="C757">
        <f>IF(
ISNUMBER(INDEX(SOURCE!B:B,MATCH(A757,SOURCE!B:B,0)+1)),
  VALUE(INDEX(SOURCE!B:B,MATCH(A757,SOURCE!B:B,0)+1)),
  "")</f>
        <v>734</v>
      </c>
      <c r="D757" s="5" t="str">
        <f>IF(A757&lt;&gt;INT(A757),B757,
IF(A757&lt;0,VLOOKUP(A757,lookups!A$1:B$25,2,0),
IF(ISNA(B757),"",
IF(OR(ISBLANK(A757),ISNA(B757),B757=0),
"",
"#define "&amp;
VLOOKUP(A757,SOURCE!B:S,15,0)&amp;IF(lookups!$N$2-LEN(VLOOKUP(A757,SOURCE!B:S,15,0))&gt;=0,REPT(" ",lookups!$N$2-LEN(VLOOKUP(A757,SOURCE!B:S,15,0))),"")&amp;
TEXT(A757,"???0")&amp;IF(VLOOKUP(A757,SOURCE!B:S,16,0)="","","   "&amp;VLOOKUP(A757,SOURCE!B:S,16,0)
))))
)</f>
        <v>#define ITM_a_ACUTE                  733</v>
      </c>
    </row>
    <row r="758" spans="1:4">
      <c r="A758">
        <f t="shared" si="14"/>
        <v>734</v>
      </c>
      <c r="B758" t="str">
        <f>VLOOKUP(A758,SOURCE!B:S,15,0)</f>
        <v>ITM_a_BREVE</v>
      </c>
      <c r="C758">
        <f>IF(
ISNUMBER(INDEX(SOURCE!B:B,MATCH(A758,SOURCE!B:B,0)+1)),
  VALUE(INDEX(SOURCE!B:B,MATCH(A758,SOURCE!B:B,0)+1)),
  "")</f>
        <v>735</v>
      </c>
      <c r="D758" s="5" t="str">
        <f>IF(A758&lt;&gt;INT(A758),B758,
IF(A758&lt;0,VLOOKUP(A758,lookups!A$1:B$25,2,0),
IF(ISNA(B758),"",
IF(OR(ISBLANK(A758),ISNA(B758),B758=0),
"",
"#define "&amp;
VLOOKUP(A758,SOURCE!B:S,15,0)&amp;IF(lookups!$N$2-LEN(VLOOKUP(A758,SOURCE!B:S,15,0))&gt;=0,REPT(" ",lookups!$N$2-LEN(VLOOKUP(A758,SOURCE!B:S,15,0))),"")&amp;
TEXT(A758,"???0")&amp;IF(VLOOKUP(A758,SOURCE!B:S,16,0)="","","   "&amp;VLOOKUP(A758,SOURCE!B:S,16,0)
))))
)</f>
        <v>#define ITM_a_BREVE                  734</v>
      </c>
    </row>
    <row r="759" spans="1:4">
      <c r="A759">
        <f t="shared" si="14"/>
        <v>735</v>
      </c>
      <c r="B759" t="str">
        <f>VLOOKUP(A759,SOURCE!B:S,15,0)</f>
        <v>ITM_a_GRAVE</v>
      </c>
      <c r="C759">
        <f>IF(
ISNUMBER(INDEX(SOURCE!B:B,MATCH(A759,SOURCE!B:B,0)+1)),
  VALUE(INDEX(SOURCE!B:B,MATCH(A759,SOURCE!B:B,0)+1)),
  "")</f>
        <v>736</v>
      </c>
      <c r="D759" s="5" t="str">
        <f>IF(A759&lt;&gt;INT(A759),B759,
IF(A759&lt;0,VLOOKUP(A759,lookups!A$1:B$25,2,0),
IF(ISNA(B759),"",
IF(OR(ISBLANK(A759),ISNA(B759),B759=0),
"",
"#define "&amp;
VLOOKUP(A759,SOURCE!B:S,15,0)&amp;IF(lookups!$N$2-LEN(VLOOKUP(A759,SOURCE!B:S,15,0))&gt;=0,REPT(" ",lookups!$N$2-LEN(VLOOKUP(A759,SOURCE!B:S,15,0))),"")&amp;
TEXT(A759,"???0")&amp;IF(VLOOKUP(A759,SOURCE!B:S,16,0)="","","   "&amp;VLOOKUP(A759,SOURCE!B:S,16,0)
))))
)</f>
        <v>#define ITM_a_GRAVE                  735</v>
      </c>
    </row>
    <row r="760" spans="1:4">
      <c r="A760">
        <f t="shared" si="14"/>
        <v>736</v>
      </c>
      <c r="B760" t="str">
        <f>VLOOKUP(A760,SOURCE!B:S,15,0)</f>
        <v>ITM_a_DIARESIS</v>
      </c>
      <c r="C760">
        <f>IF(
ISNUMBER(INDEX(SOURCE!B:B,MATCH(A760,SOURCE!B:B,0)+1)),
  VALUE(INDEX(SOURCE!B:B,MATCH(A760,SOURCE!B:B,0)+1)),
  "")</f>
        <v>737</v>
      </c>
      <c r="D760" s="5" t="str">
        <f>IF(A760&lt;&gt;INT(A760),B760,
IF(A760&lt;0,VLOOKUP(A760,lookups!A$1:B$25,2,0),
IF(ISNA(B760),"",
IF(OR(ISBLANK(A760),ISNA(B760),B760=0),
"",
"#define "&amp;
VLOOKUP(A760,SOURCE!B:S,15,0)&amp;IF(lookups!$N$2-LEN(VLOOKUP(A760,SOURCE!B:S,15,0))&gt;=0,REPT(" ",lookups!$N$2-LEN(VLOOKUP(A760,SOURCE!B:S,15,0))),"")&amp;
TEXT(A760,"???0")&amp;IF(VLOOKUP(A760,SOURCE!B:S,16,0)="","","   "&amp;VLOOKUP(A760,SOURCE!B:S,16,0)
))))
)</f>
        <v>#define ITM_a_DIARESIS               736</v>
      </c>
    </row>
    <row r="761" spans="1:4">
      <c r="A761">
        <f t="shared" si="14"/>
        <v>737</v>
      </c>
      <c r="B761" t="str">
        <f>VLOOKUP(A761,SOURCE!B:S,15,0)</f>
        <v>ITM_a_TILDE</v>
      </c>
      <c r="C761">
        <f>IF(
ISNUMBER(INDEX(SOURCE!B:B,MATCH(A761,SOURCE!B:B,0)+1)),
  VALUE(INDEX(SOURCE!B:B,MATCH(A761,SOURCE!B:B,0)+1)),
  "")</f>
        <v>738</v>
      </c>
      <c r="D761" s="5" t="str">
        <f>IF(A761&lt;&gt;INT(A761),B761,
IF(A761&lt;0,VLOOKUP(A761,lookups!A$1:B$25,2,0),
IF(ISNA(B761),"",
IF(OR(ISBLANK(A761),ISNA(B761),B761=0),
"",
"#define "&amp;
VLOOKUP(A761,SOURCE!B:S,15,0)&amp;IF(lookups!$N$2-LEN(VLOOKUP(A761,SOURCE!B:S,15,0))&gt;=0,REPT(" ",lookups!$N$2-LEN(VLOOKUP(A761,SOURCE!B:S,15,0))),"")&amp;
TEXT(A761,"???0")&amp;IF(VLOOKUP(A761,SOURCE!B:S,16,0)="","","   "&amp;VLOOKUP(A761,SOURCE!B:S,16,0)
))))
)</f>
        <v>#define ITM_a_TILDE                  737</v>
      </c>
    </row>
    <row r="762" spans="1:4">
      <c r="A762">
        <f t="shared" si="14"/>
        <v>738</v>
      </c>
      <c r="B762" t="str">
        <f>VLOOKUP(A762,SOURCE!B:S,15,0)</f>
        <v>ITM_a_CIRC</v>
      </c>
      <c r="C762">
        <f>IF(
ISNUMBER(INDEX(SOURCE!B:B,MATCH(A762,SOURCE!B:B,0)+1)),
  VALUE(INDEX(SOURCE!B:B,MATCH(A762,SOURCE!B:B,0)+1)),
  "")</f>
        <v>739</v>
      </c>
      <c r="D762" s="5" t="str">
        <f>IF(A762&lt;&gt;INT(A762),B762,
IF(A762&lt;0,VLOOKUP(A762,lookups!A$1:B$25,2,0),
IF(ISNA(B762),"",
IF(OR(ISBLANK(A762),ISNA(B762),B762=0),
"",
"#define "&amp;
VLOOKUP(A762,SOURCE!B:S,15,0)&amp;IF(lookups!$N$2-LEN(VLOOKUP(A762,SOURCE!B:S,15,0))&gt;=0,REPT(" ",lookups!$N$2-LEN(VLOOKUP(A762,SOURCE!B:S,15,0))),"")&amp;
TEXT(A762,"???0")&amp;IF(VLOOKUP(A762,SOURCE!B:S,16,0)="","","   "&amp;VLOOKUP(A762,SOURCE!B:S,16,0)
))))
)</f>
        <v>#define ITM_a_CIRC                   738</v>
      </c>
    </row>
    <row r="763" spans="1:4">
      <c r="A763">
        <f t="shared" si="14"/>
        <v>739</v>
      </c>
      <c r="B763" t="str">
        <f>VLOOKUP(A763,SOURCE!B:S,15,0)</f>
        <v>ITM_a_RING</v>
      </c>
      <c r="C763">
        <f>IF(
ISNUMBER(INDEX(SOURCE!B:B,MATCH(A763,SOURCE!B:B,0)+1)),
  VALUE(INDEX(SOURCE!B:B,MATCH(A763,SOURCE!B:B,0)+1)),
  "")</f>
        <v>740</v>
      </c>
      <c r="D763" s="5" t="str">
        <f>IF(A763&lt;&gt;INT(A763),B763,
IF(A763&lt;0,VLOOKUP(A763,lookups!A$1:B$25,2,0),
IF(ISNA(B763),"",
IF(OR(ISBLANK(A763),ISNA(B763),B763=0),
"",
"#define "&amp;
VLOOKUP(A763,SOURCE!B:S,15,0)&amp;IF(lookups!$N$2-LEN(VLOOKUP(A763,SOURCE!B:S,15,0))&gt;=0,REPT(" ",lookups!$N$2-LEN(VLOOKUP(A763,SOURCE!B:S,15,0))),"")&amp;
TEXT(A763,"???0")&amp;IF(VLOOKUP(A763,SOURCE!B:S,16,0)="","","   "&amp;VLOOKUP(A763,SOURCE!B:S,16,0)
))))
)</f>
        <v>#define ITM_a_RING                   739</v>
      </c>
    </row>
    <row r="764" spans="1:4">
      <c r="A764">
        <f t="shared" si="14"/>
        <v>740</v>
      </c>
      <c r="B764" t="str">
        <f>VLOOKUP(A764,SOURCE!B:S,15,0)</f>
        <v>ITM_ae</v>
      </c>
      <c r="C764">
        <f>IF(
ISNUMBER(INDEX(SOURCE!B:B,MATCH(A764,SOURCE!B:B,0)+1)),
  VALUE(INDEX(SOURCE!B:B,MATCH(A764,SOURCE!B:B,0)+1)),
  "")</f>
        <v>741</v>
      </c>
      <c r="D764" s="5" t="str">
        <f>IF(A764&lt;&gt;INT(A764),B764,
IF(A764&lt;0,VLOOKUP(A764,lookups!A$1:B$25,2,0),
IF(ISNA(B764),"",
IF(OR(ISBLANK(A764),ISNA(B764),B764=0),
"",
"#define "&amp;
VLOOKUP(A764,SOURCE!B:S,15,0)&amp;IF(lookups!$N$2-LEN(VLOOKUP(A764,SOURCE!B:S,15,0))&gt;=0,REPT(" ",lookups!$N$2-LEN(VLOOKUP(A764,SOURCE!B:S,15,0))),"")&amp;
TEXT(A764,"???0")&amp;IF(VLOOKUP(A764,SOURCE!B:S,16,0)="","","   "&amp;VLOOKUP(A764,SOURCE!B:S,16,0)
))))
)</f>
        <v>#define ITM_ae                       740</v>
      </c>
    </row>
    <row r="765" spans="1:4">
      <c r="A765">
        <f t="shared" si="14"/>
        <v>741</v>
      </c>
      <c r="B765" t="str">
        <f>VLOOKUP(A765,SOURCE!B:S,15,0)</f>
        <v>ITM_a_OGONEK</v>
      </c>
      <c r="C765">
        <f>IF(
ISNUMBER(INDEX(SOURCE!B:B,MATCH(A765,SOURCE!B:B,0)+1)),
  VALUE(INDEX(SOURCE!B:B,MATCH(A765,SOURCE!B:B,0)+1)),
  "")</f>
        <v>742</v>
      </c>
      <c r="D765" s="5" t="str">
        <f>IF(A765&lt;&gt;INT(A765),B765,
IF(A765&lt;0,VLOOKUP(A765,lookups!A$1:B$25,2,0),
IF(ISNA(B765),"",
IF(OR(ISBLANK(A765),ISNA(B765),B765=0),
"",
"#define "&amp;
VLOOKUP(A765,SOURCE!B:S,15,0)&amp;IF(lookups!$N$2-LEN(VLOOKUP(A765,SOURCE!B:S,15,0))&gt;=0,REPT(" ",lookups!$N$2-LEN(VLOOKUP(A765,SOURCE!B:S,15,0))),"")&amp;
TEXT(A765,"???0")&amp;IF(VLOOKUP(A765,SOURCE!B:S,16,0)="","","   "&amp;VLOOKUP(A765,SOURCE!B:S,16,0)
))))
)</f>
        <v>#define ITM_a_OGONEK                 741</v>
      </c>
    </row>
    <row r="766" spans="1:4">
      <c r="A766">
        <f t="shared" si="14"/>
        <v>742</v>
      </c>
      <c r="B766" t="str">
        <f>VLOOKUP(A766,SOURCE!B:S,15,0)</f>
        <v>ITM_c_ACUTE</v>
      </c>
      <c r="C766">
        <f>IF(
ISNUMBER(INDEX(SOURCE!B:B,MATCH(A766,SOURCE!B:B,0)+1)),
  VALUE(INDEX(SOURCE!B:B,MATCH(A766,SOURCE!B:B,0)+1)),
  "")</f>
        <v>743</v>
      </c>
      <c r="D766" s="5" t="str">
        <f>IF(A766&lt;&gt;INT(A766),B766,
IF(A766&lt;0,VLOOKUP(A766,lookups!A$1:B$25,2,0),
IF(ISNA(B766),"",
IF(OR(ISBLANK(A766),ISNA(B766),B766=0),
"",
"#define "&amp;
VLOOKUP(A766,SOURCE!B:S,15,0)&amp;IF(lookups!$N$2-LEN(VLOOKUP(A766,SOURCE!B:S,15,0))&gt;=0,REPT(" ",lookups!$N$2-LEN(VLOOKUP(A766,SOURCE!B:S,15,0))),"")&amp;
TEXT(A766,"???0")&amp;IF(VLOOKUP(A766,SOURCE!B:S,16,0)="","","   "&amp;VLOOKUP(A766,SOURCE!B:S,16,0)
))))
)</f>
        <v>#define ITM_c_ACUTE                  742</v>
      </c>
    </row>
    <row r="767" spans="1:4">
      <c r="A767">
        <f t="shared" si="14"/>
        <v>743</v>
      </c>
      <c r="B767" t="str">
        <f>VLOOKUP(A767,SOURCE!B:S,15,0)</f>
        <v>ITM_c_CARON</v>
      </c>
      <c r="C767">
        <f>IF(
ISNUMBER(INDEX(SOURCE!B:B,MATCH(A767,SOURCE!B:B,0)+1)),
  VALUE(INDEX(SOURCE!B:B,MATCH(A767,SOURCE!B:B,0)+1)),
  "")</f>
        <v>744</v>
      </c>
      <c r="D767" s="5" t="str">
        <f>IF(A767&lt;&gt;INT(A767),B767,
IF(A767&lt;0,VLOOKUP(A767,lookups!A$1:B$25,2,0),
IF(ISNA(B767),"",
IF(OR(ISBLANK(A767),ISNA(B767),B767=0),
"",
"#define "&amp;
VLOOKUP(A767,SOURCE!B:S,15,0)&amp;IF(lookups!$N$2-LEN(VLOOKUP(A767,SOURCE!B:S,15,0))&gt;=0,REPT(" ",lookups!$N$2-LEN(VLOOKUP(A767,SOURCE!B:S,15,0))),"")&amp;
TEXT(A767,"???0")&amp;IF(VLOOKUP(A767,SOURCE!B:S,16,0)="","","   "&amp;VLOOKUP(A767,SOURCE!B:S,16,0)
))))
)</f>
        <v>#define ITM_c_CARON                  743</v>
      </c>
    </row>
    <row r="768" spans="1:4">
      <c r="A768">
        <f t="shared" si="14"/>
        <v>744</v>
      </c>
      <c r="B768" t="str">
        <f>VLOOKUP(A768,SOURCE!B:S,15,0)</f>
        <v>ITM_c_CEDILLA</v>
      </c>
      <c r="C768">
        <f>IF(
ISNUMBER(INDEX(SOURCE!B:B,MATCH(A768,SOURCE!B:B,0)+1)),
  VALUE(INDEX(SOURCE!B:B,MATCH(A768,SOURCE!B:B,0)+1)),
  "")</f>
        <v>745</v>
      </c>
      <c r="D768" s="5" t="str">
        <f>IF(A768&lt;&gt;INT(A768),B768,
IF(A768&lt;0,VLOOKUP(A768,lookups!A$1:B$25,2,0),
IF(ISNA(B768),"",
IF(OR(ISBLANK(A768),ISNA(B768),B768=0),
"",
"#define "&amp;
VLOOKUP(A768,SOURCE!B:S,15,0)&amp;IF(lookups!$N$2-LEN(VLOOKUP(A768,SOURCE!B:S,15,0))&gt;=0,REPT(" ",lookups!$N$2-LEN(VLOOKUP(A768,SOURCE!B:S,15,0))),"")&amp;
TEXT(A768,"???0")&amp;IF(VLOOKUP(A768,SOURCE!B:S,16,0)="","","   "&amp;VLOOKUP(A768,SOURCE!B:S,16,0)
))))
)</f>
        <v>#define ITM_c_CEDILLA                744</v>
      </c>
    </row>
    <row r="769" spans="1:4">
      <c r="A769">
        <f t="shared" si="14"/>
        <v>745</v>
      </c>
      <c r="B769" t="str">
        <f>VLOOKUP(A769,SOURCE!B:S,15,0)</f>
        <v>ITM_d_STROKE</v>
      </c>
      <c r="C769">
        <f>IF(
ISNUMBER(INDEX(SOURCE!B:B,MATCH(A769,SOURCE!B:B,0)+1)),
  VALUE(INDEX(SOURCE!B:B,MATCH(A769,SOURCE!B:B,0)+1)),
  "")</f>
        <v>746</v>
      </c>
      <c r="D769" s="5" t="str">
        <f>IF(A769&lt;&gt;INT(A769),B769,
IF(A769&lt;0,VLOOKUP(A769,lookups!A$1:B$25,2,0),
IF(ISNA(B769),"",
IF(OR(ISBLANK(A769),ISNA(B769),B769=0),
"",
"#define "&amp;
VLOOKUP(A769,SOURCE!B:S,15,0)&amp;IF(lookups!$N$2-LEN(VLOOKUP(A769,SOURCE!B:S,15,0))&gt;=0,REPT(" ",lookups!$N$2-LEN(VLOOKUP(A769,SOURCE!B:S,15,0))),"")&amp;
TEXT(A769,"???0")&amp;IF(VLOOKUP(A769,SOURCE!B:S,16,0)="","","   "&amp;VLOOKUP(A769,SOURCE!B:S,16,0)
))))
)</f>
        <v>#define ITM_d_STROKE                 745</v>
      </c>
    </row>
    <row r="770" spans="1:4">
      <c r="A770">
        <f t="shared" si="14"/>
        <v>746</v>
      </c>
      <c r="B770" t="str">
        <f>VLOOKUP(A770,SOURCE!B:S,15,0)</f>
        <v>ITM_d_APOSTROPHE</v>
      </c>
      <c r="C770">
        <f>IF(
ISNUMBER(INDEX(SOURCE!B:B,MATCH(A770,SOURCE!B:B,0)+1)),
  VALUE(INDEX(SOURCE!B:B,MATCH(A770,SOURCE!B:B,0)+1)),
  "")</f>
        <v>747</v>
      </c>
      <c r="D770" s="5" t="str">
        <f>IF(A770&lt;&gt;INT(A770),B770,
IF(A770&lt;0,VLOOKUP(A770,lookups!A$1:B$25,2,0),
IF(ISNA(B770),"",
IF(OR(ISBLANK(A770),ISNA(B770),B770=0),
"",
"#define "&amp;
VLOOKUP(A770,SOURCE!B:S,15,0)&amp;IF(lookups!$N$2-LEN(VLOOKUP(A770,SOURCE!B:S,15,0))&gt;=0,REPT(" ",lookups!$N$2-LEN(VLOOKUP(A770,SOURCE!B:S,15,0))),"")&amp;
TEXT(A770,"???0")&amp;IF(VLOOKUP(A770,SOURCE!B:S,16,0)="","","   "&amp;VLOOKUP(A770,SOURCE!B:S,16,0)
))))
)</f>
        <v>#define ITM_d_APOSTROPHE             746</v>
      </c>
    </row>
    <row r="771" spans="1:4">
      <c r="A771">
        <f t="shared" si="14"/>
        <v>747</v>
      </c>
      <c r="B771" t="str">
        <f>VLOOKUP(A771,SOURCE!B:S,15,0)</f>
        <v>ITM_e_MACRON</v>
      </c>
      <c r="C771">
        <f>IF(
ISNUMBER(INDEX(SOURCE!B:B,MATCH(A771,SOURCE!B:B,0)+1)),
  VALUE(INDEX(SOURCE!B:B,MATCH(A771,SOURCE!B:B,0)+1)),
  "")</f>
        <v>748</v>
      </c>
      <c r="D771" s="5" t="str">
        <f>IF(A771&lt;&gt;INT(A771),B771,
IF(A771&lt;0,VLOOKUP(A771,lookups!A$1:B$25,2,0),
IF(ISNA(B771),"",
IF(OR(ISBLANK(A771),ISNA(B771),B771=0),
"",
"#define "&amp;
VLOOKUP(A771,SOURCE!B:S,15,0)&amp;IF(lookups!$N$2-LEN(VLOOKUP(A771,SOURCE!B:S,15,0))&gt;=0,REPT(" ",lookups!$N$2-LEN(VLOOKUP(A771,SOURCE!B:S,15,0))),"")&amp;
TEXT(A771,"???0")&amp;IF(VLOOKUP(A771,SOURCE!B:S,16,0)="","","   "&amp;VLOOKUP(A771,SOURCE!B:S,16,0)
))))
)</f>
        <v>#define ITM_e_MACRON                 747</v>
      </c>
    </row>
    <row r="772" spans="1:4">
      <c r="A772">
        <f t="shared" si="14"/>
        <v>748</v>
      </c>
      <c r="B772" t="str">
        <f>VLOOKUP(A772,SOURCE!B:S,15,0)</f>
        <v>ITM_e_ACUTE</v>
      </c>
      <c r="C772">
        <f>IF(
ISNUMBER(INDEX(SOURCE!B:B,MATCH(A772,SOURCE!B:B,0)+1)),
  VALUE(INDEX(SOURCE!B:B,MATCH(A772,SOURCE!B:B,0)+1)),
  "")</f>
        <v>749</v>
      </c>
      <c r="D772" s="5" t="str">
        <f>IF(A772&lt;&gt;INT(A772),B772,
IF(A772&lt;0,VLOOKUP(A772,lookups!A$1:B$25,2,0),
IF(ISNA(B772),"",
IF(OR(ISBLANK(A772),ISNA(B772),B772=0),
"",
"#define "&amp;
VLOOKUP(A772,SOURCE!B:S,15,0)&amp;IF(lookups!$N$2-LEN(VLOOKUP(A772,SOURCE!B:S,15,0))&gt;=0,REPT(" ",lookups!$N$2-LEN(VLOOKUP(A772,SOURCE!B:S,15,0))),"")&amp;
TEXT(A772,"???0")&amp;IF(VLOOKUP(A772,SOURCE!B:S,16,0)="","","   "&amp;VLOOKUP(A772,SOURCE!B:S,16,0)
))))
)</f>
        <v>#define ITM_e_ACUTE                  748</v>
      </c>
    </row>
    <row r="773" spans="1:4">
      <c r="A773">
        <f t="shared" si="14"/>
        <v>749</v>
      </c>
      <c r="B773" t="str">
        <f>VLOOKUP(A773,SOURCE!B:S,15,0)</f>
        <v>ITM_e_BREVE</v>
      </c>
      <c r="C773">
        <f>IF(
ISNUMBER(INDEX(SOURCE!B:B,MATCH(A773,SOURCE!B:B,0)+1)),
  VALUE(INDEX(SOURCE!B:B,MATCH(A773,SOURCE!B:B,0)+1)),
  "")</f>
        <v>750</v>
      </c>
      <c r="D773" s="5" t="str">
        <f>IF(A773&lt;&gt;INT(A773),B773,
IF(A773&lt;0,VLOOKUP(A773,lookups!A$1:B$25,2,0),
IF(ISNA(B773),"",
IF(OR(ISBLANK(A773),ISNA(B773),B773=0),
"",
"#define "&amp;
VLOOKUP(A773,SOURCE!B:S,15,0)&amp;IF(lookups!$N$2-LEN(VLOOKUP(A773,SOURCE!B:S,15,0))&gt;=0,REPT(" ",lookups!$N$2-LEN(VLOOKUP(A773,SOURCE!B:S,15,0))),"")&amp;
TEXT(A773,"???0")&amp;IF(VLOOKUP(A773,SOURCE!B:S,16,0)="","","   "&amp;VLOOKUP(A773,SOURCE!B:S,16,0)
))))
)</f>
        <v>#define ITM_e_BREVE                  749</v>
      </c>
    </row>
    <row r="774" spans="1:4">
      <c r="A774">
        <f t="shared" si="14"/>
        <v>750</v>
      </c>
      <c r="B774" t="str">
        <f>VLOOKUP(A774,SOURCE!B:S,15,0)</f>
        <v>ITM_e_GRAVE</v>
      </c>
      <c r="C774">
        <f>IF(
ISNUMBER(INDEX(SOURCE!B:B,MATCH(A774,SOURCE!B:B,0)+1)),
  VALUE(INDEX(SOURCE!B:B,MATCH(A774,SOURCE!B:B,0)+1)),
  "")</f>
        <v>751</v>
      </c>
      <c r="D774" s="5" t="str">
        <f>IF(A774&lt;&gt;INT(A774),B774,
IF(A774&lt;0,VLOOKUP(A774,lookups!A$1:B$25,2,0),
IF(ISNA(B774),"",
IF(OR(ISBLANK(A774),ISNA(B774),B774=0),
"",
"#define "&amp;
VLOOKUP(A774,SOURCE!B:S,15,0)&amp;IF(lookups!$N$2-LEN(VLOOKUP(A774,SOURCE!B:S,15,0))&gt;=0,REPT(" ",lookups!$N$2-LEN(VLOOKUP(A774,SOURCE!B:S,15,0))),"")&amp;
TEXT(A774,"???0")&amp;IF(VLOOKUP(A774,SOURCE!B:S,16,0)="","","   "&amp;VLOOKUP(A774,SOURCE!B:S,16,0)
))))
)</f>
        <v>#define ITM_e_GRAVE                  750</v>
      </c>
    </row>
    <row r="775" spans="1:4">
      <c r="A775">
        <f t="shared" si="14"/>
        <v>751</v>
      </c>
      <c r="B775" t="str">
        <f>VLOOKUP(A775,SOURCE!B:S,15,0)</f>
        <v>ITM_e_DIARESIS</v>
      </c>
      <c r="C775">
        <f>IF(
ISNUMBER(INDEX(SOURCE!B:B,MATCH(A775,SOURCE!B:B,0)+1)),
  VALUE(INDEX(SOURCE!B:B,MATCH(A775,SOURCE!B:B,0)+1)),
  "")</f>
        <v>752</v>
      </c>
      <c r="D775" s="5" t="str">
        <f>IF(A775&lt;&gt;INT(A775),B775,
IF(A775&lt;0,VLOOKUP(A775,lookups!A$1:B$25,2,0),
IF(ISNA(B775),"",
IF(OR(ISBLANK(A775),ISNA(B775),B775=0),
"",
"#define "&amp;
VLOOKUP(A775,SOURCE!B:S,15,0)&amp;IF(lookups!$N$2-LEN(VLOOKUP(A775,SOURCE!B:S,15,0))&gt;=0,REPT(" ",lookups!$N$2-LEN(VLOOKUP(A775,SOURCE!B:S,15,0))),"")&amp;
TEXT(A775,"???0")&amp;IF(VLOOKUP(A775,SOURCE!B:S,16,0)="","","   "&amp;VLOOKUP(A775,SOURCE!B:S,16,0)
))))
)</f>
        <v>#define ITM_e_DIARESIS               751</v>
      </c>
    </row>
    <row r="776" spans="1:4">
      <c r="A776">
        <f t="shared" si="14"/>
        <v>752</v>
      </c>
      <c r="B776" t="str">
        <f>VLOOKUP(A776,SOURCE!B:S,15,0)</f>
        <v>ITM_e_CIRC</v>
      </c>
      <c r="C776">
        <f>IF(
ISNUMBER(INDEX(SOURCE!B:B,MATCH(A776,SOURCE!B:B,0)+1)),
  VALUE(INDEX(SOURCE!B:B,MATCH(A776,SOURCE!B:B,0)+1)),
  "")</f>
        <v>753</v>
      </c>
      <c r="D776" s="5" t="str">
        <f>IF(A776&lt;&gt;INT(A776),B776,
IF(A776&lt;0,VLOOKUP(A776,lookups!A$1:B$25,2,0),
IF(ISNA(B776),"",
IF(OR(ISBLANK(A776),ISNA(B776),B776=0),
"",
"#define "&amp;
VLOOKUP(A776,SOURCE!B:S,15,0)&amp;IF(lookups!$N$2-LEN(VLOOKUP(A776,SOURCE!B:S,15,0))&gt;=0,REPT(" ",lookups!$N$2-LEN(VLOOKUP(A776,SOURCE!B:S,15,0))),"")&amp;
TEXT(A776,"???0")&amp;IF(VLOOKUP(A776,SOURCE!B:S,16,0)="","","   "&amp;VLOOKUP(A776,SOURCE!B:S,16,0)
))))
)</f>
        <v>#define ITM_e_CIRC                   752</v>
      </c>
    </row>
    <row r="777" spans="1:4">
      <c r="A777">
        <f t="shared" ref="A777:A840" si="15">C776</f>
        <v>753</v>
      </c>
      <c r="B777" t="str">
        <f>VLOOKUP(A777,SOURCE!B:S,15,0)</f>
        <v>ITM_e_OGONEK</v>
      </c>
      <c r="C777">
        <f>IF(
ISNUMBER(INDEX(SOURCE!B:B,MATCH(A777,SOURCE!B:B,0)+1)),
  VALUE(INDEX(SOURCE!B:B,MATCH(A777,SOURCE!B:B,0)+1)),
  "")</f>
        <v>754</v>
      </c>
      <c r="D777" s="5" t="str">
        <f>IF(A777&lt;&gt;INT(A777),B777,
IF(A777&lt;0,VLOOKUP(A777,lookups!A$1:B$25,2,0),
IF(ISNA(B777),"",
IF(OR(ISBLANK(A777),ISNA(B777),B777=0),
"",
"#define "&amp;
VLOOKUP(A777,SOURCE!B:S,15,0)&amp;IF(lookups!$N$2-LEN(VLOOKUP(A777,SOURCE!B:S,15,0))&gt;=0,REPT(" ",lookups!$N$2-LEN(VLOOKUP(A777,SOURCE!B:S,15,0))),"")&amp;
TEXT(A777,"???0")&amp;IF(VLOOKUP(A777,SOURCE!B:S,16,0)="","","   "&amp;VLOOKUP(A777,SOURCE!B:S,16,0)
))))
)</f>
        <v>#define ITM_e_OGONEK                 753</v>
      </c>
    </row>
    <row r="778" spans="1:4">
      <c r="A778">
        <f t="shared" si="15"/>
        <v>754</v>
      </c>
      <c r="B778" t="str">
        <f>VLOOKUP(A778,SOURCE!B:S,15,0)</f>
        <v>ITM_g_BREVE</v>
      </c>
      <c r="C778">
        <f>IF(
ISNUMBER(INDEX(SOURCE!B:B,MATCH(A778,SOURCE!B:B,0)+1)),
  VALUE(INDEX(SOURCE!B:B,MATCH(A778,SOURCE!B:B,0)+1)),
  "")</f>
        <v>755</v>
      </c>
      <c r="D778" s="5" t="str">
        <f>IF(A778&lt;&gt;INT(A778),B778,
IF(A778&lt;0,VLOOKUP(A778,lookups!A$1:B$25,2,0),
IF(ISNA(B778),"",
IF(OR(ISBLANK(A778),ISNA(B778),B778=0),
"",
"#define "&amp;
VLOOKUP(A778,SOURCE!B:S,15,0)&amp;IF(lookups!$N$2-LEN(VLOOKUP(A778,SOURCE!B:S,15,0))&gt;=0,REPT(" ",lookups!$N$2-LEN(VLOOKUP(A778,SOURCE!B:S,15,0))),"")&amp;
TEXT(A778,"???0")&amp;IF(VLOOKUP(A778,SOURCE!B:S,16,0)="","","   "&amp;VLOOKUP(A778,SOURCE!B:S,16,0)
))))
)</f>
        <v>#define ITM_g_BREVE                  754</v>
      </c>
    </row>
    <row r="779" spans="1:4">
      <c r="A779">
        <f t="shared" si="15"/>
        <v>755</v>
      </c>
      <c r="B779" t="str">
        <f>VLOOKUP(A779,SOURCE!B:S,15,0)</f>
        <v>ITM_h_STROKE</v>
      </c>
      <c r="C779">
        <f>IF(
ISNUMBER(INDEX(SOURCE!B:B,MATCH(A779,SOURCE!B:B,0)+1)),
  VALUE(INDEX(SOURCE!B:B,MATCH(A779,SOURCE!B:B,0)+1)),
  "")</f>
        <v>756</v>
      </c>
      <c r="D779" s="5" t="str">
        <f>IF(A779&lt;&gt;INT(A779),B779,
IF(A779&lt;0,VLOOKUP(A779,lookups!A$1:B$25,2,0),
IF(ISNA(B779),"",
IF(OR(ISBLANK(A779),ISNA(B779),B779=0),
"",
"#define "&amp;
VLOOKUP(A779,SOURCE!B:S,15,0)&amp;IF(lookups!$N$2-LEN(VLOOKUP(A779,SOURCE!B:S,15,0))&gt;=0,REPT(" ",lookups!$N$2-LEN(VLOOKUP(A779,SOURCE!B:S,15,0))),"")&amp;
TEXT(A779,"???0")&amp;IF(VLOOKUP(A779,SOURCE!B:S,16,0)="","","   "&amp;VLOOKUP(A779,SOURCE!B:S,16,0)
))))
)</f>
        <v>#define ITM_h_STROKE                 755</v>
      </c>
    </row>
    <row r="780" spans="1:4">
      <c r="A780">
        <f t="shared" si="15"/>
        <v>756</v>
      </c>
      <c r="B780" t="str">
        <f>VLOOKUP(A780,SOURCE!B:S,15,0)</f>
        <v>ITM_i_MACRON</v>
      </c>
      <c r="C780">
        <f>IF(
ISNUMBER(INDEX(SOURCE!B:B,MATCH(A780,SOURCE!B:B,0)+1)),
  VALUE(INDEX(SOURCE!B:B,MATCH(A780,SOURCE!B:B,0)+1)),
  "")</f>
        <v>757</v>
      </c>
      <c r="D780" s="5" t="str">
        <f>IF(A780&lt;&gt;INT(A780),B780,
IF(A780&lt;0,VLOOKUP(A780,lookups!A$1:B$25,2,0),
IF(ISNA(B780),"",
IF(OR(ISBLANK(A780),ISNA(B780),B780=0),
"",
"#define "&amp;
VLOOKUP(A780,SOURCE!B:S,15,0)&amp;IF(lookups!$N$2-LEN(VLOOKUP(A780,SOURCE!B:S,15,0))&gt;=0,REPT(" ",lookups!$N$2-LEN(VLOOKUP(A780,SOURCE!B:S,15,0))),"")&amp;
TEXT(A780,"???0")&amp;IF(VLOOKUP(A780,SOURCE!B:S,16,0)="","","   "&amp;VLOOKUP(A780,SOURCE!B:S,16,0)
))))
)</f>
        <v>#define ITM_i_MACRON                 756</v>
      </c>
    </row>
    <row r="781" spans="1:4">
      <c r="A781">
        <f t="shared" si="15"/>
        <v>757</v>
      </c>
      <c r="B781" t="str">
        <f>VLOOKUP(A781,SOURCE!B:S,15,0)</f>
        <v>ITM_i_ACUTE</v>
      </c>
      <c r="C781">
        <f>IF(
ISNUMBER(INDEX(SOURCE!B:B,MATCH(A781,SOURCE!B:B,0)+1)),
  VALUE(INDEX(SOURCE!B:B,MATCH(A781,SOURCE!B:B,0)+1)),
  "")</f>
        <v>758</v>
      </c>
      <c r="D781" s="5" t="str">
        <f>IF(A781&lt;&gt;INT(A781),B781,
IF(A781&lt;0,VLOOKUP(A781,lookups!A$1:B$25,2,0),
IF(ISNA(B781),"",
IF(OR(ISBLANK(A781),ISNA(B781),B781=0),
"",
"#define "&amp;
VLOOKUP(A781,SOURCE!B:S,15,0)&amp;IF(lookups!$N$2-LEN(VLOOKUP(A781,SOURCE!B:S,15,0))&gt;=0,REPT(" ",lookups!$N$2-LEN(VLOOKUP(A781,SOURCE!B:S,15,0))),"")&amp;
TEXT(A781,"???0")&amp;IF(VLOOKUP(A781,SOURCE!B:S,16,0)="","","   "&amp;VLOOKUP(A781,SOURCE!B:S,16,0)
))))
)</f>
        <v>#define ITM_i_ACUTE                  757</v>
      </c>
    </row>
    <row r="782" spans="1:4">
      <c r="A782">
        <f t="shared" si="15"/>
        <v>758</v>
      </c>
      <c r="B782" t="str">
        <f>VLOOKUP(A782,SOURCE!B:S,15,0)</f>
        <v>ITM_i_BREVE</v>
      </c>
      <c r="C782">
        <f>IF(
ISNUMBER(INDEX(SOURCE!B:B,MATCH(A782,SOURCE!B:B,0)+1)),
  VALUE(INDEX(SOURCE!B:B,MATCH(A782,SOURCE!B:B,0)+1)),
  "")</f>
        <v>759</v>
      </c>
      <c r="D782" s="5" t="str">
        <f>IF(A782&lt;&gt;INT(A782),B782,
IF(A782&lt;0,VLOOKUP(A782,lookups!A$1:B$25,2,0),
IF(ISNA(B782),"",
IF(OR(ISBLANK(A782),ISNA(B782),B782=0),
"",
"#define "&amp;
VLOOKUP(A782,SOURCE!B:S,15,0)&amp;IF(lookups!$N$2-LEN(VLOOKUP(A782,SOURCE!B:S,15,0))&gt;=0,REPT(" ",lookups!$N$2-LEN(VLOOKUP(A782,SOURCE!B:S,15,0))),"")&amp;
TEXT(A782,"???0")&amp;IF(VLOOKUP(A782,SOURCE!B:S,16,0)="","","   "&amp;VLOOKUP(A782,SOURCE!B:S,16,0)
))))
)</f>
        <v>#define ITM_i_BREVE                  758</v>
      </c>
    </row>
    <row r="783" spans="1:4">
      <c r="A783">
        <f t="shared" si="15"/>
        <v>759</v>
      </c>
      <c r="B783" t="str">
        <f>VLOOKUP(A783,SOURCE!B:S,15,0)</f>
        <v>ITM_i_GRAVE</v>
      </c>
      <c r="C783">
        <f>IF(
ISNUMBER(INDEX(SOURCE!B:B,MATCH(A783,SOURCE!B:B,0)+1)),
  VALUE(INDEX(SOURCE!B:B,MATCH(A783,SOURCE!B:B,0)+1)),
  "")</f>
        <v>760</v>
      </c>
      <c r="D783" s="5" t="str">
        <f>IF(A783&lt;&gt;INT(A783),B783,
IF(A783&lt;0,VLOOKUP(A783,lookups!A$1:B$25,2,0),
IF(ISNA(B783),"",
IF(OR(ISBLANK(A783),ISNA(B783),B783=0),
"",
"#define "&amp;
VLOOKUP(A783,SOURCE!B:S,15,0)&amp;IF(lookups!$N$2-LEN(VLOOKUP(A783,SOURCE!B:S,15,0))&gt;=0,REPT(" ",lookups!$N$2-LEN(VLOOKUP(A783,SOURCE!B:S,15,0))),"")&amp;
TEXT(A783,"???0")&amp;IF(VLOOKUP(A783,SOURCE!B:S,16,0)="","","   "&amp;VLOOKUP(A783,SOURCE!B:S,16,0)
))))
)</f>
        <v>#define ITM_i_GRAVE                  759</v>
      </c>
    </row>
    <row r="784" spans="1:4">
      <c r="A784">
        <f t="shared" si="15"/>
        <v>760</v>
      </c>
      <c r="B784" t="str">
        <f>VLOOKUP(A784,SOURCE!B:S,15,0)</f>
        <v>ITM_i_DIARESIS</v>
      </c>
      <c r="C784">
        <f>IF(
ISNUMBER(INDEX(SOURCE!B:B,MATCH(A784,SOURCE!B:B,0)+1)),
  VALUE(INDEX(SOURCE!B:B,MATCH(A784,SOURCE!B:B,0)+1)),
  "")</f>
        <v>761</v>
      </c>
      <c r="D784" s="5" t="str">
        <f>IF(A784&lt;&gt;INT(A784),B784,
IF(A784&lt;0,VLOOKUP(A784,lookups!A$1:B$25,2,0),
IF(ISNA(B784),"",
IF(OR(ISBLANK(A784),ISNA(B784),B784=0),
"",
"#define "&amp;
VLOOKUP(A784,SOURCE!B:S,15,0)&amp;IF(lookups!$N$2-LEN(VLOOKUP(A784,SOURCE!B:S,15,0))&gt;=0,REPT(" ",lookups!$N$2-LEN(VLOOKUP(A784,SOURCE!B:S,15,0))),"")&amp;
TEXT(A784,"???0")&amp;IF(VLOOKUP(A784,SOURCE!B:S,16,0)="","","   "&amp;VLOOKUP(A784,SOURCE!B:S,16,0)
))))
)</f>
        <v>#define ITM_i_DIARESIS               760</v>
      </c>
    </row>
    <row r="785" spans="1:4">
      <c r="A785">
        <f t="shared" si="15"/>
        <v>761</v>
      </c>
      <c r="B785" t="str">
        <f>VLOOKUP(A785,SOURCE!B:S,15,0)</f>
        <v>ITM_i_CIRC</v>
      </c>
      <c r="C785">
        <f>IF(
ISNUMBER(INDEX(SOURCE!B:B,MATCH(A785,SOURCE!B:B,0)+1)),
  VALUE(INDEX(SOURCE!B:B,MATCH(A785,SOURCE!B:B,0)+1)),
  "")</f>
        <v>762</v>
      </c>
      <c r="D785" s="5" t="str">
        <f>IF(A785&lt;&gt;INT(A785),B785,
IF(A785&lt;0,VLOOKUP(A785,lookups!A$1:B$25,2,0),
IF(ISNA(B785),"",
IF(OR(ISBLANK(A785),ISNA(B785),B785=0),
"",
"#define "&amp;
VLOOKUP(A785,SOURCE!B:S,15,0)&amp;IF(lookups!$N$2-LEN(VLOOKUP(A785,SOURCE!B:S,15,0))&gt;=0,REPT(" ",lookups!$N$2-LEN(VLOOKUP(A785,SOURCE!B:S,15,0))),"")&amp;
TEXT(A785,"???0")&amp;IF(VLOOKUP(A785,SOURCE!B:S,16,0)="","","   "&amp;VLOOKUP(A785,SOURCE!B:S,16,0)
))))
)</f>
        <v>#define ITM_i_CIRC                   761</v>
      </c>
    </row>
    <row r="786" spans="1:4">
      <c r="A786">
        <f t="shared" si="15"/>
        <v>762</v>
      </c>
      <c r="B786" t="str">
        <f>VLOOKUP(A786,SOURCE!B:S,15,0)</f>
        <v>ITM_i_OGONEK</v>
      </c>
      <c r="C786">
        <f>IF(
ISNUMBER(INDEX(SOURCE!B:B,MATCH(A786,SOURCE!B:B,0)+1)),
  VALUE(INDEX(SOURCE!B:B,MATCH(A786,SOURCE!B:B,0)+1)),
  "")</f>
        <v>763</v>
      </c>
      <c r="D786" s="5" t="str">
        <f>IF(A786&lt;&gt;INT(A786),B786,
IF(A786&lt;0,VLOOKUP(A786,lookups!A$1:B$25,2,0),
IF(ISNA(B786),"",
IF(OR(ISBLANK(A786),ISNA(B786),B786=0),
"",
"#define "&amp;
VLOOKUP(A786,SOURCE!B:S,15,0)&amp;IF(lookups!$N$2-LEN(VLOOKUP(A786,SOURCE!B:S,15,0))&gt;=0,REPT(" ",lookups!$N$2-LEN(VLOOKUP(A786,SOURCE!B:S,15,0))),"")&amp;
TEXT(A786,"???0")&amp;IF(VLOOKUP(A786,SOURCE!B:S,16,0)="","","   "&amp;VLOOKUP(A786,SOURCE!B:S,16,0)
))))
)</f>
        <v>#define ITM_i_OGONEK                 762</v>
      </c>
    </row>
    <row r="787" spans="1:4">
      <c r="A787">
        <f t="shared" si="15"/>
        <v>763</v>
      </c>
      <c r="B787" t="str">
        <f>VLOOKUP(A787,SOURCE!B:S,15,0)</f>
        <v>ITM_i_DOT</v>
      </c>
      <c r="C787">
        <f>IF(
ISNUMBER(INDEX(SOURCE!B:B,MATCH(A787,SOURCE!B:B,0)+1)),
  VALUE(INDEX(SOURCE!B:B,MATCH(A787,SOURCE!B:B,0)+1)),
  "")</f>
        <v>764</v>
      </c>
      <c r="D787" s="5" t="str">
        <f>IF(A787&lt;&gt;INT(A787),B787,
IF(A787&lt;0,VLOOKUP(A787,lookups!A$1:B$25,2,0),
IF(ISNA(B787),"",
IF(OR(ISBLANK(A787),ISNA(B787),B787=0),
"",
"#define "&amp;
VLOOKUP(A787,SOURCE!B:S,15,0)&amp;IF(lookups!$N$2-LEN(VLOOKUP(A787,SOURCE!B:S,15,0))&gt;=0,REPT(" ",lookups!$N$2-LEN(VLOOKUP(A787,SOURCE!B:S,15,0))),"")&amp;
TEXT(A787,"???0")&amp;IF(VLOOKUP(A787,SOURCE!B:S,16,0)="","","   "&amp;VLOOKUP(A787,SOURCE!B:S,16,0)
))))
)</f>
        <v>#define ITM_i_DOT                    763</v>
      </c>
    </row>
    <row r="788" spans="1:4">
      <c r="A788">
        <f t="shared" si="15"/>
        <v>764</v>
      </c>
      <c r="B788" t="str">
        <f>VLOOKUP(A788,SOURCE!B:S,15,0)</f>
        <v>ITM_i_DOTLESS</v>
      </c>
      <c r="C788">
        <f>IF(
ISNUMBER(INDEX(SOURCE!B:B,MATCH(A788,SOURCE!B:B,0)+1)),
  VALUE(INDEX(SOURCE!B:B,MATCH(A788,SOURCE!B:B,0)+1)),
  "")</f>
        <v>765</v>
      </c>
      <c r="D788" s="5" t="str">
        <f>IF(A788&lt;&gt;INT(A788),B788,
IF(A788&lt;0,VLOOKUP(A788,lookups!A$1:B$25,2,0),
IF(ISNA(B788),"",
IF(OR(ISBLANK(A788),ISNA(B788),B788=0),
"",
"#define "&amp;
VLOOKUP(A788,SOURCE!B:S,15,0)&amp;IF(lookups!$N$2-LEN(VLOOKUP(A788,SOURCE!B:S,15,0))&gt;=0,REPT(" ",lookups!$N$2-LEN(VLOOKUP(A788,SOURCE!B:S,15,0))),"")&amp;
TEXT(A788,"???0")&amp;IF(VLOOKUP(A788,SOURCE!B:S,16,0)="","","   "&amp;VLOOKUP(A788,SOURCE!B:S,16,0)
))))
)</f>
        <v>#define ITM_i_DOTLESS                764</v>
      </c>
    </row>
    <row r="789" spans="1:4">
      <c r="A789">
        <f t="shared" si="15"/>
        <v>765</v>
      </c>
      <c r="B789" t="str">
        <f>VLOOKUP(A789,SOURCE!B:S,15,0)</f>
        <v>ITM_l_STROKE</v>
      </c>
      <c r="C789">
        <f>IF(
ISNUMBER(INDEX(SOURCE!B:B,MATCH(A789,SOURCE!B:B,0)+1)),
  VALUE(INDEX(SOURCE!B:B,MATCH(A789,SOURCE!B:B,0)+1)),
  "")</f>
        <v>766</v>
      </c>
      <c r="D789" s="5" t="str">
        <f>IF(A789&lt;&gt;INT(A789),B789,
IF(A789&lt;0,VLOOKUP(A789,lookups!A$1:B$25,2,0),
IF(ISNA(B789),"",
IF(OR(ISBLANK(A789),ISNA(B789),B789=0),
"",
"#define "&amp;
VLOOKUP(A789,SOURCE!B:S,15,0)&amp;IF(lookups!$N$2-LEN(VLOOKUP(A789,SOURCE!B:S,15,0))&gt;=0,REPT(" ",lookups!$N$2-LEN(VLOOKUP(A789,SOURCE!B:S,15,0))),"")&amp;
TEXT(A789,"???0")&amp;IF(VLOOKUP(A789,SOURCE!B:S,16,0)="","","   "&amp;VLOOKUP(A789,SOURCE!B:S,16,0)
))))
)</f>
        <v>#define ITM_l_STROKE                 765</v>
      </c>
    </row>
    <row r="790" spans="1:4">
      <c r="A790">
        <f t="shared" si="15"/>
        <v>766</v>
      </c>
      <c r="B790" t="str">
        <f>VLOOKUP(A790,SOURCE!B:S,15,0)</f>
        <v>ITM_l_ACUTE</v>
      </c>
      <c r="C790">
        <f>IF(
ISNUMBER(INDEX(SOURCE!B:B,MATCH(A790,SOURCE!B:B,0)+1)),
  VALUE(INDEX(SOURCE!B:B,MATCH(A790,SOURCE!B:B,0)+1)),
  "")</f>
        <v>767</v>
      </c>
      <c r="D790" s="5" t="str">
        <f>IF(A790&lt;&gt;INT(A790),B790,
IF(A790&lt;0,VLOOKUP(A790,lookups!A$1:B$25,2,0),
IF(ISNA(B790),"",
IF(OR(ISBLANK(A790),ISNA(B790),B790=0),
"",
"#define "&amp;
VLOOKUP(A790,SOURCE!B:S,15,0)&amp;IF(lookups!$N$2-LEN(VLOOKUP(A790,SOURCE!B:S,15,0))&gt;=0,REPT(" ",lookups!$N$2-LEN(VLOOKUP(A790,SOURCE!B:S,15,0))),"")&amp;
TEXT(A790,"???0")&amp;IF(VLOOKUP(A790,SOURCE!B:S,16,0)="","","   "&amp;VLOOKUP(A790,SOURCE!B:S,16,0)
))))
)</f>
        <v>#define ITM_l_ACUTE                  766</v>
      </c>
    </row>
    <row r="791" spans="1:4">
      <c r="A791">
        <f t="shared" si="15"/>
        <v>767</v>
      </c>
      <c r="B791" t="str">
        <f>VLOOKUP(A791,SOURCE!B:S,15,0)</f>
        <v>ITM_l_APOSTROPHE</v>
      </c>
      <c r="C791">
        <f>IF(
ISNUMBER(INDEX(SOURCE!B:B,MATCH(A791,SOURCE!B:B,0)+1)),
  VALUE(INDEX(SOURCE!B:B,MATCH(A791,SOURCE!B:B,0)+1)),
  "")</f>
        <v>768</v>
      </c>
      <c r="D791" s="5" t="str">
        <f>IF(A791&lt;&gt;INT(A791),B791,
IF(A791&lt;0,VLOOKUP(A791,lookups!A$1:B$25,2,0),
IF(ISNA(B791),"",
IF(OR(ISBLANK(A791),ISNA(B791),B791=0),
"",
"#define "&amp;
VLOOKUP(A791,SOURCE!B:S,15,0)&amp;IF(lookups!$N$2-LEN(VLOOKUP(A791,SOURCE!B:S,15,0))&gt;=0,REPT(" ",lookups!$N$2-LEN(VLOOKUP(A791,SOURCE!B:S,15,0))),"")&amp;
TEXT(A791,"???0")&amp;IF(VLOOKUP(A791,SOURCE!B:S,16,0)="","","   "&amp;VLOOKUP(A791,SOURCE!B:S,16,0)
))))
)</f>
        <v>#define ITM_l_APOSTROPHE             767</v>
      </c>
    </row>
    <row r="792" spans="1:4">
      <c r="A792">
        <f t="shared" si="15"/>
        <v>768</v>
      </c>
      <c r="B792" t="str">
        <f>VLOOKUP(A792,SOURCE!B:S,15,0)</f>
        <v>ITM_n_ACUTE</v>
      </c>
      <c r="C792">
        <f>IF(
ISNUMBER(INDEX(SOURCE!B:B,MATCH(A792,SOURCE!B:B,0)+1)),
  VALUE(INDEX(SOURCE!B:B,MATCH(A792,SOURCE!B:B,0)+1)),
  "")</f>
        <v>769</v>
      </c>
      <c r="D792" s="5" t="str">
        <f>IF(A792&lt;&gt;INT(A792),B792,
IF(A792&lt;0,VLOOKUP(A792,lookups!A$1:B$25,2,0),
IF(ISNA(B792),"",
IF(OR(ISBLANK(A792),ISNA(B792),B792=0),
"",
"#define "&amp;
VLOOKUP(A792,SOURCE!B:S,15,0)&amp;IF(lookups!$N$2-LEN(VLOOKUP(A792,SOURCE!B:S,15,0))&gt;=0,REPT(" ",lookups!$N$2-LEN(VLOOKUP(A792,SOURCE!B:S,15,0))),"")&amp;
TEXT(A792,"???0")&amp;IF(VLOOKUP(A792,SOURCE!B:S,16,0)="","","   "&amp;VLOOKUP(A792,SOURCE!B:S,16,0)
))))
)</f>
        <v>#define ITM_n_ACUTE                  768</v>
      </c>
    </row>
    <row r="793" spans="1:4">
      <c r="A793">
        <f t="shared" si="15"/>
        <v>769</v>
      </c>
      <c r="B793" t="str">
        <f>VLOOKUP(A793,SOURCE!B:S,15,0)</f>
        <v>ITM_n_CARON</v>
      </c>
      <c r="C793">
        <f>IF(
ISNUMBER(INDEX(SOURCE!B:B,MATCH(A793,SOURCE!B:B,0)+1)),
  VALUE(INDEX(SOURCE!B:B,MATCH(A793,SOURCE!B:B,0)+1)),
  "")</f>
        <v>770</v>
      </c>
      <c r="D793" s="5" t="str">
        <f>IF(A793&lt;&gt;INT(A793),B793,
IF(A793&lt;0,VLOOKUP(A793,lookups!A$1:B$25,2,0),
IF(ISNA(B793),"",
IF(OR(ISBLANK(A793),ISNA(B793),B793=0),
"",
"#define "&amp;
VLOOKUP(A793,SOURCE!B:S,15,0)&amp;IF(lookups!$N$2-LEN(VLOOKUP(A793,SOURCE!B:S,15,0))&gt;=0,REPT(" ",lookups!$N$2-LEN(VLOOKUP(A793,SOURCE!B:S,15,0))),"")&amp;
TEXT(A793,"???0")&amp;IF(VLOOKUP(A793,SOURCE!B:S,16,0)="","","   "&amp;VLOOKUP(A793,SOURCE!B:S,16,0)
))))
)</f>
        <v>#define ITM_n_CARON                  769</v>
      </c>
    </row>
    <row r="794" spans="1:4">
      <c r="A794">
        <f t="shared" si="15"/>
        <v>770</v>
      </c>
      <c r="B794" t="str">
        <f>VLOOKUP(A794,SOURCE!B:S,15,0)</f>
        <v>ITM_n_TILDE</v>
      </c>
      <c r="C794">
        <f>IF(
ISNUMBER(INDEX(SOURCE!B:B,MATCH(A794,SOURCE!B:B,0)+1)),
  VALUE(INDEX(SOURCE!B:B,MATCH(A794,SOURCE!B:B,0)+1)),
  "")</f>
        <v>771</v>
      </c>
      <c r="D794" s="5" t="str">
        <f>IF(A794&lt;&gt;INT(A794),B794,
IF(A794&lt;0,VLOOKUP(A794,lookups!A$1:B$25,2,0),
IF(ISNA(B794),"",
IF(OR(ISBLANK(A794),ISNA(B794),B794=0),
"",
"#define "&amp;
VLOOKUP(A794,SOURCE!B:S,15,0)&amp;IF(lookups!$N$2-LEN(VLOOKUP(A794,SOURCE!B:S,15,0))&gt;=0,REPT(" ",lookups!$N$2-LEN(VLOOKUP(A794,SOURCE!B:S,15,0))),"")&amp;
TEXT(A794,"???0")&amp;IF(VLOOKUP(A794,SOURCE!B:S,16,0)="","","   "&amp;VLOOKUP(A794,SOURCE!B:S,16,0)
))))
)</f>
        <v>#define ITM_n_TILDE                  770</v>
      </c>
    </row>
    <row r="795" spans="1:4">
      <c r="A795">
        <f t="shared" si="15"/>
        <v>771</v>
      </c>
      <c r="B795" t="str">
        <f>VLOOKUP(A795,SOURCE!B:S,15,0)</f>
        <v>ITM_o_MACRON</v>
      </c>
      <c r="C795">
        <f>IF(
ISNUMBER(INDEX(SOURCE!B:B,MATCH(A795,SOURCE!B:B,0)+1)),
  VALUE(INDEX(SOURCE!B:B,MATCH(A795,SOURCE!B:B,0)+1)),
  "")</f>
        <v>772</v>
      </c>
      <c r="D795" s="5" t="str">
        <f>IF(A795&lt;&gt;INT(A795),B795,
IF(A795&lt;0,VLOOKUP(A795,lookups!A$1:B$25,2,0),
IF(ISNA(B795),"",
IF(OR(ISBLANK(A795),ISNA(B795),B795=0),
"",
"#define "&amp;
VLOOKUP(A795,SOURCE!B:S,15,0)&amp;IF(lookups!$N$2-LEN(VLOOKUP(A795,SOURCE!B:S,15,0))&gt;=0,REPT(" ",lookups!$N$2-LEN(VLOOKUP(A795,SOURCE!B:S,15,0))),"")&amp;
TEXT(A795,"???0")&amp;IF(VLOOKUP(A795,SOURCE!B:S,16,0)="","","   "&amp;VLOOKUP(A795,SOURCE!B:S,16,0)
))))
)</f>
        <v>#define ITM_o_MACRON                 771</v>
      </c>
    </row>
    <row r="796" spans="1:4">
      <c r="A796">
        <f t="shared" si="15"/>
        <v>772</v>
      </c>
      <c r="B796" t="str">
        <f>VLOOKUP(A796,SOURCE!B:S,15,0)</f>
        <v>ITM_o_ACUTE</v>
      </c>
      <c r="C796">
        <f>IF(
ISNUMBER(INDEX(SOURCE!B:B,MATCH(A796,SOURCE!B:B,0)+1)),
  VALUE(INDEX(SOURCE!B:B,MATCH(A796,SOURCE!B:B,0)+1)),
  "")</f>
        <v>773</v>
      </c>
      <c r="D796" s="5" t="str">
        <f>IF(A796&lt;&gt;INT(A796),B796,
IF(A796&lt;0,VLOOKUP(A796,lookups!A$1:B$25,2,0),
IF(ISNA(B796),"",
IF(OR(ISBLANK(A796),ISNA(B796),B796=0),
"",
"#define "&amp;
VLOOKUP(A796,SOURCE!B:S,15,0)&amp;IF(lookups!$N$2-LEN(VLOOKUP(A796,SOURCE!B:S,15,0))&gt;=0,REPT(" ",lookups!$N$2-LEN(VLOOKUP(A796,SOURCE!B:S,15,0))),"")&amp;
TEXT(A796,"???0")&amp;IF(VLOOKUP(A796,SOURCE!B:S,16,0)="","","   "&amp;VLOOKUP(A796,SOURCE!B:S,16,0)
))))
)</f>
        <v>#define ITM_o_ACUTE                  772</v>
      </c>
    </row>
    <row r="797" spans="1:4">
      <c r="A797">
        <f t="shared" si="15"/>
        <v>773</v>
      </c>
      <c r="B797" t="str">
        <f>VLOOKUP(A797,SOURCE!B:S,15,0)</f>
        <v>ITM_o_BREVE</v>
      </c>
      <c r="C797">
        <f>IF(
ISNUMBER(INDEX(SOURCE!B:B,MATCH(A797,SOURCE!B:B,0)+1)),
  VALUE(INDEX(SOURCE!B:B,MATCH(A797,SOURCE!B:B,0)+1)),
  "")</f>
        <v>774</v>
      </c>
      <c r="D797" s="5" t="str">
        <f>IF(A797&lt;&gt;INT(A797),B797,
IF(A797&lt;0,VLOOKUP(A797,lookups!A$1:B$25,2,0),
IF(ISNA(B797),"",
IF(OR(ISBLANK(A797),ISNA(B797),B797=0),
"",
"#define "&amp;
VLOOKUP(A797,SOURCE!B:S,15,0)&amp;IF(lookups!$N$2-LEN(VLOOKUP(A797,SOURCE!B:S,15,0))&gt;=0,REPT(" ",lookups!$N$2-LEN(VLOOKUP(A797,SOURCE!B:S,15,0))),"")&amp;
TEXT(A797,"???0")&amp;IF(VLOOKUP(A797,SOURCE!B:S,16,0)="","","   "&amp;VLOOKUP(A797,SOURCE!B:S,16,0)
))))
)</f>
        <v>#define ITM_o_BREVE                  773</v>
      </c>
    </row>
    <row r="798" spans="1:4">
      <c r="A798">
        <f t="shared" si="15"/>
        <v>774</v>
      </c>
      <c r="B798" t="str">
        <f>VLOOKUP(A798,SOURCE!B:S,15,0)</f>
        <v>ITM_o_GRAVE</v>
      </c>
      <c r="C798">
        <f>IF(
ISNUMBER(INDEX(SOURCE!B:B,MATCH(A798,SOURCE!B:B,0)+1)),
  VALUE(INDEX(SOURCE!B:B,MATCH(A798,SOURCE!B:B,0)+1)),
  "")</f>
        <v>775</v>
      </c>
      <c r="D798" s="5" t="str">
        <f>IF(A798&lt;&gt;INT(A798),B798,
IF(A798&lt;0,VLOOKUP(A798,lookups!A$1:B$25,2,0),
IF(ISNA(B798),"",
IF(OR(ISBLANK(A798),ISNA(B798),B798=0),
"",
"#define "&amp;
VLOOKUP(A798,SOURCE!B:S,15,0)&amp;IF(lookups!$N$2-LEN(VLOOKUP(A798,SOURCE!B:S,15,0))&gt;=0,REPT(" ",lookups!$N$2-LEN(VLOOKUP(A798,SOURCE!B:S,15,0))),"")&amp;
TEXT(A798,"???0")&amp;IF(VLOOKUP(A798,SOURCE!B:S,16,0)="","","   "&amp;VLOOKUP(A798,SOURCE!B:S,16,0)
))))
)</f>
        <v>#define ITM_o_GRAVE                  774</v>
      </c>
    </row>
    <row r="799" spans="1:4">
      <c r="A799">
        <f t="shared" si="15"/>
        <v>775</v>
      </c>
      <c r="B799" t="str">
        <f>VLOOKUP(A799,SOURCE!B:S,15,0)</f>
        <v>ITM_o_DIARESIS</v>
      </c>
      <c r="C799">
        <f>IF(
ISNUMBER(INDEX(SOURCE!B:B,MATCH(A799,SOURCE!B:B,0)+1)),
  VALUE(INDEX(SOURCE!B:B,MATCH(A799,SOURCE!B:B,0)+1)),
  "")</f>
        <v>776</v>
      </c>
      <c r="D799" s="5" t="str">
        <f>IF(A799&lt;&gt;INT(A799),B799,
IF(A799&lt;0,VLOOKUP(A799,lookups!A$1:B$25,2,0),
IF(ISNA(B799),"",
IF(OR(ISBLANK(A799),ISNA(B799),B799=0),
"",
"#define "&amp;
VLOOKUP(A799,SOURCE!B:S,15,0)&amp;IF(lookups!$N$2-LEN(VLOOKUP(A799,SOURCE!B:S,15,0))&gt;=0,REPT(" ",lookups!$N$2-LEN(VLOOKUP(A799,SOURCE!B:S,15,0))),"")&amp;
TEXT(A799,"???0")&amp;IF(VLOOKUP(A799,SOURCE!B:S,16,0)="","","   "&amp;VLOOKUP(A799,SOURCE!B:S,16,0)
))))
)</f>
        <v>#define ITM_o_DIARESIS               775</v>
      </c>
    </row>
    <row r="800" spans="1:4">
      <c r="A800">
        <f t="shared" si="15"/>
        <v>776</v>
      </c>
      <c r="B800" t="str">
        <f>VLOOKUP(A800,SOURCE!B:S,15,0)</f>
        <v>ITM_o_TILDE</v>
      </c>
      <c r="C800">
        <f>IF(
ISNUMBER(INDEX(SOURCE!B:B,MATCH(A800,SOURCE!B:B,0)+1)),
  VALUE(INDEX(SOURCE!B:B,MATCH(A800,SOURCE!B:B,0)+1)),
  "")</f>
        <v>777</v>
      </c>
      <c r="D800" s="5" t="str">
        <f>IF(A800&lt;&gt;INT(A800),B800,
IF(A800&lt;0,VLOOKUP(A800,lookups!A$1:B$25,2,0),
IF(ISNA(B800),"",
IF(OR(ISBLANK(A800),ISNA(B800),B800=0),
"",
"#define "&amp;
VLOOKUP(A800,SOURCE!B:S,15,0)&amp;IF(lookups!$N$2-LEN(VLOOKUP(A800,SOURCE!B:S,15,0))&gt;=0,REPT(" ",lookups!$N$2-LEN(VLOOKUP(A800,SOURCE!B:S,15,0))),"")&amp;
TEXT(A800,"???0")&amp;IF(VLOOKUP(A800,SOURCE!B:S,16,0)="","","   "&amp;VLOOKUP(A800,SOURCE!B:S,16,0)
))))
)</f>
        <v>#define ITM_o_TILDE                  776</v>
      </c>
    </row>
    <row r="801" spans="1:4">
      <c r="A801">
        <f t="shared" si="15"/>
        <v>777</v>
      </c>
      <c r="B801" t="str">
        <f>VLOOKUP(A801,SOURCE!B:S,15,0)</f>
        <v>ITM_o_CIRC</v>
      </c>
      <c r="C801">
        <f>IF(
ISNUMBER(INDEX(SOURCE!B:B,MATCH(A801,SOURCE!B:B,0)+1)),
  VALUE(INDEX(SOURCE!B:B,MATCH(A801,SOURCE!B:B,0)+1)),
  "")</f>
        <v>778</v>
      </c>
      <c r="D801" s="5" t="str">
        <f>IF(A801&lt;&gt;INT(A801),B801,
IF(A801&lt;0,VLOOKUP(A801,lookups!A$1:B$25,2,0),
IF(ISNA(B801),"",
IF(OR(ISBLANK(A801),ISNA(B801),B801=0),
"",
"#define "&amp;
VLOOKUP(A801,SOURCE!B:S,15,0)&amp;IF(lookups!$N$2-LEN(VLOOKUP(A801,SOURCE!B:S,15,0))&gt;=0,REPT(" ",lookups!$N$2-LEN(VLOOKUP(A801,SOURCE!B:S,15,0))),"")&amp;
TEXT(A801,"???0")&amp;IF(VLOOKUP(A801,SOURCE!B:S,16,0)="","","   "&amp;VLOOKUP(A801,SOURCE!B:S,16,0)
))))
)</f>
        <v>#define ITM_o_CIRC                   777</v>
      </c>
    </row>
    <row r="802" spans="1:4">
      <c r="A802">
        <f t="shared" si="15"/>
        <v>778</v>
      </c>
      <c r="B802" t="str">
        <f>VLOOKUP(A802,SOURCE!B:S,15,0)</f>
        <v>ITM_o_STROKE</v>
      </c>
      <c r="C802">
        <f>IF(
ISNUMBER(INDEX(SOURCE!B:B,MATCH(A802,SOURCE!B:B,0)+1)),
  VALUE(INDEX(SOURCE!B:B,MATCH(A802,SOURCE!B:B,0)+1)),
  "")</f>
        <v>779</v>
      </c>
      <c r="D802" s="5" t="str">
        <f>IF(A802&lt;&gt;INT(A802),B802,
IF(A802&lt;0,VLOOKUP(A802,lookups!A$1:B$25,2,0),
IF(ISNA(B802),"",
IF(OR(ISBLANK(A802),ISNA(B802),B802=0),
"",
"#define "&amp;
VLOOKUP(A802,SOURCE!B:S,15,0)&amp;IF(lookups!$N$2-LEN(VLOOKUP(A802,SOURCE!B:S,15,0))&gt;=0,REPT(" ",lookups!$N$2-LEN(VLOOKUP(A802,SOURCE!B:S,15,0))),"")&amp;
TEXT(A802,"???0")&amp;IF(VLOOKUP(A802,SOURCE!B:S,16,0)="","","   "&amp;VLOOKUP(A802,SOURCE!B:S,16,0)
))))
)</f>
        <v>#define ITM_o_STROKE                 778</v>
      </c>
    </row>
    <row r="803" spans="1:4">
      <c r="A803">
        <f t="shared" si="15"/>
        <v>779</v>
      </c>
      <c r="B803" t="str">
        <f>VLOOKUP(A803,SOURCE!B:S,15,0)</f>
        <v>ITM_oe</v>
      </c>
      <c r="C803">
        <f>IF(
ISNUMBER(INDEX(SOURCE!B:B,MATCH(A803,SOURCE!B:B,0)+1)),
  VALUE(INDEX(SOURCE!B:B,MATCH(A803,SOURCE!B:B,0)+1)),
  "")</f>
        <v>780</v>
      </c>
      <c r="D803" s="5" t="str">
        <f>IF(A803&lt;&gt;INT(A803),B803,
IF(A803&lt;0,VLOOKUP(A803,lookups!A$1:B$25,2,0),
IF(ISNA(B803),"",
IF(OR(ISBLANK(A803),ISNA(B803),B803=0),
"",
"#define "&amp;
VLOOKUP(A803,SOURCE!B:S,15,0)&amp;IF(lookups!$N$2-LEN(VLOOKUP(A803,SOURCE!B:S,15,0))&gt;=0,REPT(" ",lookups!$N$2-LEN(VLOOKUP(A803,SOURCE!B:S,15,0))),"")&amp;
TEXT(A803,"???0")&amp;IF(VLOOKUP(A803,SOURCE!B:S,16,0)="","","   "&amp;VLOOKUP(A803,SOURCE!B:S,16,0)
))))
)</f>
        <v>#define ITM_oe                       779</v>
      </c>
    </row>
    <row r="804" spans="1:4">
      <c r="A804">
        <f t="shared" si="15"/>
        <v>780</v>
      </c>
      <c r="B804" t="str">
        <f>VLOOKUP(A804,SOURCE!B:S,15,0)</f>
        <v>ITM_r_CARON</v>
      </c>
      <c r="C804">
        <f>IF(
ISNUMBER(INDEX(SOURCE!B:B,MATCH(A804,SOURCE!B:B,0)+1)),
  VALUE(INDEX(SOURCE!B:B,MATCH(A804,SOURCE!B:B,0)+1)),
  "")</f>
        <v>781</v>
      </c>
      <c r="D804" s="5" t="str">
        <f>IF(A804&lt;&gt;INT(A804),B804,
IF(A804&lt;0,VLOOKUP(A804,lookups!A$1:B$25,2,0),
IF(ISNA(B804),"",
IF(OR(ISBLANK(A804),ISNA(B804),B804=0),
"",
"#define "&amp;
VLOOKUP(A804,SOURCE!B:S,15,0)&amp;IF(lookups!$N$2-LEN(VLOOKUP(A804,SOURCE!B:S,15,0))&gt;=0,REPT(" ",lookups!$N$2-LEN(VLOOKUP(A804,SOURCE!B:S,15,0))),"")&amp;
TEXT(A804,"???0")&amp;IF(VLOOKUP(A804,SOURCE!B:S,16,0)="","","   "&amp;VLOOKUP(A804,SOURCE!B:S,16,0)
))))
)</f>
        <v>#define ITM_r_CARON                  780</v>
      </c>
    </row>
    <row r="805" spans="1:4">
      <c r="A805">
        <f t="shared" si="15"/>
        <v>781</v>
      </c>
      <c r="B805" t="str">
        <f>VLOOKUP(A805,SOURCE!B:S,15,0)</f>
        <v>ITM_r_ACUTE</v>
      </c>
      <c r="C805">
        <f>IF(
ISNUMBER(INDEX(SOURCE!B:B,MATCH(A805,SOURCE!B:B,0)+1)),
  VALUE(INDEX(SOURCE!B:B,MATCH(A805,SOURCE!B:B,0)+1)),
  "")</f>
        <v>782</v>
      </c>
      <c r="D805" s="5" t="str">
        <f>IF(A805&lt;&gt;INT(A805),B805,
IF(A805&lt;0,VLOOKUP(A805,lookups!A$1:B$25,2,0),
IF(ISNA(B805),"",
IF(OR(ISBLANK(A805),ISNA(B805),B805=0),
"",
"#define "&amp;
VLOOKUP(A805,SOURCE!B:S,15,0)&amp;IF(lookups!$N$2-LEN(VLOOKUP(A805,SOURCE!B:S,15,0))&gt;=0,REPT(" ",lookups!$N$2-LEN(VLOOKUP(A805,SOURCE!B:S,15,0))),"")&amp;
TEXT(A805,"???0")&amp;IF(VLOOKUP(A805,SOURCE!B:S,16,0)="","","   "&amp;VLOOKUP(A805,SOURCE!B:S,16,0)
))))
)</f>
        <v>#define ITM_r_ACUTE                  781</v>
      </c>
    </row>
    <row r="806" spans="1:4">
      <c r="A806">
        <f t="shared" si="15"/>
        <v>782</v>
      </c>
      <c r="B806" t="str">
        <f>VLOOKUP(A806,SOURCE!B:S,15,0)</f>
        <v>ITM_s_SHARP</v>
      </c>
      <c r="C806">
        <f>IF(
ISNUMBER(INDEX(SOURCE!B:B,MATCH(A806,SOURCE!B:B,0)+1)),
  VALUE(INDEX(SOURCE!B:B,MATCH(A806,SOURCE!B:B,0)+1)),
  "")</f>
        <v>783</v>
      </c>
      <c r="D806" s="5" t="str">
        <f>IF(A806&lt;&gt;INT(A806),B806,
IF(A806&lt;0,VLOOKUP(A806,lookups!A$1:B$25,2,0),
IF(ISNA(B806),"",
IF(OR(ISBLANK(A806),ISNA(B806),B806=0),
"",
"#define "&amp;
VLOOKUP(A806,SOURCE!B:S,15,0)&amp;IF(lookups!$N$2-LEN(VLOOKUP(A806,SOURCE!B:S,15,0))&gt;=0,REPT(" ",lookups!$N$2-LEN(VLOOKUP(A806,SOURCE!B:S,15,0))),"")&amp;
TEXT(A806,"???0")&amp;IF(VLOOKUP(A806,SOURCE!B:S,16,0)="","","   "&amp;VLOOKUP(A806,SOURCE!B:S,16,0)
))))
)</f>
        <v>#define ITM_s_SHARP                  782</v>
      </c>
    </row>
    <row r="807" spans="1:4">
      <c r="A807">
        <f t="shared" si="15"/>
        <v>783</v>
      </c>
      <c r="B807" t="str">
        <f>VLOOKUP(A807,SOURCE!B:S,15,0)</f>
        <v>ITM_s_ACUTE</v>
      </c>
      <c r="C807">
        <f>IF(
ISNUMBER(INDEX(SOURCE!B:B,MATCH(A807,SOURCE!B:B,0)+1)),
  VALUE(INDEX(SOURCE!B:B,MATCH(A807,SOURCE!B:B,0)+1)),
  "")</f>
        <v>784</v>
      </c>
      <c r="D807" s="5" t="str">
        <f>IF(A807&lt;&gt;INT(A807),B807,
IF(A807&lt;0,VLOOKUP(A807,lookups!A$1:B$25,2,0),
IF(ISNA(B807),"",
IF(OR(ISBLANK(A807),ISNA(B807),B807=0),
"",
"#define "&amp;
VLOOKUP(A807,SOURCE!B:S,15,0)&amp;IF(lookups!$N$2-LEN(VLOOKUP(A807,SOURCE!B:S,15,0))&gt;=0,REPT(" ",lookups!$N$2-LEN(VLOOKUP(A807,SOURCE!B:S,15,0))),"")&amp;
TEXT(A807,"???0")&amp;IF(VLOOKUP(A807,SOURCE!B:S,16,0)="","","   "&amp;VLOOKUP(A807,SOURCE!B:S,16,0)
))))
)</f>
        <v>#define ITM_s_ACUTE                  783</v>
      </c>
    </row>
    <row r="808" spans="1:4">
      <c r="A808">
        <f t="shared" si="15"/>
        <v>784</v>
      </c>
      <c r="B808" t="str">
        <f>VLOOKUP(A808,SOURCE!B:S,15,0)</f>
        <v>ITM_s_CARON</v>
      </c>
      <c r="C808">
        <f>IF(
ISNUMBER(INDEX(SOURCE!B:B,MATCH(A808,SOURCE!B:B,0)+1)),
  VALUE(INDEX(SOURCE!B:B,MATCH(A808,SOURCE!B:B,0)+1)),
  "")</f>
        <v>785</v>
      </c>
      <c r="D808" s="5" t="str">
        <f>IF(A808&lt;&gt;INT(A808),B808,
IF(A808&lt;0,VLOOKUP(A808,lookups!A$1:B$25,2,0),
IF(ISNA(B808),"",
IF(OR(ISBLANK(A808),ISNA(B808),B808=0),
"",
"#define "&amp;
VLOOKUP(A808,SOURCE!B:S,15,0)&amp;IF(lookups!$N$2-LEN(VLOOKUP(A808,SOURCE!B:S,15,0))&gt;=0,REPT(" ",lookups!$N$2-LEN(VLOOKUP(A808,SOURCE!B:S,15,0))),"")&amp;
TEXT(A808,"???0")&amp;IF(VLOOKUP(A808,SOURCE!B:S,16,0)="","","   "&amp;VLOOKUP(A808,SOURCE!B:S,16,0)
))))
)</f>
        <v>#define ITM_s_CARON                  784</v>
      </c>
    </row>
    <row r="809" spans="1:4">
      <c r="A809">
        <f t="shared" si="15"/>
        <v>785</v>
      </c>
      <c r="B809" t="str">
        <f>VLOOKUP(A809,SOURCE!B:S,15,0)</f>
        <v>ITM_s_CEDILLA</v>
      </c>
      <c r="C809">
        <f>IF(
ISNUMBER(INDEX(SOURCE!B:B,MATCH(A809,SOURCE!B:B,0)+1)),
  VALUE(INDEX(SOURCE!B:B,MATCH(A809,SOURCE!B:B,0)+1)),
  "")</f>
        <v>786</v>
      </c>
      <c r="D809" s="5" t="str">
        <f>IF(A809&lt;&gt;INT(A809),B809,
IF(A809&lt;0,VLOOKUP(A809,lookups!A$1:B$25,2,0),
IF(ISNA(B809),"",
IF(OR(ISBLANK(A809),ISNA(B809),B809=0),
"",
"#define "&amp;
VLOOKUP(A809,SOURCE!B:S,15,0)&amp;IF(lookups!$N$2-LEN(VLOOKUP(A809,SOURCE!B:S,15,0))&gt;=0,REPT(" ",lookups!$N$2-LEN(VLOOKUP(A809,SOURCE!B:S,15,0))),"")&amp;
TEXT(A809,"???0")&amp;IF(VLOOKUP(A809,SOURCE!B:S,16,0)="","","   "&amp;VLOOKUP(A809,SOURCE!B:S,16,0)
))))
)</f>
        <v>#define ITM_s_CEDILLA                785</v>
      </c>
    </row>
    <row r="810" spans="1:4">
      <c r="A810">
        <f t="shared" si="15"/>
        <v>786</v>
      </c>
      <c r="B810" t="str">
        <f>VLOOKUP(A810,SOURCE!B:S,15,0)</f>
        <v>ITM_t_APOSTROPHE</v>
      </c>
      <c r="C810">
        <f>IF(
ISNUMBER(INDEX(SOURCE!B:B,MATCH(A810,SOURCE!B:B,0)+1)),
  VALUE(INDEX(SOURCE!B:B,MATCH(A810,SOURCE!B:B,0)+1)),
  "")</f>
        <v>787</v>
      </c>
      <c r="D810" s="5" t="str">
        <f>IF(A810&lt;&gt;INT(A810),B810,
IF(A810&lt;0,VLOOKUP(A810,lookups!A$1:B$25,2,0),
IF(ISNA(B810),"",
IF(OR(ISBLANK(A810),ISNA(B810),B810=0),
"",
"#define "&amp;
VLOOKUP(A810,SOURCE!B:S,15,0)&amp;IF(lookups!$N$2-LEN(VLOOKUP(A810,SOURCE!B:S,15,0))&gt;=0,REPT(" ",lookups!$N$2-LEN(VLOOKUP(A810,SOURCE!B:S,15,0))),"")&amp;
TEXT(A810,"???0")&amp;IF(VLOOKUP(A810,SOURCE!B:S,16,0)="","","   "&amp;VLOOKUP(A810,SOURCE!B:S,16,0)
))))
)</f>
        <v>#define ITM_t_APOSTROPHE             786</v>
      </c>
    </row>
    <row r="811" spans="1:4">
      <c r="A811">
        <f t="shared" si="15"/>
        <v>787</v>
      </c>
      <c r="B811" t="str">
        <f>VLOOKUP(A811,SOURCE!B:S,15,0)</f>
        <v>ITM_t_CEDILLA</v>
      </c>
      <c r="C811">
        <f>IF(
ISNUMBER(INDEX(SOURCE!B:B,MATCH(A811,SOURCE!B:B,0)+1)),
  VALUE(INDEX(SOURCE!B:B,MATCH(A811,SOURCE!B:B,0)+1)),
  "")</f>
        <v>788</v>
      </c>
      <c r="D811" s="5" t="str">
        <f>IF(A811&lt;&gt;INT(A811),B811,
IF(A811&lt;0,VLOOKUP(A811,lookups!A$1:B$25,2,0),
IF(ISNA(B811),"",
IF(OR(ISBLANK(A811),ISNA(B811),B811=0),
"",
"#define "&amp;
VLOOKUP(A811,SOURCE!B:S,15,0)&amp;IF(lookups!$N$2-LEN(VLOOKUP(A811,SOURCE!B:S,15,0))&gt;=0,REPT(" ",lookups!$N$2-LEN(VLOOKUP(A811,SOURCE!B:S,15,0))),"")&amp;
TEXT(A811,"???0")&amp;IF(VLOOKUP(A811,SOURCE!B:S,16,0)="","","   "&amp;VLOOKUP(A811,SOURCE!B:S,16,0)
))))
)</f>
        <v>#define ITM_t_CEDILLA                787</v>
      </c>
    </row>
    <row r="812" spans="1:4">
      <c r="A812">
        <f t="shared" si="15"/>
        <v>788</v>
      </c>
      <c r="B812" t="str">
        <f>VLOOKUP(A812,SOURCE!B:S,15,0)</f>
        <v>ITM_u_MACRON</v>
      </c>
      <c r="C812">
        <f>IF(
ISNUMBER(INDEX(SOURCE!B:B,MATCH(A812,SOURCE!B:B,0)+1)),
  VALUE(INDEX(SOURCE!B:B,MATCH(A812,SOURCE!B:B,0)+1)),
  "")</f>
        <v>789</v>
      </c>
      <c r="D812" s="5" t="str">
        <f>IF(A812&lt;&gt;INT(A812),B812,
IF(A812&lt;0,VLOOKUP(A812,lookups!A$1:B$25,2,0),
IF(ISNA(B812),"",
IF(OR(ISBLANK(A812),ISNA(B812),B812=0),
"",
"#define "&amp;
VLOOKUP(A812,SOURCE!B:S,15,0)&amp;IF(lookups!$N$2-LEN(VLOOKUP(A812,SOURCE!B:S,15,0))&gt;=0,REPT(" ",lookups!$N$2-LEN(VLOOKUP(A812,SOURCE!B:S,15,0))),"")&amp;
TEXT(A812,"???0")&amp;IF(VLOOKUP(A812,SOURCE!B:S,16,0)="","","   "&amp;VLOOKUP(A812,SOURCE!B:S,16,0)
))))
)</f>
        <v>#define ITM_u_MACRON                 788</v>
      </c>
    </row>
    <row r="813" spans="1:4">
      <c r="A813">
        <f t="shared" si="15"/>
        <v>789</v>
      </c>
      <c r="B813" t="str">
        <f>VLOOKUP(A813,SOURCE!B:S,15,0)</f>
        <v>ITM_u_ACUTE</v>
      </c>
      <c r="C813">
        <f>IF(
ISNUMBER(INDEX(SOURCE!B:B,MATCH(A813,SOURCE!B:B,0)+1)),
  VALUE(INDEX(SOURCE!B:B,MATCH(A813,SOURCE!B:B,0)+1)),
  "")</f>
        <v>790</v>
      </c>
      <c r="D813" s="5" t="str">
        <f>IF(A813&lt;&gt;INT(A813),B813,
IF(A813&lt;0,VLOOKUP(A813,lookups!A$1:B$25,2,0),
IF(ISNA(B813),"",
IF(OR(ISBLANK(A813),ISNA(B813),B813=0),
"",
"#define "&amp;
VLOOKUP(A813,SOURCE!B:S,15,0)&amp;IF(lookups!$N$2-LEN(VLOOKUP(A813,SOURCE!B:S,15,0))&gt;=0,REPT(" ",lookups!$N$2-LEN(VLOOKUP(A813,SOURCE!B:S,15,0))),"")&amp;
TEXT(A813,"???0")&amp;IF(VLOOKUP(A813,SOURCE!B:S,16,0)="","","   "&amp;VLOOKUP(A813,SOURCE!B:S,16,0)
))))
)</f>
        <v>#define ITM_u_ACUTE                  789</v>
      </c>
    </row>
    <row r="814" spans="1:4">
      <c r="A814">
        <f t="shared" si="15"/>
        <v>790</v>
      </c>
      <c r="B814" t="str">
        <f>VLOOKUP(A814,SOURCE!B:S,15,0)</f>
        <v>ITM_u_BREVE</v>
      </c>
      <c r="C814">
        <f>IF(
ISNUMBER(INDEX(SOURCE!B:B,MATCH(A814,SOURCE!B:B,0)+1)),
  VALUE(INDEX(SOURCE!B:B,MATCH(A814,SOURCE!B:B,0)+1)),
  "")</f>
        <v>791</v>
      </c>
      <c r="D814" s="5" t="str">
        <f>IF(A814&lt;&gt;INT(A814),B814,
IF(A814&lt;0,VLOOKUP(A814,lookups!A$1:B$25,2,0),
IF(ISNA(B814),"",
IF(OR(ISBLANK(A814),ISNA(B814),B814=0),
"",
"#define "&amp;
VLOOKUP(A814,SOURCE!B:S,15,0)&amp;IF(lookups!$N$2-LEN(VLOOKUP(A814,SOURCE!B:S,15,0))&gt;=0,REPT(" ",lookups!$N$2-LEN(VLOOKUP(A814,SOURCE!B:S,15,0))),"")&amp;
TEXT(A814,"???0")&amp;IF(VLOOKUP(A814,SOURCE!B:S,16,0)="","","   "&amp;VLOOKUP(A814,SOURCE!B:S,16,0)
))))
)</f>
        <v>#define ITM_u_BREVE                  790</v>
      </c>
    </row>
    <row r="815" spans="1:4">
      <c r="A815">
        <f t="shared" si="15"/>
        <v>791</v>
      </c>
      <c r="B815" t="str">
        <f>VLOOKUP(A815,SOURCE!B:S,15,0)</f>
        <v>ITM_u_GRAVE</v>
      </c>
      <c r="C815">
        <f>IF(
ISNUMBER(INDEX(SOURCE!B:B,MATCH(A815,SOURCE!B:B,0)+1)),
  VALUE(INDEX(SOURCE!B:B,MATCH(A815,SOURCE!B:B,0)+1)),
  "")</f>
        <v>792</v>
      </c>
      <c r="D815" s="5" t="str">
        <f>IF(A815&lt;&gt;INT(A815),B815,
IF(A815&lt;0,VLOOKUP(A815,lookups!A$1:B$25,2,0),
IF(ISNA(B815),"",
IF(OR(ISBLANK(A815),ISNA(B815),B815=0),
"",
"#define "&amp;
VLOOKUP(A815,SOURCE!B:S,15,0)&amp;IF(lookups!$N$2-LEN(VLOOKUP(A815,SOURCE!B:S,15,0))&gt;=0,REPT(" ",lookups!$N$2-LEN(VLOOKUP(A815,SOURCE!B:S,15,0))),"")&amp;
TEXT(A815,"???0")&amp;IF(VLOOKUP(A815,SOURCE!B:S,16,0)="","","   "&amp;VLOOKUP(A815,SOURCE!B:S,16,0)
))))
)</f>
        <v>#define ITM_u_GRAVE                  791</v>
      </c>
    </row>
    <row r="816" spans="1:4">
      <c r="A816">
        <f t="shared" si="15"/>
        <v>792</v>
      </c>
      <c r="B816" t="str">
        <f>VLOOKUP(A816,SOURCE!B:S,15,0)</f>
        <v>ITM_u_DIARESIS</v>
      </c>
      <c r="C816">
        <f>IF(
ISNUMBER(INDEX(SOURCE!B:B,MATCH(A816,SOURCE!B:B,0)+1)),
  VALUE(INDEX(SOURCE!B:B,MATCH(A816,SOURCE!B:B,0)+1)),
  "")</f>
        <v>793</v>
      </c>
      <c r="D816" s="5" t="str">
        <f>IF(A816&lt;&gt;INT(A816),B816,
IF(A816&lt;0,VLOOKUP(A816,lookups!A$1:B$25,2,0),
IF(ISNA(B816),"",
IF(OR(ISBLANK(A816),ISNA(B816),B816=0),
"",
"#define "&amp;
VLOOKUP(A816,SOURCE!B:S,15,0)&amp;IF(lookups!$N$2-LEN(VLOOKUP(A816,SOURCE!B:S,15,0))&gt;=0,REPT(" ",lookups!$N$2-LEN(VLOOKUP(A816,SOURCE!B:S,15,0))),"")&amp;
TEXT(A816,"???0")&amp;IF(VLOOKUP(A816,SOURCE!B:S,16,0)="","","   "&amp;VLOOKUP(A816,SOURCE!B:S,16,0)
))))
)</f>
        <v>#define ITM_u_DIARESIS               792</v>
      </c>
    </row>
    <row r="817" spans="1:4">
      <c r="A817">
        <f t="shared" si="15"/>
        <v>793</v>
      </c>
      <c r="B817" t="str">
        <f>VLOOKUP(A817,SOURCE!B:S,15,0)</f>
        <v>ITM_u_TILDE</v>
      </c>
      <c r="C817">
        <f>IF(
ISNUMBER(INDEX(SOURCE!B:B,MATCH(A817,SOURCE!B:B,0)+1)),
  VALUE(INDEX(SOURCE!B:B,MATCH(A817,SOURCE!B:B,0)+1)),
  "")</f>
        <v>794</v>
      </c>
      <c r="D817" s="5" t="str">
        <f>IF(A817&lt;&gt;INT(A817),B817,
IF(A817&lt;0,VLOOKUP(A817,lookups!A$1:B$25,2,0),
IF(ISNA(B817),"",
IF(OR(ISBLANK(A817),ISNA(B817),B817=0),
"",
"#define "&amp;
VLOOKUP(A817,SOURCE!B:S,15,0)&amp;IF(lookups!$N$2-LEN(VLOOKUP(A817,SOURCE!B:S,15,0))&gt;=0,REPT(" ",lookups!$N$2-LEN(VLOOKUP(A817,SOURCE!B:S,15,0))),"")&amp;
TEXT(A817,"???0")&amp;IF(VLOOKUP(A817,SOURCE!B:S,16,0)="","","   "&amp;VLOOKUP(A817,SOURCE!B:S,16,0)
))))
)</f>
        <v>#define ITM_u_TILDE                  793</v>
      </c>
    </row>
    <row r="818" spans="1:4">
      <c r="A818">
        <f t="shared" si="15"/>
        <v>794</v>
      </c>
      <c r="B818" t="str">
        <f>VLOOKUP(A818,SOURCE!B:S,15,0)</f>
        <v>ITM_u_CIRC</v>
      </c>
      <c r="C818">
        <f>IF(
ISNUMBER(INDEX(SOURCE!B:B,MATCH(A818,SOURCE!B:B,0)+1)),
  VALUE(INDEX(SOURCE!B:B,MATCH(A818,SOURCE!B:B,0)+1)),
  "")</f>
        <v>795</v>
      </c>
      <c r="D818" s="5" t="str">
        <f>IF(A818&lt;&gt;INT(A818),B818,
IF(A818&lt;0,VLOOKUP(A818,lookups!A$1:B$25,2,0),
IF(ISNA(B818),"",
IF(OR(ISBLANK(A818),ISNA(B818),B818=0),
"",
"#define "&amp;
VLOOKUP(A818,SOURCE!B:S,15,0)&amp;IF(lookups!$N$2-LEN(VLOOKUP(A818,SOURCE!B:S,15,0))&gt;=0,REPT(" ",lookups!$N$2-LEN(VLOOKUP(A818,SOURCE!B:S,15,0))),"")&amp;
TEXT(A818,"???0")&amp;IF(VLOOKUP(A818,SOURCE!B:S,16,0)="","","   "&amp;VLOOKUP(A818,SOURCE!B:S,16,0)
))))
)</f>
        <v>#define ITM_u_CIRC                   794</v>
      </c>
    </row>
    <row r="819" spans="1:4">
      <c r="A819">
        <f t="shared" si="15"/>
        <v>795</v>
      </c>
      <c r="B819" t="str">
        <f>VLOOKUP(A819,SOURCE!B:S,15,0)</f>
        <v>ITM_u_RING</v>
      </c>
      <c r="C819">
        <f>IF(
ISNUMBER(INDEX(SOURCE!B:B,MATCH(A819,SOURCE!B:B,0)+1)),
  VALUE(INDEX(SOURCE!B:B,MATCH(A819,SOURCE!B:B,0)+1)),
  "")</f>
        <v>796</v>
      </c>
      <c r="D819" s="5" t="str">
        <f>IF(A819&lt;&gt;INT(A819),B819,
IF(A819&lt;0,VLOOKUP(A819,lookups!A$1:B$25,2,0),
IF(ISNA(B819),"",
IF(OR(ISBLANK(A819),ISNA(B819),B819=0),
"",
"#define "&amp;
VLOOKUP(A819,SOURCE!B:S,15,0)&amp;IF(lookups!$N$2-LEN(VLOOKUP(A819,SOURCE!B:S,15,0))&gt;=0,REPT(" ",lookups!$N$2-LEN(VLOOKUP(A819,SOURCE!B:S,15,0))),"")&amp;
TEXT(A819,"???0")&amp;IF(VLOOKUP(A819,SOURCE!B:S,16,0)="","","   "&amp;VLOOKUP(A819,SOURCE!B:S,16,0)
))))
)</f>
        <v>#define ITM_u_RING                   795</v>
      </c>
    </row>
    <row r="820" spans="1:4">
      <c r="A820">
        <f t="shared" si="15"/>
        <v>796</v>
      </c>
      <c r="B820" t="str">
        <f>VLOOKUP(A820,SOURCE!B:S,15,0)</f>
        <v>ITM_w_CIRC</v>
      </c>
      <c r="C820">
        <f>IF(
ISNUMBER(INDEX(SOURCE!B:B,MATCH(A820,SOURCE!B:B,0)+1)),
  VALUE(INDEX(SOURCE!B:B,MATCH(A820,SOURCE!B:B,0)+1)),
  "")</f>
        <v>797</v>
      </c>
      <c r="D820" s="5" t="str">
        <f>IF(A820&lt;&gt;INT(A820),B820,
IF(A820&lt;0,VLOOKUP(A820,lookups!A$1:B$25,2,0),
IF(ISNA(B820),"",
IF(OR(ISBLANK(A820),ISNA(B820),B820=0),
"",
"#define "&amp;
VLOOKUP(A820,SOURCE!B:S,15,0)&amp;IF(lookups!$N$2-LEN(VLOOKUP(A820,SOURCE!B:S,15,0))&gt;=0,REPT(" ",lookups!$N$2-LEN(VLOOKUP(A820,SOURCE!B:S,15,0))),"")&amp;
TEXT(A820,"???0")&amp;IF(VLOOKUP(A820,SOURCE!B:S,16,0)="","","   "&amp;VLOOKUP(A820,SOURCE!B:S,16,0)
))))
)</f>
        <v>#define ITM_w_CIRC                   796</v>
      </c>
    </row>
    <row r="821" spans="1:4">
      <c r="A821">
        <f t="shared" si="15"/>
        <v>797</v>
      </c>
      <c r="B821" t="str">
        <f>VLOOKUP(A821,SOURCE!B:S,15,0)</f>
        <v>ITM_x_BAR</v>
      </c>
      <c r="C821">
        <f>IF(
ISNUMBER(INDEX(SOURCE!B:B,MATCH(A821,SOURCE!B:B,0)+1)),
  VALUE(INDEX(SOURCE!B:B,MATCH(A821,SOURCE!B:B,0)+1)),
  "")</f>
        <v>798</v>
      </c>
      <c r="D821" s="5" t="str">
        <f>IF(A821&lt;&gt;INT(A821),B821,
IF(A821&lt;0,VLOOKUP(A821,lookups!A$1:B$25,2,0),
IF(ISNA(B821),"",
IF(OR(ISBLANK(A821),ISNA(B821),B821=0),
"",
"#define "&amp;
VLOOKUP(A821,SOURCE!B:S,15,0)&amp;IF(lookups!$N$2-LEN(VLOOKUP(A821,SOURCE!B:S,15,0))&gt;=0,REPT(" ",lookups!$N$2-LEN(VLOOKUP(A821,SOURCE!B:S,15,0))),"")&amp;
TEXT(A821,"???0")&amp;IF(VLOOKUP(A821,SOURCE!B:S,16,0)="","","   "&amp;VLOOKUP(A821,SOURCE!B:S,16,0)
))))
)</f>
        <v>#define ITM_x_BAR                    797</v>
      </c>
    </row>
    <row r="822" spans="1:4">
      <c r="A822">
        <f t="shared" si="15"/>
        <v>798</v>
      </c>
      <c r="B822" t="str">
        <f>VLOOKUP(A822,SOURCE!B:S,15,0)</f>
        <v>ITM_x_CIRC</v>
      </c>
      <c r="C822">
        <f>IF(
ISNUMBER(INDEX(SOURCE!B:B,MATCH(A822,SOURCE!B:B,0)+1)),
  VALUE(INDEX(SOURCE!B:B,MATCH(A822,SOURCE!B:B,0)+1)),
  "")</f>
        <v>799</v>
      </c>
      <c r="D822" s="5" t="str">
        <f>IF(A822&lt;&gt;INT(A822),B822,
IF(A822&lt;0,VLOOKUP(A822,lookups!A$1:B$25,2,0),
IF(ISNA(B822),"",
IF(OR(ISBLANK(A822),ISNA(B822),B822=0),
"",
"#define "&amp;
VLOOKUP(A822,SOURCE!B:S,15,0)&amp;IF(lookups!$N$2-LEN(VLOOKUP(A822,SOURCE!B:S,15,0))&gt;=0,REPT(" ",lookups!$N$2-LEN(VLOOKUP(A822,SOURCE!B:S,15,0))),"")&amp;
TEXT(A822,"???0")&amp;IF(VLOOKUP(A822,SOURCE!B:S,16,0)="","","   "&amp;VLOOKUP(A822,SOURCE!B:S,16,0)
))))
)</f>
        <v>#define ITM_x_CIRC                   798</v>
      </c>
    </row>
    <row r="823" spans="1:4">
      <c r="A823">
        <f t="shared" si="15"/>
        <v>799</v>
      </c>
      <c r="B823" t="str">
        <f>VLOOKUP(A823,SOURCE!B:S,15,0)</f>
        <v>ITM_y_BAR</v>
      </c>
      <c r="C823">
        <f>IF(
ISNUMBER(INDEX(SOURCE!B:B,MATCH(A823,SOURCE!B:B,0)+1)),
  VALUE(INDEX(SOURCE!B:B,MATCH(A823,SOURCE!B:B,0)+1)),
  "")</f>
        <v>800</v>
      </c>
      <c r="D823" s="5" t="str">
        <f>IF(A823&lt;&gt;INT(A823),B823,
IF(A823&lt;0,VLOOKUP(A823,lookups!A$1:B$25,2,0),
IF(ISNA(B823),"",
IF(OR(ISBLANK(A823),ISNA(B823),B823=0),
"",
"#define "&amp;
VLOOKUP(A823,SOURCE!B:S,15,0)&amp;IF(lookups!$N$2-LEN(VLOOKUP(A823,SOURCE!B:S,15,0))&gt;=0,REPT(" ",lookups!$N$2-LEN(VLOOKUP(A823,SOURCE!B:S,15,0))),"")&amp;
TEXT(A823,"???0")&amp;IF(VLOOKUP(A823,SOURCE!B:S,16,0)="","","   "&amp;VLOOKUP(A823,SOURCE!B:S,16,0)
))))
)</f>
        <v>#define ITM_y_BAR                    799</v>
      </c>
    </row>
    <row r="824" spans="1:4">
      <c r="A824">
        <f t="shared" si="15"/>
        <v>800</v>
      </c>
      <c r="B824" t="str">
        <f>VLOOKUP(A824,SOURCE!B:S,15,0)</f>
        <v>ITM_y_CIRC</v>
      </c>
      <c r="C824">
        <f>IF(
ISNUMBER(INDEX(SOURCE!B:B,MATCH(A824,SOURCE!B:B,0)+1)),
  VALUE(INDEX(SOURCE!B:B,MATCH(A824,SOURCE!B:B,0)+1)),
  "")</f>
        <v>801</v>
      </c>
      <c r="D824" s="5" t="str">
        <f>IF(A824&lt;&gt;INT(A824),B824,
IF(A824&lt;0,VLOOKUP(A824,lookups!A$1:B$25,2,0),
IF(ISNA(B824),"",
IF(OR(ISBLANK(A824),ISNA(B824),B824=0),
"",
"#define "&amp;
VLOOKUP(A824,SOURCE!B:S,15,0)&amp;IF(lookups!$N$2-LEN(VLOOKUP(A824,SOURCE!B:S,15,0))&gt;=0,REPT(" ",lookups!$N$2-LEN(VLOOKUP(A824,SOURCE!B:S,15,0))),"")&amp;
TEXT(A824,"???0")&amp;IF(VLOOKUP(A824,SOURCE!B:S,16,0)="","","   "&amp;VLOOKUP(A824,SOURCE!B:S,16,0)
))))
)</f>
        <v>#define ITM_y_CIRC                   800</v>
      </c>
    </row>
    <row r="825" spans="1:4">
      <c r="A825">
        <f t="shared" si="15"/>
        <v>801</v>
      </c>
      <c r="B825" t="str">
        <f>VLOOKUP(A825,SOURCE!B:S,15,0)</f>
        <v>ITM_y_ACUTE</v>
      </c>
      <c r="C825">
        <f>IF(
ISNUMBER(INDEX(SOURCE!B:B,MATCH(A825,SOURCE!B:B,0)+1)),
  VALUE(INDEX(SOURCE!B:B,MATCH(A825,SOURCE!B:B,0)+1)),
  "")</f>
        <v>802</v>
      </c>
      <c r="D825" s="5" t="str">
        <f>IF(A825&lt;&gt;INT(A825),B825,
IF(A825&lt;0,VLOOKUP(A825,lookups!A$1:B$25,2,0),
IF(ISNA(B825),"",
IF(OR(ISBLANK(A825),ISNA(B825),B825=0),
"",
"#define "&amp;
VLOOKUP(A825,SOURCE!B:S,15,0)&amp;IF(lookups!$N$2-LEN(VLOOKUP(A825,SOURCE!B:S,15,0))&gt;=0,REPT(" ",lookups!$N$2-LEN(VLOOKUP(A825,SOURCE!B:S,15,0))),"")&amp;
TEXT(A825,"???0")&amp;IF(VLOOKUP(A825,SOURCE!B:S,16,0)="","","   "&amp;VLOOKUP(A825,SOURCE!B:S,16,0)
))))
)</f>
        <v>#define ITM_y_ACUTE                  801</v>
      </c>
    </row>
    <row r="826" spans="1:4">
      <c r="A826">
        <f t="shared" si="15"/>
        <v>802</v>
      </c>
      <c r="B826" t="str">
        <f>VLOOKUP(A826,SOURCE!B:S,15,0)</f>
        <v>ITM_y_DIARESIS</v>
      </c>
      <c r="C826">
        <f>IF(
ISNUMBER(INDEX(SOURCE!B:B,MATCH(A826,SOURCE!B:B,0)+1)),
  VALUE(INDEX(SOURCE!B:B,MATCH(A826,SOURCE!B:B,0)+1)),
  "")</f>
        <v>803</v>
      </c>
      <c r="D826" s="5" t="str">
        <f>IF(A826&lt;&gt;INT(A826),B826,
IF(A826&lt;0,VLOOKUP(A826,lookups!A$1:B$25,2,0),
IF(ISNA(B826),"",
IF(OR(ISBLANK(A826),ISNA(B826),B826=0),
"",
"#define "&amp;
VLOOKUP(A826,SOURCE!B:S,15,0)&amp;IF(lookups!$N$2-LEN(VLOOKUP(A826,SOURCE!B:S,15,0))&gt;=0,REPT(" ",lookups!$N$2-LEN(VLOOKUP(A826,SOURCE!B:S,15,0))),"")&amp;
TEXT(A826,"???0")&amp;IF(VLOOKUP(A826,SOURCE!B:S,16,0)="","","   "&amp;VLOOKUP(A826,SOURCE!B:S,16,0)
))))
)</f>
        <v>#define ITM_y_DIARESIS               802</v>
      </c>
    </row>
    <row r="827" spans="1:4">
      <c r="A827">
        <f t="shared" si="15"/>
        <v>803</v>
      </c>
      <c r="B827" t="str">
        <f>VLOOKUP(A827,SOURCE!B:S,15,0)</f>
        <v>ITM_z_ACUTE</v>
      </c>
      <c r="C827">
        <f>IF(
ISNUMBER(INDEX(SOURCE!B:B,MATCH(A827,SOURCE!B:B,0)+1)),
  VALUE(INDEX(SOURCE!B:B,MATCH(A827,SOURCE!B:B,0)+1)),
  "")</f>
        <v>804</v>
      </c>
      <c r="D827" s="5" t="str">
        <f>IF(A827&lt;&gt;INT(A827),B827,
IF(A827&lt;0,VLOOKUP(A827,lookups!A$1:B$25,2,0),
IF(ISNA(B827),"",
IF(OR(ISBLANK(A827),ISNA(B827),B827=0),
"",
"#define "&amp;
VLOOKUP(A827,SOURCE!B:S,15,0)&amp;IF(lookups!$N$2-LEN(VLOOKUP(A827,SOURCE!B:S,15,0))&gt;=0,REPT(" ",lookups!$N$2-LEN(VLOOKUP(A827,SOURCE!B:S,15,0))),"")&amp;
TEXT(A827,"???0")&amp;IF(VLOOKUP(A827,SOURCE!B:S,16,0)="","","   "&amp;VLOOKUP(A827,SOURCE!B:S,16,0)
))))
)</f>
        <v>#define ITM_z_ACUTE                  803</v>
      </c>
    </row>
    <row r="828" spans="1:4">
      <c r="A828">
        <f t="shared" si="15"/>
        <v>804</v>
      </c>
      <c r="B828" t="str">
        <f>VLOOKUP(A828,SOURCE!B:S,15,0)</f>
        <v>ITM_z_CARON</v>
      </c>
      <c r="C828">
        <f>IF(
ISNUMBER(INDEX(SOURCE!B:B,MATCH(A828,SOURCE!B:B,0)+1)),
  VALUE(INDEX(SOURCE!B:B,MATCH(A828,SOURCE!B:B,0)+1)),
  "")</f>
        <v>805</v>
      </c>
      <c r="D828" s="5" t="str">
        <f>IF(A828&lt;&gt;INT(A828),B828,
IF(A828&lt;0,VLOOKUP(A828,lookups!A$1:B$25,2,0),
IF(ISNA(B828),"",
IF(OR(ISBLANK(A828),ISNA(B828),B828=0),
"",
"#define "&amp;
VLOOKUP(A828,SOURCE!B:S,15,0)&amp;IF(lookups!$N$2-LEN(VLOOKUP(A828,SOURCE!B:S,15,0))&gt;=0,REPT(" ",lookups!$N$2-LEN(VLOOKUP(A828,SOURCE!B:S,15,0))),"")&amp;
TEXT(A828,"???0")&amp;IF(VLOOKUP(A828,SOURCE!B:S,16,0)="","","   "&amp;VLOOKUP(A828,SOURCE!B:S,16,0)
))))
)</f>
        <v>#define ITM_z_CARON                  804</v>
      </c>
    </row>
    <row r="829" spans="1:4">
      <c r="A829">
        <f t="shared" si="15"/>
        <v>805</v>
      </c>
      <c r="B829" t="str">
        <f>VLOOKUP(A829,SOURCE!B:S,15,0)</f>
        <v>ITM_z_DOT</v>
      </c>
      <c r="C829">
        <f>IF(
ISNUMBER(INDEX(SOURCE!B:B,MATCH(A829,SOURCE!B:B,0)+1)),
  VALUE(INDEX(SOURCE!B:B,MATCH(A829,SOURCE!B:B,0)+1)),
  "")</f>
        <v>806</v>
      </c>
      <c r="D829" s="5" t="str">
        <f>IF(A829&lt;&gt;INT(A829),B829,
IF(A829&lt;0,VLOOKUP(A829,lookups!A$1:B$25,2,0),
IF(ISNA(B829),"",
IF(OR(ISBLANK(A829),ISNA(B829),B829=0),
"",
"#define "&amp;
VLOOKUP(A829,SOURCE!B:S,15,0)&amp;IF(lookups!$N$2-LEN(VLOOKUP(A829,SOURCE!B:S,15,0))&gt;=0,REPT(" ",lookups!$N$2-LEN(VLOOKUP(A829,SOURCE!B:S,15,0))),"")&amp;
TEXT(A829,"???0")&amp;IF(VLOOKUP(A829,SOURCE!B:S,16,0)="","","   "&amp;VLOOKUP(A829,SOURCE!B:S,16,0)
))))
)</f>
        <v>#define ITM_z_DOT                    805</v>
      </c>
    </row>
    <row r="830" spans="1:4">
      <c r="A830">
        <f t="shared" si="15"/>
        <v>806</v>
      </c>
      <c r="B830" t="str">
        <f>VLOOKUP(A830,SOURCE!B:S,15,0)</f>
        <v>ITM_SPACE</v>
      </c>
      <c r="C830">
        <f>IF(
ISNUMBER(INDEX(SOURCE!B:B,MATCH(A830,SOURCE!B:B,0)+1)),
  VALUE(INDEX(SOURCE!B:B,MATCH(A830,SOURCE!B:B,0)+1)),
  "")</f>
        <v>807</v>
      </c>
      <c r="D830" s="5" t="str">
        <f>IF(A830&lt;&gt;INT(A830),B830,
IF(A830&lt;0,VLOOKUP(A830,lookups!A$1:B$25,2,0),
IF(ISNA(B830),"",
IF(OR(ISBLANK(A830),ISNA(B830),B830=0),
"",
"#define "&amp;
VLOOKUP(A830,SOURCE!B:S,15,0)&amp;IF(lookups!$N$2-LEN(VLOOKUP(A830,SOURCE!B:S,15,0))&gt;=0,REPT(" ",lookups!$N$2-LEN(VLOOKUP(A830,SOURCE!B:S,15,0))),"")&amp;
TEXT(A830,"???0")&amp;IF(VLOOKUP(A830,SOURCE!B:S,16,0)="","","   "&amp;VLOOKUP(A830,SOURCE!B:S,16,0)
))))
)</f>
        <v>#define ITM_SPACE                    806</v>
      </c>
    </row>
    <row r="831" spans="1:4">
      <c r="A831">
        <f t="shared" si="15"/>
        <v>807</v>
      </c>
      <c r="B831" t="str">
        <f>VLOOKUP(A831,SOURCE!B:S,15,0)</f>
        <v>ITM_EXCLAMATION_MARK</v>
      </c>
      <c r="C831">
        <f>IF(
ISNUMBER(INDEX(SOURCE!B:B,MATCH(A831,SOURCE!B:B,0)+1)),
  VALUE(INDEX(SOURCE!B:B,MATCH(A831,SOURCE!B:B,0)+1)),
  "")</f>
        <v>808</v>
      </c>
      <c r="D831" s="5" t="str">
        <f>IF(A831&lt;&gt;INT(A831),B831,
IF(A831&lt;0,VLOOKUP(A831,lookups!A$1:B$25,2,0),
IF(ISNA(B831),"",
IF(OR(ISBLANK(A831),ISNA(B831),B831=0),
"",
"#define "&amp;
VLOOKUP(A831,SOURCE!B:S,15,0)&amp;IF(lookups!$N$2-LEN(VLOOKUP(A831,SOURCE!B:S,15,0))&gt;=0,REPT(" ",lookups!$N$2-LEN(VLOOKUP(A831,SOURCE!B:S,15,0))),"")&amp;
TEXT(A831,"???0")&amp;IF(VLOOKUP(A831,SOURCE!B:S,16,0)="","","   "&amp;VLOOKUP(A831,SOURCE!B:S,16,0)
))))
)</f>
        <v>#define ITM_EXCLAMATION_MARK         807</v>
      </c>
    </row>
    <row r="832" spans="1:4">
      <c r="A832">
        <f t="shared" si="15"/>
        <v>808</v>
      </c>
      <c r="B832" t="str">
        <f>VLOOKUP(A832,SOURCE!B:S,15,0)</f>
        <v>ITM_DOUBLE_QUOTE</v>
      </c>
      <c r="C832">
        <f>IF(
ISNUMBER(INDEX(SOURCE!B:B,MATCH(A832,SOURCE!B:B,0)+1)),
  VALUE(INDEX(SOURCE!B:B,MATCH(A832,SOURCE!B:B,0)+1)),
  "")</f>
        <v>809</v>
      </c>
      <c r="D832" s="5" t="str">
        <f>IF(A832&lt;&gt;INT(A832),B832,
IF(A832&lt;0,VLOOKUP(A832,lookups!A$1:B$25,2,0),
IF(ISNA(B832),"",
IF(OR(ISBLANK(A832),ISNA(B832),B832=0),
"",
"#define "&amp;
VLOOKUP(A832,SOURCE!B:S,15,0)&amp;IF(lookups!$N$2-LEN(VLOOKUP(A832,SOURCE!B:S,15,0))&gt;=0,REPT(" ",lookups!$N$2-LEN(VLOOKUP(A832,SOURCE!B:S,15,0))),"")&amp;
TEXT(A832,"???0")&amp;IF(VLOOKUP(A832,SOURCE!B:S,16,0)="","","   "&amp;VLOOKUP(A832,SOURCE!B:S,16,0)
))))
)</f>
        <v>#define ITM_DOUBLE_QUOTE             808</v>
      </c>
    </row>
    <row r="833" spans="1:4">
      <c r="A833">
        <f t="shared" si="15"/>
        <v>809</v>
      </c>
      <c r="B833" t="str">
        <f>VLOOKUP(A833,SOURCE!B:S,15,0)</f>
        <v>ITM_NUMBER_SIGN</v>
      </c>
      <c r="C833">
        <f>IF(
ISNUMBER(INDEX(SOURCE!B:B,MATCH(A833,SOURCE!B:B,0)+1)),
  VALUE(INDEX(SOURCE!B:B,MATCH(A833,SOURCE!B:B,0)+1)),
  "")</f>
        <v>810</v>
      </c>
      <c r="D833" s="5" t="str">
        <f>IF(A833&lt;&gt;INT(A833),B833,
IF(A833&lt;0,VLOOKUP(A833,lookups!A$1:B$25,2,0),
IF(ISNA(B833),"",
IF(OR(ISBLANK(A833),ISNA(B833),B833=0),
"",
"#define "&amp;
VLOOKUP(A833,SOURCE!B:S,15,0)&amp;IF(lookups!$N$2-LEN(VLOOKUP(A833,SOURCE!B:S,15,0))&gt;=0,REPT(" ",lookups!$N$2-LEN(VLOOKUP(A833,SOURCE!B:S,15,0))),"")&amp;
TEXT(A833,"???0")&amp;IF(VLOOKUP(A833,SOURCE!B:S,16,0)="","","   "&amp;VLOOKUP(A833,SOURCE!B:S,16,0)
))))
)</f>
        <v>#define ITM_NUMBER_SIGN              809</v>
      </c>
    </row>
    <row r="834" spans="1:4">
      <c r="A834">
        <f t="shared" si="15"/>
        <v>810</v>
      </c>
      <c r="B834" t="str">
        <f>VLOOKUP(A834,SOURCE!B:S,15,0)</f>
        <v>ITM_DOLLAR</v>
      </c>
      <c r="C834">
        <f>IF(
ISNUMBER(INDEX(SOURCE!B:B,MATCH(A834,SOURCE!B:B,0)+1)),
  VALUE(INDEX(SOURCE!B:B,MATCH(A834,SOURCE!B:B,0)+1)),
  "")</f>
        <v>811</v>
      </c>
      <c r="D834" s="5" t="str">
        <f>IF(A834&lt;&gt;INT(A834),B834,
IF(A834&lt;0,VLOOKUP(A834,lookups!A$1:B$25,2,0),
IF(ISNA(B834),"",
IF(OR(ISBLANK(A834),ISNA(B834),B834=0),
"",
"#define "&amp;
VLOOKUP(A834,SOURCE!B:S,15,0)&amp;IF(lookups!$N$2-LEN(VLOOKUP(A834,SOURCE!B:S,15,0))&gt;=0,REPT(" ",lookups!$N$2-LEN(VLOOKUP(A834,SOURCE!B:S,15,0))),"")&amp;
TEXT(A834,"???0")&amp;IF(VLOOKUP(A834,SOURCE!B:S,16,0)="","","   "&amp;VLOOKUP(A834,SOURCE!B:S,16,0)
))))
)</f>
        <v>#define ITM_DOLLAR                   810</v>
      </c>
    </row>
    <row r="835" spans="1:4">
      <c r="A835">
        <f t="shared" si="15"/>
        <v>811</v>
      </c>
      <c r="B835" t="str">
        <f>VLOOKUP(A835,SOURCE!B:S,15,0)</f>
        <v>ITM_PERCENT</v>
      </c>
      <c r="C835">
        <f>IF(
ISNUMBER(INDEX(SOURCE!B:B,MATCH(A835,SOURCE!B:B,0)+1)),
  VALUE(INDEX(SOURCE!B:B,MATCH(A835,SOURCE!B:B,0)+1)),
  "")</f>
        <v>812</v>
      </c>
      <c r="D835" s="5" t="str">
        <f>IF(A835&lt;&gt;INT(A835),B835,
IF(A835&lt;0,VLOOKUP(A835,lookups!A$1:B$25,2,0),
IF(ISNA(B835),"",
IF(OR(ISBLANK(A835),ISNA(B835),B835=0),
"",
"#define "&amp;
VLOOKUP(A835,SOURCE!B:S,15,0)&amp;IF(lookups!$N$2-LEN(VLOOKUP(A835,SOURCE!B:S,15,0))&gt;=0,REPT(" ",lookups!$N$2-LEN(VLOOKUP(A835,SOURCE!B:S,15,0))),"")&amp;
TEXT(A835,"???0")&amp;IF(VLOOKUP(A835,SOURCE!B:S,16,0)="","","   "&amp;VLOOKUP(A835,SOURCE!B:S,16,0)
))))
)</f>
        <v>#define ITM_PERCENT                  811</v>
      </c>
    </row>
    <row r="836" spans="1:4">
      <c r="A836">
        <f t="shared" si="15"/>
        <v>812</v>
      </c>
      <c r="B836" t="str">
        <f>VLOOKUP(A836,SOURCE!B:S,15,0)</f>
        <v>ITM_AMPERSAND</v>
      </c>
      <c r="C836">
        <f>IF(
ISNUMBER(INDEX(SOURCE!B:B,MATCH(A836,SOURCE!B:B,0)+1)),
  VALUE(INDEX(SOURCE!B:B,MATCH(A836,SOURCE!B:B,0)+1)),
  "")</f>
        <v>813</v>
      </c>
      <c r="D836" s="5" t="str">
        <f>IF(A836&lt;&gt;INT(A836),B836,
IF(A836&lt;0,VLOOKUP(A836,lookups!A$1:B$25,2,0),
IF(ISNA(B836),"",
IF(OR(ISBLANK(A836),ISNA(B836),B836=0),
"",
"#define "&amp;
VLOOKUP(A836,SOURCE!B:S,15,0)&amp;IF(lookups!$N$2-LEN(VLOOKUP(A836,SOURCE!B:S,15,0))&gt;=0,REPT(" ",lookups!$N$2-LEN(VLOOKUP(A836,SOURCE!B:S,15,0))),"")&amp;
TEXT(A836,"???0")&amp;IF(VLOOKUP(A836,SOURCE!B:S,16,0)="","","   "&amp;VLOOKUP(A836,SOURCE!B:S,16,0)
))))
)</f>
        <v>#define ITM_AMPERSAND                812</v>
      </c>
    </row>
    <row r="837" spans="1:4">
      <c r="A837">
        <f t="shared" si="15"/>
        <v>813</v>
      </c>
      <c r="B837" t="str">
        <f>VLOOKUP(A837,SOURCE!B:S,15,0)</f>
        <v>ITM_QUOTE</v>
      </c>
      <c r="C837">
        <f>IF(
ISNUMBER(INDEX(SOURCE!B:B,MATCH(A837,SOURCE!B:B,0)+1)),
  VALUE(INDEX(SOURCE!B:B,MATCH(A837,SOURCE!B:B,0)+1)),
  "")</f>
        <v>814</v>
      </c>
      <c r="D837" s="5" t="str">
        <f>IF(A837&lt;&gt;INT(A837),B837,
IF(A837&lt;0,VLOOKUP(A837,lookups!A$1:B$25,2,0),
IF(ISNA(B837),"",
IF(OR(ISBLANK(A837),ISNA(B837),B837=0),
"",
"#define "&amp;
VLOOKUP(A837,SOURCE!B:S,15,0)&amp;IF(lookups!$N$2-LEN(VLOOKUP(A837,SOURCE!B:S,15,0))&gt;=0,REPT(" ",lookups!$N$2-LEN(VLOOKUP(A837,SOURCE!B:S,15,0))),"")&amp;
TEXT(A837,"???0")&amp;IF(VLOOKUP(A837,SOURCE!B:S,16,0)="","","   "&amp;VLOOKUP(A837,SOURCE!B:S,16,0)
))))
)</f>
        <v>#define ITM_QUOTE                    813</v>
      </c>
    </row>
    <row r="838" spans="1:4">
      <c r="A838">
        <f t="shared" si="15"/>
        <v>814</v>
      </c>
      <c r="B838" t="str">
        <f>VLOOKUP(A838,SOURCE!B:S,15,0)</f>
        <v>ITM_LEFT_PARENTHESIS</v>
      </c>
      <c r="C838">
        <f>IF(
ISNUMBER(INDEX(SOURCE!B:B,MATCH(A838,SOURCE!B:B,0)+1)),
  VALUE(INDEX(SOURCE!B:B,MATCH(A838,SOURCE!B:B,0)+1)),
  "")</f>
        <v>815</v>
      </c>
      <c r="D838" s="5" t="str">
        <f>IF(A838&lt;&gt;INT(A838),B838,
IF(A838&lt;0,VLOOKUP(A838,lookups!A$1:B$25,2,0),
IF(ISNA(B838),"",
IF(OR(ISBLANK(A838),ISNA(B838),B838=0),
"",
"#define "&amp;
VLOOKUP(A838,SOURCE!B:S,15,0)&amp;IF(lookups!$N$2-LEN(VLOOKUP(A838,SOURCE!B:S,15,0))&gt;=0,REPT(" ",lookups!$N$2-LEN(VLOOKUP(A838,SOURCE!B:S,15,0))),"")&amp;
TEXT(A838,"???0")&amp;IF(VLOOKUP(A838,SOURCE!B:S,16,0)="","","   "&amp;VLOOKUP(A838,SOURCE!B:S,16,0)
))))
)</f>
        <v>#define ITM_LEFT_PARENTHESIS         814</v>
      </c>
    </row>
    <row r="839" spans="1:4">
      <c r="A839">
        <f t="shared" si="15"/>
        <v>815</v>
      </c>
      <c r="B839" t="str">
        <f>VLOOKUP(A839,SOURCE!B:S,15,0)</f>
        <v>ITM_RIGHT_PARENTHESIS</v>
      </c>
      <c r="C839">
        <f>IF(
ISNUMBER(INDEX(SOURCE!B:B,MATCH(A839,SOURCE!B:B,0)+1)),
  VALUE(INDEX(SOURCE!B:B,MATCH(A839,SOURCE!B:B,0)+1)),
  "")</f>
        <v>816</v>
      </c>
      <c r="D839" s="5" t="str">
        <f>IF(A839&lt;&gt;INT(A839),B839,
IF(A839&lt;0,VLOOKUP(A839,lookups!A$1:B$25,2,0),
IF(ISNA(B839),"",
IF(OR(ISBLANK(A839),ISNA(B839),B839=0),
"",
"#define "&amp;
VLOOKUP(A839,SOURCE!B:S,15,0)&amp;IF(lookups!$N$2-LEN(VLOOKUP(A839,SOURCE!B:S,15,0))&gt;=0,REPT(" ",lookups!$N$2-LEN(VLOOKUP(A839,SOURCE!B:S,15,0))),"")&amp;
TEXT(A839,"???0")&amp;IF(VLOOKUP(A839,SOURCE!B:S,16,0)="","","   "&amp;VLOOKUP(A839,SOURCE!B:S,16,0)
))))
)</f>
        <v>#define ITM_RIGHT_PARENTHESIS        815</v>
      </c>
    </row>
    <row r="840" spans="1:4">
      <c r="A840">
        <f t="shared" si="15"/>
        <v>816</v>
      </c>
      <c r="B840" t="str">
        <f>VLOOKUP(A840,SOURCE!B:S,15,0)</f>
        <v>ITM_ASTERISK</v>
      </c>
      <c r="C840">
        <f>IF(
ISNUMBER(INDEX(SOURCE!B:B,MATCH(A840,SOURCE!B:B,0)+1)),
  VALUE(INDEX(SOURCE!B:B,MATCH(A840,SOURCE!B:B,0)+1)),
  "")</f>
        <v>817</v>
      </c>
      <c r="D840" s="5" t="str">
        <f>IF(A840&lt;&gt;INT(A840),B840,
IF(A840&lt;0,VLOOKUP(A840,lookups!A$1:B$25,2,0),
IF(ISNA(B840),"",
IF(OR(ISBLANK(A840),ISNA(B840),B840=0),
"",
"#define "&amp;
VLOOKUP(A840,SOURCE!B:S,15,0)&amp;IF(lookups!$N$2-LEN(VLOOKUP(A840,SOURCE!B:S,15,0))&gt;=0,REPT(" ",lookups!$N$2-LEN(VLOOKUP(A840,SOURCE!B:S,15,0))),"")&amp;
TEXT(A840,"???0")&amp;IF(VLOOKUP(A840,SOURCE!B:S,16,0)="","","   "&amp;VLOOKUP(A840,SOURCE!B:S,16,0)
))))
)</f>
        <v>#define ITM_ASTERISK                 816</v>
      </c>
    </row>
    <row r="841" spans="1:4">
      <c r="A841">
        <f t="shared" ref="A841:A904" si="16">C840</f>
        <v>817</v>
      </c>
      <c r="B841" t="str">
        <f>VLOOKUP(A841,SOURCE!B:S,15,0)</f>
        <v>ITM_PLUS</v>
      </c>
      <c r="C841">
        <f>IF(
ISNUMBER(INDEX(SOURCE!B:B,MATCH(A841,SOURCE!B:B,0)+1)),
  VALUE(INDEX(SOURCE!B:B,MATCH(A841,SOURCE!B:B,0)+1)),
  "")</f>
        <v>818</v>
      </c>
      <c r="D841" s="5" t="str">
        <f>IF(A841&lt;&gt;INT(A841),B841,
IF(A841&lt;0,VLOOKUP(A841,lookups!A$1:B$25,2,0),
IF(ISNA(B841),"",
IF(OR(ISBLANK(A841),ISNA(B841),B841=0),
"",
"#define "&amp;
VLOOKUP(A841,SOURCE!B:S,15,0)&amp;IF(lookups!$N$2-LEN(VLOOKUP(A841,SOURCE!B:S,15,0))&gt;=0,REPT(" ",lookups!$N$2-LEN(VLOOKUP(A841,SOURCE!B:S,15,0))),"")&amp;
TEXT(A841,"???0")&amp;IF(VLOOKUP(A841,SOURCE!B:S,16,0)="","","   "&amp;VLOOKUP(A841,SOURCE!B:S,16,0)
))))
)</f>
        <v>#define ITM_PLUS                     817</v>
      </c>
    </row>
    <row r="842" spans="1:4">
      <c r="A842">
        <f t="shared" si="16"/>
        <v>818</v>
      </c>
      <c r="B842" t="str">
        <f>VLOOKUP(A842,SOURCE!B:S,15,0)</f>
        <v>ITM_COMMA</v>
      </c>
      <c r="C842">
        <f>IF(
ISNUMBER(INDEX(SOURCE!B:B,MATCH(A842,SOURCE!B:B,0)+1)),
  VALUE(INDEX(SOURCE!B:B,MATCH(A842,SOURCE!B:B,0)+1)),
  "")</f>
        <v>819</v>
      </c>
      <c r="D842" s="5" t="str">
        <f>IF(A842&lt;&gt;INT(A842),B842,
IF(A842&lt;0,VLOOKUP(A842,lookups!A$1:B$25,2,0),
IF(ISNA(B842),"",
IF(OR(ISBLANK(A842),ISNA(B842),B842=0),
"",
"#define "&amp;
VLOOKUP(A842,SOURCE!B:S,15,0)&amp;IF(lookups!$N$2-LEN(VLOOKUP(A842,SOURCE!B:S,15,0))&gt;=0,REPT(" ",lookups!$N$2-LEN(VLOOKUP(A842,SOURCE!B:S,15,0))),"")&amp;
TEXT(A842,"???0")&amp;IF(VLOOKUP(A842,SOURCE!B:S,16,0)="","","   "&amp;VLOOKUP(A842,SOURCE!B:S,16,0)
))))
)</f>
        <v>#define ITM_COMMA                    818</v>
      </c>
    </row>
    <row r="843" spans="1:4">
      <c r="A843">
        <f t="shared" si="16"/>
        <v>819</v>
      </c>
      <c r="B843" t="str">
        <f>VLOOKUP(A843,SOURCE!B:S,15,0)</f>
        <v>ITM_MINUS</v>
      </c>
      <c r="C843">
        <f>IF(
ISNUMBER(INDEX(SOURCE!B:B,MATCH(A843,SOURCE!B:B,0)+1)),
  VALUE(INDEX(SOURCE!B:B,MATCH(A843,SOURCE!B:B,0)+1)),
  "")</f>
        <v>820</v>
      </c>
      <c r="D843" s="5" t="str">
        <f>IF(A843&lt;&gt;INT(A843),B843,
IF(A843&lt;0,VLOOKUP(A843,lookups!A$1:B$25,2,0),
IF(ISNA(B843),"",
IF(OR(ISBLANK(A843),ISNA(B843),B843=0),
"",
"#define "&amp;
VLOOKUP(A843,SOURCE!B:S,15,0)&amp;IF(lookups!$N$2-LEN(VLOOKUP(A843,SOURCE!B:S,15,0))&gt;=0,REPT(" ",lookups!$N$2-LEN(VLOOKUP(A843,SOURCE!B:S,15,0))),"")&amp;
TEXT(A843,"???0")&amp;IF(VLOOKUP(A843,SOURCE!B:S,16,0)="","","   "&amp;VLOOKUP(A843,SOURCE!B:S,16,0)
))))
)</f>
        <v>#define ITM_MINUS                    819</v>
      </c>
    </row>
    <row r="844" spans="1:4">
      <c r="A844">
        <f t="shared" si="16"/>
        <v>820</v>
      </c>
      <c r="B844" t="str">
        <f>VLOOKUP(A844,SOURCE!B:S,15,0)</f>
        <v>ITM_PERIOD</v>
      </c>
      <c r="C844">
        <f>IF(
ISNUMBER(INDEX(SOURCE!B:B,MATCH(A844,SOURCE!B:B,0)+1)),
  VALUE(INDEX(SOURCE!B:B,MATCH(A844,SOURCE!B:B,0)+1)),
  "")</f>
        <v>821</v>
      </c>
      <c r="D844" s="5" t="str">
        <f>IF(A844&lt;&gt;INT(A844),B844,
IF(A844&lt;0,VLOOKUP(A844,lookups!A$1:B$25,2,0),
IF(ISNA(B844),"",
IF(OR(ISBLANK(A844),ISNA(B844),B844=0),
"",
"#define "&amp;
VLOOKUP(A844,SOURCE!B:S,15,0)&amp;IF(lookups!$N$2-LEN(VLOOKUP(A844,SOURCE!B:S,15,0))&gt;=0,REPT(" ",lookups!$N$2-LEN(VLOOKUP(A844,SOURCE!B:S,15,0))),"")&amp;
TEXT(A844,"???0")&amp;IF(VLOOKUP(A844,SOURCE!B:S,16,0)="","","   "&amp;VLOOKUP(A844,SOURCE!B:S,16,0)
))))
)</f>
        <v>#define ITM_PERIOD                   820</v>
      </c>
    </row>
    <row r="845" spans="1:4">
      <c r="A845">
        <f t="shared" si="16"/>
        <v>821</v>
      </c>
      <c r="B845" t="str">
        <f>VLOOKUP(A845,SOURCE!B:S,15,0)</f>
        <v>ITM_SLASH</v>
      </c>
      <c r="C845">
        <f>IF(
ISNUMBER(INDEX(SOURCE!B:B,MATCH(A845,SOURCE!B:B,0)+1)),
  VALUE(INDEX(SOURCE!B:B,MATCH(A845,SOURCE!B:B,0)+1)),
  "")</f>
        <v>822</v>
      </c>
      <c r="D845" s="5" t="str">
        <f>IF(A845&lt;&gt;INT(A845),B845,
IF(A845&lt;0,VLOOKUP(A845,lookups!A$1:B$25,2,0),
IF(ISNA(B845),"",
IF(OR(ISBLANK(A845),ISNA(B845),B845=0),
"",
"#define "&amp;
VLOOKUP(A845,SOURCE!B:S,15,0)&amp;IF(lookups!$N$2-LEN(VLOOKUP(A845,SOURCE!B:S,15,0))&gt;=0,REPT(" ",lookups!$N$2-LEN(VLOOKUP(A845,SOURCE!B:S,15,0))),"")&amp;
TEXT(A845,"???0")&amp;IF(VLOOKUP(A845,SOURCE!B:S,16,0)="","","   "&amp;VLOOKUP(A845,SOURCE!B:S,16,0)
))))
)</f>
        <v>#define ITM_SLASH                    821</v>
      </c>
    </row>
    <row r="846" spans="1:4">
      <c r="A846">
        <f t="shared" si="16"/>
        <v>822</v>
      </c>
      <c r="B846" t="str">
        <f>VLOOKUP(A846,SOURCE!B:S,15,0)</f>
        <v>ITM_COLON</v>
      </c>
      <c r="C846">
        <f>IF(
ISNUMBER(INDEX(SOURCE!B:B,MATCH(A846,SOURCE!B:B,0)+1)),
  VALUE(INDEX(SOURCE!B:B,MATCH(A846,SOURCE!B:B,0)+1)),
  "")</f>
        <v>823</v>
      </c>
      <c r="D846" s="5" t="str">
        <f>IF(A846&lt;&gt;INT(A846),B846,
IF(A846&lt;0,VLOOKUP(A846,lookups!A$1:B$25,2,0),
IF(ISNA(B846),"",
IF(OR(ISBLANK(A846),ISNA(B846),B846=0),
"",
"#define "&amp;
VLOOKUP(A846,SOURCE!B:S,15,0)&amp;IF(lookups!$N$2-LEN(VLOOKUP(A846,SOURCE!B:S,15,0))&gt;=0,REPT(" ",lookups!$N$2-LEN(VLOOKUP(A846,SOURCE!B:S,15,0))),"")&amp;
TEXT(A846,"???0")&amp;IF(VLOOKUP(A846,SOURCE!B:S,16,0)="","","   "&amp;VLOOKUP(A846,SOURCE!B:S,16,0)
))))
)</f>
        <v>#define ITM_COLON                    822</v>
      </c>
    </row>
    <row r="847" spans="1:4">
      <c r="A847">
        <f t="shared" si="16"/>
        <v>823</v>
      </c>
      <c r="B847" t="str">
        <f>VLOOKUP(A847,SOURCE!B:S,15,0)</f>
        <v>ITM_SEMICOLON</v>
      </c>
      <c r="C847">
        <f>IF(
ISNUMBER(INDEX(SOURCE!B:B,MATCH(A847,SOURCE!B:B,0)+1)),
  VALUE(INDEX(SOURCE!B:B,MATCH(A847,SOURCE!B:B,0)+1)),
  "")</f>
        <v>824</v>
      </c>
      <c r="D847" s="5" t="str">
        <f>IF(A847&lt;&gt;INT(A847),B847,
IF(A847&lt;0,VLOOKUP(A847,lookups!A$1:B$25,2,0),
IF(ISNA(B847),"",
IF(OR(ISBLANK(A847),ISNA(B847),B847=0),
"",
"#define "&amp;
VLOOKUP(A847,SOURCE!B:S,15,0)&amp;IF(lookups!$N$2-LEN(VLOOKUP(A847,SOURCE!B:S,15,0))&gt;=0,REPT(" ",lookups!$N$2-LEN(VLOOKUP(A847,SOURCE!B:S,15,0))),"")&amp;
TEXT(A847,"???0")&amp;IF(VLOOKUP(A847,SOURCE!B:S,16,0)="","","   "&amp;VLOOKUP(A847,SOURCE!B:S,16,0)
))))
)</f>
        <v>#define ITM_SEMICOLON                823</v>
      </c>
    </row>
    <row r="848" spans="1:4">
      <c r="A848">
        <f t="shared" si="16"/>
        <v>824</v>
      </c>
      <c r="B848" t="str">
        <f>VLOOKUP(A848,SOURCE!B:S,15,0)</f>
        <v>ITM_LESS_THAN</v>
      </c>
      <c r="C848">
        <f>IF(
ISNUMBER(INDEX(SOURCE!B:B,MATCH(A848,SOURCE!B:B,0)+1)),
  VALUE(INDEX(SOURCE!B:B,MATCH(A848,SOURCE!B:B,0)+1)),
  "")</f>
        <v>825</v>
      </c>
      <c r="D848" s="5" t="str">
        <f>IF(A848&lt;&gt;INT(A848),B848,
IF(A848&lt;0,VLOOKUP(A848,lookups!A$1:B$25,2,0),
IF(ISNA(B848),"",
IF(OR(ISBLANK(A848),ISNA(B848),B848=0),
"",
"#define "&amp;
VLOOKUP(A848,SOURCE!B:S,15,0)&amp;IF(lookups!$N$2-LEN(VLOOKUP(A848,SOURCE!B:S,15,0))&gt;=0,REPT(" ",lookups!$N$2-LEN(VLOOKUP(A848,SOURCE!B:S,15,0))),"")&amp;
TEXT(A848,"???0")&amp;IF(VLOOKUP(A848,SOURCE!B:S,16,0)="","","   "&amp;VLOOKUP(A848,SOURCE!B:S,16,0)
))))
)</f>
        <v>#define ITM_LESS_THAN                824</v>
      </c>
    </row>
    <row r="849" spans="1:4">
      <c r="A849">
        <f t="shared" si="16"/>
        <v>825</v>
      </c>
      <c r="B849" t="str">
        <f>VLOOKUP(A849,SOURCE!B:S,15,0)</f>
        <v>ITM_EQUAL</v>
      </c>
      <c r="C849">
        <f>IF(
ISNUMBER(INDEX(SOURCE!B:B,MATCH(A849,SOURCE!B:B,0)+1)),
  VALUE(INDEX(SOURCE!B:B,MATCH(A849,SOURCE!B:B,0)+1)),
  "")</f>
        <v>826</v>
      </c>
      <c r="D849" s="5" t="str">
        <f>IF(A849&lt;&gt;INT(A849),B849,
IF(A849&lt;0,VLOOKUP(A849,lookups!A$1:B$25,2,0),
IF(ISNA(B849),"",
IF(OR(ISBLANK(A849),ISNA(B849),B849=0),
"",
"#define "&amp;
VLOOKUP(A849,SOURCE!B:S,15,0)&amp;IF(lookups!$N$2-LEN(VLOOKUP(A849,SOURCE!B:S,15,0))&gt;=0,REPT(" ",lookups!$N$2-LEN(VLOOKUP(A849,SOURCE!B:S,15,0))),"")&amp;
TEXT(A849,"???0")&amp;IF(VLOOKUP(A849,SOURCE!B:S,16,0)="","","   "&amp;VLOOKUP(A849,SOURCE!B:S,16,0)
))))
)</f>
        <v>#define ITM_EQUAL                    825</v>
      </c>
    </row>
    <row r="850" spans="1:4">
      <c r="A850">
        <f t="shared" si="16"/>
        <v>826</v>
      </c>
      <c r="B850" t="str">
        <f>VLOOKUP(A850,SOURCE!B:S,15,0)</f>
        <v>ITM_GREATER_THAN</v>
      </c>
      <c r="C850">
        <f>IF(
ISNUMBER(INDEX(SOURCE!B:B,MATCH(A850,SOURCE!B:B,0)+1)),
  VALUE(INDEX(SOURCE!B:B,MATCH(A850,SOURCE!B:B,0)+1)),
  "")</f>
        <v>827</v>
      </c>
      <c r="D850" s="5" t="str">
        <f>IF(A850&lt;&gt;INT(A850),B850,
IF(A850&lt;0,VLOOKUP(A850,lookups!A$1:B$25,2,0),
IF(ISNA(B850),"",
IF(OR(ISBLANK(A850),ISNA(B850),B850=0),
"",
"#define "&amp;
VLOOKUP(A850,SOURCE!B:S,15,0)&amp;IF(lookups!$N$2-LEN(VLOOKUP(A850,SOURCE!B:S,15,0))&gt;=0,REPT(" ",lookups!$N$2-LEN(VLOOKUP(A850,SOURCE!B:S,15,0))),"")&amp;
TEXT(A850,"???0")&amp;IF(VLOOKUP(A850,SOURCE!B:S,16,0)="","","   "&amp;VLOOKUP(A850,SOURCE!B:S,16,0)
))))
)</f>
        <v>#define ITM_GREATER_THAN             826</v>
      </c>
    </row>
    <row r="851" spans="1:4">
      <c r="A851">
        <f t="shared" si="16"/>
        <v>827</v>
      </c>
      <c r="B851" t="str">
        <f>VLOOKUP(A851,SOURCE!B:S,15,0)</f>
        <v>ITM_QUESTION_MARK</v>
      </c>
      <c r="C851">
        <f>IF(
ISNUMBER(INDEX(SOURCE!B:B,MATCH(A851,SOURCE!B:B,0)+1)),
  VALUE(INDEX(SOURCE!B:B,MATCH(A851,SOURCE!B:B,0)+1)),
  "")</f>
        <v>828</v>
      </c>
      <c r="D851" s="5" t="str">
        <f>IF(A851&lt;&gt;INT(A851),B851,
IF(A851&lt;0,VLOOKUP(A851,lookups!A$1:B$25,2,0),
IF(ISNA(B851),"",
IF(OR(ISBLANK(A851),ISNA(B851),B851=0),
"",
"#define "&amp;
VLOOKUP(A851,SOURCE!B:S,15,0)&amp;IF(lookups!$N$2-LEN(VLOOKUP(A851,SOURCE!B:S,15,0))&gt;=0,REPT(" ",lookups!$N$2-LEN(VLOOKUP(A851,SOURCE!B:S,15,0))),"")&amp;
TEXT(A851,"???0")&amp;IF(VLOOKUP(A851,SOURCE!B:S,16,0)="","","   "&amp;VLOOKUP(A851,SOURCE!B:S,16,0)
))))
)</f>
        <v>#define ITM_QUESTION_MARK            827</v>
      </c>
    </row>
    <row r="852" spans="1:4">
      <c r="A852">
        <f t="shared" si="16"/>
        <v>828</v>
      </c>
      <c r="B852" t="str">
        <f>VLOOKUP(A852,SOURCE!B:S,15,0)</f>
        <v>ITM_AT</v>
      </c>
      <c r="C852">
        <f>IF(
ISNUMBER(INDEX(SOURCE!B:B,MATCH(A852,SOURCE!B:B,0)+1)),
  VALUE(INDEX(SOURCE!B:B,MATCH(A852,SOURCE!B:B,0)+1)),
  "")</f>
        <v>829</v>
      </c>
      <c r="D852" s="5" t="str">
        <f>IF(A852&lt;&gt;INT(A852),B852,
IF(A852&lt;0,VLOOKUP(A852,lookups!A$1:B$25,2,0),
IF(ISNA(B852),"",
IF(OR(ISBLANK(A852),ISNA(B852),B852=0),
"",
"#define "&amp;
VLOOKUP(A852,SOURCE!B:S,15,0)&amp;IF(lookups!$N$2-LEN(VLOOKUP(A852,SOURCE!B:S,15,0))&gt;=0,REPT(" ",lookups!$N$2-LEN(VLOOKUP(A852,SOURCE!B:S,15,0))),"")&amp;
TEXT(A852,"???0")&amp;IF(VLOOKUP(A852,SOURCE!B:S,16,0)="","","   "&amp;VLOOKUP(A852,SOURCE!B:S,16,0)
))))
)</f>
        <v>#define ITM_AT                       828</v>
      </c>
    </row>
    <row r="853" spans="1:4">
      <c r="A853">
        <f t="shared" si="16"/>
        <v>829</v>
      </c>
      <c r="B853" t="str">
        <f>VLOOKUP(A853,SOURCE!B:S,15,0)</f>
        <v>ITM_LEFT_SQUARE_BRACKET</v>
      </c>
      <c r="C853">
        <f>IF(
ISNUMBER(INDEX(SOURCE!B:B,MATCH(A853,SOURCE!B:B,0)+1)),
  VALUE(INDEX(SOURCE!B:B,MATCH(A853,SOURCE!B:B,0)+1)),
  "")</f>
        <v>830</v>
      </c>
      <c r="D853" s="5" t="str">
        <f>IF(A853&lt;&gt;INT(A853),B853,
IF(A853&lt;0,VLOOKUP(A853,lookups!A$1:B$25,2,0),
IF(ISNA(B853),"",
IF(OR(ISBLANK(A853),ISNA(B853),B853=0),
"",
"#define "&amp;
VLOOKUP(A853,SOURCE!B:S,15,0)&amp;IF(lookups!$N$2-LEN(VLOOKUP(A853,SOURCE!B:S,15,0))&gt;=0,REPT(" ",lookups!$N$2-LEN(VLOOKUP(A853,SOURCE!B:S,15,0))),"")&amp;
TEXT(A853,"???0")&amp;IF(VLOOKUP(A853,SOURCE!B:S,16,0)="","","   "&amp;VLOOKUP(A853,SOURCE!B:S,16,0)
))))
)</f>
        <v>#define ITM_LEFT_SQUARE_BRACKET      829</v>
      </c>
    </row>
    <row r="854" spans="1:4">
      <c r="A854">
        <f t="shared" si="16"/>
        <v>830</v>
      </c>
      <c r="B854" t="str">
        <f>VLOOKUP(A854,SOURCE!B:S,15,0)</f>
        <v>ITM_BACK_SLASH</v>
      </c>
      <c r="C854">
        <f>IF(
ISNUMBER(INDEX(SOURCE!B:B,MATCH(A854,SOURCE!B:B,0)+1)),
  VALUE(INDEX(SOURCE!B:B,MATCH(A854,SOURCE!B:B,0)+1)),
  "")</f>
        <v>831</v>
      </c>
      <c r="D854" s="5" t="str">
        <f>IF(A854&lt;&gt;INT(A854),B854,
IF(A854&lt;0,VLOOKUP(A854,lookups!A$1:B$25,2,0),
IF(ISNA(B854),"",
IF(OR(ISBLANK(A854),ISNA(B854),B854=0),
"",
"#define "&amp;
VLOOKUP(A854,SOURCE!B:S,15,0)&amp;IF(lookups!$N$2-LEN(VLOOKUP(A854,SOURCE!B:S,15,0))&gt;=0,REPT(" ",lookups!$N$2-LEN(VLOOKUP(A854,SOURCE!B:S,15,0))),"")&amp;
TEXT(A854,"???0")&amp;IF(VLOOKUP(A854,SOURCE!B:S,16,0)="","","   "&amp;VLOOKUP(A854,SOURCE!B:S,16,0)
))))
)</f>
        <v>#define ITM_BACK_SLASH               830</v>
      </c>
    </row>
    <row r="855" spans="1:4">
      <c r="A855">
        <f t="shared" si="16"/>
        <v>831</v>
      </c>
      <c r="B855" t="str">
        <f>VLOOKUP(A855,SOURCE!B:S,15,0)</f>
        <v>ITM_RIGHT_SQUARE_BRACKET</v>
      </c>
      <c r="C855">
        <f>IF(
ISNUMBER(INDEX(SOURCE!B:B,MATCH(A855,SOURCE!B:B,0)+1)),
  VALUE(INDEX(SOURCE!B:B,MATCH(A855,SOURCE!B:B,0)+1)),
  "")</f>
        <v>832</v>
      </c>
      <c r="D855" s="5" t="str">
        <f>IF(A855&lt;&gt;INT(A855),B855,
IF(A855&lt;0,VLOOKUP(A855,lookups!A$1:B$25,2,0),
IF(ISNA(B855),"",
IF(OR(ISBLANK(A855),ISNA(B855),B855=0),
"",
"#define "&amp;
VLOOKUP(A855,SOURCE!B:S,15,0)&amp;IF(lookups!$N$2-LEN(VLOOKUP(A855,SOURCE!B:S,15,0))&gt;=0,REPT(" ",lookups!$N$2-LEN(VLOOKUP(A855,SOURCE!B:S,15,0))),"")&amp;
TEXT(A855,"???0")&amp;IF(VLOOKUP(A855,SOURCE!B:S,16,0)="","","   "&amp;VLOOKUP(A855,SOURCE!B:S,16,0)
))))
)</f>
        <v>#define ITM_RIGHT_SQUARE_BRACKET     831</v>
      </c>
    </row>
    <row r="856" spans="1:4">
      <c r="A856">
        <f t="shared" si="16"/>
        <v>832</v>
      </c>
      <c r="B856" t="str">
        <f>VLOOKUP(A856,SOURCE!B:S,15,0)</f>
        <v>ITM_CIRCUMFLEX</v>
      </c>
      <c r="C856">
        <f>IF(
ISNUMBER(INDEX(SOURCE!B:B,MATCH(A856,SOURCE!B:B,0)+1)),
  VALUE(INDEX(SOURCE!B:B,MATCH(A856,SOURCE!B:B,0)+1)),
  "")</f>
        <v>833</v>
      </c>
      <c r="D856" s="5" t="str">
        <f>IF(A856&lt;&gt;INT(A856),B856,
IF(A856&lt;0,VLOOKUP(A856,lookups!A$1:B$25,2,0),
IF(ISNA(B856),"",
IF(OR(ISBLANK(A856),ISNA(B856),B856=0),
"",
"#define "&amp;
VLOOKUP(A856,SOURCE!B:S,15,0)&amp;IF(lookups!$N$2-LEN(VLOOKUP(A856,SOURCE!B:S,15,0))&gt;=0,REPT(" ",lookups!$N$2-LEN(VLOOKUP(A856,SOURCE!B:S,15,0))),"")&amp;
TEXT(A856,"???0")&amp;IF(VLOOKUP(A856,SOURCE!B:S,16,0)="","","   "&amp;VLOOKUP(A856,SOURCE!B:S,16,0)
))))
)</f>
        <v>#define ITM_CIRCUMFLEX               832</v>
      </c>
    </row>
    <row r="857" spans="1:4">
      <c r="A857">
        <f t="shared" si="16"/>
        <v>833</v>
      </c>
      <c r="B857" t="str">
        <f>VLOOKUP(A857,SOURCE!B:S,15,0)</f>
        <v>ITM_UNDERSCORE</v>
      </c>
      <c r="C857">
        <f>IF(
ISNUMBER(INDEX(SOURCE!B:B,MATCH(A857,SOURCE!B:B,0)+1)),
  VALUE(INDEX(SOURCE!B:B,MATCH(A857,SOURCE!B:B,0)+1)),
  "")</f>
        <v>834</v>
      </c>
      <c r="D857" s="5" t="str">
        <f>IF(A857&lt;&gt;INT(A857),B857,
IF(A857&lt;0,VLOOKUP(A857,lookups!A$1:B$25,2,0),
IF(ISNA(B857),"",
IF(OR(ISBLANK(A857),ISNA(B857),B857=0),
"",
"#define "&amp;
VLOOKUP(A857,SOURCE!B:S,15,0)&amp;IF(lookups!$N$2-LEN(VLOOKUP(A857,SOURCE!B:S,15,0))&gt;=0,REPT(" ",lookups!$N$2-LEN(VLOOKUP(A857,SOURCE!B:S,15,0))),"")&amp;
TEXT(A857,"???0")&amp;IF(VLOOKUP(A857,SOURCE!B:S,16,0)="","","   "&amp;VLOOKUP(A857,SOURCE!B:S,16,0)
))))
)</f>
        <v>#define ITM_UNDERSCORE               833</v>
      </c>
    </row>
    <row r="858" spans="1:4">
      <c r="A858">
        <f t="shared" si="16"/>
        <v>834</v>
      </c>
      <c r="B858" t="str">
        <f>VLOOKUP(A858,SOURCE!B:S,15,0)</f>
        <v>ITM_LEFT_CURLY_BRACKET</v>
      </c>
      <c r="C858">
        <f>IF(
ISNUMBER(INDEX(SOURCE!B:B,MATCH(A858,SOURCE!B:B,0)+1)),
  VALUE(INDEX(SOURCE!B:B,MATCH(A858,SOURCE!B:B,0)+1)),
  "")</f>
        <v>835</v>
      </c>
      <c r="D858" s="5" t="str">
        <f>IF(A858&lt;&gt;INT(A858),B858,
IF(A858&lt;0,VLOOKUP(A858,lookups!A$1:B$25,2,0),
IF(ISNA(B858),"",
IF(OR(ISBLANK(A858),ISNA(B858),B858=0),
"",
"#define "&amp;
VLOOKUP(A858,SOURCE!B:S,15,0)&amp;IF(lookups!$N$2-LEN(VLOOKUP(A858,SOURCE!B:S,15,0))&gt;=0,REPT(" ",lookups!$N$2-LEN(VLOOKUP(A858,SOURCE!B:S,15,0))),"")&amp;
TEXT(A858,"???0")&amp;IF(VLOOKUP(A858,SOURCE!B:S,16,0)="","","   "&amp;VLOOKUP(A858,SOURCE!B:S,16,0)
))))
)</f>
        <v>#define ITM_LEFT_CURLY_BRACKET       834</v>
      </c>
    </row>
    <row r="859" spans="1:4">
      <c r="A859">
        <f t="shared" si="16"/>
        <v>835</v>
      </c>
      <c r="B859" t="str">
        <f>VLOOKUP(A859,SOURCE!B:S,15,0)</f>
        <v>ITM_PIPE</v>
      </c>
      <c r="C859">
        <f>IF(
ISNUMBER(INDEX(SOURCE!B:B,MATCH(A859,SOURCE!B:B,0)+1)),
  VALUE(INDEX(SOURCE!B:B,MATCH(A859,SOURCE!B:B,0)+1)),
  "")</f>
        <v>836</v>
      </c>
      <c r="D859" s="5" t="str">
        <f>IF(A859&lt;&gt;INT(A859),B859,
IF(A859&lt;0,VLOOKUP(A859,lookups!A$1:B$25,2,0),
IF(ISNA(B859),"",
IF(OR(ISBLANK(A859),ISNA(B859),B859=0),
"",
"#define "&amp;
VLOOKUP(A859,SOURCE!B:S,15,0)&amp;IF(lookups!$N$2-LEN(VLOOKUP(A859,SOURCE!B:S,15,0))&gt;=0,REPT(" ",lookups!$N$2-LEN(VLOOKUP(A859,SOURCE!B:S,15,0))),"")&amp;
TEXT(A859,"???0")&amp;IF(VLOOKUP(A859,SOURCE!B:S,16,0)="","","   "&amp;VLOOKUP(A859,SOURCE!B:S,16,0)
))))
)</f>
        <v>#define ITM_PIPE                     835</v>
      </c>
    </row>
    <row r="860" spans="1:4">
      <c r="A860">
        <f t="shared" si="16"/>
        <v>836</v>
      </c>
      <c r="B860" t="str">
        <f>VLOOKUP(A860,SOURCE!B:S,15,0)</f>
        <v>ITM_RIGHT_CURLY_BRACKET</v>
      </c>
      <c r="C860">
        <f>IF(
ISNUMBER(INDEX(SOURCE!B:B,MATCH(A860,SOURCE!B:B,0)+1)),
  VALUE(INDEX(SOURCE!B:B,MATCH(A860,SOURCE!B:B,0)+1)),
  "")</f>
        <v>837</v>
      </c>
      <c r="D860" s="5" t="str">
        <f>IF(A860&lt;&gt;INT(A860),B860,
IF(A860&lt;0,VLOOKUP(A860,lookups!A$1:B$25,2,0),
IF(ISNA(B860),"",
IF(OR(ISBLANK(A860),ISNA(B860),B860=0),
"",
"#define "&amp;
VLOOKUP(A860,SOURCE!B:S,15,0)&amp;IF(lookups!$N$2-LEN(VLOOKUP(A860,SOURCE!B:S,15,0))&gt;=0,REPT(" ",lookups!$N$2-LEN(VLOOKUP(A860,SOURCE!B:S,15,0))),"")&amp;
TEXT(A860,"???0")&amp;IF(VLOOKUP(A860,SOURCE!B:S,16,0)="","","   "&amp;VLOOKUP(A860,SOURCE!B:S,16,0)
))))
)</f>
        <v>#define ITM_RIGHT_CURLY_BRACKET      836</v>
      </c>
    </row>
    <row r="861" spans="1:4">
      <c r="A861">
        <f t="shared" si="16"/>
        <v>837</v>
      </c>
      <c r="B861" t="str">
        <f>VLOOKUP(A861,SOURCE!B:S,15,0)</f>
        <v>ITM_TILDE</v>
      </c>
      <c r="C861">
        <f>IF(
ISNUMBER(INDEX(SOURCE!B:B,MATCH(A861,SOURCE!B:B,0)+1)),
  VALUE(INDEX(SOURCE!B:B,MATCH(A861,SOURCE!B:B,0)+1)),
  "")</f>
        <v>838</v>
      </c>
      <c r="D861" s="5" t="str">
        <f>IF(A861&lt;&gt;INT(A861),B861,
IF(A861&lt;0,VLOOKUP(A861,lookups!A$1:B$25,2,0),
IF(ISNA(B861),"",
IF(OR(ISBLANK(A861),ISNA(B861),B861=0),
"",
"#define "&amp;
VLOOKUP(A861,SOURCE!B:S,15,0)&amp;IF(lookups!$N$2-LEN(VLOOKUP(A861,SOURCE!B:S,15,0))&gt;=0,REPT(" ",lookups!$N$2-LEN(VLOOKUP(A861,SOURCE!B:S,15,0))),"")&amp;
TEXT(A861,"???0")&amp;IF(VLOOKUP(A861,SOURCE!B:S,16,0)="","","   "&amp;VLOOKUP(A861,SOURCE!B:S,16,0)
))))
)</f>
        <v>#define ITM_TILDE                    837</v>
      </c>
    </row>
    <row r="862" spans="1:4">
      <c r="A862">
        <f t="shared" si="16"/>
        <v>838</v>
      </c>
      <c r="B862" t="str">
        <f>VLOOKUP(A862,SOURCE!B:S,15,0)</f>
        <v>ITM_INVERTED_EXCLAMATION_MARK</v>
      </c>
      <c r="C862">
        <f>IF(
ISNUMBER(INDEX(SOURCE!B:B,MATCH(A862,SOURCE!B:B,0)+1)),
  VALUE(INDEX(SOURCE!B:B,MATCH(A862,SOURCE!B:B,0)+1)),
  "")</f>
        <v>839</v>
      </c>
      <c r="D862" s="5" t="str">
        <f>IF(A862&lt;&gt;INT(A862),B862,
IF(A862&lt;0,VLOOKUP(A862,lookups!A$1:B$25,2,0),
IF(ISNA(B862),"",
IF(OR(ISBLANK(A862),ISNA(B862),B862=0),
"",
"#define "&amp;
VLOOKUP(A862,SOURCE!B:S,15,0)&amp;IF(lookups!$N$2-LEN(VLOOKUP(A862,SOURCE!B:S,15,0))&gt;=0,REPT(" ",lookups!$N$2-LEN(VLOOKUP(A862,SOURCE!B:S,15,0))),"")&amp;
TEXT(A862,"???0")&amp;IF(VLOOKUP(A862,SOURCE!B:S,16,0)="","","   "&amp;VLOOKUP(A862,SOURCE!B:S,16,0)
))))
)</f>
        <v>#define ITM_INVERTED_EXCLAMATION_MARK 838</v>
      </c>
    </row>
    <row r="863" spans="1:4">
      <c r="A863">
        <f t="shared" si="16"/>
        <v>839</v>
      </c>
      <c r="B863" t="str">
        <f>VLOOKUP(A863,SOURCE!B:S,15,0)</f>
        <v>ITM_CENT</v>
      </c>
      <c r="C863">
        <f>IF(
ISNUMBER(INDEX(SOURCE!B:B,MATCH(A863,SOURCE!B:B,0)+1)),
  VALUE(INDEX(SOURCE!B:B,MATCH(A863,SOURCE!B:B,0)+1)),
  "")</f>
        <v>840</v>
      </c>
      <c r="D863" s="5" t="str">
        <f>IF(A863&lt;&gt;INT(A863),B863,
IF(A863&lt;0,VLOOKUP(A863,lookups!A$1:B$25,2,0),
IF(ISNA(B863),"",
IF(OR(ISBLANK(A863),ISNA(B863),B863=0),
"",
"#define "&amp;
VLOOKUP(A863,SOURCE!B:S,15,0)&amp;IF(lookups!$N$2-LEN(VLOOKUP(A863,SOURCE!B:S,15,0))&gt;=0,REPT(" ",lookups!$N$2-LEN(VLOOKUP(A863,SOURCE!B:S,15,0))),"")&amp;
TEXT(A863,"???0")&amp;IF(VLOOKUP(A863,SOURCE!B:S,16,0)="","","   "&amp;VLOOKUP(A863,SOURCE!B:S,16,0)
))))
)</f>
        <v>#define ITM_CENT                     839</v>
      </c>
    </row>
    <row r="864" spans="1:4">
      <c r="A864">
        <f t="shared" si="16"/>
        <v>840</v>
      </c>
      <c r="B864" t="str">
        <f>VLOOKUP(A864,SOURCE!B:S,15,0)</f>
        <v>ITM_POUND</v>
      </c>
      <c r="C864">
        <f>IF(
ISNUMBER(INDEX(SOURCE!B:B,MATCH(A864,SOURCE!B:B,0)+1)),
  VALUE(INDEX(SOURCE!B:B,MATCH(A864,SOURCE!B:B,0)+1)),
  "")</f>
        <v>841</v>
      </c>
      <c r="D864" s="5" t="str">
        <f>IF(A864&lt;&gt;INT(A864),B864,
IF(A864&lt;0,VLOOKUP(A864,lookups!A$1:B$25,2,0),
IF(ISNA(B864),"",
IF(OR(ISBLANK(A864),ISNA(B864),B864=0),
"",
"#define "&amp;
VLOOKUP(A864,SOURCE!B:S,15,0)&amp;IF(lookups!$N$2-LEN(VLOOKUP(A864,SOURCE!B:S,15,0))&gt;=0,REPT(" ",lookups!$N$2-LEN(VLOOKUP(A864,SOURCE!B:S,15,0))),"")&amp;
TEXT(A864,"???0")&amp;IF(VLOOKUP(A864,SOURCE!B:S,16,0)="","","   "&amp;VLOOKUP(A864,SOURCE!B:S,16,0)
))))
)</f>
        <v>#define ITM_POUND                    840</v>
      </c>
    </row>
    <row r="865" spans="1:4">
      <c r="A865">
        <f t="shared" si="16"/>
        <v>841</v>
      </c>
      <c r="B865" t="str">
        <f>VLOOKUP(A865,SOURCE!B:S,15,0)</f>
        <v>ITM_YEN</v>
      </c>
      <c r="C865">
        <f>IF(
ISNUMBER(INDEX(SOURCE!B:B,MATCH(A865,SOURCE!B:B,0)+1)),
  VALUE(INDEX(SOURCE!B:B,MATCH(A865,SOURCE!B:B,0)+1)),
  "")</f>
        <v>842</v>
      </c>
      <c r="D865" s="5" t="str">
        <f>IF(A865&lt;&gt;INT(A865),B865,
IF(A865&lt;0,VLOOKUP(A865,lookups!A$1:B$25,2,0),
IF(ISNA(B865),"",
IF(OR(ISBLANK(A865),ISNA(B865),B865=0),
"",
"#define "&amp;
VLOOKUP(A865,SOURCE!B:S,15,0)&amp;IF(lookups!$N$2-LEN(VLOOKUP(A865,SOURCE!B:S,15,0))&gt;=0,REPT(" ",lookups!$N$2-LEN(VLOOKUP(A865,SOURCE!B:S,15,0))),"")&amp;
TEXT(A865,"???0")&amp;IF(VLOOKUP(A865,SOURCE!B:S,16,0)="","","   "&amp;VLOOKUP(A865,SOURCE!B:S,16,0)
))))
)</f>
        <v>#define ITM_YEN                      841</v>
      </c>
    </row>
    <row r="866" spans="1:4">
      <c r="A866">
        <f t="shared" si="16"/>
        <v>842</v>
      </c>
      <c r="B866" t="str">
        <f>VLOOKUP(A866,SOURCE!B:S,15,0)</f>
        <v>ITM_SECTION</v>
      </c>
      <c r="C866">
        <f>IF(
ISNUMBER(INDEX(SOURCE!B:B,MATCH(A866,SOURCE!B:B,0)+1)),
  VALUE(INDEX(SOURCE!B:B,MATCH(A866,SOURCE!B:B,0)+1)),
  "")</f>
        <v>843</v>
      </c>
      <c r="D866" s="5" t="str">
        <f>IF(A866&lt;&gt;INT(A866),B866,
IF(A866&lt;0,VLOOKUP(A866,lookups!A$1:B$25,2,0),
IF(ISNA(B866),"",
IF(OR(ISBLANK(A866),ISNA(B866),B866=0),
"",
"#define "&amp;
VLOOKUP(A866,SOURCE!B:S,15,0)&amp;IF(lookups!$N$2-LEN(VLOOKUP(A866,SOURCE!B:S,15,0))&gt;=0,REPT(" ",lookups!$N$2-LEN(VLOOKUP(A866,SOURCE!B:S,15,0))),"")&amp;
TEXT(A866,"???0")&amp;IF(VLOOKUP(A866,SOURCE!B:S,16,0)="","","   "&amp;VLOOKUP(A866,SOURCE!B:S,16,0)
))))
)</f>
        <v>#define ITM_SECTION                  842</v>
      </c>
    </row>
    <row r="867" spans="1:4">
      <c r="A867">
        <f t="shared" si="16"/>
        <v>843</v>
      </c>
      <c r="B867" t="str">
        <f>VLOOKUP(A867,SOURCE!B:S,15,0)</f>
        <v>ITM_OVERFLOW_CARRY</v>
      </c>
      <c r="C867">
        <f>IF(
ISNUMBER(INDEX(SOURCE!B:B,MATCH(A867,SOURCE!B:B,0)+1)),
  VALUE(INDEX(SOURCE!B:B,MATCH(A867,SOURCE!B:B,0)+1)),
  "")</f>
        <v>844</v>
      </c>
      <c r="D867" s="5" t="str">
        <f>IF(A867&lt;&gt;INT(A867),B867,
IF(A867&lt;0,VLOOKUP(A867,lookups!A$1:B$25,2,0),
IF(ISNA(B867),"",
IF(OR(ISBLANK(A867),ISNA(B867),B867=0),
"",
"#define "&amp;
VLOOKUP(A867,SOURCE!B:S,15,0)&amp;IF(lookups!$N$2-LEN(VLOOKUP(A867,SOURCE!B:S,15,0))&gt;=0,REPT(" ",lookups!$N$2-LEN(VLOOKUP(A867,SOURCE!B:S,15,0))),"")&amp;
TEXT(A867,"???0")&amp;IF(VLOOKUP(A867,SOURCE!B:S,16,0)="","","   "&amp;VLOOKUP(A867,SOURCE!B:S,16,0)
))))
)</f>
        <v>#define ITM_OVERFLOW_CARRY           843</v>
      </c>
    </row>
    <row r="868" spans="1:4">
      <c r="A868">
        <f t="shared" si="16"/>
        <v>844</v>
      </c>
      <c r="B868" t="str">
        <f>VLOOKUP(A868,SOURCE!B:S,15,0)</f>
        <v>ITM_LEFT_DOUBLE_ANGLE</v>
      </c>
      <c r="C868">
        <f>IF(
ISNUMBER(INDEX(SOURCE!B:B,MATCH(A868,SOURCE!B:B,0)+1)),
  VALUE(INDEX(SOURCE!B:B,MATCH(A868,SOURCE!B:B,0)+1)),
  "")</f>
        <v>845</v>
      </c>
      <c r="D868" s="5" t="str">
        <f>IF(A868&lt;&gt;INT(A868),B868,
IF(A868&lt;0,VLOOKUP(A868,lookups!A$1:B$25,2,0),
IF(ISNA(B868),"",
IF(OR(ISBLANK(A868),ISNA(B868),B868=0),
"",
"#define "&amp;
VLOOKUP(A868,SOURCE!B:S,15,0)&amp;IF(lookups!$N$2-LEN(VLOOKUP(A868,SOURCE!B:S,15,0))&gt;=0,REPT(" ",lookups!$N$2-LEN(VLOOKUP(A868,SOURCE!B:S,15,0))),"")&amp;
TEXT(A868,"???0")&amp;IF(VLOOKUP(A868,SOURCE!B:S,16,0)="","","   "&amp;VLOOKUP(A868,SOURCE!B:S,16,0)
))))
)</f>
        <v>#define ITM_LEFT_DOUBLE_ANGLE        844</v>
      </c>
    </row>
    <row r="869" spans="1:4">
      <c r="A869">
        <f t="shared" si="16"/>
        <v>845</v>
      </c>
      <c r="B869" t="str">
        <f>VLOOKUP(A869,SOURCE!B:S,15,0)</f>
        <v>ITM_NOT</v>
      </c>
      <c r="C869">
        <f>IF(
ISNUMBER(INDEX(SOURCE!B:B,MATCH(A869,SOURCE!B:B,0)+1)),
  VALUE(INDEX(SOURCE!B:B,MATCH(A869,SOURCE!B:B,0)+1)),
  "")</f>
        <v>846</v>
      </c>
      <c r="D869" s="5" t="str">
        <f>IF(A869&lt;&gt;INT(A869),B869,
IF(A869&lt;0,VLOOKUP(A869,lookups!A$1:B$25,2,0),
IF(ISNA(B869),"",
IF(OR(ISBLANK(A869),ISNA(B869),B869=0),
"",
"#define "&amp;
VLOOKUP(A869,SOURCE!B:S,15,0)&amp;IF(lookups!$N$2-LEN(VLOOKUP(A869,SOURCE!B:S,15,0))&gt;=0,REPT(" ",lookups!$N$2-LEN(VLOOKUP(A869,SOURCE!B:S,15,0))),"")&amp;
TEXT(A869,"???0")&amp;IF(VLOOKUP(A869,SOURCE!B:S,16,0)="","","   "&amp;VLOOKUP(A869,SOURCE!B:S,16,0)
))))
)</f>
        <v>#define ITM_NOT                      845</v>
      </c>
    </row>
    <row r="870" spans="1:4">
      <c r="A870">
        <f t="shared" si="16"/>
        <v>846</v>
      </c>
      <c r="B870" t="str">
        <f>VLOOKUP(A870,SOURCE!B:S,15,0)</f>
        <v>ITM_DEGREE</v>
      </c>
      <c r="C870">
        <f>IF(
ISNUMBER(INDEX(SOURCE!B:B,MATCH(A870,SOURCE!B:B,0)+1)),
  VALUE(INDEX(SOURCE!B:B,MATCH(A870,SOURCE!B:B,0)+1)),
  "")</f>
        <v>847</v>
      </c>
      <c r="D870" s="5" t="str">
        <f>IF(A870&lt;&gt;INT(A870),B870,
IF(A870&lt;0,VLOOKUP(A870,lookups!A$1:B$25,2,0),
IF(ISNA(B870),"",
IF(OR(ISBLANK(A870),ISNA(B870),B870=0),
"",
"#define "&amp;
VLOOKUP(A870,SOURCE!B:S,15,0)&amp;IF(lookups!$N$2-LEN(VLOOKUP(A870,SOURCE!B:S,15,0))&gt;=0,REPT(" ",lookups!$N$2-LEN(VLOOKUP(A870,SOURCE!B:S,15,0))),"")&amp;
TEXT(A870,"???0")&amp;IF(VLOOKUP(A870,SOURCE!B:S,16,0)="","","   "&amp;VLOOKUP(A870,SOURCE!B:S,16,0)
))))
)</f>
        <v>#define ITM_DEGREE                   846</v>
      </c>
    </row>
    <row r="871" spans="1:4">
      <c r="A871">
        <f t="shared" si="16"/>
        <v>847</v>
      </c>
      <c r="B871" t="str">
        <f>VLOOKUP(A871,SOURCE!B:S,15,0)</f>
        <v>ITM_PLUS_MINUS</v>
      </c>
      <c r="C871">
        <f>IF(
ISNUMBER(INDEX(SOURCE!B:B,MATCH(A871,SOURCE!B:B,0)+1)),
  VALUE(INDEX(SOURCE!B:B,MATCH(A871,SOURCE!B:B,0)+1)),
  "")</f>
        <v>848</v>
      </c>
      <c r="D871" s="5" t="str">
        <f>IF(A871&lt;&gt;INT(A871),B871,
IF(A871&lt;0,VLOOKUP(A871,lookups!A$1:B$25,2,0),
IF(ISNA(B871),"",
IF(OR(ISBLANK(A871),ISNA(B871),B871=0),
"",
"#define "&amp;
VLOOKUP(A871,SOURCE!B:S,15,0)&amp;IF(lookups!$N$2-LEN(VLOOKUP(A871,SOURCE!B:S,15,0))&gt;=0,REPT(" ",lookups!$N$2-LEN(VLOOKUP(A871,SOURCE!B:S,15,0))),"")&amp;
TEXT(A871,"???0")&amp;IF(VLOOKUP(A871,SOURCE!B:S,16,0)="","","   "&amp;VLOOKUP(A871,SOURCE!B:S,16,0)
))))
)</f>
        <v>#define ITM_PLUS_MINUS               847</v>
      </c>
    </row>
    <row r="872" spans="1:4">
      <c r="A872">
        <f t="shared" si="16"/>
        <v>848</v>
      </c>
      <c r="B872" t="str">
        <f>VLOOKUP(A872,SOURCE!B:S,15,0)</f>
        <v>ITM_MICRO</v>
      </c>
      <c r="C872">
        <f>IF(
ISNUMBER(INDEX(SOURCE!B:B,MATCH(A872,SOURCE!B:B,0)+1)),
  VALUE(INDEX(SOURCE!B:B,MATCH(A872,SOURCE!B:B,0)+1)),
  "")</f>
        <v>849</v>
      </c>
      <c r="D872" s="5" t="str">
        <f>IF(A872&lt;&gt;INT(A872),B872,
IF(A872&lt;0,VLOOKUP(A872,lookups!A$1:B$25,2,0),
IF(ISNA(B872),"",
IF(OR(ISBLANK(A872),ISNA(B872),B872=0),
"",
"#define "&amp;
VLOOKUP(A872,SOURCE!B:S,15,0)&amp;IF(lookups!$N$2-LEN(VLOOKUP(A872,SOURCE!B:S,15,0))&gt;=0,REPT(" ",lookups!$N$2-LEN(VLOOKUP(A872,SOURCE!B:S,15,0))),"")&amp;
TEXT(A872,"???0")&amp;IF(VLOOKUP(A872,SOURCE!B:S,16,0)="","","   "&amp;VLOOKUP(A872,SOURCE!B:S,16,0)
))))
)</f>
        <v>#define ITM_MICRO                    848</v>
      </c>
    </row>
    <row r="873" spans="1:4">
      <c r="A873">
        <f t="shared" si="16"/>
        <v>849</v>
      </c>
      <c r="B873" t="str">
        <f>VLOOKUP(A873,SOURCE!B:S,15,0)</f>
        <v>ITM_DOT</v>
      </c>
      <c r="C873">
        <f>IF(
ISNUMBER(INDEX(SOURCE!B:B,MATCH(A873,SOURCE!B:B,0)+1)),
  VALUE(INDEX(SOURCE!B:B,MATCH(A873,SOURCE!B:B,0)+1)),
  "")</f>
        <v>850</v>
      </c>
      <c r="D873" s="5" t="str">
        <f>IF(A873&lt;&gt;INT(A873),B873,
IF(A873&lt;0,VLOOKUP(A873,lookups!A$1:B$25,2,0),
IF(ISNA(B873),"",
IF(OR(ISBLANK(A873),ISNA(B873),B873=0),
"",
"#define "&amp;
VLOOKUP(A873,SOURCE!B:S,15,0)&amp;IF(lookups!$N$2-LEN(VLOOKUP(A873,SOURCE!B:S,15,0))&gt;=0,REPT(" ",lookups!$N$2-LEN(VLOOKUP(A873,SOURCE!B:S,15,0))),"")&amp;
TEXT(A873,"???0")&amp;IF(VLOOKUP(A873,SOURCE!B:S,16,0)="","","   "&amp;VLOOKUP(A873,SOURCE!B:S,16,0)
))))
)</f>
        <v>#define ITM_DOT                      849</v>
      </c>
    </row>
    <row r="874" spans="1:4">
      <c r="A874">
        <f t="shared" si="16"/>
        <v>850</v>
      </c>
      <c r="B874" t="str">
        <f>VLOOKUP(A874,SOURCE!B:S,15,0)</f>
        <v>ITM_RIGHT_DOUBLE_ANGLE</v>
      </c>
      <c r="C874">
        <f>IF(
ISNUMBER(INDEX(SOURCE!B:B,MATCH(A874,SOURCE!B:B,0)+1)),
  VALUE(INDEX(SOURCE!B:B,MATCH(A874,SOURCE!B:B,0)+1)),
  "")</f>
        <v>851</v>
      </c>
      <c r="D874" s="5" t="str">
        <f>IF(A874&lt;&gt;INT(A874),B874,
IF(A874&lt;0,VLOOKUP(A874,lookups!A$1:B$25,2,0),
IF(ISNA(B874),"",
IF(OR(ISBLANK(A874),ISNA(B874),B874=0),
"",
"#define "&amp;
VLOOKUP(A874,SOURCE!B:S,15,0)&amp;IF(lookups!$N$2-LEN(VLOOKUP(A874,SOURCE!B:S,15,0))&gt;=0,REPT(" ",lookups!$N$2-LEN(VLOOKUP(A874,SOURCE!B:S,15,0))),"")&amp;
TEXT(A874,"???0")&amp;IF(VLOOKUP(A874,SOURCE!B:S,16,0)="","","   "&amp;VLOOKUP(A874,SOURCE!B:S,16,0)
))))
)</f>
        <v>#define ITM_RIGHT_DOUBLE_ANGLE       850</v>
      </c>
    </row>
    <row r="875" spans="1:4">
      <c r="A875">
        <f t="shared" si="16"/>
        <v>851</v>
      </c>
      <c r="B875" t="str">
        <f>VLOOKUP(A875,SOURCE!B:S,15,0)</f>
        <v>ITM_ONE_HALF</v>
      </c>
      <c r="C875">
        <f>IF(
ISNUMBER(INDEX(SOURCE!B:B,MATCH(A875,SOURCE!B:B,0)+1)),
  VALUE(INDEX(SOURCE!B:B,MATCH(A875,SOURCE!B:B,0)+1)),
  "")</f>
        <v>852</v>
      </c>
      <c r="D875" s="5" t="str">
        <f>IF(A875&lt;&gt;INT(A875),B875,
IF(A875&lt;0,VLOOKUP(A875,lookups!A$1:B$25,2,0),
IF(ISNA(B875),"",
IF(OR(ISBLANK(A875),ISNA(B875),B875=0),
"",
"#define "&amp;
VLOOKUP(A875,SOURCE!B:S,15,0)&amp;IF(lookups!$N$2-LEN(VLOOKUP(A875,SOURCE!B:S,15,0))&gt;=0,REPT(" ",lookups!$N$2-LEN(VLOOKUP(A875,SOURCE!B:S,15,0))),"")&amp;
TEXT(A875,"???0")&amp;IF(VLOOKUP(A875,SOURCE!B:S,16,0)="","","   "&amp;VLOOKUP(A875,SOURCE!B:S,16,0)
))))
)</f>
        <v>#define ITM_ONE_HALF                 851</v>
      </c>
    </row>
    <row r="876" spans="1:4">
      <c r="A876">
        <f t="shared" si="16"/>
        <v>852</v>
      </c>
      <c r="B876" t="str">
        <f>VLOOKUP(A876,SOURCE!B:S,15,0)</f>
        <v>ITM_ONE_QUARTER</v>
      </c>
      <c r="C876">
        <f>IF(
ISNUMBER(INDEX(SOURCE!B:B,MATCH(A876,SOURCE!B:B,0)+1)),
  VALUE(INDEX(SOURCE!B:B,MATCH(A876,SOURCE!B:B,0)+1)),
  "")</f>
        <v>853</v>
      </c>
      <c r="D876" s="5" t="str">
        <f>IF(A876&lt;&gt;INT(A876),B876,
IF(A876&lt;0,VLOOKUP(A876,lookups!A$1:B$25,2,0),
IF(ISNA(B876),"",
IF(OR(ISBLANK(A876),ISNA(B876),B876=0),
"",
"#define "&amp;
VLOOKUP(A876,SOURCE!B:S,15,0)&amp;IF(lookups!$N$2-LEN(VLOOKUP(A876,SOURCE!B:S,15,0))&gt;=0,REPT(" ",lookups!$N$2-LEN(VLOOKUP(A876,SOURCE!B:S,15,0))),"")&amp;
TEXT(A876,"???0")&amp;IF(VLOOKUP(A876,SOURCE!B:S,16,0)="","","   "&amp;VLOOKUP(A876,SOURCE!B:S,16,0)
))))
)</f>
        <v>#define ITM_ONE_QUARTER              852</v>
      </c>
    </row>
    <row r="877" spans="1:4">
      <c r="A877">
        <f t="shared" si="16"/>
        <v>853</v>
      </c>
      <c r="B877" t="str">
        <f>VLOOKUP(A877,SOURCE!B:S,15,0)</f>
        <v>ITM_INVERTED_QUESTION_MARK</v>
      </c>
      <c r="C877">
        <f>IF(
ISNUMBER(INDEX(SOURCE!B:B,MATCH(A877,SOURCE!B:B,0)+1)),
  VALUE(INDEX(SOURCE!B:B,MATCH(A877,SOURCE!B:B,0)+1)),
  "")</f>
        <v>854</v>
      </c>
      <c r="D877" s="5" t="str">
        <f>IF(A877&lt;&gt;INT(A877),B877,
IF(A877&lt;0,VLOOKUP(A877,lookups!A$1:B$25,2,0),
IF(ISNA(B877),"",
IF(OR(ISBLANK(A877),ISNA(B877),B877=0),
"",
"#define "&amp;
VLOOKUP(A877,SOURCE!B:S,15,0)&amp;IF(lookups!$N$2-LEN(VLOOKUP(A877,SOURCE!B:S,15,0))&gt;=0,REPT(" ",lookups!$N$2-LEN(VLOOKUP(A877,SOURCE!B:S,15,0))),"")&amp;
TEXT(A877,"???0")&amp;IF(VLOOKUP(A877,SOURCE!B:S,16,0)="","","   "&amp;VLOOKUP(A877,SOURCE!B:S,16,0)
))))
)</f>
        <v>#define ITM_INVERTED_QUESTION_MARK   853</v>
      </c>
    </row>
    <row r="878" spans="1:4">
      <c r="A878">
        <f t="shared" si="16"/>
        <v>854</v>
      </c>
      <c r="B878" t="str">
        <f>VLOOKUP(A878,SOURCE!B:S,15,0)</f>
        <v>ITM_ETH</v>
      </c>
      <c r="C878">
        <f>IF(
ISNUMBER(INDEX(SOURCE!B:B,MATCH(A878,SOURCE!B:B,0)+1)),
  VALUE(INDEX(SOURCE!B:B,MATCH(A878,SOURCE!B:B,0)+1)),
  "")</f>
        <v>855</v>
      </c>
      <c r="D878" s="5" t="str">
        <f>IF(A878&lt;&gt;INT(A878),B878,
IF(A878&lt;0,VLOOKUP(A878,lookups!A$1:B$25,2,0),
IF(ISNA(B878),"",
IF(OR(ISBLANK(A878),ISNA(B878),B878=0),
"",
"#define "&amp;
VLOOKUP(A878,SOURCE!B:S,15,0)&amp;IF(lookups!$N$2-LEN(VLOOKUP(A878,SOURCE!B:S,15,0))&gt;=0,REPT(" ",lookups!$N$2-LEN(VLOOKUP(A878,SOURCE!B:S,15,0))),"")&amp;
TEXT(A878,"???0")&amp;IF(VLOOKUP(A878,SOURCE!B:S,16,0)="","","   "&amp;VLOOKUP(A878,SOURCE!B:S,16,0)
))))
)</f>
        <v>#define ITM_ETH                      854</v>
      </c>
    </row>
    <row r="879" spans="1:4">
      <c r="A879">
        <f t="shared" si="16"/>
        <v>855</v>
      </c>
      <c r="B879" t="str">
        <f>VLOOKUP(A879,SOURCE!B:S,15,0)</f>
        <v>ITM_CROSS</v>
      </c>
      <c r="C879">
        <f>IF(
ISNUMBER(INDEX(SOURCE!B:B,MATCH(A879,SOURCE!B:B,0)+1)),
  VALUE(INDEX(SOURCE!B:B,MATCH(A879,SOURCE!B:B,0)+1)),
  "")</f>
        <v>856</v>
      </c>
      <c r="D879" s="5" t="str">
        <f>IF(A879&lt;&gt;INT(A879),B879,
IF(A879&lt;0,VLOOKUP(A879,lookups!A$1:B$25,2,0),
IF(ISNA(B879),"",
IF(OR(ISBLANK(A879),ISNA(B879),B879=0),
"",
"#define "&amp;
VLOOKUP(A879,SOURCE!B:S,15,0)&amp;IF(lookups!$N$2-LEN(VLOOKUP(A879,SOURCE!B:S,15,0))&gt;=0,REPT(" ",lookups!$N$2-LEN(VLOOKUP(A879,SOURCE!B:S,15,0))),"")&amp;
TEXT(A879,"???0")&amp;IF(VLOOKUP(A879,SOURCE!B:S,16,0)="","","   "&amp;VLOOKUP(A879,SOURCE!B:S,16,0)
))))
)</f>
        <v>#define ITM_CROSS                    855</v>
      </c>
    </row>
    <row r="880" spans="1:4">
      <c r="A880">
        <f t="shared" si="16"/>
        <v>856</v>
      </c>
      <c r="B880" t="str">
        <f>VLOOKUP(A880,SOURCE!B:S,15,0)</f>
        <v>ITM_eth</v>
      </c>
      <c r="C880">
        <f>IF(
ISNUMBER(INDEX(SOURCE!B:B,MATCH(A880,SOURCE!B:B,0)+1)),
  VALUE(INDEX(SOURCE!B:B,MATCH(A880,SOURCE!B:B,0)+1)),
  "")</f>
        <v>857</v>
      </c>
      <c r="D880" s="5" t="str">
        <f>IF(A880&lt;&gt;INT(A880),B880,
IF(A880&lt;0,VLOOKUP(A880,lookups!A$1:B$25,2,0),
IF(ISNA(B880),"",
IF(OR(ISBLANK(A880),ISNA(B880),B880=0),
"",
"#define "&amp;
VLOOKUP(A880,SOURCE!B:S,15,0)&amp;IF(lookups!$N$2-LEN(VLOOKUP(A880,SOURCE!B:S,15,0))&gt;=0,REPT(" ",lookups!$N$2-LEN(VLOOKUP(A880,SOURCE!B:S,15,0))),"")&amp;
TEXT(A880,"???0")&amp;IF(VLOOKUP(A880,SOURCE!B:S,16,0)="","","   "&amp;VLOOKUP(A880,SOURCE!B:S,16,0)
))))
)</f>
        <v>#define ITM_eth                      856</v>
      </c>
    </row>
    <row r="881" spans="1:4">
      <c r="A881">
        <f t="shared" si="16"/>
        <v>857</v>
      </c>
      <c r="B881" t="str">
        <f>VLOOKUP(A881,SOURCE!B:S,15,0)</f>
        <v>ITM_OBELUS</v>
      </c>
      <c r="C881">
        <f>IF(
ISNUMBER(INDEX(SOURCE!B:B,MATCH(A881,SOURCE!B:B,0)+1)),
  VALUE(INDEX(SOURCE!B:B,MATCH(A881,SOURCE!B:B,0)+1)),
  "")</f>
        <v>858</v>
      </c>
      <c r="D881" s="5" t="str">
        <f>IF(A881&lt;&gt;INT(A881),B881,
IF(A881&lt;0,VLOOKUP(A881,lookups!A$1:B$25,2,0),
IF(ISNA(B881),"",
IF(OR(ISBLANK(A881),ISNA(B881),B881=0),
"",
"#define "&amp;
VLOOKUP(A881,SOURCE!B:S,15,0)&amp;IF(lookups!$N$2-LEN(VLOOKUP(A881,SOURCE!B:S,15,0))&gt;=0,REPT(" ",lookups!$N$2-LEN(VLOOKUP(A881,SOURCE!B:S,15,0))),"")&amp;
TEXT(A881,"???0")&amp;IF(VLOOKUP(A881,SOURCE!B:S,16,0)="","","   "&amp;VLOOKUP(A881,SOURCE!B:S,16,0)
))))
)</f>
        <v>#define ITM_OBELUS                   857</v>
      </c>
    </row>
    <row r="882" spans="1:4">
      <c r="A882">
        <f t="shared" si="16"/>
        <v>858</v>
      </c>
      <c r="B882" t="str">
        <f>VLOOKUP(A882,SOURCE!B:S,15,0)</f>
        <v>ITM_E_DOT</v>
      </c>
      <c r="C882">
        <f>IF(
ISNUMBER(INDEX(SOURCE!B:B,MATCH(A882,SOURCE!B:B,0)+1)),
  VALUE(INDEX(SOURCE!B:B,MATCH(A882,SOURCE!B:B,0)+1)),
  "")</f>
        <v>859</v>
      </c>
      <c r="D882" s="5" t="str">
        <f>IF(A882&lt;&gt;INT(A882),B882,
IF(A882&lt;0,VLOOKUP(A882,lookups!A$1:B$25,2,0),
IF(ISNA(B882),"",
IF(OR(ISBLANK(A882),ISNA(B882),B882=0),
"",
"#define "&amp;
VLOOKUP(A882,SOURCE!B:S,15,0)&amp;IF(lookups!$N$2-LEN(VLOOKUP(A882,SOURCE!B:S,15,0))&gt;=0,REPT(" ",lookups!$N$2-LEN(VLOOKUP(A882,SOURCE!B:S,15,0))),"")&amp;
TEXT(A882,"???0")&amp;IF(VLOOKUP(A882,SOURCE!B:S,16,0)="","","   "&amp;VLOOKUP(A882,SOURCE!B:S,16,0)
))))
)</f>
        <v>#define ITM_E_DOT                    858</v>
      </c>
    </row>
    <row r="883" spans="1:4">
      <c r="A883">
        <f t="shared" si="16"/>
        <v>859</v>
      </c>
      <c r="B883" t="str">
        <f>VLOOKUP(A883,SOURCE!B:S,15,0)</f>
        <v>ITM_e_DOT</v>
      </c>
      <c r="C883">
        <f>IF(
ISNUMBER(INDEX(SOURCE!B:B,MATCH(A883,SOURCE!B:B,0)+1)),
  VALUE(INDEX(SOURCE!B:B,MATCH(A883,SOURCE!B:B,0)+1)),
  "")</f>
        <v>860</v>
      </c>
      <c r="D883" s="5" t="str">
        <f>IF(A883&lt;&gt;INT(A883),B883,
IF(A883&lt;0,VLOOKUP(A883,lookups!A$1:B$25,2,0),
IF(ISNA(B883),"",
IF(OR(ISBLANK(A883),ISNA(B883),B883=0),
"",
"#define "&amp;
VLOOKUP(A883,SOURCE!B:S,15,0)&amp;IF(lookups!$N$2-LEN(VLOOKUP(A883,SOURCE!B:S,15,0))&gt;=0,REPT(" ",lookups!$N$2-LEN(VLOOKUP(A883,SOURCE!B:S,15,0))),"")&amp;
TEXT(A883,"???0")&amp;IF(VLOOKUP(A883,SOURCE!B:S,16,0)="","","   "&amp;VLOOKUP(A883,SOURCE!B:S,16,0)
))))
)</f>
        <v>#define ITM_e_DOT                    859</v>
      </c>
    </row>
    <row r="884" spans="1:4">
      <c r="A884">
        <f t="shared" si="16"/>
        <v>860</v>
      </c>
      <c r="B884" t="str">
        <f>VLOOKUP(A884,SOURCE!B:S,15,0)</f>
        <v>ITM_E_CARON</v>
      </c>
      <c r="C884">
        <f>IF(
ISNUMBER(INDEX(SOURCE!B:B,MATCH(A884,SOURCE!B:B,0)+1)),
  VALUE(INDEX(SOURCE!B:B,MATCH(A884,SOURCE!B:B,0)+1)),
  "")</f>
        <v>861</v>
      </c>
      <c r="D884" s="5" t="str">
        <f>IF(A884&lt;&gt;INT(A884),B884,
IF(A884&lt;0,VLOOKUP(A884,lookups!A$1:B$25,2,0),
IF(ISNA(B884),"",
IF(OR(ISBLANK(A884),ISNA(B884),B884=0),
"",
"#define "&amp;
VLOOKUP(A884,SOURCE!B:S,15,0)&amp;IF(lookups!$N$2-LEN(VLOOKUP(A884,SOURCE!B:S,15,0))&gt;=0,REPT(" ",lookups!$N$2-LEN(VLOOKUP(A884,SOURCE!B:S,15,0))),"")&amp;
TEXT(A884,"???0")&amp;IF(VLOOKUP(A884,SOURCE!B:S,16,0)="","","   "&amp;VLOOKUP(A884,SOURCE!B:S,16,0)
))))
)</f>
        <v>#define ITM_E_CARON                  860</v>
      </c>
    </row>
    <row r="885" spans="1:4">
      <c r="A885">
        <f t="shared" si="16"/>
        <v>861</v>
      </c>
      <c r="B885" t="str">
        <f>VLOOKUP(A885,SOURCE!B:S,15,0)</f>
        <v>ITM_e_CARON</v>
      </c>
      <c r="C885">
        <f>IF(
ISNUMBER(INDEX(SOURCE!B:B,MATCH(A885,SOURCE!B:B,0)+1)),
  VALUE(INDEX(SOURCE!B:B,MATCH(A885,SOURCE!B:B,0)+1)),
  "")</f>
        <v>862</v>
      </c>
      <c r="D885" s="5" t="str">
        <f>IF(A885&lt;&gt;INT(A885),B885,
IF(A885&lt;0,VLOOKUP(A885,lookups!A$1:B$25,2,0),
IF(ISNA(B885),"",
IF(OR(ISBLANK(A885),ISNA(B885),B885=0),
"",
"#define "&amp;
VLOOKUP(A885,SOURCE!B:S,15,0)&amp;IF(lookups!$N$2-LEN(VLOOKUP(A885,SOURCE!B:S,15,0))&gt;=0,REPT(" ",lookups!$N$2-LEN(VLOOKUP(A885,SOURCE!B:S,15,0))),"")&amp;
TEXT(A885,"???0")&amp;IF(VLOOKUP(A885,SOURCE!B:S,16,0)="","","   "&amp;VLOOKUP(A885,SOURCE!B:S,16,0)
))))
)</f>
        <v>#define ITM_e_CARON                  861</v>
      </c>
    </row>
    <row r="886" spans="1:4">
      <c r="A886">
        <f t="shared" si="16"/>
        <v>862</v>
      </c>
      <c r="B886" t="str">
        <f>VLOOKUP(A886,SOURCE!B:S,15,0)</f>
        <v>ITM_R_ACUTE</v>
      </c>
      <c r="C886">
        <f>IF(
ISNUMBER(INDEX(SOURCE!B:B,MATCH(A886,SOURCE!B:B,0)+1)),
  VALUE(INDEX(SOURCE!B:B,MATCH(A886,SOURCE!B:B,0)+1)),
  "")</f>
        <v>863</v>
      </c>
      <c r="D886" s="5" t="str">
        <f>IF(A886&lt;&gt;INT(A886),B886,
IF(A886&lt;0,VLOOKUP(A886,lookups!A$1:B$25,2,0),
IF(ISNA(B886),"",
IF(OR(ISBLANK(A886),ISNA(B886),B886=0),
"",
"#define "&amp;
VLOOKUP(A886,SOURCE!B:S,15,0)&amp;IF(lookups!$N$2-LEN(VLOOKUP(A886,SOURCE!B:S,15,0))&gt;=0,REPT(" ",lookups!$N$2-LEN(VLOOKUP(A886,SOURCE!B:S,15,0))),"")&amp;
TEXT(A886,"???0")&amp;IF(VLOOKUP(A886,SOURCE!B:S,16,0)="","","   "&amp;VLOOKUP(A886,SOURCE!B:S,16,0)
))))
)</f>
        <v>#define ITM_R_ACUTE                  862</v>
      </c>
    </row>
    <row r="887" spans="1:4">
      <c r="A887">
        <f t="shared" si="16"/>
        <v>863</v>
      </c>
      <c r="B887" t="str">
        <f>VLOOKUP(A887,SOURCE!B:S,15,0)</f>
        <v>ITM_R_CARON</v>
      </c>
      <c r="C887">
        <f>IF(
ISNUMBER(INDEX(SOURCE!B:B,MATCH(A887,SOURCE!B:B,0)+1)),
  VALUE(INDEX(SOURCE!B:B,MATCH(A887,SOURCE!B:B,0)+1)),
  "")</f>
        <v>864</v>
      </c>
      <c r="D887" s="5" t="str">
        <f>IF(A887&lt;&gt;INT(A887),B887,
IF(A887&lt;0,VLOOKUP(A887,lookups!A$1:B$25,2,0),
IF(ISNA(B887),"",
IF(OR(ISBLANK(A887),ISNA(B887),B887=0),
"",
"#define "&amp;
VLOOKUP(A887,SOURCE!B:S,15,0)&amp;IF(lookups!$N$2-LEN(VLOOKUP(A887,SOURCE!B:S,15,0))&gt;=0,REPT(" ",lookups!$N$2-LEN(VLOOKUP(A887,SOURCE!B:S,15,0))),"")&amp;
TEXT(A887,"???0")&amp;IF(VLOOKUP(A887,SOURCE!B:S,16,0)="","","   "&amp;VLOOKUP(A887,SOURCE!B:S,16,0)
))))
)</f>
        <v>#define ITM_R_CARON                  863</v>
      </c>
    </row>
    <row r="888" spans="1:4">
      <c r="A888">
        <f t="shared" si="16"/>
        <v>864</v>
      </c>
      <c r="B888" t="str">
        <f>VLOOKUP(A888,SOURCE!B:S,15,0)</f>
        <v>ITM_U_OGONEK</v>
      </c>
      <c r="C888">
        <f>IF(
ISNUMBER(INDEX(SOURCE!B:B,MATCH(A888,SOURCE!B:B,0)+1)),
  VALUE(INDEX(SOURCE!B:B,MATCH(A888,SOURCE!B:B,0)+1)),
  "")</f>
        <v>865</v>
      </c>
      <c r="D888" s="5" t="str">
        <f>IF(A888&lt;&gt;INT(A888),B888,
IF(A888&lt;0,VLOOKUP(A888,lookups!A$1:B$25,2,0),
IF(ISNA(B888),"",
IF(OR(ISBLANK(A888),ISNA(B888),B888=0),
"",
"#define "&amp;
VLOOKUP(A888,SOURCE!B:S,15,0)&amp;IF(lookups!$N$2-LEN(VLOOKUP(A888,SOURCE!B:S,15,0))&gt;=0,REPT(" ",lookups!$N$2-LEN(VLOOKUP(A888,SOURCE!B:S,15,0))),"")&amp;
TEXT(A888,"???0")&amp;IF(VLOOKUP(A888,SOURCE!B:S,16,0)="","","   "&amp;VLOOKUP(A888,SOURCE!B:S,16,0)
))))
)</f>
        <v>#define ITM_U_OGONEK                 864</v>
      </c>
    </row>
    <row r="889" spans="1:4">
      <c r="A889">
        <f t="shared" si="16"/>
        <v>865</v>
      </c>
      <c r="B889" t="str">
        <f>VLOOKUP(A889,SOURCE!B:S,15,0)</f>
        <v>ITM_u_OGONEK</v>
      </c>
      <c r="C889">
        <f>IF(
ISNUMBER(INDEX(SOURCE!B:B,MATCH(A889,SOURCE!B:B,0)+1)),
  VALUE(INDEX(SOURCE!B:B,MATCH(A889,SOURCE!B:B,0)+1)),
  "")</f>
        <v>866</v>
      </c>
      <c r="D889" s="5" t="str">
        <f>IF(A889&lt;&gt;INT(A889),B889,
IF(A889&lt;0,VLOOKUP(A889,lookups!A$1:B$25,2,0),
IF(ISNA(B889),"",
IF(OR(ISBLANK(A889),ISNA(B889),B889=0),
"",
"#define "&amp;
VLOOKUP(A889,SOURCE!B:S,15,0)&amp;IF(lookups!$N$2-LEN(VLOOKUP(A889,SOURCE!B:S,15,0))&gt;=0,REPT(" ",lookups!$N$2-LEN(VLOOKUP(A889,SOURCE!B:S,15,0))),"")&amp;
TEXT(A889,"???0")&amp;IF(VLOOKUP(A889,SOURCE!B:S,16,0)="","","   "&amp;VLOOKUP(A889,SOURCE!B:S,16,0)
))))
)</f>
        <v>#define ITM_u_OGONEK                 865</v>
      </c>
    </row>
    <row r="890" spans="1:4">
      <c r="A890">
        <f t="shared" si="16"/>
        <v>866</v>
      </c>
      <c r="B890" t="str">
        <f>VLOOKUP(A890,SOURCE!B:S,15,0)</f>
        <v>ITM_y_UNDER_ROOT</v>
      </c>
      <c r="C890">
        <f>IF(
ISNUMBER(INDEX(SOURCE!B:B,MATCH(A890,SOURCE!B:B,0)+1)),
  VALUE(INDEX(SOURCE!B:B,MATCH(A890,SOURCE!B:B,0)+1)),
  "")</f>
        <v>867</v>
      </c>
      <c r="D890" s="5" t="str">
        <f>IF(A890&lt;&gt;INT(A890),B890,
IF(A890&lt;0,VLOOKUP(A890,lookups!A$1:B$25,2,0),
IF(ISNA(B890),"",
IF(OR(ISBLANK(A890),ISNA(B890),B890=0),
"",
"#define "&amp;
VLOOKUP(A890,SOURCE!B:S,15,0)&amp;IF(lookups!$N$2-LEN(VLOOKUP(A890,SOURCE!B:S,15,0))&gt;=0,REPT(" ",lookups!$N$2-LEN(VLOOKUP(A890,SOURCE!B:S,15,0))),"")&amp;
TEXT(A890,"???0")&amp;IF(VLOOKUP(A890,SOURCE!B:S,16,0)="","","   "&amp;VLOOKUP(A890,SOURCE!B:S,16,0)
))))
)</f>
        <v>#define ITM_y_UNDER_ROOT             866</v>
      </c>
    </row>
    <row r="891" spans="1:4">
      <c r="A891">
        <f t="shared" si="16"/>
        <v>867</v>
      </c>
      <c r="B891" t="str">
        <f>VLOOKUP(A891,SOURCE!B:S,15,0)</f>
        <v>ITM_x_UNDER_ROOT</v>
      </c>
      <c r="C891">
        <f>IF(
ISNUMBER(INDEX(SOURCE!B:B,MATCH(A891,SOURCE!B:B,0)+1)),
  VALUE(INDEX(SOURCE!B:B,MATCH(A891,SOURCE!B:B,0)+1)),
  "")</f>
        <v>868</v>
      </c>
      <c r="D891" s="5" t="str">
        <f>IF(A891&lt;&gt;INT(A891),B891,
IF(A891&lt;0,VLOOKUP(A891,lookups!A$1:B$25,2,0),
IF(ISNA(B891),"",
IF(OR(ISBLANK(A891),ISNA(B891),B891=0),
"",
"#define "&amp;
VLOOKUP(A891,SOURCE!B:S,15,0)&amp;IF(lookups!$N$2-LEN(VLOOKUP(A891,SOURCE!B:S,15,0))&gt;=0,REPT(" ",lookups!$N$2-LEN(VLOOKUP(A891,SOURCE!B:S,15,0))),"")&amp;
TEXT(A891,"???0")&amp;IF(VLOOKUP(A891,SOURCE!B:S,16,0)="","","   "&amp;VLOOKUP(A891,SOURCE!B:S,16,0)
))))
)</f>
        <v>#define ITM_x_UNDER_ROOT             867</v>
      </c>
    </row>
    <row r="892" spans="1:4">
      <c r="A892">
        <f t="shared" si="16"/>
        <v>868</v>
      </c>
      <c r="B892" t="str">
        <f>VLOOKUP(A892,SOURCE!B:S,15,0)</f>
        <v>ITM_SPACE_EM</v>
      </c>
      <c r="C892">
        <f>IF(
ISNUMBER(INDEX(SOURCE!B:B,MATCH(A892,SOURCE!B:B,0)+1)),
  VALUE(INDEX(SOURCE!B:B,MATCH(A892,SOURCE!B:B,0)+1)),
  "")</f>
        <v>869</v>
      </c>
      <c r="D892" s="5" t="str">
        <f>IF(A892&lt;&gt;INT(A892),B892,
IF(A892&lt;0,VLOOKUP(A892,lookups!A$1:B$25,2,0),
IF(ISNA(B892),"",
IF(OR(ISBLANK(A892),ISNA(B892),B892=0),
"",
"#define "&amp;
VLOOKUP(A892,SOURCE!B:S,15,0)&amp;IF(lookups!$N$2-LEN(VLOOKUP(A892,SOURCE!B:S,15,0))&gt;=0,REPT(" ",lookups!$N$2-LEN(VLOOKUP(A892,SOURCE!B:S,15,0))),"")&amp;
TEXT(A892,"???0")&amp;IF(VLOOKUP(A892,SOURCE!B:S,16,0)="","","   "&amp;VLOOKUP(A892,SOURCE!B:S,16,0)
))))
)</f>
        <v>#define ITM_SPACE_EM                 868</v>
      </c>
    </row>
    <row r="893" spans="1:4">
      <c r="A893">
        <f t="shared" si="16"/>
        <v>869</v>
      </c>
      <c r="B893" t="str">
        <f>VLOOKUP(A893,SOURCE!B:S,15,0)</f>
        <v>ITM_SPACE_3_PER_EM</v>
      </c>
      <c r="C893">
        <f>IF(
ISNUMBER(INDEX(SOURCE!B:B,MATCH(A893,SOURCE!B:B,0)+1)),
  VALUE(INDEX(SOURCE!B:B,MATCH(A893,SOURCE!B:B,0)+1)),
  "")</f>
        <v>870</v>
      </c>
      <c r="D893" s="5" t="str">
        <f>IF(A893&lt;&gt;INT(A893),B893,
IF(A893&lt;0,VLOOKUP(A893,lookups!A$1:B$25,2,0),
IF(ISNA(B893),"",
IF(OR(ISBLANK(A893),ISNA(B893),B893=0),
"",
"#define "&amp;
VLOOKUP(A893,SOURCE!B:S,15,0)&amp;IF(lookups!$N$2-LEN(VLOOKUP(A893,SOURCE!B:S,15,0))&gt;=0,REPT(" ",lookups!$N$2-LEN(VLOOKUP(A893,SOURCE!B:S,15,0))),"")&amp;
TEXT(A893,"???0")&amp;IF(VLOOKUP(A893,SOURCE!B:S,16,0)="","","   "&amp;VLOOKUP(A893,SOURCE!B:S,16,0)
))))
)</f>
        <v>#define ITM_SPACE_3_PER_EM           869</v>
      </c>
    </row>
    <row r="894" spans="1:4">
      <c r="A894">
        <f t="shared" si="16"/>
        <v>870</v>
      </c>
      <c r="B894" t="str">
        <f>VLOOKUP(A894,SOURCE!B:S,15,0)</f>
        <v>ITM_SPACE_4_PER_EM</v>
      </c>
      <c r="C894">
        <f>IF(
ISNUMBER(INDEX(SOURCE!B:B,MATCH(A894,SOURCE!B:B,0)+1)),
  VALUE(INDEX(SOURCE!B:B,MATCH(A894,SOURCE!B:B,0)+1)),
  "")</f>
        <v>871</v>
      </c>
      <c r="D894" s="5" t="str">
        <f>IF(A894&lt;&gt;INT(A894),B894,
IF(A894&lt;0,VLOOKUP(A894,lookups!A$1:B$25,2,0),
IF(ISNA(B894),"",
IF(OR(ISBLANK(A894),ISNA(B894),B894=0),
"",
"#define "&amp;
VLOOKUP(A894,SOURCE!B:S,15,0)&amp;IF(lookups!$N$2-LEN(VLOOKUP(A894,SOURCE!B:S,15,0))&gt;=0,REPT(" ",lookups!$N$2-LEN(VLOOKUP(A894,SOURCE!B:S,15,0))),"")&amp;
TEXT(A894,"???0")&amp;IF(VLOOKUP(A894,SOURCE!B:S,16,0)="","","   "&amp;VLOOKUP(A894,SOURCE!B:S,16,0)
))))
)</f>
        <v>#define ITM_SPACE_4_PER_EM           870</v>
      </c>
    </row>
    <row r="895" spans="1:4">
      <c r="A895">
        <f t="shared" si="16"/>
        <v>871</v>
      </c>
      <c r="B895" t="str">
        <f>VLOOKUP(A895,SOURCE!B:S,15,0)</f>
        <v>ITM_SPACE_6_PER_EM</v>
      </c>
      <c r="C895">
        <f>IF(
ISNUMBER(INDEX(SOURCE!B:B,MATCH(A895,SOURCE!B:B,0)+1)),
  VALUE(INDEX(SOURCE!B:B,MATCH(A895,SOURCE!B:B,0)+1)),
  "")</f>
        <v>872</v>
      </c>
      <c r="D895" s="5" t="str">
        <f>IF(A895&lt;&gt;INT(A895),B895,
IF(A895&lt;0,VLOOKUP(A895,lookups!A$1:B$25,2,0),
IF(ISNA(B895),"",
IF(OR(ISBLANK(A895),ISNA(B895),B895=0),
"",
"#define "&amp;
VLOOKUP(A895,SOURCE!B:S,15,0)&amp;IF(lookups!$N$2-LEN(VLOOKUP(A895,SOURCE!B:S,15,0))&gt;=0,REPT(" ",lookups!$N$2-LEN(VLOOKUP(A895,SOURCE!B:S,15,0))),"")&amp;
TEXT(A895,"???0")&amp;IF(VLOOKUP(A895,SOURCE!B:S,16,0)="","","   "&amp;VLOOKUP(A895,SOURCE!B:S,16,0)
))))
)</f>
        <v>#define ITM_SPACE_6_PER_EM           871</v>
      </c>
    </row>
    <row r="896" spans="1:4">
      <c r="A896">
        <f t="shared" si="16"/>
        <v>872</v>
      </c>
      <c r="B896" t="str">
        <f>VLOOKUP(A896,SOURCE!B:S,15,0)</f>
        <v>ITM_SPACE_FIGURE</v>
      </c>
      <c r="C896">
        <f>IF(
ISNUMBER(INDEX(SOURCE!B:B,MATCH(A896,SOURCE!B:B,0)+1)),
  VALUE(INDEX(SOURCE!B:B,MATCH(A896,SOURCE!B:B,0)+1)),
  "")</f>
        <v>873</v>
      </c>
      <c r="D896" s="5" t="str">
        <f>IF(A896&lt;&gt;INT(A896),B896,
IF(A896&lt;0,VLOOKUP(A896,lookups!A$1:B$25,2,0),
IF(ISNA(B896),"",
IF(OR(ISBLANK(A896),ISNA(B896),B896=0),
"",
"#define "&amp;
VLOOKUP(A896,SOURCE!B:S,15,0)&amp;IF(lookups!$N$2-LEN(VLOOKUP(A896,SOURCE!B:S,15,0))&gt;=0,REPT(" ",lookups!$N$2-LEN(VLOOKUP(A896,SOURCE!B:S,15,0))),"")&amp;
TEXT(A896,"???0")&amp;IF(VLOOKUP(A896,SOURCE!B:S,16,0)="","","   "&amp;VLOOKUP(A896,SOURCE!B:S,16,0)
))))
)</f>
        <v>#define ITM_SPACE_FIGURE             872</v>
      </c>
    </row>
    <row r="897" spans="1:4">
      <c r="A897">
        <f t="shared" si="16"/>
        <v>873</v>
      </c>
      <c r="B897" t="str">
        <f>VLOOKUP(A897,SOURCE!B:S,15,0)</f>
        <v>ITM_SPACE_PUNCTUATION</v>
      </c>
      <c r="C897">
        <f>IF(
ISNUMBER(INDEX(SOURCE!B:B,MATCH(A897,SOURCE!B:B,0)+1)),
  VALUE(INDEX(SOURCE!B:B,MATCH(A897,SOURCE!B:B,0)+1)),
  "")</f>
        <v>874</v>
      </c>
      <c r="D897" s="5" t="str">
        <f>IF(A897&lt;&gt;INT(A897),B897,
IF(A897&lt;0,VLOOKUP(A897,lookups!A$1:B$25,2,0),
IF(ISNA(B897),"",
IF(OR(ISBLANK(A897),ISNA(B897),B897=0),
"",
"#define "&amp;
VLOOKUP(A897,SOURCE!B:S,15,0)&amp;IF(lookups!$N$2-LEN(VLOOKUP(A897,SOURCE!B:S,15,0))&gt;=0,REPT(" ",lookups!$N$2-LEN(VLOOKUP(A897,SOURCE!B:S,15,0))),"")&amp;
TEXT(A897,"???0")&amp;IF(VLOOKUP(A897,SOURCE!B:S,16,0)="","","   "&amp;VLOOKUP(A897,SOURCE!B:S,16,0)
))))
)</f>
        <v>#define ITM_SPACE_PUNCTUATION        873</v>
      </c>
    </row>
    <row r="898" spans="1:4">
      <c r="A898">
        <f t="shared" si="16"/>
        <v>874</v>
      </c>
      <c r="B898" t="str">
        <f>VLOOKUP(A898,SOURCE!B:S,15,0)</f>
        <v>ITM_SPACE_HAIR</v>
      </c>
      <c r="C898">
        <f>IF(
ISNUMBER(INDEX(SOURCE!B:B,MATCH(A898,SOURCE!B:B,0)+1)),
  VALUE(INDEX(SOURCE!B:B,MATCH(A898,SOURCE!B:B,0)+1)),
  "")</f>
        <v>875</v>
      </c>
      <c r="D898" s="5" t="str">
        <f>IF(A898&lt;&gt;INT(A898),B898,
IF(A898&lt;0,VLOOKUP(A898,lookups!A$1:B$25,2,0),
IF(ISNA(B898),"",
IF(OR(ISBLANK(A898),ISNA(B898),B898=0),
"",
"#define "&amp;
VLOOKUP(A898,SOURCE!B:S,15,0)&amp;IF(lookups!$N$2-LEN(VLOOKUP(A898,SOURCE!B:S,15,0))&gt;=0,REPT(" ",lookups!$N$2-LEN(VLOOKUP(A898,SOURCE!B:S,15,0))),"")&amp;
TEXT(A898,"???0")&amp;IF(VLOOKUP(A898,SOURCE!B:S,16,0)="","","   "&amp;VLOOKUP(A898,SOURCE!B:S,16,0)
))))
)</f>
        <v>#define ITM_SPACE_HAIR               874</v>
      </c>
    </row>
    <row r="899" spans="1:4">
      <c r="A899">
        <f t="shared" si="16"/>
        <v>875</v>
      </c>
      <c r="B899" t="str">
        <f>VLOOKUP(A899,SOURCE!B:S,15,0)</f>
        <v>ITM_LEFT_SINGLE_QUOTE</v>
      </c>
      <c r="C899">
        <f>IF(
ISNUMBER(INDEX(SOURCE!B:B,MATCH(A899,SOURCE!B:B,0)+1)),
  VALUE(INDEX(SOURCE!B:B,MATCH(A899,SOURCE!B:B,0)+1)),
  "")</f>
        <v>876</v>
      </c>
      <c r="D899" s="5" t="str">
        <f>IF(A899&lt;&gt;INT(A899),B899,
IF(A899&lt;0,VLOOKUP(A899,lookups!A$1:B$25,2,0),
IF(ISNA(B899),"",
IF(OR(ISBLANK(A899),ISNA(B899),B899=0),
"",
"#define "&amp;
VLOOKUP(A899,SOURCE!B:S,15,0)&amp;IF(lookups!$N$2-LEN(VLOOKUP(A899,SOURCE!B:S,15,0))&gt;=0,REPT(" ",lookups!$N$2-LEN(VLOOKUP(A899,SOURCE!B:S,15,0))),"")&amp;
TEXT(A899,"???0")&amp;IF(VLOOKUP(A899,SOURCE!B:S,16,0)="","","   "&amp;VLOOKUP(A899,SOURCE!B:S,16,0)
))))
)</f>
        <v>#define ITM_LEFT_SINGLE_QUOTE        875</v>
      </c>
    </row>
    <row r="900" spans="1:4">
      <c r="A900">
        <f t="shared" si="16"/>
        <v>876</v>
      </c>
      <c r="B900" t="str">
        <f>VLOOKUP(A900,SOURCE!B:S,15,0)</f>
        <v>ITM_RIGHT_SINGLE_QUOTE</v>
      </c>
      <c r="C900">
        <f>IF(
ISNUMBER(INDEX(SOURCE!B:B,MATCH(A900,SOURCE!B:B,0)+1)),
  VALUE(INDEX(SOURCE!B:B,MATCH(A900,SOURCE!B:B,0)+1)),
  "")</f>
        <v>877</v>
      </c>
      <c r="D900" s="5" t="str">
        <f>IF(A900&lt;&gt;INT(A900),B900,
IF(A900&lt;0,VLOOKUP(A900,lookups!A$1:B$25,2,0),
IF(ISNA(B900),"",
IF(OR(ISBLANK(A900),ISNA(B900),B900=0),
"",
"#define "&amp;
VLOOKUP(A900,SOURCE!B:S,15,0)&amp;IF(lookups!$N$2-LEN(VLOOKUP(A900,SOURCE!B:S,15,0))&gt;=0,REPT(" ",lookups!$N$2-LEN(VLOOKUP(A900,SOURCE!B:S,15,0))),"")&amp;
TEXT(A900,"???0")&amp;IF(VLOOKUP(A900,SOURCE!B:S,16,0)="","","   "&amp;VLOOKUP(A900,SOURCE!B:S,16,0)
))))
)</f>
        <v>#define ITM_RIGHT_SINGLE_QUOTE       876</v>
      </c>
    </row>
    <row r="901" spans="1:4">
      <c r="A901">
        <f t="shared" si="16"/>
        <v>877</v>
      </c>
      <c r="B901" t="str">
        <f>VLOOKUP(A901,SOURCE!B:S,15,0)</f>
        <v>ITM_SINGLE_LOW_QUOTE</v>
      </c>
      <c r="C901">
        <f>IF(
ISNUMBER(INDEX(SOURCE!B:B,MATCH(A901,SOURCE!B:B,0)+1)),
  VALUE(INDEX(SOURCE!B:B,MATCH(A901,SOURCE!B:B,0)+1)),
  "")</f>
        <v>878</v>
      </c>
      <c r="D901" s="5" t="str">
        <f>IF(A901&lt;&gt;INT(A901),B901,
IF(A901&lt;0,VLOOKUP(A901,lookups!A$1:B$25,2,0),
IF(ISNA(B901),"",
IF(OR(ISBLANK(A901),ISNA(B901),B901=0),
"",
"#define "&amp;
VLOOKUP(A901,SOURCE!B:S,15,0)&amp;IF(lookups!$N$2-LEN(VLOOKUP(A901,SOURCE!B:S,15,0))&gt;=0,REPT(" ",lookups!$N$2-LEN(VLOOKUP(A901,SOURCE!B:S,15,0))),"")&amp;
TEXT(A901,"???0")&amp;IF(VLOOKUP(A901,SOURCE!B:S,16,0)="","","   "&amp;VLOOKUP(A901,SOURCE!B:S,16,0)
))))
)</f>
        <v>#define ITM_SINGLE_LOW_QUOTE         877</v>
      </c>
    </row>
    <row r="902" spans="1:4">
      <c r="A902">
        <f t="shared" si="16"/>
        <v>878</v>
      </c>
      <c r="B902" t="str">
        <f>VLOOKUP(A902,SOURCE!B:S,15,0)</f>
        <v>ITM_SINGLE_HIGH_QUOTE</v>
      </c>
      <c r="C902">
        <f>IF(
ISNUMBER(INDEX(SOURCE!B:B,MATCH(A902,SOURCE!B:B,0)+1)),
  VALUE(INDEX(SOURCE!B:B,MATCH(A902,SOURCE!B:B,0)+1)),
  "")</f>
        <v>879</v>
      </c>
      <c r="D902" s="5" t="str">
        <f>IF(A902&lt;&gt;INT(A902),B902,
IF(A902&lt;0,VLOOKUP(A902,lookups!A$1:B$25,2,0),
IF(ISNA(B902),"",
IF(OR(ISBLANK(A902),ISNA(B902),B902=0),
"",
"#define "&amp;
VLOOKUP(A902,SOURCE!B:S,15,0)&amp;IF(lookups!$N$2-LEN(VLOOKUP(A902,SOURCE!B:S,15,0))&gt;=0,REPT(" ",lookups!$N$2-LEN(VLOOKUP(A902,SOURCE!B:S,15,0))),"")&amp;
TEXT(A902,"???0")&amp;IF(VLOOKUP(A902,SOURCE!B:S,16,0)="","","   "&amp;VLOOKUP(A902,SOURCE!B:S,16,0)
))))
)</f>
        <v>#define ITM_SINGLE_HIGH_QUOTE        878</v>
      </c>
    </row>
    <row r="903" spans="1:4">
      <c r="A903">
        <f t="shared" si="16"/>
        <v>879</v>
      </c>
      <c r="B903" t="str">
        <f>VLOOKUP(A903,SOURCE!B:S,15,0)</f>
        <v>ITM_LEFT_DOUBLE_QUOTE</v>
      </c>
      <c r="C903">
        <f>IF(
ISNUMBER(INDEX(SOURCE!B:B,MATCH(A903,SOURCE!B:B,0)+1)),
  VALUE(INDEX(SOURCE!B:B,MATCH(A903,SOURCE!B:B,0)+1)),
  "")</f>
        <v>880</v>
      </c>
      <c r="D903" s="5" t="str">
        <f>IF(A903&lt;&gt;INT(A903),B903,
IF(A903&lt;0,VLOOKUP(A903,lookups!A$1:B$25,2,0),
IF(ISNA(B903),"",
IF(OR(ISBLANK(A903),ISNA(B903),B903=0),
"",
"#define "&amp;
VLOOKUP(A903,SOURCE!B:S,15,0)&amp;IF(lookups!$N$2-LEN(VLOOKUP(A903,SOURCE!B:S,15,0))&gt;=0,REPT(" ",lookups!$N$2-LEN(VLOOKUP(A903,SOURCE!B:S,15,0))),"")&amp;
TEXT(A903,"???0")&amp;IF(VLOOKUP(A903,SOURCE!B:S,16,0)="","","   "&amp;VLOOKUP(A903,SOURCE!B:S,16,0)
))))
)</f>
        <v>#define ITM_LEFT_DOUBLE_QUOTE        879</v>
      </c>
    </row>
    <row r="904" spans="1:4">
      <c r="A904">
        <f t="shared" si="16"/>
        <v>880</v>
      </c>
      <c r="B904" t="str">
        <f>VLOOKUP(A904,SOURCE!B:S,15,0)</f>
        <v>ITM_RIGHT_DOUBLE_QUOTE</v>
      </c>
      <c r="C904">
        <f>IF(
ISNUMBER(INDEX(SOURCE!B:B,MATCH(A904,SOURCE!B:B,0)+1)),
  VALUE(INDEX(SOURCE!B:B,MATCH(A904,SOURCE!B:B,0)+1)),
  "")</f>
        <v>881</v>
      </c>
      <c r="D904" s="5" t="str">
        <f>IF(A904&lt;&gt;INT(A904),B904,
IF(A904&lt;0,VLOOKUP(A904,lookups!A$1:B$25,2,0),
IF(ISNA(B904),"",
IF(OR(ISBLANK(A904),ISNA(B904),B904=0),
"",
"#define "&amp;
VLOOKUP(A904,SOURCE!B:S,15,0)&amp;IF(lookups!$N$2-LEN(VLOOKUP(A904,SOURCE!B:S,15,0))&gt;=0,REPT(" ",lookups!$N$2-LEN(VLOOKUP(A904,SOURCE!B:S,15,0))),"")&amp;
TEXT(A904,"???0")&amp;IF(VLOOKUP(A904,SOURCE!B:S,16,0)="","","   "&amp;VLOOKUP(A904,SOURCE!B:S,16,0)
))))
)</f>
        <v>#define ITM_RIGHT_DOUBLE_QUOTE       880</v>
      </c>
    </row>
    <row r="905" spans="1:4">
      <c r="A905">
        <f t="shared" ref="A905:A968" si="17">C904</f>
        <v>881</v>
      </c>
      <c r="B905" t="str">
        <f>VLOOKUP(A905,SOURCE!B:S,15,0)</f>
        <v>ITM_DOUBLE_LOW_QUOTE</v>
      </c>
      <c r="C905">
        <f>IF(
ISNUMBER(INDEX(SOURCE!B:B,MATCH(A905,SOURCE!B:B,0)+1)),
  VALUE(INDEX(SOURCE!B:B,MATCH(A905,SOURCE!B:B,0)+1)),
  "")</f>
        <v>882</v>
      </c>
      <c r="D905" s="5" t="str">
        <f>IF(A905&lt;&gt;INT(A905),B905,
IF(A905&lt;0,VLOOKUP(A905,lookups!A$1:B$25,2,0),
IF(ISNA(B905),"",
IF(OR(ISBLANK(A905),ISNA(B905),B905=0),
"",
"#define "&amp;
VLOOKUP(A905,SOURCE!B:S,15,0)&amp;IF(lookups!$N$2-LEN(VLOOKUP(A905,SOURCE!B:S,15,0))&gt;=0,REPT(" ",lookups!$N$2-LEN(VLOOKUP(A905,SOURCE!B:S,15,0))),"")&amp;
TEXT(A905,"???0")&amp;IF(VLOOKUP(A905,SOURCE!B:S,16,0)="","","   "&amp;VLOOKUP(A905,SOURCE!B:S,16,0)
))))
)</f>
        <v>#define ITM_DOUBLE_LOW_QUOTE         881</v>
      </c>
    </row>
    <row r="906" spans="1:4">
      <c r="A906">
        <f t="shared" si="17"/>
        <v>882</v>
      </c>
      <c r="B906" t="str">
        <f>VLOOKUP(A906,SOURCE!B:S,15,0)</f>
        <v>ITM_DOUBLE_HIGH_QUOTE</v>
      </c>
      <c r="C906">
        <f>IF(
ISNUMBER(INDEX(SOURCE!B:B,MATCH(A906,SOURCE!B:B,0)+1)),
  VALUE(INDEX(SOURCE!B:B,MATCH(A906,SOURCE!B:B,0)+1)),
  "")</f>
        <v>883</v>
      </c>
      <c r="D906" s="5" t="str">
        <f>IF(A906&lt;&gt;INT(A906),B906,
IF(A906&lt;0,VLOOKUP(A906,lookups!A$1:B$25,2,0),
IF(ISNA(B906),"",
IF(OR(ISBLANK(A906),ISNA(B906),B906=0),
"",
"#define "&amp;
VLOOKUP(A906,SOURCE!B:S,15,0)&amp;IF(lookups!$N$2-LEN(VLOOKUP(A906,SOURCE!B:S,15,0))&gt;=0,REPT(" ",lookups!$N$2-LEN(VLOOKUP(A906,SOURCE!B:S,15,0))),"")&amp;
TEXT(A906,"???0")&amp;IF(VLOOKUP(A906,SOURCE!B:S,16,0)="","","   "&amp;VLOOKUP(A906,SOURCE!B:S,16,0)
))))
)</f>
        <v>#define ITM_DOUBLE_HIGH_QUOTE        882</v>
      </c>
    </row>
    <row r="907" spans="1:4">
      <c r="A907">
        <f t="shared" si="17"/>
        <v>883</v>
      </c>
      <c r="B907" t="str">
        <f>VLOOKUP(A907,SOURCE!B:S,15,0)</f>
        <v>ITM_ELLIPSIS</v>
      </c>
      <c r="C907">
        <f>IF(
ISNUMBER(INDEX(SOURCE!B:B,MATCH(A907,SOURCE!B:B,0)+1)),
  VALUE(INDEX(SOURCE!B:B,MATCH(A907,SOURCE!B:B,0)+1)),
  "")</f>
        <v>884</v>
      </c>
      <c r="D907" s="5" t="str">
        <f>IF(A907&lt;&gt;INT(A907),B907,
IF(A907&lt;0,VLOOKUP(A907,lookups!A$1:B$25,2,0),
IF(ISNA(B907),"",
IF(OR(ISBLANK(A907),ISNA(B907),B907=0),
"",
"#define "&amp;
VLOOKUP(A907,SOURCE!B:S,15,0)&amp;IF(lookups!$N$2-LEN(VLOOKUP(A907,SOURCE!B:S,15,0))&gt;=0,REPT(" ",lookups!$N$2-LEN(VLOOKUP(A907,SOURCE!B:S,15,0))),"")&amp;
TEXT(A907,"???0")&amp;IF(VLOOKUP(A907,SOURCE!B:S,16,0)="","","   "&amp;VLOOKUP(A907,SOURCE!B:S,16,0)
))))
)</f>
        <v>#define ITM_ELLIPSIS                 883</v>
      </c>
    </row>
    <row r="908" spans="1:4">
      <c r="A908">
        <f t="shared" si="17"/>
        <v>884</v>
      </c>
      <c r="B908" t="str">
        <f>VLOOKUP(A908,SOURCE!B:S,15,0)</f>
        <v>ITM_BINARY_ONE</v>
      </c>
      <c r="C908">
        <f>IF(
ISNUMBER(INDEX(SOURCE!B:B,MATCH(A908,SOURCE!B:B,0)+1)),
  VALUE(INDEX(SOURCE!B:B,MATCH(A908,SOURCE!B:B,0)+1)),
  "")</f>
        <v>885</v>
      </c>
      <c r="D908" s="5" t="str">
        <f>IF(A908&lt;&gt;INT(A908),B908,
IF(A908&lt;0,VLOOKUP(A908,lookups!A$1:B$25,2,0),
IF(ISNA(B908),"",
IF(OR(ISBLANK(A908),ISNA(B908),B908=0),
"",
"#define "&amp;
VLOOKUP(A908,SOURCE!B:S,15,0)&amp;IF(lookups!$N$2-LEN(VLOOKUP(A908,SOURCE!B:S,15,0))&gt;=0,REPT(" ",lookups!$N$2-LEN(VLOOKUP(A908,SOURCE!B:S,15,0))),"")&amp;
TEXT(A908,"???0")&amp;IF(VLOOKUP(A908,SOURCE!B:S,16,0)="","","   "&amp;VLOOKUP(A908,SOURCE!B:S,16,0)
))))
)</f>
        <v>#define ITM_BINARY_ONE               884</v>
      </c>
    </row>
    <row r="909" spans="1:4">
      <c r="A909">
        <f t="shared" si="17"/>
        <v>885</v>
      </c>
      <c r="B909" t="str">
        <f>VLOOKUP(A909,SOURCE!B:S,15,0)</f>
        <v>ITM_EURO</v>
      </c>
      <c r="C909">
        <f>IF(
ISNUMBER(INDEX(SOURCE!B:B,MATCH(A909,SOURCE!B:B,0)+1)),
  VALUE(INDEX(SOURCE!B:B,MATCH(A909,SOURCE!B:B,0)+1)),
  "")</f>
        <v>886</v>
      </c>
      <c r="D909" s="5" t="str">
        <f>IF(A909&lt;&gt;INT(A909),B909,
IF(A909&lt;0,VLOOKUP(A909,lookups!A$1:B$25,2,0),
IF(ISNA(B909),"",
IF(OR(ISBLANK(A909),ISNA(B909),B909=0),
"",
"#define "&amp;
VLOOKUP(A909,SOURCE!B:S,15,0)&amp;IF(lookups!$N$2-LEN(VLOOKUP(A909,SOURCE!B:S,15,0))&gt;=0,REPT(" ",lookups!$N$2-LEN(VLOOKUP(A909,SOURCE!B:S,15,0))),"")&amp;
TEXT(A909,"???0")&amp;IF(VLOOKUP(A909,SOURCE!B:S,16,0)="","","   "&amp;VLOOKUP(A909,SOURCE!B:S,16,0)
))))
)</f>
        <v>#define ITM_EURO                     885</v>
      </c>
    </row>
    <row r="910" spans="1:4">
      <c r="A910">
        <f t="shared" si="17"/>
        <v>886</v>
      </c>
      <c r="B910" t="str">
        <f>VLOOKUP(A910,SOURCE!B:S,15,0)</f>
        <v>ITM_COMPLEX_C</v>
      </c>
      <c r="C910">
        <f>IF(
ISNUMBER(INDEX(SOURCE!B:B,MATCH(A910,SOURCE!B:B,0)+1)),
  VALUE(INDEX(SOURCE!B:B,MATCH(A910,SOURCE!B:B,0)+1)),
  "")</f>
        <v>887</v>
      </c>
      <c r="D910" s="5" t="str">
        <f>IF(A910&lt;&gt;INT(A910),B910,
IF(A910&lt;0,VLOOKUP(A910,lookups!A$1:B$25,2,0),
IF(ISNA(B910),"",
IF(OR(ISBLANK(A910),ISNA(B910),B910=0),
"",
"#define "&amp;
VLOOKUP(A910,SOURCE!B:S,15,0)&amp;IF(lookups!$N$2-LEN(VLOOKUP(A910,SOURCE!B:S,15,0))&gt;=0,REPT(" ",lookups!$N$2-LEN(VLOOKUP(A910,SOURCE!B:S,15,0))),"")&amp;
TEXT(A910,"???0")&amp;IF(VLOOKUP(A910,SOURCE!B:S,16,0)="","","   "&amp;VLOOKUP(A910,SOURCE!B:S,16,0)
))))
)</f>
        <v>#define ITM_COMPLEX_C                886</v>
      </c>
    </row>
    <row r="911" spans="1:4">
      <c r="A911">
        <f t="shared" si="17"/>
        <v>887</v>
      </c>
      <c r="B911" t="str">
        <f>VLOOKUP(A911,SOURCE!B:S,15,0)</f>
        <v>ITM_PLANCK</v>
      </c>
      <c r="C911">
        <f>IF(
ISNUMBER(INDEX(SOURCE!B:B,MATCH(A911,SOURCE!B:B,0)+1)),
  VALUE(INDEX(SOURCE!B:B,MATCH(A911,SOURCE!B:B,0)+1)),
  "")</f>
        <v>888</v>
      </c>
      <c r="D911" s="5" t="str">
        <f>IF(A911&lt;&gt;INT(A911),B911,
IF(A911&lt;0,VLOOKUP(A911,lookups!A$1:B$25,2,0),
IF(ISNA(B911),"",
IF(OR(ISBLANK(A911),ISNA(B911),B911=0),
"",
"#define "&amp;
VLOOKUP(A911,SOURCE!B:S,15,0)&amp;IF(lookups!$N$2-LEN(VLOOKUP(A911,SOURCE!B:S,15,0))&gt;=0,REPT(" ",lookups!$N$2-LEN(VLOOKUP(A911,SOURCE!B:S,15,0))),"")&amp;
TEXT(A911,"???0")&amp;IF(VLOOKUP(A911,SOURCE!B:S,16,0)="","","   "&amp;VLOOKUP(A911,SOURCE!B:S,16,0)
))))
)</f>
        <v>#define ITM_PLANCK                   887</v>
      </c>
    </row>
    <row r="912" spans="1:4">
      <c r="A912">
        <f t="shared" si="17"/>
        <v>888</v>
      </c>
      <c r="B912" t="str">
        <f>VLOOKUP(A912,SOURCE!B:S,15,0)</f>
        <v>ITM_PLANCK_2PI</v>
      </c>
      <c r="C912">
        <f>IF(
ISNUMBER(INDEX(SOURCE!B:B,MATCH(A912,SOURCE!B:B,0)+1)),
  VALUE(INDEX(SOURCE!B:B,MATCH(A912,SOURCE!B:B,0)+1)),
  "")</f>
        <v>889</v>
      </c>
      <c r="D912" s="5" t="str">
        <f>IF(A912&lt;&gt;INT(A912),B912,
IF(A912&lt;0,VLOOKUP(A912,lookups!A$1:B$25,2,0),
IF(ISNA(B912),"",
IF(OR(ISBLANK(A912),ISNA(B912),B912=0),
"",
"#define "&amp;
VLOOKUP(A912,SOURCE!B:S,15,0)&amp;IF(lookups!$N$2-LEN(VLOOKUP(A912,SOURCE!B:S,15,0))&gt;=0,REPT(" ",lookups!$N$2-LEN(VLOOKUP(A912,SOURCE!B:S,15,0))),"")&amp;
TEXT(A912,"???0")&amp;IF(VLOOKUP(A912,SOURCE!B:S,16,0)="","","   "&amp;VLOOKUP(A912,SOURCE!B:S,16,0)
))))
)</f>
        <v>#define ITM_PLANCK_2PI               888</v>
      </c>
    </row>
    <row r="913" spans="1:4">
      <c r="A913">
        <f t="shared" si="17"/>
        <v>889</v>
      </c>
      <c r="B913" t="str">
        <f>VLOOKUP(A913,SOURCE!B:S,15,0)</f>
        <v>ITM_NATURAL_N</v>
      </c>
      <c r="C913">
        <f>IF(
ISNUMBER(INDEX(SOURCE!B:B,MATCH(A913,SOURCE!B:B,0)+1)),
  VALUE(INDEX(SOURCE!B:B,MATCH(A913,SOURCE!B:B,0)+1)),
  "")</f>
        <v>890</v>
      </c>
      <c r="D913" s="5" t="str">
        <f>IF(A913&lt;&gt;INT(A913),B913,
IF(A913&lt;0,VLOOKUP(A913,lookups!A$1:B$25,2,0),
IF(ISNA(B913),"",
IF(OR(ISBLANK(A913),ISNA(B913),B913=0),
"",
"#define "&amp;
VLOOKUP(A913,SOURCE!B:S,15,0)&amp;IF(lookups!$N$2-LEN(VLOOKUP(A913,SOURCE!B:S,15,0))&gt;=0,REPT(" ",lookups!$N$2-LEN(VLOOKUP(A913,SOURCE!B:S,15,0))),"")&amp;
TEXT(A913,"???0")&amp;IF(VLOOKUP(A913,SOURCE!B:S,16,0)="","","   "&amp;VLOOKUP(A913,SOURCE!B:S,16,0)
))))
)</f>
        <v>#define ITM_NATURAL_N                889</v>
      </c>
    </row>
    <row r="914" spans="1:4">
      <c r="A914">
        <f t="shared" si="17"/>
        <v>890</v>
      </c>
      <c r="B914" t="str">
        <f>VLOOKUP(A914,SOURCE!B:S,15,0)</f>
        <v>ITM_RATIONAL_Q</v>
      </c>
      <c r="C914">
        <f>IF(
ISNUMBER(INDEX(SOURCE!B:B,MATCH(A914,SOURCE!B:B,0)+1)),
  VALUE(INDEX(SOURCE!B:B,MATCH(A914,SOURCE!B:B,0)+1)),
  "")</f>
        <v>891</v>
      </c>
      <c r="D914" s="5" t="str">
        <f>IF(A914&lt;&gt;INT(A914),B914,
IF(A914&lt;0,VLOOKUP(A914,lookups!A$1:B$25,2,0),
IF(ISNA(B914),"",
IF(OR(ISBLANK(A914),ISNA(B914),B914=0),
"",
"#define "&amp;
VLOOKUP(A914,SOURCE!B:S,15,0)&amp;IF(lookups!$N$2-LEN(VLOOKUP(A914,SOURCE!B:S,15,0))&gt;=0,REPT(" ",lookups!$N$2-LEN(VLOOKUP(A914,SOURCE!B:S,15,0))),"")&amp;
TEXT(A914,"???0")&amp;IF(VLOOKUP(A914,SOURCE!B:S,16,0)="","","   "&amp;VLOOKUP(A914,SOURCE!B:S,16,0)
))))
)</f>
        <v>#define ITM_RATIONAL_Q               890</v>
      </c>
    </row>
    <row r="915" spans="1:4">
      <c r="A915">
        <f t="shared" si="17"/>
        <v>891</v>
      </c>
      <c r="B915" t="str">
        <f>VLOOKUP(A915,SOURCE!B:S,15,0)</f>
        <v>ITM_REAL_R</v>
      </c>
      <c r="C915">
        <f>IF(
ISNUMBER(INDEX(SOURCE!B:B,MATCH(A915,SOURCE!B:B,0)+1)),
  VALUE(INDEX(SOURCE!B:B,MATCH(A915,SOURCE!B:B,0)+1)),
  "")</f>
        <v>892</v>
      </c>
      <c r="D915" s="5" t="str">
        <f>IF(A915&lt;&gt;INT(A915),B915,
IF(A915&lt;0,VLOOKUP(A915,lookups!A$1:B$25,2,0),
IF(ISNA(B915),"",
IF(OR(ISBLANK(A915),ISNA(B915),B915=0),
"",
"#define "&amp;
VLOOKUP(A915,SOURCE!B:S,15,0)&amp;IF(lookups!$N$2-LEN(VLOOKUP(A915,SOURCE!B:S,15,0))&gt;=0,REPT(" ",lookups!$N$2-LEN(VLOOKUP(A915,SOURCE!B:S,15,0))),"")&amp;
TEXT(A915,"???0")&amp;IF(VLOOKUP(A915,SOURCE!B:S,16,0)="","","   "&amp;VLOOKUP(A915,SOURCE!B:S,16,0)
))))
)</f>
        <v>#define ITM_REAL_R                   891</v>
      </c>
    </row>
    <row r="916" spans="1:4">
      <c r="A916">
        <f t="shared" si="17"/>
        <v>892</v>
      </c>
      <c r="B916" t="str">
        <f>VLOOKUP(A916,SOURCE!B:S,15,0)</f>
        <v>ITM_LEFT_ARROW</v>
      </c>
      <c r="C916">
        <f>IF(
ISNUMBER(INDEX(SOURCE!B:B,MATCH(A916,SOURCE!B:B,0)+1)),
  VALUE(INDEX(SOURCE!B:B,MATCH(A916,SOURCE!B:B,0)+1)),
  "")</f>
        <v>893</v>
      </c>
      <c r="D916" s="5" t="str">
        <f>IF(A916&lt;&gt;INT(A916),B916,
IF(A916&lt;0,VLOOKUP(A916,lookups!A$1:B$25,2,0),
IF(ISNA(B916),"",
IF(OR(ISBLANK(A916),ISNA(B916),B916=0),
"",
"#define "&amp;
VLOOKUP(A916,SOURCE!B:S,15,0)&amp;IF(lookups!$N$2-LEN(VLOOKUP(A916,SOURCE!B:S,15,0))&gt;=0,REPT(" ",lookups!$N$2-LEN(VLOOKUP(A916,SOURCE!B:S,15,0))),"")&amp;
TEXT(A916,"???0")&amp;IF(VLOOKUP(A916,SOURCE!B:S,16,0)="","","   "&amp;VLOOKUP(A916,SOURCE!B:S,16,0)
))))
)</f>
        <v>#define ITM_LEFT_ARROW               892</v>
      </c>
    </row>
    <row r="917" spans="1:4">
      <c r="A917">
        <f t="shared" si="17"/>
        <v>893</v>
      </c>
      <c r="B917" t="str">
        <f>VLOOKUP(A917,SOURCE!B:S,15,0)</f>
        <v>ITM_UP_ARROW</v>
      </c>
      <c r="C917">
        <f>IF(
ISNUMBER(INDEX(SOURCE!B:B,MATCH(A917,SOURCE!B:B,0)+1)),
  VALUE(INDEX(SOURCE!B:B,MATCH(A917,SOURCE!B:B,0)+1)),
  "")</f>
        <v>894</v>
      </c>
      <c r="D917" s="5" t="str">
        <f>IF(A917&lt;&gt;INT(A917),B917,
IF(A917&lt;0,VLOOKUP(A917,lookups!A$1:B$25,2,0),
IF(ISNA(B917),"",
IF(OR(ISBLANK(A917),ISNA(B917),B917=0),
"",
"#define "&amp;
VLOOKUP(A917,SOURCE!B:S,15,0)&amp;IF(lookups!$N$2-LEN(VLOOKUP(A917,SOURCE!B:S,15,0))&gt;=0,REPT(" ",lookups!$N$2-LEN(VLOOKUP(A917,SOURCE!B:S,15,0))),"")&amp;
TEXT(A917,"???0")&amp;IF(VLOOKUP(A917,SOURCE!B:S,16,0)="","","   "&amp;VLOOKUP(A917,SOURCE!B:S,16,0)
))))
)</f>
        <v>#define ITM_UP_ARROW                 893</v>
      </c>
    </row>
    <row r="918" spans="1:4">
      <c r="A918">
        <f t="shared" si="17"/>
        <v>894</v>
      </c>
      <c r="B918" t="str">
        <f>VLOOKUP(A918,SOURCE!B:S,15,0)</f>
        <v>ITM_RIGHT_ARROW</v>
      </c>
      <c r="C918">
        <f>IF(
ISNUMBER(INDEX(SOURCE!B:B,MATCH(A918,SOURCE!B:B,0)+1)),
  VALUE(INDEX(SOURCE!B:B,MATCH(A918,SOURCE!B:B,0)+1)),
  "")</f>
        <v>895</v>
      </c>
      <c r="D918" s="5" t="str">
        <f>IF(A918&lt;&gt;INT(A918),B918,
IF(A918&lt;0,VLOOKUP(A918,lookups!A$1:B$25,2,0),
IF(ISNA(B918),"",
IF(OR(ISBLANK(A918),ISNA(B918),B918=0),
"",
"#define "&amp;
VLOOKUP(A918,SOURCE!B:S,15,0)&amp;IF(lookups!$N$2-LEN(VLOOKUP(A918,SOURCE!B:S,15,0))&gt;=0,REPT(" ",lookups!$N$2-LEN(VLOOKUP(A918,SOURCE!B:S,15,0))),"")&amp;
TEXT(A918,"???0")&amp;IF(VLOOKUP(A918,SOURCE!B:S,16,0)="","","   "&amp;VLOOKUP(A918,SOURCE!B:S,16,0)
))))
)</f>
        <v>#define ITM_RIGHT_ARROW              894</v>
      </c>
    </row>
    <row r="919" spans="1:4">
      <c r="A919">
        <f t="shared" si="17"/>
        <v>895</v>
      </c>
      <c r="B919" t="str">
        <f>VLOOKUP(A919,SOURCE!B:S,15,0)</f>
        <v>ITM_DOWN_ARROW</v>
      </c>
      <c r="C919">
        <f>IF(
ISNUMBER(INDEX(SOURCE!B:B,MATCH(A919,SOURCE!B:B,0)+1)),
  VALUE(INDEX(SOURCE!B:B,MATCH(A919,SOURCE!B:B,0)+1)),
  "")</f>
        <v>896</v>
      </c>
      <c r="D919" s="5" t="str">
        <f>IF(A919&lt;&gt;INT(A919),B919,
IF(A919&lt;0,VLOOKUP(A919,lookups!A$1:B$25,2,0),
IF(ISNA(B919),"",
IF(OR(ISBLANK(A919),ISNA(B919),B919=0),
"",
"#define "&amp;
VLOOKUP(A919,SOURCE!B:S,15,0)&amp;IF(lookups!$N$2-LEN(VLOOKUP(A919,SOURCE!B:S,15,0))&gt;=0,REPT(" ",lookups!$N$2-LEN(VLOOKUP(A919,SOURCE!B:S,15,0))),"")&amp;
TEXT(A919,"???0")&amp;IF(VLOOKUP(A919,SOURCE!B:S,16,0)="","","   "&amp;VLOOKUP(A919,SOURCE!B:S,16,0)
))))
)</f>
        <v>#define ITM_DOWN_ARROW               895</v>
      </c>
    </row>
    <row r="920" spans="1:4">
      <c r="A920">
        <f t="shared" si="17"/>
        <v>896</v>
      </c>
      <c r="B920" t="str">
        <f>VLOOKUP(A920,SOURCE!B:S,15,0)</f>
        <v>ITM_SERIAL_IO</v>
      </c>
      <c r="C920">
        <f>IF(
ISNUMBER(INDEX(SOURCE!B:B,MATCH(A920,SOURCE!B:B,0)+1)),
  VALUE(INDEX(SOURCE!B:B,MATCH(A920,SOURCE!B:B,0)+1)),
  "")</f>
        <v>897</v>
      </c>
      <c r="D920" s="5" t="str">
        <f>IF(A920&lt;&gt;INT(A920),B920,
IF(A920&lt;0,VLOOKUP(A920,lookups!A$1:B$25,2,0),
IF(ISNA(B920),"",
IF(OR(ISBLANK(A920),ISNA(B920),B920=0),
"",
"#define "&amp;
VLOOKUP(A920,SOURCE!B:S,15,0)&amp;IF(lookups!$N$2-LEN(VLOOKUP(A920,SOURCE!B:S,15,0))&gt;=0,REPT(" ",lookups!$N$2-LEN(VLOOKUP(A920,SOURCE!B:S,15,0))),"")&amp;
TEXT(A920,"???0")&amp;IF(VLOOKUP(A920,SOURCE!B:S,16,0)="","","   "&amp;VLOOKUP(A920,SOURCE!B:S,16,0)
))))
)</f>
        <v>#define ITM_SERIAL_IO                896</v>
      </c>
    </row>
    <row r="921" spans="1:4">
      <c r="A921">
        <f t="shared" si="17"/>
        <v>897</v>
      </c>
      <c r="B921" t="str">
        <f>VLOOKUP(A921,SOURCE!B:S,15,0)</f>
        <v>ITM_RIGHT_SHORT_ARROW</v>
      </c>
      <c r="C921">
        <f>IF(
ISNUMBER(INDEX(SOURCE!B:B,MATCH(A921,SOURCE!B:B,0)+1)),
  VALUE(INDEX(SOURCE!B:B,MATCH(A921,SOURCE!B:B,0)+1)),
  "")</f>
        <v>898</v>
      </c>
      <c r="D921" s="5" t="str">
        <f>IF(A921&lt;&gt;INT(A921),B921,
IF(A921&lt;0,VLOOKUP(A921,lookups!A$1:B$25,2,0),
IF(ISNA(B921),"",
IF(OR(ISBLANK(A921),ISNA(B921),B921=0),
"",
"#define "&amp;
VLOOKUP(A921,SOURCE!B:S,15,0)&amp;IF(lookups!$N$2-LEN(VLOOKUP(A921,SOURCE!B:S,15,0))&gt;=0,REPT(" ",lookups!$N$2-LEN(VLOOKUP(A921,SOURCE!B:S,15,0))),"")&amp;
TEXT(A921,"???0")&amp;IF(VLOOKUP(A921,SOURCE!B:S,16,0)="","","   "&amp;VLOOKUP(A921,SOURCE!B:S,16,0)
))))
)</f>
        <v>#define ITM_RIGHT_SHORT_ARROW        897</v>
      </c>
    </row>
    <row r="922" spans="1:4">
      <c r="A922">
        <f t="shared" si="17"/>
        <v>898</v>
      </c>
      <c r="B922" t="str">
        <f>VLOOKUP(A922,SOURCE!B:S,15,0)</f>
        <v>ITM_LEFT_RIGHT_ARROWS</v>
      </c>
      <c r="C922">
        <f>IF(
ISNUMBER(INDEX(SOURCE!B:B,MATCH(A922,SOURCE!B:B,0)+1)),
  VALUE(INDEX(SOURCE!B:B,MATCH(A922,SOURCE!B:B,0)+1)),
  "")</f>
        <v>899</v>
      </c>
      <c r="D922" s="5" t="str">
        <f>IF(A922&lt;&gt;INT(A922),B922,
IF(A922&lt;0,VLOOKUP(A922,lookups!A$1:B$25,2,0),
IF(ISNA(B922),"",
IF(OR(ISBLANK(A922),ISNA(B922),B922=0),
"",
"#define "&amp;
VLOOKUP(A922,SOURCE!B:S,15,0)&amp;IF(lookups!$N$2-LEN(VLOOKUP(A922,SOURCE!B:S,15,0))&gt;=0,REPT(" ",lookups!$N$2-LEN(VLOOKUP(A922,SOURCE!B:S,15,0))),"")&amp;
TEXT(A922,"???0")&amp;IF(VLOOKUP(A922,SOURCE!B:S,16,0)="","","   "&amp;VLOOKUP(A922,SOURCE!B:S,16,0)
))))
)</f>
        <v>#define ITM_LEFT_RIGHT_ARROWS        898</v>
      </c>
    </row>
    <row r="923" spans="1:4">
      <c r="A923">
        <f t="shared" si="17"/>
        <v>899</v>
      </c>
      <c r="B923" t="str">
        <f>VLOOKUP(A923,SOURCE!B:S,15,0)</f>
        <v>ITM_BST_SIGN</v>
      </c>
      <c r="C923">
        <f>IF(
ISNUMBER(INDEX(SOURCE!B:B,MATCH(A923,SOURCE!B:B,0)+1)),
  VALUE(INDEX(SOURCE!B:B,MATCH(A923,SOURCE!B:B,0)+1)),
  "")</f>
        <v>900</v>
      </c>
      <c r="D923" s="5" t="str">
        <f>IF(A923&lt;&gt;INT(A923),B923,
IF(A923&lt;0,VLOOKUP(A923,lookups!A$1:B$25,2,0),
IF(ISNA(B923),"",
IF(OR(ISBLANK(A923),ISNA(B923),B923=0),
"",
"#define "&amp;
VLOOKUP(A923,SOURCE!B:S,15,0)&amp;IF(lookups!$N$2-LEN(VLOOKUP(A923,SOURCE!B:S,15,0))&gt;=0,REPT(" ",lookups!$N$2-LEN(VLOOKUP(A923,SOURCE!B:S,15,0))),"")&amp;
TEXT(A923,"???0")&amp;IF(VLOOKUP(A923,SOURCE!B:S,16,0)="","","   "&amp;VLOOKUP(A923,SOURCE!B:S,16,0)
))))
)</f>
        <v>#define ITM_BST_SIGN                 899</v>
      </c>
    </row>
    <row r="924" spans="1:4">
      <c r="A924">
        <f t="shared" si="17"/>
        <v>900</v>
      </c>
      <c r="B924" t="str">
        <f>VLOOKUP(A924,SOURCE!B:S,15,0)</f>
        <v>ITM_SST_SIGN</v>
      </c>
      <c r="C924">
        <f>IF(
ISNUMBER(INDEX(SOURCE!B:B,MATCH(A924,SOURCE!B:B,0)+1)),
  VALUE(INDEX(SOURCE!B:B,MATCH(A924,SOURCE!B:B,0)+1)),
  "")</f>
        <v>901</v>
      </c>
      <c r="D924" s="5" t="str">
        <f>IF(A924&lt;&gt;INT(A924),B924,
IF(A924&lt;0,VLOOKUP(A924,lookups!A$1:B$25,2,0),
IF(ISNA(B924),"",
IF(OR(ISBLANK(A924),ISNA(B924),B924=0),
"",
"#define "&amp;
VLOOKUP(A924,SOURCE!B:S,15,0)&amp;IF(lookups!$N$2-LEN(VLOOKUP(A924,SOURCE!B:S,15,0))&gt;=0,REPT(" ",lookups!$N$2-LEN(VLOOKUP(A924,SOURCE!B:S,15,0))),"")&amp;
TEXT(A924,"???0")&amp;IF(VLOOKUP(A924,SOURCE!B:S,16,0)="","","   "&amp;VLOOKUP(A924,SOURCE!B:S,16,0)
))))
)</f>
        <v>#define ITM_SST_SIGN                 900</v>
      </c>
    </row>
    <row r="925" spans="1:4">
      <c r="A925">
        <f t="shared" si="17"/>
        <v>901</v>
      </c>
      <c r="B925" t="str">
        <f>VLOOKUP(A925,SOURCE!B:S,15,0)</f>
        <v>ITM_HAMBURGER</v>
      </c>
      <c r="C925">
        <f>IF(
ISNUMBER(INDEX(SOURCE!B:B,MATCH(A925,SOURCE!B:B,0)+1)),
  VALUE(INDEX(SOURCE!B:B,MATCH(A925,SOURCE!B:B,0)+1)),
  "")</f>
        <v>902</v>
      </c>
      <c r="D925" s="5" t="str">
        <f>IF(A925&lt;&gt;INT(A925),B925,
IF(A925&lt;0,VLOOKUP(A925,lookups!A$1:B$25,2,0),
IF(ISNA(B925),"",
IF(OR(ISBLANK(A925),ISNA(B925),B925=0),
"",
"#define "&amp;
VLOOKUP(A925,SOURCE!B:S,15,0)&amp;IF(lookups!$N$2-LEN(VLOOKUP(A925,SOURCE!B:S,15,0))&gt;=0,REPT(" ",lookups!$N$2-LEN(VLOOKUP(A925,SOURCE!B:S,15,0))),"")&amp;
TEXT(A925,"???0")&amp;IF(VLOOKUP(A925,SOURCE!B:S,16,0)="","","   "&amp;VLOOKUP(A925,SOURCE!B:S,16,0)
))))
)</f>
        <v>#define ITM_HAMBURGER                901</v>
      </c>
    </row>
    <row r="926" spans="1:4">
      <c r="A926">
        <f t="shared" si="17"/>
        <v>902</v>
      </c>
      <c r="B926" t="str">
        <f>VLOOKUP(A926,SOURCE!B:S,15,0)</f>
        <v>ITM_UNDO_SIGN</v>
      </c>
      <c r="C926">
        <f>IF(
ISNUMBER(INDEX(SOURCE!B:B,MATCH(A926,SOURCE!B:B,0)+1)),
  VALUE(INDEX(SOURCE!B:B,MATCH(A926,SOURCE!B:B,0)+1)),
  "")</f>
        <v>903</v>
      </c>
      <c r="D926" s="5" t="str">
        <f>IF(A926&lt;&gt;INT(A926),B926,
IF(A926&lt;0,VLOOKUP(A926,lookups!A$1:B$25,2,0),
IF(ISNA(B926),"",
IF(OR(ISBLANK(A926),ISNA(B926),B926=0),
"",
"#define "&amp;
VLOOKUP(A926,SOURCE!B:S,15,0)&amp;IF(lookups!$N$2-LEN(VLOOKUP(A926,SOURCE!B:S,15,0))&gt;=0,REPT(" ",lookups!$N$2-LEN(VLOOKUP(A926,SOURCE!B:S,15,0))),"")&amp;
TEXT(A926,"???0")&amp;IF(VLOOKUP(A926,SOURCE!B:S,16,0)="","","   "&amp;VLOOKUP(A926,SOURCE!B:S,16,0)
))))
)</f>
        <v>#define ITM_UNDO_SIGN                902</v>
      </c>
    </row>
    <row r="927" spans="1:4">
      <c r="A927">
        <f t="shared" si="17"/>
        <v>903</v>
      </c>
      <c r="B927" t="str">
        <f>VLOOKUP(A927,SOURCE!B:S,15,0)</f>
        <v>ITM_FOR_ALL</v>
      </c>
      <c r="C927">
        <f>IF(
ISNUMBER(INDEX(SOURCE!B:B,MATCH(A927,SOURCE!B:B,0)+1)),
  VALUE(INDEX(SOURCE!B:B,MATCH(A927,SOURCE!B:B,0)+1)),
  "")</f>
        <v>904</v>
      </c>
      <c r="D927" s="5" t="str">
        <f>IF(A927&lt;&gt;INT(A927),B927,
IF(A927&lt;0,VLOOKUP(A927,lookups!A$1:B$25,2,0),
IF(ISNA(B927),"",
IF(OR(ISBLANK(A927),ISNA(B927),B927=0),
"",
"#define "&amp;
VLOOKUP(A927,SOURCE!B:S,15,0)&amp;IF(lookups!$N$2-LEN(VLOOKUP(A927,SOURCE!B:S,15,0))&gt;=0,REPT(" ",lookups!$N$2-LEN(VLOOKUP(A927,SOURCE!B:S,15,0))),"")&amp;
TEXT(A927,"???0")&amp;IF(VLOOKUP(A927,SOURCE!B:S,16,0)="","","   "&amp;VLOOKUP(A927,SOURCE!B:S,16,0)
))))
)</f>
        <v>#define ITM_FOR_ALL                  903</v>
      </c>
    </row>
    <row r="928" spans="1:4">
      <c r="A928">
        <f t="shared" si="17"/>
        <v>904</v>
      </c>
      <c r="B928" t="str">
        <f>VLOOKUP(A928,SOURCE!B:S,15,0)</f>
        <v>ITM_COMPLEMENT</v>
      </c>
      <c r="C928">
        <f>IF(
ISNUMBER(INDEX(SOURCE!B:B,MATCH(A928,SOURCE!B:B,0)+1)),
  VALUE(INDEX(SOURCE!B:B,MATCH(A928,SOURCE!B:B,0)+1)),
  "")</f>
        <v>905</v>
      </c>
      <c r="D928" s="5" t="str">
        <f>IF(A928&lt;&gt;INT(A928),B928,
IF(A928&lt;0,VLOOKUP(A928,lookups!A$1:B$25,2,0),
IF(ISNA(B928),"",
IF(OR(ISBLANK(A928),ISNA(B928),B928=0),
"",
"#define "&amp;
VLOOKUP(A928,SOURCE!B:S,15,0)&amp;IF(lookups!$N$2-LEN(VLOOKUP(A928,SOURCE!B:S,15,0))&gt;=0,REPT(" ",lookups!$N$2-LEN(VLOOKUP(A928,SOURCE!B:S,15,0))),"")&amp;
TEXT(A928,"???0")&amp;IF(VLOOKUP(A928,SOURCE!B:S,16,0)="","","   "&amp;VLOOKUP(A928,SOURCE!B:S,16,0)
))))
)</f>
        <v>#define ITM_COMPLEMENT               904</v>
      </c>
    </row>
    <row r="929" spans="1:4">
      <c r="A929">
        <f t="shared" si="17"/>
        <v>905</v>
      </c>
      <c r="B929" t="str">
        <f>VLOOKUP(A929,SOURCE!B:S,15,0)</f>
        <v>ITM_PARTIAL_DIFF</v>
      </c>
      <c r="C929">
        <f>IF(
ISNUMBER(INDEX(SOURCE!B:B,MATCH(A929,SOURCE!B:B,0)+1)),
  VALUE(INDEX(SOURCE!B:B,MATCH(A929,SOURCE!B:B,0)+1)),
  "")</f>
        <v>906</v>
      </c>
      <c r="D929" s="5" t="str">
        <f>IF(A929&lt;&gt;INT(A929),B929,
IF(A929&lt;0,VLOOKUP(A929,lookups!A$1:B$25,2,0),
IF(ISNA(B929),"",
IF(OR(ISBLANK(A929),ISNA(B929),B929=0),
"",
"#define "&amp;
VLOOKUP(A929,SOURCE!B:S,15,0)&amp;IF(lookups!$N$2-LEN(VLOOKUP(A929,SOURCE!B:S,15,0))&gt;=0,REPT(" ",lookups!$N$2-LEN(VLOOKUP(A929,SOURCE!B:S,15,0))),"")&amp;
TEXT(A929,"???0")&amp;IF(VLOOKUP(A929,SOURCE!B:S,16,0)="","","   "&amp;VLOOKUP(A929,SOURCE!B:S,16,0)
))))
)</f>
        <v>#define ITM_PARTIAL_DIFF             905</v>
      </c>
    </row>
    <row r="930" spans="1:4">
      <c r="A930">
        <f t="shared" si="17"/>
        <v>906</v>
      </c>
      <c r="B930" t="str">
        <f>VLOOKUP(A930,SOURCE!B:S,15,0)</f>
        <v>ITM_THERE_EXISTS</v>
      </c>
      <c r="C930">
        <f>IF(
ISNUMBER(INDEX(SOURCE!B:B,MATCH(A930,SOURCE!B:B,0)+1)),
  VALUE(INDEX(SOURCE!B:B,MATCH(A930,SOURCE!B:B,0)+1)),
  "")</f>
        <v>907</v>
      </c>
      <c r="D930" s="5" t="str">
        <f>IF(A930&lt;&gt;INT(A930),B930,
IF(A930&lt;0,VLOOKUP(A930,lookups!A$1:B$25,2,0),
IF(ISNA(B930),"",
IF(OR(ISBLANK(A930),ISNA(B930),B930=0),
"",
"#define "&amp;
VLOOKUP(A930,SOURCE!B:S,15,0)&amp;IF(lookups!$N$2-LEN(VLOOKUP(A930,SOURCE!B:S,15,0))&gt;=0,REPT(" ",lookups!$N$2-LEN(VLOOKUP(A930,SOURCE!B:S,15,0))),"")&amp;
TEXT(A930,"???0")&amp;IF(VLOOKUP(A930,SOURCE!B:S,16,0)="","","   "&amp;VLOOKUP(A930,SOURCE!B:S,16,0)
))))
)</f>
        <v>#define ITM_THERE_EXISTS             906</v>
      </c>
    </row>
    <row r="931" spans="1:4">
      <c r="A931">
        <f t="shared" si="17"/>
        <v>907</v>
      </c>
      <c r="B931" t="str">
        <f>VLOOKUP(A931,SOURCE!B:S,15,0)</f>
        <v>ITM_THERE_DOES_NOT_EXIST</v>
      </c>
      <c r="C931">
        <f>IF(
ISNUMBER(INDEX(SOURCE!B:B,MATCH(A931,SOURCE!B:B,0)+1)),
  VALUE(INDEX(SOURCE!B:B,MATCH(A931,SOURCE!B:B,0)+1)),
  "")</f>
        <v>908</v>
      </c>
      <c r="D931" s="5" t="str">
        <f>IF(A931&lt;&gt;INT(A931),B931,
IF(A931&lt;0,VLOOKUP(A931,lookups!A$1:B$25,2,0),
IF(ISNA(B931),"",
IF(OR(ISBLANK(A931),ISNA(B931),B931=0),
"",
"#define "&amp;
VLOOKUP(A931,SOURCE!B:S,15,0)&amp;IF(lookups!$N$2-LEN(VLOOKUP(A931,SOURCE!B:S,15,0))&gt;=0,REPT(" ",lookups!$N$2-LEN(VLOOKUP(A931,SOURCE!B:S,15,0))),"")&amp;
TEXT(A931,"???0")&amp;IF(VLOOKUP(A931,SOURCE!B:S,16,0)="","","   "&amp;VLOOKUP(A931,SOURCE!B:S,16,0)
))))
)</f>
        <v>#define ITM_THERE_DOES_NOT_EXIST     907</v>
      </c>
    </row>
    <row r="932" spans="1:4">
      <c r="A932">
        <f t="shared" si="17"/>
        <v>908</v>
      </c>
      <c r="B932" t="str">
        <f>VLOOKUP(A932,SOURCE!B:S,15,0)</f>
        <v>ITM_EMPTY_SET</v>
      </c>
      <c r="C932">
        <f>IF(
ISNUMBER(INDEX(SOURCE!B:B,MATCH(A932,SOURCE!B:B,0)+1)),
  VALUE(INDEX(SOURCE!B:B,MATCH(A932,SOURCE!B:B,0)+1)),
  "")</f>
        <v>909</v>
      </c>
      <c r="D932" s="5" t="str">
        <f>IF(A932&lt;&gt;INT(A932),B932,
IF(A932&lt;0,VLOOKUP(A932,lookups!A$1:B$25,2,0),
IF(ISNA(B932),"",
IF(OR(ISBLANK(A932),ISNA(B932),B932=0),
"",
"#define "&amp;
VLOOKUP(A932,SOURCE!B:S,15,0)&amp;IF(lookups!$N$2-LEN(VLOOKUP(A932,SOURCE!B:S,15,0))&gt;=0,REPT(" ",lookups!$N$2-LEN(VLOOKUP(A932,SOURCE!B:S,15,0))),"")&amp;
TEXT(A932,"???0")&amp;IF(VLOOKUP(A932,SOURCE!B:S,16,0)="","","   "&amp;VLOOKUP(A932,SOURCE!B:S,16,0)
))))
)</f>
        <v>#define ITM_EMPTY_SET                908</v>
      </c>
    </row>
    <row r="933" spans="1:4">
      <c r="A933">
        <f t="shared" si="17"/>
        <v>909</v>
      </c>
      <c r="B933" t="str">
        <f>VLOOKUP(A933,SOURCE!B:S,15,0)</f>
        <v>ITM_INCREMENT</v>
      </c>
      <c r="C933">
        <f>IF(
ISNUMBER(INDEX(SOURCE!B:B,MATCH(A933,SOURCE!B:B,0)+1)),
  VALUE(INDEX(SOURCE!B:B,MATCH(A933,SOURCE!B:B,0)+1)),
  "")</f>
        <v>910</v>
      </c>
      <c r="D933" s="5" t="str">
        <f>IF(A933&lt;&gt;INT(A933),B933,
IF(A933&lt;0,VLOOKUP(A933,lookups!A$1:B$25,2,0),
IF(ISNA(B933),"",
IF(OR(ISBLANK(A933),ISNA(B933),B933=0),
"",
"#define "&amp;
VLOOKUP(A933,SOURCE!B:S,15,0)&amp;IF(lookups!$N$2-LEN(VLOOKUP(A933,SOURCE!B:S,15,0))&gt;=0,REPT(" ",lookups!$N$2-LEN(VLOOKUP(A933,SOURCE!B:S,15,0))),"")&amp;
TEXT(A933,"???0")&amp;IF(VLOOKUP(A933,SOURCE!B:S,16,0)="","","   "&amp;VLOOKUP(A933,SOURCE!B:S,16,0)
))))
)</f>
        <v>#define ITM_INCREMENT                909</v>
      </c>
    </row>
    <row r="934" spans="1:4">
      <c r="A934">
        <f t="shared" si="17"/>
        <v>910</v>
      </c>
      <c r="B934" t="str">
        <f>VLOOKUP(A934,SOURCE!B:S,15,0)</f>
        <v>ITM_NABLA</v>
      </c>
      <c r="C934">
        <f>IF(
ISNUMBER(INDEX(SOURCE!B:B,MATCH(A934,SOURCE!B:B,0)+1)),
  VALUE(INDEX(SOURCE!B:B,MATCH(A934,SOURCE!B:B,0)+1)),
  "")</f>
        <v>911</v>
      </c>
      <c r="D934" s="5" t="str">
        <f>IF(A934&lt;&gt;INT(A934),B934,
IF(A934&lt;0,VLOOKUP(A934,lookups!A$1:B$25,2,0),
IF(ISNA(B934),"",
IF(OR(ISBLANK(A934),ISNA(B934),B934=0),
"",
"#define "&amp;
VLOOKUP(A934,SOURCE!B:S,15,0)&amp;IF(lookups!$N$2-LEN(VLOOKUP(A934,SOURCE!B:S,15,0))&gt;=0,REPT(" ",lookups!$N$2-LEN(VLOOKUP(A934,SOURCE!B:S,15,0))),"")&amp;
TEXT(A934,"???0")&amp;IF(VLOOKUP(A934,SOURCE!B:S,16,0)="","","   "&amp;VLOOKUP(A934,SOURCE!B:S,16,0)
))))
)</f>
        <v>#define ITM_NABLA                    910</v>
      </c>
    </row>
    <row r="935" spans="1:4">
      <c r="A935">
        <f t="shared" si="17"/>
        <v>911</v>
      </c>
      <c r="B935" t="str">
        <f>VLOOKUP(A935,SOURCE!B:S,15,0)</f>
        <v>ITM_ELEMENT_OF</v>
      </c>
      <c r="C935">
        <f>IF(
ISNUMBER(INDEX(SOURCE!B:B,MATCH(A935,SOURCE!B:B,0)+1)),
  VALUE(INDEX(SOURCE!B:B,MATCH(A935,SOURCE!B:B,0)+1)),
  "")</f>
        <v>912</v>
      </c>
      <c r="D935" s="5" t="str">
        <f>IF(A935&lt;&gt;INT(A935),B935,
IF(A935&lt;0,VLOOKUP(A935,lookups!A$1:B$25,2,0),
IF(ISNA(B935),"",
IF(OR(ISBLANK(A935),ISNA(B935),B935=0),
"",
"#define "&amp;
VLOOKUP(A935,SOURCE!B:S,15,0)&amp;IF(lookups!$N$2-LEN(VLOOKUP(A935,SOURCE!B:S,15,0))&gt;=0,REPT(" ",lookups!$N$2-LEN(VLOOKUP(A935,SOURCE!B:S,15,0))),"")&amp;
TEXT(A935,"???0")&amp;IF(VLOOKUP(A935,SOURCE!B:S,16,0)="","","   "&amp;VLOOKUP(A935,SOURCE!B:S,16,0)
))))
)</f>
        <v>#define ITM_ELEMENT_OF               911</v>
      </c>
    </row>
    <row r="936" spans="1:4">
      <c r="A936">
        <f t="shared" si="17"/>
        <v>912</v>
      </c>
      <c r="B936" t="str">
        <f>VLOOKUP(A936,SOURCE!B:S,15,0)</f>
        <v>ITM_NOT_ELEMENT_OF</v>
      </c>
      <c r="C936">
        <f>IF(
ISNUMBER(INDEX(SOURCE!B:B,MATCH(A936,SOURCE!B:B,0)+1)),
  VALUE(INDEX(SOURCE!B:B,MATCH(A936,SOURCE!B:B,0)+1)),
  "")</f>
        <v>913</v>
      </c>
      <c r="D936" s="5" t="str">
        <f>IF(A936&lt;&gt;INT(A936),B936,
IF(A936&lt;0,VLOOKUP(A936,lookups!A$1:B$25,2,0),
IF(ISNA(B936),"",
IF(OR(ISBLANK(A936),ISNA(B936),B936=0),
"",
"#define "&amp;
VLOOKUP(A936,SOURCE!B:S,15,0)&amp;IF(lookups!$N$2-LEN(VLOOKUP(A936,SOURCE!B:S,15,0))&gt;=0,REPT(" ",lookups!$N$2-LEN(VLOOKUP(A936,SOURCE!B:S,15,0))),"")&amp;
TEXT(A936,"???0")&amp;IF(VLOOKUP(A936,SOURCE!B:S,16,0)="","","   "&amp;VLOOKUP(A936,SOURCE!B:S,16,0)
))))
)</f>
        <v>#define ITM_NOT_ELEMENT_OF           912</v>
      </c>
    </row>
    <row r="937" spans="1:4">
      <c r="A937">
        <f t="shared" si="17"/>
        <v>913</v>
      </c>
      <c r="B937" t="str">
        <f>VLOOKUP(A937,SOURCE!B:S,15,0)</f>
        <v>ITM_CONTAINS</v>
      </c>
      <c r="C937">
        <f>IF(
ISNUMBER(INDEX(SOURCE!B:B,MATCH(A937,SOURCE!B:B,0)+1)),
  VALUE(INDEX(SOURCE!B:B,MATCH(A937,SOURCE!B:B,0)+1)),
  "")</f>
        <v>914</v>
      </c>
      <c r="D937" s="5" t="str">
        <f>IF(A937&lt;&gt;INT(A937),B937,
IF(A937&lt;0,VLOOKUP(A937,lookups!A$1:B$25,2,0),
IF(ISNA(B937),"",
IF(OR(ISBLANK(A937),ISNA(B937),B937=0),
"",
"#define "&amp;
VLOOKUP(A937,SOURCE!B:S,15,0)&amp;IF(lookups!$N$2-LEN(VLOOKUP(A937,SOURCE!B:S,15,0))&gt;=0,REPT(" ",lookups!$N$2-LEN(VLOOKUP(A937,SOURCE!B:S,15,0))),"")&amp;
TEXT(A937,"???0")&amp;IF(VLOOKUP(A937,SOURCE!B:S,16,0)="","","   "&amp;VLOOKUP(A937,SOURCE!B:S,16,0)
))))
)</f>
        <v>#define ITM_CONTAINS                 913</v>
      </c>
    </row>
    <row r="938" spans="1:4">
      <c r="A938">
        <f t="shared" si="17"/>
        <v>914</v>
      </c>
      <c r="B938" t="str">
        <f>VLOOKUP(A938,SOURCE!B:S,15,0)</f>
        <v>ITM_DOES_NOT_CONTAIN</v>
      </c>
      <c r="C938">
        <f>IF(
ISNUMBER(INDEX(SOURCE!B:B,MATCH(A938,SOURCE!B:B,0)+1)),
  VALUE(INDEX(SOURCE!B:B,MATCH(A938,SOURCE!B:B,0)+1)),
  "")</f>
        <v>915</v>
      </c>
      <c r="D938" s="5" t="str">
        <f>IF(A938&lt;&gt;INT(A938),B938,
IF(A938&lt;0,VLOOKUP(A938,lookups!A$1:B$25,2,0),
IF(ISNA(B938),"",
IF(OR(ISBLANK(A938),ISNA(B938),B938=0),
"",
"#define "&amp;
VLOOKUP(A938,SOURCE!B:S,15,0)&amp;IF(lookups!$N$2-LEN(VLOOKUP(A938,SOURCE!B:S,15,0))&gt;=0,REPT(" ",lookups!$N$2-LEN(VLOOKUP(A938,SOURCE!B:S,15,0))),"")&amp;
TEXT(A938,"???0")&amp;IF(VLOOKUP(A938,SOURCE!B:S,16,0)="","","   "&amp;VLOOKUP(A938,SOURCE!B:S,16,0)
))))
)</f>
        <v>#define ITM_DOES_NOT_CONTAIN         914</v>
      </c>
    </row>
    <row r="939" spans="1:4">
      <c r="A939">
        <f t="shared" si="17"/>
        <v>915</v>
      </c>
      <c r="B939" t="str">
        <f>VLOOKUP(A939,SOURCE!B:S,15,0)</f>
        <v>ITM_BINARY_ZERO</v>
      </c>
      <c r="C939">
        <f>IF(
ISNUMBER(INDEX(SOURCE!B:B,MATCH(A939,SOURCE!B:B,0)+1)),
  VALUE(INDEX(SOURCE!B:B,MATCH(A939,SOURCE!B:B,0)+1)),
  "")</f>
        <v>916</v>
      </c>
      <c r="D939" s="5" t="str">
        <f>IF(A939&lt;&gt;INT(A939),B939,
IF(A939&lt;0,VLOOKUP(A939,lookups!A$1:B$25,2,0),
IF(ISNA(B939),"",
IF(OR(ISBLANK(A939),ISNA(B939),B939=0),
"",
"#define "&amp;
VLOOKUP(A939,SOURCE!B:S,15,0)&amp;IF(lookups!$N$2-LEN(VLOOKUP(A939,SOURCE!B:S,15,0))&gt;=0,REPT(" ",lookups!$N$2-LEN(VLOOKUP(A939,SOURCE!B:S,15,0))),"")&amp;
TEXT(A939,"???0")&amp;IF(VLOOKUP(A939,SOURCE!B:S,16,0)="","","   "&amp;VLOOKUP(A939,SOURCE!B:S,16,0)
))))
)</f>
        <v>#define ITM_BINARY_ZERO              915</v>
      </c>
    </row>
    <row r="940" spans="1:4">
      <c r="A940">
        <f t="shared" si="17"/>
        <v>916</v>
      </c>
      <c r="B940" t="str">
        <f>VLOOKUP(A940,SOURCE!B:S,15,0)</f>
        <v>ITM_PRODUCT</v>
      </c>
      <c r="C940">
        <f>IF(
ISNUMBER(INDEX(SOURCE!B:B,MATCH(A940,SOURCE!B:B,0)+1)),
  VALUE(INDEX(SOURCE!B:B,MATCH(A940,SOURCE!B:B,0)+1)),
  "")</f>
        <v>917</v>
      </c>
      <c r="D940" s="5" t="str">
        <f>IF(A940&lt;&gt;INT(A940),B940,
IF(A940&lt;0,VLOOKUP(A940,lookups!A$1:B$25,2,0),
IF(ISNA(B940),"",
IF(OR(ISBLANK(A940),ISNA(B940),B940=0),
"",
"#define "&amp;
VLOOKUP(A940,SOURCE!B:S,15,0)&amp;IF(lookups!$N$2-LEN(VLOOKUP(A940,SOURCE!B:S,15,0))&gt;=0,REPT(" ",lookups!$N$2-LEN(VLOOKUP(A940,SOURCE!B:S,15,0))),"")&amp;
TEXT(A940,"???0")&amp;IF(VLOOKUP(A940,SOURCE!B:S,16,0)="","","   "&amp;VLOOKUP(A940,SOURCE!B:S,16,0)
))))
)</f>
        <v>#define ITM_PRODUCT                  916</v>
      </c>
    </row>
    <row r="941" spans="1:4">
      <c r="A941">
        <f t="shared" si="17"/>
        <v>917</v>
      </c>
      <c r="B941" t="str">
        <f>VLOOKUP(A941,SOURCE!B:S,15,0)</f>
        <v>ITM_MINUS_PLUS</v>
      </c>
      <c r="C941">
        <f>IF(
ISNUMBER(INDEX(SOURCE!B:B,MATCH(A941,SOURCE!B:B,0)+1)),
  VALUE(INDEX(SOURCE!B:B,MATCH(A941,SOURCE!B:B,0)+1)),
  "")</f>
        <v>918</v>
      </c>
      <c r="D941" s="5" t="str">
        <f>IF(A941&lt;&gt;INT(A941),B941,
IF(A941&lt;0,VLOOKUP(A941,lookups!A$1:B$25,2,0),
IF(ISNA(B941),"",
IF(OR(ISBLANK(A941),ISNA(B941),B941=0),
"",
"#define "&amp;
VLOOKUP(A941,SOURCE!B:S,15,0)&amp;IF(lookups!$N$2-LEN(VLOOKUP(A941,SOURCE!B:S,15,0))&gt;=0,REPT(" ",lookups!$N$2-LEN(VLOOKUP(A941,SOURCE!B:S,15,0))),"")&amp;
TEXT(A941,"???0")&amp;IF(VLOOKUP(A941,SOURCE!B:S,16,0)="","","   "&amp;VLOOKUP(A941,SOURCE!B:S,16,0)
))))
)</f>
        <v>#define ITM_MINUS_PLUS               917</v>
      </c>
    </row>
    <row r="942" spans="1:4">
      <c r="A942">
        <f t="shared" si="17"/>
        <v>918</v>
      </c>
      <c r="B942" t="str">
        <f>VLOOKUP(A942,SOURCE!B:S,15,0)</f>
        <v>ITM_RING</v>
      </c>
      <c r="C942">
        <f>IF(
ISNUMBER(INDEX(SOURCE!B:B,MATCH(A942,SOURCE!B:B,0)+1)),
  VALUE(INDEX(SOURCE!B:B,MATCH(A942,SOURCE!B:B,0)+1)),
  "")</f>
        <v>919</v>
      </c>
      <c r="D942" s="5" t="str">
        <f>IF(A942&lt;&gt;INT(A942),B942,
IF(A942&lt;0,VLOOKUP(A942,lookups!A$1:B$25,2,0),
IF(ISNA(B942),"",
IF(OR(ISBLANK(A942),ISNA(B942),B942=0),
"",
"#define "&amp;
VLOOKUP(A942,SOURCE!B:S,15,0)&amp;IF(lookups!$N$2-LEN(VLOOKUP(A942,SOURCE!B:S,15,0))&gt;=0,REPT(" ",lookups!$N$2-LEN(VLOOKUP(A942,SOURCE!B:S,15,0))),"")&amp;
TEXT(A942,"???0")&amp;IF(VLOOKUP(A942,SOURCE!B:S,16,0)="","","   "&amp;VLOOKUP(A942,SOURCE!B:S,16,0)
))))
)</f>
        <v>#define ITM_RING                     918</v>
      </c>
    </row>
    <row r="943" spans="1:4">
      <c r="A943">
        <f t="shared" si="17"/>
        <v>919</v>
      </c>
      <c r="B943" t="str">
        <f>VLOOKUP(A943,SOURCE!B:S,15,0)</f>
        <v>ITM_BULLET</v>
      </c>
      <c r="C943">
        <f>IF(
ISNUMBER(INDEX(SOURCE!B:B,MATCH(A943,SOURCE!B:B,0)+1)),
  VALUE(INDEX(SOURCE!B:B,MATCH(A943,SOURCE!B:B,0)+1)),
  "")</f>
        <v>920</v>
      </c>
      <c r="D943" s="5" t="str">
        <f>IF(A943&lt;&gt;INT(A943),B943,
IF(A943&lt;0,VLOOKUP(A943,lookups!A$1:B$25,2,0),
IF(ISNA(B943),"",
IF(OR(ISBLANK(A943),ISNA(B943),B943=0),
"",
"#define "&amp;
VLOOKUP(A943,SOURCE!B:S,15,0)&amp;IF(lookups!$N$2-LEN(VLOOKUP(A943,SOURCE!B:S,15,0))&gt;=0,REPT(" ",lookups!$N$2-LEN(VLOOKUP(A943,SOURCE!B:S,15,0))),"")&amp;
TEXT(A943,"???0")&amp;IF(VLOOKUP(A943,SOURCE!B:S,16,0)="","","   "&amp;VLOOKUP(A943,SOURCE!B:S,16,0)
))))
)</f>
        <v>#define ITM_BULLET                   919</v>
      </c>
    </row>
    <row r="944" spans="1:4">
      <c r="A944">
        <f t="shared" si="17"/>
        <v>920</v>
      </c>
      <c r="B944" t="str">
        <f>VLOOKUP(A944,SOURCE!B:S,15,0)</f>
        <v>ITM_SQUARE_ROOT</v>
      </c>
      <c r="C944">
        <f>IF(
ISNUMBER(INDEX(SOURCE!B:B,MATCH(A944,SOURCE!B:B,0)+1)),
  VALUE(INDEX(SOURCE!B:B,MATCH(A944,SOURCE!B:B,0)+1)),
  "")</f>
        <v>921</v>
      </c>
      <c r="D944" s="5" t="str">
        <f>IF(A944&lt;&gt;INT(A944),B944,
IF(A944&lt;0,VLOOKUP(A944,lookups!A$1:B$25,2,0),
IF(ISNA(B944),"",
IF(OR(ISBLANK(A944),ISNA(B944),B944=0),
"",
"#define "&amp;
VLOOKUP(A944,SOURCE!B:S,15,0)&amp;IF(lookups!$N$2-LEN(VLOOKUP(A944,SOURCE!B:S,15,0))&gt;=0,REPT(" ",lookups!$N$2-LEN(VLOOKUP(A944,SOURCE!B:S,15,0))),"")&amp;
TEXT(A944,"???0")&amp;IF(VLOOKUP(A944,SOURCE!B:S,16,0)="","","   "&amp;VLOOKUP(A944,SOURCE!B:S,16,0)
))))
)</f>
        <v>#define ITM_SQUARE_ROOT              920</v>
      </c>
    </row>
    <row r="945" spans="1:4">
      <c r="A945">
        <f t="shared" si="17"/>
        <v>921</v>
      </c>
      <c r="B945" t="str">
        <f>VLOOKUP(A945,SOURCE!B:S,15,0)</f>
        <v>ITM_CUBE_ROOT</v>
      </c>
      <c r="C945">
        <f>IF(
ISNUMBER(INDEX(SOURCE!B:B,MATCH(A945,SOURCE!B:B,0)+1)),
  VALUE(INDEX(SOURCE!B:B,MATCH(A945,SOURCE!B:B,0)+1)),
  "")</f>
        <v>922</v>
      </c>
      <c r="D945" s="5" t="str">
        <f>IF(A945&lt;&gt;INT(A945),B945,
IF(A945&lt;0,VLOOKUP(A945,lookups!A$1:B$25,2,0),
IF(ISNA(B945),"",
IF(OR(ISBLANK(A945),ISNA(B945),B945=0),
"",
"#define "&amp;
VLOOKUP(A945,SOURCE!B:S,15,0)&amp;IF(lookups!$N$2-LEN(VLOOKUP(A945,SOURCE!B:S,15,0))&gt;=0,REPT(" ",lookups!$N$2-LEN(VLOOKUP(A945,SOURCE!B:S,15,0))),"")&amp;
TEXT(A945,"???0")&amp;IF(VLOOKUP(A945,SOURCE!B:S,16,0)="","","   "&amp;VLOOKUP(A945,SOURCE!B:S,16,0)
))))
)</f>
        <v>#define ITM_CUBE_ROOT                921</v>
      </c>
    </row>
    <row r="946" spans="1:4">
      <c r="A946">
        <f t="shared" si="17"/>
        <v>922</v>
      </c>
      <c r="B946" t="str">
        <f>VLOOKUP(A946,SOURCE!B:S,15,0)</f>
        <v>ITM_xTH_ROOT</v>
      </c>
      <c r="C946">
        <f>IF(
ISNUMBER(INDEX(SOURCE!B:B,MATCH(A946,SOURCE!B:B,0)+1)),
  VALUE(INDEX(SOURCE!B:B,MATCH(A946,SOURCE!B:B,0)+1)),
  "")</f>
        <v>923</v>
      </c>
      <c r="D946" s="5" t="str">
        <f>IF(A946&lt;&gt;INT(A946),B946,
IF(A946&lt;0,VLOOKUP(A946,lookups!A$1:B$25,2,0),
IF(ISNA(B946),"",
IF(OR(ISBLANK(A946),ISNA(B946),B946=0),
"",
"#define "&amp;
VLOOKUP(A946,SOURCE!B:S,15,0)&amp;IF(lookups!$N$2-LEN(VLOOKUP(A946,SOURCE!B:S,15,0))&gt;=0,REPT(" ",lookups!$N$2-LEN(VLOOKUP(A946,SOURCE!B:S,15,0))),"")&amp;
TEXT(A946,"???0")&amp;IF(VLOOKUP(A946,SOURCE!B:S,16,0)="","","   "&amp;VLOOKUP(A946,SOURCE!B:S,16,0)
))))
)</f>
        <v>#define ITM_xTH_ROOT                 922</v>
      </c>
    </row>
    <row r="947" spans="1:4">
      <c r="A947">
        <f t="shared" si="17"/>
        <v>923</v>
      </c>
      <c r="B947" t="str">
        <f>VLOOKUP(A947,SOURCE!B:S,15,0)</f>
        <v>ITM_PROPORTIONAL</v>
      </c>
      <c r="C947">
        <f>IF(
ISNUMBER(INDEX(SOURCE!B:B,MATCH(A947,SOURCE!B:B,0)+1)),
  VALUE(INDEX(SOURCE!B:B,MATCH(A947,SOURCE!B:B,0)+1)),
  "")</f>
        <v>924</v>
      </c>
      <c r="D947" s="5" t="str">
        <f>IF(A947&lt;&gt;INT(A947),B947,
IF(A947&lt;0,VLOOKUP(A947,lookups!A$1:B$25,2,0),
IF(ISNA(B947),"",
IF(OR(ISBLANK(A947),ISNA(B947),B947=0),
"",
"#define "&amp;
VLOOKUP(A947,SOURCE!B:S,15,0)&amp;IF(lookups!$N$2-LEN(VLOOKUP(A947,SOURCE!B:S,15,0))&gt;=0,REPT(" ",lookups!$N$2-LEN(VLOOKUP(A947,SOURCE!B:S,15,0))),"")&amp;
TEXT(A947,"???0")&amp;IF(VLOOKUP(A947,SOURCE!B:S,16,0)="","","   "&amp;VLOOKUP(A947,SOURCE!B:S,16,0)
))))
)</f>
        <v>#define ITM_PROPORTIONAL             923</v>
      </c>
    </row>
    <row r="948" spans="1:4">
      <c r="A948">
        <f t="shared" si="17"/>
        <v>924</v>
      </c>
      <c r="B948" t="str">
        <f>VLOOKUP(A948,SOURCE!B:S,15,0)</f>
        <v>ITM_INFINITY</v>
      </c>
      <c r="C948">
        <f>IF(
ISNUMBER(INDEX(SOURCE!B:B,MATCH(A948,SOURCE!B:B,0)+1)),
  VALUE(INDEX(SOURCE!B:B,MATCH(A948,SOURCE!B:B,0)+1)),
  "")</f>
        <v>925</v>
      </c>
      <c r="D948" s="5" t="str">
        <f>IF(A948&lt;&gt;INT(A948),B948,
IF(A948&lt;0,VLOOKUP(A948,lookups!A$1:B$25,2,0),
IF(ISNA(B948),"",
IF(OR(ISBLANK(A948),ISNA(B948),B948=0),
"",
"#define "&amp;
VLOOKUP(A948,SOURCE!B:S,15,0)&amp;IF(lookups!$N$2-LEN(VLOOKUP(A948,SOURCE!B:S,15,0))&gt;=0,REPT(" ",lookups!$N$2-LEN(VLOOKUP(A948,SOURCE!B:S,15,0))),"")&amp;
TEXT(A948,"???0")&amp;IF(VLOOKUP(A948,SOURCE!B:S,16,0)="","","   "&amp;VLOOKUP(A948,SOURCE!B:S,16,0)
))))
)</f>
        <v>#define ITM_INFINITY                 924</v>
      </c>
    </row>
    <row r="949" spans="1:4">
      <c r="A949">
        <f t="shared" si="17"/>
        <v>925</v>
      </c>
      <c r="B949" t="str">
        <f>VLOOKUP(A949,SOURCE!B:S,15,0)</f>
        <v>ITM_RIGHT_ANGLE</v>
      </c>
      <c r="C949">
        <f>IF(
ISNUMBER(INDEX(SOURCE!B:B,MATCH(A949,SOURCE!B:B,0)+1)),
  VALUE(INDEX(SOURCE!B:B,MATCH(A949,SOURCE!B:B,0)+1)),
  "")</f>
        <v>926</v>
      </c>
      <c r="D949" s="5" t="str">
        <f>IF(A949&lt;&gt;INT(A949),B949,
IF(A949&lt;0,VLOOKUP(A949,lookups!A$1:B$25,2,0),
IF(ISNA(B949),"",
IF(OR(ISBLANK(A949),ISNA(B949),B949=0),
"",
"#define "&amp;
VLOOKUP(A949,SOURCE!B:S,15,0)&amp;IF(lookups!$N$2-LEN(VLOOKUP(A949,SOURCE!B:S,15,0))&gt;=0,REPT(" ",lookups!$N$2-LEN(VLOOKUP(A949,SOURCE!B:S,15,0))),"")&amp;
TEXT(A949,"???0")&amp;IF(VLOOKUP(A949,SOURCE!B:S,16,0)="","","   "&amp;VLOOKUP(A949,SOURCE!B:S,16,0)
))))
)</f>
        <v>#define ITM_RIGHT_ANGLE              925</v>
      </c>
    </row>
    <row r="950" spans="1:4">
      <c r="A950">
        <f t="shared" si="17"/>
        <v>926</v>
      </c>
      <c r="B950" t="str">
        <f>VLOOKUP(A950,SOURCE!B:S,15,0)</f>
        <v>ITM_IRRATIONAL_I</v>
      </c>
      <c r="C950">
        <f>IF(
ISNUMBER(INDEX(SOURCE!B:B,MATCH(A950,SOURCE!B:B,0)+1)),
  VALUE(INDEX(SOURCE!B:B,MATCH(A950,SOURCE!B:B,0)+1)),
  "")</f>
        <v>927</v>
      </c>
      <c r="D950" s="5" t="str">
        <f>IF(A950&lt;&gt;INT(A950),B950,
IF(A950&lt;0,VLOOKUP(A950,lookups!A$1:B$25,2,0),
IF(ISNA(B950),"",
IF(OR(ISBLANK(A950),ISNA(B950),B950=0),
"",
"#define "&amp;
VLOOKUP(A950,SOURCE!B:S,15,0)&amp;IF(lookups!$N$2-LEN(VLOOKUP(A950,SOURCE!B:S,15,0))&gt;=0,REPT(" ",lookups!$N$2-LEN(VLOOKUP(A950,SOURCE!B:S,15,0))),"")&amp;
TEXT(A950,"???0")&amp;IF(VLOOKUP(A950,SOURCE!B:S,16,0)="","","   "&amp;VLOOKUP(A950,SOURCE!B:S,16,0)
))))
)</f>
        <v>#define ITM_IRRATIONAL_I             926</v>
      </c>
    </row>
    <row r="951" spans="1:4">
      <c r="A951">
        <f t="shared" si="17"/>
        <v>927</v>
      </c>
      <c r="B951" t="str">
        <f>VLOOKUP(A951,SOURCE!B:S,15,0)</f>
        <v>ITM_MEASURED_ANGLE</v>
      </c>
      <c r="C951">
        <f>IF(
ISNUMBER(INDEX(SOURCE!B:B,MATCH(A951,SOURCE!B:B,0)+1)),
  VALUE(INDEX(SOURCE!B:B,MATCH(A951,SOURCE!B:B,0)+1)),
  "")</f>
        <v>928</v>
      </c>
      <c r="D951" s="5" t="str">
        <f>IF(A951&lt;&gt;INT(A951),B951,
IF(A951&lt;0,VLOOKUP(A951,lookups!A$1:B$25,2,0),
IF(ISNA(B951),"",
IF(OR(ISBLANK(A951),ISNA(B951),B951=0),
"",
"#define "&amp;
VLOOKUP(A951,SOURCE!B:S,15,0)&amp;IF(lookups!$N$2-LEN(VLOOKUP(A951,SOURCE!B:S,15,0))&gt;=0,REPT(" ",lookups!$N$2-LEN(VLOOKUP(A951,SOURCE!B:S,15,0))),"")&amp;
TEXT(A951,"???0")&amp;IF(VLOOKUP(A951,SOURCE!B:S,16,0)="","","   "&amp;VLOOKUP(A951,SOURCE!B:S,16,0)
))))
)</f>
        <v>#define ITM_MEASURED_ANGLE           927</v>
      </c>
    </row>
    <row r="952" spans="1:4">
      <c r="A952">
        <f t="shared" si="17"/>
        <v>928</v>
      </c>
      <c r="B952" t="str">
        <f>VLOOKUP(A952,SOURCE!B:S,15,0)</f>
        <v>ITM_DIVIDES</v>
      </c>
      <c r="C952">
        <f>IF(
ISNUMBER(INDEX(SOURCE!B:B,MATCH(A952,SOURCE!B:B,0)+1)),
  VALUE(INDEX(SOURCE!B:B,MATCH(A952,SOURCE!B:B,0)+1)),
  "")</f>
        <v>929</v>
      </c>
      <c r="D952" s="5" t="str">
        <f>IF(A952&lt;&gt;INT(A952),B952,
IF(A952&lt;0,VLOOKUP(A952,lookups!A$1:B$25,2,0),
IF(ISNA(B952),"",
IF(OR(ISBLANK(A952),ISNA(B952),B952=0),
"",
"#define "&amp;
VLOOKUP(A952,SOURCE!B:S,15,0)&amp;IF(lookups!$N$2-LEN(VLOOKUP(A952,SOURCE!B:S,15,0))&gt;=0,REPT(" ",lookups!$N$2-LEN(VLOOKUP(A952,SOURCE!B:S,15,0))),"")&amp;
TEXT(A952,"???0")&amp;IF(VLOOKUP(A952,SOURCE!B:S,16,0)="","","   "&amp;VLOOKUP(A952,SOURCE!B:S,16,0)
))))
)</f>
        <v>#define ITM_DIVIDES                  928</v>
      </c>
    </row>
    <row r="953" spans="1:4">
      <c r="A953">
        <f t="shared" si="17"/>
        <v>929</v>
      </c>
      <c r="B953" t="str">
        <f>VLOOKUP(A953,SOURCE!B:S,15,0)</f>
        <v>ITM_DOES_NOT_DIVIDE</v>
      </c>
      <c r="C953">
        <f>IF(
ISNUMBER(INDEX(SOURCE!B:B,MATCH(A953,SOURCE!B:B,0)+1)),
  VALUE(INDEX(SOURCE!B:B,MATCH(A953,SOURCE!B:B,0)+1)),
  "")</f>
        <v>930</v>
      </c>
      <c r="D953" s="5" t="str">
        <f>IF(A953&lt;&gt;INT(A953),B953,
IF(A953&lt;0,VLOOKUP(A953,lookups!A$1:B$25,2,0),
IF(ISNA(B953),"",
IF(OR(ISBLANK(A953),ISNA(B953),B953=0),
"",
"#define "&amp;
VLOOKUP(A953,SOURCE!B:S,15,0)&amp;IF(lookups!$N$2-LEN(VLOOKUP(A953,SOURCE!B:S,15,0))&gt;=0,REPT(" ",lookups!$N$2-LEN(VLOOKUP(A953,SOURCE!B:S,15,0))),"")&amp;
TEXT(A953,"???0")&amp;IF(VLOOKUP(A953,SOURCE!B:S,16,0)="","","   "&amp;VLOOKUP(A953,SOURCE!B:S,16,0)
))))
)</f>
        <v>#define ITM_DOES_NOT_DIVIDE          929</v>
      </c>
    </row>
    <row r="954" spans="1:4">
      <c r="A954">
        <f t="shared" si="17"/>
        <v>930</v>
      </c>
      <c r="B954" t="str">
        <f>VLOOKUP(A954,SOURCE!B:S,15,0)</f>
        <v>ITM_PARALLEL_SIGN</v>
      </c>
      <c r="C954">
        <f>IF(
ISNUMBER(INDEX(SOURCE!B:B,MATCH(A954,SOURCE!B:B,0)+1)),
  VALUE(INDEX(SOURCE!B:B,MATCH(A954,SOURCE!B:B,0)+1)),
  "")</f>
        <v>931</v>
      </c>
      <c r="D954" s="5" t="str">
        <f>IF(A954&lt;&gt;INT(A954),B954,
IF(A954&lt;0,VLOOKUP(A954,lookups!A$1:B$25,2,0),
IF(ISNA(B954),"",
IF(OR(ISBLANK(A954),ISNA(B954),B954=0),
"",
"#define "&amp;
VLOOKUP(A954,SOURCE!B:S,15,0)&amp;IF(lookups!$N$2-LEN(VLOOKUP(A954,SOURCE!B:S,15,0))&gt;=0,REPT(" ",lookups!$N$2-LEN(VLOOKUP(A954,SOURCE!B:S,15,0))),"")&amp;
TEXT(A954,"???0")&amp;IF(VLOOKUP(A954,SOURCE!B:S,16,0)="","","   "&amp;VLOOKUP(A954,SOURCE!B:S,16,0)
))))
)</f>
        <v>#define ITM_PARALLEL_SIGN            930</v>
      </c>
    </row>
    <row r="955" spans="1:4">
      <c r="A955">
        <f t="shared" si="17"/>
        <v>931</v>
      </c>
      <c r="B955" t="str">
        <f>VLOOKUP(A955,SOURCE!B:S,15,0)</f>
        <v>ITM_NOT_PARALLEL</v>
      </c>
      <c r="C955">
        <f>IF(
ISNUMBER(INDEX(SOURCE!B:B,MATCH(A955,SOURCE!B:B,0)+1)),
  VALUE(INDEX(SOURCE!B:B,MATCH(A955,SOURCE!B:B,0)+1)),
  "")</f>
        <v>932</v>
      </c>
      <c r="D955" s="5" t="str">
        <f>IF(A955&lt;&gt;INT(A955),B955,
IF(A955&lt;0,VLOOKUP(A955,lookups!A$1:B$25,2,0),
IF(ISNA(B955),"",
IF(OR(ISBLANK(A955),ISNA(B955),B955=0),
"",
"#define "&amp;
VLOOKUP(A955,SOURCE!B:S,15,0)&amp;IF(lookups!$N$2-LEN(VLOOKUP(A955,SOURCE!B:S,15,0))&gt;=0,REPT(" ",lookups!$N$2-LEN(VLOOKUP(A955,SOURCE!B:S,15,0))),"")&amp;
TEXT(A955,"???0")&amp;IF(VLOOKUP(A955,SOURCE!B:S,16,0)="","","   "&amp;VLOOKUP(A955,SOURCE!B:S,16,0)
))))
)</f>
        <v>#define ITM_NOT_PARALLEL             931</v>
      </c>
    </row>
    <row r="956" spans="1:4">
      <c r="A956">
        <f t="shared" si="17"/>
        <v>932</v>
      </c>
      <c r="B956" t="str">
        <f>VLOOKUP(A956,SOURCE!B:S,15,0)</f>
        <v>ITM_AND</v>
      </c>
      <c r="C956">
        <f>IF(
ISNUMBER(INDEX(SOURCE!B:B,MATCH(A956,SOURCE!B:B,0)+1)),
  VALUE(INDEX(SOURCE!B:B,MATCH(A956,SOURCE!B:B,0)+1)),
  "")</f>
        <v>933</v>
      </c>
      <c r="D956" s="5" t="str">
        <f>IF(A956&lt;&gt;INT(A956),B956,
IF(A956&lt;0,VLOOKUP(A956,lookups!A$1:B$25,2,0),
IF(ISNA(B956),"",
IF(OR(ISBLANK(A956),ISNA(B956),B956=0),
"",
"#define "&amp;
VLOOKUP(A956,SOURCE!B:S,15,0)&amp;IF(lookups!$N$2-LEN(VLOOKUP(A956,SOURCE!B:S,15,0))&gt;=0,REPT(" ",lookups!$N$2-LEN(VLOOKUP(A956,SOURCE!B:S,15,0))),"")&amp;
TEXT(A956,"???0")&amp;IF(VLOOKUP(A956,SOURCE!B:S,16,0)="","","   "&amp;VLOOKUP(A956,SOURCE!B:S,16,0)
))))
)</f>
        <v>#define ITM_AND                      932</v>
      </c>
    </row>
    <row r="957" spans="1:4">
      <c r="A957">
        <f t="shared" si="17"/>
        <v>933</v>
      </c>
      <c r="B957" t="str">
        <f>VLOOKUP(A957,SOURCE!B:S,15,0)</f>
        <v>ITM_OR</v>
      </c>
      <c r="C957">
        <f>IF(
ISNUMBER(INDEX(SOURCE!B:B,MATCH(A957,SOURCE!B:B,0)+1)),
  VALUE(INDEX(SOURCE!B:B,MATCH(A957,SOURCE!B:B,0)+1)),
  "")</f>
        <v>934</v>
      </c>
      <c r="D957" s="5" t="str">
        <f>IF(A957&lt;&gt;INT(A957),B957,
IF(A957&lt;0,VLOOKUP(A957,lookups!A$1:B$25,2,0),
IF(ISNA(B957),"",
IF(OR(ISBLANK(A957),ISNA(B957),B957=0),
"",
"#define "&amp;
VLOOKUP(A957,SOURCE!B:S,15,0)&amp;IF(lookups!$N$2-LEN(VLOOKUP(A957,SOURCE!B:S,15,0))&gt;=0,REPT(" ",lookups!$N$2-LEN(VLOOKUP(A957,SOURCE!B:S,15,0))),"")&amp;
TEXT(A957,"???0")&amp;IF(VLOOKUP(A957,SOURCE!B:S,16,0)="","","   "&amp;VLOOKUP(A957,SOURCE!B:S,16,0)
))))
)</f>
        <v>#define ITM_OR                       933</v>
      </c>
    </row>
    <row r="958" spans="1:4">
      <c r="A958">
        <f t="shared" si="17"/>
        <v>934</v>
      </c>
      <c r="B958" t="str">
        <f>VLOOKUP(A958,SOURCE!B:S,15,0)</f>
        <v>ITM_INTERSECTION</v>
      </c>
      <c r="C958">
        <f>IF(
ISNUMBER(INDEX(SOURCE!B:B,MATCH(A958,SOURCE!B:B,0)+1)),
  VALUE(INDEX(SOURCE!B:B,MATCH(A958,SOURCE!B:B,0)+1)),
  "")</f>
        <v>935</v>
      </c>
      <c r="D958" s="5" t="str">
        <f>IF(A958&lt;&gt;INT(A958),B958,
IF(A958&lt;0,VLOOKUP(A958,lookups!A$1:B$25,2,0),
IF(ISNA(B958),"",
IF(OR(ISBLANK(A958),ISNA(B958),B958=0),
"",
"#define "&amp;
VLOOKUP(A958,SOURCE!B:S,15,0)&amp;IF(lookups!$N$2-LEN(VLOOKUP(A958,SOURCE!B:S,15,0))&gt;=0,REPT(" ",lookups!$N$2-LEN(VLOOKUP(A958,SOURCE!B:S,15,0))),"")&amp;
TEXT(A958,"???0")&amp;IF(VLOOKUP(A958,SOURCE!B:S,16,0)="","","   "&amp;VLOOKUP(A958,SOURCE!B:S,16,0)
))))
)</f>
        <v>#define ITM_INTERSECTION             934</v>
      </c>
    </row>
    <row r="959" spans="1:4">
      <c r="A959">
        <f t="shared" si="17"/>
        <v>935</v>
      </c>
      <c r="B959" t="str">
        <f>VLOOKUP(A959,SOURCE!B:S,15,0)</f>
        <v>ITM_UNION</v>
      </c>
      <c r="C959">
        <f>IF(
ISNUMBER(INDEX(SOURCE!B:B,MATCH(A959,SOURCE!B:B,0)+1)),
  VALUE(INDEX(SOURCE!B:B,MATCH(A959,SOURCE!B:B,0)+1)),
  "")</f>
        <v>936</v>
      </c>
      <c r="D959" s="5" t="str">
        <f>IF(A959&lt;&gt;INT(A959),B959,
IF(A959&lt;0,VLOOKUP(A959,lookups!A$1:B$25,2,0),
IF(ISNA(B959),"",
IF(OR(ISBLANK(A959),ISNA(B959),B959=0),
"",
"#define "&amp;
VLOOKUP(A959,SOURCE!B:S,15,0)&amp;IF(lookups!$N$2-LEN(VLOOKUP(A959,SOURCE!B:S,15,0))&gt;=0,REPT(" ",lookups!$N$2-LEN(VLOOKUP(A959,SOURCE!B:S,15,0))),"")&amp;
TEXT(A959,"???0")&amp;IF(VLOOKUP(A959,SOURCE!B:S,16,0)="","","   "&amp;VLOOKUP(A959,SOURCE!B:S,16,0)
))))
)</f>
        <v>#define ITM_UNION                    935</v>
      </c>
    </row>
    <row r="960" spans="1:4">
      <c r="A960">
        <f t="shared" si="17"/>
        <v>936</v>
      </c>
      <c r="B960" t="str">
        <f>VLOOKUP(A960,SOURCE!B:S,15,0)</f>
        <v>ITM_INTEGRAL_SIGN</v>
      </c>
      <c r="C960">
        <f>IF(
ISNUMBER(INDEX(SOURCE!B:B,MATCH(A960,SOURCE!B:B,0)+1)),
  VALUE(INDEX(SOURCE!B:B,MATCH(A960,SOURCE!B:B,0)+1)),
  "")</f>
        <v>937</v>
      </c>
      <c r="D960" s="5" t="str">
        <f>IF(A960&lt;&gt;INT(A960),B960,
IF(A960&lt;0,VLOOKUP(A960,lookups!A$1:B$25,2,0),
IF(ISNA(B960),"",
IF(OR(ISBLANK(A960),ISNA(B960),B960=0),
"",
"#define "&amp;
VLOOKUP(A960,SOURCE!B:S,15,0)&amp;IF(lookups!$N$2-LEN(VLOOKUP(A960,SOURCE!B:S,15,0))&gt;=0,REPT(" ",lookups!$N$2-LEN(VLOOKUP(A960,SOURCE!B:S,15,0))),"")&amp;
TEXT(A960,"???0")&amp;IF(VLOOKUP(A960,SOURCE!B:S,16,0)="","","   "&amp;VLOOKUP(A960,SOURCE!B:S,16,0)
))))
)</f>
        <v>#define ITM_INTEGRAL_SIGN            936</v>
      </c>
    </row>
    <row r="961" spans="1:4">
      <c r="A961">
        <f t="shared" si="17"/>
        <v>937</v>
      </c>
      <c r="B961" t="str">
        <f>VLOOKUP(A961,SOURCE!B:S,15,0)</f>
        <v>ITM_DOUBLE_INTEGRAL</v>
      </c>
      <c r="C961">
        <f>IF(
ISNUMBER(INDEX(SOURCE!B:B,MATCH(A961,SOURCE!B:B,0)+1)),
  VALUE(INDEX(SOURCE!B:B,MATCH(A961,SOURCE!B:B,0)+1)),
  "")</f>
        <v>938</v>
      </c>
      <c r="D961" s="5" t="str">
        <f>IF(A961&lt;&gt;INT(A961),B961,
IF(A961&lt;0,VLOOKUP(A961,lookups!A$1:B$25,2,0),
IF(ISNA(B961),"",
IF(OR(ISBLANK(A961),ISNA(B961),B961=0),
"",
"#define "&amp;
VLOOKUP(A961,SOURCE!B:S,15,0)&amp;IF(lookups!$N$2-LEN(VLOOKUP(A961,SOURCE!B:S,15,0))&gt;=0,REPT(" ",lookups!$N$2-LEN(VLOOKUP(A961,SOURCE!B:S,15,0))),"")&amp;
TEXT(A961,"???0")&amp;IF(VLOOKUP(A961,SOURCE!B:S,16,0)="","","   "&amp;VLOOKUP(A961,SOURCE!B:S,16,0)
))))
)</f>
        <v>#define ITM_DOUBLE_INTEGRAL          937</v>
      </c>
    </row>
    <row r="962" spans="1:4">
      <c r="A962">
        <f t="shared" si="17"/>
        <v>938</v>
      </c>
      <c r="B962" t="str">
        <f>VLOOKUP(A962,SOURCE!B:S,15,0)</f>
        <v>ITM_CONTOUR_INTEGRAL</v>
      </c>
      <c r="C962">
        <f>IF(
ISNUMBER(INDEX(SOURCE!B:B,MATCH(A962,SOURCE!B:B,0)+1)),
  VALUE(INDEX(SOURCE!B:B,MATCH(A962,SOURCE!B:B,0)+1)),
  "")</f>
        <v>939</v>
      </c>
      <c r="D962" s="5" t="str">
        <f>IF(A962&lt;&gt;INT(A962),B962,
IF(A962&lt;0,VLOOKUP(A962,lookups!A$1:B$25,2,0),
IF(ISNA(B962),"",
IF(OR(ISBLANK(A962),ISNA(B962),B962=0),
"",
"#define "&amp;
VLOOKUP(A962,SOURCE!B:S,15,0)&amp;IF(lookups!$N$2-LEN(VLOOKUP(A962,SOURCE!B:S,15,0))&gt;=0,REPT(" ",lookups!$N$2-LEN(VLOOKUP(A962,SOURCE!B:S,15,0))),"")&amp;
TEXT(A962,"???0")&amp;IF(VLOOKUP(A962,SOURCE!B:S,16,0)="","","   "&amp;VLOOKUP(A962,SOURCE!B:S,16,0)
))))
)</f>
        <v>#define ITM_CONTOUR_INTEGRAL         938</v>
      </c>
    </row>
    <row r="963" spans="1:4">
      <c r="A963">
        <f t="shared" si="17"/>
        <v>939</v>
      </c>
      <c r="B963" t="str">
        <f>VLOOKUP(A963,SOURCE!B:S,15,0)</f>
        <v>ITM_SURFACE_INTEGRAL</v>
      </c>
      <c r="C963">
        <f>IF(
ISNUMBER(INDEX(SOURCE!B:B,MATCH(A963,SOURCE!B:B,0)+1)),
  VALUE(INDEX(SOURCE!B:B,MATCH(A963,SOURCE!B:B,0)+1)),
  "")</f>
        <v>940</v>
      </c>
      <c r="D963" s="5" t="str">
        <f>IF(A963&lt;&gt;INT(A963),B963,
IF(A963&lt;0,VLOOKUP(A963,lookups!A$1:B$25,2,0),
IF(ISNA(B963),"",
IF(OR(ISBLANK(A963),ISNA(B963),B963=0),
"",
"#define "&amp;
VLOOKUP(A963,SOURCE!B:S,15,0)&amp;IF(lookups!$N$2-LEN(VLOOKUP(A963,SOURCE!B:S,15,0))&gt;=0,REPT(" ",lookups!$N$2-LEN(VLOOKUP(A963,SOURCE!B:S,15,0))),"")&amp;
TEXT(A963,"???0")&amp;IF(VLOOKUP(A963,SOURCE!B:S,16,0)="","","   "&amp;VLOOKUP(A963,SOURCE!B:S,16,0)
))))
)</f>
        <v>#define ITM_SURFACE_INTEGRAL         939</v>
      </c>
    </row>
    <row r="964" spans="1:4">
      <c r="A964">
        <f t="shared" si="17"/>
        <v>940</v>
      </c>
      <c r="B964" t="str">
        <f>VLOOKUP(A964,SOURCE!B:S,15,0)</f>
        <v>ITM_RATIO</v>
      </c>
      <c r="C964">
        <f>IF(
ISNUMBER(INDEX(SOURCE!B:B,MATCH(A964,SOURCE!B:B,0)+1)),
  VALUE(INDEX(SOURCE!B:B,MATCH(A964,SOURCE!B:B,0)+1)),
  "")</f>
        <v>941</v>
      </c>
      <c r="D964" s="5" t="str">
        <f>IF(A964&lt;&gt;INT(A964),B964,
IF(A964&lt;0,VLOOKUP(A964,lookups!A$1:B$25,2,0),
IF(ISNA(B964),"",
IF(OR(ISBLANK(A964),ISNA(B964),B964=0),
"",
"#define "&amp;
VLOOKUP(A964,SOURCE!B:S,15,0)&amp;IF(lookups!$N$2-LEN(VLOOKUP(A964,SOURCE!B:S,15,0))&gt;=0,REPT(" ",lookups!$N$2-LEN(VLOOKUP(A964,SOURCE!B:S,15,0))),"")&amp;
TEXT(A964,"???0")&amp;IF(VLOOKUP(A964,SOURCE!B:S,16,0)="","","   "&amp;VLOOKUP(A964,SOURCE!B:S,16,0)
))))
)</f>
        <v>#define ITM_RATIO                    940</v>
      </c>
    </row>
    <row r="965" spans="1:4">
      <c r="A965">
        <f t="shared" si="17"/>
        <v>941</v>
      </c>
      <c r="B965" t="str">
        <f>VLOOKUP(A965,SOURCE!B:S,15,0)</f>
        <v>ITM_CHECK_MARK</v>
      </c>
      <c r="C965">
        <f>IF(
ISNUMBER(INDEX(SOURCE!B:B,MATCH(A965,SOURCE!B:B,0)+1)),
  VALUE(INDEX(SOURCE!B:B,MATCH(A965,SOURCE!B:B,0)+1)),
  "")</f>
        <v>942</v>
      </c>
      <c r="D965" s="5" t="str">
        <f>IF(A965&lt;&gt;INT(A965),B965,
IF(A965&lt;0,VLOOKUP(A965,lookups!A$1:B$25,2,0),
IF(ISNA(B965),"",
IF(OR(ISBLANK(A965),ISNA(B965),B965=0),
"",
"#define "&amp;
VLOOKUP(A965,SOURCE!B:S,15,0)&amp;IF(lookups!$N$2-LEN(VLOOKUP(A965,SOURCE!B:S,15,0))&gt;=0,REPT(" ",lookups!$N$2-LEN(VLOOKUP(A965,SOURCE!B:S,15,0))),"")&amp;
TEXT(A965,"???0")&amp;IF(VLOOKUP(A965,SOURCE!B:S,16,0)="","","   "&amp;VLOOKUP(A965,SOURCE!B:S,16,0)
))))
)</f>
        <v>#define ITM_CHECK_MARK               941</v>
      </c>
    </row>
    <row r="966" spans="1:4">
      <c r="A966">
        <f t="shared" si="17"/>
        <v>942</v>
      </c>
      <c r="B966" t="str">
        <f>VLOOKUP(A966,SOURCE!B:S,15,0)</f>
        <v>ITM_ASYMPOTICALLY_EQUAL</v>
      </c>
      <c r="C966">
        <f>IF(
ISNUMBER(INDEX(SOURCE!B:B,MATCH(A966,SOURCE!B:B,0)+1)),
  VALUE(INDEX(SOURCE!B:B,MATCH(A966,SOURCE!B:B,0)+1)),
  "")</f>
        <v>943</v>
      </c>
      <c r="D966" s="5" t="str">
        <f>IF(A966&lt;&gt;INT(A966),B966,
IF(A966&lt;0,VLOOKUP(A966,lookups!A$1:B$25,2,0),
IF(ISNA(B966),"",
IF(OR(ISBLANK(A966),ISNA(B966),B966=0),
"",
"#define "&amp;
VLOOKUP(A966,SOURCE!B:S,15,0)&amp;IF(lookups!$N$2-LEN(VLOOKUP(A966,SOURCE!B:S,15,0))&gt;=0,REPT(" ",lookups!$N$2-LEN(VLOOKUP(A966,SOURCE!B:S,15,0))),"")&amp;
TEXT(A966,"???0")&amp;IF(VLOOKUP(A966,SOURCE!B:S,16,0)="","","   "&amp;VLOOKUP(A966,SOURCE!B:S,16,0)
))))
)</f>
        <v>#define ITM_ASYMPOTICALLY_EQUAL      942</v>
      </c>
    </row>
    <row r="967" spans="1:4">
      <c r="A967">
        <f t="shared" si="17"/>
        <v>943</v>
      </c>
      <c r="B967" t="str">
        <f>VLOOKUP(A967,SOURCE!B:S,15,0)</f>
        <v>ITM_ALMOST_EQUAL</v>
      </c>
      <c r="C967">
        <f>IF(
ISNUMBER(INDEX(SOURCE!B:B,MATCH(A967,SOURCE!B:B,0)+1)),
  VALUE(INDEX(SOURCE!B:B,MATCH(A967,SOURCE!B:B,0)+1)),
  "")</f>
        <v>944</v>
      </c>
      <c r="D967" s="5" t="str">
        <f>IF(A967&lt;&gt;INT(A967),B967,
IF(A967&lt;0,VLOOKUP(A967,lookups!A$1:B$25,2,0),
IF(ISNA(B967),"",
IF(OR(ISBLANK(A967),ISNA(B967),B967=0),
"",
"#define "&amp;
VLOOKUP(A967,SOURCE!B:S,15,0)&amp;IF(lookups!$N$2-LEN(VLOOKUP(A967,SOURCE!B:S,15,0))&gt;=0,REPT(" ",lookups!$N$2-LEN(VLOOKUP(A967,SOURCE!B:S,15,0))),"")&amp;
TEXT(A967,"???0")&amp;IF(VLOOKUP(A967,SOURCE!B:S,16,0)="","","   "&amp;VLOOKUP(A967,SOURCE!B:S,16,0)
))))
)</f>
        <v>#define ITM_ALMOST_EQUAL             943</v>
      </c>
    </row>
    <row r="968" spans="1:4">
      <c r="A968">
        <f t="shared" si="17"/>
        <v>944</v>
      </c>
      <c r="B968" t="str">
        <f>VLOOKUP(A968,SOURCE!B:S,15,0)</f>
        <v>ITM_COLON_EQUALS</v>
      </c>
      <c r="C968">
        <f>IF(
ISNUMBER(INDEX(SOURCE!B:B,MATCH(A968,SOURCE!B:B,0)+1)),
  VALUE(INDEX(SOURCE!B:B,MATCH(A968,SOURCE!B:B,0)+1)),
  "")</f>
        <v>945</v>
      </c>
      <c r="D968" s="5" t="str">
        <f>IF(A968&lt;&gt;INT(A968),B968,
IF(A968&lt;0,VLOOKUP(A968,lookups!A$1:B$25,2,0),
IF(ISNA(B968),"",
IF(OR(ISBLANK(A968),ISNA(B968),B968=0),
"",
"#define "&amp;
VLOOKUP(A968,SOURCE!B:S,15,0)&amp;IF(lookups!$N$2-LEN(VLOOKUP(A968,SOURCE!B:S,15,0))&gt;=0,REPT(" ",lookups!$N$2-LEN(VLOOKUP(A968,SOURCE!B:S,15,0))),"")&amp;
TEXT(A968,"???0")&amp;IF(VLOOKUP(A968,SOURCE!B:S,16,0)="","","   "&amp;VLOOKUP(A968,SOURCE!B:S,16,0)
))))
)</f>
        <v>#define ITM_COLON_EQUALS             944</v>
      </c>
    </row>
    <row r="969" spans="1:4">
      <c r="A969">
        <f t="shared" ref="A969:A1032" si="18">C968</f>
        <v>945</v>
      </c>
      <c r="B969" t="str">
        <f>VLOOKUP(A969,SOURCE!B:S,15,0)</f>
        <v>ITM_CORRESPONDS_TO</v>
      </c>
      <c r="C969">
        <f>IF(
ISNUMBER(INDEX(SOURCE!B:B,MATCH(A969,SOURCE!B:B,0)+1)),
  VALUE(INDEX(SOURCE!B:B,MATCH(A969,SOURCE!B:B,0)+1)),
  "")</f>
        <v>946</v>
      </c>
      <c r="D969" s="5" t="str">
        <f>IF(A969&lt;&gt;INT(A969),B969,
IF(A969&lt;0,VLOOKUP(A969,lookups!A$1:B$25,2,0),
IF(ISNA(B969),"",
IF(OR(ISBLANK(A969),ISNA(B969),B969=0),
"",
"#define "&amp;
VLOOKUP(A969,SOURCE!B:S,15,0)&amp;IF(lookups!$N$2-LEN(VLOOKUP(A969,SOURCE!B:S,15,0))&gt;=0,REPT(" ",lookups!$N$2-LEN(VLOOKUP(A969,SOURCE!B:S,15,0))),"")&amp;
TEXT(A969,"???0")&amp;IF(VLOOKUP(A969,SOURCE!B:S,16,0)="","","   "&amp;VLOOKUP(A969,SOURCE!B:S,16,0)
))))
)</f>
        <v>#define ITM_CORRESPONDS_TO           945</v>
      </c>
    </row>
    <row r="970" spans="1:4">
      <c r="A970">
        <f t="shared" si="18"/>
        <v>946</v>
      </c>
      <c r="B970" t="str">
        <f>VLOOKUP(A970,SOURCE!B:S,15,0)</f>
        <v>ITM_ESTIMATES</v>
      </c>
      <c r="C970">
        <f>IF(
ISNUMBER(INDEX(SOURCE!B:B,MATCH(A970,SOURCE!B:B,0)+1)),
  VALUE(INDEX(SOURCE!B:B,MATCH(A970,SOURCE!B:B,0)+1)),
  "")</f>
        <v>947</v>
      </c>
      <c r="D970" s="5" t="str">
        <f>IF(A970&lt;&gt;INT(A970),B970,
IF(A970&lt;0,VLOOKUP(A970,lookups!A$1:B$25,2,0),
IF(ISNA(B970),"",
IF(OR(ISBLANK(A970),ISNA(B970),B970=0),
"",
"#define "&amp;
VLOOKUP(A970,SOURCE!B:S,15,0)&amp;IF(lookups!$N$2-LEN(VLOOKUP(A970,SOURCE!B:S,15,0))&gt;=0,REPT(" ",lookups!$N$2-LEN(VLOOKUP(A970,SOURCE!B:S,15,0))),"")&amp;
TEXT(A970,"???0")&amp;IF(VLOOKUP(A970,SOURCE!B:S,16,0)="","","   "&amp;VLOOKUP(A970,SOURCE!B:S,16,0)
))))
)</f>
        <v>#define ITM_ESTIMATES                946</v>
      </c>
    </row>
    <row r="971" spans="1:4">
      <c r="A971">
        <f t="shared" si="18"/>
        <v>947</v>
      </c>
      <c r="B971" t="str">
        <f>VLOOKUP(A971,SOURCE!B:S,15,0)</f>
        <v>ITM_NOT_EQUAL</v>
      </c>
      <c r="C971">
        <f>IF(
ISNUMBER(INDEX(SOURCE!B:B,MATCH(A971,SOURCE!B:B,0)+1)),
  VALUE(INDEX(SOURCE!B:B,MATCH(A971,SOURCE!B:B,0)+1)),
  "")</f>
        <v>948</v>
      </c>
      <c r="D971" s="5" t="str">
        <f>IF(A971&lt;&gt;INT(A971),B971,
IF(A971&lt;0,VLOOKUP(A971,lookups!A$1:B$25,2,0),
IF(ISNA(B971),"",
IF(OR(ISBLANK(A971),ISNA(B971),B971=0),
"",
"#define "&amp;
VLOOKUP(A971,SOURCE!B:S,15,0)&amp;IF(lookups!$N$2-LEN(VLOOKUP(A971,SOURCE!B:S,15,0))&gt;=0,REPT(" ",lookups!$N$2-LEN(VLOOKUP(A971,SOURCE!B:S,15,0))),"")&amp;
TEXT(A971,"???0")&amp;IF(VLOOKUP(A971,SOURCE!B:S,16,0)="","","   "&amp;VLOOKUP(A971,SOURCE!B:S,16,0)
))))
)</f>
        <v>#define ITM_NOT_EQUAL                947</v>
      </c>
    </row>
    <row r="972" spans="1:4">
      <c r="A972">
        <f t="shared" si="18"/>
        <v>948</v>
      </c>
      <c r="B972" t="str">
        <f>VLOOKUP(A972,SOURCE!B:S,15,0)</f>
        <v>ITM_IDENTICAL_TO</v>
      </c>
      <c r="C972">
        <f>IF(
ISNUMBER(INDEX(SOURCE!B:B,MATCH(A972,SOURCE!B:B,0)+1)),
  VALUE(INDEX(SOURCE!B:B,MATCH(A972,SOURCE!B:B,0)+1)),
  "")</f>
        <v>949</v>
      </c>
      <c r="D972" s="5" t="str">
        <f>IF(A972&lt;&gt;INT(A972),B972,
IF(A972&lt;0,VLOOKUP(A972,lookups!A$1:B$25,2,0),
IF(ISNA(B972),"",
IF(OR(ISBLANK(A972),ISNA(B972),B972=0),
"",
"#define "&amp;
VLOOKUP(A972,SOURCE!B:S,15,0)&amp;IF(lookups!$N$2-LEN(VLOOKUP(A972,SOURCE!B:S,15,0))&gt;=0,REPT(" ",lookups!$N$2-LEN(VLOOKUP(A972,SOURCE!B:S,15,0))),"")&amp;
TEXT(A972,"???0")&amp;IF(VLOOKUP(A972,SOURCE!B:S,16,0)="","","   "&amp;VLOOKUP(A972,SOURCE!B:S,16,0)
))))
)</f>
        <v>#define ITM_IDENTICAL_TO             948</v>
      </c>
    </row>
    <row r="973" spans="1:4">
      <c r="A973">
        <f t="shared" si="18"/>
        <v>949</v>
      </c>
      <c r="B973" t="str">
        <f>VLOOKUP(A973,SOURCE!B:S,15,0)</f>
        <v>ITM_LESS_EQUAL</v>
      </c>
      <c r="C973">
        <f>IF(
ISNUMBER(INDEX(SOURCE!B:B,MATCH(A973,SOURCE!B:B,0)+1)),
  VALUE(INDEX(SOURCE!B:B,MATCH(A973,SOURCE!B:B,0)+1)),
  "")</f>
        <v>950</v>
      </c>
      <c r="D973" s="5" t="str">
        <f>IF(A973&lt;&gt;INT(A973),B973,
IF(A973&lt;0,VLOOKUP(A973,lookups!A$1:B$25,2,0),
IF(ISNA(B973),"",
IF(OR(ISBLANK(A973),ISNA(B973),B973=0),
"",
"#define "&amp;
VLOOKUP(A973,SOURCE!B:S,15,0)&amp;IF(lookups!$N$2-LEN(VLOOKUP(A973,SOURCE!B:S,15,0))&gt;=0,REPT(" ",lookups!$N$2-LEN(VLOOKUP(A973,SOURCE!B:S,15,0))),"")&amp;
TEXT(A973,"???0")&amp;IF(VLOOKUP(A973,SOURCE!B:S,16,0)="","","   "&amp;VLOOKUP(A973,SOURCE!B:S,16,0)
))))
)</f>
        <v>#define ITM_LESS_EQUAL               949</v>
      </c>
    </row>
    <row r="974" spans="1:4">
      <c r="A974">
        <f t="shared" si="18"/>
        <v>950</v>
      </c>
      <c r="B974" t="str">
        <f>VLOOKUP(A974,SOURCE!B:S,15,0)</f>
        <v>ITM_GREATER_EQUAL</v>
      </c>
      <c r="C974">
        <f>IF(
ISNUMBER(INDEX(SOURCE!B:B,MATCH(A974,SOURCE!B:B,0)+1)),
  VALUE(INDEX(SOURCE!B:B,MATCH(A974,SOURCE!B:B,0)+1)),
  "")</f>
        <v>951</v>
      </c>
      <c r="D974" s="5" t="str">
        <f>IF(A974&lt;&gt;INT(A974),B974,
IF(A974&lt;0,VLOOKUP(A974,lookups!A$1:B$25,2,0),
IF(ISNA(B974),"",
IF(OR(ISBLANK(A974),ISNA(B974),B974=0),
"",
"#define "&amp;
VLOOKUP(A974,SOURCE!B:S,15,0)&amp;IF(lookups!$N$2-LEN(VLOOKUP(A974,SOURCE!B:S,15,0))&gt;=0,REPT(" ",lookups!$N$2-LEN(VLOOKUP(A974,SOURCE!B:S,15,0))),"")&amp;
TEXT(A974,"???0")&amp;IF(VLOOKUP(A974,SOURCE!B:S,16,0)="","","   "&amp;VLOOKUP(A974,SOURCE!B:S,16,0)
))))
)</f>
        <v>#define ITM_GREATER_EQUAL            950</v>
      </c>
    </row>
    <row r="975" spans="1:4">
      <c r="A975">
        <f t="shared" si="18"/>
        <v>951</v>
      </c>
      <c r="B975" t="str">
        <f>VLOOKUP(A975,SOURCE!B:S,15,0)</f>
        <v>ITM_MUCH_LESS</v>
      </c>
      <c r="C975">
        <f>IF(
ISNUMBER(INDEX(SOURCE!B:B,MATCH(A975,SOURCE!B:B,0)+1)),
  VALUE(INDEX(SOURCE!B:B,MATCH(A975,SOURCE!B:B,0)+1)),
  "")</f>
        <v>952</v>
      </c>
      <c r="D975" s="5" t="str">
        <f>IF(A975&lt;&gt;INT(A975),B975,
IF(A975&lt;0,VLOOKUP(A975,lookups!A$1:B$25,2,0),
IF(ISNA(B975),"",
IF(OR(ISBLANK(A975),ISNA(B975),B975=0),
"",
"#define "&amp;
VLOOKUP(A975,SOURCE!B:S,15,0)&amp;IF(lookups!$N$2-LEN(VLOOKUP(A975,SOURCE!B:S,15,0))&gt;=0,REPT(" ",lookups!$N$2-LEN(VLOOKUP(A975,SOURCE!B:S,15,0))),"")&amp;
TEXT(A975,"???0")&amp;IF(VLOOKUP(A975,SOURCE!B:S,16,0)="","","   "&amp;VLOOKUP(A975,SOURCE!B:S,16,0)
))))
)</f>
        <v>#define ITM_MUCH_LESS                951</v>
      </c>
    </row>
    <row r="976" spans="1:4">
      <c r="A976">
        <f t="shared" si="18"/>
        <v>952</v>
      </c>
      <c r="B976" t="str">
        <f>VLOOKUP(A976,SOURCE!B:S,15,0)</f>
        <v>ITM_MUCH_GREATER</v>
      </c>
      <c r="C976">
        <f>IF(
ISNUMBER(INDEX(SOURCE!B:B,MATCH(A976,SOURCE!B:B,0)+1)),
  VALUE(INDEX(SOURCE!B:B,MATCH(A976,SOURCE!B:B,0)+1)),
  "")</f>
        <v>953</v>
      </c>
      <c r="D976" s="5" t="str">
        <f>IF(A976&lt;&gt;INT(A976),B976,
IF(A976&lt;0,VLOOKUP(A976,lookups!A$1:B$25,2,0),
IF(ISNA(B976),"",
IF(OR(ISBLANK(A976),ISNA(B976),B976=0),
"",
"#define "&amp;
VLOOKUP(A976,SOURCE!B:S,15,0)&amp;IF(lookups!$N$2-LEN(VLOOKUP(A976,SOURCE!B:S,15,0))&gt;=0,REPT(" ",lookups!$N$2-LEN(VLOOKUP(A976,SOURCE!B:S,15,0))),"")&amp;
TEXT(A976,"???0")&amp;IF(VLOOKUP(A976,SOURCE!B:S,16,0)="","","   "&amp;VLOOKUP(A976,SOURCE!B:S,16,0)
))))
)</f>
        <v>#define ITM_MUCH_GREATER             952</v>
      </c>
    </row>
    <row r="977" spans="1:4">
      <c r="A977">
        <f t="shared" si="18"/>
        <v>953</v>
      </c>
      <c r="B977" t="str">
        <f>VLOOKUP(A977,SOURCE!B:S,15,0)</f>
        <v>ITM_SUN</v>
      </c>
      <c r="C977">
        <f>IF(
ISNUMBER(INDEX(SOURCE!B:B,MATCH(A977,SOURCE!B:B,0)+1)),
  VALUE(INDEX(SOURCE!B:B,MATCH(A977,SOURCE!B:B,0)+1)),
  "")</f>
        <v>954</v>
      </c>
      <c r="D977" s="5" t="str">
        <f>IF(A977&lt;&gt;INT(A977),B977,
IF(A977&lt;0,VLOOKUP(A977,lookups!A$1:B$25,2,0),
IF(ISNA(B977),"",
IF(OR(ISBLANK(A977),ISNA(B977),B977=0),
"",
"#define "&amp;
VLOOKUP(A977,SOURCE!B:S,15,0)&amp;IF(lookups!$N$2-LEN(VLOOKUP(A977,SOURCE!B:S,15,0))&gt;=0,REPT(" ",lookups!$N$2-LEN(VLOOKUP(A977,SOURCE!B:S,15,0))),"")&amp;
TEXT(A977,"???0")&amp;IF(VLOOKUP(A977,SOURCE!B:S,16,0)="","","   "&amp;VLOOKUP(A977,SOURCE!B:S,16,0)
))))
)</f>
        <v>#define ITM_SUN                      953</v>
      </c>
    </row>
    <row r="978" spans="1:4">
      <c r="A978">
        <f t="shared" si="18"/>
        <v>954</v>
      </c>
      <c r="B978" t="str">
        <f>VLOOKUP(A978,SOURCE!B:S,15,0)</f>
        <v>ITM_TRANSPOSED</v>
      </c>
      <c r="C978">
        <f>IF(
ISNUMBER(INDEX(SOURCE!B:B,MATCH(A978,SOURCE!B:B,0)+1)),
  VALUE(INDEX(SOURCE!B:B,MATCH(A978,SOURCE!B:B,0)+1)),
  "")</f>
        <v>955</v>
      </c>
      <c r="D978" s="5" t="str">
        <f>IF(A978&lt;&gt;INT(A978),B978,
IF(A978&lt;0,VLOOKUP(A978,lookups!A$1:B$25,2,0),
IF(ISNA(B978),"",
IF(OR(ISBLANK(A978),ISNA(B978),B978=0),
"",
"#define "&amp;
VLOOKUP(A978,SOURCE!B:S,15,0)&amp;IF(lookups!$N$2-LEN(VLOOKUP(A978,SOURCE!B:S,15,0))&gt;=0,REPT(" ",lookups!$N$2-LEN(VLOOKUP(A978,SOURCE!B:S,15,0))),"")&amp;
TEXT(A978,"???0")&amp;IF(VLOOKUP(A978,SOURCE!B:S,16,0)="","","   "&amp;VLOOKUP(A978,SOURCE!B:S,16,0)
))))
)</f>
        <v>#define ITM_TRANSPOSED               954</v>
      </c>
    </row>
    <row r="979" spans="1:4">
      <c r="A979">
        <f t="shared" si="18"/>
        <v>955</v>
      </c>
      <c r="B979" t="str">
        <f>VLOOKUP(A979,SOURCE!B:S,15,0)</f>
        <v>ITM_PERPENDICULAR</v>
      </c>
      <c r="C979">
        <f>IF(
ISNUMBER(INDEX(SOURCE!B:B,MATCH(A979,SOURCE!B:B,0)+1)),
  VALUE(INDEX(SOURCE!B:B,MATCH(A979,SOURCE!B:B,0)+1)),
  "")</f>
        <v>956</v>
      </c>
      <c r="D979" s="5" t="str">
        <f>IF(A979&lt;&gt;INT(A979),B979,
IF(A979&lt;0,VLOOKUP(A979,lookups!A$1:B$25,2,0),
IF(ISNA(B979),"",
IF(OR(ISBLANK(A979),ISNA(B979),B979=0),
"",
"#define "&amp;
VLOOKUP(A979,SOURCE!B:S,15,0)&amp;IF(lookups!$N$2-LEN(VLOOKUP(A979,SOURCE!B:S,15,0))&gt;=0,REPT(" ",lookups!$N$2-LEN(VLOOKUP(A979,SOURCE!B:S,15,0))),"")&amp;
TEXT(A979,"???0")&amp;IF(VLOOKUP(A979,SOURCE!B:S,16,0)="","","   "&amp;VLOOKUP(A979,SOURCE!B:S,16,0)
))))
)</f>
        <v>#define ITM_PERPENDICULAR            955</v>
      </c>
    </row>
    <row r="980" spans="1:4">
      <c r="A980">
        <f t="shared" si="18"/>
        <v>956</v>
      </c>
      <c r="B980" t="str">
        <f>VLOOKUP(A980,SOURCE!B:S,15,0)</f>
        <v>ITM_XOR</v>
      </c>
      <c r="C980">
        <f>IF(
ISNUMBER(INDEX(SOURCE!B:B,MATCH(A980,SOURCE!B:B,0)+1)),
  VALUE(INDEX(SOURCE!B:B,MATCH(A980,SOURCE!B:B,0)+1)),
  "")</f>
        <v>957</v>
      </c>
      <c r="D980" s="5" t="str">
        <f>IF(A980&lt;&gt;INT(A980),B980,
IF(A980&lt;0,VLOOKUP(A980,lookups!A$1:B$25,2,0),
IF(ISNA(B980),"",
IF(OR(ISBLANK(A980),ISNA(B980),B980=0),
"",
"#define "&amp;
VLOOKUP(A980,SOURCE!B:S,15,0)&amp;IF(lookups!$N$2-LEN(VLOOKUP(A980,SOURCE!B:S,15,0))&gt;=0,REPT(" ",lookups!$N$2-LEN(VLOOKUP(A980,SOURCE!B:S,15,0))),"")&amp;
TEXT(A980,"???0")&amp;IF(VLOOKUP(A980,SOURCE!B:S,16,0)="","","   "&amp;VLOOKUP(A980,SOURCE!B:S,16,0)
))))
)</f>
        <v>#define ITM_XOR                      956</v>
      </c>
    </row>
    <row r="981" spans="1:4">
      <c r="A981">
        <f t="shared" si="18"/>
        <v>957</v>
      </c>
      <c r="B981" t="str">
        <f>VLOOKUP(A981,SOURCE!B:S,15,0)</f>
        <v>ITM_NAND</v>
      </c>
      <c r="C981">
        <f>IF(
ISNUMBER(INDEX(SOURCE!B:B,MATCH(A981,SOURCE!B:B,0)+1)),
  VALUE(INDEX(SOURCE!B:B,MATCH(A981,SOURCE!B:B,0)+1)),
  "")</f>
        <v>958</v>
      </c>
      <c r="D981" s="5" t="str">
        <f>IF(A981&lt;&gt;INT(A981),B981,
IF(A981&lt;0,VLOOKUP(A981,lookups!A$1:B$25,2,0),
IF(ISNA(B981),"",
IF(OR(ISBLANK(A981),ISNA(B981),B981=0),
"",
"#define "&amp;
VLOOKUP(A981,SOURCE!B:S,15,0)&amp;IF(lookups!$N$2-LEN(VLOOKUP(A981,SOURCE!B:S,15,0))&gt;=0,REPT(" ",lookups!$N$2-LEN(VLOOKUP(A981,SOURCE!B:S,15,0))),"")&amp;
TEXT(A981,"???0")&amp;IF(VLOOKUP(A981,SOURCE!B:S,16,0)="","","   "&amp;VLOOKUP(A981,SOURCE!B:S,16,0)
))))
)</f>
        <v>#define ITM_NAND                     957</v>
      </c>
    </row>
    <row r="982" spans="1:4">
      <c r="A982">
        <f t="shared" si="18"/>
        <v>958</v>
      </c>
      <c r="B982" t="str">
        <f>VLOOKUP(A982,SOURCE!B:S,15,0)</f>
        <v>ITM_NOR</v>
      </c>
      <c r="C982">
        <f>IF(
ISNUMBER(INDEX(SOURCE!B:B,MATCH(A982,SOURCE!B:B,0)+1)),
  VALUE(INDEX(SOURCE!B:B,MATCH(A982,SOURCE!B:B,0)+1)),
  "")</f>
        <v>959</v>
      </c>
      <c r="D982" s="5" t="str">
        <f>IF(A982&lt;&gt;INT(A982),B982,
IF(A982&lt;0,VLOOKUP(A982,lookups!A$1:B$25,2,0),
IF(ISNA(B982),"",
IF(OR(ISBLANK(A982),ISNA(B982),B982=0),
"",
"#define "&amp;
VLOOKUP(A982,SOURCE!B:S,15,0)&amp;IF(lookups!$N$2-LEN(VLOOKUP(A982,SOURCE!B:S,15,0))&gt;=0,REPT(" ",lookups!$N$2-LEN(VLOOKUP(A982,SOURCE!B:S,15,0))),"")&amp;
TEXT(A982,"???0")&amp;IF(VLOOKUP(A982,SOURCE!B:S,16,0)="","","   "&amp;VLOOKUP(A982,SOURCE!B:S,16,0)
))))
)</f>
        <v>#define ITM_NOR                      958</v>
      </c>
    </row>
    <row r="983" spans="1:4">
      <c r="A983">
        <f t="shared" si="18"/>
        <v>959</v>
      </c>
      <c r="B983" t="str">
        <f>VLOOKUP(A983,SOURCE!B:S,15,0)</f>
        <v>ITM_WATCH</v>
      </c>
      <c r="C983">
        <f>IF(
ISNUMBER(INDEX(SOURCE!B:B,MATCH(A983,SOURCE!B:B,0)+1)),
  VALUE(INDEX(SOURCE!B:B,MATCH(A983,SOURCE!B:B,0)+1)),
  "")</f>
        <v>960</v>
      </c>
      <c r="D983" s="5" t="str">
        <f>IF(A983&lt;&gt;INT(A983),B983,
IF(A983&lt;0,VLOOKUP(A983,lookups!A$1:B$25,2,0),
IF(ISNA(B983),"",
IF(OR(ISBLANK(A983),ISNA(B983),B983=0),
"",
"#define "&amp;
VLOOKUP(A983,SOURCE!B:S,15,0)&amp;IF(lookups!$N$2-LEN(VLOOKUP(A983,SOURCE!B:S,15,0))&gt;=0,REPT(" ",lookups!$N$2-LEN(VLOOKUP(A983,SOURCE!B:S,15,0))),"")&amp;
TEXT(A983,"???0")&amp;IF(VLOOKUP(A983,SOURCE!B:S,16,0)="","","   "&amp;VLOOKUP(A983,SOURCE!B:S,16,0)
))))
)</f>
        <v>#define ITM_WATCH                    959</v>
      </c>
    </row>
    <row r="984" spans="1:4">
      <c r="A984">
        <f t="shared" si="18"/>
        <v>960</v>
      </c>
      <c r="B984" t="str">
        <f>VLOOKUP(A984,SOURCE!B:S,15,0)</f>
        <v>ITM_HOURGLASS</v>
      </c>
      <c r="C984">
        <f>IF(
ISNUMBER(INDEX(SOURCE!B:B,MATCH(A984,SOURCE!B:B,0)+1)),
  VALUE(INDEX(SOURCE!B:B,MATCH(A984,SOURCE!B:B,0)+1)),
  "")</f>
        <v>961</v>
      </c>
      <c r="D984" s="5" t="str">
        <f>IF(A984&lt;&gt;INT(A984),B984,
IF(A984&lt;0,VLOOKUP(A984,lookups!A$1:B$25,2,0),
IF(ISNA(B984),"",
IF(OR(ISBLANK(A984),ISNA(B984),B984=0),
"",
"#define "&amp;
VLOOKUP(A984,SOURCE!B:S,15,0)&amp;IF(lookups!$N$2-LEN(VLOOKUP(A984,SOURCE!B:S,15,0))&gt;=0,REPT(" ",lookups!$N$2-LEN(VLOOKUP(A984,SOURCE!B:S,15,0))),"")&amp;
TEXT(A984,"???0")&amp;IF(VLOOKUP(A984,SOURCE!B:S,16,0)="","","   "&amp;VLOOKUP(A984,SOURCE!B:S,16,0)
))))
)</f>
        <v>#define ITM_HOURGLASS                960</v>
      </c>
    </row>
    <row r="985" spans="1:4">
      <c r="A985">
        <f t="shared" si="18"/>
        <v>961</v>
      </c>
      <c r="B985" t="str">
        <f>VLOOKUP(A985,SOURCE!B:S,15,0)</f>
        <v>ITM_PRINTER</v>
      </c>
      <c r="C985">
        <f>IF(
ISNUMBER(INDEX(SOURCE!B:B,MATCH(A985,SOURCE!B:B,0)+1)),
  VALUE(INDEX(SOURCE!B:B,MATCH(A985,SOURCE!B:B,0)+1)),
  "")</f>
        <v>962</v>
      </c>
      <c r="D985" s="5" t="str">
        <f>IF(A985&lt;&gt;INT(A985),B985,
IF(A985&lt;0,VLOOKUP(A985,lookups!A$1:B$25,2,0),
IF(ISNA(B985),"",
IF(OR(ISBLANK(A985),ISNA(B985),B985=0),
"",
"#define "&amp;
VLOOKUP(A985,SOURCE!B:S,15,0)&amp;IF(lookups!$N$2-LEN(VLOOKUP(A985,SOURCE!B:S,15,0))&gt;=0,REPT(" ",lookups!$N$2-LEN(VLOOKUP(A985,SOURCE!B:S,15,0))),"")&amp;
TEXT(A985,"???0")&amp;IF(VLOOKUP(A985,SOURCE!B:S,16,0)="","","   "&amp;VLOOKUP(A985,SOURCE!B:S,16,0)
))))
)</f>
        <v>#define ITM_PRINTER                  961</v>
      </c>
    </row>
    <row r="986" spans="1:4">
      <c r="A986">
        <f t="shared" si="18"/>
        <v>962</v>
      </c>
      <c r="B986" t="str">
        <f>VLOOKUP(A986,SOURCE!B:S,15,0)</f>
        <v>ITM_MAT_TL</v>
      </c>
      <c r="C986">
        <f>IF(
ISNUMBER(INDEX(SOURCE!B:B,MATCH(A986,SOURCE!B:B,0)+1)),
  VALUE(INDEX(SOURCE!B:B,MATCH(A986,SOURCE!B:B,0)+1)),
  "")</f>
        <v>963</v>
      </c>
      <c r="D986" s="5" t="str">
        <f>IF(A986&lt;&gt;INT(A986),B986,
IF(A986&lt;0,VLOOKUP(A986,lookups!A$1:B$25,2,0),
IF(ISNA(B986),"",
IF(OR(ISBLANK(A986),ISNA(B986),B986=0),
"",
"#define "&amp;
VLOOKUP(A986,SOURCE!B:S,15,0)&amp;IF(lookups!$N$2-LEN(VLOOKUP(A986,SOURCE!B:S,15,0))&gt;=0,REPT(" ",lookups!$N$2-LEN(VLOOKUP(A986,SOURCE!B:S,15,0))),"")&amp;
TEXT(A986,"???0")&amp;IF(VLOOKUP(A986,SOURCE!B:S,16,0)="","","   "&amp;VLOOKUP(A986,SOURCE!B:S,16,0)
))))
)</f>
        <v>#define ITM_MAT_TL                   962</v>
      </c>
    </row>
    <row r="987" spans="1:4">
      <c r="A987">
        <f t="shared" si="18"/>
        <v>963</v>
      </c>
      <c r="B987" t="str">
        <f>VLOOKUP(A987,SOURCE!B:S,15,0)</f>
        <v>ITM_MAT_ML</v>
      </c>
      <c r="C987">
        <f>IF(
ISNUMBER(INDEX(SOURCE!B:B,MATCH(A987,SOURCE!B:B,0)+1)),
  VALUE(INDEX(SOURCE!B:B,MATCH(A987,SOURCE!B:B,0)+1)),
  "")</f>
        <v>964</v>
      </c>
      <c r="D987" s="5" t="str">
        <f>IF(A987&lt;&gt;INT(A987),B987,
IF(A987&lt;0,VLOOKUP(A987,lookups!A$1:B$25,2,0),
IF(ISNA(B987),"",
IF(OR(ISBLANK(A987),ISNA(B987),B987=0),
"",
"#define "&amp;
VLOOKUP(A987,SOURCE!B:S,15,0)&amp;IF(lookups!$N$2-LEN(VLOOKUP(A987,SOURCE!B:S,15,0))&gt;=0,REPT(" ",lookups!$N$2-LEN(VLOOKUP(A987,SOURCE!B:S,15,0))),"")&amp;
TEXT(A987,"???0")&amp;IF(VLOOKUP(A987,SOURCE!B:S,16,0)="","","   "&amp;VLOOKUP(A987,SOURCE!B:S,16,0)
))))
)</f>
        <v>#define ITM_MAT_ML                   963</v>
      </c>
    </row>
    <row r="988" spans="1:4">
      <c r="A988">
        <f t="shared" si="18"/>
        <v>964</v>
      </c>
      <c r="B988" t="str">
        <f>VLOOKUP(A988,SOURCE!B:S,15,0)</f>
        <v>ITM_MAT_BL</v>
      </c>
      <c r="C988">
        <f>IF(
ISNUMBER(INDEX(SOURCE!B:B,MATCH(A988,SOURCE!B:B,0)+1)),
  VALUE(INDEX(SOURCE!B:B,MATCH(A988,SOURCE!B:B,0)+1)),
  "")</f>
        <v>965</v>
      </c>
      <c r="D988" s="5" t="str">
        <f>IF(A988&lt;&gt;INT(A988),B988,
IF(A988&lt;0,VLOOKUP(A988,lookups!A$1:B$25,2,0),
IF(ISNA(B988),"",
IF(OR(ISBLANK(A988),ISNA(B988),B988=0),
"",
"#define "&amp;
VLOOKUP(A988,SOURCE!B:S,15,0)&amp;IF(lookups!$N$2-LEN(VLOOKUP(A988,SOURCE!B:S,15,0))&gt;=0,REPT(" ",lookups!$N$2-LEN(VLOOKUP(A988,SOURCE!B:S,15,0))),"")&amp;
TEXT(A988,"???0")&amp;IF(VLOOKUP(A988,SOURCE!B:S,16,0)="","","   "&amp;VLOOKUP(A988,SOURCE!B:S,16,0)
))))
)</f>
        <v>#define ITM_MAT_BL                   964</v>
      </c>
    </row>
    <row r="989" spans="1:4">
      <c r="A989">
        <f t="shared" si="18"/>
        <v>965</v>
      </c>
      <c r="B989" t="str">
        <f>VLOOKUP(A989,SOURCE!B:S,15,0)</f>
        <v>ITM_MAT_TR</v>
      </c>
      <c r="C989">
        <f>IF(
ISNUMBER(INDEX(SOURCE!B:B,MATCH(A989,SOURCE!B:B,0)+1)),
  VALUE(INDEX(SOURCE!B:B,MATCH(A989,SOURCE!B:B,0)+1)),
  "")</f>
        <v>966</v>
      </c>
      <c r="D989" s="5" t="str">
        <f>IF(A989&lt;&gt;INT(A989),B989,
IF(A989&lt;0,VLOOKUP(A989,lookups!A$1:B$25,2,0),
IF(ISNA(B989),"",
IF(OR(ISBLANK(A989),ISNA(B989),B989=0),
"",
"#define "&amp;
VLOOKUP(A989,SOURCE!B:S,15,0)&amp;IF(lookups!$N$2-LEN(VLOOKUP(A989,SOURCE!B:S,15,0))&gt;=0,REPT(" ",lookups!$N$2-LEN(VLOOKUP(A989,SOURCE!B:S,15,0))),"")&amp;
TEXT(A989,"???0")&amp;IF(VLOOKUP(A989,SOURCE!B:S,16,0)="","","   "&amp;VLOOKUP(A989,SOURCE!B:S,16,0)
))))
)</f>
        <v>#define ITM_MAT_TR                   965</v>
      </c>
    </row>
    <row r="990" spans="1:4">
      <c r="A990">
        <f t="shared" si="18"/>
        <v>966</v>
      </c>
      <c r="B990" t="str">
        <f>VLOOKUP(A990,SOURCE!B:S,15,0)</f>
        <v>ITM_MAT_MR</v>
      </c>
      <c r="C990">
        <f>IF(
ISNUMBER(INDEX(SOURCE!B:B,MATCH(A990,SOURCE!B:B,0)+1)),
  VALUE(INDEX(SOURCE!B:B,MATCH(A990,SOURCE!B:B,0)+1)),
  "")</f>
        <v>967</v>
      </c>
      <c r="D990" s="5" t="str">
        <f>IF(A990&lt;&gt;INT(A990),B990,
IF(A990&lt;0,VLOOKUP(A990,lookups!A$1:B$25,2,0),
IF(ISNA(B990),"",
IF(OR(ISBLANK(A990),ISNA(B990),B990=0),
"",
"#define "&amp;
VLOOKUP(A990,SOURCE!B:S,15,0)&amp;IF(lookups!$N$2-LEN(VLOOKUP(A990,SOURCE!B:S,15,0))&gt;=0,REPT(" ",lookups!$N$2-LEN(VLOOKUP(A990,SOURCE!B:S,15,0))),"")&amp;
TEXT(A990,"???0")&amp;IF(VLOOKUP(A990,SOURCE!B:S,16,0)="","","   "&amp;VLOOKUP(A990,SOURCE!B:S,16,0)
))))
)</f>
        <v>#define ITM_MAT_MR                   966</v>
      </c>
    </row>
    <row r="991" spans="1:4">
      <c r="A991">
        <f t="shared" si="18"/>
        <v>967</v>
      </c>
      <c r="B991" t="str">
        <f>VLOOKUP(A991,SOURCE!B:S,15,0)</f>
        <v>ITM_MAT_BR</v>
      </c>
      <c r="C991">
        <f>IF(
ISNUMBER(INDEX(SOURCE!B:B,MATCH(A991,SOURCE!B:B,0)+1)),
  VALUE(INDEX(SOURCE!B:B,MATCH(A991,SOURCE!B:B,0)+1)),
  "")</f>
        <v>968</v>
      </c>
      <c r="D991" s="5" t="str">
        <f>IF(A991&lt;&gt;INT(A991),B991,
IF(A991&lt;0,VLOOKUP(A991,lookups!A$1:B$25,2,0),
IF(ISNA(B991),"",
IF(OR(ISBLANK(A991),ISNA(B991),B991=0),
"",
"#define "&amp;
VLOOKUP(A991,SOURCE!B:S,15,0)&amp;IF(lookups!$N$2-LEN(VLOOKUP(A991,SOURCE!B:S,15,0))&gt;=0,REPT(" ",lookups!$N$2-LEN(VLOOKUP(A991,SOURCE!B:S,15,0))),"")&amp;
TEXT(A991,"???0")&amp;IF(VLOOKUP(A991,SOURCE!B:S,16,0)="","","   "&amp;VLOOKUP(A991,SOURCE!B:S,16,0)
))))
)</f>
        <v>#define ITM_MAT_BR                   967</v>
      </c>
    </row>
    <row r="992" spans="1:4">
      <c r="A992">
        <f t="shared" si="18"/>
        <v>968</v>
      </c>
      <c r="B992" t="str">
        <f>VLOOKUP(A992,SOURCE!B:S,15,0)</f>
        <v>ITM_OBLIQUE1</v>
      </c>
      <c r="C992">
        <f>IF(
ISNUMBER(INDEX(SOURCE!B:B,MATCH(A992,SOURCE!B:B,0)+1)),
  VALUE(INDEX(SOURCE!B:B,MATCH(A992,SOURCE!B:B,0)+1)),
  "")</f>
        <v>969</v>
      </c>
      <c r="D992" s="5" t="str">
        <f>IF(A992&lt;&gt;INT(A992),B992,
IF(A992&lt;0,VLOOKUP(A992,lookups!A$1:B$25,2,0),
IF(ISNA(B992),"",
IF(OR(ISBLANK(A992),ISNA(B992),B992=0),
"",
"#define "&amp;
VLOOKUP(A992,SOURCE!B:S,15,0)&amp;IF(lookups!$N$2-LEN(VLOOKUP(A992,SOURCE!B:S,15,0))&gt;=0,REPT(" ",lookups!$N$2-LEN(VLOOKUP(A992,SOURCE!B:S,15,0))),"")&amp;
TEXT(A992,"???0")&amp;IF(VLOOKUP(A992,SOURCE!B:S,16,0)="","","   "&amp;VLOOKUP(A992,SOURCE!B:S,16,0)
))))
)</f>
        <v>#define ITM_OBLIQUE1                 968</v>
      </c>
    </row>
    <row r="993" spans="1:4">
      <c r="A993">
        <f t="shared" si="18"/>
        <v>969</v>
      </c>
      <c r="B993" t="str">
        <f>VLOOKUP(A993,SOURCE!B:S,15,0)</f>
        <v>ITM_OBLIQUE2</v>
      </c>
      <c r="C993">
        <f>IF(
ISNUMBER(INDEX(SOURCE!B:B,MATCH(A993,SOURCE!B:B,0)+1)),
  VALUE(INDEX(SOURCE!B:B,MATCH(A993,SOURCE!B:B,0)+1)),
  "")</f>
        <v>970</v>
      </c>
      <c r="D993" s="5" t="str">
        <f>IF(A993&lt;&gt;INT(A993),B993,
IF(A993&lt;0,VLOOKUP(A993,lookups!A$1:B$25,2,0),
IF(ISNA(B993),"",
IF(OR(ISBLANK(A993),ISNA(B993),B993=0),
"",
"#define "&amp;
VLOOKUP(A993,SOURCE!B:S,15,0)&amp;IF(lookups!$N$2-LEN(VLOOKUP(A993,SOURCE!B:S,15,0))&gt;=0,REPT(" ",lookups!$N$2-LEN(VLOOKUP(A993,SOURCE!B:S,15,0))),"")&amp;
TEXT(A993,"???0")&amp;IF(VLOOKUP(A993,SOURCE!B:S,16,0)="","","   "&amp;VLOOKUP(A993,SOURCE!B:S,16,0)
))))
)</f>
        <v>#define ITM_OBLIQUE2                 969</v>
      </c>
    </row>
    <row r="994" spans="1:4">
      <c r="A994">
        <f t="shared" si="18"/>
        <v>970</v>
      </c>
      <c r="B994" t="str">
        <f>VLOOKUP(A994,SOURCE!B:S,15,0)</f>
        <v>ITM_OBLIQUE3</v>
      </c>
      <c r="C994">
        <f>IF(
ISNUMBER(INDEX(SOURCE!B:B,MATCH(A994,SOURCE!B:B,0)+1)),
  VALUE(INDEX(SOURCE!B:B,MATCH(A994,SOURCE!B:B,0)+1)),
  "")</f>
        <v>971</v>
      </c>
      <c r="D994" s="5" t="str">
        <f>IF(A994&lt;&gt;INT(A994),B994,
IF(A994&lt;0,VLOOKUP(A994,lookups!A$1:B$25,2,0),
IF(ISNA(B994),"",
IF(OR(ISBLANK(A994),ISNA(B994),B994=0),
"",
"#define "&amp;
VLOOKUP(A994,SOURCE!B:S,15,0)&amp;IF(lookups!$N$2-LEN(VLOOKUP(A994,SOURCE!B:S,15,0))&gt;=0,REPT(" ",lookups!$N$2-LEN(VLOOKUP(A994,SOURCE!B:S,15,0))),"")&amp;
TEXT(A994,"???0")&amp;IF(VLOOKUP(A994,SOURCE!B:S,16,0)="","","   "&amp;VLOOKUP(A994,SOURCE!B:S,16,0)
))))
)</f>
        <v>#define ITM_OBLIQUE3                 970</v>
      </c>
    </row>
    <row r="995" spans="1:4">
      <c r="A995">
        <f t="shared" si="18"/>
        <v>971</v>
      </c>
      <c r="B995" t="str">
        <f>VLOOKUP(A995,SOURCE!B:S,15,0)</f>
        <v>ITM_OBLIQUE4</v>
      </c>
      <c r="C995">
        <f>IF(
ISNUMBER(INDEX(SOURCE!B:B,MATCH(A995,SOURCE!B:B,0)+1)),
  VALUE(INDEX(SOURCE!B:B,MATCH(A995,SOURCE!B:B,0)+1)),
  "")</f>
        <v>972</v>
      </c>
      <c r="D995" s="5" t="str">
        <f>IF(A995&lt;&gt;INT(A995),B995,
IF(A995&lt;0,VLOOKUP(A995,lookups!A$1:B$25,2,0),
IF(ISNA(B995),"",
IF(OR(ISBLANK(A995),ISNA(B995),B995=0),
"",
"#define "&amp;
VLOOKUP(A995,SOURCE!B:S,15,0)&amp;IF(lookups!$N$2-LEN(VLOOKUP(A995,SOURCE!B:S,15,0))&gt;=0,REPT(" ",lookups!$N$2-LEN(VLOOKUP(A995,SOURCE!B:S,15,0))),"")&amp;
TEXT(A995,"???0")&amp;IF(VLOOKUP(A995,SOURCE!B:S,16,0)="","","   "&amp;VLOOKUP(A995,SOURCE!B:S,16,0)
))))
)</f>
        <v>#define ITM_OBLIQUE4                 971</v>
      </c>
    </row>
    <row r="996" spans="1:4">
      <c r="A996">
        <f t="shared" si="18"/>
        <v>972</v>
      </c>
      <c r="B996" t="str">
        <f>VLOOKUP(A996,SOURCE!B:S,15,0)</f>
        <v>ITM_CURSOR</v>
      </c>
      <c r="C996">
        <f>IF(
ISNUMBER(INDEX(SOURCE!B:B,MATCH(A996,SOURCE!B:B,0)+1)),
  VALUE(INDEX(SOURCE!B:B,MATCH(A996,SOURCE!B:B,0)+1)),
  "")</f>
        <v>973</v>
      </c>
      <c r="D996" s="5" t="str">
        <f>IF(A996&lt;&gt;INT(A996),B996,
IF(A996&lt;0,VLOOKUP(A996,lookups!A$1:B$25,2,0),
IF(ISNA(B996),"",
IF(OR(ISBLANK(A996),ISNA(B996),B996=0),
"",
"#define "&amp;
VLOOKUP(A996,SOURCE!B:S,15,0)&amp;IF(lookups!$N$2-LEN(VLOOKUP(A996,SOURCE!B:S,15,0))&gt;=0,REPT(" ",lookups!$N$2-LEN(VLOOKUP(A996,SOURCE!B:S,15,0))),"")&amp;
TEXT(A996,"???0")&amp;IF(VLOOKUP(A996,SOURCE!B:S,16,0)="","","   "&amp;VLOOKUP(A996,SOURCE!B:S,16,0)
))))
)</f>
        <v>#define ITM_CURSOR                   972</v>
      </c>
    </row>
    <row r="997" spans="1:4">
      <c r="A997">
        <f t="shared" si="18"/>
        <v>973</v>
      </c>
      <c r="B997" t="str">
        <f>VLOOKUP(A997,SOURCE!B:S,15,0)</f>
        <v>ITM_PERIOD34</v>
      </c>
      <c r="C997">
        <f>IF(
ISNUMBER(INDEX(SOURCE!B:B,MATCH(A997,SOURCE!B:B,0)+1)),
  VALUE(INDEX(SOURCE!B:B,MATCH(A997,SOURCE!B:B,0)+1)),
  "")</f>
        <v>974</v>
      </c>
      <c r="D997" s="5" t="str">
        <f>IF(A997&lt;&gt;INT(A997),B997,
IF(A997&lt;0,VLOOKUP(A997,lookups!A$1:B$25,2,0),
IF(ISNA(B997),"",
IF(OR(ISBLANK(A997),ISNA(B997),B997=0),
"",
"#define "&amp;
VLOOKUP(A997,SOURCE!B:S,15,0)&amp;IF(lookups!$N$2-LEN(VLOOKUP(A997,SOURCE!B:S,15,0))&gt;=0,REPT(" ",lookups!$N$2-LEN(VLOOKUP(A997,SOURCE!B:S,15,0))),"")&amp;
TEXT(A997,"???0")&amp;IF(VLOOKUP(A997,SOURCE!B:S,16,0)="","","   "&amp;VLOOKUP(A997,SOURCE!B:S,16,0)
))))
)</f>
        <v>#define ITM_PERIOD34                 973</v>
      </c>
    </row>
    <row r="998" spans="1:4">
      <c r="A998">
        <f t="shared" si="18"/>
        <v>974</v>
      </c>
      <c r="B998" t="str">
        <f>VLOOKUP(A998,SOURCE!B:S,15,0)</f>
        <v>ITM_COMMA34</v>
      </c>
      <c r="C998">
        <f>IF(
ISNUMBER(INDEX(SOURCE!B:B,MATCH(A998,SOURCE!B:B,0)+1)),
  VALUE(INDEX(SOURCE!B:B,MATCH(A998,SOURCE!B:B,0)+1)),
  "")</f>
        <v>975</v>
      </c>
      <c r="D998" s="5" t="str">
        <f>IF(A998&lt;&gt;INT(A998),B998,
IF(A998&lt;0,VLOOKUP(A998,lookups!A$1:B$25,2,0),
IF(ISNA(B998),"",
IF(OR(ISBLANK(A998),ISNA(B998),B998=0),
"",
"#define "&amp;
VLOOKUP(A998,SOURCE!B:S,15,0)&amp;IF(lookups!$N$2-LEN(VLOOKUP(A998,SOURCE!B:S,15,0))&gt;=0,REPT(" ",lookups!$N$2-LEN(VLOOKUP(A998,SOURCE!B:S,15,0))),"")&amp;
TEXT(A998,"???0")&amp;IF(VLOOKUP(A998,SOURCE!B:S,16,0)="","","   "&amp;VLOOKUP(A998,SOURCE!B:S,16,0)
))))
)</f>
        <v>#define ITM_COMMA34                  974</v>
      </c>
    </row>
    <row r="999" spans="1:4">
      <c r="A999">
        <f t="shared" si="18"/>
        <v>975</v>
      </c>
      <c r="B999" t="str">
        <f>VLOOKUP(A999,SOURCE!B:S,15,0)</f>
        <v>ITM_BATTERY</v>
      </c>
      <c r="C999">
        <f>IF(
ISNUMBER(INDEX(SOURCE!B:B,MATCH(A999,SOURCE!B:B,0)+1)),
  VALUE(INDEX(SOURCE!B:B,MATCH(A999,SOURCE!B:B,0)+1)),
  "")</f>
        <v>976</v>
      </c>
      <c r="D999" s="5" t="str">
        <f>IF(A999&lt;&gt;INT(A999),B999,
IF(A999&lt;0,VLOOKUP(A999,lookups!A$1:B$25,2,0),
IF(ISNA(B999),"",
IF(OR(ISBLANK(A999),ISNA(B999),B999=0),
"",
"#define "&amp;
VLOOKUP(A999,SOURCE!B:S,15,0)&amp;IF(lookups!$N$2-LEN(VLOOKUP(A999,SOURCE!B:S,15,0))&gt;=0,REPT(" ",lookups!$N$2-LEN(VLOOKUP(A999,SOURCE!B:S,15,0))),"")&amp;
TEXT(A999,"???0")&amp;IF(VLOOKUP(A999,SOURCE!B:S,16,0)="","","   "&amp;VLOOKUP(A999,SOURCE!B:S,16,0)
))))
)</f>
        <v>#define ITM_BATTERY                  975</v>
      </c>
    </row>
    <row r="1000" spans="1:4">
      <c r="A1000">
        <f t="shared" si="18"/>
        <v>976</v>
      </c>
      <c r="B1000" t="str">
        <f>VLOOKUP(A1000,SOURCE!B:S,15,0)</f>
        <v>ITM_PGM_BEGIN</v>
      </c>
      <c r="C1000">
        <f>IF(
ISNUMBER(INDEX(SOURCE!B:B,MATCH(A1000,SOURCE!B:B,0)+1)),
  VALUE(INDEX(SOURCE!B:B,MATCH(A1000,SOURCE!B:B,0)+1)),
  "")</f>
        <v>977</v>
      </c>
      <c r="D1000" s="5" t="str">
        <f>IF(A1000&lt;&gt;INT(A1000),B1000,
IF(A1000&lt;0,VLOOKUP(A1000,lookups!A$1:B$25,2,0),
IF(ISNA(B1000),"",
IF(OR(ISBLANK(A1000),ISNA(B1000),B1000=0),
"",
"#define "&amp;
VLOOKUP(A1000,SOURCE!B:S,15,0)&amp;IF(lookups!$N$2-LEN(VLOOKUP(A1000,SOURCE!B:S,15,0))&gt;=0,REPT(" ",lookups!$N$2-LEN(VLOOKUP(A1000,SOURCE!B:S,15,0))),"")&amp;
TEXT(A1000,"???0")&amp;IF(VLOOKUP(A1000,SOURCE!B:S,16,0)="","","   "&amp;VLOOKUP(A1000,SOURCE!B:S,16,0)
))))
)</f>
        <v>#define ITM_PGM_BEGIN                976</v>
      </c>
    </row>
    <row r="1001" spans="1:4">
      <c r="A1001">
        <f t="shared" si="18"/>
        <v>977</v>
      </c>
      <c r="B1001" t="str">
        <f>VLOOKUP(A1001,SOURCE!B:S,15,0)</f>
        <v>ITM_USER_MODE</v>
      </c>
      <c r="C1001">
        <f>IF(
ISNUMBER(INDEX(SOURCE!B:B,MATCH(A1001,SOURCE!B:B,0)+1)),
  VALUE(INDEX(SOURCE!B:B,MATCH(A1001,SOURCE!B:B,0)+1)),
  "")</f>
        <v>978</v>
      </c>
      <c r="D1001" s="5" t="str">
        <f>IF(A1001&lt;&gt;INT(A1001),B1001,
IF(A1001&lt;0,VLOOKUP(A1001,lookups!A$1:B$25,2,0),
IF(ISNA(B1001),"",
IF(OR(ISBLANK(A1001),ISNA(B1001),B1001=0),
"",
"#define "&amp;
VLOOKUP(A1001,SOURCE!B:S,15,0)&amp;IF(lookups!$N$2-LEN(VLOOKUP(A1001,SOURCE!B:S,15,0))&gt;=0,REPT(" ",lookups!$N$2-LEN(VLOOKUP(A1001,SOURCE!B:S,15,0))),"")&amp;
TEXT(A1001,"???0")&amp;IF(VLOOKUP(A1001,SOURCE!B:S,16,0)="","","   "&amp;VLOOKUP(A1001,SOURCE!B:S,16,0)
))))
)</f>
        <v>#define ITM_USER_MODE                977</v>
      </c>
    </row>
    <row r="1002" spans="1:4">
      <c r="A1002">
        <f t="shared" si="18"/>
        <v>978</v>
      </c>
      <c r="B1002" t="str">
        <f>VLOOKUP(A1002,SOURCE!B:S,15,0)</f>
        <v>ITM_UK</v>
      </c>
      <c r="C1002">
        <f>IF(
ISNUMBER(INDEX(SOURCE!B:B,MATCH(A1002,SOURCE!B:B,0)+1)),
  VALUE(INDEX(SOURCE!B:B,MATCH(A1002,SOURCE!B:B,0)+1)),
  "")</f>
        <v>979</v>
      </c>
      <c r="D1002" s="5" t="str">
        <f>IF(A1002&lt;&gt;INT(A1002),B1002,
IF(A1002&lt;0,VLOOKUP(A1002,lookups!A$1:B$25,2,0),
IF(ISNA(B1002),"",
IF(OR(ISBLANK(A1002),ISNA(B1002),B1002=0),
"",
"#define "&amp;
VLOOKUP(A1002,SOURCE!B:S,15,0)&amp;IF(lookups!$N$2-LEN(VLOOKUP(A1002,SOURCE!B:S,15,0))&gt;=0,REPT(" ",lookups!$N$2-LEN(VLOOKUP(A1002,SOURCE!B:S,15,0))),"")&amp;
TEXT(A1002,"???0")&amp;IF(VLOOKUP(A1002,SOURCE!B:S,16,0)="","","   "&amp;VLOOKUP(A1002,SOURCE!B:S,16,0)
))))
)</f>
        <v>#define ITM_UK                       978</v>
      </c>
    </row>
    <row r="1003" spans="1:4">
      <c r="A1003">
        <f t="shared" si="18"/>
        <v>979</v>
      </c>
      <c r="B1003" t="str">
        <f>VLOOKUP(A1003,SOURCE!B:S,15,0)</f>
        <v>ITM_US</v>
      </c>
      <c r="C1003">
        <f>IF(
ISNUMBER(INDEX(SOURCE!B:B,MATCH(A1003,SOURCE!B:B,0)+1)),
  VALUE(INDEX(SOURCE!B:B,MATCH(A1003,SOURCE!B:B,0)+1)),
  "")</f>
        <v>980</v>
      </c>
      <c r="D1003" s="5" t="str">
        <f>IF(A1003&lt;&gt;INT(A1003),B1003,
IF(A1003&lt;0,VLOOKUP(A1003,lookups!A$1:B$25,2,0),
IF(ISNA(B1003),"",
IF(OR(ISBLANK(A1003),ISNA(B1003),B1003=0),
"",
"#define "&amp;
VLOOKUP(A1003,SOURCE!B:S,15,0)&amp;IF(lookups!$N$2-LEN(VLOOKUP(A1003,SOURCE!B:S,15,0))&gt;=0,REPT(" ",lookups!$N$2-LEN(VLOOKUP(A1003,SOURCE!B:S,15,0))),"")&amp;
TEXT(A1003,"???0")&amp;IF(VLOOKUP(A1003,SOURCE!B:S,16,0)="","","   "&amp;VLOOKUP(A1003,SOURCE!B:S,16,0)
))))
)</f>
        <v>#define ITM_US                       979</v>
      </c>
    </row>
    <row r="1004" spans="1:4">
      <c r="A1004">
        <f t="shared" si="18"/>
        <v>980</v>
      </c>
      <c r="B1004" t="str">
        <f>VLOOKUP(A1004,SOURCE!B:S,15,0)</f>
        <v>ITM_NEG_EXCLAMATION_MARK</v>
      </c>
      <c r="C1004">
        <f>IF(
ISNUMBER(INDEX(SOURCE!B:B,MATCH(A1004,SOURCE!B:B,0)+1)),
  VALUE(INDEX(SOURCE!B:B,MATCH(A1004,SOURCE!B:B,0)+1)),
  "")</f>
        <v>981</v>
      </c>
      <c r="D1004" s="5" t="str">
        <f>IF(A1004&lt;&gt;INT(A1004),B1004,
IF(A1004&lt;0,VLOOKUP(A1004,lookups!A$1:B$25,2,0),
IF(ISNA(B1004),"",
IF(OR(ISBLANK(A1004),ISNA(B1004),B1004=0),
"",
"#define "&amp;
VLOOKUP(A1004,SOURCE!B:S,15,0)&amp;IF(lookups!$N$2-LEN(VLOOKUP(A1004,SOURCE!B:S,15,0))&gt;=0,REPT(" ",lookups!$N$2-LEN(VLOOKUP(A1004,SOURCE!B:S,15,0))),"")&amp;
TEXT(A1004,"???0")&amp;IF(VLOOKUP(A1004,SOURCE!B:S,16,0)="","","   "&amp;VLOOKUP(A1004,SOURCE!B:S,16,0)
))))
)</f>
        <v>#define ITM_NEG_EXCLAMATION_MARK     980</v>
      </c>
    </row>
    <row r="1005" spans="1:4">
      <c r="A1005">
        <f t="shared" si="18"/>
        <v>981</v>
      </c>
      <c r="B1005" t="str">
        <f>VLOOKUP(A1005,SOURCE!B:S,15,0)</f>
        <v>ITM_ex</v>
      </c>
      <c r="C1005">
        <f>IF(
ISNUMBER(INDEX(SOURCE!B:B,MATCH(A1005,SOURCE!B:B,0)+1)),
  VALUE(INDEX(SOURCE!B:B,MATCH(A1005,SOURCE!B:B,0)+1)),
  "")</f>
        <v>982</v>
      </c>
      <c r="D1005" s="5" t="str">
        <f>IF(A1005&lt;&gt;INT(A1005),B1005,
IF(A1005&lt;0,VLOOKUP(A1005,lookups!A$1:B$25,2,0),
IF(ISNA(B1005),"",
IF(OR(ISBLANK(A1005),ISNA(B1005),B1005=0),
"",
"#define "&amp;
VLOOKUP(A1005,SOURCE!B:S,15,0)&amp;IF(lookups!$N$2-LEN(VLOOKUP(A1005,SOURCE!B:S,15,0))&gt;=0,REPT(" ",lookups!$N$2-LEN(VLOOKUP(A1005,SOURCE!B:S,15,0))),"")&amp;
TEXT(A1005,"???0")&amp;IF(VLOOKUP(A1005,SOURCE!B:S,16,0)="","","   "&amp;VLOOKUP(A1005,SOURCE!B:S,16,0)
))))
)</f>
        <v>#define ITM_ex                       981</v>
      </c>
    </row>
    <row r="1006" spans="1:4">
      <c r="A1006">
        <f t="shared" si="18"/>
        <v>982</v>
      </c>
      <c r="B1006" t="str">
        <f>VLOOKUP(A1006,SOURCE!B:S,15,0)</f>
        <v>ITM_Max</v>
      </c>
      <c r="C1006">
        <f>IF(
ISNUMBER(INDEX(SOURCE!B:B,MATCH(A1006,SOURCE!B:B,0)+1)),
  VALUE(INDEX(SOURCE!B:B,MATCH(A1006,SOURCE!B:B,0)+1)),
  "")</f>
        <v>983</v>
      </c>
      <c r="D1006" s="5" t="str">
        <f>IF(A1006&lt;&gt;INT(A1006),B1006,
IF(A1006&lt;0,VLOOKUP(A1006,lookups!A$1:B$25,2,0),
IF(ISNA(B1006),"",
IF(OR(ISBLANK(A1006),ISNA(B1006),B1006=0),
"",
"#define "&amp;
VLOOKUP(A1006,SOURCE!B:S,15,0)&amp;IF(lookups!$N$2-LEN(VLOOKUP(A1006,SOURCE!B:S,15,0))&gt;=0,REPT(" ",lookups!$N$2-LEN(VLOOKUP(A1006,SOURCE!B:S,15,0))),"")&amp;
TEXT(A1006,"???0")&amp;IF(VLOOKUP(A1006,SOURCE!B:S,16,0)="","","   "&amp;VLOOKUP(A1006,SOURCE!B:S,16,0)
))))
)</f>
        <v>#define ITM_Max                      982</v>
      </c>
    </row>
    <row r="1007" spans="1:4">
      <c r="A1007">
        <f t="shared" si="18"/>
        <v>983</v>
      </c>
      <c r="B1007" t="str">
        <f>VLOOKUP(A1007,SOURCE!B:S,15,0)</f>
        <v>ITM_Min</v>
      </c>
      <c r="C1007">
        <f>IF(
ISNUMBER(INDEX(SOURCE!B:B,MATCH(A1007,SOURCE!B:B,0)+1)),
  VALUE(INDEX(SOURCE!B:B,MATCH(A1007,SOURCE!B:B,0)+1)),
  "")</f>
        <v>984</v>
      </c>
      <c r="D1007" s="5" t="str">
        <f>IF(A1007&lt;&gt;INT(A1007),B1007,
IF(A1007&lt;0,VLOOKUP(A1007,lookups!A$1:B$25,2,0),
IF(ISNA(B1007),"",
IF(OR(ISBLANK(A1007),ISNA(B1007),B1007=0),
"",
"#define "&amp;
VLOOKUP(A1007,SOURCE!B:S,15,0)&amp;IF(lookups!$N$2-LEN(VLOOKUP(A1007,SOURCE!B:S,15,0))&gt;=0,REPT(" ",lookups!$N$2-LEN(VLOOKUP(A1007,SOURCE!B:S,15,0))),"")&amp;
TEXT(A1007,"???0")&amp;IF(VLOOKUP(A1007,SOURCE!B:S,16,0)="","","   "&amp;VLOOKUP(A1007,SOURCE!B:S,16,0)
))))
)</f>
        <v>#define ITM_Min                      983</v>
      </c>
    </row>
    <row r="1008" spans="1:4">
      <c r="A1008">
        <f t="shared" si="18"/>
        <v>984</v>
      </c>
      <c r="B1008" t="str">
        <f>VLOOKUP(A1008,SOURCE!B:S,15,0)</f>
        <v>ITM_Config</v>
      </c>
      <c r="C1008">
        <f>IF(
ISNUMBER(INDEX(SOURCE!B:B,MATCH(A1008,SOURCE!B:B,0)+1)),
  VALUE(INDEX(SOURCE!B:B,MATCH(A1008,SOURCE!B:B,0)+1)),
  "")</f>
        <v>985</v>
      </c>
      <c r="D1008" s="5" t="str">
        <f>IF(A1008&lt;&gt;INT(A1008),B1008,
IF(A1008&lt;0,VLOOKUP(A1008,lookups!A$1:B$25,2,0),
IF(ISNA(B1008),"",
IF(OR(ISBLANK(A1008),ISNA(B1008),B1008=0),
"",
"#define "&amp;
VLOOKUP(A1008,SOURCE!B:S,15,0)&amp;IF(lookups!$N$2-LEN(VLOOKUP(A1008,SOURCE!B:S,15,0))&gt;=0,REPT(" ",lookups!$N$2-LEN(VLOOKUP(A1008,SOURCE!B:S,15,0))),"")&amp;
TEXT(A1008,"???0")&amp;IF(VLOOKUP(A1008,SOURCE!B:S,16,0)="","","   "&amp;VLOOKUP(A1008,SOURCE!B:S,16,0)
))))
)</f>
        <v>#define ITM_Config                   984</v>
      </c>
    </row>
    <row r="1009" spans="1:4">
      <c r="A1009">
        <f t="shared" si="18"/>
        <v>985</v>
      </c>
      <c r="B1009" t="str">
        <f>VLOOKUP(A1009,SOURCE!B:S,15,0)</f>
        <v>ITM_Stack</v>
      </c>
      <c r="C1009">
        <f>IF(
ISNUMBER(INDEX(SOURCE!B:B,MATCH(A1009,SOURCE!B:B,0)+1)),
  VALUE(INDEX(SOURCE!B:B,MATCH(A1009,SOURCE!B:B,0)+1)),
  "")</f>
        <v>986</v>
      </c>
      <c r="D1009" s="5" t="str">
        <f>IF(A1009&lt;&gt;INT(A1009),B1009,
IF(A1009&lt;0,VLOOKUP(A1009,lookups!A$1:B$25,2,0),
IF(ISNA(B1009),"",
IF(OR(ISBLANK(A1009),ISNA(B1009),B1009=0),
"",
"#define "&amp;
VLOOKUP(A1009,SOURCE!B:S,15,0)&amp;IF(lookups!$N$2-LEN(VLOOKUP(A1009,SOURCE!B:S,15,0))&gt;=0,REPT(" ",lookups!$N$2-LEN(VLOOKUP(A1009,SOURCE!B:S,15,0))),"")&amp;
TEXT(A1009,"???0")&amp;IF(VLOOKUP(A1009,SOURCE!B:S,16,0)="","","   "&amp;VLOOKUP(A1009,SOURCE!B:S,16,0)
))))
)</f>
        <v>#define ITM_Stack                    985</v>
      </c>
    </row>
    <row r="1010" spans="1:4">
      <c r="A1010">
        <f t="shared" si="18"/>
        <v>986</v>
      </c>
      <c r="B1010" t="str">
        <f>VLOOKUP(A1010,SOURCE!B:S,15,0)</f>
        <v>ITM_dddEL</v>
      </c>
      <c r="C1010">
        <f>IF(
ISNUMBER(INDEX(SOURCE!B:B,MATCH(A1010,SOURCE!B:B,0)+1)),
  VALUE(INDEX(SOURCE!B:B,MATCH(A1010,SOURCE!B:B,0)+1)),
  "")</f>
        <v>987</v>
      </c>
      <c r="D1010" s="5" t="str">
        <f>IF(A1010&lt;&gt;INT(A1010),B1010,
IF(A1010&lt;0,VLOOKUP(A1010,lookups!A$1:B$25,2,0),
IF(ISNA(B1010),"",
IF(OR(ISBLANK(A1010),ISNA(B1010),B1010=0),
"",
"#define "&amp;
VLOOKUP(A1010,SOURCE!B:S,15,0)&amp;IF(lookups!$N$2-LEN(VLOOKUP(A1010,SOURCE!B:S,15,0))&gt;=0,REPT(" ",lookups!$N$2-LEN(VLOOKUP(A1010,SOURCE!B:S,15,0))),"")&amp;
TEXT(A1010,"???0")&amp;IF(VLOOKUP(A1010,SOURCE!B:S,16,0)="","","   "&amp;VLOOKUP(A1010,SOURCE!B:S,16,0)
))))
)</f>
        <v>#define ITM_dddEL                    986</v>
      </c>
    </row>
    <row r="1011" spans="1:4">
      <c r="A1011">
        <f t="shared" si="18"/>
        <v>987</v>
      </c>
      <c r="B1011" t="str">
        <f>VLOOKUP(A1011,SOURCE!B:S,15,0)</f>
        <v>ITM_dddIJ</v>
      </c>
      <c r="C1011">
        <f>IF(
ISNUMBER(INDEX(SOURCE!B:B,MATCH(A1011,SOURCE!B:B,0)+1)),
  VALUE(INDEX(SOURCE!B:B,MATCH(A1011,SOURCE!B:B,0)+1)),
  "")</f>
        <v>988</v>
      </c>
      <c r="D1011" s="5" t="str">
        <f>IF(A1011&lt;&gt;INT(A1011),B1011,
IF(A1011&lt;0,VLOOKUP(A1011,lookups!A$1:B$25,2,0),
IF(ISNA(B1011),"",
IF(OR(ISBLANK(A1011),ISNA(B1011),B1011=0),
"",
"#define "&amp;
VLOOKUP(A1011,SOURCE!B:S,15,0)&amp;IF(lookups!$N$2-LEN(VLOOKUP(A1011,SOURCE!B:S,15,0))&gt;=0,REPT(" ",lookups!$N$2-LEN(VLOOKUP(A1011,SOURCE!B:S,15,0))),"")&amp;
TEXT(A1011,"???0")&amp;IF(VLOOKUP(A1011,SOURCE!B:S,16,0)="","","   "&amp;VLOOKUP(A1011,SOURCE!B:S,16,0)
))))
)</f>
        <v>#define ITM_dddIJ                    987</v>
      </c>
    </row>
    <row r="1012" spans="1:4">
      <c r="A1012">
        <f t="shared" si="18"/>
        <v>988</v>
      </c>
      <c r="B1012" t="str">
        <f>VLOOKUP(A1012,SOURCE!B:S,15,0)</f>
        <v>ITM_0P</v>
      </c>
      <c r="C1012">
        <f>IF(
ISNUMBER(INDEX(SOURCE!B:B,MATCH(A1012,SOURCE!B:B,0)+1)),
  VALUE(INDEX(SOURCE!B:B,MATCH(A1012,SOURCE!B:B,0)+1)),
  "")</f>
        <v>989</v>
      </c>
      <c r="D1012" s="5" t="str">
        <f>IF(A1012&lt;&gt;INT(A1012),B1012,
IF(A1012&lt;0,VLOOKUP(A1012,lookups!A$1:B$25,2,0),
IF(ISNA(B1012),"",
IF(OR(ISBLANK(A1012),ISNA(B1012),B1012=0),
"",
"#define "&amp;
VLOOKUP(A1012,SOURCE!B:S,15,0)&amp;IF(lookups!$N$2-LEN(VLOOKUP(A1012,SOURCE!B:S,15,0))&gt;=0,REPT(" ",lookups!$N$2-LEN(VLOOKUP(A1012,SOURCE!B:S,15,0))),"")&amp;
TEXT(A1012,"???0")&amp;IF(VLOOKUP(A1012,SOURCE!B:S,16,0)="","","   "&amp;VLOOKUP(A1012,SOURCE!B:S,16,0)
))))
)</f>
        <v>#define ITM_0P                       988</v>
      </c>
    </row>
    <row r="1013" spans="1:4">
      <c r="A1013">
        <f t="shared" si="18"/>
        <v>989</v>
      </c>
      <c r="B1013" t="str">
        <f>VLOOKUP(A1013,SOURCE!B:S,15,0)</f>
        <v>ITM_1P</v>
      </c>
      <c r="C1013">
        <f>IF(
ISNUMBER(INDEX(SOURCE!B:B,MATCH(A1013,SOURCE!B:B,0)+1)),
  VALUE(INDEX(SOURCE!B:B,MATCH(A1013,SOURCE!B:B,0)+1)),
  "")</f>
        <v>990</v>
      </c>
      <c r="D1013" s="5" t="str">
        <f>IF(A1013&lt;&gt;INT(A1013),B1013,
IF(A1013&lt;0,VLOOKUP(A1013,lookups!A$1:B$25,2,0),
IF(ISNA(B1013),"",
IF(OR(ISBLANK(A1013),ISNA(B1013),B1013=0),
"",
"#define "&amp;
VLOOKUP(A1013,SOURCE!B:S,15,0)&amp;IF(lookups!$N$2-LEN(VLOOKUP(A1013,SOURCE!B:S,15,0))&gt;=0,REPT(" ",lookups!$N$2-LEN(VLOOKUP(A1013,SOURCE!B:S,15,0))),"")&amp;
TEXT(A1013,"???0")&amp;IF(VLOOKUP(A1013,SOURCE!B:S,16,0)="","","   "&amp;VLOOKUP(A1013,SOURCE!B:S,16,0)
))))
)</f>
        <v>#define ITM_1P                       989</v>
      </c>
    </row>
    <row r="1014" spans="1:4">
      <c r="A1014">
        <f t="shared" si="18"/>
        <v>990</v>
      </c>
      <c r="B1014" t="str">
        <f>VLOOKUP(A1014,SOURCE!B:S,15,0)</f>
        <v>ITM_EXPONENT</v>
      </c>
      <c r="C1014">
        <f>IF(
ISNUMBER(INDEX(SOURCE!B:B,MATCH(A1014,SOURCE!B:B,0)+1)),
  VALUE(INDEX(SOURCE!B:B,MATCH(A1014,SOURCE!B:B,0)+1)),
  "")</f>
        <v>991</v>
      </c>
      <c r="D1014" s="5" t="str">
        <f>IF(A1014&lt;&gt;INT(A1014),B1014,
IF(A1014&lt;0,VLOOKUP(A1014,lookups!A$1:B$25,2,0),
IF(ISNA(B1014),"",
IF(OR(ISBLANK(A1014),ISNA(B1014),B1014=0),
"",
"#define "&amp;
VLOOKUP(A1014,SOURCE!B:S,15,0)&amp;IF(lookups!$N$2-LEN(VLOOKUP(A1014,SOURCE!B:S,15,0))&gt;=0,REPT(" ",lookups!$N$2-LEN(VLOOKUP(A1014,SOURCE!B:S,15,0))),"")&amp;
TEXT(A1014,"???0")&amp;IF(VLOOKUP(A1014,SOURCE!B:S,16,0)="","","   "&amp;VLOOKUP(A1014,SOURCE!B:S,16,0)
))))
)</f>
        <v>#define ITM_EXPONENT                 990</v>
      </c>
    </row>
    <row r="1015" spans="1:4">
      <c r="A1015">
        <f t="shared" si="18"/>
        <v>991</v>
      </c>
      <c r="B1015" t="str">
        <f>VLOOKUP(A1015,SOURCE!B:S,15,0)</f>
        <v>ITM_HEX</v>
      </c>
      <c r="C1015">
        <f>IF(
ISNUMBER(INDEX(SOURCE!B:B,MATCH(A1015,SOURCE!B:B,0)+1)),
  VALUE(INDEX(SOURCE!B:B,MATCH(A1015,SOURCE!B:B,0)+1)),
  "")</f>
        <v>992</v>
      </c>
      <c r="D1015" s="5" t="str">
        <f>IF(A1015&lt;&gt;INT(A1015),B1015,
IF(A1015&lt;0,VLOOKUP(A1015,lookups!A$1:B$25,2,0),
IF(ISNA(B1015),"",
IF(OR(ISBLANK(A1015),ISNA(B1015),B1015=0),
"",
"#define "&amp;
VLOOKUP(A1015,SOURCE!B:S,15,0)&amp;IF(lookups!$N$2-LEN(VLOOKUP(A1015,SOURCE!B:S,15,0))&gt;=0,REPT(" ",lookups!$N$2-LEN(VLOOKUP(A1015,SOURCE!B:S,15,0))),"")&amp;
TEXT(A1015,"???0")&amp;IF(VLOOKUP(A1015,SOURCE!B:S,16,0)="","","   "&amp;VLOOKUP(A1015,SOURCE!B:S,16,0)
))))
)</f>
        <v>#define ITM_HEX                      991</v>
      </c>
    </row>
    <row r="1016" spans="1:4">
      <c r="A1016">
        <f t="shared" si="18"/>
        <v>992</v>
      </c>
      <c r="B1016" t="str">
        <f>VLOOKUP(A1016,SOURCE!B:S,15,0)</f>
        <v>ITM_M_GOTO_ROW</v>
      </c>
      <c r="C1016">
        <f>IF(
ISNUMBER(INDEX(SOURCE!B:B,MATCH(A1016,SOURCE!B:B,0)+1)),
  VALUE(INDEX(SOURCE!B:B,MATCH(A1016,SOURCE!B:B,0)+1)),
  "")</f>
        <v>993</v>
      </c>
      <c r="D1016" s="5" t="str">
        <f>IF(A1016&lt;&gt;INT(A1016),B1016,
IF(A1016&lt;0,VLOOKUP(A1016,lookups!A$1:B$25,2,0),
IF(ISNA(B1016),"",
IF(OR(ISBLANK(A1016),ISNA(B1016),B1016=0),
"",
"#define "&amp;
VLOOKUP(A1016,SOURCE!B:S,15,0)&amp;IF(lookups!$N$2-LEN(VLOOKUP(A1016,SOURCE!B:S,15,0))&gt;=0,REPT(" ",lookups!$N$2-LEN(VLOOKUP(A1016,SOURCE!B:S,15,0))),"")&amp;
TEXT(A1016,"???0")&amp;IF(VLOOKUP(A1016,SOURCE!B:S,16,0)="","","   "&amp;VLOOKUP(A1016,SOURCE!B:S,16,0)
))))
)</f>
        <v>#define ITM_M_GOTO_ROW               992</v>
      </c>
    </row>
    <row r="1017" spans="1:4">
      <c r="A1017">
        <f t="shared" si="18"/>
        <v>993</v>
      </c>
      <c r="B1017" t="str">
        <f>VLOOKUP(A1017,SOURCE!B:S,15,0)</f>
        <v>ITM_M_GOTO_COLUMN</v>
      </c>
      <c r="C1017">
        <f>IF(
ISNUMBER(INDEX(SOURCE!B:B,MATCH(A1017,SOURCE!B:B,0)+1)),
  VALUE(INDEX(SOURCE!B:B,MATCH(A1017,SOURCE!B:B,0)+1)),
  "")</f>
        <v>994</v>
      </c>
      <c r="D1017" s="5" t="str">
        <f>IF(A1017&lt;&gt;INT(A1017),B1017,
IF(A1017&lt;0,VLOOKUP(A1017,lookups!A$1:B$25,2,0),
IF(ISNA(B1017),"",
IF(OR(ISBLANK(A1017),ISNA(B1017),B1017=0),
"",
"#define "&amp;
VLOOKUP(A1017,SOURCE!B:S,15,0)&amp;IF(lookups!$N$2-LEN(VLOOKUP(A1017,SOURCE!B:S,15,0))&gt;=0,REPT(" ",lookups!$N$2-LEN(VLOOKUP(A1017,SOURCE!B:S,15,0))),"")&amp;
TEXT(A1017,"???0")&amp;IF(VLOOKUP(A1017,SOURCE!B:S,16,0)="","","   "&amp;VLOOKUP(A1017,SOURCE!B:S,16,0)
))))
)</f>
        <v>#define ITM_M_GOTO_COLUMN            993</v>
      </c>
    </row>
    <row r="1018" spans="1:4">
      <c r="A1018">
        <f t="shared" si="18"/>
        <v>994</v>
      </c>
      <c r="B1018" t="str">
        <f>VLOOKUP(A1018,SOURCE!B:S,15,0)</f>
        <v>ITM_SOLVE_VAR</v>
      </c>
      <c r="C1018">
        <f>IF(
ISNUMBER(INDEX(SOURCE!B:B,MATCH(A1018,SOURCE!B:B,0)+1)),
  VALUE(INDEX(SOURCE!B:B,MATCH(A1018,SOURCE!B:B,0)+1)),
  "")</f>
        <v>995</v>
      </c>
      <c r="D1018" s="5" t="str">
        <f>IF(A1018&lt;&gt;INT(A1018),B1018,
IF(A1018&lt;0,VLOOKUP(A1018,lookups!A$1:B$25,2,0),
IF(ISNA(B1018),"",
IF(OR(ISBLANK(A1018),ISNA(B1018),B1018=0),
"",
"#define "&amp;
VLOOKUP(A1018,SOURCE!B:S,15,0)&amp;IF(lookups!$N$2-LEN(VLOOKUP(A1018,SOURCE!B:S,15,0))&gt;=0,REPT(" ",lookups!$N$2-LEN(VLOOKUP(A1018,SOURCE!B:S,15,0))),"")&amp;
TEXT(A1018,"???0")&amp;IF(VLOOKUP(A1018,SOURCE!B:S,16,0)="","","   "&amp;VLOOKUP(A1018,SOURCE!B:S,16,0)
))))
)</f>
        <v>#define ITM_SOLVE_VAR                994</v>
      </c>
    </row>
    <row r="1019" spans="1:4">
      <c r="A1019">
        <f t="shared" si="18"/>
        <v>995</v>
      </c>
      <c r="B1019" t="str">
        <f>VLOOKUP(A1019,SOURCE!B:S,15,0)</f>
        <v>ITM_EQ_LEFT</v>
      </c>
      <c r="C1019">
        <f>IF(
ISNUMBER(INDEX(SOURCE!B:B,MATCH(A1019,SOURCE!B:B,0)+1)),
  VALUE(INDEX(SOURCE!B:B,MATCH(A1019,SOURCE!B:B,0)+1)),
  "")</f>
        <v>996</v>
      </c>
      <c r="D1019" s="5" t="str">
        <f>IF(A1019&lt;&gt;INT(A1019),B1019,
IF(A1019&lt;0,VLOOKUP(A1019,lookups!A$1:B$25,2,0),
IF(ISNA(B1019),"",
IF(OR(ISBLANK(A1019),ISNA(B1019),B1019=0),
"",
"#define "&amp;
VLOOKUP(A1019,SOURCE!B:S,15,0)&amp;IF(lookups!$N$2-LEN(VLOOKUP(A1019,SOURCE!B:S,15,0))&gt;=0,REPT(" ",lookups!$N$2-LEN(VLOOKUP(A1019,SOURCE!B:S,15,0))),"")&amp;
TEXT(A1019,"???0")&amp;IF(VLOOKUP(A1019,SOURCE!B:S,16,0)="","","   "&amp;VLOOKUP(A1019,SOURCE!B:S,16,0)
))))
)</f>
        <v>#define ITM_EQ_LEFT                  995</v>
      </c>
    </row>
    <row r="1020" spans="1:4">
      <c r="A1020">
        <f t="shared" si="18"/>
        <v>996</v>
      </c>
      <c r="B1020" t="str">
        <f>VLOOKUP(A1020,SOURCE!B:S,15,0)</f>
        <v>ITM_EQ_RIGHT</v>
      </c>
      <c r="C1020">
        <f>IF(
ISNUMBER(INDEX(SOURCE!B:B,MATCH(A1020,SOURCE!B:B,0)+1)),
  VALUE(INDEX(SOURCE!B:B,MATCH(A1020,SOURCE!B:B,0)+1)),
  "")</f>
        <v>997</v>
      </c>
      <c r="D1020" s="5" t="str">
        <f>IF(A1020&lt;&gt;INT(A1020),B1020,
IF(A1020&lt;0,VLOOKUP(A1020,lookups!A$1:B$25,2,0),
IF(ISNA(B1020),"",
IF(OR(ISBLANK(A1020),ISNA(B1020),B1020=0),
"",
"#define "&amp;
VLOOKUP(A1020,SOURCE!B:S,15,0)&amp;IF(lookups!$N$2-LEN(VLOOKUP(A1020,SOURCE!B:S,15,0))&gt;=0,REPT(" ",lookups!$N$2-LEN(VLOOKUP(A1020,SOURCE!B:S,15,0))),"")&amp;
TEXT(A1020,"???0")&amp;IF(VLOOKUP(A1020,SOURCE!B:S,16,0)="","","   "&amp;VLOOKUP(A1020,SOURCE!B:S,16,0)
))))
)</f>
        <v>#define ITM_EQ_RIGHT                 996</v>
      </c>
    </row>
    <row r="1021" spans="1:4">
      <c r="A1021">
        <f t="shared" si="18"/>
        <v>997</v>
      </c>
      <c r="B1021" t="str">
        <f>VLOOKUP(A1021,SOURCE!B:S,15,0)</f>
        <v>ITM_PAIR_OF_PARENTHESES</v>
      </c>
      <c r="C1021">
        <f>IF(
ISNUMBER(INDEX(SOURCE!B:B,MATCH(A1021,SOURCE!B:B,0)+1)),
  VALUE(INDEX(SOURCE!B:B,MATCH(A1021,SOURCE!B:B,0)+1)),
  "")</f>
        <v>998</v>
      </c>
      <c r="D1021" s="5" t="str">
        <f>IF(A1021&lt;&gt;INT(A1021),B1021,
IF(A1021&lt;0,VLOOKUP(A1021,lookups!A$1:B$25,2,0),
IF(ISNA(B1021),"",
IF(OR(ISBLANK(A1021),ISNA(B1021),B1021=0),
"",
"#define "&amp;
VLOOKUP(A1021,SOURCE!B:S,15,0)&amp;IF(lookups!$N$2-LEN(VLOOKUP(A1021,SOURCE!B:S,15,0))&gt;=0,REPT(" ",lookups!$N$2-LEN(VLOOKUP(A1021,SOURCE!B:S,15,0))),"")&amp;
TEXT(A1021,"???0")&amp;IF(VLOOKUP(A1021,SOURCE!B:S,16,0)="","","   "&amp;VLOOKUP(A1021,SOURCE!B:S,16,0)
))))
)</f>
        <v>#define ITM_PAIR_OF_PARENTHESES      997</v>
      </c>
    </row>
    <row r="1022" spans="1:4">
      <c r="A1022">
        <f t="shared" si="18"/>
        <v>998</v>
      </c>
      <c r="B1022" t="str">
        <f>VLOOKUP(A1022,SOURCE!B:S,15,0)</f>
        <v>ITM_VERTICAL_BAR</v>
      </c>
      <c r="C1022">
        <f>IF(
ISNUMBER(INDEX(SOURCE!B:B,MATCH(A1022,SOURCE!B:B,0)+1)),
  VALUE(INDEX(SOURCE!B:B,MATCH(A1022,SOURCE!B:B,0)+1)),
  "")</f>
        <v>999</v>
      </c>
      <c r="D1022" s="5" t="str">
        <f>IF(A1022&lt;&gt;INT(A1022),B1022,
IF(A1022&lt;0,VLOOKUP(A1022,lookups!A$1:B$25,2,0),
IF(ISNA(B1022),"",
IF(OR(ISBLANK(A1022),ISNA(B1022),B1022=0),
"",
"#define "&amp;
VLOOKUP(A1022,SOURCE!B:S,15,0)&amp;IF(lookups!$N$2-LEN(VLOOKUP(A1022,SOURCE!B:S,15,0))&gt;=0,REPT(" ",lookups!$N$2-LEN(VLOOKUP(A1022,SOURCE!B:S,15,0))),"")&amp;
TEXT(A1022,"???0")&amp;IF(VLOOKUP(A1022,SOURCE!B:S,16,0)="","","   "&amp;VLOOKUP(A1022,SOURCE!B:S,16,0)
))))
)</f>
        <v>#define ITM_VERTICAL_BAR             998</v>
      </c>
    </row>
    <row r="1023" spans="1:4">
      <c r="A1023">
        <f t="shared" si="18"/>
        <v>999</v>
      </c>
      <c r="B1023" t="str">
        <f>VLOOKUP(A1023,SOURCE!B:S,15,0)</f>
        <v>ITM_ALOG_SYMBOL</v>
      </c>
      <c r="C1023">
        <f>IF(
ISNUMBER(INDEX(SOURCE!B:B,MATCH(A1023,SOURCE!B:B,0)+1)),
  VALUE(INDEX(SOURCE!B:B,MATCH(A1023,SOURCE!B:B,0)+1)),
  "")</f>
        <v>1000</v>
      </c>
      <c r="D1023" s="5" t="str">
        <f>IF(A1023&lt;&gt;INT(A1023),B1023,
IF(A1023&lt;0,VLOOKUP(A1023,lookups!A$1:B$25,2,0),
IF(ISNA(B1023),"",
IF(OR(ISBLANK(A1023),ISNA(B1023),B1023=0),
"",
"#define "&amp;
VLOOKUP(A1023,SOURCE!B:S,15,0)&amp;IF(lookups!$N$2-LEN(VLOOKUP(A1023,SOURCE!B:S,15,0))&gt;=0,REPT(" ",lookups!$N$2-LEN(VLOOKUP(A1023,SOURCE!B:S,15,0))),"")&amp;
TEXT(A1023,"???0")&amp;IF(VLOOKUP(A1023,SOURCE!B:S,16,0)="","","   "&amp;VLOOKUP(A1023,SOURCE!B:S,16,0)
))))
)</f>
        <v>#define ITM_ALOG_SYMBOL              999</v>
      </c>
    </row>
    <row r="1024" spans="1:4">
      <c r="A1024">
        <f t="shared" si="18"/>
        <v>1000</v>
      </c>
      <c r="B1024" t="str">
        <f>VLOOKUP(A1024,SOURCE!B:S,15,0)</f>
        <v>ITM_ROOT_SIGN</v>
      </c>
      <c r="C1024">
        <f>IF(
ISNUMBER(INDEX(SOURCE!B:B,MATCH(A1024,SOURCE!B:B,0)+1)),
  VALUE(INDEX(SOURCE!B:B,MATCH(A1024,SOURCE!B:B,0)+1)),
  "")</f>
        <v>1001</v>
      </c>
      <c r="D1024" s="5" t="str">
        <f>IF(A1024&lt;&gt;INT(A1024),B1024,
IF(A1024&lt;0,VLOOKUP(A1024,lookups!A$1:B$25,2,0),
IF(ISNA(B1024),"",
IF(OR(ISBLANK(A1024),ISNA(B1024),B1024=0),
"",
"#define "&amp;
VLOOKUP(A1024,SOURCE!B:S,15,0)&amp;IF(lookups!$N$2-LEN(VLOOKUP(A1024,SOURCE!B:S,15,0))&gt;=0,REPT(" ",lookups!$N$2-LEN(VLOOKUP(A1024,SOURCE!B:S,15,0))),"")&amp;
TEXT(A1024,"???0")&amp;IF(VLOOKUP(A1024,SOURCE!B:S,16,0)="","","   "&amp;VLOOKUP(A1024,SOURCE!B:S,16,0)
))))
)</f>
        <v>#define ITM_ROOT_SIGN               1000</v>
      </c>
    </row>
    <row r="1025" spans="1:4">
      <c r="A1025">
        <f t="shared" si="18"/>
        <v>1001</v>
      </c>
      <c r="B1025" t="str">
        <f>VLOOKUP(A1025,SOURCE!B:S,15,0)</f>
        <v>ITM_TIMER_SYMBOL</v>
      </c>
      <c r="C1025">
        <f>IF(
ISNUMBER(INDEX(SOURCE!B:B,MATCH(A1025,SOURCE!B:B,0)+1)),
  VALUE(INDEX(SOURCE!B:B,MATCH(A1025,SOURCE!B:B,0)+1)),
  "")</f>
        <v>1002</v>
      </c>
      <c r="D1025" s="5" t="str">
        <f>IF(A1025&lt;&gt;INT(A1025),B1025,
IF(A1025&lt;0,VLOOKUP(A1025,lookups!A$1:B$25,2,0),
IF(ISNA(B1025),"",
IF(OR(ISBLANK(A1025),ISNA(B1025),B1025=0),
"",
"#define "&amp;
VLOOKUP(A1025,SOURCE!B:S,15,0)&amp;IF(lookups!$N$2-LEN(VLOOKUP(A1025,SOURCE!B:S,15,0))&gt;=0,REPT(" ",lookups!$N$2-LEN(VLOOKUP(A1025,SOURCE!B:S,15,0))),"")&amp;
TEXT(A1025,"???0")&amp;IF(VLOOKUP(A1025,SOURCE!B:S,16,0)="","","   "&amp;VLOOKUP(A1025,SOURCE!B:S,16,0)
))))
)</f>
        <v>#define ITM_TIMER_SYMBOL            1001</v>
      </c>
    </row>
    <row r="1026" spans="1:4">
      <c r="A1026">
        <f t="shared" si="18"/>
        <v>1002</v>
      </c>
      <c r="B1026" t="str">
        <f>VLOOKUP(A1026,SOURCE!B:S,15,0)</f>
        <v>ITM_Sfdx_VAR</v>
      </c>
      <c r="C1026">
        <f>IF(
ISNUMBER(INDEX(SOURCE!B:B,MATCH(A1026,SOURCE!B:B,0)+1)),
  VALUE(INDEX(SOURCE!B:B,MATCH(A1026,SOURCE!B:B,0)+1)),
  "")</f>
        <v>1003</v>
      </c>
      <c r="D1026" s="5" t="str">
        <f>IF(A1026&lt;&gt;INT(A1026),B1026,
IF(A1026&lt;0,VLOOKUP(A1026,lookups!A$1:B$25,2,0),
IF(ISNA(B1026),"",
IF(OR(ISBLANK(A1026),ISNA(B1026),B1026=0),
"",
"#define "&amp;
VLOOKUP(A1026,SOURCE!B:S,15,0)&amp;IF(lookups!$N$2-LEN(VLOOKUP(A1026,SOURCE!B:S,15,0))&gt;=0,REPT(" ",lookups!$N$2-LEN(VLOOKUP(A1026,SOURCE!B:S,15,0))),"")&amp;
TEXT(A1026,"???0")&amp;IF(VLOOKUP(A1026,SOURCE!B:S,16,0)="","","   "&amp;VLOOKUP(A1026,SOURCE!B:S,16,0)
))))
)</f>
        <v>#define ITM_Sfdx_VAR                1002</v>
      </c>
    </row>
    <row r="1027" spans="1:4">
      <c r="A1027">
        <f t="shared" si="18"/>
        <v>1003</v>
      </c>
      <c r="B1027" t="str">
        <f>VLOOKUP(A1027,SOURCE!B:S,15,0)</f>
        <v>ITM_SUP_PLUS</v>
      </c>
      <c r="C1027">
        <f>IF(
ISNUMBER(INDEX(SOURCE!B:B,MATCH(A1027,SOURCE!B:B,0)+1)),
  VALUE(INDEX(SOURCE!B:B,MATCH(A1027,SOURCE!B:B,0)+1)),
  "")</f>
        <v>1004</v>
      </c>
      <c r="D1027" s="5" t="str">
        <f>IF(A1027&lt;&gt;INT(A1027),B1027,
IF(A1027&lt;0,VLOOKUP(A1027,lookups!A$1:B$25,2,0),
IF(ISNA(B1027),"",
IF(OR(ISBLANK(A1027),ISNA(B1027),B1027=0),
"",
"#define "&amp;
VLOOKUP(A1027,SOURCE!B:S,15,0)&amp;IF(lookups!$N$2-LEN(VLOOKUP(A1027,SOURCE!B:S,15,0))&gt;=0,REPT(" ",lookups!$N$2-LEN(VLOOKUP(A1027,SOURCE!B:S,15,0))),"")&amp;
TEXT(A1027,"???0")&amp;IF(VLOOKUP(A1027,SOURCE!B:S,16,0)="","","   "&amp;VLOOKUP(A1027,SOURCE!B:S,16,0)
))))
)</f>
        <v>#define ITM_SUP_PLUS                1003</v>
      </c>
    </row>
    <row r="1028" spans="1:4">
      <c r="A1028">
        <f t="shared" si="18"/>
        <v>1004</v>
      </c>
      <c r="B1028" t="str">
        <f>VLOOKUP(A1028,SOURCE!B:S,15,0)</f>
        <v>ITM_SUP_MINUS</v>
      </c>
      <c r="C1028">
        <f>IF(
ISNUMBER(INDEX(SOURCE!B:B,MATCH(A1028,SOURCE!B:B,0)+1)),
  VALUE(INDEX(SOURCE!B:B,MATCH(A1028,SOURCE!B:B,0)+1)),
  "")</f>
        <v>1005</v>
      </c>
      <c r="D1028" s="5" t="str">
        <f>IF(A1028&lt;&gt;INT(A1028),B1028,
IF(A1028&lt;0,VLOOKUP(A1028,lookups!A$1:B$25,2,0),
IF(ISNA(B1028),"",
IF(OR(ISBLANK(A1028),ISNA(B1028),B1028=0),
"",
"#define "&amp;
VLOOKUP(A1028,SOURCE!B:S,15,0)&amp;IF(lookups!$N$2-LEN(VLOOKUP(A1028,SOURCE!B:S,15,0))&gt;=0,REPT(" ",lookups!$N$2-LEN(VLOOKUP(A1028,SOURCE!B:S,15,0))),"")&amp;
TEXT(A1028,"???0")&amp;IF(VLOOKUP(A1028,SOURCE!B:S,16,0)="","","   "&amp;VLOOKUP(A1028,SOURCE!B:S,16,0)
))))
)</f>
        <v>#define ITM_SUP_MINUS               1004</v>
      </c>
    </row>
    <row r="1029" spans="1:4">
      <c r="A1029">
        <f t="shared" si="18"/>
        <v>1005</v>
      </c>
      <c r="B1029" t="str">
        <f>VLOOKUP(A1029,SOURCE!B:S,15,0)</f>
        <v>ITM_SUP_MINUS_1</v>
      </c>
      <c r="C1029">
        <f>IF(
ISNUMBER(INDEX(SOURCE!B:B,MATCH(A1029,SOURCE!B:B,0)+1)),
  VALUE(INDEX(SOURCE!B:B,MATCH(A1029,SOURCE!B:B,0)+1)),
  "")</f>
        <v>1006</v>
      </c>
      <c r="D1029" s="5" t="str">
        <f>IF(A1029&lt;&gt;INT(A1029),B1029,
IF(A1029&lt;0,VLOOKUP(A1029,lookups!A$1:B$25,2,0),
IF(ISNA(B1029),"",
IF(OR(ISBLANK(A1029),ISNA(B1029),B1029=0),
"",
"#define "&amp;
VLOOKUP(A1029,SOURCE!B:S,15,0)&amp;IF(lookups!$N$2-LEN(VLOOKUP(A1029,SOURCE!B:S,15,0))&gt;=0,REPT(" ",lookups!$N$2-LEN(VLOOKUP(A1029,SOURCE!B:S,15,0))),"")&amp;
TEXT(A1029,"???0")&amp;IF(VLOOKUP(A1029,SOURCE!B:S,16,0)="","","   "&amp;VLOOKUP(A1029,SOURCE!B:S,16,0)
))))
)</f>
        <v>#define ITM_SUP_MINUS_1             1005</v>
      </c>
    </row>
    <row r="1030" spans="1:4">
      <c r="A1030">
        <f t="shared" si="18"/>
        <v>1006</v>
      </c>
      <c r="B1030" t="str">
        <f>VLOOKUP(A1030,SOURCE!B:S,15,0)</f>
        <v>ITM_SUP_INFINITY</v>
      </c>
      <c r="C1030">
        <f>IF(
ISNUMBER(INDEX(SOURCE!B:B,MATCH(A1030,SOURCE!B:B,0)+1)),
  VALUE(INDEX(SOURCE!B:B,MATCH(A1030,SOURCE!B:B,0)+1)),
  "")</f>
        <v>1007</v>
      </c>
      <c r="D1030" s="5" t="str">
        <f>IF(A1030&lt;&gt;INT(A1030),B1030,
IF(A1030&lt;0,VLOOKUP(A1030,lookups!A$1:B$25,2,0),
IF(ISNA(B1030),"",
IF(OR(ISBLANK(A1030),ISNA(B1030),B1030=0),
"",
"#define "&amp;
VLOOKUP(A1030,SOURCE!B:S,15,0)&amp;IF(lookups!$N$2-LEN(VLOOKUP(A1030,SOURCE!B:S,15,0))&gt;=0,REPT(" ",lookups!$N$2-LEN(VLOOKUP(A1030,SOURCE!B:S,15,0))),"")&amp;
TEXT(A1030,"???0")&amp;IF(VLOOKUP(A1030,SOURCE!B:S,16,0)="","","   "&amp;VLOOKUP(A1030,SOURCE!B:S,16,0)
))))
)</f>
        <v>#define ITM_SUP_INFINITY            1006</v>
      </c>
    </row>
    <row r="1031" spans="1:4">
      <c r="A1031">
        <f t="shared" si="18"/>
        <v>1007</v>
      </c>
      <c r="B1031" t="str">
        <f>VLOOKUP(A1031,SOURCE!B:S,15,0)</f>
        <v>ITM_SUP_ASTERISK</v>
      </c>
      <c r="C1031">
        <f>IF(
ISNUMBER(INDEX(SOURCE!B:B,MATCH(A1031,SOURCE!B:B,0)+1)),
  VALUE(INDEX(SOURCE!B:B,MATCH(A1031,SOURCE!B:B,0)+1)),
  "")</f>
        <v>1008</v>
      </c>
      <c r="D1031" s="5" t="str">
        <f>IF(A1031&lt;&gt;INT(A1031),B1031,
IF(A1031&lt;0,VLOOKUP(A1031,lookups!A$1:B$25,2,0),
IF(ISNA(B1031),"",
IF(OR(ISBLANK(A1031),ISNA(B1031),B1031=0),
"",
"#define "&amp;
VLOOKUP(A1031,SOURCE!B:S,15,0)&amp;IF(lookups!$N$2-LEN(VLOOKUP(A1031,SOURCE!B:S,15,0))&gt;=0,REPT(" ",lookups!$N$2-LEN(VLOOKUP(A1031,SOURCE!B:S,15,0))),"")&amp;
TEXT(A1031,"???0")&amp;IF(VLOOKUP(A1031,SOURCE!B:S,16,0)="","","   "&amp;VLOOKUP(A1031,SOURCE!B:S,16,0)
))))
)</f>
        <v>#define ITM_SUP_ASTERISK            1007</v>
      </c>
    </row>
    <row r="1032" spans="1:4">
      <c r="A1032">
        <f t="shared" si="18"/>
        <v>1008</v>
      </c>
      <c r="B1032" t="str">
        <f>VLOOKUP(A1032,SOURCE!B:S,15,0)</f>
        <v>ITM_SUP_0</v>
      </c>
      <c r="C1032">
        <f>IF(
ISNUMBER(INDEX(SOURCE!B:B,MATCH(A1032,SOURCE!B:B,0)+1)),
  VALUE(INDEX(SOURCE!B:B,MATCH(A1032,SOURCE!B:B,0)+1)),
  "")</f>
        <v>1009</v>
      </c>
      <c r="D1032" s="5" t="str">
        <f>IF(A1032&lt;&gt;INT(A1032),B1032,
IF(A1032&lt;0,VLOOKUP(A1032,lookups!A$1:B$25,2,0),
IF(ISNA(B1032),"",
IF(OR(ISBLANK(A1032),ISNA(B1032),B1032=0),
"",
"#define "&amp;
VLOOKUP(A1032,SOURCE!B:S,15,0)&amp;IF(lookups!$N$2-LEN(VLOOKUP(A1032,SOURCE!B:S,15,0))&gt;=0,REPT(" ",lookups!$N$2-LEN(VLOOKUP(A1032,SOURCE!B:S,15,0))),"")&amp;
TEXT(A1032,"???0")&amp;IF(VLOOKUP(A1032,SOURCE!B:S,16,0)="","","   "&amp;VLOOKUP(A1032,SOURCE!B:S,16,0)
))))
)</f>
        <v>#define ITM_SUP_0                   1008</v>
      </c>
    </row>
    <row r="1033" spans="1:4">
      <c r="A1033">
        <f t="shared" ref="A1033:A1096" si="19">C1032</f>
        <v>1009</v>
      </c>
      <c r="B1033" t="str">
        <f>VLOOKUP(A1033,SOURCE!B:S,15,0)</f>
        <v>ITM_SUP_1</v>
      </c>
      <c r="C1033">
        <f>IF(
ISNUMBER(INDEX(SOURCE!B:B,MATCH(A1033,SOURCE!B:B,0)+1)),
  VALUE(INDEX(SOURCE!B:B,MATCH(A1033,SOURCE!B:B,0)+1)),
  "")</f>
        <v>1010</v>
      </c>
      <c r="D1033" s="5" t="str">
        <f>IF(A1033&lt;&gt;INT(A1033),B1033,
IF(A1033&lt;0,VLOOKUP(A1033,lookups!A$1:B$25,2,0),
IF(ISNA(B1033),"",
IF(OR(ISBLANK(A1033),ISNA(B1033),B1033=0),
"",
"#define "&amp;
VLOOKUP(A1033,SOURCE!B:S,15,0)&amp;IF(lookups!$N$2-LEN(VLOOKUP(A1033,SOURCE!B:S,15,0))&gt;=0,REPT(" ",lookups!$N$2-LEN(VLOOKUP(A1033,SOURCE!B:S,15,0))),"")&amp;
TEXT(A1033,"???0")&amp;IF(VLOOKUP(A1033,SOURCE!B:S,16,0)="","","   "&amp;VLOOKUP(A1033,SOURCE!B:S,16,0)
))))
)</f>
        <v>#define ITM_SUP_1                   1009</v>
      </c>
    </row>
    <row r="1034" spans="1:4">
      <c r="A1034">
        <f t="shared" si="19"/>
        <v>1010</v>
      </c>
      <c r="B1034" t="str">
        <f>VLOOKUP(A1034,SOURCE!B:S,15,0)</f>
        <v>ITM_SUP_2</v>
      </c>
      <c r="C1034">
        <f>IF(
ISNUMBER(INDEX(SOURCE!B:B,MATCH(A1034,SOURCE!B:B,0)+1)),
  VALUE(INDEX(SOURCE!B:B,MATCH(A1034,SOURCE!B:B,0)+1)),
  "")</f>
        <v>1011</v>
      </c>
      <c r="D1034" s="5" t="str">
        <f>IF(A1034&lt;&gt;INT(A1034),B1034,
IF(A1034&lt;0,VLOOKUP(A1034,lookups!A$1:B$25,2,0),
IF(ISNA(B1034),"",
IF(OR(ISBLANK(A1034),ISNA(B1034),B1034=0),
"",
"#define "&amp;
VLOOKUP(A1034,SOURCE!B:S,15,0)&amp;IF(lookups!$N$2-LEN(VLOOKUP(A1034,SOURCE!B:S,15,0))&gt;=0,REPT(" ",lookups!$N$2-LEN(VLOOKUP(A1034,SOURCE!B:S,15,0))),"")&amp;
TEXT(A1034,"???0")&amp;IF(VLOOKUP(A1034,SOURCE!B:S,16,0)="","","   "&amp;VLOOKUP(A1034,SOURCE!B:S,16,0)
))))
)</f>
        <v>#define ITM_SUP_2                   1010</v>
      </c>
    </row>
    <row r="1035" spans="1:4">
      <c r="A1035">
        <f t="shared" si="19"/>
        <v>1011</v>
      </c>
      <c r="B1035" t="str">
        <f>VLOOKUP(A1035,SOURCE!B:S,15,0)</f>
        <v>ITM_SUP_3</v>
      </c>
      <c r="C1035">
        <f>IF(
ISNUMBER(INDEX(SOURCE!B:B,MATCH(A1035,SOURCE!B:B,0)+1)),
  VALUE(INDEX(SOURCE!B:B,MATCH(A1035,SOURCE!B:B,0)+1)),
  "")</f>
        <v>1012</v>
      </c>
      <c r="D1035" s="5" t="str">
        <f>IF(A1035&lt;&gt;INT(A1035),B1035,
IF(A1035&lt;0,VLOOKUP(A1035,lookups!A$1:B$25,2,0),
IF(ISNA(B1035),"",
IF(OR(ISBLANK(A1035),ISNA(B1035),B1035=0),
"",
"#define "&amp;
VLOOKUP(A1035,SOURCE!B:S,15,0)&amp;IF(lookups!$N$2-LEN(VLOOKUP(A1035,SOURCE!B:S,15,0))&gt;=0,REPT(" ",lookups!$N$2-LEN(VLOOKUP(A1035,SOURCE!B:S,15,0))),"")&amp;
TEXT(A1035,"???0")&amp;IF(VLOOKUP(A1035,SOURCE!B:S,16,0)="","","   "&amp;VLOOKUP(A1035,SOURCE!B:S,16,0)
))))
)</f>
        <v>#define ITM_SUP_3                   1011</v>
      </c>
    </row>
    <row r="1036" spans="1:4">
      <c r="A1036">
        <f t="shared" si="19"/>
        <v>1012</v>
      </c>
      <c r="B1036" t="str">
        <f>VLOOKUP(A1036,SOURCE!B:S,15,0)</f>
        <v>ITM_SUP_4</v>
      </c>
      <c r="C1036">
        <f>IF(
ISNUMBER(INDEX(SOURCE!B:B,MATCH(A1036,SOURCE!B:B,0)+1)),
  VALUE(INDEX(SOURCE!B:B,MATCH(A1036,SOURCE!B:B,0)+1)),
  "")</f>
        <v>1013</v>
      </c>
      <c r="D1036" s="5" t="str">
        <f>IF(A1036&lt;&gt;INT(A1036),B1036,
IF(A1036&lt;0,VLOOKUP(A1036,lookups!A$1:B$25,2,0),
IF(ISNA(B1036),"",
IF(OR(ISBLANK(A1036),ISNA(B1036),B1036=0),
"",
"#define "&amp;
VLOOKUP(A1036,SOURCE!B:S,15,0)&amp;IF(lookups!$N$2-LEN(VLOOKUP(A1036,SOURCE!B:S,15,0))&gt;=0,REPT(" ",lookups!$N$2-LEN(VLOOKUP(A1036,SOURCE!B:S,15,0))),"")&amp;
TEXT(A1036,"???0")&amp;IF(VLOOKUP(A1036,SOURCE!B:S,16,0)="","","   "&amp;VLOOKUP(A1036,SOURCE!B:S,16,0)
))))
)</f>
        <v>#define ITM_SUP_4                   1012</v>
      </c>
    </row>
    <row r="1037" spans="1:4">
      <c r="A1037">
        <f t="shared" si="19"/>
        <v>1013</v>
      </c>
      <c r="B1037" t="str">
        <f>VLOOKUP(A1037,SOURCE!B:S,15,0)</f>
        <v>ITM_SUP_5</v>
      </c>
      <c r="C1037">
        <f>IF(
ISNUMBER(INDEX(SOURCE!B:B,MATCH(A1037,SOURCE!B:B,0)+1)),
  VALUE(INDEX(SOURCE!B:B,MATCH(A1037,SOURCE!B:B,0)+1)),
  "")</f>
        <v>1014</v>
      </c>
      <c r="D1037" s="5" t="str">
        <f>IF(A1037&lt;&gt;INT(A1037),B1037,
IF(A1037&lt;0,VLOOKUP(A1037,lookups!A$1:B$25,2,0),
IF(ISNA(B1037),"",
IF(OR(ISBLANK(A1037),ISNA(B1037),B1037=0),
"",
"#define "&amp;
VLOOKUP(A1037,SOURCE!B:S,15,0)&amp;IF(lookups!$N$2-LEN(VLOOKUP(A1037,SOURCE!B:S,15,0))&gt;=0,REPT(" ",lookups!$N$2-LEN(VLOOKUP(A1037,SOURCE!B:S,15,0))),"")&amp;
TEXT(A1037,"???0")&amp;IF(VLOOKUP(A1037,SOURCE!B:S,16,0)="","","   "&amp;VLOOKUP(A1037,SOURCE!B:S,16,0)
))))
)</f>
        <v>#define ITM_SUP_5                   1013</v>
      </c>
    </row>
    <row r="1038" spans="1:4">
      <c r="A1038">
        <f t="shared" si="19"/>
        <v>1014</v>
      </c>
      <c r="B1038" t="str">
        <f>VLOOKUP(A1038,SOURCE!B:S,15,0)</f>
        <v>ITM_SUP_6</v>
      </c>
      <c r="C1038">
        <f>IF(
ISNUMBER(INDEX(SOURCE!B:B,MATCH(A1038,SOURCE!B:B,0)+1)),
  VALUE(INDEX(SOURCE!B:B,MATCH(A1038,SOURCE!B:B,0)+1)),
  "")</f>
        <v>1015</v>
      </c>
      <c r="D1038" s="5" t="str">
        <f>IF(A1038&lt;&gt;INT(A1038),B1038,
IF(A1038&lt;0,VLOOKUP(A1038,lookups!A$1:B$25,2,0),
IF(ISNA(B1038),"",
IF(OR(ISBLANK(A1038),ISNA(B1038),B1038=0),
"",
"#define "&amp;
VLOOKUP(A1038,SOURCE!B:S,15,0)&amp;IF(lookups!$N$2-LEN(VLOOKUP(A1038,SOURCE!B:S,15,0))&gt;=0,REPT(" ",lookups!$N$2-LEN(VLOOKUP(A1038,SOURCE!B:S,15,0))),"")&amp;
TEXT(A1038,"???0")&amp;IF(VLOOKUP(A1038,SOURCE!B:S,16,0)="","","   "&amp;VLOOKUP(A1038,SOURCE!B:S,16,0)
))))
)</f>
        <v>#define ITM_SUP_6                   1014</v>
      </c>
    </row>
    <row r="1039" spans="1:4">
      <c r="A1039">
        <f t="shared" si="19"/>
        <v>1015</v>
      </c>
      <c r="B1039" t="str">
        <f>VLOOKUP(A1039,SOURCE!B:S,15,0)</f>
        <v>ITM_SUP_7</v>
      </c>
      <c r="C1039">
        <f>IF(
ISNUMBER(INDEX(SOURCE!B:B,MATCH(A1039,SOURCE!B:B,0)+1)),
  VALUE(INDEX(SOURCE!B:B,MATCH(A1039,SOURCE!B:B,0)+1)),
  "")</f>
        <v>1016</v>
      </c>
      <c r="D1039" s="5" t="str">
        <f>IF(A1039&lt;&gt;INT(A1039),B1039,
IF(A1039&lt;0,VLOOKUP(A1039,lookups!A$1:B$25,2,0),
IF(ISNA(B1039),"",
IF(OR(ISBLANK(A1039),ISNA(B1039),B1039=0),
"",
"#define "&amp;
VLOOKUP(A1039,SOURCE!B:S,15,0)&amp;IF(lookups!$N$2-LEN(VLOOKUP(A1039,SOURCE!B:S,15,0))&gt;=0,REPT(" ",lookups!$N$2-LEN(VLOOKUP(A1039,SOURCE!B:S,15,0))),"")&amp;
TEXT(A1039,"???0")&amp;IF(VLOOKUP(A1039,SOURCE!B:S,16,0)="","","   "&amp;VLOOKUP(A1039,SOURCE!B:S,16,0)
))))
)</f>
        <v>#define ITM_SUP_7                   1015</v>
      </c>
    </row>
    <row r="1040" spans="1:4">
      <c r="A1040">
        <f t="shared" si="19"/>
        <v>1016</v>
      </c>
      <c r="B1040" t="str">
        <f>VLOOKUP(A1040,SOURCE!B:S,15,0)</f>
        <v>ITM_SUP_8</v>
      </c>
      <c r="C1040">
        <f>IF(
ISNUMBER(INDEX(SOURCE!B:B,MATCH(A1040,SOURCE!B:B,0)+1)),
  VALUE(INDEX(SOURCE!B:B,MATCH(A1040,SOURCE!B:B,0)+1)),
  "")</f>
        <v>1017</v>
      </c>
      <c r="D1040" s="5" t="str">
        <f>IF(A1040&lt;&gt;INT(A1040),B1040,
IF(A1040&lt;0,VLOOKUP(A1040,lookups!A$1:B$25,2,0),
IF(ISNA(B1040),"",
IF(OR(ISBLANK(A1040),ISNA(B1040),B1040=0),
"",
"#define "&amp;
VLOOKUP(A1040,SOURCE!B:S,15,0)&amp;IF(lookups!$N$2-LEN(VLOOKUP(A1040,SOURCE!B:S,15,0))&gt;=0,REPT(" ",lookups!$N$2-LEN(VLOOKUP(A1040,SOURCE!B:S,15,0))),"")&amp;
TEXT(A1040,"???0")&amp;IF(VLOOKUP(A1040,SOURCE!B:S,16,0)="","","   "&amp;VLOOKUP(A1040,SOURCE!B:S,16,0)
))))
)</f>
        <v>#define ITM_SUP_8                   1016</v>
      </c>
    </row>
    <row r="1041" spans="1:4">
      <c r="A1041">
        <f t="shared" si="19"/>
        <v>1017</v>
      </c>
      <c r="B1041" t="str">
        <f>VLOOKUP(A1041,SOURCE!B:S,15,0)</f>
        <v>ITM_SUP_9</v>
      </c>
      <c r="C1041">
        <f>IF(
ISNUMBER(INDEX(SOURCE!B:B,MATCH(A1041,SOURCE!B:B,0)+1)),
  VALUE(INDEX(SOURCE!B:B,MATCH(A1041,SOURCE!B:B,0)+1)),
  "")</f>
        <v>1018</v>
      </c>
      <c r="D1041" s="5" t="str">
        <f>IF(A1041&lt;&gt;INT(A1041),B1041,
IF(A1041&lt;0,VLOOKUP(A1041,lookups!A$1:B$25,2,0),
IF(ISNA(B1041),"",
IF(OR(ISBLANK(A1041),ISNA(B1041),B1041=0),
"",
"#define "&amp;
VLOOKUP(A1041,SOURCE!B:S,15,0)&amp;IF(lookups!$N$2-LEN(VLOOKUP(A1041,SOURCE!B:S,15,0))&gt;=0,REPT(" ",lookups!$N$2-LEN(VLOOKUP(A1041,SOURCE!B:S,15,0))),"")&amp;
TEXT(A1041,"???0")&amp;IF(VLOOKUP(A1041,SOURCE!B:S,16,0)="","","   "&amp;VLOOKUP(A1041,SOURCE!B:S,16,0)
))))
)</f>
        <v>#define ITM_SUP_9                   1017</v>
      </c>
    </row>
    <row r="1042" spans="1:4">
      <c r="A1042">
        <f t="shared" si="19"/>
        <v>1018</v>
      </c>
      <c r="B1042" t="str">
        <f>VLOOKUP(A1042,SOURCE!B:S,15,0)</f>
        <v>ITM_SUP_A</v>
      </c>
      <c r="C1042">
        <f>IF(
ISNUMBER(INDEX(SOURCE!B:B,MATCH(A1042,SOURCE!B:B,0)+1)),
  VALUE(INDEX(SOURCE!B:B,MATCH(A1042,SOURCE!B:B,0)+1)),
  "")</f>
        <v>1019</v>
      </c>
      <c r="D1042" s="5" t="str">
        <f>IF(A1042&lt;&gt;INT(A1042),B1042,
IF(A1042&lt;0,VLOOKUP(A1042,lookups!A$1:B$25,2,0),
IF(ISNA(B1042),"",
IF(OR(ISBLANK(A1042),ISNA(B1042),B1042=0),
"",
"#define "&amp;
VLOOKUP(A1042,SOURCE!B:S,15,0)&amp;IF(lookups!$N$2-LEN(VLOOKUP(A1042,SOURCE!B:S,15,0))&gt;=0,REPT(" ",lookups!$N$2-LEN(VLOOKUP(A1042,SOURCE!B:S,15,0))),"")&amp;
TEXT(A1042,"???0")&amp;IF(VLOOKUP(A1042,SOURCE!B:S,16,0)="","","   "&amp;VLOOKUP(A1042,SOURCE!B:S,16,0)
))))
)</f>
        <v>#define ITM_SUP_A                   1018</v>
      </c>
    </row>
    <row r="1043" spans="1:4">
      <c r="A1043">
        <f t="shared" si="19"/>
        <v>1019</v>
      </c>
      <c r="B1043" t="str">
        <f>VLOOKUP(A1043,SOURCE!B:S,15,0)</f>
        <v>ITM_SUP_B</v>
      </c>
      <c r="C1043">
        <f>IF(
ISNUMBER(INDEX(SOURCE!B:B,MATCH(A1043,SOURCE!B:B,0)+1)),
  VALUE(INDEX(SOURCE!B:B,MATCH(A1043,SOURCE!B:B,0)+1)),
  "")</f>
        <v>1020</v>
      </c>
      <c r="D1043" s="5" t="str">
        <f>IF(A1043&lt;&gt;INT(A1043),B1043,
IF(A1043&lt;0,VLOOKUP(A1043,lookups!A$1:B$25,2,0),
IF(ISNA(B1043),"",
IF(OR(ISBLANK(A1043),ISNA(B1043),B1043=0),
"",
"#define "&amp;
VLOOKUP(A1043,SOURCE!B:S,15,0)&amp;IF(lookups!$N$2-LEN(VLOOKUP(A1043,SOURCE!B:S,15,0))&gt;=0,REPT(" ",lookups!$N$2-LEN(VLOOKUP(A1043,SOURCE!B:S,15,0))),"")&amp;
TEXT(A1043,"???0")&amp;IF(VLOOKUP(A1043,SOURCE!B:S,16,0)="","","   "&amp;VLOOKUP(A1043,SOURCE!B:S,16,0)
))))
)</f>
        <v>#define ITM_SUP_B                   1019</v>
      </c>
    </row>
    <row r="1044" spans="1:4">
      <c r="A1044">
        <f t="shared" si="19"/>
        <v>1020</v>
      </c>
      <c r="B1044" t="str">
        <f>VLOOKUP(A1044,SOURCE!B:S,15,0)</f>
        <v>ITM_SUP_C</v>
      </c>
      <c r="C1044">
        <f>IF(
ISNUMBER(INDEX(SOURCE!B:B,MATCH(A1044,SOURCE!B:B,0)+1)),
  VALUE(INDEX(SOURCE!B:B,MATCH(A1044,SOURCE!B:B,0)+1)),
  "")</f>
        <v>1021</v>
      </c>
      <c r="D1044" s="5" t="str">
        <f>IF(A1044&lt;&gt;INT(A1044),B1044,
IF(A1044&lt;0,VLOOKUP(A1044,lookups!A$1:B$25,2,0),
IF(ISNA(B1044),"",
IF(OR(ISBLANK(A1044),ISNA(B1044),B1044=0),
"",
"#define "&amp;
VLOOKUP(A1044,SOURCE!B:S,15,0)&amp;IF(lookups!$N$2-LEN(VLOOKUP(A1044,SOURCE!B:S,15,0))&gt;=0,REPT(" ",lookups!$N$2-LEN(VLOOKUP(A1044,SOURCE!B:S,15,0))),"")&amp;
TEXT(A1044,"???0")&amp;IF(VLOOKUP(A1044,SOURCE!B:S,16,0)="","","   "&amp;VLOOKUP(A1044,SOURCE!B:S,16,0)
))))
)</f>
        <v>#define ITM_SUP_C                   1020</v>
      </c>
    </row>
    <row r="1045" spans="1:4">
      <c r="A1045">
        <f t="shared" si="19"/>
        <v>1021</v>
      </c>
      <c r="B1045" t="str">
        <f>VLOOKUP(A1045,SOURCE!B:S,15,0)</f>
        <v>ITM_SUP_D</v>
      </c>
      <c r="C1045">
        <f>IF(
ISNUMBER(INDEX(SOURCE!B:B,MATCH(A1045,SOURCE!B:B,0)+1)),
  VALUE(INDEX(SOURCE!B:B,MATCH(A1045,SOURCE!B:B,0)+1)),
  "")</f>
        <v>1022</v>
      </c>
      <c r="D1045" s="5" t="str">
        <f>IF(A1045&lt;&gt;INT(A1045),B1045,
IF(A1045&lt;0,VLOOKUP(A1045,lookups!A$1:B$25,2,0),
IF(ISNA(B1045),"",
IF(OR(ISBLANK(A1045),ISNA(B1045),B1045=0),
"",
"#define "&amp;
VLOOKUP(A1045,SOURCE!B:S,15,0)&amp;IF(lookups!$N$2-LEN(VLOOKUP(A1045,SOURCE!B:S,15,0))&gt;=0,REPT(" ",lookups!$N$2-LEN(VLOOKUP(A1045,SOURCE!B:S,15,0))),"")&amp;
TEXT(A1045,"???0")&amp;IF(VLOOKUP(A1045,SOURCE!B:S,16,0)="","","   "&amp;VLOOKUP(A1045,SOURCE!B:S,16,0)
))))
)</f>
        <v>#define ITM_SUP_D                   1021</v>
      </c>
    </row>
    <row r="1046" spans="1:4">
      <c r="A1046">
        <f t="shared" si="19"/>
        <v>1022</v>
      </c>
      <c r="B1046" t="str">
        <f>VLOOKUP(A1046,SOURCE!B:S,15,0)</f>
        <v>ITM_SUP_E</v>
      </c>
      <c r="C1046">
        <f>IF(
ISNUMBER(INDEX(SOURCE!B:B,MATCH(A1046,SOURCE!B:B,0)+1)),
  VALUE(INDEX(SOURCE!B:B,MATCH(A1046,SOURCE!B:B,0)+1)),
  "")</f>
        <v>1023</v>
      </c>
      <c r="D1046" s="5" t="str">
        <f>IF(A1046&lt;&gt;INT(A1046),B1046,
IF(A1046&lt;0,VLOOKUP(A1046,lookups!A$1:B$25,2,0),
IF(ISNA(B1046),"",
IF(OR(ISBLANK(A1046),ISNA(B1046),B1046=0),
"",
"#define "&amp;
VLOOKUP(A1046,SOURCE!B:S,15,0)&amp;IF(lookups!$N$2-LEN(VLOOKUP(A1046,SOURCE!B:S,15,0))&gt;=0,REPT(" ",lookups!$N$2-LEN(VLOOKUP(A1046,SOURCE!B:S,15,0))),"")&amp;
TEXT(A1046,"???0")&amp;IF(VLOOKUP(A1046,SOURCE!B:S,16,0)="","","   "&amp;VLOOKUP(A1046,SOURCE!B:S,16,0)
))))
)</f>
        <v>#define ITM_SUP_E                   1022</v>
      </c>
    </row>
    <row r="1047" spans="1:4">
      <c r="A1047">
        <f t="shared" si="19"/>
        <v>1023</v>
      </c>
      <c r="B1047" t="str">
        <f>VLOOKUP(A1047,SOURCE!B:S,15,0)</f>
        <v>ITM_SUP_F</v>
      </c>
      <c r="C1047">
        <f>IF(
ISNUMBER(INDEX(SOURCE!B:B,MATCH(A1047,SOURCE!B:B,0)+1)),
  VALUE(INDEX(SOURCE!B:B,MATCH(A1047,SOURCE!B:B,0)+1)),
  "")</f>
        <v>1024</v>
      </c>
      <c r="D1047" s="5" t="str">
        <f>IF(A1047&lt;&gt;INT(A1047),B1047,
IF(A1047&lt;0,VLOOKUP(A1047,lookups!A$1:B$25,2,0),
IF(ISNA(B1047),"",
IF(OR(ISBLANK(A1047),ISNA(B1047),B1047=0),
"",
"#define "&amp;
VLOOKUP(A1047,SOURCE!B:S,15,0)&amp;IF(lookups!$N$2-LEN(VLOOKUP(A1047,SOURCE!B:S,15,0))&gt;=0,REPT(" ",lookups!$N$2-LEN(VLOOKUP(A1047,SOURCE!B:S,15,0))),"")&amp;
TEXT(A1047,"???0")&amp;IF(VLOOKUP(A1047,SOURCE!B:S,16,0)="","","   "&amp;VLOOKUP(A1047,SOURCE!B:S,16,0)
))))
)</f>
        <v>#define ITM_SUP_F                   1023</v>
      </c>
    </row>
    <row r="1048" spans="1:4">
      <c r="A1048">
        <f t="shared" si="19"/>
        <v>1024</v>
      </c>
      <c r="B1048" t="str">
        <f>VLOOKUP(A1048,SOURCE!B:S,15,0)</f>
        <v>ITM_SUP_G</v>
      </c>
      <c r="C1048">
        <f>IF(
ISNUMBER(INDEX(SOURCE!B:B,MATCH(A1048,SOURCE!B:B,0)+1)),
  VALUE(INDEX(SOURCE!B:B,MATCH(A1048,SOURCE!B:B,0)+1)),
  "")</f>
        <v>1025</v>
      </c>
      <c r="D1048" s="5" t="str">
        <f>IF(A1048&lt;&gt;INT(A1048),B1048,
IF(A1048&lt;0,VLOOKUP(A1048,lookups!A$1:B$25,2,0),
IF(ISNA(B1048),"",
IF(OR(ISBLANK(A1048),ISNA(B1048),B1048=0),
"",
"#define "&amp;
VLOOKUP(A1048,SOURCE!B:S,15,0)&amp;IF(lookups!$N$2-LEN(VLOOKUP(A1048,SOURCE!B:S,15,0))&gt;=0,REPT(" ",lookups!$N$2-LEN(VLOOKUP(A1048,SOURCE!B:S,15,0))),"")&amp;
TEXT(A1048,"???0")&amp;IF(VLOOKUP(A1048,SOURCE!B:S,16,0)="","","   "&amp;VLOOKUP(A1048,SOURCE!B:S,16,0)
))))
)</f>
        <v>#define ITM_SUP_G                   1024</v>
      </c>
    </row>
    <row r="1049" spans="1:4">
      <c r="A1049">
        <f t="shared" si="19"/>
        <v>1025</v>
      </c>
      <c r="B1049" t="str">
        <f>VLOOKUP(A1049,SOURCE!B:S,15,0)</f>
        <v>ITM_SUP_H</v>
      </c>
      <c r="C1049">
        <f>IF(
ISNUMBER(INDEX(SOURCE!B:B,MATCH(A1049,SOURCE!B:B,0)+1)),
  VALUE(INDEX(SOURCE!B:B,MATCH(A1049,SOURCE!B:B,0)+1)),
  "")</f>
        <v>1026</v>
      </c>
      <c r="D1049" s="5" t="str">
        <f>IF(A1049&lt;&gt;INT(A1049),B1049,
IF(A1049&lt;0,VLOOKUP(A1049,lookups!A$1:B$25,2,0),
IF(ISNA(B1049),"",
IF(OR(ISBLANK(A1049),ISNA(B1049),B1049=0),
"",
"#define "&amp;
VLOOKUP(A1049,SOURCE!B:S,15,0)&amp;IF(lookups!$N$2-LEN(VLOOKUP(A1049,SOURCE!B:S,15,0))&gt;=0,REPT(" ",lookups!$N$2-LEN(VLOOKUP(A1049,SOURCE!B:S,15,0))),"")&amp;
TEXT(A1049,"???0")&amp;IF(VLOOKUP(A1049,SOURCE!B:S,16,0)="","","   "&amp;VLOOKUP(A1049,SOURCE!B:S,16,0)
))))
)</f>
        <v>#define ITM_SUP_H                   1025</v>
      </c>
    </row>
    <row r="1050" spans="1:4">
      <c r="A1050">
        <f t="shared" si="19"/>
        <v>1026</v>
      </c>
      <c r="B1050" t="str">
        <f>VLOOKUP(A1050,SOURCE!B:S,15,0)</f>
        <v>ITM_SUP_I</v>
      </c>
      <c r="C1050">
        <f>IF(
ISNUMBER(INDEX(SOURCE!B:B,MATCH(A1050,SOURCE!B:B,0)+1)),
  VALUE(INDEX(SOURCE!B:B,MATCH(A1050,SOURCE!B:B,0)+1)),
  "")</f>
        <v>1027</v>
      </c>
      <c r="D1050" s="5" t="str">
        <f>IF(A1050&lt;&gt;INT(A1050),B1050,
IF(A1050&lt;0,VLOOKUP(A1050,lookups!A$1:B$25,2,0),
IF(ISNA(B1050),"",
IF(OR(ISBLANK(A1050),ISNA(B1050),B1050=0),
"",
"#define "&amp;
VLOOKUP(A1050,SOURCE!B:S,15,0)&amp;IF(lookups!$N$2-LEN(VLOOKUP(A1050,SOURCE!B:S,15,0))&gt;=0,REPT(" ",lookups!$N$2-LEN(VLOOKUP(A1050,SOURCE!B:S,15,0))),"")&amp;
TEXT(A1050,"???0")&amp;IF(VLOOKUP(A1050,SOURCE!B:S,16,0)="","","   "&amp;VLOOKUP(A1050,SOURCE!B:S,16,0)
))))
)</f>
        <v>#define ITM_SUP_I                   1026</v>
      </c>
    </row>
    <row r="1051" spans="1:4">
      <c r="A1051">
        <f t="shared" si="19"/>
        <v>1027</v>
      </c>
      <c r="B1051" t="str">
        <f>VLOOKUP(A1051,SOURCE!B:S,15,0)</f>
        <v>ITM_SUP_J</v>
      </c>
      <c r="C1051">
        <f>IF(
ISNUMBER(INDEX(SOURCE!B:B,MATCH(A1051,SOURCE!B:B,0)+1)),
  VALUE(INDEX(SOURCE!B:B,MATCH(A1051,SOURCE!B:B,0)+1)),
  "")</f>
        <v>1028</v>
      </c>
      <c r="D1051" s="5" t="str">
        <f>IF(A1051&lt;&gt;INT(A1051),B1051,
IF(A1051&lt;0,VLOOKUP(A1051,lookups!A$1:B$25,2,0),
IF(ISNA(B1051),"",
IF(OR(ISBLANK(A1051),ISNA(B1051),B1051=0),
"",
"#define "&amp;
VLOOKUP(A1051,SOURCE!B:S,15,0)&amp;IF(lookups!$N$2-LEN(VLOOKUP(A1051,SOURCE!B:S,15,0))&gt;=0,REPT(" ",lookups!$N$2-LEN(VLOOKUP(A1051,SOURCE!B:S,15,0))),"")&amp;
TEXT(A1051,"???0")&amp;IF(VLOOKUP(A1051,SOURCE!B:S,16,0)="","","   "&amp;VLOOKUP(A1051,SOURCE!B:S,16,0)
))))
)</f>
        <v>#define ITM_SUP_J                   1027</v>
      </c>
    </row>
    <row r="1052" spans="1:4">
      <c r="A1052">
        <f t="shared" si="19"/>
        <v>1028</v>
      </c>
      <c r="B1052" t="str">
        <f>VLOOKUP(A1052,SOURCE!B:S,15,0)</f>
        <v>ITM_SUP_K</v>
      </c>
      <c r="C1052">
        <f>IF(
ISNUMBER(INDEX(SOURCE!B:B,MATCH(A1052,SOURCE!B:B,0)+1)),
  VALUE(INDEX(SOURCE!B:B,MATCH(A1052,SOURCE!B:B,0)+1)),
  "")</f>
        <v>1029</v>
      </c>
      <c r="D1052" s="5" t="str">
        <f>IF(A1052&lt;&gt;INT(A1052),B1052,
IF(A1052&lt;0,VLOOKUP(A1052,lookups!A$1:B$25,2,0),
IF(ISNA(B1052),"",
IF(OR(ISBLANK(A1052),ISNA(B1052),B1052=0),
"",
"#define "&amp;
VLOOKUP(A1052,SOURCE!B:S,15,0)&amp;IF(lookups!$N$2-LEN(VLOOKUP(A1052,SOURCE!B:S,15,0))&gt;=0,REPT(" ",lookups!$N$2-LEN(VLOOKUP(A1052,SOURCE!B:S,15,0))),"")&amp;
TEXT(A1052,"???0")&amp;IF(VLOOKUP(A1052,SOURCE!B:S,16,0)="","","   "&amp;VLOOKUP(A1052,SOURCE!B:S,16,0)
))))
)</f>
        <v>#define ITM_SUP_K                   1028</v>
      </c>
    </row>
    <row r="1053" spans="1:4">
      <c r="A1053">
        <f t="shared" si="19"/>
        <v>1029</v>
      </c>
      <c r="B1053" t="str">
        <f>VLOOKUP(A1053,SOURCE!B:S,15,0)</f>
        <v>ITM_SUP_L</v>
      </c>
      <c r="C1053">
        <f>IF(
ISNUMBER(INDEX(SOURCE!B:B,MATCH(A1053,SOURCE!B:B,0)+1)),
  VALUE(INDEX(SOURCE!B:B,MATCH(A1053,SOURCE!B:B,0)+1)),
  "")</f>
        <v>1030</v>
      </c>
      <c r="D1053" s="5" t="str">
        <f>IF(A1053&lt;&gt;INT(A1053),B1053,
IF(A1053&lt;0,VLOOKUP(A1053,lookups!A$1:B$25,2,0),
IF(ISNA(B1053),"",
IF(OR(ISBLANK(A1053),ISNA(B1053),B1053=0),
"",
"#define "&amp;
VLOOKUP(A1053,SOURCE!B:S,15,0)&amp;IF(lookups!$N$2-LEN(VLOOKUP(A1053,SOURCE!B:S,15,0))&gt;=0,REPT(" ",lookups!$N$2-LEN(VLOOKUP(A1053,SOURCE!B:S,15,0))),"")&amp;
TEXT(A1053,"???0")&amp;IF(VLOOKUP(A1053,SOURCE!B:S,16,0)="","","   "&amp;VLOOKUP(A1053,SOURCE!B:S,16,0)
))))
)</f>
        <v>#define ITM_SUP_L                   1029</v>
      </c>
    </row>
    <row r="1054" spans="1:4">
      <c r="A1054">
        <f t="shared" si="19"/>
        <v>1030</v>
      </c>
      <c r="B1054" t="str">
        <f>VLOOKUP(A1054,SOURCE!B:S,15,0)</f>
        <v>ITM_SUP_M</v>
      </c>
      <c r="C1054">
        <f>IF(
ISNUMBER(INDEX(SOURCE!B:B,MATCH(A1054,SOURCE!B:B,0)+1)),
  VALUE(INDEX(SOURCE!B:B,MATCH(A1054,SOURCE!B:B,0)+1)),
  "")</f>
        <v>1031</v>
      </c>
      <c r="D1054" s="5" t="str">
        <f>IF(A1054&lt;&gt;INT(A1054),B1054,
IF(A1054&lt;0,VLOOKUP(A1054,lookups!A$1:B$25,2,0),
IF(ISNA(B1054),"",
IF(OR(ISBLANK(A1054),ISNA(B1054),B1054=0),
"",
"#define "&amp;
VLOOKUP(A1054,SOURCE!B:S,15,0)&amp;IF(lookups!$N$2-LEN(VLOOKUP(A1054,SOURCE!B:S,15,0))&gt;=0,REPT(" ",lookups!$N$2-LEN(VLOOKUP(A1054,SOURCE!B:S,15,0))),"")&amp;
TEXT(A1054,"???0")&amp;IF(VLOOKUP(A1054,SOURCE!B:S,16,0)="","","   "&amp;VLOOKUP(A1054,SOURCE!B:S,16,0)
))))
)</f>
        <v>#define ITM_SUP_M                   1030</v>
      </c>
    </row>
    <row r="1055" spans="1:4">
      <c r="A1055">
        <f t="shared" si="19"/>
        <v>1031</v>
      </c>
      <c r="B1055" t="str">
        <f>VLOOKUP(A1055,SOURCE!B:S,15,0)</f>
        <v>ITM_SUP_N</v>
      </c>
      <c r="C1055">
        <f>IF(
ISNUMBER(INDEX(SOURCE!B:B,MATCH(A1055,SOURCE!B:B,0)+1)),
  VALUE(INDEX(SOURCE!B:B,MATCH(A1055,SOURCE!B:B,0)+1)),
  "")</f>
        <v>1032</v>
      </c>
      <c r="D1055" s="5" t="str">
        <f>IF(A1055&lt;&gt;INT(A1055),B1055,
IF(A1055&lt;0,VLOOKUP(A1055,lookups!A$1:B$25,2,0),
IF(ISNA(B1055),"",
IF(OR(ISBLANK(A1055),ISNA(B1055),B1055=0),
"",
"#define "&amp;
VLOOKUP(A1055,SOURCE!B:S,15,0)&amp;IF(lookups!$N$2-LEN(VLOOKUP(A1055,SOURCE!B:S,15,0))&gt;=0,REPT(" ",lookups!$N$2-LEN(VLOOKUP(A1055,SOURCE!B:S,15,0))),"")&amp;
TEXT(A1055,"???0")&amp;IF(VLOOKUP(A1055,SOURCE!B:S,16,0)="","","   "&amp;VLOOKUP(A1055,SOURCE!B:S,16,0)
))))
)</f>
        <v>#define ITM_SUP_N                   1031</v>
      </c>
    </row>
    <row r="1056" spans="1:4">
      <c r="A1056">
        <f t="shared" si="19"/>
        <v>1032</v>
      </c>
      <c r="B1056" t="str">
        <f>VLOOKUP(A1056,SOURCE!B:S,15,0)</f>
        <v>ITM_SUP_O</v>
      </c>
      <c r="C1056">
        <f>IF(
ISNUMBER(INDEX(SOURCE!B:B,MATCH(A1056,SOURCE!B:B,0)+1)),
  VALUE(INDEX(SOURCE!B:B,MATCH(A1056,SOURCE!B:B,0)+1)),
  "")</f>
        <v>1033</v>
      </c>
      <c r="D1056" s="5" t="str">
        <f>IF(A1056&lt;&gt;INT(A1056),B1056,
IF(A1056&lt;0,VLOOKUP(A1056,lookups!A$1:B$25,2,0),
IF(ISNA(B1056),"",
IF(OR(ISBLANK(A1056),ISNA(B1056),B1056=0),
"",
"#define "&amp;
VLOOKUP(A1056,SOURCE!B:S,15,0)&amp;IF(lookups!$N$2-LEN(VLOOKUP(A1056,SOURCE!B:S,15,0))&gt;=0,REPT(" ",lookups!$N$2-LEN(VLOOKUP(A1056,SOURCE!B:S,15,0))),"")&amp;
TEXT(A1056,"???0")&amp;IF(VLOOKUP(A1056,SOURCE!B:S,16,0)="","","   "&amp;VLOOKUP(A1056,SOURCE!B:S,16,0)
))))
)</f>
        <v>#define ITM_SUP_O                   1032</v>
      </c>
    </row>
    <row r="1057" spans="1:4">
      <c r="A1057">
        <f t="shared" si="19"/>
        <v>1033</v>
      </c>
      <c r="B1057" t="str">
        <f>VLOOKUP(A1057,SOURCE!B:S,15,0)</f>
        <v>ITM_SUP_P</v>
      </c>
      <c r="C1057">
        <f>IF(
ISNUMBER(INDEX(SOURCE!B:B,MATCH(A1057,SOURCE!B:B,0)+1)),
  VALUE(INDEX(SOURCE!B:B,MATCH(A1057,SOURCE!B:B,0)+1)),
  "")</f>
        <v>1034</v>
      </c>
      <c r="D1057" s="5" t="str">
        <f>IF(A1057&lt;&gt;INT(A1057),B1057,
IF(A1057&lt;0,VLOOKUP(A1057,lookups!A$1:B$25,2,0),
IF(ISNA(B1057),"",
IF(OR(ISBLANK(A1057),ISNA(B1057),B1057=0),
"",
"#define "&amp;
VLOOKUP(A1057,SOURCE!B:S,15,0)&amp;IF(lookups!$N$2-LEN(VLOOKUP(A1057,SOURCE!B:S,15,0))&gt;=0,REPT(" ",lookups!$N$2-LEN(VLOOKUP(A1057,SOURCE!B:S,15,0))),"")&amp;
TEXT(A1057,"???0")&amp;IF(VLOOKUP(A1057,SOURCE!B:S,16,0)="","","   "&amp;VLOOKUP(A1057,SOURCE!B:S,16,0)
))))
)</f>
        <v>#define ITM_SUP_P                   1033</v>
      </c>
    </row>
    <row r="1058" spans="1:4">
      <c r="A1058">
        <f t="shared" si="19"/>
        <v>1034</v>
      </c>
      <c r="B1058" t="str">
        <f>VLOOKUP(A1058,SOURCE!B:S,15,0)</f>
        <v>ITM_SUP_Q</v>
      </c>
      <c r="C1058">
        <f>IF(
ISNUMBER(INDEX(SOURCE!B:B,MATCH(A1058,SOURCE!B:B,0)+1)),
  VALUE(INDEX(SOURCE!B:B,MATCH(A1058,SOURCE!B:B,0)+1)),
  "")</f>
        <v>1035</v>
      </c>
      <c r="D1058" s="5" t="str">
        <f>IF(A1058&lt;&gt;INT(A1058),B1058,
IF(A1058&lt;0,VLOOKUP(A1058,lookups!A$1:B$25,2,0),
IF(ISNA(B1058),"",
IF(OR(ISBLANK(A1058),ISNA(B1058),B1058=0),
"",
"#define "&amp;
VLOOKUP(A1058,SOURCE!B:S,15,0)&amp;IF(lookups!$N$2-LEN(VLOOKUP(A1058,SOURCE!B:S,15,0))&gt;=0,REPT(" ",lookups!$N$2-LEN(VLOOKUP(A1058,SOURCE!B:S,15,0))),"")&amp;
TEXT(A1058,"???0")&amp;IF(VLOOKUP(A1058,SOURCE!B:S,16,0)="","","   "&amp;VLOOKUP(A1058,SOURCE!B:S,16,0)
))))
)</f>
        <v>#define ITM_SUP_Q                   1034</v>
      </c>
    </row>
    <row r="1059" spans="1:4">
      <c r="A1059">
        <f t="shared" si="19"/>
        <v>1035</v>
      </c>
      <c r="B1059" t="str">
        <f>VLOOKUP(A1059,SOURCE!B:S,15,0)</f>
        <v>ITM_SUP_R</v>
      </c>
      <c r="C1059">
        <f>IF(
ISNUMBER(INDEX(SOURCE!B:B,MATCH(A1059,SOURCE!B:B,0)+1)),
  VALUE(INDEX(SOURCE!B:B,MATCH(A1059,SOURCE!B:B,0)+1)),
  "")</f>
        <v>1036</v>
      </c>
      <c r="D1059" s="5" t="str">
        <f>IF(A1059&lt;&gt;INT(A1059),B1059,
IF(A1059&lt;0,VLOOKUP(A1059,lookups!A$1:B$25,2,0),
IF(ISNA(B1059),"",
IF(OR(ISBLANK(A1059),ISNA(B1059),B1059=0),
"",
"#define "&amp;
VLOOKUP(A1059,SOURCE!B:S,15,0)&amp;IF(lookups!$N$2-LEN(VLOOKUP(A1059,SOURCE!B:S,15,0))&gt;=0,REPT(" ",lookups!$N$2-LEN(VLOOKUP(A1059,SOURCE!B:S,15,0))),"")&amp;
TEXT(A1059,"???0")&amp;IF(VLOOKUP(A1059,SOURCE!B:S,16,0)="","","   "&amp;VLOOKUP(A1059,SOURCE!B:S,16,0)
))))
)</f>
        <v>#define ITM_SUP_R                   1035</v>
      </c>
    </row>
    <row r="1060" spans="1:4">
      <c r="A1060">
        <f t="shared" si="19"/>
        <v>1036</v>
      </c>
      <c r="B1060" t="str">
        <f>VLOOKUP(A1060,SOURCE!B:S,15,0)</f>
        <v>ITM_SUP_S</v>
      </c>
      <c r="C1060">
        <f>IF(
ISNUMBER(INDEX(SOURCE!B:B,MATCH(A1060,SOURCE!B:B,0)+1)),
  VALUE(INDEX(SOURCE!B:B,MATCH(A1060,SOURCE!B:B,0)+1)),
  "")</f>
        <v>1037</v>
      </c>
      <c r="D1060" s="5" t="str">
        <f>IF(A1060&lt;&gt;INT(A1060),B1060,
IF(A1060&lt;0,VLOOKUP(A1060,lookups!A$1:B$25,2,0),
IF(ISNA(B1060),"",
IF(OR(ISBLANK(A1060),ISNA(B1060),B1060=0),
"",
"#define "&amp;
VLOOKUP(A1060,SOURCE!B:S,15,0)&amp;IF(lookups!$N$2-LEN(VLOOKUP(A1060,SOURCE!B:S,15,0))&gt;=0,REPT(" ",lookups!$N$2-LEN(VLOOKUP(A1060,SOURCE!B:S,15,0))),"")&amp;
TEXT(A1060,"???0")&amp;IF(VLOOKUP(A1060,SOURCE!B:S,16,0)="","","   "&amp;VLOOKUP(A1060,SOURCE!B:S,16,0)
))))
)</f>
        <v>#define ITM_SUP_S                   1036</v>
      </c>
    </row>
    <row r="1061" spans="1:4">
      <c r="A1061">
        <f t="shared" si="19"/>
        <v>1037</v>
      </c>
      <c r="B1061" t="str">
        <f>VLOOKUP(A1061,SOURCE!B:S,15,0)</f>
        <v>ITM_SUP_T</v>
      </c>
      <c r="C1061">
        <f>IF(
ISNUMBER(INDEX(SOURCE!B:B,MATCH(A1061,SOURCE!B:B,0)+1)),
  VALUE(INDEX(SOURCE!B:B,MATCH(A1061,SOURCE!B:B,0)+1)),
  "")</f>
        <v>1038</v>
      </c>
      <c r="D1061" s="5" t="str">
        <f>IF(A1061&lt;&gt;INT(A1061),B1061,
IF(A1061&lt;0,VLOOKUP(A1061,lookups!A$1:B$25,2,0),
IF(ISNA(B1061),"",
IF(OR(ISBLANK(A1061),ISNA(B1061),B1061=0),
"",
"#define "&amp;
VLOOKUP(A1061,SOURCE!B:S,15,0)&amp;IF(lookups!$N$2-LEN(VLOOKUP(A1061,SOURCE!B:S,15,0))&gt;=0,REPT(" ",lookups!$N$2-LEN(VLOOKUP(A1061,SOURCE!B:S,15,0))),"")&amp;
TEXT(A1061,"???0")&amp;IF(VLOOKUP(A1061,SOURCE!B:S,16,0)="","","   "&amp;VLOOKUP(A1061,SOURCE!B:S,16,0)
))))
)</f>
        <v>#define ITM_SUP_T                   1037</v>
      </c>
    </row>
    <row r="1062" spans="1:4">
      <c r="A1062">
        <f t="shared" si="19"/>
        <v>1038</v>
      </c>
      <c r="B1062" t="str">
        <f>VLOOKUP(A1062,SOURCE!B:S,15,0)</f>
        <v>ITM_SUP_U</v>
      </c>
      <c r="C1062">
        <f>IF(
ISNUMBER(INDEX(SOURCE!B:B,MATCH(A1062,SOURCE!B:B,0)+1)),
  VALUE(INDEX(SOURCE!B:B,MATCH(A1062,SOURCE!B:B,0)+1)),
  "")</f>
        <v>1039</v>
      </c>
      <c r="D1062" s="5" t="str">
        <f>IF(A1062&lt;&gt;INT(A1062),B1062,
IF(A1062&lt;0,VLOOKUP(A1062,lookups!A$1:B$25,2,0),
IF(ISNA(B1062),"",
IF(OR(ISBLANK(A1062),ISNA(B1062),B1062=0),
"",
"#define "&amp;
VLOOKUP(A1062,SOURCE!B:S,15,0)&amp;IF(lookups!$N$2-LEN(VLOOKUP(A1062,SOURCE!B:S,15,0))&gt;=0,REPT(" ",lookups!$N$2-LEN(VLOOKUP(A1062,SOURCE!B:S,15,0))),"")&amp;
TEXT(A1062,"???0")&amp;IF(VLOOKUP(A1062,SOURCE!B:S,16,0)="","","   "&amp;VLOOKUP(A1062,SOURCE!B:S,16,0)
))))
)</f>
        <v>#define ITM_SUP_U                   1038</v>
      </c>
    </row>
    <row r="1063" spans="1:4">
      <c r="A1063">
        <f t="shared" si="19"/>
        <v>1039</v>
      </c>
      <c r="B1063" t="str">
        <f>VLOOKUP(A1063,SOURCE!B:S,15,0)</f>
        <v>ITM_SUP_V</v>
      </c>
      <c r="C1063">
        <f>IF(
ISNUMBER(INDEX(SOURCE!B:B,MATCH(A1063,SOURCE!B:B,0)+1)),
  VALUE(INDEX(SOURCE!B:B,MATCH(A1063,SOURCE!B:B,0)+1)),
  "")</f>
        <v>1040</v>
      </c>
      <c r="D1063" s="5" t="str">
        <f>IF(A1063&lt;&gt;INT(A1063),B1063,
IF(A1063&lt;0,VLOOKUP(A1063,lookups!A$1:B$25,2,0),
IF(ISNA(B1063),"",
IF(OR(ISBLANK(A1063),ISNA(B1063),B1063=0),
"",
"#define "&amp;
VLOOKUP(A1063,SOURCE!B:S,15,0)&amp;IF(lookups!$N$2-LEN(VLOOKUP(A1063,SOURCE!B:S,15,0))&gt;=0,REPT(" ",lookups!$N$2-LEN(VLOOKUP(A1063,SOURCE!B:S,15,0))),"")&amp;
TEXT(A1063,"???0")&amp;IF(VLOOKUP(A1063,SOURCE!B:S,16,0)="","","   "&amp;VLOOKUP(A1063,SOURCE!B:S,16,0)
))))
)</f>
        <v>#define ITM_SUP_V                   1039</v>
      </c>
    </row>
    <row r="1064" spans="1:4">
      <c r="A1064">
        <f t="shared" si="19"/>
        <v>1040</v>
      </c>
      <c r="B1064" t="str">
        <f>VLOOKUP(A1064,SOURCE!B:S,15,0)</f>
        <v>ITM_SUP_W</v>
      </c>
      <c r="C1064">
        <f>IF(
ISNUMBER(INDEX(SOURCE!B:B,MATCH(A1064,SOURCE!B:B,0)+1)),
  VALUE(INDEX(SOURCE!B:B,MATCH(A1064,SOURCE!B:B,0)+1)),
  "")</f>
        <v>1041</v>
      </c>
      <c r="D1064" s="5" t="str">
        <f>IF(A1064&lt;&gt;INT(A1064),B1064,
IF(A1064&lt;0,VLOOKUP(A1064,lookups!A$1:B$25,2,0),
IF(ISNA(B1064),"",
IF(OR(ISBLANK(A1064),ISNA(B1064),B1064=0),
"",
"#define "&amp;
VLOOKUP(A1064,SOURCE!B:S,15,0)&amp;IF(lookups!$N$2-LEN(VLOOKUP(A1064,SOURCE!B:S,15,0))&gt;=0,REPT(" ",lookups!$N$2-LEN(VLOOKUP(A1064,SOURCE!B:S,15,0))),"")&amp;
TEXT(A1064,"???0")&amp;IF(VLOOKUP(A1064,SOURCE!B:S,16,0)="","","   "&amp;VLOOKUP(A1064,SOURCE!B:S,16,0)
))))
)</f>
        <v>#define ITM_SUP_W                   1040</v>
      </c>
    </row>
    <row r="1065" spans="1:4">
      <c r="A1065">
        <f t="shared" si="19"/>
        <v>1041</v>
      </c>
      <c r="B1065" t="str">
        <f>VLOOKUP(A1065,SOURCE!B:S,15,0)</f>
        <v>ITM_SUP_X</v>
      </c>
      <c r="C1065">
        <f>IF(
ISNUMBER(INDEX(SOURCE!B:B,MATCH(A1065,SOURCE!B:B,0)+1)),
  VALUE(INDEX(SOURCE!B:B,MATCH(A1065,SOURCE!B:B,0)+1)),
  "")</f>
        <v>1042</v>
      </c>
      <c r="D1065" s="5" t="str">
        <f>IF(A1065&lt;&gt;INT(A1065),B1065,
IF(A1065&lt;0,VLOOKUP(A1065,lookups!A$1:B$25,2,0),
IF(ISNA(B1065),"",
IF(OR(ISBLANK(A1065),ISNA(B1065),B1065=0),
"",
"#define "&amp;
VLOOKUP(A1065,SOURCE!B:S,15,0)&amp;IF(lookups!$N$2-LEN(VLOOKUP(A1065,SOURCE!B:S,15,0))&gt;=0,REPT(" ",lookups!$N$2-LEN(VLOOKUP(A1065,SOURCE!B:S,15,0))),"")&amp;
TEXT(A1065,"???0")&amp;IF(VLOOKUP(A1065,SOURCE!B:S,16,0)="","","   "&amp;VLOOKUP(A1065,SOURCE!B:S,16,0)
))))
)</f>
        <v>#define ITM_SUP_X                   1041</v>
      </c>
    </row>
    <row r="1066" spans="1:4">
      <c r="A1066">
        <f t="shared" si="19"/>
        <v>1042</v>
      </c>
      <c r="B1066" t="str">
        <f>VLOOKUP(A1066,SOURCE!B:S,15,0)</f>
        <v>ITM_SUP_Y</v>
      </c>
      <c r="C1066">
        <f>IF(
ISNUMBER(INDEX(SOURCE!B:B,MATCH(A1066,SOURCE!B:B,0)+1)),
  VALUE(INDEX(SOURCE!B:B,MATCH(A1066,SOURCE!B:B,0)+1)),
  "")</f>
        <v>1043</v>
      </c>
      <c r="D1066" s="5" t="str">
        <f>IF(A1066&lt;&gt;INT(A1066),B1066,
IF(A1066&lt;0,VLOOKUP(A1066,lookups!A$1:B$25,2,0),
IF(ISNA(B1066),"",
IF(OR(ISBLANK(A1066),ISNA(B1066),B1066=0),
"",
"#define "&amp;
VLOOKUP(A1066,SOURCE!B:S,15,0)&amp;IF(lookups!$N$2-LEN(VLOOKUP(A1066,SOURCE!B:S,15,0))&gt;=0,REPT(" ",lookups!$N$2-LEN(VLOOKUP(A1066,SOURCE!B:S,15,0))),"")&amp;
TEXT(A1066,"???0")&amp;IF(VLOOKUP(A1066,SOURCE!B:S,16,0)="","","   "&amp;VLOOKUP(A1066,SOURCE!B:S,16,0)
))))
)</f>
        <v>#define ITM_SUP_Y                   1042</v>
      </c>
    </row>
    <row r="1067" spans="1:4">
      <c r="A1067">
        <f t="shared" si="19"/>
        <v>1043</v>
      </c>
      <c r="B1067" t="str">
        <f>VLOOKUP(A1067,SOURCE!B:S,15,0)</f>
        <v>ITM_SUP_Z</v>
      </c>
      <c r="C1067">
        <f>IF(
ISNUMBER(INDEX(SOURCE!B:B,MATCH(A1067,SOURCE!B:B,0)+1)),
  VALUE(INDEX(SOURCE!B:B,MATCH(A1067,SOURCE!B:B,0)+1)),
  "")</f>
        <v>1044</v>
      </c>
      <c r="D1067" s="5" t="str">
        <f>IF(A1067&lt;&gt;INT(A1067),B1067,
IF(A1067&lt;0,VLOOKUP(A1067,lookups!A$1:B$25,2,0),
IF(ISNA(B1067),"",
IF(OR(ISBLANK(A1067),ISNA(B1067),B1067=0),
"",
"#define "&amp;
VLOOKUP(A1067,SOURCE!B:S,15,0)&amp;IF(lookups!$N$2-LEN(VLOOKUP(A1067,SOURCE!B:S,15,0))&gt;=0,REPT(" ",lookups!$N$2-LEN(VLOOKUP(A1067,SOURCE!B:S,15,0))),"")&amp;
TEXT(A1067,"???0")&amp;IF(VLOOKUP(A1067,SOURCE!B:S,16,0)="","","   "&amp;VLOOKUP(A1067,SOURCE!B:S,16,0)
))))
)</f>
        <v>#define ITM_SUP_Z                   1043</v>
      </c>
    </row>
    <row r="1068" spans="1:4">
      <c r="A1068">
        <f t="shared" si="19"/>
        <v>1044</v>
      </c>
      <c r="B1068" t="str">
        <f>VLOOKUP(A1068,SOURCE!B:S,15,0)</f>
        <v>ITM_SUP_a</v>
      </c>
      <c r="C1068">
        <f>IF(
ISNUMBER(INDEX(SOURCE!B:B,MATCH(A1068,SOURCE!B:B,0)+1)),
  VALUE(INDEX(SOURCE!B:B,MATCH(A1068,SOURCE!B:B,0)+1)),
  "")</f>
        <v>1045</v>
      </c>
      <c r="D1068" s="5" t="str">
        <f>IF(A1068&lt;&gt;INT(A1068),B1068,
IF(A1068&lt;0,VLOOKUP(A1068,lookups!A$1:B$25,2,0),
IF(ISNA(B1068),"",
IF(OR(ISBLANK(A1068),ISNA(B1068),B1068=0),
"",
"#define "&amp;
VLOOKUP(A1068,SOURCE!B:S,15,0)&amp;IF(lookups!$N$2-LEN(VLOOKUP(A1068,SOURCE!B:S,15,0))&gt;=0,REPT(" ",lookups!$N$2-LEN(VLOOKUP(A1068,SOURCE!B:S,15,0))),"")&amp;
TEXT(A1068,"???0")&amp;IF(VLOOKUP(A1068,SOURCE!B:S,16,0)="","","   "&amp;VLOOKUP(A1068,SOURCE!B:S,16,0)
))))
)</f>
        <v>#define ITM_SUP_a                   1044</v>
      </c>
    </row>
    <row r="1069" spans="1:4">
      <c r="A1069">
        <f t="shared" si="19"/>
        <v>1045</v>
      </c>
      <c r="B1069" t="str">
        <f>VLOOKUP(A1069,SOURCE!B:S,15,0)</f>
        <v>ITM_SUP_b</v>
      </c>
      <c r="C1069">
        <f>IF(
ISNUMBER(INDEX(SOURCE!B:B,MATCH(A1069,SOURCE!B:B,0)+1)),
  VALUE(INDEX(SOURCE!B:B,MATCH(A1069,SOURCE!B:B,0)+1)),
  "")</f>
        <v>1046</v>
      </c>
      <c r="D1069" s="5" t="str">
        <f>IF(A1069&lt;&gt;INT(A1069),B1069,
IF(A1069&lt;0,VLOOKUP(A1069,lookups!A$1:B$25,2,0),
IF(ISNA(B1069),"",
IF(OR(ISBLANK(A1069),ISNA(B1069),B1069=0),
"",
"#define "&amp;
VLOOKUP(A1069,SOURCE!B:S,15,0)&amp;IF(lookups!$N$2-LEN(VLOOKUP(A1069,SOURCE!B:S,15,0))&gt;=0,REPT(" ",lookups!$N$2-LEN(VLOOKUP(A1069,SOURCE!B:S,15,0))),"")&amp;
TEXT(A1069,"???0")&amp;IF(VLOOKUP(A1069,SOURCE!B:S,16,0)="","","   "&amp;VLOOKUP(A1069,SOURCE!B:S,16,0)
))))
)</f>
        <v>#define ITM_SUP_b                   1045</v>
      </c>
    </row>
    <row r="1070" spans="1:4">
      <c r="A1070">
        <f t="shared" si="19"/>
        <v>1046</v>
      </c>
      <c r="B1070" t="str">
        <f>VLOOKUP(A1070,SOURCE!B:S,15,0)</f>
        <v>ITM_SUP_c</v>
      </c>
      <c r="C1070">
        <f>IF(
ISNUMBER(INDEX(SOURCE!B:B,MATCH(A1070,SOURCE!B:B,0)+1)),
  VALUE(INDEX(SOURCE!B:B,MATCH(A1070,SOURCE!B:B,0)+1)),
  "")</f>
        <v>1047</v>
      </c>
      <c r="D1070" s="5" t="str">
        <f>IF(A1070&lt;&gt;INT(A1070),B1070,
IF(A1070&lt;0,VLOOKUP(A1070,lookups!A$1:B$25,2,0),
IF(ISNA(B1070),"",
IF(OR(ISBLANK(A1070),ISNA(B1070),B1070=0),
"",
"#define "&amp;
VLOOKUP(A1070,SOURCE!B:S,15,0)&amp;IF(lookups!$N$2-LEN(VLOOKUP(A1070,SOURCE!B:S,15,0))&gt;=0,REPT(" ",lookups!$N$2-LEN(VLOOKUP(A1070,SOURCE!B:S,15,0))),"")&amp;
TEXT(A1070,"???0")&amp;IF(VLOOKUP(A1070,SOURCE!B:S,16,0)="","","   "&amp;VLOOKUP(A1070,SOURCE!B:S,16,0)
))))
)</f>
        <v>#define ITM_SUP_c                   1046</v>
      </c>
    </row>
    <row r="1071" spans="1:4">
      <c r="A1071">
        <f t="shared" si="19"/>
        <v>1047</v>
      </c>
      <c r="B1071" t="str">
        <f>VLOOKUP(A1071,SOURCE!B:S,15,0)</f>
        <v>ITM_SUP_d</v>
      </c>
      <c r="C1071">
        <f>IF(
ISNUMBER(INDEX(SOURCE!B:B,MATCH(A1071,SOURCE!B:B,0)+1)),
  VALUE(INDEX(SOURCE!B:B,MATCH(A1071,SOURCE!B:B,0)+1)),
  "")</f>
        <v>1048</v>
      </c>
      <c r="D1071" s="5" t="str">
        <f>IF(A1071&lt;&gt;INT(A1071),B1071,
IF(A1071&lt;0,VLOOKUP(A1071,lookups!A$1:B$25,2,0),
IF(ISNA(B1071),"",
IF(OR(ISBLANK(A1071),ISNA(B1071),B1071=0),
"",
"#define "&amp;
VLOOKUP(A1071,SOURCE!B:S,15,0)&amp;IF(lookups!$N$2-LEN(VLOOKUP(A1071,SOURCE!B:S,15,0))&gt;=0,REPT(" ",lookups!$N$2-LEN(VLOOKUP(A1071,SOURCE!B:S,15,0))),"")&amp;
TEXT(A1071,"???0")&amp;IF(VLOOKUP(A1071,SOURCE!B:S,16,0)="","","   "&amp;VLOOKUP(A1071,SOURCE!B:S,16,0)
))))
)</f>
        <v>#define ITM_SUP_d                   1047</v>
      </c>
    </row>
    <row r="1072" spans="1:4">
      <c r="A1072">
        <f t="shared" si="19"/>
        <v>1048</v>
      </c>
      <c r="B1072" t="str">
        <f>VLOOKUP(A1072,SOURCE!B:S,15,0)</f>
        <v>ITM_SUP_e</v>
      </c>
      <c r="C1072">
        <f>IF(
ISNUMBER(INDEX(SOURCE!B:B,MATCH(A1072,SOURCE!B:B,0)+1)),
  VALUE(INDEX(SOURCE!B:B,MATCH(A1072,SOURCE!B:B,0)+1)),
  "")</f>
        <v>1049</v>
      </c>
      <c r="D1072" s="5" t="str">
        <f>IF(A1072&lt;&gt;INT(A1072),B1072,
IF(A1072&lt;0,VLOOKUP(A1072,lookups!A$1:B$25,2,0),
IF(ISNA(B1072),"",
IF(OR(ISBLANK(A1072),ISNA(B1072),B1072=0),
"",
"#define "&amp;
VLOOKUP(A1072,SOURCE!B:S,15,0)&amp;IF(lookups!$N$2-LEN(VLOOKUP(A1072,SOURCE!B:S,15,0))&gt;=0,REPT(" ",lookups!$N$2-LEN(VLOOKUP(A1072,SOURCE!B:S,15,0))),"")&amp;
TEXT(A1072,"???0")&amp;IF(VLOOKUP(A1072,SOURCE!B:S,16,0)="","","   "&amp;VLOOKUP(A1072,SOURCE!B:S,16,0)
))))
)</f>
        <v>#define ITM_SUP_e                   1048</v>
      </c>
    </row>
    <row r="1073" spans="1:4">
      <c r="A1073">
        <f t="shared" si="19"/>
        <v>1049</v>
      </c>
      <c r="B1073" t="str">
        <f>VLOOKUP(A1073,SOURCE!B:S,15,0)</f>
        <v>ITM_SUP_f</v>
      </c>
      <c r="C1073">
        <f>IF(
ISNUMBER(INDEX(SOURCE!B:B,MATCH(A1073,SOURCE!B:B,0)+1)),
  VALUE(INDEX(SOURCE!B:B,MATCH(A1073,SOURCE!B:B,0)+1)),
  "")</f>
        <v>1050</v>
      </c>
      <c r="D1073" s="5" t="str">
        <f>IF(A1073&lt;&gt;INT(A1073),B1073,
IF(A1073&lt;0,VLOOKUP(A1073,lookups!A$1:B$25,2,0),
IF(ISNA(B1073),"",
IF(OR(ISBLANK(A1073),ISNA(B1073),B1073=0),
"",
"#define "&amp;
VLOOKUP(A1073,SOURCE!B:S,15,0)&amp;IF(lookups!$N$2-LEN(VLOOKUP(A1073,SOURCE!B:S,15,0))&gt;=0,REPT(" ",lookups!$N$2-LEN(VLOOKUP(A1073,SOURCE!B:S,15,0))),"")&amp;
TEXT(A1073,"???0")&amp;IF(VLOOKUP(A1073,SOURCE!B:S,16,0)="","","   "&amp;VLOOKUP(A1073,SOURCE!B:S,16,0)
))))
)</f>
        <v>#define ITM_SUP_f                   1049</v>
      </c>
    </row>
    <row r="1074" spans="1:4">
      <c r="A1074">
        <f t="shared" si="19"/>
        <v>1050</v>
      </c>
      <c r="B1074" t="str">
        <f>VLOOKUP(A1074,SOURCE!B:S,15,0)</f>
        <v>ITM_SUP_g</v>
      </c>
      <c r="C1074">
        <f>IF(
ISNUMBER(INDEX(SOURCE!B:B,MATCH(A1074,SOURCE!B:B,0)+1)),
  VALUE(INDEX(SOURCE!B:B,MATCH(A1074,SOURCE!B:B,0)+1)),
  "")</f>
        <v>1051</v>
      </c>
      <c r="D1074" s="5" t="str">
        <f>IF(A1074&lt;&gt;INT(A1074),B1074,
IF(A1074&lt;0,VLOOKUP(A1074,lookups!A$1:B$25,2,0),
IF(ISNA(B1074),"",
IF(OR(ISBLANK(A1074),ISNA(B1074),B1074=0),
"",
"#define "&amp;
VLOOKUP(A1074,SOURCE!B:S,15,0)&amp;IF(lookups!$N$2-LEN(VLOOKUP(A1074,SOURCE!B:S,15,0))&gt;=0,REPT(" ",lookups!$N$2-LEN(VLOOKUP(A1074,SOURCE!B:S,15,0))),"")&amp;
TEXT(A1074,"???0")&amp;IF(VLOOKUP(A1074,SOURCE!B:S,16,0)="","","   "&amp;VLOOKUP(A1074,SOURCE!B:S,16,0)
))))
)</f>
        <v>#define ITM_SUP_g                   1050</v>
      </c>
    </row>
    <row r="1075" spans="1:4">
      <c r="A1075">
        <f t="shared" si="19"/>
        <v>1051</v>
      </c>
      <c r="B1075" t="str">
        <f>VLOOKUP(A1075,SOURCE!B:S,15,0)</f>
        <v>ITM_SUP_h</v>
      </c>
      <c r="C1075">
        <f>IF(
ISNUMBER(INDEX(SOURCE!B:B,MATCH(A1075,SOURCE!B:B,0)+1)),
  VALUE(INDEX(SOURCE!B:B,MATCH(A1075,SOURCE!B:B,0)+1)),
  "")</f>
        <v>1052</v>
      </c>
      <c r="D1075" s="5" t="str">
        <f>IF(A1075&lt;&gt;INT(A1075),B1075,
IF(A1075&lt;0,VLOOKUP(A1075,lookups!A$1:B$25,2,0),
IF(ISNA(B1075),"",
IF(OR(ISBLANK(A1075),ISNA(B1075),B1075=0),
"",
"#define "&amp;
VLOOKUP(A1075,SOURCE!B:S,15,0)&amp;IF(lookups!$N$2-LEN(VLOOKUP(A1075,SOURCE!B:S,15,0))&gt;=0,REPT(" ",lookups!$N$2-LEN(VLOOKUP(A1075,SOURCE!B:S,15,0))),"")&amp;
TEXT(A1075,"???0")&amp;IF(VLOOKUP(A1075,SOURCE!B:S,16,0)="","","   "&amp;VLOOKUP(A1075,SOURCE!B:S,16,0)
))))
)</f>
        <v>#define ITM_SUP_h                   1051</v>
      </c>
    </row>
    <row r="1076" spans="1:4">
      <c r="A1076">
        <f t="shared" si="19"/>
        <v>1052</v>
      </c>
      <c r="B1076" t="str">
        <f>VLOOKUP(A1076,SOURCE!B:S,15,0)</f>
        <v>ITM_SUP_i</v>
      </c>
      <c r="C1076">
        <f>IF(
ISNUMBER(INDEX(SOURCE!B:B,MATCH(A1076,SOURCE!B:B,0)+1)),
  VALUE(INDEX(SOURCE!B:B,MATCH(A1076,SOURCE!B:B,0)+1)),
  "")</f>
        <v>1053</v>
      </c>
      <c r="D1076" s="5" t="str">
        <f>IF(A1076&lt;&gt;INT(A1076),B1076,
IF(A1076&lt;0,VLOOKUP(A1076,lookups!A$1:B$25,2,0),
IF(ISNA(B1076),"",
IF(OR(ISBLANK(A1076),ISNA(B1076),B1076=0),
"",
"#define "&amp;
VLOOKUP(A1076,SOURCE!B:S,15,0)&amp;IF(lookups!$N$2-LEN(VLOOKUP(A1076,SOURCE!B:S,15,0))&gt;=0,REPT(" ",lookups!$N$2-LEN(VLOOKUP(A1076,SOURCE!B:S,15,0))),"")&amp;
TEXT(A1076,"???0")&amp;IF(VLOOKUP(A1076,SOURCE!B:S,16,0)="","","   "&amp;VLOOKUP(A1076,SOURCE!B:S,16,0)
))))
)</f>
        <v>#define ITM_SUP_i                   1052</v>
      </c>
    </row>
    <row r="1077" spans="1:4">
      <c r="A1077">
        <f t="shared" si="19"/>
        <v>1053</v>
      </c>
      <c r="B1077" t="str">
        <f>VLOOKUP(A1077,SOURCE!B:S,15,0)</f>
        <v>ITM_SUP_j</v>
      </c>
      <c r="C1077">
        <f>IF(
ISNUMBER(INDEX(SOURCE!B:B,MATCH(A1077,SOURCE!B:B,0)+1)),
  VALUE(INDEX(SOURCE!B:B,MATCH(A1077,SOURCE!B:B,0)+1)),
  "")</f>
        <v>1054</v>
      </c>
      <c r="D1077" s="5" t="str">
        <f>IF(A1077&lt;&gt;INT(A1077),B1077,
IF(A1077&lt;0,VLOOKUP(A1077,lookups!A$1:B$25,2,0),
IF(ISNA(B1077),"",
IF(OR(ISBLANK(A1077),ISNA(B1077),B1077=0),
"",
"#define "&amp;
VLOOKUP(A1077,SOURCE!B:S,15,0)&amp;IF(lookups!$N$2-LEN(VLOOKUP(A1077,SOURCE!B:S,15,0))&gt;=0,REPT(" ",lookups!$N$2-LEN(VLOOKUP(A1077,SOURCE!B:S,15,0))),"")&amp;
TEXT(A1077,"???0")&amp;IF(VLOOKUP(A1077,SOURCE!B:S,16,0)="","","   "&amp;VLOOKUP(A1077,SOURCE!B:S,16,0)
))))
)</f>
        <v>#define ITM_SUP_j                   1053</v>
      </c>
    </row>
    <row r="1078" spans="1:4">
      <c r="A1078">
        <f t="shared" si="19"/>
        <v>1054</v>
      </c>
      <c r="B1078" t="str">
        <f>VLOOKUP(A1078,SOURCE!B:S,15,0)</f>
        <v>ITM_SUP_k</v>
      </c>
      <c r="C1078">
        <f>IF(
ISNUMBER(INDEX(SOURCE!B:B,MATCH(A1078,SOURCE!B:B,0)+1)),
  VALUE(INDEX(SOURCE!B:B,MATCH(A1078,SOURCE!B:B,0)+1)),
  "")</f>
        <v>1055</v>
      </c>
      <c r="D1078" s="5" t="str">
        <f>IF(A1078&lt;&gt;INT(A1078),B1078,
IF(A1078&lt;0,VLOOKUP(A1078,lookups!A$1:B$25,2,0),
IF(ISNA(B1078),"",
IF(OR(ISBLANK(A1078),ISNA(B1078),B1078=0),
"",
"#define "&amp;
VLOOKUP(A1078,SOURCE!B:S,15,0)&amp;IF(lookups!$N$2-LEN(VLOOKUP(A1078,SOURCE!B:S,15,0))&gt;=0,REPT(" ",lookups!$N$2-LEN(VLOOKUP(A1078,SOURCE!B:S,15,0))),"")&amp;
TEXT(A1078,"???0")&amp;IF(VLOOKUP(A1078,SOURCE!B:S,16,0)="","","   "&amp;VLOOKUP(A1078,SOURCE!B:S,16,0)
))))
)</f>
        <v>#define ITM_SUP_k                   1054</v>
      </c>
    </row>
    <row r="1079" spans="1:4">
      <c r="A1079">
        <f t="shared" si="19"/>
        <v>1055</v>
      </c>
      <c r="B1079" t="str">
        <f>VLOOKUP(A1079,SOURCE!B:S,15,0)</f>
        <v>ITM_SUP_l</v>
      </c>
      <c r="C1079">
        <f>IF(
ISNUMBER(INDEX(SOURCE!B:B,MATCH(A1079,SOURCE!B:B,0)+1)),
  VALUE(INDEX(SOURCE!B:B,MATCH(A1079,SOURCE!B:B,0)+1)),
  "")</f>
        <v>1056</v>
      </c>
      <c r="D1079" s="5" t="str">
        <f>IF(A1079&lt;&gt;INT(A1079),B1079,
IF(A1079&lt;0,VLOOKUP(A1079,lookups!A$1:B$25,2,0),
IF(ISNA(B1079),"",
IF(OR(ISBLANK(A1079),ISNA(B1079),B1079=0),
"",
"#define "&amp;
VLOOKUP(A1079,SOURCE!B:S,15,0)&amp;IF(lookups!$N$2-LEN(VLOOKUP(A1079,SOURCE!B:S,15,0))&gt;=0,REPT(" ",lookups!$N$2-LEN(VLOOKUP(A1079,SOURCE!B:S,15,0))),"")&amp;
TEXT(A1079,"???0")&amp;IF(VLOOKUP(A1079,SOURCE!B:S,16,0)="","","   "&amp;VLOOKUP(A1079,SOURCE!B:S,16,0)
))))
)</f>
        <v>#define ITM_SUP_l                   1055</v>
      </c>
    </row>
    <row r="1080" spans="1:4">
      <c r="A1080">
        <f t="shared" si="19"/>
        <v>1056</v>
      </c>
      <c r="B1080" t="str">
        <f>VLOOKUP(A1080,SOURCE!B:S,15,0)</f>
        <v>ITM_SUP_m</v>
      </c>
      <c r="C1080">
        <f>IF(
ISNUMBER(INDEX(SOURCE!B:B,MATCH(A1080,SOURCE!B:B,0)+1)),
  VALUE(INDEX(SOURCE!B:B,MATCH(A1080,SOURCE!B:B,0)+1)),
  "")</f>
        <v>1057</v>
      </c>
      <c r="D1080" s="5" t="str">
        <f>IF(A1080&lt;&gt;INT(A1080),B1080,
IF(A1080&lt;0,VLOOKUP(A1080,lookups!A$1:B$25,2,0),
IF(ISNA(B1080),"",
IF(OR(ISBLANK(A1080),ISNA(B1080),B1080=0),
"",
"#define "&amp;
VLOOKUP(A1080,SOURCE!B:S,15,0)&amp;IF(lookups!$N$2-LEN(VLOOKUP(A1080,SOURCE!B:S,15,0))&gt;=0,REPT(" ",lookups!$N$2-LEN(VLOOKUP(A1080,SOURCE!B:S,15,0))),"")&amp;
TEXT(A1080,"???0")&amp;IF(VLOOKUP(A1080,SOURCE!B:S,16,0)="","","   "&amp;VLOOKUP(A1080,SOURCE!B:S,16,0)
))))
)</f>
        <v>#define ITM_SUP_m                   1056</v>
      </c>
    </row>
    <row r="1081" spans="1:4">
      <c r="A1081">
        <f t="shared" si="19"/>
        <v>1057</v>
      </c>
      <c r="B1081" t="str">
        <f>VLOOKUP(A1081,SOURCE!B:S,15,0)</f>
        <v>ITM_SUP_n</v>
      </c>
      <c r="C1081">
        <f>IF(
ISNUMBER(INDEX(SOURCE!B:B,MATCH(A1081,SOURCE!B:B,0)+1)),
  VALUE(INDEX(SOURCE!B:B,MATCH(A1081,SOURCE!B:B,0)+1)),
  "")</f>
        <v>1058</v>
      </c>
      <c r="D1081" s="5" t="str">
        <f>IF(A1081&lt;&gt;INT(A1081),B1081,
IF(A1081&lt;0,VLOOKUP(A1081,lookups!A$1:B$25,2,0),
IF(ISNA(B1081),"",
IF(OR(ISBLANK(A1081),ISNA(B1081),B1081=0),
"",
"#define "&amp;
VLOOKUP(A1081,SOURCE!B:S,15,0)&amp;IF(lookups!$N$2-LEN(VLOOKUP(A1081,SOURCE!B:S,15,0))&gt;=0,REPT(" ",lookups!$N$2-LEN(VLOOKUP(A1081,SOURCE!B:S,15,0))),"")&amp;
TEXT(A1081,"???0")&amp;IF(VLOOKUP(A1081,SOURCE!B:S,16,0)="","","   "&amp;VLOOKUP(A1081,SOURCE!B:S,16,0)
))))
)</f>
        <v>#define ITM_SUP_n                   1057</v>
      </c>
    </row>
    <row r="1082" spans="1:4">
      <c r="A1082">
        <f t="shared" si="19"/>
        <v>1058</v>
      </c>
      <c r="B1082" t="str">
        <f>VLOOKUP(A1082,SOURCE!B:S,15,0)</f>
        <v>ITM_SUP_o</v>
      </c>
      <c r="C1082">
        <f>IF(
ISNUMBER(INDEX(SOURCE!B:B,MATCH(A1082,SOURCE!B:B,0)+1)),
  VALUE(INDEX(SOURCE!B:B,MATCH(A1082,SOURCE!B:B,0)+1)),
  "")</f>
        <v>1059</v>
      </c>
      <c r="D1082" s="5" t="str">
        <f>IF(A1082&lt;&gt;INT(A1082),B1082,
IF(A1082&lt;0,VLOOKUP(A1082,lookups!A$1:B$25,2,0),
IF(ISNA(B1082),"",
IF(OR(ISBLANK(A1082),ISNA(B1082),B1082=0),
"",
"#define "&amp;
VLOOKUP(A1082,SOURCE!B:S,15,0)&amp;IF(lookups!$N$2-LEN(VLOOKUP(A1082,SOURCE!B:S,15,0))&gt;=0,REPT(" ",lookups!$N$2-LEN(VLOOKUP(A1082,SOURCE!B:S,15,0))),"")&amp;
TEXT(A1082,"???0")&amp;IF(VLOOKUP(A1082,SOURCE!B:S,16,0)="","","   "&amp;VLOOKUP(A1082,SOURCE!B:S,16,0)
))))
)</f>
        <v>#define ITM_SUP_o                   1058</v>
      </c>
    </row>
    <row r="1083" spans="1:4">
      <c r="A1083">
        <f t="shared" si="19"/>
        <v>1059</v>
      </c>
      <c r="B1083" t="str">
        <f>VLOOKUP(A1083,SOURCE!B:S,15,0)</f>
        <v>ITM_SUP_p</v>
      </c>
      <c r="C1083">
        <f>IF(
ISNUMBER(INDEX(SOURCE!B:B,MATCH(A1083,SOURCE!B:B,0)+1)),
  VALUE(INDEX(SOURCE!B:B,MATCH(A1083,SOURCE!B:B,0)+1)),
  "")</f>
        <v>1060</v>
      </c>
      <c r="D1083" s="5" t="str">
        <f>IF(A1083&lt;&gt;INT(A1083),B1083,
IF(A1083&lt;0,VLOOKUP(A1083,lookups!A$1:B$25,2,0),
IF(ISNA(B1083),"",
IF(OR(ISBLANK(A1083),ISNA(B1083),B1083=0),
"",
"#define "&amp;
VLOOKUP(A1083,SOURCE!B:S,15,0)&amp;IF(lookups!$N$2-LEN(VLOOKUP(A1083,SOURCE!B:S,15,0))&gt;=0,REPT(" ",lookups!$N$2-LEN(VLOOKUP(A1083,SOURCE!B:S,15,0))),"")&amp;
TEXT(A1083,"???0")&amp;IF(VLOOKUP(A1083,SOURCE!B:S,16,0)="","","   "&amp;VLOOKUP(A1083,SOURCE!B:S,16,0)
))))
)</f>
        <v>#define ITM_SUP_p                   1059</v>
      </c>
    </row>
    <row r="1084" spans="1:4">
      <c r="A1084">
        <f t="shared" si="19"/>
        <v>1060</v>
      </c>
      <c r="B1084" t="str">
        <f>VLOOKUP(A1084,SOURCE!B:S,15,0)</f>
        <v>ITM_SUP_q</v>
      </c>
      <c r="C1084">
        <f>IF(
ISNUMBER(INDEX(SOURCE!B:B,MATCH(A1084,SOURCE!B:B,0)+1)),
  VALUE(INDEX(SOURCE!B:B,MATCH(A1084,SOURCE!B:B,0)+1)),
  "")</f>
        <v>1061</v>
      </c>
      <c r="D1084" s="5" t="str">
        <f>IF(A1084&lt;&gt;INT(A1084),B1084,
IF(A1084&lt;0,VLOOKUP(A1084,lookups!A$1:B$25,2,0),
IF(ISNA(B1084),"",
IF(OR(ISBLANK(A1084),ISNA(B1084),B1084=0),
"",
"#define "&amp;
VLOOKUP(A1084,SOURCE!B:S,15,0)&amp;IF(lookups!$N$2-LEN(VLOOKUP(A1084,SOURCE!B:S,15,0))&gt;=0,REPT(" ",lookups!$N$2-LEN(VLOOKUP(A1084,SOURCE!B:S,15,0))),"")&amp;
TEXT(A1084,"???0")&amp;IF(VLOOKUP(A1084,SOURCE!B:S,16,0)="","","   "&amp;VLOOKUP(A1084,SOURCE!B:S,16,0)
))))
)</f>
        <v>#define ITM_SUP_q                   1060</v>
      </c>
    </row>
    <row r="1085" spans="1:4">
      <c r="A1085">
        <f t="shared" si="19"/>
        <v>1061</v>
      </c>
      <c r="B1085" t="str">
        <f>VLOOKUP(A1085,SOURCE!B:S,15,0)</f>
        <v>ITM_SUP_r</v>
      </c>
      <c r="C1085">
        <f>IF(
ISNUMBER(INDEX(SOURCE!B:B,MATCH(A1085,SOURCE!B:B,0)+1)),
  VALUE(INDEX(SOURCE!B:B,MATCH(A1085,SOURCE!B:B,0)+1)),
  "")</f>
        <v>1062</v>
      </c>
      <c r="D1085" s="5" t="str">
        <f>IF(A1085&lt;&gt;INT(A1085),B1085,
IF(A1085&lt;0,VLOOKUP(A1085,lookups!A$1:B$25,2,0),
IF(ISNA(B1085),"",
IF(OR(ISBLANK(A1085),ISNA(B1085),B1085=0),
"",
"#define "&amp;
VLOOKUP(A1085,SOURCE!B:S,15,0)&amp;IF(lookups!$N$2-LEN(VLOOKUP(A1085,SOURCE!B:S,15,0))&gt;=0,REPT(" ",lookups!$N$2-LEN(VLOOKUP(A1085,SOURCE!B:S,15,0))),"")&amp;
TEXT(A1085,"???0")&amp;IF(VLOOKUP(A1085,SOURCE!B:S,16,0)="","","   "&amp;VLOOKUP(A1085,SOURCE!B:S,16,0)
))))
)</f>
        <v>#define ITM_SUP_r                   1061</v>
      </c>
    </row>
    <row r="1086" spans="1:4">
      <c r="A1086">
        <f t="shared" si="19"/>
        <v>1062</v>
      </c>
      <c r="B1086" t="str">
        <f>VLOOKUP(A1086,SOURCE!B:S,15,0)</f>
        <v>ITM_SUP_s</v>
      </c>
      <c r="C1086">
        <f>IF(
ISNUMBER(INDEX(SOURCE!B:B,MATCH(A1086,SOURCE!B:B,0)+1)),
  VALUE(INDEX(SOURCE!B:B,MATCH(A1086,SOURCE!B:B,0)+1)),
  "")</f>
        <v>1063</v>
      </c>
      <c r="D1086" s="5" t="str">
        <f>IF(A1086&lt;&gt;INT(A1086),B1086,
IF(A1086&lt;0,VLOOKUP(A1086,lookups!A$1:B$25,2,0),
IF(ISNA(B1086),"",
IF(OR(ISBLANK(A1086),ISNA(B1086),B1086=0),
"",
"#define "&amp;
VLOOKUP(A1086,SOURCE!B:S,15,0)&amp;IF(lookups!$N$2-LEN(VLOOKUP(A1086,SOURCE!B:S,15,0))&gt;=0,REPT(" ",lookups!$N$2-LEN(VLOOKUP(A1086,SOURCE!B:S,15,0))),"")&amp;
TEXT(A1086,"???0")&amp;IF(VLOOKUP(A1086,SOURCE!B:S,16,0)="","","   "&amp;VLOOKUP(A1086,SOURCE!B:S,16,0)
))))
)</f>
        <v>#define ITM_SUP_s                   1062</v>
      </c>
    </row>
    <row r="1087" spans="1:4">
      <c r="A1087">
        <f t="shared" si="19"/>
        <v>1063</v>
      </c>
      <c r="B1087" t="str">
        <f>VLOOKUP(A1087,SOURCE!B:S,15,0)</f>
        <v>ITM_SUP_t</v>
      </c>
      <c r="C1087">
        <f>IF(
ISNUMBER(INDEX(SOURCE!B:B,MATCH(A1087,SOURCE!B:B,0)+1)),
  VALUE(INDEX(SOURCE!B:B,MATCH(A1087,SOURCE!B:B,0)+1)),
  "")</f>
        <v>1064</v>
      </c>
      <c r="D1087" s="5" t="str">
        <f>IF(A1087&lt;&gt;INT(A1087),B1087,
IF(A1087&lt;0,VLOOKUP(A1087,lookups!A$1:B$25,2,0),
IF(ISNA(B1087),"",
IF(OR(ISBLANK(A1087),ISNA(B1087),B1087=0),
"",
"#define "&amp;
VLOOKUP(A1087,SOURCE!B:S,15,0)&amp;IF(lookups!$N$2-LEN(VLOOKUP(A1087,SOURCE!B:S,15,0))&gt;=0,REPT(" ",lookups!$N$2-LEN(VLOOKUP(A1087,SOURCE!B:S,15,0))),"")&amp;
TEXT(A1087,"???0")&amp;IF(VLOOKUP(A1087,SOURCE!B:S,16,0)="","","   "&amp;VLOOKUP(A1087,SOURCE!B:S,16,0)
))))
)</f>
        <v>#define ITM_SUP_t                   1063</v>
      </c>
    </row>
    <row r="1088" spans="1:4">
      <c r="A1088">
        <f t="shared" si="19"/>
        <v>1064</v>
      </c>
      <c r="B1088" t="str">
        <f>VLOOKUP(A1088,SOURCE!B:S,15,0)</f>
        <v>ITM_SUP_u</v>
      </c>
      <c r="C1088">
        <f>IF(
ISNUMBER(INDEX(SOURCE!B:B,MATCH(A1088,SOURCE!B:B,0)+1)),
  VALUE(INDEX(SOURCE!B:B,MATCH(A1088,SOURCE!B:B,0)+1)),
  "")</f>
        <v>1065</v>
      </c>
      <c r="D1088" s="5" t="str">
        <f>IF(A1088&lt;&gt;INT(A1088),B1088,
IF(A1088&lt;0,VLOOKUP(A1088,lookups!A$1:B$25,2,0),
IF(ISNA(B1088),"",
IF(OR(ISBLANK(A1088),ISNA(B1088),B1088=0),
"",
"#define "&amp;
VLOOKUP(A1088,SOURCE!B:S,15,0)&amp;IF(lookups!$N$2-LEN(VLOOKUP(A1088,SOURCE!B:S,15,0))&gt;=0,REPT(" ",lookups!$N$2-LEN(VLOOKUP(A1088,SOURCE!B:S,15,0))),"")&amp;
TEXT(A1088,"???0")&amp;IF(VLOOKUP(A1088,SOURCE!B:S,16,0)="","","   "&amp;VLOOKUP(A1088,SOURCE!B:S,16,0)
))))
)</f>
        <v>#define ITM_SUP_u                   1064</v>
      </c>
    </row>
    <row r="1089" spans="1:4">
      <c r="A1089">
        <f t="shared" si="19"/>
        <v>1065</v>
      </c>
      <c r="B1089" t="str">
        <f>VLOOKUP(A1089,SOURCE!B:S,15,0)</f>
        <v>ITM_SUP_v</v>
      </c>
      <c r="C1089">
        <f>IF(
ISNUMBER(INDEX(SOURCE!B:B,MATCH(A1089,SOURCE!B:B,0)+1)),
  VALUE(INDEX(SOURCE!B:B,MATCH(A1089,SOURCE!B:B,0)+1)),
  "")</f>
        <v>1066</v>
      </c>
      <c r="D1089" s="5" t="str">
        <f>IF(A1089&lt;&gt;INT(A1089),B1089,
IF(A1089&lt;0,VLOOKUP(A1089,lookups!A$1:B$25,2,0),
IF(ISNA(B1089),"",
IF(OR(ISBLANK(A1089),ISNA(B1089),B1089=0),
"",
"#define "&amp;
VLOOKUP(A1089,SOURCE!B:S,15,0)&amp;IF(lookups!$N$2-LEN(VLOOKUP(A1089,SOURCE!B:S,15,0))&gt;=0,REPT(" ",lookups!$N$2-LEN(VLOOKUP(A1089,SOURCE!B:S,15,0))),"")&amp;
TEXT(A1089,"???0")&amp;IF(VLOOKUP(A1089,SOURCE!B:S,16,0)="","","   "&amp;VLOOKUP(A1089,SOURCE!B:S,16,0)
))))
)</f>
        <v>#define ITM_SUP_v                   1065</v>
      </c>
    </row>
    <row r="1090" spans="1:4">
      <c r="A1090">
        <f t="shared" si="19"/>
        <v>1066</v>
      </c>
      <c r="B1090" t="str">
        <f>VLOOKUP(A1090,SOURCE!B:S,15,0)</f>
        <v>ITM_SUP_w</v>
      </c>
      <c r="C1090">
        <f>IF(
ISNUMBER(INDEX(SOURCE!B:B,MATCH(A1090,SOURCE!B:B,0)+1)),
  VALUE(INDEX(SOURCE!B:B,MATCH(A1090,SOURCE!B:B,0)+1)),
  "")</f>
        <v>1067</v>
      </c>
      <c r="D1090" s="5" t="str">
        <f>IF(A1090&lt;&gt;INT(A1090),B1090,
IF(A1090&lt;0,VLOOKUP(A1090,lookups!A$1:B$25,2,0),
IF(ISNA(B1090),"",
IF(OR(ISBLANK(A1090),ISNA(B1090),B1090=0),
"",
"#define "&amp;
VLOOKUP(A1090,SOURCE!B:S,15,0)&amp;IF(lookups!$N$2-LEN(VLOOKUP(A1090,SOURCE!B:S,15,0))&gt;=0,REPT(" ",lookups!$N$2-LEN(VLOOKUP(A1090,SOURCE!B:S,15,0))),"")&amp;
TEXT(A1090,"???0")&amp;IF(VLOOKUP(A1090,SOURCE!B:S,16,0)="","","   "&amp;VLOOKUP(A1090,SOURCE!B:S,16,0)
))))
)</f>
        <v>#define ITM_SUP_w                   1066</v>
      </c>
    </row>
    <row r="1091" spans="1:4">
      <c r="A1091">
        <f t="shared" si="19"/>
        <v>1067</v>
      </c>
      <c r="B1091" t="str">
        <f>VLOOKUP(A1091,SOURCE!B:S,15,0)</f>
        <v>ITM_SUP_x</v>
      </c>
      <c r="C1091">
        <f>IF(
ISNUMBER(INDEX(SOURCE!B:B,MATCH(A1091,SOURCE!B:B,0)+1)),
  VALUE(INDEX(SOURCE!B:B,MATCH(A1091,SOURCE!B:B,0)+1)),
  "")</f>
        <v>1068</v>
      </c>
      <c r="D1091" s="5" t="str">
        <f>IF(A1091&lt;&gt;INT(A1091),B1091,
IF(A1091&lt;0,VLOOKUP(A1091,lookups!A$1:B$25,2,0),
IF(ISNA(B1091),"",
IF(OR(ISBLANK(A1091),ISNA(B1091),B1091=0),
"",
"#define "&amp;
VLOOKUP(A1091,SOURCE!B:S,15,0)&amp;IF(lookups!$N$2-LEN(VLOOKUP(A1091,SOURCE!B:S,15,0))&gt;=0,REPT(" ",lookups!$N$2-LEN(VLOOKUP(A1091,SOURCE!B:S,15,0))),"")&amp;
TEXT(A1091,"???0")&amp;IF(VLOOKUP(A1091,SOURCE!B:S,16,0)="","","   "&amp;VLOOKUP(A1091,SOURCE!B:S,16,0)
))))
)</f>
        <v>#define ITM_SUP_x                   1067</v>
      </c>
    </row>
    <row r="1092" spans="1:4">
      <c r="A1092">
        <f t="shared" si="19"/>
        <v>1068</v>
      </c>
      <c r="B1092" t="str">
        <f>VLOOKUP(A1092,SOURCE!B:S,15,0)</f>
        <v>ITM_SUP_y</v>
      </c>
      <c r="C1092">
        <f>IF(
ISNUMBER(INDEX(SOURCE!B:B,MATCH(A1092,SOURCE!B:B,0)+1)),
  VALUE(INDEX(SOURCE!B:B,MATCH(A1092,SOURCE!B:B,0)+1)),
  "")</f>
        <v>1069</v>
      </c>
      <c r="D1092" s="5" t="str">
        <f>IF(A1092&lt;&gt;INT(A1092),B1092,
IF(A1092&lt;0,VLOOKUP(A1092,lookups!A$1:B$25,2,0),
IF(ISNA(B1092),"",
IF(OR(ISBLANK(A1092),ISNA(B1092),B1092=0),
"",
"#define "&amp;
VLOOKUP(A1092,SOURCE!B:S,15,0)&amp;IF(lookups!$N$2-LEN(VLOOKUP(A1092,SOURCE!B:S,15,0))&gt;=0,REPT(" ",lookups!$N$2-LEN(VLOOKUP(A1092,SOURCE!B:S,15,0))),"")&amp;
TEXT(A1092,"???0")&amp;IF(VLOOKUP(A1092,SOURCE!B:S,16,0)="","","   "&amp;VLOOKUP(A1092,SOURCE!B:S,16,0)
))))
)</f>
        <v>#define ITM_SUP_y                   1068</v>
      </c>
    </row>
    <row r="1093" spans="1:4">
      <c r="A1093">
        <f t="shared" si="19"/>
        <v>1069</v>
      </c>
      <c r="B1093" t="str">
        <f>VLOOKUP(A1093,SOURCE!B:S,15,0)</f>
        <v>ITM_SUP_z</v>
      </c>
      <c r="C1093">
        <f>IF(
ISNUMBER(INDEX(SOURCE!B:B,MATCH(A1093,SOURCE!B:B,0)+1)),
  VALUE(INDEX(SOURCE!B:B,MATCH(A1093,SOURCE!B:B,0)+1)),
  "")</f>
        <v>1070</v>
      </c>
      <c r="D1093" s="5" t="str">
        <f>IF(A1093&lt;&gt;INT(A1093),B1093,
IF(A1093&lt;0,VLOOKUP(A1093,lookups!A$1:B$25,2,0),
IF(ISNA(B1093),"",
IF(OR(ISBLANK(A1093),ISNA(B1093),B1093=0),
"",
"#define "&amp;
VLOOKUP(A1093,SOURCE!B:S,15,0)&amp;IF(lookups!$N$2-LEN(VLOOKUP(A1093,SOURCE!B:S,15,0))&gt;=0,REPT(" ",lookups!$N$2-LEN(VLOOKUP(A1093,SOURCE!B:S,15,0))),"")&amp;
TEXT(A1093,"???0")&amp;IF(VLOOKUP(A1093,SOURCE!B:S,16,0)="","","   "&amp;VLOOKUP(A1093,SOURCE!B:S,16,0)
))))
)</f>
        <v>#define ITM_SUP_z                   1069</v>
      </c>
    </row>
    <row r="1094" spans="1:4">
      <c r="A1094">
        <f t="shared" si="19"/>
        <v>1070</v>
      </c>
      <c r="B1094" t="str">
        <f>VLOOKUP(A1094,SOURCE!B:S,15,0)</f>
        <v>ITM_SUB_alpha</v>
      </c>
      <c r="C1094">
        <f>IF(
ISNUMBER(INDEX(SOURCE!B:B,MATCH(A1094,SOURCE!B:B,0)+1)),
  VALUE(INDEX(SOURCE!B:B,MATCH(A1094,SOURCE!B:B,0)+1)),
  "")</f>
        <v>1071</v>
      </c>
      <c r="D1094" s="5" t="str">
        <f>IF(A1094&lt;&gt;INT(A1094),B1094,
IF(A1094&lt;0,VLOOKUP(A1094,lookups!A$1:B$25,2,0),
IF(ISNA(B1094),"",
IF(OR(ISBLANK(A1094),ISNA(B1094),B1094=0),
"",
"#define "&amp;
VLOOKUP(A1094,SOURCE!B:S,15,0)&amp;IF(lookups!$N$2-LEN(VLOOKUP(A1094,SOURCE!B:S,15,0))&gt;=0,REPT(" ",lookups!$N$2-LEN(VLOOKUP(A1094,SOURCE!B:S,15,0))),"")&amp;
TEXT(A1094,"???0")&amp;IF(VLOOKUP(A1094,SOURCE!B:S,16,0)="","","   "&amp;VLOOKUP(A1094,SOURCE!B:S,16,0)
))))
)</f>
        <v>#define ITM_SUB_alpha               1070</v>
      </c>
    </row>
    <row r="1095" spans="1:4">
      <c r="A1095">
        <f t="shared" si="19"/>
        <v>1071</v>
      </c>
      <c r="B1095" t="str">
        <f>VLOOKUP(A1095,SOURCE!B:S,15,0)</f>
        <v>ITM_SUB_delta</v>
      </c>
      <c r="C1095">
        <f>IF(
ISNUMBER(INDEX(SOURCE!B:B,MATCH(A1095,SOURCE!B:B,0)+1)),
  VALUE(INDEX(SOURCE!B:B,MATCH(A1095,SOURCE!B:B,0)+1)),
  "")</f>
        <v>1072</v>
      </c>
      <c r="D1095" s="5" t="str">
        <f>IF(A1095&lt;&gt;INT(A1095),B1095,
IF(A1095&lt;0,VLOOKUP(A1095,lookups!A$1:B$25,2,0),
IF(ISNA(B1095),"",
IF(OR(ISBLANK(A1095),ISNA(B1095),B1095=0),
"",
"#define "&amp;
VLOOKUP(A1095,SOURCE!B:S,15,0)&amp;IF(lookups!$N$2-LEN(VLOOKUP(A1095,SOURCE!B:S,15,0))&gt;=0,REPT(" ",lookups!$N$2-LEN(VLOOKUP(A1095,SOURCE!B:S,15,0))),"")&amp;
TEXT(A1095,"???0")&amp;IF(VLOOKUP(A1095,SOURCE!B:S,16,0)="","","   "&amp;VLOOKUP(A1095,SOURCE!B:S,16,0)
))))
)</f>
        <v>#define ITM_SUB_delta               1071</v>
      </c>
    </row>
    <row r="1096" spans="1:4">
      <c r="A1096">
        <f t="shared" si="19"/>
        <v>1072</v>
      </c>
      <c r="B1096" t="str">
        <f>VLOOKUP(A1096,SOURCE!B:S,15,0)</f>
        <v>ITM_SUB_mu</v>
      </c>
      <c r="C1096">
        <f>IF(
ISNUMBER(INDEX(SOURCE!B:B,MATCH(A1096,SOURCE!B:B,0)+1)),
  VALUE(INDEX(SOURCE!B:B,MATCH(A1096,SOURCE!B:B,0)+1)),
  "")</f>
        <v>1073</v>
      </c>
      <c r="D1096" s="5" t="str">
        <f>IF(A1096&lt;&gt;INT(A1096),B1096,
IF(A1096&lt;0,VLOOKUP(A1096,lookups!A$1:B$25,2,0),
IF(ISNA(B1096),"",
IF(OR(ISBLANK(A1096),ISNA(B1096),B1096=0),
"",
"#define "&amp;
VLOOKUP(A1096,SOURCE!B:S,15,0)&amp;IF(lookups!$N$2-LEN(VLOOKUP(A1096,SOURCE!B:S,15,0))&gt;=0,REPT(" ",lookups!$N$2-LEN(VLOOKUP(A1096,SOURCE!B:S,15,0))),"")&amp;
TEXT(A1096,"???0")&amp;IF(VLOOKUP(A1096,SOURCE!B:S,16,0)="","","   "&amp;VLOOKUP(A1096,SOURCE!B:S,16,0)
))))
)</f>
        <v>#define ITM_SUB_mu                  1072</v>
      </c>
    </row>
    <row r="1097" spans="1:4">
      <c r="A1097">
        <f t="shared" ref="A1097:A1160" si="20">C1096</f>
        <v>1073</v>
      </c>
      <c r="B1097" t="str">
        <f>VLOOKUP(A1097,SOURCE!B:S,15,0)</f>
        <v>ITM_SUB_SUN</v>
      </c>
      <c r="C1097">
        <f>IF(
ISNUMBER(INDEX(SOURCE!B:B,MATCH(A1097,SOURCE!B:B,0)+1)),
  VALUE(INDEX(SOURCE!B:B,MATCH(A1097,SOURCE!B:B,0)+1)),
  "")</f>
        <v>1074</v>
      </c>
      <c r="D1097" s="5" t="str">
        <f>IF(A1097&lt;&gt;INT(A1097),B1097,
IF(A1097&lt;0,VLOOKUP(A1097,lookups!A$1:B$25,2,0),
IF(ISNA(B1097),"",
IF(OR(ISBLANK(A1097),ISNA(B1097),B1097=0),
"",
"#define "&amp;
VLOOKUP(A1097,SOURCE!B:S,15,0)&amp;IF(lookups!$N$2-LEN(VLOOKUP(A1097,SOURCE!B:S,15,0))&gt;=0,REPT(" ",lookups!$N$2-LEN(VLOOKUP(A1097,SOURCE!B:S,15,0))),"")&amp;
TEXT(A1097,"???0")&amp;IF(VLOOKUP(A1097,SOURCE!B:S,16,0)="","","   "&amp;VLOOKUP(A1097,SOURCE!B:S,16,0)
))))
)</f>
        <v>#define ITM_SUB_SUN                 1073</v>
      </c>
    </row>
    <row r="1098" spans="1:4">
      <c r="A1098">
        <f t="shared" si="20"/>
        <v>1074</v>
      </c>
      <c r="B1098" t="str">
        <f>VLOOKUP(A1098,SOURCE!B:S,15,0)</f>
        <v>ITM_SUB_EARTH</v>
      </c>
      <c r="C1098">
        <f>IF(
ISNUMBER(INDEX(SOURCE!B:B,MATCH(A1098,SOURCE!B:B,0)+1)),
  VALUE(INDEX(SOURCE!B:B,MATCH(A1098,SOURCE!B:B,0)+1)),
  "")</f>
        <v>1075</v>
      </c>
      <c r="D1098" s="5" t="str">
        <f>IF(A1098&lt;&gt;INT(A1098),B1098,
IF(A1098&lt;0,VLOOKUP(A1098,lookups!A$1:B$25,2,0),
IF(ISNA(B1098),"",
IF(OR(ISBLANK(A1098),ISNA(B1098),B1098=0),
"",
"#define "&amp;
VLOOKUP(A1098,SOURCE!B:S,15,0)&amp;IF(lookups!$N$2-LEN(VLOOKUP(A1098,SOURCE!B:S,15,0))&gt;=0,REPT(" ",lookups!$N$2-LEN(VLOOKUP(A1098,SOURCE!B:S,15,0))),"")&amp;
TEXT(A1098,"???0")&amp;IF(VLOOKUP(A1098,SOURCE!B:S,16,0)="","","   "&amp;VLOOKUP(A1098,SOURCE!B:S,16,0)
))))
)</f>
        <v>#define ITM_SUB_EARTH               1074</v>
      </c>
    </row>
    <row r="1099" spans="1:4">
      <c r="A1099">
        <f t="shared" si="20"/>
        <v>1075</v>
      </c>
      <c r="B1099" t="str">
        <f>VLOOKUP(A1099,SOURCE!B:S,15,0)</f>
        <v>ITM_SUB_PLUS</v>
      </c>
      <c r="C1099">
        <f>IF(
ISNUMBER(INDEX(SOURCE!B:B,MATCH(A1099,SOURCE!B:B,0)+1)),
  VALUE(INDEX(SOURCE!B:B,MATCH(A1099,SOURCE!B:B,0)+1)),
  "")</f>
        <v>1076</v>
      </c>
      <c r="D1099" s="5" t="str">
        <f>IF(A1099&lt;&gt;INT(A1099),B1099,
IF(A1099&lt;0,VLOOKUP(A1099,lookups!A$1:B$25,2,0),
IF(ISNA(B1099),"",
IF(OR(ISBLANK(A1099),ISNA(B1099),B1099=0),
"",
"#define "&amp;
VLOOKUP(A1099,SOURCE!B:S,15,0)&amp;IF(lookups!$N$2-LEN(VLOOKUP(A1099,SOURCE!B:S,15,0))&gt;=0,REPT(" ",lookups!$N$2-LEN(VLOOKUP(A1099,SOURCE!B:S,15,0))),"")&amp;
TEXT(A1099,"???0")&amp;IF(VLOOKUP(A1099,SOURCE!B:S,16,0)="","","   "&amp;VLOOKUP(A1099,SOURCE!B:S,16,0)
))))
)</f>
        <v>#define ITM_SUB_PLUS                1075</v>
      </c>
    </row>
    <row r="1100" spans="1:4">
      <c r="A1100">
        <f t="shared" si="20"/>
        <v>1076</v>
      </c>
      <c r="B1100" t="str">
        <f>VLOOKUP(A1100,SOURCE!B:S,15,0)</f>
        <v>ITM_SUB_MINUS</v>
      </c>
      <c r="C1100">
        <f>IF(
ISNUMBER(INDEX(SOURCE!B:B,MATCH(A1100,SOURCE!B:B,0)+1)),
  VALUE(INDEX(SOURCE!B:B,MATCH(A1100,SOURCE!B:B,0)+1)),
  "")</f>
        <v>1077</v>
      </c>
      <c r="D1100" s="5" t="str">
        <f>IF(A1100&lt;&gt;INT(A1100),B1100,
IF(A1100&lt;0,VLOOKUP(A1100,lookups!A$1:B$25,2,0),
IF(ISNA(B1100),"",
IF(OR(ISBLANK(A1100),ISNA(B1100),B1100=0),
"",
"#define "&amp;
VLOOKUP(A1100,SOURCE!B:S,15,0)&amp;IF(lookups!$N$2-LEN(VLOOKUP(A1100,SOURCE!B:S,15,0))&gt;=0,REPT(" ",lookups!$N$2-LEN(VLOOKUP(A1100,SOURCE!B:S,15,0))),"")&amp;
TEXT(A1100,"???0")&amp;IF(VLOOKUP(A1100,SOURCE!B:S,16,0)="","","   "&amp;VLOOKUP(A1100,SOURCE!B:S,16,0)
))))
)</f>
        <v>#define ITM_SUB_MINUS               1076</v>
      </c>
    </row>
    <row r="1101" spans="1:4">
      <c r="A1101">
        <f t="shared" si="20"/>
        <v>1077</v>
      </c>
      <c r="B1101" t="str">
        <f>VLOOKUP(A1101,SOURCE!B:S,15,0)</f>
        <v>ITM_SUB_INFINITY</v>
      </c>
      <c r="C1101">
        <f>IF(
ISNUMBER(INDEX(SOURCE!B:B,MATCH(A1101,SOURCE!B:B,0)+1)),
  VALUE(INDEX(SOURCE!B:B,MATCH(A1101,SOURCE!B:B,0)+1)),
  "")</f>
        <v>1078</v>
      </c>
      <c r="D1101" s="5" t="str">
        <f>IF(A1101&lt;&gt;INT(A1101),B1101,
IF(A1101&lt;0,VLOOKUP(A1101,lookups!A$1:B$25,2,0),
IF(ISNA(B1101),"",
IF(OR(ISBLANK(A1101),ISNA(B1101),B1101=0),
"",
"#define "&amp;
VLOOKUP(A1101,SOURCE!B:S,15,0)&amp;IF(lookups!$N$2-LEN(VLOOKUP(A1101,SOURCE!B:S,15,0))&gt;=0,REPT(" ",lookups!$N$2-LEN(VLOOKUP(A1101,SOURCE!B:S,15,0))),"")&amp;
TEXT(A1101,"???0")&amp;IF(VLOOKUP(A1101,SOURCE!B:S,16,0)="","","   "&amp;VLOOKUP(A1101,SOURCE!B:S,16,0)
))))
)</f>
        <v>#define ITM_SUB_INFINITY            1077</v>
      </c>
    </row>
    <row r="1102" spans="1:4">
      <c r="A1102">
        <f t="shared" si="20"/>
        <v>1078</v>
      </c>
      <c r="B1102" t="str">
        <f>VLOOKUP(A1102,SOURCE!B:S,15,0)</f>
        <v>ITM_SUB_10</v>
      </c>
      <c r="C1102">
        <f>IF(
ISNUMBER(INDEX(SOURCE!B:B,MATCH(A1102,SOURCE!B:B,0)+1)),
  VALUE(INDEX(SOURCE!B:B,MATCH(A1102,SOURCE!B:B,0)+1)),
  "")</f>
        <v>1079</v>
      </c>
      <c r="D1102" s="5" t="str">
        <f>IF(A1102&lt;&gt;INT(A1102),B1102,
IF(A1102&lt;0,VLOOKUP(A1102,lookups!A$1:B$25,2,0),
IF(ISNA(B1102),"",
IF(OR(ISBLANK(A1102),ISNA(B1102),B1102=0),
"",
"#define "&amp;
VLOOKUP(A1102,SOURCE!B:S,15,0)&amp;IF(lookups!$N$2-LEN(VLOOKUP(A1102,SOURCE!B:S,15,0))&gt;=0,REPT(" ",lookups!$N$2-LEN(VLOOKUP(A1102,SOURCE!B:S,15,0))),"")&amp;
TEXT(A1102,"???0")&amp;IF(VLOOKUP(A1102,SOURCE!B:S,16,0)="","","   "&amp;VLOOKUP(A1102,SOURCE!B:S,16,0)
))))
)</f>
        <v>#define ITM_SUB_10                  1078</v>
      </c>
    </row>
    <row r="1103" spans="1:4">
      <c r="A1103">
        <f t="shared" si="20"/>
        <v>1079</v>
      </c>
      <c r="B1103" t="str">
        <f>VLOOKUP(A1103,SOURCE!B:S,15,0)</f>
        <v>ITM_SUB_E_OUTLINE</v>
      </c>
      <c r="C1103">
        <f>IF(
ISNUMBER(INDEX(SOURCE!B:B,MATCH(A1103,SOURCE!B:B,0)+1)),
  VALUE(INDEX(SOURCE!B:B,MATCH(A1103,SOURCE!B:B,0)+1)),
  "")</f>
        <v>1080</v>
      </c>
      <c r="D1103" s="5" t="str">
        <f>IF(A1103&lt;&gt;INT(A1103),B1103,
IF(A1103&lt;0,VLOOKUP(A1103,lookups!A$1:B$25,2,0),
IF(ISNA(B1103),"",
IF(OR(ISBLANK(A1103),ISNA(B1103),B1103=0),
"",
"#define "&amp;
VLOOKUP(A1103,SOURCE!B:S,15,0)&amp;IF(lookups!$N$2-LEN(VLOOKUP(A1103,SOURCE!B:S,15,0))&gt;=0,REPT(" ",lookups!$N$2-LEN(VLOOKUP(A1103,SOURCE!B:S,15,0))),"")&amp;
TEXT(A1103,"???0")&amp;IF(VLOOKUP(A1103,SOURCE!B:S,16,0)="","","   "&amp;VLOOKUP(A1103,SOURCE!B:S,16,0)
))))
)</f>
        <v>#define ITM_SUB_E_OUTLINE           1079</v>
      </c>
    </row>
    <row r="1104" spans="1:4">
      <c r="A1104">
        <f t="shared" si="20"/>
        <v>1080</v>
      </c>
      <c r="B1104" t="str">
        <f>VLOOKUP(A1104,SOURCE!B:S,15,0)</f>
        <v>ITM_SUB_0</v>
      </c>
      <c r="C1104">
        <f>IF(
ISNUMBER(INDEX(SOURCE!B:B,MATCH(A1104,SOURCE!B:B,0)+1)),
  VALUE(INDEX(SOURCE!B:B,MATCH(A1104,SOURCE!B:B,0)+1)),
  "")</f>
        <v>1081</v>
      </c>
      <c r="D1104" s="5" t="str">
        <f>IF(A1104&lt;&gt;INT(A1104),B1104,
IF(A1104&lt;0,VLOOKUP(A1104,lookups!A$1:B$25,2,0),
IF(ISNA(B1104),"",
IF(OR(ISBLANK(A1104),ISNA(B1104),B1104=0),
"",
"#define "&amp;
VLOOKUP(A1104,SOURCE!B:S,15,0)&amp;IF(lookups!$N$2-LEN(VLOOKUP(A1104,SOURCE!B:S,15,0))&gt;=0,REPT(" ",lookups!$N$2-LEN(VLOOKUP(A1104,SOURCE!B:S,15,0))),"")&amp;
TEXT(A1104,"???0")&amp;IF(VLOOKUP(A1104,SOURCE!B:S,16,0)="","","   "&amp;VLOOKUP(A1104,SOURCE!B:S,16,0)
))))
)</f>
        <v>#define ITM_SUB_0                   1080</v>
      </c>
    </row>
    <row r="1105" spans="1:4">
      <c r="A1105">
        <f t="shared" si="20"/>
        <v>1081</v>
      </c>
      <c r="B1105" t="str">
        <f>VLOOKUP(A1105,SOURCE!B:S,15,0)</f>
        <v>ITM_SUB_1</v>
      </c>
      <c r="C1105">
        <f>IF(
ISNUMBER(INDEX(SOURCE!B:B,MATCH(A1105,SOURCE!B:B,0)+1)),
  VALUE(INDEX(SOURCE!B:B,MATCH(A1105,SOURCE!B:B,0)+1)),
  "")</f>
        <v>1082</v>
      </c>
      <c r="D1105" s="5" t="str">
        <f>IF(A1105&lt;&gt;INT(A1105),B1105,
IF(A1105&lt;0,VLOOKUP(A1105,lookups!A$1:B$25,2,0),
IF(ISNA(B1105),"",
IF(OR(ISBLANK(A1105),ISNA(B1105),B1105=0),
"",
"#define "&amp;
VLOOKUP(A1105,SOURCE!B:S,15,0)&amp;IF(lookups!$N$2-LEN(VLOOKUP(A1105,SOURCE!B:S,15,0))&gt;=0,REPT(" ",lookups!$N$2-LEN(VLOOKUP(A1105,SOURCE!B:S,15,0))),"")&amp;
TEXT(A1105,"???0")&amp;IF(VLOOKUP(A1105,SOURCE!B:S,16,0)="","","   "&amp;VLOOKUP(A1105,SOURCE!B:S,16,0)
))))
)</f>
        <v>#define ITM_SUB_1                   1081</v>
      </c>
    </row>
    <row r="1106" spans="1:4">
      <c r="A1106">
        <f t="shared" si="20"/>
        <v>1082</v>
      </c>
      <c r="B1106" t="str">
        <f>VLOOKUP(A1106,SOURCE!B:S,15,0)</f>
        <v>ITM_SUB_2</v>
      </c>
      <c r="C1106">
        <f>IF(
ISNUMBER(INDEX(SOURCE!B:B,MATCH(A1106,SOURCE!B:B,0)+1)),
  VALUE(INDEX(SOURCE!B:B,MATCH(A1106,SOURCE!B:B,0)+1)),
  "")</f>
        <v>1083</v>
      </c>
      <c r="D1106" s="5" t="str">
        <f>IF(A1106&lt;&gt;INT(A1106),B1106,
IF(A1106&lt;0,VLOOKUP(A1106,lookups!A$1:B$25,2,0),
IF(ISNA(B1106),"",
IF(OR(ISBLANK(A1106),ISNA(B1106),B1106=0),
"",
"#define "&amp;
VLOOKUP(A1106,SOURCE!B:S,15,0)&amp;IF(lookups!$N$2-LEN(VLOOKUP(A1106,SOURCE!B:S,15,0))&gt;=0,REPT(" ",lookups!$N$2-LEN(VLOOKUP(A1106,SOURCE!B:S,15,0))),"")&amp;
TEXT(A1106,"???0")&amp;IF(VLOOKUP(A1106,SOURCE!B:S,16,0)="","","   "&amp;VLOOKUP(A1106,SOURCE!B:S,16,0)
))))
)</f>
        <v>#define ITM_SUB_2                   1082</v>
      </c>
    </row>
    <row r="1107" spans="1:4">
      <c r="A1107">
        <f t="shared" si="20"/>
        <v>1083</v>
      </c>
      <c r="B1107" t="str">
        <f>VLOOKUP(A1107,SOURCE!B:S,15,0)</f>
        <v>ITM_SUB_3</v>
      </c>
      <c r="C1107">
        <f>IF(
ISNUMBER(INDEX(SOURCE!B:B,MATCH(A1107,SOURCE!B:B,0)+1)),
  VALUE(INDEX(SOURCE!B:B,MATCH(A1107,SOURCE!B:B,0)+1)),
  "")</f>
        <v>1084</v>
      </c>
      <c r="D1107" s="5" t="str">
        <f>IF(A1107&lt;&gt;INT(A1107),B1107,
IF(A1107&lt;0,VLOOKUP(A1107,lookups!A$1:B$25,2,0),
IF(ISNA(B1107),"",
IF(OR(ISBLANK(A1107),ISNA(B1107),B1107=0),
"",
"#define "&amp;
VLOOKUP(A1107,SOURCE!B:S,15,0)&amp;IF(lookups!$N$2-LEN(VLOOKUP(A1107,SOURCE!B:S,15,0))&gt;=0,REPT(" ",lookups!$N$2-LEN(VLOOKUP(A1107,SOURCE!B:S,15,0))),"")&amp;
TEXT(A1107,"???0")&amp;IF(VLOOKUP(A1107,SOURCE!B:S,16,0)="","","   "&amp;VLOOKUP(A1107,SOURCE!B:S,16,0)
))))
)</f>
        <v>#define ITM_SUB_3                   1083</v>
      </c>
    </row>
    <row r="1108" spans="1:4">
      <c r="A1108">
        <f t="shared" si="20"/>
        <v>1084</v>
      </c>
      <c r="B1108" t="str">
        <f>VLOOKUP(A1108,SOURCE!B:S,15,0)</f>
        <v>ITM_SUB_4</v>
      </c>
      <c r="C1108">
        <f>IF(
ISNUMBER(INDEX(SOURCE!B:B,MATCH(A1108,SOURCE!B:B,0)+1)),
  VALUE(INDEX(SOURCE!B:B,MATCH(A1108,SOURCE!B:B,0)+1)),
  "")</f>
        <v>1085</v>
      </c>
      <c r="D1108" s="5" t="str">
        <f>IF(A1108&lt;&gt;INT(A1108),B1108,
IF(A1108&lt;0,VLOOKUP(A1108,lookups!A$1:B$25,2,0),
IF(ISNA(B1108),"",
IF(OR(ISBLANK(A1108),ISNA(B1108),B1108=0),
"",
"#define "&amp;
VLOOKUP(A1108,SOURCE!B:S,15,0)&amp;IF(lookups!$N$2-LEN(VLOOKUP(A1108,SOURCE!B:S,15,0))&gt;=0,REPT(" ",lookups!$N$2-LEN(VLOOKUP(A1108,SOURCE!B:S,15,0))),"")&amp;
TEXT(A1108,"???0")&amp;IF(VLOOKUP(A1108,SOURCE!B:S,16,0)="","","   "&amp;VLOOKUP(A1108,SOURCE!B:S,16,0)
))))
)</f>
        <v>#define ITM_SUB_4                   1084</v>
      </c>
    </row>
    <row r="1109" spans="1:4">
      <c r="A1109">
        <f t="shared" si="20"/>
        <v>1085</v>
      </c>
      <c r="B1109" t="str">
        <f>VLOOKUP(A1109,SOURCE!B:S,15,0)</f>
        <v>ITM_SUB_5</v>
      </c>
      <c r="C1109">
        <f>IF(
ISNUMBER(INDEX(SOURCE!B:B,MATCH(A1109,SOURCE!B:B,0)+1)),
  VALUE(INDEX(SOURCE!B:B,MATCH(A1109,SOURCE!B:B,0)+1)),
  "")</f>
        <v>1086</v>
      </c>
      <c r="D1109" s="5" t="str">
        <f>IF(A1109&lt;&gt;INT(A1109),B1109,
IF(A1109&lt;0,VLOOKUP(A1109,lookups!A$1:B$25,2,0),
IF(ISNA(B1109),"",
IF(OR(ISBLANK(A1109),ISNA(B1109),B1109=0),
"",
"#define "&amp;
VLOOKUP(A1109,SOURCE!B:S,15,0)&amp;IF(lookups!$N$2-LEN(VLOOKUP(A1109,SOURCE!B:S,15,0))&gt;=0,REPT(" ",lookups!$N$2-LEN(VLOOKUP(A1109,SOURCE!B:S,15,0))),"")&amp;
TEXT(A1109,"???0")&amp;IF(VLOOKUP(A1109,SOURCE!B:S,16,0)="","","   "&amp;VLOOKUP(A1109,SOURCE!B:S,16,0)
))))
)</f>
        <v>#define ITM_SUB_5                   1085</v>
      </c>
    </row>
    <row r="1110" spans="1:4">
      <c r="A1110">
        <f t="shared" si="20"/>
        <v>1086</v>
      </c>
      <c r="B1110" t="str">
        <f>VLOOKUP(A1110,SOURCE!B:S,15,0)</f>
        <v>ITM_SUB_6</v>
      </c>
      <c r="C1110">
        <f>IF(
ISNUMBER(INDEX(SOURCE!B:B,MATCH(A1110,SOURCE!B:B,0)+1)),
  VALUE(INDEX(SOURCE!B:B,MATCH(A1110,SOURCE!B:B,0)+1)),
  "")</f>
        <v>1087</v>
      </c>
      <c r="D1110" s="5" t="str">
        <f>IF(A1110&lt;&gt;INT(A1110),B1110,
IF(A1110&lt;0,VLOOKUP(A1110,lookups!A$1:B$25,2,0),
IF(ISNA(B1110),"",
IF(OR(ISBLANK(A1110),ISNA(B1110),B1110=0),
"",
"#define "&amp;
VLOOKUP(A1110,SOURCE!B:S,15,0)&amp;IF(lookups!$N$2-LEN(VLOOKUP(A1110,SOURCE!B:S,15,0))&gt;=0,REPT(" ",lookups!$N$2-LEN(VLOOKUP(A1110,SOURCE!B:S,15,0))),"")&amp;
TEXT(A1110,"???0")&amp;IF(VLOOKUP(A1110,SOURCE!B:S,16,0)="","","   "&amp;VLOOKUP(A1110,SOURCE!B:S,16,0)
))))
)</f>
        <v>#define ITM_SUB_6                   1086</v>
      </c>
    </row>
    <row r="1111" spans="1:4">
      <c r="A1111">
        <f t="shared" si="20"/>
        <v>1087</v>
      </c>
      <c r="B1111" t="str">
        <f>VLOOKUP(A1111,SOURCE!B:S,15,0)</f>
        <v>ITM_SUB_7</v>
      </c>
      <c r="C1111">
        <f>IF(
ISNUMBER(INDEX(SOURCE!B:B,MATCH(A1111,SOURCE!B:B,0)+1)),
  VALUE(INDEX(SOURCE!B:B,MATCH(A1111,SOURCE!B:B,0)+1)),
  "")</f>
        <v>1088</v>
      </c>
      <c r="D1111" s="5" t="str">
        <f>IF(A1111&lt;&gt;INT(A1111),B1111,
IF(A1111&lt;0,VLOOKUP(A1111,lookups!A$1:B$25,2,0),
IF(ISNA(B1111),"",
IF(OR(ISBLANK(A1111),ISNA(B1111),B1111=0),
"",
"#define "&amp;
VLOOKUP(A1111,SOURCE!B:S,15,0)&amp;IF(lookups!$N$2-LEN(VLOOKUP(A1111,SOURCE!B:S,15,0))&gt;=0,REPT(" ",lookups!$N$2-LEN(VLOOKUP(A1111,SOURCE!B:S,15,0))),"")&amp;
TEXT(A1111,"???0")&amp;IF(VLOOKUP(A1111,SOURCE!B:S,16,0)="","","   "&amp;VLOOKUP(A1111,SOURCE!B:S,16,0)
))))
)</f>
        <v>#define ITM_SUB_7                   1087</v>
      </c>
    </row>
    <row r="1112" spans="1:4">
      <c r="A1112">
        <f t="shared" si="20"/>
        <v>1088</v>
      </c>
      <c r="B1112" t="str">
        <f>VLOOKUP(A1112,SOURCE!B:S,15,0)</f>
        <v>ITM_SUB_8</v>
      </c>
      <c r="C1112">
        <f>IF(
ISNUMBER(INDEX(SOURCE!B:B,MATCH(A1112,SOURCE!B:B,0)+1)),
  VALUE(INDEX(SOURCE!B:B,MATCH(A1112,SOURCE!B:B,0)+1)),
  "")</f>
        <v>1089</v>
      </c>
      <c r="D1112" s="5" t="str">
        <f>IF(A1112&lt;&gt;INT(A1112),B1112,
IF(A1112&lt;0,VLOOKUP(A1112,lookups!A$1:B$25,2,0),
IF(ISNA(B1112),"",
IF(OR(ISBLANK(A1112),ISNA(B1112),B1112=0),
"",
"#define "&amp;
VLOOKUP(A1112,SOURCE!B:S,15,0)&amp;IF(lookups!$N$2-LEN(VLOOKUP(A1112,SOURCE!B:S,15,0))&gt;=0,REPT(" ",lookups!$N$2-LEN(VLOOKUP(A1112,SOURCE!B:S,15,0))),"")&amp;
TEXT(A1112,"???0")&amp;IF(VLOOKUP(A1112,SOURCE!B:S,16,0)="","","   "&amp;VLOOKUP(A1112,SOURCE!B:S,16,0)
))))
)</f>
        <v>#define ITM_SUB_8                   1088</v>
      </c>
    </row>
    <row r="1113" spans="1:4">
      <c r="A1113">
        <f t="shared" si="20"/>
        <v>1089</v>
      </c>
      <c r="B1113" t="str">
        <f>VLOOKUP(A1113,SOURCE!B:S,15,0)</f>
        <v>ITM_SUB_9</v>
      </c>
      <c r="C1113">
        <f>IF(
ISNUMBER(INDEX(SOURCE!B:B,MATCH(A1113,SOURCE!B:B,0)+1)),
  VALUE(INDEX(SOURCE!B:B,MATCH(A1113,SOURCE!B:B,0)+1)),
  "")</f>
        <v>1090</v>
      </c>
      <c r="D1113" s="5" t="str">
        <f>IF(A1113&lt;&gt;INT(A1113),B1113,
IF(A1113&lt;0,VLOOKUP(A1113,lookups!A$1:B$25,2,0),
IF(ISNA(B1113),"",
IF(OR(ISBLANK(A1113),ISNA(B1113),B1113=0),
"",
"#define "&amp;
VLOOKUP(A1113,SOURCE!B:S,15,0)&amp;IF(lookups!$N$2-LEN(VLOOKUP(A1113,SOURCE!B:S,15,0))&gt;=0,REPT(" ",lookups!$N$2-LEN(VLOOKUP(A1113,SOURCE!B:S,15,0))),"")&amp;
TEXT(A1113,"???0")&amp;IF(VLOOKUP(A1113,SOURCE!B:S,16,0)="","","   "&amp;VLOOKUP(A1113,SOURCE!B:S,16,0)
))))
)</f>
        <v>#define ITM_SUB_9                   1089</v>
      </c>
    </row>
    <row r="1114" spans="1:4">
      <c r="A1114">
        <f t="shared" si="20"/>
        <v>1090</v>
      </c>
      <c r="B1114" t="str">
        <f>VLOOKUP(A1114,SOURCE!B:S,15,0)</f>
        <v>ITM_SUB_A</v>
      </c>
      <c r="C1114">
        <f>IF(
ISNUMBER(INDEX(SOURCE!B:B,MATCH(A1114,SOURCE!B:B,0)+1)),
  VALUE(INDEX(SOURCE!B:B,MATCH(A1114,SOURCE!B:B,0)+1)),
  "")</f>
        <v>1091</v>
      </c>
      <c r="D1114" s="5" t="str">
        <f>IF(A1114&lt;&gt;INT(A1114),B1114,
IF(A1114&lt;0,VLOOKUP(A1114,lookups!A$1:B$25,2,0),
IF(ISNA(B1114),"",
IF(OR(ISBLANK(A1114),ISNA(B1114),B1114=0),
"",
"#define "&amp;
VLOOKUP(A1114,SOURCE!B:S,15,0)&amp;IF(lookups!$N$2-LEN(VLOOKUP(A1114,SOURCE!B:S,15,0))&gt;=0,REPT(" ",lookups!$N$2-LEN(VLOOKUP(A1114,SOURCE!B:S,15,0))),"")&amp;
TEXT(A1114,"???0")&amp;IF(VLOOKUP(A1114,SOURCE!B:S,16,0)="","","   "&amp;VLOOKUP(A1114,SOURCE!B:S,16,0)
))))
)</f>
        <v>#define ITM_SUB_A                   1090</v>
      </c>
    </row>
    <row r="1115" spans="1:4">
      <c r="A1115">
        <f t="shared" si="20"/>
        <v>1091</v>
      </c>
      <c r="B1115" t="str">
        <f>VLOOKUP(A1115,SOURCE!B:S,15,0)</f>
        <v>ITM_SUB_B</v>
      </c>
      <c r="C1115">
        <f>IF(
ISNUMBER(INDEX(SOURCE!B:B,MATCH(A1115,SOURCE!B:B,0)+1)),
  VALUE(INDEX(SOURCE!B:B,MATCH(A1115,SOURCE!B:B,0)+1)),
  "")</f>
        <v>1092</v>
      </c>
      <c r="D1115" s="5" t="str">
        <f>IF(A1115&lt;&gt;INT(A1115),B1115,
IF(A1115&lt;0,VLOOKUP(A1115,lookups!A$1:B$25,2,0),
IF(ISNA(B1115),"",
IF(OR(ISBLANK(A1115),ISNA(B1115),B1115=0),
"",
"#define "&amp;
VLOOKUP(A1115,SOURCE!B:S,15,0)&amp;IF(lookups!$N$2-LEN(VLOOKUP(A1115,SOURCE!B:S,15,0))&gt;=0,REPT(" ",lookups!$N$2-LEN(VLOOKUP(A1115,SOURCE!B:S,15,0))),"")&amp;
TEXT(A1115,"???0")&amp;IF(VLOOKUP(A1115,SOURCE!B:S,16,0)="","","   "&amp;VLOOKUP(A1115,SOURCE!B:S,16,0)
))))
)</f>
        <v>#define ITM_SUB_B                   1091</v>
      </c>
    </row>
    <row r="1116" spans="1:4">
      <c r="A1116">
        <f t="shared" si="20"/>
        <v>1092</v>
      </c>
      <c r="B1116" t="str">
        <f>VLOOKUP(A1116,SOURCE!B:S,15,0)</f>
        <v>ITM_SUB_C</v>
      </c>
      <c r="C1116">
        <f>IF(
ISNUMBER(INDEX(SOURCE!B:B,MATCH(A1116,SOURCE!B:B,0)+1)),
  VALUE(INDEX(SOURCE!B:B,MATCH(A1116,SOURCE!B:B,0)+1)),
  "")</f>
        <v>1093</v>
      </c>
      <c r="D1116" s="5" t="str">
        <f>IF(A1116&lt;&gt;INT(A1116),B1116,
IF(A1116&lt;0,VLOOKUP(A1116,lookups!A$1:B$25,2,0),
IF(ISNA(B1116),"",
IF(OR(ISBLANK(A1116),ISNA(B1116),B1116=0),
"",
"#define "&amp;
VLOOKUP(A1116,SOURCE!B:S,15,0)&amp;IF(lookups!$N$2-LEN(VLOOKUP(A1116,SOURCE!B:S,15,0))&gt;=0,REPT(" ",lookups!$N$2-LEN(VLOOKUP(A1116,SOURCE!B:S,15,0))),"")&amp;
TEXT(A1116,"???0")&amp;IF(VLOOKUP(A1116,SOURCE!B:S,16,0)="","","   "&amp;VLOOKUP(A1116,SOURCE!B:S,16,0)
))))
)</f>
        <v>#define ITM_SUB_C                   1092</v>
      </c>
    </row>
    <row r="1117" spans="1:4">
      <c r="A1117">
        <f t="shared" si="20"/>
        <v>1093</v>
      </c>
      <c r="B1117" t="str">
        <f>VLOOKUP(A1117,SOURCE!B:S,15,0)</f>
        <v>ITM_SUB_D</v>
      </c>
      <c r="C1117">
        <f>IF(
ISNUMBER(INDEX(SOURCE!B:B,MATCH(A1117,SOURCE!B:B,0)+1)),
  VALUE(INDEX(SOURCE!B:B,MATCH(A1117,SOURCE!B:B,0)+1)),
  "")</f>
        <v>1094</v>
      </c>
      <c r="D1117" s="5" t="str">
        <f>IF(A1117&lt;&gt;INT(A1117),B1117,
IF(A1117&lt;0,VLOOKUP(A1117,lookups!A$1:B$25,2,0),
IF(ISNA(B1117),"",
IF(OR(ISBLANK(A1117),ISNA(B1117),B1117=0),
"",
"#define "&amp;
VLOOKUP(A1117,SOURCE!B:S,15,0)&amp;IF(lookups!$N$2-LEN(VLOOKUP(A1117,SOURCE!B:S,15,0))&gt;=0,REPT(" ",lookups!$N$2-LEN(VLOOKUP(A1117,SOURCE!B:S,15,0))),"")&amp;
TEXT(A1117,"???0")&amp;IF(VLOOKUP(A1117,SOURCE!B:S,16,0)="","","   "&amp;VLOOKUP(A1117,SOURCE!B:S,16,0)
))))
)</f>
        <v>#define ITM_SUB_D                   1093</v>
      </c>
    </row>
    <row r="1118" spans="1:4">
      <c r="A1118">
        <f t="shared" si="20"/>
        <v>1094</v>
      </c>
      <c r="B1118" t="str">
        <f>VLOOKUP(A1118,SOURCE!B:S,15,0)</f>
        <v>ITM_SUB_E</v>
      </c>
      <c r="C1118">
        <f>IF(
ISNUMBER(INDEX(SOURCE!B:B,MATCH(A1118,SOURCE!B:B,0)+1)),
  VALUE(INDEX(SOURCE!B:B,MATCH(A1118,SOURCE!B:B,0)+1)),
  "")</f>
        <v>1095</v>
      </c>
      <c r="D1118" s="5" t="str">
        <f>IF(A1118&lt;&gt;INT(A1118),B1118,
IF(A1118&lt;0,VLOOKUP(A1118,lookups!A$1:B$25,2,0),
IF(ISNA(B1118),"",
IF(OR(ISBLANK(A1118),ISNA(B1118),B1118=0),
"",
"#define "&amp;
VLOOKUP(A1118,SOURCE!B:S,15,0)&amp;IF(lookups!$N$2-LEN(VLOOKUP(A1118,SOURCE!B:S,15,0))&gt;=0,REPT(" ",lookups!$N$2-LEN(VLOOKUP(A1118,SOURCE!B:S,15,0))),"")&amp;
TEXT(A1118,"???0")&amp;IF(VLOOKUP(A1118,SOURCE!B:S,16,0)="","","   "&amp;VLOOKUP(A1118,SOURCE!B:S,16,0)
))))
)</f>
        <v>#define ITM_SUB_E                   1094</v>
      </c>
    </row>
    <row r="1119" spans="1:4">
      <c r="A1119">
        <f t="shared" si="20"/>
        <v>1095</v>
      </c>
      <c r="B1119" t="str">
        <f>VLOOKUP(A1119,SOURCE!B:S,15,0)</f>
        <v>ITM_SUB_F</v>
      </c>
      <c r="C1119">
        <f>IF(
ISNUMBER(INDEX(SOURCE!B:B,MATCH(A1119,SOURCE!B:B,0)+1)),
  VALUE(INDEX(SOURCE!B:B,MATCH(A1119,SOURCE!B:B,0)+1)),
  "")</f>
        <v>1096</v>
      </c>
      <c r="D1119" s="5" t="str">
        <f>IF(A1119&lt;&gt;INT(A1119),B1119,
IF(A1119&lt;0,VLOOKUP(A1119,lookups!A$1:B$25,2,0),
IF(ISNA(B1119),"",
IF(OR(ISBLANK(A1119),ISNA(B1119),B1119=0),
"",
"#define "&amp;
VLOOKUP(A1119,SOURCE!B:S,15,0)&amp;IF(lookups!$N$2-LEN(VLOOKUP(A1119,SOURCE!B:S,15,0))&gt;=0,REPT(" ",lookups!$N$2-LEN(VLOOKUP(A1119,SOURCE!B:S,15,0))),"")&amp;
TEXT(A1119,"???0")&amp;IF(VLOOKUP(A1119,SOURCE!B:S,16,0)="","","   "&amp;VLOOKUP(A1119,SOURCE!B:S,16,0)
))))
)</f>
        <v>#define ITM_SUB_F                   1095</v>
      </c>
    </row>
    <row r="1120" spans="1:4">
      <c r="A1120">
        <f t="shared" si="20"/>
        <v>1096</v>
      </c>
      <c r="B1120" t="str">
        <f>VLOOKUP(A1120,SOURCE!B:S,15,0)</f>
        <v>ITM_SUB_G</v>
      </c>
      <c r="C1120">
        <f>IF(
ISNUMBER(INDEX(SOURCE!B:B,MATCH(A1120,SOURCE!B:B,0)+1)),
  VALUE(INDEX(SOURCE!B:B,MATCH(A1120,SOURCE!B:B,0)+1)),
  "")</f>
        <v>1097</v>
      </c>
      <c r="D1120" s="5" t="str">
        <f>IF(A1120&lt;&gt;INT(A1120),B1120,
IF(A1120&lt;0,VLOOKUP(A1120,lookups!A$1:B$25,2,0),
IF(ISNA(B1120),"",
IF(OR(ISBLANK(A1120),ISNA(B1120),B1120=0),
"",
"#define "&amp;
VLOOKUP(A1120,SOURCE!B:S,15,0)&amp;IF(lookups!$N$2-LEN(VLOOKUP(A1120,SOURCE!B:S,15,0))&gt;=0,REPT(" ",lookups!$N$2-LEN(VLOOKUP(A1120,SOURCE!B:S,15,0))),"")&amp;
TEXT(A1120,"???0")&amp;IF(VLOOKUP(A1120,SOURCE!B:S,16,0)="","","   "&amp;VLOOKUP(A1120,SOURCE!B:S,16,0)
))))
)</f>
        <v>#define ITM_SUB_G                   1096</v>
      </c>
    </row>
    <row r="1121" spans="1:4">
      <c r="A1121">
        <f t="shared" si="20"/>
        <v>1097</v>
      </c>
      <c r="B1121" t="str">
        <f>VLOOKUP(A1121,SOURCE!B:S,15,0)</f>
        <v>ITM_SUB_H</v>
      </c>
      <c r="C1121">
        <f>IF(
ISNUMBER(INDEX(SOURCE!B:B,MATCH(A1121,SOURCE!B:B,0)+1)),
  VALUE(INDEX(SOURCE!B:B,MATCH(A1121,SOURCE!B:B,0)+1)),
  "")</f>
        <v>1098</v>
      </c>
      <c r="D1121" s="5" t="str">
        <f>IF(A1121&lt;&gt;INT(A1121),B1121,
IF(A1121&lt;0,VLOOKUP(A1121,lookups!A$1:B$25,2,0),
IF(ISNA(B1121),"",
IF(OR(ISBLANK(A1121),ISNA(B1121),B1121=0),
"",
"#define "&amp;
VLOOKUP(A1121,SOURCE!B:S,15,0)&amp;IF(lookups!$N$2-LEN(VLOOKUP(A1121,SOURCE!B:S,15,0))&gt;=0,REPT(" ",lookups!$N$2-LEN(VLOOKUP(A1121,SOURCE!B:S,15,0))),"")&amp;
TEXT(A1121,"???0")&amp;IF(VLOOKUP(A1121,SOURCE!B:S,16,0)="","","   "&amp;VLOOKUP(A1121,SOURCE!B:S,16,0)
))))
)</f>
        <v>#define ITM_SUB_H                   1097</v>
      </c>
    </row>
    <row r="1122" spans="1:4">
      <c r="A1122">
        <f t="shared" si="20"/>
        <v>1098</v>
      </c>
      <c r="B1122" t="str">
        <f>VLOOKUP(A1122,SOURCE!B:S,15,0)</f>
        <v>ITM_SUB_I</v>
      </c>
      <c r="C1122">
        <f>IF(
ISNUMBER(INDEX(SOURCE!B:B,MATCH(A1122,SOURCE!B:B,0)+1)),
  VALUE(INDEX(SOURCE!B:B,MATCH(A1122,SOURCE!B:B,0)+1)),
  "")</f>
        <v>1099</v>
      </c>
      <c r="D1122" s="5" t="str">
        <f>IF(A1122&lt;&gt;INT(A1122),B1122,
IF(A1122&lt;0,VLOOKUP(A1122,lookups!A$1:B$25,2,0),
IF(ISNA(B1122),"",
IF(OR(ISBLANK(A1122),ISNA(B1122),B1122=0),
"",
"#define "&amp;
VLOOKUP(A1122,SOURCE!B:S,15,0)&amp;IF(lookups!$N$2-LEN(VLOOKUP(A1122,SOURCE!B:S,15,0))&gt;=0,REPT(" ",lookups!$N$2-LEN(VLOOKUP(A1122,SOURCE!B:S,15,0))),"")&amp;
TEXT(A1122,"???0")&amp;IF(VLOOKUP(A1122,SOURCE!B:S,16,0)="","","   "&amp;VLOOKUP(A1122,SOURCE!B:S,16,0)
))))
)</f>
        <v>#define ITM_SUB_I                   1098</v>
      </c>
    </row>
    <row r="1123" spans="1:4">
      <c r="A1123">
        <f t="shared" si="20"/>
        <v>1099</v>
      </c>
      <c r="B1123" t="str">
        <f>VLOOKUP(A1123,SOURCE!B:S,15,0)</f>
        <v>ITM_SUB_J</v>
      </c>
      <c r="C1123">
        <f>IF(
ISNUMBER(INDEX(SOURCE!B:B,MATCH(A1123,SOURCE!B:B,0)+1)),
  VALUE(INDEX(SOURCE!B:B,MATCH(A1123,SOURCE!B:B,0)+1)),
  "")</f>
        <v>1100</v>
      </c>
      <c r="D1123" s="5" t="str">
        <f>IF(A1123&lt;&gt;INT(A1123),B1123,
IF(A1123&lt;0,VLOOKUP(A1123,lookups!A$1:B$25,2,0),
IF(ISNA(B1123),"",
IF(OR(ISBLANK(A1123),ISNA(B1123),B1123=0),
"",
"#define "&amp;
VLOOKUP(A1123,SOURCE!B:S,15,0)&amp;IF(lookups!$N$2-LEN(VLOOKUP(A1123,SOURCE!B:S,15,0))&gt;=0,REPT(" ",lookups!$N$2-LEN(VLOOKUP(A1123,SOURCE!B:S,15,0))),"")&amp;
TEXT(A1123,"???0")&amp;IF(VLOOKUP(A1123,SOURCE!B:S,16,0)="","","   "&amp;VLOOKUP(A1123,SOURCE!B:S,16,0)
))))
)</f>
        <v>#define ITM_SUB_J                   1099</v>
      </c>
    </row>
    <row r="1124" spans="1:4">
      <c r="A1124">
        <f t="shared" si="20"/>
        <v>1100</v>
      </c>
      <c r="B1124" t="str">
        <f>VLOOKUP(A1124,SOURCE!B:S,15,0)</f>
        <v>ITM_SUB_K</v>
      </c>
      <c r="C1124">
        <f>IF(
ISNUMBER(INDEX(SOURCE!B:B,MATCH(A1124,SOURCE!B:B,0)+1)),
  VALUE(INDEX(SOURCE!B:B,MATCH(A1124,SOURCE!B:B,0)+1)),
  "")</f>
        <v>1101</v>
      </c>
      <c r="D1124" s="5" t="str">
        <f>IF(A1124&lt;&gt;INT(A1124),B1124,
IF(A1124&lt;0,VLOOKUP(A1124,lookups!A$1:B$25,2,0),
IF(ISNA(B1124),"",
IF(OR(ISBLANK(A1124),ISNA(B1124),B1124=0),
"",
"#define "&amp;
VLOOKUP(A1124,SOURCE!B:S,15,0)&amp;IF(lookups!$N$2-LEN(VLOOKUP(A1124,SOURCE!B:S,15,0))&gt;=0,REPT(" ",lookups!$N$2-LEN(VLOOKUP(A1124,SOURCE!B:S,15,0))),"")&amp;
TEXT(A1124,"???0")&amp;IF(VLOOKUP(A1124,SOURCE!B:S,16,0)="","","   "&amp;VLOOKUP(A1124,SOURCE!B:S,16,0)
))))
)</f>
        <v>#define ITM_SUB_K                   1100</v>
      </c>
    </row>
    <row r="1125" spans="1:4">
      <c r="A1125">
        <f t="shared" si="20"/>
        <v>1101</v>
      </c>
      <c r="B1125" t="str">
        <f>VLOOKUP(A1125,SOURCE!B:S,15,0)</f>
        <v>ITM_SUB_L</v>
      </c>
      <c r="C1125">
        <f>IF(
ISNUMBER(INDEX(SOURCE!B:B,MATCH(A1125,SOURCE!B:B,0)+1)),
  VALUE(INDEX(SOURCE!B:B,MATCH(A1125,SOURCE!B:B,0)+1)),
  "")</f>
        <v>1102</v>
      </c>
      <c r="D1125" s="5" t="str">
        <f>IF(A1125&lt;&gt;INT(A1125),B1125,
IF(A1125&lt;0,VLOOKUP(A1125,lookups!A$1:B$25,2,0),
IF(ISNA(B1125),"",
IF(OR(ISBLANK(A1125),ISNA(B1125),B1125=0),
"",
"#define "&amp;
VLOOKUP(A1125,SOURCE!B:S,15,0)&amp;IF(lookups!$N$2-LEN(VLOOKUP(A1125,SOURCE!B:S,15,0))&gt;=0,REPT(" ",lookups!$N$2-LEN(VLOOKUP(A1125,SOURCE!B:S,15,0))),"")&amp;
TEXT(A1125,"???0")&amp;IF(VLOOKUP(A1125,SOURCE!B:S,16,0)="","","   "&amp;VLOOKUP(A1125,SOURCE!B:S,16,0)
))))
)</f>
        <v>#define ITM_SUB_L                   1101</v>
      </c>
    </row>
    <row r="1126" spans="1:4">
      <c r="A1126">
        <f t="shared" si="20"/>
        <v>1102</v>
      </c>
      <c r="B1126" t="str">
        <f>VLOOKUP(A1126,SOURCE!B:S,15,0)</f>
        <v>ITM_SUB_M</v>
      </c>
      <c r="C1126">
        <f>IF(
ISNUMBER(INDEX(SOURCE!B:B,MATCH(A1126,SOURCE!B:B,0)+1)),
  VALUE(INDEX(SOURCE!B:B,MATCH(A1126,SOURCE!B:B,0)+1)),
  "")</f>
        <v>1103</v>
      </c>
      <c r="D1126" s="5" t="str">
        <f>IF(A1126&lt;&gt;INT(A1126),B1126,
IF(A1126&lt;0,VLOOKUP(A1126,lookups!A$1:B$25,2,0),
IF(ISNA(B1126),"",
IF(OR(ISBLANK(A1126),ISNA(B1126),B1126=0),
"",
"#define "&amp;
VLOOKUP(A1126,SOURCE!B:S,15,0)&amp;IF(lookups!$N$2-LEN(VLOOKUP(A1126,SOURCE!B:S,15,0))&gt;=0,REPT(" ",lookups!$N$2-LEN(VLOOKUP(A1126,SOURCE!B:S,15,0))),"")&amp;
TEXT(A1126,"???0")&amp;IF(VLOOKUP(A1126,SOURCE!B:S,16,0)="","","   "&amp;VLOOKUP(A1126,SOURCE!B:S,16,0)
))))
)</f>
        <v>#define ITM_SUB_M                   1102</v>
      </c>
    </row>
    <row r="1127" spans="1:4">
      <c r="A1127">
        <f t="shared" si="20"/>
        <v>1103</v>
      </c>
      <c r="B1127" t="str">
        <f>VLOOKUP(A1127,SOURCE!B:S,15,0)</f>
        <v>ITM_SUB_N</v>
      </c>
      <c r="C1127">
        <f>IF(
ISNUMBER(INDEX(SOURCE!B:B,MATCH(A1127,SOURCE!B:B,0)+1)),
  VALUE(INDEX(SOURCE!B:B,MATCH(A1127,SOURCE!B:B,0)+1)),
  "")</f>
        <v>1104</v>
      </c>
      <c r="D1127" s="5" t="str">
        <f>IF(A1127&lt;&gt;INT(A1127),B1127,
IF(A1127&lt;0,VLOOKUP(A1127,lookups!A$1:B$25,2,0),
IF(ISNA(B1127),"",
IF(OR(ISBLANK(A1127),ISNA(B1127),B1127=0),
"",
"#define "&amp;
VLOOKUP(A1127,SOURCE!B:S,15,0)&amp;IF(lookups!$N$2-LEN(VLOOKUP(A1127,SOURCE!B:S,15,0))&gt;=0,REPT(" ",lookups!$N$2-LEN(VLOOKUP(A1127,SOURCE!B:S,15,0))),"")&amp;
TEXT(A1127,"???0")&amp;IF(VLOOKUP(A1127,SOURCE!B:S,16,0)="","","   "&amp;VLOOKUP(A1127,SOURCE!B:S,16,0)
))))
)</f>
        <v>#define ITM_SUB_N                   1103</v>
      </c>
    </row>
    <row r="1128" spans="1:4">
      <c r="A1128">
        <f t="shared" si="20"/>
        <v>1104</v>
      </c>
      <c r="B1128" t="str">
        <f>VLOOKUP(A1128,SOURCE!B:S,15,0)</f>
        <v>ITM_SUB_O</v>
      </c>
      <c r="C1128">
        <f>IF(
ISNUMBER(INDEX(SOURCE!B:B,MATCH(A1128,SOURCE!B:B,0)+1)),
  VALUE(INDEX(SOURCE!B:B,MATCH(A1128,SOURCE!B:B,0)+1)),
  "")</f>
        <v>1105</v>
      </c>
      <c r="D1128" s="5" t="str">
        <f>IF(A1128&lt;&gt;INT(A1128),B1128,
IF(A1128&lt;0,VLOOKUP(A1128,lookups!A$1:B$25,2,0),
IF(ISNA(B1128),"",
IF(OR(ISBLANK(A1128),ISNA(B1128),B1128=0),
"",
"#define "&amp;
VLOOKUP(A1128,SOURCE!B:S,15,0)&amp;IF(lookups!$N$2-LEN(VLOOKUP(A1128,SOURCE!B:S,15,0))&gt;=0,REPT(" ",lookups!$N$2-LEN(VLOOKUP(A1128,SOURCE!B:S,15,0))),"")&amp;
TEXT(A1128,"???0")&amp;IF(VLOOKUP(A1128,SOURCE!B:S,16,0)="","","   "&amp;VLOOKUP(A1128,SOURCE!B:S,16,0)
))))
)</f>
        <v>#define ITM_SUB_O                   1104</v>
      </c>
    </row>
    <row r="1129" spans="1:4">
      <c r="A1129">
        <f t="shared" si="20"/>
        <v>1105</v>
      </c>
      <c r="B1129" t="str">
        <f>VLOOKUP(A1129,SOURCE!B:S,15,0)</f>
        <v>ITM_SUB_P</v>
      </c>
      <c r="C1129">
        <f>IF(
ISNUMBER(INDEX(SOURCE!B:B,MATCH(A1129,SOURCE!B:B,0)+1)),
  VALUE(INDEX(SOURCE!B:B,MATCH(A1129,SOURCE!B:B,0)+1)),
  "")</f>
        <v>1106</v>
      </c>
      <c r="D1129" s="5" t="str">
        <f>IF(A1129&lt;&gt;INT(A1129),B1129,
IF(A1129&lt;0,VLOOKUP(A1129,lookups!A$1:B$25,2,0),
IF(ISNA(B1129),"",
IF(OR(ISBLANK(A1129),ISNA(B1129),B1129=0),
"",
"#define "&amp;
VLOOKUP(A1129,SOURCE!B:S,15,0)&amp;IF(lookups!$N$2-LEN(VLOOKUP(A1129,SOURCE!B:S,15,0))&gt;=0,REPT(" ",lookups!$N$2-LEN(VLOOKUP(A1129,SOURCE!B:S,15,0))),"")&amp;
TEXT(A1129,"???0")&amp;IF(VLOOKUP(A1129,SOURCE!B:S,16,0)="","","   "&amp;VLOOKUP(A1129,SOURCE!B:S,16,0)
))))
)</f>
        <v>#define ITM_SUB_P                   1105</v>
      </c>
    </row>
    <row r="1130" spans="1:4">
      <c r="A1130">
        <f t="shared" si="20"/>
        <v>1106</v>
      </c>
      <c r="B1130" t="str">
        <f>VLOOKUP(A1130,SOURCE!B:S,15,0)</f>
        <v>ITM_SUB_Q</v>
      </c>
      <c r="C1130">
        <f>IF(
ISNUMBER(INDEX(SOURCE!B:B,MATCH(A1130,SOURCE!B:B,0)+1)),
  VALUE(INDEX(SOURCE!B:B,MATCH(A1130,SOURCE!B:B,0)+1)),
  "")</f>
        <v>1107</v>
      </c>
      <c r="D1130" s="5" t="str">
        <f>IF(A1130&lt;&gt;INT(A1130),B1130,
IF(A1130&lt;0,VLOOKUP(A1130,lookups!A$1:B$25,2,0),
IF(ISNA(B1130),"",
IF(OR(ISBLANK(A1130),ISNA(B1130),B1130=0),
"",
"#define "&amp;
VLOOKUP(A1130,SOURCE!B:S,15,0)&amp;IF(lookups!$N$2-LEN(VLOOKUP(A1130,SOURCE!B:S,15,0))&gt;=0,REPT(" ",lookups!$N$2-LEN(VLOOKUP(A1130,SOURCE!B:S,15,0))),"")&amp;
TEXT(A1130,"???0")&amp;IF(VLOOKUP(A1130,SOURCE!B:S,16,0)="","","   "&amp;VLOOKUP(A1130,SOURCE!B:S,16,0)
))))
)</f>
        <v>#define ITM_SUB_Q                   1106</v>
      </c>
    </row>
    <row r="1131" spans="1:4">
      <c r="A1131">
        <f t="shared" si="20"/>
        <v>1107</v>
      </c>
      <c r="B1131" t="str">
        <f>VLOOKUP(A1131,SOURCE!B:S,15,0)</f>
        <v>ITM_SUB_R</v>
      </c>
      <c r="C1131">
        <f>IF(
ISNUMBER(INDEX(SOURCE!B:B,MATCH(A1131,SOURCE!B:B,0)+1)),
  VALUE(INDEX(SOURCE!B:B,MATCH(A1131,SOURCE!B:B,0)+1)),
  "")</f>
        <v>1108</v>
      </c>
      <c r="D1131" s="5" t="str">
        <f>IF(A1131&lt;&gt;INT(A1131),B1131,
IF(A1131&lt;0,VLOOKUP(A1131,lookups!A$1:B$25,2,0),
IF(ISNA(B1131),"",
IF(OR(ISBLANK(A1131),ISNA(B1131),B1131=0),
"",
"#define "&amp;
VLOOKUP(A1131,SOURCE!B:S,15,0)&amp;IF(lookups!$N$2-LEN(VLOOKUP(A1131,SOURCE!B:S,15,0))&gt;=0,REPT(" ",lookups!$N$2-LEN(VLOOKUP(A1131,SOURCE!B:S,15,0))),"")&amp;
TEXT(A1131,"???0")&amp;IF(VLOOKUP(A1131,SOURCE!B:S,16,0)="","","   "&amp;VLOOKUP(A1131,SOURCE!B:S,16,0)
))))
)</f>
        <v>#define ITM_SUB_R                   1107</v>
      </c>
    </row>
    <row r="1132" spans="1:4">
      <c r="A1132">
        <f t="shared" si="20"/>
        <v>1108</v>
      </c>
      <c r="B1132" t="str">
        <f>VLOOKUP(A1132,SOURCE!B:S,15,0)</f>
        <v>ITM_SUB_S</v>
      </c>
      <c r="C1132">
        <f>IF(
ISNUMBER(INDEX(SOURCE!B:B,MATCH(A1132,SOURCE!B:B,0)+1)),
  VALUE(INDEX(SOURCE!B:B,MATCH(A1132,SOURCE!B:B,0)+1)),
  "")</f>
        <v>1109</v>
      </c>
      <c r="D1132" s="5" t="str">
        <f>IF(A1132&lt;&gt;INT(A1132),B1132,
IF(A1132&lt;0,VLOOKUP(A1132,lookups!A$1:B$25,2,0),
IF(ISNA(B1132),"",
IF(OR(ISBLANK(A1132),ISNA(B1132),B1132=0),
"",
"#define "&amp;
VLOOKUP(A1132,SOURCE!B:S,15,0)&amp;IF(lookups!$N$2-LEN(VLOOKUP(A1132,SOURCE!B:S,15,0))&gt;=0,REPT(" ",lookups!$N$2-LEN(VLOOKUP(A1132,SOURCE!B:S,15,0))),"")&amp;
TEXT(A1132,"???0")&amp;IF(VLOOKUP(A1132,SOURCE!B:S,16,0)="","","   "&amp;VLOOKUP(A1132,SOURCE!B:S,16,0)
))))
)</f>
        <v>#define ITM_SUB_S                   1108</v>
      </c>
    </row>
    <row r="1133" spans="1:4">
      <c r="A1133">
        <f t="shared" si="20"/>
        <v>1109</v>
      </c>
      <c r="B1133" t="str">
        <f>VLOOKUP(A1133,SOURCE!B:S,15,0)</f>
        <v>ITM_SUB_T</v>
      </c>
      <c r="C1133">
        <f>IF(
ISNUMBER(INDEX(SOURCE!B:B,MATCH(A1133,SOURCE!B:B,0)+1)),
  VALUE(INDEX(SOURCE!B:B,MATCH(A1133,SOURCE!B:B,0)+1)),
  "")</f>
        <v>1110</v>
      </c>
      <c r="D1133" s="5" t="str">
        <f>IF(A1133&lt;&gt;INT(A1133),B1133,
IF(A1133&lt;0,VLOOKUP(A1133,lookups!A$1:B$25,2,0),
IF(ISNA(B1133),"",
IF(OR(ISBLANK(A1133),ISNA(B1133),B1133=0),
"",
"#define "&amp;
VLOOKUP(A1133,SOURCE!B:S,15,0)&amp;IF(lookups!$N$2-LEN(VLOOKUP(A1133,SOURCE!B:S,15,0))&gt;=0,REPT(" ",lookups!$N$2-LEN(VLOOKUP(A1133,SOURCE!B:S,15,0))),"")&amp;
TEXT(A1133,"???0")&amp;IF(VLOOKUP(A1133,SOURCE!B:S,16,0)="","","   "&amp;VLOOKUP(A1133,SOURCE!B:S,16,0)
))))
)</f>
        <v>#define ITM_SUB_T                   1109</v>
      </c>
    </row>
    <row r="1134" spans="1:4">
      <c r="A1134">
        <f t="shared" si="20"/>
        <v>1110</v>
      </c>
      <c r="B1134" t="str">
        <f>VLOOKUP(A1134,SOURCE!B:S,15,0)</f>
        <v>ITM_SUB_U</v>
      </c>
      <c r="C1134">
        <f>IF(
ISNUMBER(INDEX(SOURCE!B:B,MATCH(A1134,SOURCE!B:B,0)+1)),
  VALUE(INDEX(SOURCE!B:B,MATCH(A1134,SOURCE!B:B,0)+1)),
  "")</f>
        <v>1111</v>
      </c>
      <c r="D1134" s="5" t="str">
        <f>IF(A1134&lt;&gt;INT(A1134),B1134,
IF(A1134&lt;0,VLOOKUP(A1134,lookups!A$1:B$25,2,0),
IF(ISNA(B1134),"",
IF(OR(ISBLANK(A1134),ISNA(B1134),B1134=0),
"",
"#define "&amp;
VLOOKUP(A1134,SOURCE!B:S,15,0)&amp;IF(lookups!$N$2-LEN(VLOOKUP(A1134,SOURCE!B:S,15,0))&gt;=0,REPT(" ",lookups!$N$2-LEN(VLOOKUP(A1134,SOURCE!B:S,15,0))),"")&amp;
TEXT(A1134,"???0")&amp;IF(VLOOKUP(A1134,SOURCE!B:S,16,0)="","","   "&amp;VLOOKUP(A1134,SOURCE!B:S,16,0)
))))
)</f>
        <v>#define ITM_SUB_U                   1110</v>
      </c>
    </row>
    <row r="1135" spans="1:4">
      <c r="A1135">
        <f t="shared" si="20"/>
        <v>1111</v>
      </c>
      <c r="B1135" t="str">
        <f>VLOOKUP(A1135,SOURCE!B:S,15,0)</f>
        <v>ITM_SUB_V</v>
      </c>
      <c r="C1135">
        <f>IF(
ISNUMBER(INDEX(SOURCE!B:B,MATCH(A1135,SOURCE!B:B,0)+1)),
  VALUE(INDEX(SOURCE!B:B,MATCH(A1135,SOURCE!B:B,0)+1)),
  "")</f>
        <v>1112</v>
      </c>
      <c r="D1135" s="5" t="str">
        <f>IF(A1135&lt;&gt;INT(A1135),B1135,
IF(A1135&lt;0,VLOOKUP(A1135,lookups!A$1:B$25,2,0),
IF(ISNA(B1135),"",
IF(OR(ISBLANK(A1135),ISNA(B1135),B1135=0),
"",
"#define "&amp;
VLOOKUP(A1135,SOURCE!B:S,15,0)&amp;IF(lookups!$N$2-LEN(VLOOKUP(A1135,SOURCE!B:S,15,0))&gt;=0,REPT(" ",lookups!$N$2-LEN(VLOOKUP(A1135,SOURCE!B:S,15,0))),"")&amp;
TEXT(A1135,"???0")&amp;IF(VLOOKUP(A1135,SOURCE!B:S,16,0)="","","   "&amp;VLOOKUP(A1135,SOURCE!B:S,16,0)
))))
)</f>
        <v>#define ITM_SUB_V                   1111</v>
      </c>
    </row>
    <row r="1136" spans="1:4">
      <c r="A1136">
        <f t="shared" si="20"/>
        <v>1112</v>
      </c>
      <c r="B1136" t="str">
        <f>VLOOKUP(A1136,SOURCE!B:S,15,0)</f>
        <v>ITM_SUB_W</v>
      </c>
      <c r="C1136">
        <f>IF(
ISNUMBER(INDEX(SOURCE!B:B,MATCH(A1136,SOURCE!B:B,0)+1)),
  VALUE(INDEX(SOURCE!B:B,MATCH(A1136,SOURCE!B:B,0)+1)),
  "")</f>
        <v>1113</v>
      </c>
      <c r="D1136" s="5" t="str">
        <f>IF(A1136&lt;&gt;INT(A1136),B1136,
IF(A1136&lt;0,VLOOKUP(A1136,lookups!A$1:B$25,2,0),
IF(ISNA(B1136),"",
IF(OR(ISBLANK(A1136),ISNA(B1136),B1136=0),
"",
"#define "&amp;
VLOOKUP(A1136,SOURCE!B:S,15,0)&amp;IF(lookups!$N$2-LEN(VLOOKUP(A1136,SOURCE!B:S,15,0))&gt;=0,REPT(" ",lookups!$N$2-LEN(VLOOKUP(A1136,SOURCE!B:S,15,0))),"")&amp;
TEXT(A1136,"???0")&amp;IF(VLOOKUP(A1136,SOURCE!B:S,16,0)="","","   "&amp;VLOOKUP(A1136,SOURCE!B:S,16,0)
))))
)</f>
        <v>#define ITM_SUB_W                   1112</v>
      </c>
    </row>
    <row r="1137" spans="1:4">
      <c r="A1137">
        <f t="shared" si="20"/>
        <v>1113</v>
      </c>
      <c r="B1137" t="str">
        <f>VLOOKUP(A1137,SOURCE!B:S,15,0)</f>
        <v>ITM_SUB_X</v>
      </c>
      <c r="C1137">
        <f>IF(
ISNUMBER(INDEX(SOURCE!B:B,MATCH(A1137,SOURCE!B:B,0)+1)),
  VALUE(INDEX(SOURCE!B:B,MATCH(A1137,SOURCE!B:B,0)+1)),
  "")</f>
        <v>1114</v>
      </c>
      <c r="D1137" s="5" t="str">
        <f>IF(A1137&lt;&gt;INT(A1137),B1137,
IF(A1137&lt;0,VLOOKUP(A1137,lookups!A$1:B$25,2,0),
IF(ISNA(B1137),"",
IF(OR(ISBLANK(A1137),ISNA(B1137),B1137=0),
"",
"#define "&amp;
VLOOKUP(A1137,SOURCE!B:S,15,0)&amp;IF(lookups!$N$2-LEN(VLOOKUP(A1137,SOURCE!B:S,15,0))&gt;=0,REPT(" ",lookups!$N$2-LEN(VLOOKUP(A1137,SOURCE!B:S,15,0))),"")&amp;
TEXT(A1137,"???0")&amp;IF(VLOOKUP(A1137,SOURCE!B:S,16,0)="","","   "&amp;VLOOKUP(A1137,SOURCE!B:S,16,0)
))))
)</f>
        <v>#define ITM_SUB_X                   1113</v>
      </c>
    </row>
    <row r="1138" spans="1:4">
      <c r="A1138">
        <f t="shared" si="20"/>
        <v>1114</v>
      </c>
      <c r="B1138" t="str">
        <f>VLOOKUP(A1138,SOURCE!B:S,15,0)</f>
        <v>ITM_SUB_Y</v>
      </c>
      <c r="C1138">
        <f>IF(
ISNUMBER(INDEX(SOURCE!B:B,MATCH(A1138,SOURCE!B:B,0)+1)),
  VALUE(INDEX(SOURCE!B:B,MATCH(A1138,SOURCE!B:B,0)+1)),
  "")</f>
        <v>1115</v>
      </c>
      <c r="D1138" s="5" t="str">
        <f>IF(A1138&lt;&gt;INT(A1138),B1138,
IF(A1138&lt;0,VLOOKUP(A1138,lookups!A$1:B$25,2,0),
IF(ISNA(B1138),"",
IF(OR(ISBLANK(A1138),ISNA(B1138),B1138=0),
"",
"#define "&amp;
VLOOKUP(A1138,SOURCE!B:S,15,0)&amp;IF(lookups!$N$2-LEN(VLOOKUP(A1138,SOURCE!B:S,15,0))&gt;=0,REPT(" ",lookups!$N$2-LEN(VLOOKUP(A1138,SOURCE!B:S,15,0))),"")&amp;
TEXT(A1138,"???0")&amp;IF(VLOOKUP(A1138,SOURCE!B:S,16,0)="","","   "&amp;VLOOKUP(A1138,SOURCE!B:S,16,0)
))))
)</f>
        <v>#define ITM_SUB_Y                   1114</v>
      </c>
    </row>
    <row r="1139" spans="1:4">
      <c r="A1139">
        <f t="shared" si="20"/>
        <v>1115</v>
      </c>
      <c r="B1139" t="str">
        <f>VLOOKUP(A1139,SOURCE!B:S,15,0)</f>
        <v>ITM_SUB_Z</v>
      </c>
      <c r="C1139">
        <f>IF(
ISNUMBER(INDEX(SOURCE!B:B,MATCH(A1139,SOURCE!B:B,0)+1)),
  VALUE(INDEX(SOURCE!B:B,MATCH(A1139,SOURCE!B:B,0)+1)),
  "")</f>
        <v>1116</v>
      </c>
      <c r="D1139" s="5" t="str">
        <f>IF(A1139&lt;&gt;INT(A1139),B1139,
IF(A1139&lt;0,VLOOKUP(A1139,lookups!A$1:B$25,2,0),
IF(ISNA(B1139),"",
IF(OR(ISBLANK(A1139),ISNA(B1139),B1139=0),
"",
"#define "&amp;
VLOOKUP(A1139,SOURCE!B:S,15,0)&amp;IF(lookups!$N$2-LEN(VLOOKUP(A1139,SOURCE!B:S,15,0))&gt;=0,REPT(" ",lookups!$N$2-LEN(VLOOKUP(A1139,SOURCE!B:S,15,0))),"")&amp;
TEXT(A1139,"???0")&amp;IF(VLOOKUP(A1139,SOURCE!B:S,16,0)="","","   "&amp;VLOOKUP(A1139,SOURCE!B:S,16,0)
))))
)</f>
        <v>#define ITM_SUB_Z                   1115</v>
      </c>
    </row>
    <row r="1140" spans="1:4">
      <c r="A1140">
        <f t="shared" si="20"/>
        <v>1116</v>
      </c>
      <c r="B1140" t="str">
        <f>VLOOKUP(A1140,SOURCE!B:S,15,0)</f>
        <v>ITM_SUB_a</v>
      </c>
      <c r="C1140">
        <f>IF(
ISNUMBER(INDEX(SOURCE!B:B,MATCH(A1140,SOURCE!B:B,0)+1)),
  VALUE(INDEX(SOURCE!B:B,MATCH(A1140,SOURCE!B:B,0)+1)),
  "")</f>
        <v>1117</v>
      </c>
      <c r="D1140" s="5" t="str">
        <f>IF(A1140&lt;&gt;INT(A1140),B1140,
IF(A1140&lt;0,VLOOKUP(A1140,lookups!A$1:B$25,2,0),
IF(ISNA(B1140),"",
IF(OR(ISBLANK(A1140),ISNA(B1140),B1140=0),
"",
"#define "&amp;
VLOOKUP(A1140,SOURCE!B:S,15,0)&amp;IF(lookups!$N$2-LEN(VLOOKUP(A1140,SOURCE!B:S,15,0))&gt;=0,REPT(" ",lookups!$N$2-LEN(VLOOKUP(A1140,SOURCE!B:S,15,0))),"")&amp;
TEXT(A1140,"???0")&amp;IF(VLOOKUP(A1140,SOURCE!B:S,16,0)="","","   "&amp;VLOOKUP(A1140,SOURCE!B:S,16,0)
))))
)</f>
        <v>#define ITM_SUB_a                   1116</v>
      </c>
    </row>
    <row r="1141" spans="1:4">
      <c r="A1141">
        <f t="shared" si="20"/>
        <v>1117</v>
      </c>
      <c r="B1141" t="str">
        <f>VLOOKUP(A1141,SOURCE!B:S,15,0)</f>
        <v>ITM_SUB_b</v>
      </c>
      <c r="C1141">
        <f>IF(
ISNUMBER(INDEX(SOURCE!B:B,MATCH(A1141,SOURCE!B:B,0)+1)),
  VALUE(INDEX(SOURCE!B:B,MATCH(A1141,SOURCE!B:B,0)+1)),
  "")</f>
        <v>1118</v>
      </c>
      <c r="D1141" s="5" t="str">
        <f>IF(A1141&lt;&gt;INT(A1141),B1141,
IF(A1141&lt;0,VLOOKUP(A1141,lookups!A$1:B$25,2,0),
IF(ISNA(B1141),"",
IF(OR(ISBLANK(A1141),ISNA(B1141),B1141=0),
"",
"#define "&amp;
VLOOKUP(A1141,SOURCE!B:S,15,0)&amp;IF(lookups!$N$2-LEN(VLOOKUP(A1141,SOURCE!B:S,15,0))&gt;=0,REPT(" ",lookups!$N$2-LEN(VLOOKUP(A1141,SOURCE!B:S,15,0))),"")&amp;
TEXT(A1141,"???0")&amp;IF(VLOOKUP(A1141,SOURCE!B:S,16,0)="","","   "&amp;VLOOKUP(A1141,SOURCE!B:S,16,0)
))))
)</f>
        <v>#define ITM_SUB_b                   1117</v>
      </c>
    </row>
    <row r="1142" spans="1:4">
      <c r="A1142">
        <f t="shared" si="20"/>
        <v>1118</v>
      </c>
      <c r="B1142" t="str">
        <f>VLOOKUP(A1142,SOURCE!B:S,15,0)</f>
        <v>ITM_SUB_c</v>
      </c>
      <c r="C1142">
        <f>IF(
ISNUMBER(INDEX(SOURCE!B:B,MATCH(A1142,SOURCE!B:B,0)+1)),
  VALUE(INDEX(SOURCE!B:B,MATCH(A1142,SOURCE!B:B,0)+1)),
  "")</f>
        <v>1119</v>
      </c>
      <c r="D1142" s="5" t="str">
        <f>IF(A1142&lt;&gt;INT(A1142),B1142,
IF(A1142&lt;0,VLOOKUP(A1142,lookups!A$1:B$25,2,0),
IF(ISNA(B1142),"",
IF(OR(ISBLANK(A1142),ISNA(B1142),B1142=0),
"",
"#define "&amp;
VLOOKUP(A1142,SOURCE!B:S,15,0)&amp;IF(lookups!$N$2-LEN(VLOOKUP(A1142,SOURCE!B:S,15,0))&gt;=0,REPT(" ",lookups!$N$2-LEN(VLOOKUP(A1142,SOURCE!B:S,15,0))),"")&amp;
TEXT(A1142,"???0")&amp;IF(VLOOKUP(A1142,SOURCE!B:S,16,0)="","","   "&amp;VLOOKUP(A1142,SOURCE!B:S,16,0)
))))
)</f>
        <v>#define ITM_SUB_c                   1118</v>
      </c>
    </row>
    <row r="1143" spans="1:4">
      <c r="A1143">
        <f t="shared" si="20"/>
        <v>1119</v>
      </c>
      <c r="B1143" t="str">
        <f>VLOOKUP(A1143,SOURCE!B:S,15,0)</f>
        <v>ITM_SUB_d</v>
      </c>
      <c r="C1143">
        <f>IF(
ISNUMBER(INDEX(SOURCE!B:B,MATCH(A1143,SOURCE!B:B,0)+1)),
  VALUE(INDEX(SOURCE!B:B,MATCH(A1143,SOURCE!B:B,0)+1)),
  "")</f>
        <v>1120</v>
      </c>
      <c r="D1143" s="5" t="str">
        <f>IF(A1143&lt;&gt;INT(A1143),B1143,
IF(A1143&lt;0,VLOOKUP(A1143,lookups!A$1:B$25,2,0),
IF(ISNA(B1143),"",
IF(OR(ISBLANK(A1143),ISNA(B1143),B1143=0),
"",
"#define "&amp;
VLOOKUP(A1143,SOURCE!B:S,15,0)&amp;IF(lookups!$N$2-LEN(VLOOKUP(A1143,SOURCE!B:S,15,0))&gt;=0,REPT(" ",lookups!$N$2-LEN(VLOOKUP(A1143,SOURCE!B:S,15,0))),"")&amp;
TEXT(A1143,"???0")&amp;IF(VLOOKUP(A1143,SOURCE!B:S,16,0)="","","   "&amp;VLOOKUP(A1143,SOURCE!B:S,16,0)
))))
)</f>
        <v>#define ITM_SUB_d                   1119</v>
      </c>
    </row>
    <row r="1144" spans="1:4">
      <c r="A1144">
        <f t="shared" si="20"/>
        <v>1120</v>
      </c>
      <c r="B1144" t="str">
        <f>VLOOKUP(A1144,SOURCE!B:S,15,0)</f>
        <v>ITM_SUB_e</v>
      </c>
      <c r="C1144">
        <f>IF(
ISNUMBER(INDEX(SOURCE!B:B,MATCH(A1144,SOURCE!B:B,0)+1)),
  VALUE(INDEX(SOURCE!B:B,MATCH(A1144,SOURCE!B:B,0)+1)),
  "")</f>
        <v>1121</v>
      </c>
      <c r="D1144" s="5" t="str">
        <f>IF(A1144&lt;&gt;INT(A1144),B1144,
IF(A1144&lt;0,VLOOKUP(A1144,lookups!A$1:B$25,2,0),
IF(ISNA(B1144),"",
IF(OR(ISBLANK(A1144),ISNA(B1144),B1144=0),
"",
"#define "&amp;
VLOOKUP(A1144,SOURCE!B:S,15,0)&amp;IF(lookups!$N$2-LEN(VLOOKUP(A1144,SOURCE!B:S,15,0))&gt;=0,REPT(" ",lookups!$N$2-LEN(VLOOKUP(A1144,SOURCE!B:S,15,0))),"")&amp;
TEXT(A1144,"???0")&amp;IF(VLOOKUP(A1144,SOURCE!B:S,16,0)="","","   "&amp;VLOOKUP(A1144,SOURCE!B:S,16,0)
))))
)</f>
        <v>#define ITM_SUB_e                   1120</v>
      </c>
    </row>
    <row r="1145" spans="1:4">
      <c r="A1145">
        <f t="shared" si="20"/>
        <v>1121</v>
      </c>
      <c r="B1145" t="str">
        <f>VLOOKUP(A1145,SOURCE!B:S,15,0)</f>
        <v>ITM_SUB_f</v>
      </c>
      <c r="C1145">
        <f>IF(
ISNUMBER(INDEX(SOURCE!B:B,MATCH(A1145,SOURCE!B:B,0)+1)),
  VALUE(INDEX(SOURCE!B:B,MATCH(A1145,SOURCE!B:B,0)+1)),
  "")</f>
        <v>1122</v>
      </c>
      <c r="D1145" s="5" t="str">
        <f>IF(A1145&lt;&gt;INT(A1145),B1145,
IF(A1145&lt;0,VLOOKUP(A1145,lookups!A$1:B$25,2,0),
IF(ISNA(B1145),"",
IF(OR(ISBLANK(A1145),ISNA(B1145),B1145=0),
"",
"#define "&amp;
VLOOKUP(A1145,SOURCE!B:S,15,0)&amp;IF(lookups!$N$2-LEN(VLOOKUP(A1145,SOURCE!B:S,15,0))&gt;=0,REPT(" ",lookups!$N$2-LEN(VLOOKUP(A1145,SOURCE!B:S,15,0))),"")&amp;
TEXT(A1145,"???0")&amp;IF(VLOOKUP(A1145,SOURCE!B:S,16,0)="","","   "&amp;VLOOKUP(A1145,SOURCE!B:S,16,0)
))))
)</f>
        <v>#define ITM_SUB_f                   1121</v>
      </c>
    </row>
    <row r="1146" spans="1:4">
      <c r="A1146">
        <f t="shared" si="20"/>
        <v>1122</v>
      </c>
      <c r="B1146" t="str">
        <f>VLOOKUP(A1146,SOURCE!B:S,15,0)</f>
        <v>ITM_SUB_g</v>
      </c>
      <c r="C1146">
        <f>IF(
ISNUMBER(INDEX(SOURCE!B:B,MATCH(A1146,SOURCE!B:B,0)+1)),
  VALUE(INDEX(SOURCE!B:B,MATCH(A1146,SOURCE!B:B,0)+1)),
  "")</f>
        <v>1123</v>
      </c>
      <c r="D1146" s="5" t="str">
        <f>IF(A1146&lt;&gt;INT(A1146),B1146,
IF(A1146&lt;0,VLOOKUP(A1146,lookups!A$1:B$25,2,0),
IF(ISNA(B1146),"",
IF(OR(ISBLANK(A1146),ISNA(B1146),B1146=0),
"",
"#define "&amp;
VLOOKUP(A1146,SOURCE!B:S,15,0)&amp;IF(lookups!$N$2-LEN(VLOOKUP(A1146,SOURCE!B:S,15,0))&gt;=0,REPT(" ",lookups!$N$2-LEN(VLOOKUP(A1146,SOURCE!B:S,15,0))),"")&amp;
TEXT(A1146,"???0")&amp;IF(VLOOKUP(A1146,SOURCE!B:S,16,0)="","","   "&amp;VLOOKUP(A1146,SOURCE!B:S,16,0)
))))
)</f>
        <v>#define ITM_SUB_g                   1122</v>
      </c>
    </row>
    <row r="1147" spans="1:4">
      <c r="A1147">
        <f t="shared" si="20"/>
        <v>1123</v>
      </c>
      <c r="B1147" t="str">
        <f>VLOOKUP(A1147,SOURCE!B:S,15,0)</f>
        <v>ITM_SUB_h</v>
      </c>
      <c r="C1147">
        <f>IF(
ISNUMBER(INDEX(SOURCE!B:B,MATCH(A1147,SOURCE!B:B,0)+1)),
  VALUE(INDEX(SOURCE!B:B,MATCH(A1147,SOURCE!B:B,0)+1)),
  "")</f>
        <v>1124</v>
      </c>
      <c r="D1147" s="5" t="str">
        <f>IF(A1147&lt;&gt;INT(A1147),B1147,
IF(A1147&lt;0,VLOOKUP(A1147,lookups!A$1:B$25,2,0),
IF(ISNA(B1147),"",
IF(OR(ISBLANK(A1147),ISNA(B1147),B1147=0),
"",
"#define "&amp;
VLOOKUP(A1147,SOURCE!B:S,15,0)&amp;IF(lookups!$N$2-LEN(VLOOKUP(A1147,SOURCE!B:S,15,0))&gt;=0,REPT(" ",lookups!$N$2-LEN(VLOOKUP(A1147,SOURCE!B:S,15,0))),"")&amp;
TEXT(A1147,"???0")&amp;IF(VLOOKUP(A1147,SOURCE!B:S,16,0)="","","   "&amp;VLOOKUP(A1147,SOURCE!B:S,16,0)
))))
)</f>
        <v>#define ITM_SUB_h                   1123</v>
      </c>
    </row>
    <row r="1148" spans="1:4">
      <c r="A1148">
        <f t="shared" si="20"/>
        <v>1124</v>
      </c>
      <c r="B1148" t="str">
        <f>VLOOKUP(A1148,SOURCE!B:S,15,0)</f>
        <v>ITM_SUB_i</v>
      </c>
      <c r="C1148">
        <f>IF(
ISNUMBER(INDEX(SOURCE!B:B,MATCH(A1148,SOURCE!B:B,0)+1)),
  VALUE(INDEX(SOURCE!B:B,MATCH(A1148,SOURCE!B:B,0)+1)),
  "")</f>
        <v>1125</v>
      </c>
      <c r="D1148" s="5" t="str">
        <f>IF(A1148&lt;&gt;INT(A1148),B1148,
IF(A1148&lt;0,VLOOKUP(A1148,lookups!A$1:B$25,2,0),
IF(ISNA(B1148),"",
IF(OR(ISBLANK(A1148),ISNA(B1148),B1148=0),
"",
"#define "&amp;
VLOOKUP(A1148,SOURCE!B:S,15,0)&amp;IF(lookups!$N$2-LEN(VLOOKUP(A1148,SOURCE!B:S,15,0))&gt;=0,REPT(" ",lookups!$N$2-LEN(VLOOKUP(A1148,SOURCE!B:S,15,0))),"")&amp;
TEXT(A1148,"???0")&amp;IF(VLOOKUP(A1148,SOURCE!B:S,16,0)="","","   "&amp;VLOOKUP(A1148,SOURCE!B:S,16,0)
))))
)</f>
        <v>#define ITM_SUB_i                   1124</v>
      </c>
    </row>
    <row r="1149" spans="1:4">
      <c r="A1149">
        <f t="shared" si="20"/>
        <v>1125</v>
      </c>
      <c r="B1149" t="str">
        <f>VLOOKUP(A1149,SOURCE!B:S,15,0)</f>
        <v>ITM_SUB_j</v>
      </c>
      <c r="C1149">
        <f>IF(
ISNUMBER(INDEX(SOURCE!B:B,MATCH(A1149,SOURCE!B:B,0)+1)),
  VALUE(INDEX(SOURCE!B:B,MATCH(A1149,SOURCE!B:B,0)+1)),
  "")</f>
        <v>1126</v>
      </c>
      <c r="D1149" s="5" t="str">
        <f>IF(A1149&lt;&gt;INT(A1149),B1149,
IF(A1149&lt;0,VLOOKUP(A1149,lookups!A$1:B$25,2,0),
IF(ISNA(B1149),"",
IF(OR(ISBLANK(A1149),ISNA(B1149),B1149=0),
"",
"#define "&amp;
VLOOKUP(A1149,SOURCE!B:S,15,0)&amp;IF(lookups!$N$2-LEN(VLOOKUP(A1149,SOURCE!B:S,15,0))&gt;=0,REPT(" ",lookups!$N$2-LEN(VLOOKUP(A1149,SOURCE!B:S,15,0))),"")&amp;
TEXT(A1149,"???0")&amp;IF(VLOOKUP(A1149,SOURCE!B:S,16,0)="","","   "&amp;VLOOKUP(A1149,SOURCE!B:S,16,0)
))))
)</f>
        <v>#define ITM_SUB_j                   1125</v>
      </c>
    </row>
    <row r="1150" spans="1:4">
      <c r="A1150">
        <f t="shared" si="20"/>
        <v>1126</v>
      </c>
      <c r="B1150" t="str">
        <f>VLOOKUP(A1150,SOURCE!B:S,15,0)</f>
        <v>ITM_SUB_k</v>
      </c>
      <c r="C1150">
        <f>IF(
ISNUMBER(INDEX(SOURCE!B:B,MATCH(A1150,SOURCE!B:B,0)+1)),
  VALUE(INDEX(SOURCE!B:B,MATCH(A1150,SOURCE!B:B,0)+1)),
  "")</f>
        <v>1127</v>
      </c>
      <c r="D1150" s="5" t="str">
        <f>IF(A1150&lt;&gt;INT(A1150),B1150,
IF(A1150&lt;0,VLOOKUP(A1150,lookups!A$1:B$25,2,0),
IF(ISNA(B1150),"",
IF(OR(ISBLANK(A1150),ISNA(B1150),B1150=0),
"",
"#define "&amp;
VLOOKUP(A1150,SOURCE!B:S,15,0)&amp;IF(lookups!$N$2-LEN(VLOOKUP(A1150,SOURCE!B:S,15,0))&gt;=0,REPT(" ",lookups!$N$2-LEN(VLOOKUP(A1150,SOURCE!B:S,15,0))),"")&amp;
TEXT(A1150,"???0")&amp;IF(VLOOKUP(A1150,SOURCE!B:S,16,0)="","","   "&amp;VLOOKUP(A1150,SOURCE!B:S,16,0)
))))
)</f>
        <v>#define ITM_SUB_k                   1126</v>
      </c>
    </row>
    <row r="1151" spans="1:4">
      <c r="A1151">
        <f t="shared" si="20"/>
        <v>1127</v>
      </c>
      <c r="B1151" t="str">
        <f>VLOOKUP(A1151,SOURCE!B:S,15,0)</f>
        <v>ITM_SUB_l</v>
      </c>
      <c r="C1151">
        <f>IF(
ISNUMBER(INDEX(SOURCE!B:B,MATCH(A1151,SOURCE!B:B,0)+1)),
  VALUE(INDEX(SOURCE!B:B,MATCH(A1151,SOURCE!B:B,0)+1)),
  "")</f>
        <v>1128</v>
      </c>
      <c r="D1151" s="5" t="str">
        <f>IF(A1151&lt;&gt;INT(A1151),B1151,
IF(A1151&lt;0,VLOOKUP(A1151,lookups!A$1:B$25,2,0),
IF(ISNA(B1151),"",
IF(OR(ISBLANK(A1151),ISNA(B1151),B1151=0),
"",
"#define "&amp;
VLOOKUP(A1151,SOURCE!B:S,15,0)&amp;IF(lookups!$N$2-LEN(VLOOKUP(A1151,SOURCE!B:S,15,0))&gt;=0,REPT(" ",lookups!$N$2-LEN(VLOOKUP(A1151,SOURCE!B:S,15,0))),"")&amp;
TEXT(A1151,"???0")&amp;IF(VLOOKUP(A1151,SOURCE!B:S,16,0)="","","   "&amp;VLOOKUP(A1151,SOURCE!B:S,16,0)
))))
)</f>
        <v>#define ITM_SUB_l                   1127</v>
      </c>
    </row>
    <row r="1152" spans="1:4">
      <c r="A1152">
        <f t="shared" si="20"/>
        <v>1128</v>
      </c>
      <c r="B1152" t="str">
        <f>VLOOKUP(A1152,SOURCE!B:S,15,0)</f>
        <v>ITM_SUB_m</v>
      </c>
      <c r="C1152">
        <f>IF(
ISNUMBER(INDEX(SOURCE!B:B,MATCH(A1152,SOURCE!B:B,0)+1)),
  VALUE(INDEX(SOURCE!B:B,MATCH(A1152,SOURCE!B:B,0)+1)),
  "")</f>
        <v>1129</v>
      </c>
      <c r="D1152" s="5" t="str">
        <f>IF(A1152&lt;&gt;INT(A1152),B1152,
IF(A1152&lt;0,VLOOKUP(A1152,lookups!A$1:B$25,2,0),
IF(ISNA(B1152),"",
IF(OR(ISBLANK(A1152),ISNA(B1152),B1152=0),
"",
"#define "&amp;
VLOOKUP(A1152,SOURCE!B:S,15,0)&amp;IF(lookups!$N$2-LEN(VLOOKUP(A1152,SOURCE!B:S,15,0))&gt;=0,REPT(" ",lookups!$N$2-LEN(VLOOKUP(A1152,SOURCE!B:S,15,0))),"")&amp;
TEXT(A1152,"???0")&amp;IF(VLOOKUP(A1152,SOURCE!B:S,16,0)="","","   "&amp;VLOOKUP(A1152,SOURCE!B:S,16,0)
))))
)</f>
        <v>#define ITM_SUB_m                   1128</v>
      </c>
    </row>
    <row r="1153" spans="1:4">
      <c r="A1153">
        <f t="shared" si="20"/>
        <v>1129</v>
      </c>
      <c r="B1153" t="str">
        <f>VLOOKUP(A1153,SOURCE!B:S,15,0)</f>
        <v>ITM_SUB_n</v>
      </c>
      <c r="C1153">
        <f>IF(
ISNUMBER(INDEX(SOURCE!B:B,MATCH(A1153,SOURCE!B:B,0)+1)),
  VALUE(INDEX(SOURCE!B:B,MATCH(A1153,SOURCE!B:B,0)+1)),
  "")</f>
        <v>1130</v>
      </c>
      <c r="D1153" s="5" t="str">
        <f>IF(A1153&lt;&gt;INT(A1153),B1153,
IF(A1153&lt;0,VLOOKUP(A1153,lookups!A$1:B$25,2,0),
IF(ISNA(B1153),"",
IF(OR(ISBLANK(A1153),ISNA(B1153),B1153=0),
"",
"#define "&amp;
VLOOKUP(A1153,SOURCE!B:S,15,0)&amp;IF(lookups!$N$2-LEN(VLOOKUP(A1153,SOURCE!B:S,15,0))&gt;=0,REPT(" ",lookups!$N$2-LEN(VLOOKUP(A1153,SOURCE!B:S,15,0))),"")&amp;
TEXT(A1153,"???0")&amp;IF(VLOOKUP(A1153,SOURCE!B:S,16,0)="","","   "&amp;VLOOKUP(A1153,SOURCE!B:S,16,0)
))))
)</f>
        <v>#define ITM_SUB_n                   1129</v>
      </c>
    </row>
    <row r="1154" spans="1:4">
      <c r="A1154">
        <f t="shared" si="20"/>
        <v>1130</v>
      </c>
      <c r="B1154" t="str">
        <f>VLOOKUP(A1154,SOURCE!B:S,15,0)</f>
        <v>ITM_SUB_o</v>
      </c>
      <c r="C1154">
        <f>IF(
ISNUMBER(INDEX(SOURCE!B:B,MATCH(A1154,SOURCE!B:B,0)+1)),
  VALUE(INDEX(SOURCE!B:B,MATCH(A1154,SOURCE!B:B,0)+1)),
  "")</f>
        <v>1131</v>
      </c>
      <c r="D1154" s="5" t="str">
        <f>IF(A1154&lt;&gt;INT(A1154),B1154,
IF(A1154&lt;0,VLOOKUP(A1154,lookups!A$1:B$25,2,0),
IF(ISNA(B1154),"",
IF(OR(ISBLANK(A1154),ISNA(B1154),B1154=0),
"",
"#define "&amp;
VLOOKUP(A1154,SOURCE!B:S,15,0)&amp;IF(lookups!$N$2-LEN(VLOOKUP(A1154,SOURCE!B:S,15,0))&gt;=0,REPT(" ",lookups!$N$2-LEN(VLOOKUP(A1154,SOURCE!B:S,15,0))),"")&amp;
TEXT(A1154,"???0")&amp;IF(VLOOKUP(A1154,SOURCE!B:S,16,0)="","","   "&amp;VLOOKUP(A1154,SOURCE!B:S,16,0)
))))
)</f>
        <v>#define ITM_SUB_o                   1130</v>
      </c>
    </row>
    <row r="1155" spans="1:4">
      <c r="A1155">
        <f t="shared" si="20"/>
        <v>1131</v>
      </c>
      <c r="B1155" t="str">
        <f>VLOOKUP(A1155,SOURCE!B:S,15,0)</f>
        <v>ITM_SUB_p</v>
      </c>
      <c r="C1155">
        <f>IF(
ISNUMBER(INDEX(SOURCE!B:B,MATCH(A1155,SOURCE!B:B,0)+1)),
  VALUE(INDEX(SOURCE!B:B,MATCH(A1155,SOURCE!B:B,0)+1)),
  "")</f>
        <v>1132</v>
      </c>
      <c r="D1155" s="5" t="str">
        <f>IF(A1155&lt;&gt;INT(A1155),B1155,
IF(A1155&lt;0,VLOOKUP(A1155,lookups!A$1:B$25,2,0),
IF(ISNA(B1155),"",
IF(OR(ISBLANK(A1155),ISNA(B1155),B1155=0),
"",
"#define "&amp;
VLOOKUP(A1155,SOURCE!B:S,15,0)&amp;IF(lookups!$N$2-LEN(VLOOKUP(A1155,SOURCE!B:S,15,0))&gt;=0,REPT(" ",lookups!$N$2-LEN(VLOOKUP(A1155,SOURCE!B:S,15,0))),"")&amp;
TEXT(A1155,"???0")&amp;IF(VLOOKUP(A1155,SOURCE!B:S,16,0)="","","   "&amp;VLOOKUP(A1155,SOURCE!B:S,16,0)
))))
)</f>
        <v>#define ITM_SUB_p                   1131</v>
      </c>
    </row>
    <row r="1156" spans="1:4">
      <c r="A1156">
        <f t="shared" si="20"/>
        <v>1132</v>
      </c>
      <c r="B1156" t="str">
        <f>VLOOKUP(A1156,SOURCE!B:S,15,0)</f>
        <v>ITM_SUB_q</v>
      </c>
      <c r="C1156">
        <f>IF(
ISNUMBER(INDEX(SOURCE!B:B,MATCH(A1156,SOURCE!B:B,0)+1)),
  VALUE(INDEX(SOURCE!B:B,MATCH(A1156,SOURCE!B:B,0)+1)),
  "")</f>
        <v>1133</v>
      </c>
      <c r="D1156" s="5" t="str">
        <f>IF(A1156&lt;&gt;INT(A1156),B1156,
IF(A1156&lt;0,VLOOKUP(A1156,lookups!A$1:B$25,2,0),
IF(ISNA(B1156),"",
IF(OR(ISBLANK(A1156),ISNA(B1156),B1156=0),
"",
"#define "&amp;
VLOOKUP(A1156,SOURCE!B:S,15,0)&amp;IF(lookups!$N$2-LEN(VLOOKUP(A1156,SOURCE!B:S,15,0))&gt;=0,REPT(" ",lookups!$N$2-LEN(VLOOKUP(A1156,SOURCE!B:S,15,0))),"")&amp;
TEXT(A1156,"???0")&amp;IF(VLOOKUP(A1156,SOURCE!B:S,16,0)="","","   "&amp;VLOOKUP(A1156,SOURCE!B:S,16,0)
))))
)</f>
        <v>#define ITM_SUB_q                   1132</v>
      </c>
    </row>
    <row r="1157" spans="1:4">
      <c r="A1157">
        <f t="shared" si="20"/>
        <v>1133</v>
      </c>
      <c r="B1157" t="str">
        <f>VLOOKUP(A1157,SOURCE!B:S,15,0)</f>
        <v>ITM_SUB_r</v>
      </c>
      <c r="C1157">
        <f>IF(
ISNUMBER(INDEX(SOURCE!B:B,MATCH(A1157,SOURCE!B:B,0)+1)),
  VALUE(INDEX(SOURCE!B:B,MATCH(A1157,SOURCE!B:B,0)+1)),
  "")</f>
        <v>1134</v>
      </c>
      <c r="D1157" s="5" t="str">
        <f>IF(A1157&lt;&gt;INT(A1157),B1157,
IF(A1157&lt;0,VLOOKUP(A1157,lookups!A$1:B$25,2,0),
IF(ISNA(B1157),"",
IF(OR(ISBLANK(A1157),ISNA(B1157),B1157=0),
"",
"#define "&amp;
VLOOKUP(A1157,SOURCE!B:S,15,0)&amp;IF(lookups!$N$2-LEN(VLOOKUP(A1157,SOURCE!B:S,15,0))&gt;=0,REPT(" ",lookups!$N$2-LEN(VLOOKUP(A1157,SOURCE!B:S,15,0))),"")&amp;
TEXT(A1157,"???0")&amp;IF(VLOOKUP(A1157,SOURCE!B:S,16,0)="","","   "&amp;VLOOKUP(A1157,SOURCE!B:S,16,0)
))))
)</f>
        <v>#define ITM_SUB_r                   1133</v>
      </c>
    </row>
    <row r="1158" spans="1:4">
      <c r="A1158">
        <f t="shared" si="20"/>
        <v>1134</v>
      </c>
      <c r="B1158" t="str">
        <f>VLOOKUP(A1158,SOURCE!B:S,15,0)</f>
        <v>ITM_SUB_s</v>
      </c>
      <c r="C1158">
        <f>IF(
ISNUMBER(INDEX(SOURCE!B:B,MATCH(A1158,SOURCE!B:B,0)+1)),
  VALUE(INDEX(SOURCE!B:B,MATCH(A1158,SOURCE!B:B,0)+1)),
  "")</f>
        <v>1135</v>
      </c>
      <c r="D1158" s="5" t="str">
        <f>IF(A1158&lt;&gt;INT(A1158),B1158,
IF(A1158&lt;0,VLOOKUP(A1158,lookups!A$1:B$25,2,0),
IF(ISNA(B1158),"",
IF(OR(ISBLANK(A1158),ISNA(B1158),B1158=0),
"",
"#define "&amp;
VLOOKUP(A1158,SOURCE!B:S,15,0)&amp;IF(lookups!$N$2-LEN(VLOOKUP(A1158,SOURCE!B:S,15,0))&gt;=0,REPT(" ",lookups!$N$2-LEN(VLOOKUP(A1158,SOURCE!B:S,15,0))),"")&amp;
TEXT(A1158,"???0")&amp;IF(VLOOKUP(A1158,SOURCE!B:S,16,0)="","","   "&amp;VLOOKUP(A1158,SOURCE!B:S,16,0)
))))
)</f>
        <v>#define ITM_SUB_s                   1134</v>
      </c>
    </row>
    <row r="1159" spans="1:4">
      <c r="A1159">
        <f t="shared" si="20"/>
        <v>1135</v>
      </c>
      <c r="B1159" t="str">
        <f>VLOOKUP(A1159,SOURCE!B:S,15,0)</f>
        <v>ITM_SUB_t</v>
      </c>
      <c r="C1159">
        <f>IF(
ISNUMBER(INDEX(SOURCE!B:B,MATCH(A1159,SOURCE!B:B,0)+1)),
  VALUE(INDEX(SOURCE!B:B,MATCH(A1159,SOURCE!B:B,0)+1)),
  "")</f>
        <v>1136</v>
      </c>
      <c r="D1159" s="5" t="str">
        <f>IF(A1159&lt;&gt;INT(A1159),B1159,
IF(A1159&lt;0,VLOOKUP(A1159,lookups!A$1:B$25,2,0),
IF(ISNA(B1159),"",
IF(OR(ISBLANK(A1159),ISNA(B1159),B1159=0),
"",
"#define "&amp;
VLOOKUP(A1159,SOURCE!B:S,15,0)&amp;IF(lookups!$N$2-LEN(VLOOKUP(A1159,SOURCE!B:S,15,0))&gt;=0,REPT(" ",lookups!$N$2-LEN(VLOOKUP(A1159,SOURCE!B:S,15,0))),"")&amp;
TEXT(A1159,"???0")&amp;IF(VLOOKUP(A1159,SOURCE!B:S,16,0)="","","   "&amp;VLOOKUP(A1159,SOURCE!B:S,16,0)
))))
)</f>
        <v>#define ITM_SUB_t                   1135</v>
      </c>
    </row>
    <row r="1160" spans="1:4">
      <c r="A1160">
        <f t="shared" si="20"/>
        <v>1136</v>
      </c>
      <c r="B1160" t="str">
        <f>VLOOKUP(A1160,SOURCE!B:S,15,0)</f>
        <v>ITM_SUB_u</v>
      </c>
      <c r="C1160">
        <f>IF(
ISNUMBER(INDEX(SOURCE!B:B,MATCH(A1160,SOURCE!B:B,0)+1)),
  VALUE(INDEX(SOURCE!B:B,MATCH(A1160,SOURCE!B:B,0)+1)),
  "")</f>
        <v>1137</v>
      </c>
      <c r="D1160" s="5" t="str">
        <f>IF(A1160&lt;&gt;INT(A1160),B1160,
IF(A1160&lt;0,VLOOKUP(A1160,lookups!A$1:B$25,2,0),
IF(ISNA(B1160),"",
IF(OR(ISBLANK(A1160),ISNA(B1160),B1160=0),
"",
"#define "&amp;
VLOOKUP(A1160,SOURCE!B:S,15,0)&amp;IF(lookups!$N$2-LEN(VLOOKUP(A1160,SOURCE!B:S,15,0))&gt;=0,REPT(" ",lookups!$N$2-LEN(VLOOKUP(A1160,SOURCE!B:S,15,0))),"")&amp;
TEXT(A1160,"???0")&amp;IF(VLOOKUP(A1160,SOURCE!B:S,16,0)="","","   "&amp;VLOOKUP(A1160,SOURCE!B:S,16,0)
))))
)</f>
        <v>#define ITM_SUB_u                   1136</v>
      </c>
    </row>
    <row r="1161" spans="1:4">
      <c r="A1161">
        <f t="shared" ref="A1161:A1224" si="21">C1160</f>
        <v>1137</v>
      </c>
      <c r="B1161" t="str">
        <f>VLOOKUP(A1161,SOURCE!B:S,15,0)</f>
        <v>ITM_SUB_v</v>
      </c>
      <c r="C1161">
        <f>IF(
ISNUMBER(INDEX(SOURCE!B:B,MATCH(A1161,SOURCE!B:B,0)+1)),
  VALUE(INDEX(SOURCE!B:B,MATCH(A1161,SOURCE!B:B,0)+1)),
  "")</f>
        <v>1138</v>
      </c>
      <c r="D1161" s="5" t="str">
        <f>IF(A1161&lt;&gt;INT(A1161),B1161,
IF(A1161&lt;0,VLOOKUP(A1161,lookups!A$1:B$25,2,0),
IF(ISNA(B1161),"",
IF(OR(ISBLANK(A1161),ISNA(B1161),B1161=0),
"",
"#define "&amp;
VLOOKUP(A1161,SOURCE!B:S,15,0)&amp;IF(lookups!$N$2-LEN(VLOOKUP(A1161,SOURCE!B:S,15,0))&gt;=0,REPT(" ",lookups!$N$2-LEN(VLOOKUP(A1161,SOURCE!B:S,15,0))),"")&amp;
TEXT(A1161,"???0")&amp;IF(VLOOKUP(A1161,SOURCE!B:S,16,0)="","","   "&amp;VLOOKUP(A1161,SOURCE!B:S,16,0)
))))
)</f>
        <v>#define ITM_SUB_v                   1137</v>
      </c>
    </row>
    <row r="1162" spans="1:4">
      <c r="A1162">
        <f t="shared" si="21"/>
        <v>1138</v>
      </c>
      <c r="B1162" t="str">
        <f>VLOOKUP(A1162,SOURCE!B:S,15,0)</f>
        <v>ITM_SUB_w</v>
      </c>
      <c r="C1162">
        <f>IF(
ISNUMBER(INDEX(SOURCE!B:B,MATCH(A1162,SOURCE!B:B,0)+1)),
  VALUE(INDEX(SOURCE!B:B,MATCH(A1162,SOURCE!B:B,0)+1)),
  "")</f>
        <v>1139</v>
      </c>
      <c r="D1162" s="5" t="str">
        <f>IF(A1162&lt;&gt;INT(A1162),B1162,
IF(A1162&lt;0,VLOOKUP(A1162,lookups!A$1:B$25,2,0),
IF(ISNA(B1162),"",
IF(OR(ISBLANK(A1162),ISNA(B1162),B1162=0),
"",
"#define "&amp;
VLOOKUP(A1162,SOURCE!B:S,15,0)&amp;IF(lookups!$N$2-LEN(VLOOKUP(A1162,SOURCE!B:S,15,0))&gt;=0,REPT(" ",lookups!$N$2-LEN(VLOOKUP(A1162,SOURCE!B:S,15,0))),"")&amp;
TEXT(A1162,"???0")&amp;IF(VLOOKUP(A1162,SOURCE!B:S,16,0)="","","   "&amp;VLOOKUP(A1162,SOURCE!B:S,16,0)
))))
)</f>
        <v>#define ITM_SUB_w                   1138</v>
      </c>
    </row>
    <row r="1163" spans="1:4">
      <c r="A1163">
        <f t="shared" si="21"/>
        <v>1139</v>
      </c>
      <c r="B1163" t="str">
        <f>VLOOKUP(A1163,SOURCE!B:S,15,0)</f>
        <v>ITM_SUB_x</v>
      </c>
      <c r="C1163">
        <f>IF(
ISNUMBER(INDEX(SOURCE!B:B,MATCH(A1163,SOURCE!B:B,0)+1)),
  VALUE(INDEX(SOURCE!B:B,MATCH(A1163,SOURCE!B:B,0)+1)),
  "")</f>
        <v>1140</v>
      </c>
      <c r="D1163" s="5" t="str">
        <f>IF(A1163&lt;&gt;INT(A1163),B1163,
IF(A1163&lt;0,VLOOKUP(A1163,lookups!A$1:B$25,2,0),
IF(ISNA(B1163),"",
IF(OR(ISBLANK(A1163),ISNA(B1163),B1163=0),
"",
"#define "&amp;
VLOOKUP(A1163,SOURCE!B:S,15,0)&amp;IF(lookups!$N$2-LEN(VLOOKUP(A1163,SOURCE!B:S,15,0))&gt;=0,REPT(" ",lookups!$N$2-LEN(VLOOKUP(A1163,SOURCE!B:S,15,0))),"")&amp;
TEXT(A1163,"???0")&amp;IF(VLOOKUP(A1163,SOURCE!B:S,16,0)="","","   "&amp;VLOOKUP(A1163,SOURCE!B:S,16,0)
))))
)</f>
        <v>#define ITM_SUB_x                   1139</v>
      </c>
    </row>
    <row r="1164" spans="1:4">
      <c r="A1164">
        <f t="shared" si="21"/>
        <v>1140</v>
      </c>
      <c r="B1164" t="str">
        <f>VLOOKUP(A1164,SOURCE!B:S,15,0)</f>
        <v>ITM_SUB_y</v>
      </c>
      <c r="C1164">
        <f>IF(
ISNUMBER(INDEX(SOURCE!B:B,MATCH(A1164,SOURCE!B:B,0)+1)),
  VALUE(INDEX(SOURCE!B:B,MATCH(A1164,SOURCE!B:B,0)+1)),
  "")</f>
        <v>1141</v>
      </c>
      <c r="D1164" s="5" t="str">
        <f>IF(A1164&lt;&gt;INT(A1164),B1164,
IF(A1164&lt;0,VLOOKUP(A1164,lookups!A$1:B$25,2,0),
IF(ISNA(B1164),"",
IF(OR(ISBLANK(A1164),ISNA(B1164),B1164=0),
"",
"#define "&amp;
VLOOKUP(A1164,SOURCE!B:S,15,0)&amp;IF(lookups!$N$2-LEN(VLOOKUP(A1164,SOURCE!B:S,15,0))&gt;=0,REPT(" ",lookups!$N$2-LEN(VLOOKUP(A1164,SOURCE!B:S,15,0))),"")&amp;
TEXT(A1164,"???0")&amp;IF(VLOOKUP(A1164,SOURCE!B:S,16,0)="","","   "&amp;VLOOKUP(A1164,SOURCE!B:S,16,0)
))))
)</f>
        <v>#define ITM_SUB_y                   1140</v>
      </c>
    </row>
    <row r="1165" spans="1:4">
      <c r="A1165">
        <f t="shared" si="21"/>
        <v>1141</v>
      </c>
      <c r="B1165" t="str">
        <f>VLOOKUP(A1165,SOURCE!B:S,15,0)</f>
        <v>ITM_SUB_z</v>
      </c>
      <c r="C1165">
        <f>IF(
ISNUMBER(INDEX(SOURCE!B:B,MATCH(A1165,SOURCE!B:B,0)+1)),
  VALUE(INDEX(SOURCE!B:B,MATCH(A1165,SOURCE!B:B,0)+1)),
  "")</f>
        <v>1142</v>
      </c>
      <c r="D1165" s="5" t="str">
        <f>IF(A1165&lt;&gt;INT(A1165),B1165,
IF(A1165&lt;0,VLOOKUP(A1165,lookups!A$1:B$25,2,0),
IF(ISNA(B1165),"",
IF(OR(ISBLANK(A1165),ISNA(B1165),B1165=0),
"",
"#define "&amp;
VLOOKUP(A1165,SOURCE!B:S,15,0)&amp;IF(lookups!$N$2-LEN(VLOOKUP(A1165,SOURCE!B:S,15,0))&gt;=0,REPT(" ",lookups!$N$2-LEN(VLOOKUP(A1165,SOURCE!B:S,15,0))),"")&amp;
TEXT(A1165,"???0")&amp;IF(VLOOKUP(A1165,SOURCE!B:S,16,0)="","","   "&amp;VLOOKUP(A1165,SOURCE!B:S,16,0)
))))
)</f>
        <v>#define ITM_SUB_z                   1141</v>
      </c>
    </row>
    <row r="1166" spans="1:4">
      <c r="A1166">
        <f t="shared" si="21"/>
        <v>1142</v>
      </c>
      <c r="B1166" t="str">
        <f>VLOOKUP(A1166,SOURCE!B:S,15,0)</f>
        <v>ITM_SUB_pi</v>
      </c>
      <c r="C1166">
        <f>IF(
ISNUMBER(INDEX(SOURCE!B:B,MATCH(A1166,SOURCE!B:B,0)+1)),
  VALUE(INDEX(SOURCE!B:B,MATCH(A1166,SOURCE!B:B,0)+1)),
  "")</f>
        <v>1143</v>
      </c>
      <c r="D1166" s="5" t="str">
        <f>IF(A1166&lt;&gt;INT(A1166),B1166,
IF(A1166&lt;0,VLOOKUP(A1166,lookups!A$1:B$25,2,0),
IF(ISNA(B1166),"",
IF(OR(ISBLANK(A1166),ISNA(B1166),B1166=0),
"",
"#define "&amp;
VLOOKUP(A1166,SOURCE!B:S,15,0)&amp;IF(lookups!$N$2-LEN(VLOOKUP(A1166,SOURCE!B:S,15,0))&gt;=0,REPT(" ",lookups!$N$2-LEN(VLOOKUP(A1166,SOURCE!B:S,15,0))),"")&amp;
TEXT(A1166,"???0")&amp;IF(VLOOKUP(A1166,SOURCE!B:S,16,0)="","","   "&amp;VLOOKUP(A1166,SOURCE!B:S,16,0)
))))
)</f>
        <v>#define ITM_SUB_pi                  1142</v>
      </c>
    </row>
    <row r="1167" spans="1:4">
      <c r="A1167">
        <f t="shared" si="21"/>
        <v>1143</v>
      </c>
      <c r="B1167" t="str">
        <f>VLOOKUP(A1167,SOURCE!B:S,15,0)</f>
        <v>ITM_SUP_pi</v>
      </c>
      <c r="C1167">
        <f>IF(
ISNUMBER(INDEX(SOURCE!B:B,MATCH(A1167,SOURCE!B:B,0)+1)),
  VALUE(INDEX(SOURCE!B:B,MATCH(A1167,SOURCE!B:B,0)+1)),
  "")</f>
        <v>1144</v>
      </c>
      <c r="D1167" s="5" t="str">
        <f>IF(A1167&lt;&gt;INT(A1167),B1167,
IF(A1167&lt;0,VLOOKUP(A1167,lookups!A$1:B$25,2,0),
IF(ISNA(B1167),"",
IF(OR(ISBLANK(A1167),ISNA(B1167),B1167=0),
"",
"#define "&amp;
VLOOKUP(A1167,SOURCE!B:S,15,0)&amp;IF(lookups!$N$2-LEN(VLOOKUP(A1167,SOURCE!B:S,15,0))&gt;=0,REPT(" ",lookups!$N$2-LEN(VLOOKUP(A1167,SOURCE!B:S,15,0))),"")&amp;
TEXT(A1167,"???0")&amp;IF(VLOOKUP(A1167,SOURCE!B:S,16,0)="","","   "&amp;VLOOKUP(A1167,SOURCE!B:S,16,0)
))))
)</f>
        <v>#define ITM_SUP_pi                  1143</v>
      </c>
    </row>
    <row r="1168" spans="1:4">
      <c r="A1168">
        <f t="shared" si="21"/>
        <v>1144</v>
      </c>
      <c r="B1168" t="str">
        <f>VLOOKUP(A1168,SOURCE!B:S,15,0)</f>
        <v>ITM_LEFT_DARROW</v>
      </c>
      <c r="C1168">
        <f>IF(
ISNUMBER(INDEX(SOURCE!B:B,MATCH(A1168,SOURCE!B:B,0)+1)),
  VALUE(INDEX(SOURCE!B:B,MATCH(A1168,SOURCE!B:B,0)+1)),
  "")</f>
        <v>1145</v>
      </c>
      <c r="D1168" s="5" t="str">
        <f>IF(A1168&lt;&gt;INT(A1168),B1168,
IF(A1168&lt;0,VLOOKUP(A1168,lookups!A$1:B$25,2,0),
IF(ISNA(B1168),"",
IF(OR(ISBLANK(A1168),ISNA(B1168),B1168=0),
"",
"#define "&amp;
VLOOKUP(A1168,SOURCE!B:S,15,0)&amp;IF(lookups!$N$2-LEN(VLOOKUP(A1168,SOURCE!B:S,15,0))&gt;=0,REPT(" ",lookups!$N$2-LEN(VLOOKUP(A1168,SOURCE!B:S,15,0))),"")&amp;
TEXT(A1168,"???0")&amp;IF(VLOOKUP(A1168,SOURCE!B:S,16,0)="","","   "&amp;VLOOKUP(A1168,SOURCE!B:S,16,0)
))))
)</f>
        <v>#define ITM_LEFT_DARROW             1144</v>
      </c>
    </row>
    <row r="1169" spans="1:4">
      <c r="A1169">
        <f t="shared" si="21"/>
        <v>1145</v>
      </c>
      <c r="B1169" t="str">
        <f>VLOOKUP(A1169,SOURCE!B:S,15,0)</f>
        <v>ITM_UP_DARROW</v>
      </c>
      <c r="C1169">
        <f>IF(
ISNUMBER(INDEX(SOURCE!B:B,MATCH(A1169,SOURCE!B:B,0)+1)),
  VALUE(INDEX(SOURCE!B:B,MATCH(A1169,SOURCE!B:B,0)+1)),
  "")</f>
        <v>1146</v>
      </c>
      <c r="D1169" s="5" t="str">
        <f>IF(A1169&lt;&gt;INT(A1169),B1169,
IF(A1169&lt;0,VLOOKUP(A1169,lookups!A$1:B$25,2,0),
IF(ISNA(B1169),"",
IF(OR(ISBLANK(A1169),ISNA(B1169),B1169=0),
"",
"#define "&amp;
VLOOKUP(A1169,SOURCE!B:S,15,0)&amp;IF(lookups!$N$2-LEN(VLOOKUP(A1169,SOURCE!B:S,15,0))&gt;=0,REPT(" ",lookups!$N$2-LEN(VLOOKUP(A1169,SOURCE!B:S,15,0))),"")&amp;
TEXT(A1169,"???0")&amp;IF(VLOOKUP(A1169,SOURCE!B:S,16,0)="","","   "&amp;VLOOKUP(A1169,SOURCE!B:S,16,0)
))))
)</f>
        <v>#define ITM_UP_DARROW               1145</v>
      </c>
    </row>
    <row r="1170" spans="1:4">
      <c r="A1170">
        <f t="shared" si="21"/>
        <v>1146</v>
      </c>
      <c r="B1170" t="str">
        <f>VLOOKUP(A1170,SOURCE!B:S,15,0)</f>
        <v>ITM_RIGHT_DARROW</v>
      </c>
      <c r="C1170">
        <f>IF(
ISNUMBER(INDEX(SOURCE!B:B,MATCH(A1170,SOURCE!B:B,0)+1)),
  VALUE(INDEX(SOURCE!B:B,MATCH(A1170,SOURCE!B:B,0)+1)),
  "")</f>
        <v>1147</v>
      </c>
      <c r="D1170" s="5" t="str">
        <f>IF(A1170&lt;&gt;INT(A1170),B1170,
IF(A1170&lt;0,VLOOKUP(A1170,lookups!A$1:B$25,2,0),
IF(ISNA(B1170),"",
IF(OR(ISBLANK(A1170),ISNA(B1170),B1170=0),
"",
"#define "&amp;
VLOOKUP(A1170,SOURCE!B:S,15,0)&amp;IF(lookups!$N$2-LEN(VLOOKUP(A1170,SOURCE!B:S,15,0))&gt;=0,REPT(" ",lookups!$N$2-LEN(VLOOKUP(A1170,SOURCE!B:S,15,0))),"")&amp;
TEXT(A1170,"???0")&amp;IF(VLOOKUP(A1170,SOURCE!B:S,16,0)="","","   "&amp;VLOOKUP(A1170,SOURCE!B:S,16,0)
))))
)</f>
        <v>#define ITM_RIGHT_DARROW            1146</v>
      </c>
    </row>
    <row r="1171" spans="1:4">
      <c r="A1171">
        <f t="shared" si="21"/>
        <v>1147</v>
      </c>
      <c r="B1171" t="str">
        <f>VLOOKUP(A1171,SOURCE!B:S,15,0)</f>
        <v>ITM_DOWN_DARROW</v>
      </c>
      <c r="C1171">
        <f>IF(
ISNUMBER(INDEX(SOURCE!B:B,MATCH(A1171,SOURCE!B:B,0)+1)),
  VALUE(INDEX(SOURCE!B:B,MATCH(A1171,SOURCE!B:B,0)+1)),
  "")</f>
        <v>1148</v>
      </c>
      <c r="D1171" s="5" t="str">
        <f>IF(A1171&lt;&gt;INT(A1171),B1171,
IF(A1171&lt;0,VLOOKUP(A1171,lookups!A$1:B$25,2,0),
IF(ISNA(B1171),"",
IF(OR(ISBLANK(A1171),ISNA(B1171),B1171=0),
"",
"#define "&amp;
VLOOKUP(A1171,SOURCE!B:S,15,0)&amp;IF(lookups!$N$2-LEN(VLOOKUP(A1171,SOURCE!B:S,15,0))&gt;=0,REPT(" ",lookups!$N$2-LEN(VLOOKUP(A1171,SOURCE!B:S,15,0))),"")&amp;
TEXT(A1171,"???0")&amp;IF(VLOOKUP(A1171,SOURCE!B:S,16,0)="","","   "&amp;VLOOKUP(A1171,SOURCE!B:S,16,0)
))))
)</f>
        <v>#define ITM_DOWN_DARROW             1147</v>
      </c>
    </row>
    <row r="1172" spans="1:4">
      <c r="A1172">
        <f t="shared" si="21"/>
        <v>1148</v>
      </c>
      <c r="B1172" t="str">
        <f>VLOOKUP(A1172,SOURCE!B:S,15,0)</f>
        <v>ITM_ALTERN_CURRENT</v>
      </c>
      <c r="C1172">
        <f>IF(
ISNUMBER(INDEX(SOURCE!B:B,MATCH(A1172,SOURCE!B:B,0)+1)),
  VALUE(INDEX(SOURCE!B:B,MATCH(A1172,SOURCE!B:B,0)+1)),
  "")</f>
        <v>1149</v>
      </c>
      <c r="D1172" s="5" t="str">
        <f>IF(A1172&lt;&gt;INT(A1172),B1172,
IF(A1172&lt;0,VLOOKUP(A1172,lookups!A$1:B$25,2,0),
IF(ISNA(B1172),"",
IF(OR(ISBLANK(A1172),ISNA(B1172),B1172=0),
"",
"#define "&amp;
VLOOKUP(A1172,SOURCE!B:S,15,0)&amp;IF(lookups!$N$2-LEN(VLOOKUP(A1172,SOURCE!B:S,15,0))&gt;=0,REPT(" ",lookups!$N$2-LEN(VLOOKUP(A1172,SOURCE!B:S,15,0))),"")&amp;
TEXT(A1172,"???0")&amp;IF(VLOOKUP(A1172,SOURCE!B:S,16,0)="","","   "&amp;VLOOKUP(A1172,SOURCE!B:S,16,0)
))))
)</f>
        <v>#define ITM_ALTERN_CURRENT          1148</v>
      </c>
    </row>
    <row r="1173" spans="1:4">
      <c r="A1173">
        <f t="shared" si="21"/>
        <v>1149</v>
      </c>
      <c r="B1173" t="str">
        <f>VLOOKUP(A1173,SOURCE!B:S,15,0)</f>
        <v>ITM_ANGLE</v>
      </c>
      <c r="C1173">
        <f>IF(
ISNUMBER(INDEX(SOURCE!B:B,MATCH(A1173,SOURCE!B:B,0)+1)),
  VALUE(INDEX(SOURCE!B:B,MATCH(A1173,SOURCE!B:B,0)+1)),
  "")</f>
        <v>1150</v>
      </c>
      <c r="D1173" s="5" t="str">
        <f>IF(A1173&lt;&gt;INT(A1173),B1173,
IF(A1173&lt;0,VLOOKUP(A1173,lookups!A$1:B$25,2,0),
IF(ISNA(B1173),"",
IF(OR(ISBLANK(A1173),ISNA(B1173),B1173=0),
"",
"#define "&amp;
VLOOKUP(A1173,SOURCE!B:S,15,0)&amp;IF(lookups!$N$2-LEN(VLOOKUP(A1173,SOURCE!B:S,15,0))&gt;=0,REPT(" ",lookups!$N$2-LEN(VLOOKUP(A1173,SOURCE!B:S,15,0))),"")&amp;
TEXT(A1173,"???0")&amp;IF(VLOOKUP(A1173,SOURCE!B:S,16,0)="","","   "&amp;VLOOKUP(A1173,SOURCE!B:S,16,0)
))))
)</f>
        <v>#define ITM_ANGLE                   1149</v>
      </c>
    </row>
    <row r="1174" spans="1:4">
      <c r="A1174">
        <f t="shared" si="21"/>
        <v>1150</v>
      </c>
      <c r="B1174" t="str">
        <f>VLOOKUP(A1174,SOURCE!B:S,15,0)</f>
        <v>ITM_SUP_1_SUB_B</v>
      </c>
      <c r="C1174">
        <f>IF(
ISNUMBER(INDEX(SOURCE!B:B,MATCH(A1174,SOURCE!B:B,0)+1)),
  VALUE(INDEX(SOURCE!B:B,MATCH(A1174,SOURCE!B:B,0)+1)),
  "")</f>
        <v>1151</v>
      </c>
      <c r="D1174" s="5" t="str">
        <f>IF(A1174&lt;&gt;INT(A1174),B1174,
IF(A1174&lt;0,VLOOKUP(A1174,lookups!A$1:B$25,2,0),
IF(ISNA(B1174),"",
IF(OR(ISBLANK(A1174),ISNA(B1174),B1174=0),
"",
"#define "&amp;
VLOOKUP(A1174,SOURCE!B:S,15,0)&amp;IF(lookups!$N$2-LEN(VLOOKUP(A1174,SOURCE!B:S,15,0))&gt;=0,REPT(" ",lookups!$N$2-LEN(VLOOKUP(A1174,SOURCE!B:S,15,0))),"")&amp;
TEXT(A1174,"???0")&amp;IF(VLOOKUP(A1174,SOURCE!B:S,16,0)="","","   "&amp;VLOOKUP(A1174,SOURCE!B:S,16,0)
))))
)</f>
        <v>#define ITM_SUP_1_SUB_B             1150</v>
      </c>
    </row>
    <row r="1175" spans="1:4">
      <c r="A1175">
        <f t="shared" si="21"/>
        <v>1151</v>
      </c>
      <c r="B1175" t="str">
        <f>VLOOKUP(A1175,SOURCE!B:S,15,0)</f>
        <v>ITM_BST_char</v>
      </c>
      <c r="C1175">
        <f>IF(
ISNUMBER(INDEX(SOURCE!B:B,MATCH(A1175,SOURCE!B:B,0)+1)),
  VALUE(INDEX(SOURCE!B:B,MATCH(A1175,SOURCE!B:B,0)+1)),
  "")</f>
        <v>1152</v>
      </c>
      <c r="D1175" s="5" t="str">
        <f>IF(A1175&lt;&gt;INT(A1175),B1175,
IF(A1175&lt;0,VLOOKUP(A1175,lookups!A$1:B$25,2,0),
IF(ISNA(B1175),"",
IF(OR(ISBLANK(A1175),ISNA(B1175),B1175=0),
"",
"#define "&amp;
VLOOKUP(A1175,SOURCE!B:S,15,0)&amp;IF(lookups!$N$2-LEN(VLOOKUP(A1175,SOURCE!B:S,15,0))&gt;=0,REPT(" ",lookups!$N$2-LEN(VLOOKUP(A1175,SOURCE!B:S,15,0))),"")&amp;
TEXT(A1175,"???0")&amp;IF(VLOOKUP(A1175,SOURCE!B:S,16,0)="","","   "&amp;VLOOKUP(A1175,SOURCE!B:S,16,0)
))))
)</f>
        <v>#define ITM_BST_char                1151</v>
      </c>
    </row>
    <row r="1176" spans="1:4">
      <c r="A1176">
        <f t="shared" si="21"/>
        <v>1152</v>
      </c>
      <c r="B1176" t="str">
        <f>VLOOKUP(A1176,SOURCE!B:S,15,0)</f>
        <v>ITM_CYCLIC</v>
      </c>
      <c r="C1176">
        <f>IF(
ISNUMBER(INDEX(SOURCE!B:B,MATCH(A1176,SOURCE!B:B,0)+1)),
  VALUE(INDEX(SOURCE!B:B,MATCH(A1176,SOURCE!B:B,0)+1)),
  "")</f>
        <v>1153</v>
      </c>
      <c r="D1176" s="5" t="str">
        <f>IF(A1176&lt;&gt;INT(A1176),B1176,
IF(A1176&lt;0,VLOOKUP(A1176,lookups!A$1:B$25,2,0),
IF(ISNA(B1176),"",
IF(OR(ISBLANK(A1176),ISNA(B1176),B1176=0),
"",
"#define "&amp;
VLOOKUP(A1176,SOURCE!B:S,15,0)&amp;IF(lookups!$N$2-LEN(VLOOKUP(A1176,SOURCE!B:S,15,0))&gt;=0,REPT(" ",lookups!$N$2-LEN(VLOOKUP(A1176,SOURCE!B:S,15,0))),"")&amp;
TEXT(A1176,"???0")&amp;IF(VLOOKUP(A1176,SOURCE!B:S,16,0)="","","   "&amp;VLOOKUP(A1176,SOURCE!B:S,16,0)
))))
)</f>
        <v>#define ITM_CYCLIC                  1152</v>
      </c>
    </row>
    <row r="1177" spans="1:4">
      <c r="A1177">
        <f t="shared" si="21"/>
        <v>1153</v>
      </c>
      <c r="B1177" t="str">
        <f>VLOOKUP(A1177,SOURCE!B:S,15,0)</f>
        <v>ITM_DIRECT_CURRENT</v>
      </c>
      <c r="C1177">
        <f>IF(
ISNUMBER(INDEX(SOURCE!B:B,MATCH(A1177,SOURCE!B:B,0)+1)),
  VALUE(INDEX(SOURCE!B:B,MATCH(A1177,SOURCE!B:B,0)+1)),
  "")</f>
        <v>1154</v>
      </c>
      <c r="D1177" s="5" t="str">
        <f>IF(A1177&lt;&gt;INT(A1177),B1177,
IF(A1177&lt;0,VLOOKUP(A1177,lookups!A$1:B$25,2,0),
IF(ISNA(B1177),"",
IF(OR(ISBLANK(A1177),ISNA(B1177),B1177=0),
"",
"#define "&amp;
VLOOKUP(A1177,SOURCE!B:S,15,0)&amp;IF(lookups!$N$2-LEN(VLOOKUP(A1177,SOURCE!B:S,15,0))&gt;=0,REPT(" ",lookups!$N$2-LEN(VLOOKUP(A1177,SOURCE!B:S,15,0))),"")&amp;
TEXT(A1177,"???0")&amp;IF(VLOOKUP(A1177,SOURCE!B:S,16,0)="","","   "&amp;VLOOKUP(A1177,SOURCE!B:S,16,0)
))))
)</f>
        <v>#define ITM_DIRECT_CURRENT          1153</v>
      </c>
    </row>
    <row r="1178" spans="1:4">
      <c r="A1178">
        <f t="shared" si="21"/>
        <v>1154</v>
      </c>
      <c r="B1178" t="str">
        <f>VLOOKUP(A1178,SOURCE!B:S,15,0)</f>
        <v>ITM_DOWN_DASHARROW</v>
      </c>
      <c r="C1178">
        <f>IF(
ISNUMBER(INDEX(SOURCE!B:B,MATCH(A1178,SOURCE!B:B,0)+1)),
  VALUE(INDEX(SOURCE!B:B,MATCH(A1178,SOURCE!B:B,0)+1)),
  "")</f>
        <v>1155</v>
      </c>
      <c r="D1178" s="5" t="str">
        <f>IF(A1178&lt;&gt;INT(A1178),B1178,
IF(A1178&lt;0,VLOOKUP(A1178,lookups!A$1:B$25,2,0),
IF(ISNA(B1178),"",
IF(OR(ISBLANK(A1178),ISNA(B1178),B1178=0),
"",
"#define "&amp;
VLOOKUP(A1178,SOURCE!B:S,15,0)&amp;IF(lookups!$N$2-LEN(VLOOKUP(A1178,SOURCE!B:S,15,0))&gt;=0,REPT(" ",lookups!$N$2-LEN(VLOOKUP(A1178,SOURCE!B:S,15,0))),"")&amp;
TEXT(A1178,"???0")&amp;IF(VLOOKUP(A1178,SOURCE!B:S,16,0)="","","   "&amp;VLOOKUP(A1178,SOURCE!B:S,16,0)
))))
)</f>
        <v>#define ITM_DOWN_DASHARROW          1154</v>
      </c>
    </row>
    <row r="1179" spans="1:4">
      <c r="A1179">
        <f t="shared" si="21"/>
        <v>1155</v>
      </c>
      <c r="B1179" t="str">
        <f>VLOOKUP(A1179,SOURCE!B:S,15,0)</f>
        <v>ITM_EulerE</v>
      </c>
      <c r="C1179">
        <f>IF(
ISNUMBER(INDEX(SOURCE!B:B,MATCH(A1179,SOURCE!B:B,0)+1)),
  VALUE(INDEX(SOURCE!B:B,MATCH(A1179,SOURCE!B:B,0)+1)),
  "")</f>
        <v>1156</v>
      </c>
      <c r="D1179" s="5" t="str">
        <f>IF(A1179&lt;&gt;INT(A1179),B1179,
IF(A1179&lt;0,VLOOKUP(A1179,lookups!A$1:B$25,2,0),
IF(ISNA(B1179),"",
IF(OR(ISBLANK(A1179),ISNA(B1179),B1179=0),
"",
"#define "&amp;
VLOOKUP(A1179,SOURCE!B:S,15,0)&amp;IF(lookups!$N$2-LEN(VLOOKUP(A1179,SOURCE!B:S,15,0))&gt;=0,REPT(" ",lookups!$N$2-LEN(VLOOKUP(A1179,SOURCE!B:S,15,0))),"")&amp;
TEXT(A1179,"???0")&amp;IF(VLOOKUP(A1179,SOURCE!B:S,16,0)="","","   "&amp;VLOOKUP(A1179,SOURCE!B:S,16,0)
))))
)</f>
        <v>#define ITM_EulerE                  1155</v>
      </c>
    </row>
    <row r="1180" spans="1:4">
      <c r="A1180">
        <f t="shared" si="21"/>
        <v>1156</v>
      </c>
      <c r="B1180" t="str">
        <f>VLOOKUP(A1180,SOURCE!B:S,15,0)</f>
        <v>ITM_INTEGER_Z</v>
      </c>
      <c r="C1180">
        <f>IF(
ISNUMBER(INDEX(SOURCE!B:B,MATCH(A1180,SOURCE!B:B,0)+1)),
  VALUE(INDEX(SOURCE!B:B,MATCH(A1180,SOURCE!B:B,0)+1)),
  "")</f>
        <v>1157</v>
      </c>
      <c r="D1180" s="5" t="str">
        <f>IF(A1180&lt;&gt;INT(A1180),B1180,
IF(A1180&lt;0,VLOOKUP(A1180,lookups!A$1:B$25,2,0),
IF(ISNA(B1180),"",
IF(OR(ISBLANK(A1180),ISNA(B1180),B1180=0),
"",
"#define "&amp;
VLOOKUP(A1180,SOURCE!B:S,15,0)&amp;IF(lookups!$N$2-LEN(VLOOKUP(A1180,SOURCE!B:S,15,0))&gt;=0,REPT(" ",lookups!$N$2-LEN(VLOOKUP(A1180,SOURCE!B:S,15,0))),"")&amp;
TEXT(A1180,"???0")&amp;IF(VLOOKUP(A1180,SOURCE!B:S,16,0)="","","   "&amp;VLOOKUP(A1180,SOURCE!B:S,16,0)
))))
)</f>
        <v>#define ITM_INTEGER_Z               1156</v>
      </c>
    </row>
    <row r="1181" spans="1:4">
      <c r="A1181">
        <f t="shared" si="21"/>
        <v>1157</v>
      </c>
      <c r="B1181" t="str">
        <f>VLOOKUP(A1181,SOURCE!B:S,15,0)</f>
        <v>ITM_LEFT_DASHARROW</v>
      </c>
      <c r="C1181">
        <f>IF(
ISNUMBER(INDEX(SOURCE!B:B,MATCH(A1181,SOURCE!B:B,0)+1)),
  VALUE(INDEX(SOURCE!B:B,MATCH(A1181,SOURCE!B:B,0)+1)),
  "")</f>
        <v>1158</v>
      </c>
      <c r="D1181" s="5" t="str">
        <f>IF(A1181&lt;&gt;INT(A1181),B1181,
IF(A1181&lt;0,VLOOKUP(A1181,lookups!A$1:B$25,2,0),
IF(ISNA(B1181),"",
IF(OR(ISBLANK(A1181),ISNA(B1181),B1181=0),
"",
"#define "&amp;
VLOOKUP(A1181,SOURCE!B:S,15,0)&amp;IF(lookups!$N$2-LEN(VLOOKUP(A1181,SOURCE!B:S,15,0))&gt;=0,REPT(" ",lookups!$N$2-LEN(VLOOKUP(A1181,SOURCE!B:S,15,0))),"")&amp;
TEXT(A1181,"???0")&amp;IF(VLOOKUP(A1181,SOURCE!B:S,16,0)="","","   "&amp;VLOOKUP(A1181,SOURCE!B:S,16,0)
))))
)</f>
        <v>#define ITM_LEFT_DASHARROW          1157</v>
      </c>
    </row>
    <row r="1182" spans="1:4">
      <c r="A1182">
        <f t="shared" si="21"/>
        <v>1158</v>
      </c>
      <c r="B1182" t="str">
        <f>VLOOKUP(A1182,SOURCE!B:S,15,0)</f>
        <v>ITM_NOT_SUBSET_OF</v>
      </c>
      <c r="C1182">
        <f>IF(
ISNUMBER(INDEX(SOURCE!B:B,MATCH(A1182,SOURCE!B:B,0)+1)),
  VALUE(INDEX(SOURCE!B:B,MATCH(A1182,SOURCE!B:B,0)+1)),
  "")</f>
        <v>1159</v>
      </c>
      <c r="D1182" s="5" t="str">
        <f>IF(A1182&lt;&gt;INT(A1182),B1182,
IF(A1182&lt;0,VLOOKUP(A1182,lookups!A$1:B$25,2,0),
IF(ISNA(B1182),"",
IF(OR(ISBLANK(A1182),ISNA(B1182),B1182=0),
"",
"#define "&amp;
VLOOKUP(A1182,SOURCE!B:S,15,0)&amp;IF(lookups!$N$2-LEN(VLOOKUP(A1182,SOURCE!B:S,15,0))&gt;=0,REPT(" ",lookups!$N$2-LEN(VLOOKUP(A1182,SOURCE!B:S,15,0))),"")&amp;
TEXT(A1182,"???0")&amp;IF(VLOOKUP(A1182,SOURCE!B:S,16,0)="","","   "&amp;VLOOKUP(A1182,SOURCE!B:S,16,0)
))))
)</f>
        <v>#define ITM_NOT_SUBSET_OF           1158</v>
      </c>
    </row>
    <row r="1183" spans="1:4">
      <c r="A1183">
        <f t="shared" si="21"/>
        <v>1159</v>
      </c>
      <c r="B1183" t="str">
        <f>VLOOKUP(A1183,SOURCE!B:S,15,0)</f>
        <v>ITM_op_i_char</v>
      </c>
      <c r="C1183">
        <f>IF(
ISNUMBER(INDEX(SOURCE!B:B,MATCH(A1183,SOURCE!B:B,0)+1)),
  VALUE(INDEX(SOURCE!B:B,MATCH(A1183,SOURCE!B:B,0)+1)),
  "")</f>
        <v>1160</v>
      </c>
      <c r="D1183" s="5" t="str">
        <f>IF(A1183&lt;&gt;INT(A1183),B1183,
IF(A1183&lt;0,VLOOKUP(A1183,lookups!A$1:B$25,2,0),
IF(ISNA(B1183),"",
IF(OR(ISBLANK(A1183),ISNA(B1183),B1183=0),
"",
"#define "&amp;
VLOOKUP(A1183,SOURCE!B:S,15,0)&amp;IF(lookups!$N$2-LEN(VLOOKUP(A1183,SOURCE!B:S,15,0))&gt;=0,REPT(" ",lookups!$N$2-LEN(VLOOKUP(A1183,SOURCE!B:S,15,0))),"")&amp;
TEXT(A1183,"???0")&amp;IF(VLOOKUP(A1183,SOURCE!B:S,16,0)="","","   "&amp;VLOOKUP(A1183,SOURCE!B:S,16,0)
))))
)</f>
        <v>#define ITM_op_i_char               1159</v>
      </c>
    </row>
    <row r="1184" spans="1:4">
      <c r="A1184">
        <f t="shared" si="21"/>
        <v>1160</v>
      </c>
      <c r="B1184" t="str">
        <f>VLOOKUP(A1184,SOURCE!B:S,15,0)</f>
        <v>ITM_op_j_char</v>
      </c>
      <c r="C1184">
        <f>IF(
ISNUMBER(INDEX(SOURCE!B:B,MATCH(A1184,SOURCE!B:B,0)+1)),
  VALUE(INDEX(SOURCE!B:B,MATCH(A1184,SOURCE!B:B,0)+1)),
  "")</f>
        <v>1161</v>
      </c>
      <c r="D1184" s="5" t="str">
        <f>IF(A1184&lt;&gt;INT(A1184),B1184,
IF(A1184&lt;0,VLOOKUP(A1184,lookups!A$1:B$25,2,0),
IF(ISNA(B1184),"",
IF(OR(ISBLANK(A1184),ISNA(B1184),B1184=0),
"",
"#define "&amp;
VLOOKUP(A1184,SOURCE!B:S,15,0)&amp;IF(lookups!$N$2-LEN(VLOOKUP(A1184,SOURCE!B:S,15,0))&gt;=0,REPT(" ",lookups!$N$2-LEN(VLOOKUP(A1184,SOURCE!B:S,15,0))),"")&amp;
TEXT(A1184,"???0")&amp;IF(VLOOKUP(A1184,SOURCE!B:S,16,0)="","","   "&amp;VLOOKUP(A1184,SOURCE!B:S,16,0)
))))
)</f>
        <v>#define ITM_op_j_char               1160</v>
      </c>
    </row>
    <row r="1185" spans="1:4">
      <c r="A1185">
        <f t="shared" si="21"/>
        <v>1161</v>
      </c>
      <c r="B1185" t="str">
        <f>VLOOKUP(A1185,SOURCE!B:S,15,0)</f>
        <v>ITM_POLAR_char</v>
      </c>
      <c r="C1185">
        <f>IF(
ISNUMBER(INDEX(SOURCE!B:B,MATCH(A1185,SOURCE!B:B,0)+1)),
  VALUE(INDEX(SOURCE!B:B,MATCH(A1185,SOURCE!B:B,0)+1)),
  "")</f>
        <v>1162</v>
      </c>
      <c r="D1185" s="5" t="str">
        <f>IF(A1185&lt;&gt;INT(A1185),B1185,
IF(A1185&lt;0,VLOOKUP(A1185,lookups!A$1:B$25,2,0),
IF(ISNA(B1185),"",
IF(OR(ISBLANK(A1185),ISNA(B1185),B1185=0),
"",
"#define "&amp;
VLOOKUP(A1185,SOURCE!B:S,15,0)&amp;IF(lookups!$N$2-LEN(VLOOKUP(A1185,SOURCE!B:S,15,0))&gt;=0,REPT(" ",lookups!$N$2-LEN(VLOOKUP(A1185,SOURCE!B:S,15,0))),"")&amp;
TEXT(A1185,"???0")&amp;IF(VLOOKUP(A1185,SOURCE!B:S,16,0)="","","   "&amp;VLOOKUP(A1185,SOURCE!B:S,16,0)
))))
)</f>
        <v>#define ITM_POLAR_char              1161</v>
      </c>
    </row>
    <row r="1186" spans="1:4">
      <c r="A1186">
        <f t="shared" si="21"/>
        <v>1162</v>
      </c>
      <c r="B1186" t="str">
        <f>VLOOKUP(A1186,SOURCE!B:S,15,0)</f>
        <v>ITM_PRODUCT_char</v>
      </c>
      <c r="C1186">
        <f>IF(
ISNUMBER(INDEX(SOURCE!B:B,MATCH(A1186,SOURCE!B:B,0)+1)),
  VALUE(INDEX(SOURCE!B:B,MATCH(A1186,SOURCE!B:B,0)+1)),
  "")</f>
        <v>1163</v>
      </c>
      <c r="D1186" s="5" t="str">
        <f>IF(A1186&lt;&gt;INT(A1186),B1186,
IF(A1186&lt;0,VLOOKUP(A1186,lookups!A$1:B$25,2,0),
IF(ISNA(B1186),"",
IF(OR(ISBLANK(A1186),ISNA(B1186),B1186=0),
"",
"#define "&amp;
VLOOKUP(A1186,SOURCE!B:S,15,0)&amp;IF(lookups!$N$2-LEN(VLOOKUP(A1186,SOURCE!B:S,15,0))&gt;=0,REPT(" ",lookups!$N$2-LEN(VLOOKUP(A1186,SOURCE!B:S,15,0))),"")&amp;
TEXT(A1186,"???0")&amp;IF(VLOOKUP(A1186,SOURCE!B:S,16,0)="","","   "&amp;VLOOKUP(A1186,SOURCE!B:S,16,0)
))))
)</f>
        <v>#define ITM_PRODUCT_char            1162</v>
      </c>
    </row>
    <row r="1187" spans="1:4">
      <c r="A1187">
        <f t="shared" si="21"/>
        <v>1163</v>
      </c>
      <c r="B1187" t="str">
        <f>VLOOKUP(A1187,SOURCE!B:S,15,0)</f>
        <v>ITM_RIGHT_DASHARROW</v>
      </c>
      <c r="C1187">
        <f>IF(
ISNUMBER(INDEX(SOURCE!B:B,MATCH(A1187,SOURCE!B:B,0)+1)),
  VALUE(INDEX(SOURCE!B:B,MATCH(A1187,SOURCE!B:B,0)+1)),
  "")</f>
        <v>1164</v>
      </c>
      <c r="D1187" s="5" t="str">
        <f>IF(A1187&lt;&gt;INT(A1187),B1187,
IF(A1187&lt;0,VLOOKUP(A1187,lookups!A$1:B$25,2,0),
IF(ISNA(B1187),"",
IF(OR(ISBLANK(A1187),ISNA(B1187),B1187=0),
"",
"#define "&amp;
VLOOKUP(A1187,SOURCE!B:S,15,0)&amp;IF(lookups!$N$2-LEN(VLOOKUP(A1187,SOURCE!B:S,15,0))&gt;=0,REPT(" ",lookups!$N$2-LEN(VLOOKUP(A1187,SOURCE!B:S,15,0))),"")&amp;
TEXT(A1187,"???0")&amp;IF(VLOOKUP(A1187,SOURCE!B:S,16,0)="","","   "&amp;VLOOKUP(A1187,SOURCE!B:S,16,0)
))))
)</f>
        <v>#define ITM_RIGHT_DASHARROW         1163</v>
      </c>
    </row>
    <row r="1188" spans="1:4">
      <c r="A1188">
        <f t="shared" si="21"/>
        <v>1164</v>
      </c>
      <c r="B1188" t="str">
        <f>VLOOKUP(A1188,SOURCE!B:S,15,0)</f>
        <v>ITM_RIGHT_DOUBLE_ARROW</v>
      </c>
      <c r="C1188">
        <f>IF(
ISNUMBER(INDEX(SOURCE!B:B,MATCH(A1188,SOURCE!B:B,0)+1)),
  VALUE(INDEX(SOURCE!B:B,MATCH(A1188,SOURCE!B:B,0)+1)),
  "")</f>
        <v>1165</v>
      </c>
      <c r="D1188" s="5" t="str">
        <f>IF(A1188&lt;&gt;INT(A1188),B1188,
IF(A1188&lt;0,VLOOKUP(A1188,lookups!A$1:B$25,2,0),
IF(ISNA(B1188),"",
IF(OR(ISBLANK(A1188),ISNA(B1188),B1188=0),
"",
"#define "&amp;
VLOOKUP(A1188,SOURCE!B:S,15,0)&amp;IF(lookups!$N$2-LEN(VLOOKUP(A1188,SOURCE!B:S,15,0))&gt;=0,REPT(" ",lookups!$N$2-LEN(VLOOKUP(A1188,SOURCE!B:S,15,0))),"")&amp;
TEXT(A1188,"???0")&amp;IF(VLOOKUP(A1188,SOURCE!B:S,16,0)="","","   "&amp;VLOOKUP(A1188,SOURCE!B:S,16,0)
))))
)</f>
        <v>#define ITM_RIGHT_DOUBLE_ARROW      1164</v>
      </c>
    </row>
    <row r="1189" spans="1:4">
      <c r="A1189">
        <f t="shared" si="21"/>
        <v>1165</v>
      </c>
      <c r="B1189" t="str">
        <f>VLOOKUP(A1189,SOURCE!B:S,15,0)</f>
        <v>ITM_RIGHT_TACK</v>
      </c>
      <c r="C1189">
        <f>IF(
ISNUMBER(INDEX(SOURCE!B:B,MATCH(A1189,SOURCE!B:B,0)+1)),
  VALUE(INDEX(SOURCE!B:B,MATCH(A1189,SOURCE!B:B,0)+1)),
  "")</f>
        <v>1166</v>
      </c>
      <c r="D1189" s="5" t="str">
        <f>IF(A1189&lt;&gt;INT(A1189),B1189,
IF(A1189&lt;0,VLOOKUP(A1189,lookups!A$1:B$25,2,0),
IF(ISNA(B1189),"",
IF(OR(ISBLANK(A1189),ISNA(B1189),B1189=0),
"",
"#define "&amp;
VLOOKUP(A1189,SOURCE!B:S,15,0)&amp;IF(lookups!$N$2-LEN(VLOOKUP(A1189,SOURCE!B:S,15,0))&gt;=0,REPT(" ",lookups!$N$2-LEN(VLOOKUP(A1189,SOURCE!B:S,15,0))),"")&amp;
TEXT(A1189,"???0")&amp;IF(VLOOKUP(A1189,SOURCE!B:S,16,0)="","","   "&amp;VLOOKUP(A1189,SOURCE!B:S,16,0)
))))
)</f>
        <v>#define ITM_RIGHT_TACK              1165</v>
      </c>
    </row>
    <row r="1190" spans="1:4">
      <c r="A1190">
        <f t="shared" si="21"/>
        <v>1166</v>
      </c>
      <c r="B1190" t="str">
        <f>VLOOKUP(A1190,SOURCE!B:S,15,0)</f>
        <v>ITM_SST_char</v>
      </c>
      <c r="C1190">
        <f>IF(
ISNUMBER(INDEX(SOURCE!B:B,MATCH(A1190,SOURCE!B:B,0)+1)),
  VALUE(INDEX(SOURCE!B:B,MATCH(A1190,SOURCE!B:B,0)+1)),
  "")</f>
        <v>1167</v>
      </c>
      <c r="D1190" s="5" t="str">
        <f>IF(A1190&lt;&gt;INT(A1190),B1190,
IF(A1190&lt;0,VLOOKUP(A1190,lookups!A$1:B$25,2,0),
IF(ISNA(B1190),"",
IF(OR(ISBLANK(A1190),ISNA(B1190),B1190=0),
"",
"#define "&amp;
VLOOKUP(A1190,SOURCE!B:S,15,0)&amp;IF(lookups!$N$2-LEN(VLOOKUP(A1190,SOURCE!B:S,15,0))&gt;=0,REPT(" ",lookups!$N$2-LEN(VLOOKUP(A1190,SOURCE!B:S,15,0))),"")&amp;
TEXT(A1190,"???0")&amp;IF(VLOOKUP(A1190,SOURCE!B:S,16,0)="","","   "&amp;VLOOKUP(A1190,SOURCE!B:S,16,0)
))))
)</f>
        <v>#define ITM_SST_char                1166</v>
      </c>
    </row>
    <row r="1191" spans="1:4">
      <c r="A1191">
        <f t="shared" si="21"/>
        <v>1167</v>
      </c>
      <c r="B1191" t="str">
        <f>VLOOKUP(A1191,SOURCE!B:S,15,0)</f>
        <v>ITM_SUBSET_OF</v>
      </c>
      <c r="C1191">
        <f>IF(
ISNUMBER(INDEX(SOURCE!B:B,MATCH(A1191,SOURCE!B:B,0)+1)),
  VALUE(INDEX(SOURCE!B:B,MATCH(A1191,SOURCE!B:B,0)+1)),
  "")</f>
        <v>1168</v>
      </c>
      <c r="D1191" s="5" t="str">
        <f>IF(A1191&lt;&gt;INT(A1191),B1191,
IF(A1191&lt;0,VLOOKUP(A1191,lookups!A$1:B$25,2,0),
IF(ISNA(B1191),"",
IF(OR(ISBLANK(A1191),ISNA(B1191),B1191=0),
"",
"#define "&amp;
VLOOKUP(A1191,SOURCE!B:S,15,0)&amp;IF(lookups!$N$2-LEN(VLOOKUP(A1191,SOURCE!B:S,15,0))&gt;=0,REPT(" ",lookups!$N$2-LEN(VLOOKUP(A1191,SOURCE!B:S,15,0))),"")&amp;
TEXT(A1191,"???0")&amp;IF(VLOOKUP(A1191,SOURCE!B:S,16,0)="","","   "&amp;VLOOKUP(A1191,SOURCE!B:S,16,0)
))))
)</f>
        <v>#define ITM_SUBSET_OF               1167</v>
      </c>
    </row>
    <row r="1192" spans="1:4">
      <c r="A1192">
        <f t="shared" si="21"/>
        <v>1168</v>
      </c>
      <c r="B1192" t="str">
        <f>VLOOKUP(A1192,SOURCE!B:S,15,0)</f>
        <v>ITM_SUM_char</v>
      </c>
      <c r="C1192">
        <f>IF(
ISNUMBER(INDEX(SOURCE!B:B,MATCH(A1192,SOURCE!B:B,0)+1)),
  VALUE(INDEX(SOURCE!B:B,MATCH(A1192,SOURCE!B:B,0)+1)),
  "")</f>
        <v>1169</v>
      </c>
      <c r="D1192" s="5" t="str">
        <f>IF(A1192&lt;&gt;INT(A1192),B1192,
IF(A1192&lt;0,VLOOKUP(A1192,lookups!A$1:B$25,2,0),
IF(ISNA(B1192),"",
IF(OR(ISBLANK(A1192),ISNA(B1192),B1192=0),
"",
"#define "&amp;
VLOOKUP(A1192,SOURCE!B:S,15,0)&amp;IF(lookups!$N$2-LEN(VLOOKUP(A1192,SOURCE!B:S,15,0))&gt;=0,REPT(" ",lookups!$N$2-LEN(VLOOKUP(A1192,SOURCE!B:S,15,0))),"")&amp;
TEXT(A1192,"???0")&amp;IF(VLOOKUP(A1192,SOURCE!B:S,16,0)="","","   "&amp;VLOOKUP(A1192,SOURCE!B:S,16,0)
))))
)</f>
        <v>#define ITM_SUM_char                1168</v>
      </c>
    </row>
    <row r="1193" spans="1:4">
      <c r="A1193">
        <f t="shared" si="21"/>
        <v>1169</v>
      </c>
      <c r="B1193" t="str">
        <f>VLOOKUP(A1193,SOURCE!B:S,15,0)</f>
        <v>ITM_UP_DASHARROW</v>
      </c>
      <c r="C1193">
        <f>IF(
ISNUMBER(INDEX(SOURCE!B:B,MATCH(A1193,SOURCE!B:B,0)+1)),
  VALUE(INDEX(SOURCE!B:B,MATCH(A1193,SOURCE!B:B,0)+1)),
  "")</f>
        <v>1170</v>
      </c>
      <c r="D1193" s="5" t="str">
        <f>IF(A1193&lt;&gt;INT(A1193),B1193,
IF(A1193&lt;0,VLOOKUP(A1193,lookups!A$1:B$25,2,0),
IF(ISNA(B1193),"",
IF(OR(ISBLANK(A1193),ISNA(B1193),B1193=0),
"",
"#define "&amp;
VLOOKUP(A1193,SOURCE!B:S,15,0)&amp;IF(lookups!$N$2-LEN(VLOOKUP(A1193,SOURCE!B:S,15,0))&gt;=0,REPT(" ",lookups!$N$2-LEN(VLOOKUP(A1193,SOURCE!B:S,15,0))),"")&amp;
TEXT(A1193,"???0")&amp;IF(VLOOKUP(A1193,SOURCE!B:S,16,0)="","","   "&amp;VLOOKUP(A1193,SOURCE!B:S,16,0)
))))
)</f>
        <v>#define ITM_UP_DASHARROW            1169</v>
      </c>
    </row>
    <row r="1194" spans="1:4">
      <c r="A1194">
        <f t="shared" si="21"/>
        <v>1170</v>
      </c>
      <c r="B1194" t="str">
        <f>VLOOKUP(A1194,SOURCE!B:S,15,0)</f>
        <v>ITM_USB_SYMBOL</v>
      </c>
      <c r="C1194">
        <f>IF(
ISNUMBER(INDEX(SOURCE!B:B,MATCH(A1194,SOURCE!B:B,0)+1)),
  VALUE(INDEX(SOURCE!B:B,MATCH(A1194,SOURCE!B:B,0)+1)),
  "")</f>
        <v>1171</v>
      </c>
      <c r="D1194" s="5" t="str">
        <f>IF(A1194&lt;&gt;INT(A1194),B1194,
IF(A1194&lt;0,VLOOKUP(A1194,lookups!A$1:B$25,2,0),
IF(ISNA(B1194),"",
IF(OR(ISBLANK(A1194),ISNA(B1194),B1194=0),
"",
"#define "&amp;
VLOOKUP(A1194,SOURCE!B:S,15,0)&amp;IF(lookups!$N$2-LEN(VLOOKUP(A1194,SOURCE!B:S,15,0))&gt;=0,REPT(" ",lookups!$N$2-LEN(VLOOKUP(A1194,SOURCE!B:S,15,0))),"")&amp;
TEXT(A1194,"???0")&amp;IF(VLOOKUP(A1194,SOURCE!B:S,16,0)="","","   "&amp;VLOOKUP(A1194,SOURCE!B:S,16,0)
))))
)</f>
        <v>#define ITM_USB_SYMBOL              1170</v>
      </c>
    </row>
    <row r="1195" spans="1:4">
      <c r="A1195">
        <f t="shared" si="21"/>
        <v>1171</v>
      </c>
      <c r="B1195" t="str">
        <f>VLOOKUP(A1195,SOURCE!B:S,15,0)</f>
        <v>ITM_LEFT_RIGHT_DOUBLE_ARROW</v>
      </c>
      <c r="C1195">
        <f>IF(
ISNUMBER(INDEX(SOURCE!B:B,MATCH(A1195,SOURCE!B:B,0)+1)),
  VALUE(INDEX(SOURCE!B:B,MATCH(A1195,SOURCE!B:B,0)+1)),
  "")</f>
        <v>1172</v>
      </c>
      <c r="D1195" s="5" t="str">
        <f>IF(A1195&lt;&gt;INT(A1195),B1195,
IF(A1195&lt;0,VLOOKUP(A1195,lookups!A$1:B$25,2,0),
IF(ISNA(B1195),"",
IF(OR(ISBLANK(A1195),ISNA(B1195),B1195=0),
"",
"#define "&amp;
VLOOKUP(A1195,SOURCE!B:S,15,0)&amp;IF(lookups!$N$2-LEN(VLOOKUP(A1195,SOURCE!B:S,15,0))&gt;=0,REPT(" ",lookups!$N$2-LEN(VLOOKUP(A1195,SOURCE!B:S,15,0))),"")&amp;
TEXT(A1195,"???0")&amp;IF(VLOOKUP(A1195,SOURCE!B:S,16,0)="","","   "&amp;VLOOKUP(A1195,SOURCE!B:S,16,0)
))))
)</f>
        <v>#define ITM_LEFT_RIGHT_DOUBLE_ARROW 1171</v>
      </c>
    </row>
    <row r="1196" spans="1:4">
      <c r="A1196">
        <f t="shared" si="21"/>
        <v>1172</v>
      </c>
      <c r="B1196" t="str">
        <f>VLOOKUP(A1196,SOURCE!B:S,15,0)</f>
        <v>VAR_1172</v>
      </c>
      <c r="C1196">
        <f>IF(
ISNUMBER(INDEX(SOURCE!B:B,MATCH(A1196,SOURCE!B:B,0)+1)),
  VALUE(INDEX(SOURCE!B:B,MATCH(A1196,SOURCE!B:B,0)+1)),
  "")</f>
        <v>1173</v>
      </c>
      <c r="D1196" s="5" t="str">
        <f>IF(A1196&lt;&gt;INT(A1196),B1196,
IF(A1196&lt;0,VLOOKUP(A1196,lookups!A$1:B$25,2,0),
IF(ISNA(B1196),"",
IF(OR(ISBLANK(A1196),ISNA(B1196),B1196=0),
"",
"#define "&amp;
VLOOKUP(A1196,SOURCE!B:S,15,0)&amp;IF(lookups!$N$2-LEN(VLOOKUP(A1196,SOURCE!B:S,15,0))&gt;=0,REPT(" ",lookups!$N$2-LEN(VLOOKUP(A1196,SOURCE!B:S,15,0))),"")&amp;
TEXT(A1196,"???0")&amp;IF(VLOOKUP(A1196,SOURCE!B:S,16,0)="","","   "&amp;VLOOKUP(A1196,SOURCE!B:S,16,0)
))))
)</f>
        <v>#define VAR_1172                    1172</v>
      </c>
    </row>
    <row r="1197" spans="1:4">
      <c r="A1197">
        <f t="shared" si="21"/>
        <v>1173</v>
      </c>
      <c r="B1197" t="str">
        <f>VLOOKUP(A1197,SOURCE!B:S,15,0)</f>
        <v>VAR_1173</v>
      </c>
      <c r="C1197">
        <f>IF(
ISNUMBER(INDEX(SOURCE!B:B,MATCH(A1197,SOURCE!B:B,0)+1)),
  VALUE(INDEX(SOURCE!B:B,MATCH(A1197,SOURCE!B:B,0)+1)),
  "")</f>
        <v>1174</v>
      </c>
      <c r="D1197" s="5" t="str">
        <f>IF(A1197&lt;&gt;INT(A1197),B1197,
IF(A1197&lt;0,VLOOKUP(A1197,lookups!A$1:B$25,2,0),
IF(ISNA(B1197),"",
IF(OR(ISBLANK(A1197),ISNA(B1197),B1197=0),
"",
"#define "&amp;
VLOOKUP(A1197,SOURCE!B:S,15,0)&amp;IF(lookups!$N$2-LEN(VLOOKUP(A1197,SOURCE!B:S,15,0))&gt;=0,REPT(" ",lookups!$N$2-LEN(VLOOKUP(A1197,SOURCE!B:S,15,0))),"")&amp;
TEXT(A1197,"???0")&amp;IF(VLOOKUP(A1197,SOURCE!B:S,16,0)="","","   "&amp;VLOOKUP(A1197,SOURCE!B:S,16,0)
))))
)</f>
        <v>#define VAR_1173                    1173</v>
      </c>
    </row>
    <row r="1198" spans="1:4">
      <c r="A1198">
        <f t="shared" si="21"/>
        <v>1174</v>
      </c>
      <c r="B1198" t="str">
        <f>VLOOKUP(A1198,SOURCE!B:S,15,0)</f>
        <v>VAR_1174</v>
      </c>
      <c r="C1198">
        <f>IF(
ISNUMBER(INDEX(SOURCE!B:B,MATCH(A1198,SOURCE!B:B,0)+1)),
  VALUE(INDEX(SOURCE!B:B,MATCH(A1198,SOURCE!B:B,0)+1)),
  "")</f>
        <v>1174.01</v>
      </c>
      <c r="D1198" s="5" t="str">
        <f>IF(A1198&lt;&gt;INT(A1198),B1198,
IF(A1198&lt;0,VLOOKUP(A1198,lookups!A$1:B$25,2,0),
IF(ISNA(B1198),"",
IF(OR(ISBLANK(A1198),ISNA(B1198),B1198=0),
"",
"#define "&amp;
VLOOKUP(A1198,SOURCE!B:S,15,0)&amp;IF(lookups!$N$2-LEN(VLOOKUP(A1198,SOURCE!B:S,15,0))&gt;=0,REPT(" ",lookups!$N$2-LEN(VLOOKUP(A1198,SOURCE!B:S,15,0))),"")&amp;
TEXT(A1198,"???0")&amp;IF(VLOOKUP(A1198,SOURCE!B:S,16,0)="","","   "&amp;VLOOKUP(A1198,SOURCE!B:S,16,0)
))))
)</f>
        <v>#define VAR_1174                    1174</v>
      </c>
    </row>
    <row r="1199" spans="1:4">
      <c r="A1199">
        <f t="shared" si="21"/>
        <v>1174.01</v>
      </c>
      <c r="B1199" t="str">
        <f>VLOOKUP(A1199,SOURCE!B:S,15,0)</f>
        <v/>
      </c>
      <c r="C1199">
        <f>IF(
ISNUMBER(INDEX(SOURCE!B:B,MATCH(A1199,SOURCE!B:B,0)+1)),
  VALUE(INDEX(SOURCE!B:B,MATCH(A1199,SOURCE!B:B,0)+1)),
  "")</f>
        <v>1174.02</v>
      </c>
      <c r="D1199" s="5" t="str">
        <f>IF(A1199&lt;&gt;INT(A1199),B1199,
IF(A1199&lt;0,VLOOKUP(A1199,lookups!A$1:B$25,2,0),
IF(ISNA(B1199),"",
IF(OR(ISBLANK(A1199),ISNA(B1199),B1199=0),
"",
"#define "&amp;
VLOOKUP(A1199,SOURCE!B:S,15,0)&amp;IF(lookups!$N$2-LEN(VLOOKUP(A1199,SOURCE!B:S,15,0))&gt;=0,REPT(" ",lookups!$N$2-LEN(VLOOKUP(A1199,SOURCE!B:S,15,0))),"")&amp;
TEXT(A1199,"???0")&amp;IF(VLOOKUP(A1199,SOURCE!B:S,16,0)="","","   "&amp;VLOOKUP(A1199,SOURCE!B:S,16,0)
))))
)</f>
        <v/>
      </c>
    </row>
    <row r="1200" spans="1:4">
      <c r="A1200">
        <f t="shared" si="21"/>
        <v>1174.02</v>
      </c>
      <c r="B1200" t="str">
        <f>VLOOKUP(A1200,SOURCE!B:S,15,0)</f>
        <v/>
      </c>
      <c r="C1200">
        <f>IF(
ISNUMBER(INDEX(SOURCE!B:B,MATCH(A1200,SOURCE!B:B,0)+1)),
  VALUE(INDEX(SOURCE!B:B,MATCH(A1200,SOURCE!B:B,0)+1)),
  "")</f>
        <v>1174.03</v>
      </c>
      <c r="D1200" s="5" t="str">
        <f>IF(A1200&lt;&gt;INT(A1200),B1200,
IF(A1200&lt;0,VLOOKUP(A1200,lookups!A$1:B$25,2,0),
IF(ISNA(B1200),"",
IF(OR(ISBLANK(A1200),ISNA(B1200),B1200=0),
"",
"#define "&amp;
VLOOKUP(A1200,SOURCE!B:S,15,0)&amp;IF(lookups!$N$2-LEN(VLOOKUP(A1200,SOURCE!B:S,15,0))&gt;=0,REPT(" ",lookups!$N$2-LEN(VLOOKUP(A1200,SOURCE!B:S,15,0))),"")&amp;
TEXT(A1200,"???0")&amp;IF(VLOOKUP(A1200,SOURCE!B:S,16,0)="","","   "&amp;VLOOKUP(A1200,SOURCE!B:S,16,0)
))))
)</f>
        <v/>
      </c>
    </row>
    <row r="1201" spans="1:4">
      <c r="A1201">
        <f t="shared" si="21"/>
        <v>1174.03</v>
      </c>
      <c r="B1201" t="str">
        <f>VLOOKUP(A1201,SOURCE!B:S,15,0)</f>
        <v>// Reserved variables</v>
      </c>
      <c r="C1201">
        <f>IF(
ISNUMBER(INDEX(SOURCE!B:B,MATCH(A1201,SOURCE!B:B,0)+1)),
  VALUE(INDEX(SOURCE!B:B,MATCH(A1201,SOURCE!B:B,0)+1)),
  "")</f>
        <v>1175</v>
      </c>
      <c r="D1201" s="5" t="str">
        <f>IF(A1201&lt;&gt;INT(A1201),B1201,
IF(A1201&lt;0,VLOOKUP(A1201,lookups!A$1:B$25,2,0),
IF(ISNA(B1201),"",
IF(OR(ISBLANK(A1201),ISNA(B1201),B1201=0),
"",
"#define "&amp;
VLOOKUP(A1201,SOURCE!B:S,15,0)&amp;IF(lookups!$N$2-LEN(VLOOKUP(A1201,SOURCE!B:S,15,0))&gt;=0,REPT(" ",lookups!$N$2-LEN(VLOOKUP(A1201,SOURCE!B:S,15,0))),"")&amp;
TEXT(A1201,"???0")&amp;IF(VLOOKUP(A1201,SOURCE!B:S,16,0)="","","   "&amp;VLOOKUP(A1201,SOURCE!B:S,16,0)
))))
)</f>
        <v>// Reserved variables</v>
      </c>
    </row>
    <row r="1202" spans="1:4">
      <c r="A1202">
        <f t="shared" si="21"/>
        <v>1175</v>
      </c>
      <c r="B1202" t="str">
        <f>VLOOKUP(A1202,SOURCE!B:S,15,0)</f>
        <v xml:space="preserve">VAR_REGX   </v>
      </c>
      <c r="C1202">
        <f>IF(
ISNUMBER(INDEX(SOURCE!B:B,MATCH(A1202,SOURCE!B:B,0)+1)),
  VALUE(INDEX(SOURCE!B:B,MATCH(A1202,SOURCE!B:B,0)+1)),
  "")</f>
        <v>1176</v>
      </c>
      <c r="D1202" s="5" t="str">
        <f>IF(A1202&lt;&gt;INT(A1202),B1202,
IF(A1202&lt;0,VLOOKUP(A1202,lookups!A$1:B$25,2,0),
IF(ISNA(B1202),"",
IF(OR(ISBLANK(A1202),ISNA(B1202),B1202=0),
"",
"#define "&amp;
VLOOKUP(A1202,SOURCE!B:S,15,0)&amp;IF(lookups!$N$2-LEN(VLOOKUP(A1202,SOURCE!B:S,15,0))&gt;=0,REPT(" ",lookups!$N$2-LEN(VLOOKUP(A1202,SOURCE!B:S,15,0))),"")&amp;
TEXT(A1202,"???0")&amp;IF(VLOOKUP(A1202,SOURCE!B:S,16,0)="","","   "&amp;VLOOKUP(A1202,SOURCE!B:S,16,0)
))))
)</f>
        <v>#define VAR_REGX                    1175</v>
      </c>
    </row>
    <row r="1203" spans="1:4">
      <c r="A1203">
        <f t="shared" si="21"/>
        <v>1176</v>
      </c>
      <c r="B1203" t="str">
        <f>VLOOKUP(A1203,SOURCE!B:S,15,0)</f>
        <v xml:space="preserve">VAR_REGY   </v>
      </c>
      <c r="C1203">
        <f>IF(
ISNUMBER(INDEX(SOURCE!B:B,MATCH(A1203,SOURCE!B:B,0)+1)),
  VALUE(INDEX(SOURCE!B:B,MATCH(A1203,SOURCE!B:B,0)+1)),
  "")</f>
        <v>1177</v>
      </c>
      <c r="D1203" s="5" t="str">
        <f>IF(A1203&lt;&gt;INT(A1203),B1203,
IF(A1203&lt;0,VLOOKUP(A1203,lookups!A$1:B$25,2,0),
IF(ISNA(B1203),"",
IF(OR(ISBLANK(A1203),ISNA(B1203),B1203=0),
"",
"#define "&amp;
VLOOKUP(A1203,SOURCE!B:S,15,0)&amp;IF(lookups!$N$2-LEN(VLOOKUP(A1203,SOURCE!B:S,15,0))&gt;=0,REPT(" ",lookups!$N$2-LEN(VLOOKUP(A1203,SOURCE!B:S,15,0))),"")&amp;
TEXT(A1203,"???0")&amp;IF(VLOOKUP(A1203,SOURCE!B:S,16,0)="","","   "&amp;VLOOKUP(A1203,SOURCE!B:S,16,0)
))))
)</f>
        <v>#define VAR_REGY                    1176</v>
      </c>
    </row>
    <row r="1204" spans="1:4">
      <c r="A1204">
        <f t="shared" si="21"/>
        <v>1177</v>
      </c>
      <c r="B1204" t="str">
        <f>VLOOKUP(A1204,SOURCE!B:S,15,0)</f>
        <v xml:space="preserve">VAR_REGZ   </v>
      </c>
      <c r="C1204">
        <f>IF(
ISNUMBER(INDEX(SOURCE!B:B,MATCH(A1204,SOURCE!B:B,0)+1)),
  VALUE(INDEX(SOURCE!B:B,MATCH(A1204,SOURCE!B:B,0)+1)),
  "")</f>
        <v>1178</v>
      </c>
      <c r="D1204" s="5" t="str">
        <f>IF(A1204&lt;&gt;INT(A1204),B1204,
IF(A1204&lt;0,VLOOKUP(A1204,lookups!A$1:B$25,2,0),
IF(ISNA(B1204),"",
IF(OR(ISBLANK(A1204),ISNA(B1204),B1204=0),
"",
"#define "&amp;
VLOOKUP(A1204,SOURCE!B:S,15,0)&amp;IF(lookups!$N$2-LEN(VLOOKUP(A1204,SOURCE!B:S,15,0))&gt;=0,REPT(" ",lookups!$N$2-LEN(VLOOKUP(A1204,SOURCE!B:S,15,0))),"")&amp;
TEXT(A1204,"???0")&amp;IF(VLOOKUP(A1204,SOURCE!B:S,16,0)="","","   "&amp;VLOOKUP(A1204,SOURCE!B:S,16,0)
))))
)</f>
        <v>#define VAR_REGZ                    1177</v>
      </c>
    </row>
    <row r="1205" spans="1:4">
      <c r="A1205">
        <f t="shared" si="21"/>
        <v>1178</v>
      </c>
      <c r="B1205" t="str">
        <f>VLOOKUP(A1205,SOURCE!B:S,15,0)</f>
        <v xml:space="preserve">VAR_REGT   </v>
      </c>
      <c r="C1205">
        <f>IF(
ISNUMBER(INDEX(SOURCE!B:B,MATCH(A1205,SOURCE!B:B,0)+1)),
  VALUE(INDEX(SOURCE!B:B,MATCH(A1205,SOURCE!B:B,0)+1)),
  "")</f>
        <v>1179</v>
      </c>
      <c r="D1205" s="5" t="str">
        <f>IF(A1205&lt;&gt;INT(A1205),B1205,
IF(A1205&lt;0,VLOOKUP(A1205,lookups!A$1:B$25,2,0),
IF(ISNA(B1205),"",
IF(OR(ISBLANK(A1205),ISNA(B1205),B1205=0),
"",
"#define "&amp;
VLOOKUP(A1205,SOURCE!B:S,15,0)&amp;IF(lookups!$N$2-LEN(VLOOKUP(A1205,SOURCE!B:S,15,0))&gt;=0,REPT(" ",lookups!$N$2-LEN(VLOOKUP(A1205,SOURCE!B:S,15,0))),"")&amp;
TEXT(A1205,"???0")&amp;IF(VLOOKUP(A1205,SOURCE!B:S,16,0)="","","   "&amp;VLOOKUP(A1205,SOURCE!B:S,16,0)
))))
)</f>
        <v>#define VAR_REGT                    1178</v>
      </c>
    </row>
    <row r="1206" spans="1:4">
      <c r="A1206">
        <f t="shared" si="21"/>
        <v>1179</v>
      </c>
      <c r="B1206" t="str">
        <f>VLOOKUP(A1206,SOURCE!B:S,15,0)</f>
        <v xml:space="preserve">VAR_REGA   </v>
      </c>
      <c r="C1206">
        <f>IF(
ISNUMBER(INDEX(SOURCE!B:B,MATCH(A1206,SOURCE!B:B,0)+1)),
  VALUE(INDEX(SOURCE!B:B,MATCH(A1206,SOURCE!B:B,0)+1)),
  "")</f>
        <v>1180</v>
      </c>
      <c r="D1206" s="5" t="str">
        <f>IF(A1206&lt;&gt;INT(A1206),B1206,
IF(A1206&lt;0,VLOOKUP(A1206,lookups!A$1:B$25,2,0),
IF(ISNA(B1206),"",
IF(OR(ISBLANK(A1206),ISNA(B1206),B1206=0),
"",
"#define "&amp;
VLOOKUP(A1206,SOURCE!B:S,15,0)&amp;IF(lookups!$N$2-LEN(VLOOKUP(A1206,SOURCE!B:S,15,0))&gt;=0,REPT(" ",lookups!$N$2-LEN(VLOOKUP(A1206,SOURCE!B:S,15,0))),"")&amp;
TEXT(A1206,"???0")&amp;IF(VLOOKUP(A1206,SOURCE!B:S,16,0)="","","   "&amp;VLOOKUP(A1206,SOURCE!B:S,16,0)
))))
)</f>
        <v>#define VAR_REGA                    1179</v>
      </c>
    </row>
    <row r="1207" spans="1:4">
      <c r="A1207">
        <f t="shared" si="21"/>
        <v>1180</v>
      </c>
      <c r="B1207" t="str">
        <f>VLOOKUP(A1207,SOURCE!B:S,15,0)</f>
        <v xml:space="preserve">VAR_REGB   </v>
      </c>
      <c r="C1207">
        <f>IF(
ISNUMBER(INDEX(SOURCE!B:B,MATCH(A1207,SOURCE!B:B,0)+1)),
  VALUE(INDEX(SOURCE!B:B,MATCH(A1207,SOURCE!B:B,0)+1)),
  "")</f>
        <v>1181</v>
      </c>
      <c r="D1207" s="5" t="str">
        <f>IF(A1207&lt;&gt;INT(A1207),B1207,
IF(A1207&lt;0,VLOOKUP(A1207,lookups!A$1:B$25,2,0),
IF(ISNA(B1207),"",
IF(OR(ISBLANK(A1207),ISNA(B1207),B1207=0),
"",
"#define "&amp;
VLOOKUP(A1207,SOURCE!B:S,15,0)&amp;IF(lookups!$N$2-LEN(VLOOKUP(A1207,SOURCE!B:S,15,0))&gt;=0,REPT(" ",lookups!$N$2-LEN(VLOOKUP(A1207,SOURCE!B:S,15,0))),"")&amp;
TEXT(A1207,"???0")&amp;IF(VLOOKUP(A1207,SOURCE!B:S,16,0)="","","   "&amp;VLOOKUP(A1207,SOURCE!B:S,16,0)
))))
)</f>
        <v>#define VAR_REGB                    1180</v>
      </c>
    </row>
    <row r="1208" spans="1:4">
      <c r="A1208">
        <f t="shared" si="21"/>
        <v>1181</v>
      </c>
      <c r="B1208" t="str">
        <f>VLOOKUP(A1208,SOURCE!B:S,15,0)</f>
        <v xml:space="preserve">VAR_REGC   </v>
      </c>
      <c r="C1208">
        <f>IF(
ISNUMBER(INDEX(SOURCE!B:B,MATCH(A1208,SOURCE!B:B,0)+1)),
  VALUE(INDEX(SOURCE!B:B,MATCH(A1208,SOURCE!B:B,0)+1)),
  "")</f>
        <v>1182</v>
      </c>
      <c r="D1208" s="5" t="str">
        <f>IF(A1208&lt;&gt;INT(A1208),B1208,
IF(A1208&lt;0,VLOOKUP(A1208,lookups!A$1:B$25,2,0),
IF(ISNA(B1208),"",
IF(OR(ISBLANK(A1208),ISNA(B1208),B1208=0),
"",
"#define "&amp;
VLOOKUP(A1208,SOURCE!B:S,15,0)&amp;IF(lookups!$N$2-LEN(VLOOKUP(A1208,SOURCE!B:S,15,0))&gt;=0,REPT(" ",lookups!$N$2-LEN(VLOOKUP(A1208,SOURCE!B:S,15,0))),"")&amp;
TEXT(A1208,"???0")&amp;IF(VLOOKUP(A1208,SOURCE!B:S,16,0)="","","   "&amp;VLOOKUP(A1208,SOURCE!B:S,16,0)
))))
)</f>
        <v>#define VAR_REGC                    1181</v>
      </c>
    </row>
    <row r="1209" spans="1:4">
      <c r="A1209">
        <f t="shared" si="21"/>
        <v>1182</v>
      </c>
      <c r="B1209" t="str">
        <f>VLOOKUP(A1209,SOURCE!B:S,15,0)</f>
        <v xml:space="preserve">VAR_REGD   </v>
      </c>
      <c r="C1209">
        <f>IF(
ISNUMBER(INDEX(SOURCE!B:B,MATCH(A1209,SOURCE!B:B,0)+1)),
  VALUE(INDEX(SOURCE!B:B,MATCH(A1209,SOURCE!B:B,0)+1)),
  "")</f>
        <v>1183</v>
      </c>
      <c r="D1209" s="5" t="str">
        <f>IF(A1209&lt;&gt;INT(A1209),B1209,
IF(A1209&lt;0,VLOOKUP(A1209,lookups!A$1:B$25,2,0),
IF(ISNA(B1209),"",
IF(OR(ISBLANK(A1209),ISNA(B1209),B1209=0),
"",
"#define "&amp;
VLOOKUP(A1209,SOURCE!B:S,15,0)&amp;IF(lookups!$N$2-LEN(VLOOKUP(A1209,SOURCE!B:S,15,0))&gt;=0,REPT(" ",lookups!$N$2-LEN(VLOOKUP(A1209,SOURCE!B:S,15,0))),"")&amp;
TEXT(A1209,"???0")&amp;IF(VLOOKUP(A1209,SOURCE!B:S,16,0)="","","   "&amp;VLOOKUP(A1209,SOURCE!B:S,16,0)
))))
)</f>
        <v>#define VAR_REGD                    1182</v>
      </c>
    </row>
    <row r="1210" spans="1:4">
      <c r="A1210">
        <f t="shared" si="21"/>
        <v>1183</v>
      </c>
      <c r="B1210" t="str">
        <f>VLOOKUP(A1210,SOURCE!B:S,15,0)</f>
        <v xml:space="preserve">VAR_REGL   </v>
      </c>
      <c r="C1210">
        <f>IF(
ISNUMBER(INDEX(SOURCE!B:B,MATCH(A1210,SOURCE!B:B,0)+1)),
  VALUE(INDEX(SOURCE!B:B,MATCH(A1210,SOURCE!B:B,0)+1)),
  "")</f>
        <v>1184</v>
      </c>
      <c r="D1210" s="5" t="str">
        <f>IF(A1210&lt;&gt;INT(A1210),B1210,
IF(A1210&lt;0,VLOOKUP(A1210,lookups!A$1:B$25,2,0),
IF(ISNA(B1210),"",
IF(OR(ISBLANK(A1210),ISNA(B1210),B1210=0),
"",
"#define "&amp;
VLOOKUP(A1210,SOURCE!B:S,15,0)&amp;IF(lookups!$N$2-LEN(VLOOKUP(A1210,SOURCE!B:S,15,0))&gt;=0,REPT(" ",lookups!$N$2-LEN(VLOOKUP(A1210,SOURCE!B:S,15,0))),"")&amp;
TEXT(A1210,"???0")&amp;IF(VLOOKUP(A1210,SOURCE!B:S,16,0)="","","   "&amp;VLOOKUP(A1210,SOURCE!B:S,16,0)
))))
)</f>
        <v>#define VAR_REGL                    1183</v>
      </c>
    </row>
    <row r="1211" spans="1:4">
      <c r="A1211">
        <f t="shared" si="21"/>
        <v>1184</v>
      </c>
      <c r="B1211" t="str">
        <f>VLOOKUP(A1211,SOURCE!B:S,15,0)</f>
        <v xml:space="preserve">VAR_REGI   </v>
      </c>
      <c r="C1211">
        <f>IF(
ISNUMBER(INDEX(SOURCE!B:B,MATCH(A1211,SOURCE!B:B,0)+1)),
  VALUE(INDEX(SOURCE!B:B,MATCH(A1211,SOURCE!B:B,0)+1)),
  "")</f>
        <v>1185</v>
      </c>
      <c r="D1211" s="5" t="str">
        <f>IF(A1211&lt;&gt;INT(A1211),B1211,
IF(A1211&lt;0,VLOOKUP(A1211,lookups!A$1:B$25,2,0),
IF(ISNA(B1211),"",
IF(OR(ISBLANK(A1211),ISNA(B1211),B1211=0),
"",
"#define "&amp;
VLOOKUP(A1211,SOURCE!B:S,15,0)&amp;IF(lookups!$N$2-LEN(VLOOKUP(A1211,SOURCE!B:S,15,0))&gt;=0,REPT(" ",lookups!$N$2-LEN(VLOOKUP(A1211,SOURCE!B:S,15,0))),"")&amp;
TEXT(A1211,"???0")&amp;IF(VLOOKUP(A1211,SOURCE!B:S,16,0)="","","   "&amp;VLOOKUP(A1211,SOURCE!B:S,16,0)
))))
)</f>
        <v>#define VAR_REGI                    1184</v>
      </c>
    </row>
    <row r="1212" spans="1:4">
      <c r="A1212">
        <f t="shared" si="21"/>
        <v>1185</v>
      </c>
      <c r="B1212" t="str">
        <f>VLOOKUP(A1212,SOURCE!B:S,15,0)</f>
        <v xml:space="preserve">VAR_REGJ   </v>
      </c>
      <c r="C1212">
        <f>IF(
ISNUMBER(INDEX(SOURCE!B:B,MATCH(A1212,SOURCE!B:B,0)+1)),
  VALUE(INDEX(SOURCE!B:B,MATCH(A1212,SOURCE!B:B,0)+1)),
  "")</f>
        <v>1186</v>
      </c>
      <c r="D1212" s="5" t="str">
        <f>IF(A1212&lt;&gt;INT(A1212),B1212,
IF(A1212&lt;0,VLOOKUP(A1212,lookups!A$1:B$25,2,0),
IF(ISNA(B1212),"",
IF(OR(ISBLANK(A1212),ISNA(B1212),B1212=0),
"",
"#define "&amp;
VLOOKUP(A1212,SOURCE!B:S,15,0)&amp;IF(lookups!$N$2-LEN(VLOOKUP(A1212,SOURCE!B:S,15,0))&gt;=0,REPT(" ",lookups!$N$2-LEN(VLOOKUP(A1212,SOURCE!B:S,15,0))),"")&amp;
TEXT(A1212,"???0")&amp;IF(VLOOKUP(A1212,SOURCE!B:S,16,0)="","","   "&amp;VLOOKUP(A1212,SOURCE!B:S,16,0)
))))
)</f>
        <v>#define VAR_REGJ                    1185</v>
      </c>
    </row>
    <row r="1213" spans="1:4">
      <c r="A1213">
        <f t="shared" si="21"/>
        <v>1186</v>
      </c>
      <c r="B1213" t="str">
        <f>VLOOKUP(A1213,SOURCE!B:S,15,0)</f>
        <v xml:space="preserve">VAR_REGK   </v>
      </c>
      <c r="C1213">
        <f>IF(
ISNUMBER(INDEX(SOURCE!B:B,MATCH(A1213,SOURCE!B:B,0)+1)),
  VALUE(INDEX(SOURCE!B:B,MATCH(A1213,SOURCE!B:B,0)+1)),
  "")</f>
        <v>1187</v>
      </c>
      <c r="D1213" s="5" t="str">
        <f>IF(A1213&lt;&gt;INT(A1213),B1213,
IF(A1213&lt;0,VLOOKUP(A1213,lookups!A$1:B$25,2,0),
IF(ISNA(B1213),"",
IF(OR(ISBLANK(A1213),ISNA(B1213),B1213=0),
"",
"#define "&amp;
VLOOKUP(A1213,SOURCE!B:S,15,0)&amp;IF(lookups!$N$2-LEN(VLOOKUP(A1213,SOURCE!B:S,15,0))&gt;=0,REPT(" ",lookups!$N$2-LEN(VLOOKUP(A1213,SOURCE!B:S,15,0))),"")&amp;
TEXT(A1213,"???0")&amp;IF(VLOOKUP(A1213,SOURCE!B:S,16,0)="","","   "&amp;VLOOKUP(A1213,SOURCE!B:S,16,0)
))))
)</f>
        <v>#define VAR_REGK                    1186</v>
      </c>
    </row>
    <row r="1214" spans="1:4">
      <c r="A1214">
        <f t="shared" si="21"/>
        <v>1187</v>
      </c>
      <c r="B1214" t="str">
        <f>VLOOKUP(A1214,SOURCE!B:S,15,0)</f>
        <v xml:space="preserve">VAR_ADM    </v>
      </c>
      <c r="C1214">
        <f>IF(
ISNUMBER(INDEX(SOURCE!B:B,MATCH(A1214,SOURCE!B:B,0)+1)),
  VALUE(INDEX(SOURCE!B:B,MATCH(A1214,SOURCE!B:B,0)+1)),
  "")</f>
        <v>1188</v>
      </c>
      <c r="D1214" s="5" t="str">
        <f>IF(A1214&lt;&gt;INT(A1214),B1214,
IF(A1214&lt;0,VLOOKUP(A1214,lookups!A$1:B$25,2,0),
IF(ISNA(B1214),"",
IF(OR(ISBLANK(A1214),ISNA(B1214),B1214=0),
"",
"#define "&amp;
VLOOKUP(A1214,SOURCE!B:S,15,0)&amp;IF(lookups!$N$2-LEN(VLOOKUP(A1214,SOURCE!B:S,15,0))&gt;=0,REPT(" ",lookups!$N$2-LEN(VLOOKUP(A1214,SOURCE!B:S,15,0))),"")&amp;
TEXT(A1214,"???0")&amp;IF(VLOOKUP(A1214,SOURCE!B:S,16,0)="","","   "&amp;VLOOKUP(A1214,SOURCE!B:S,16,0)
))))
)</f>
        <v>#define VAR_ADM                     1187</v>
      </c>
    </row>
    <row r="1215" spans="1:4">
      <c r="A1215">
        <f t="shared" si="21"/>
        <v>1188</v>
      </c>
      <c r="B1215" t="str">
        <f>VLOOKUP(A1215,SOURCE!B:S,15,0)</f>
        <v xml:space="preserve">VAR_DENMAX </v>
      </c>
      <c r="C1215">
        <f>IF(
ISNUMBER(INDEX(SOURCE!B:B,MATCH(A1215,SOURCE!B:B,0)+1)),
  VALUE(INDEX(SOURCE!B:B,MATCH(A1215,SOURCE!B:B,0)+1)),
  "")</f>
        <v>1189</v>
      </c>
      <c r="D1215" s="5" t="str">
        <f>IF(A1215&lt;&gt;INT(A1215),B1215,
IF(A1215&lt;0,VLOOKUP(A1215,lookups!A$1:B$25,2,0),
IF(ISNA(B1215),"",
IF(OR(ISBLANK(A1215),ISNA(B1215),B1215=0),
"",
"#define "&amp;
VLOOKUP(A1215,SOURCE!B:S,15,0)&amp;IF(lookups!$N$2-LEN(VLOOKUP(A1215,SOURCE!B:S,15,0))&gt;=0,REPT(" ",lookups!$N$2-LEN(VLOOKUP(A1215,SOURCE!B:S,15,0))),"")&amp;
TEXT(A1215,"???0")&amp;IF(VLOOKUP(A1215,SOURCE!B:S,16,0)="","","   "&amp;VLOOKUP(A1215,SOURCE!B:S,16,0)
))))
)</f>
        <v>#define VAR_DENMAX                  1188</v>
      </c>
    </row>
    <row r="1216" spans="1:4">
      <c r="A1216">
        <f t="shared" si="21"/>
        <v>1189</v>
      </c>
      <c r="B1216" t="str">
        <f>VLOOKUP(A1216,SOURCE!B:S,15,0)</f>
        <v xml:space="preserve">VAR_ISM    </v>
      </c>
      <c r="C1216">
        <f>IF(
ISNUMBER(INDEX(SOURCE!B:B,MATCH(A1216,SOURCE!B:B,0)+1)),
  VALUE(INDEX(SOURCE!B:B,MATCH(A1216,SOURCE!B:B,0)+1)),
  "")</f>
        <v>1190</v>
      </c>
      <c r="D1216" s="5" t="str">
        <f>IF(A1216&lt;&gt;INT(A1216),B1216,
IF(A1216&lt;0,VLOOKUP(A1216,lookups!A$1:B$25,2,0),
IF(ISNA(B1216),"",
IF(OR(ISBLANK(A1216),ISNA(B1216),B1216=0),
"",
"#define "&amp;
VLOOKUP(A1216,SOURCE!B:S,15,0)&amp;IF(lookups!$N$2-LEN(VLOOKUP(A1216,SOURCE!B:S,15,0))&gt;=0,REPT(" ",lookups!$N$2-LEN(VLOOKUP(A1216,SOURCE!B:S,15,0))),"")&amp;
TEXT(A1216,"???0")&amp;IF(VLOOKUP(A1216,SOURCE!B:S,16,0)="","","   "&amp;VLOOKUP(A1216,SOURCE!B:S,16,0)
))))
)</f>
        <v>#define VAR_ISM                     1189</v>
      </c>
    </row>
    <row r="1217" spans="1:4">
      <c r="A1217">
        <f t="shared" si="21"/>
        <v>1190</v>
      </c>
      <c r="B1217" t="str">
        <f>VLOOKUP(A1217,SOURCE!B:S,15,0)</f>
        <v xml:space="preserve">VAR_REALDF </v>
      </c>
      <c r="C1217">
        <f>IF(
ISNUMBER(INDEX(SOURCE!B:B,MATCH(A1217,SOURCE!B:B,0)+1)),
  VALUE(INDEX(SOURCE!B:B,MATCH(A1217,SOURCE!B:B,0)+1)),
  "")</f>
        <v>1191</v>
      </c>
      <c r="D1217" s="5" t="str">
        <f>IF(A1217&lt;&gt;INT(A1217),B1217,
IF(A1217&lt;0,VLOOKUP(A1217,lookups!A$1:B$25,2,0),
IF(ISNA(B1217),"",
IF(OR(ISBLANK(A1217),ISNA(B1217),B1217=0),
"",
"#define "&amp;
VLOOKUP(A1217,SOURCE!B:S,15,0)&amp;IF(lookups!$N$2-LEN(VLOOKUP(A1217,SOURCE!B:S,15,0))&gt;=0,REPT(" ",lookups!$N$2-LEN(VLOOKUP(A1217,SOURCE!B:S,15,0))),"")&amp;
TEXT(A1217,"???0")&amp;IF(VLOOKUP(A1217,SOURCE!B:S,16,0)="","","   "&amp;VLOOKUP(A1217,SOURCE!B:S,16,0)
))))
)</f>
        <v>#define VAR_REALDF                  1190</v>
      </c>
    </row>
    <row r="1218" spans="1:4">
      <c r="A1218">
        <f t="shared" si="21"/>
        <v>1191</v>
      </c>
      <c r="B1218" t="str">
        <f>VLOOKUP(A1218,SOURCE!B:S,15,0)</f>
        <v xml:space="preserve">VAR_NDEC   </v>
      </c>
      <c r="C1218">
        <f>IF(
ISNUMBER(INDEX(SOURCE!B:B,MATCH(A1218,SOURCE!B:B,0)+1)),
  VALUE(INDEX(SOURCE!B:B,MATCH(A1218,SOURCE!B:B,0)+1)),
  "")</f>
        <v>1192</v>
      </c>
      <c r="D1218" s="5" t="str">
        <f>IF(A1218&lt;&gt;INT(A1218),B1218,
IF(A1218&lt;0,VLOOKUP(A1218,lookups!A$1:B$25,2,0),
IF(ISNA(B1218),"",
IF(OR(ISBLANK(A1218),ISNA(B1218),B1218=0),
"",
"#define "&amp;
VLOOKUP(A1218,SOURCE!B:S,15,0)&amp;IF(lookups!$N$2-LEN(VLOOKUP(A1218,SOURCE!B:S,15,0))&gt;=0,REPT(" ",lookups!$N$2-LEN(VLOOKUP(A1218,SOURCE!B:S,15,0))),"")&amp;
TEXT(A1218,"???0")&amp;IF(VLOOKUP(A1218,SOURCE!B:S,16,0)="","","   "&amp;VLOOKUP(A1218,SOURCE!B:S,16,0)
))))
)</f>
        <v>#define VAR_NDEC                    1191</v>
      </c>
    </row>
    <row r="1219" spans="1:4">
      <c r="A1219">
        <f t="shared" si="21"/>
        <v>1192</v>
      </c>
      <c r="B1219" t="str">
        <f>VLOOKUP(A1219,SOURCE!B:S,15,0)</f>
        <v xml:space="preserve">VAR_ACC    </v>
      </c>
      <c r="C1219">
        <f>IF(
ISNUMBER(INDEX(SOURCE!B:B,MATCH(A1219,SOURCE!B:B,0)+1)),
  VALUE(INDEX(SOURCE!B:B,MATCH(A1219,SOURCE!B:B,0)+1)),
  "")</f>
        <v>1193</v>
      </c>
      <c r="D1219" s="5" t="str">
        <f>IF(A1219&lt;&gt;INT(A1219),B1219,
IF(A1219&lt;0,VLOOKUP(A1219,lookups!A$1:B$25,2,0),
IF(ISNA(B1219),"",
IF(OR(ISBLANK(A1219),ISNA(B1219),B1219=0),
"",
"#define "&amp;
VLOOKUP(A1219,SOURCE!B:S,15,0)&amp;IF(lookups!$N$2-LEN(VLOOKUP(A1219,SOURCE!B:S,15,0))&gt;=0,REPT(" ",lookups!$N$2-LEN(VLOOKUP(A1219,SOURCE!B:S,15,0))),"")&amp;
TEXT(A1219,"???0")&amp;IF(VLOOKUP(A1219,SOURCE!B:S,16,0)="","","   "&amp;VLOOKUP(A1219,SOURCE!B:S,16,0)
))))
)</f>
        <v>#define VAR_ACC                     1192</v>
      </c>
    </row>
    <row r="1220" spans="1:4">
      <c r="A1220">
        <f t="shared" si="21"/>
        <v>1193</v>
      </c>
      <c r="B1220" t="str">
        <f>VLOOKUP(A1220,SOURCE!B:S,15,0)</f>
        <v xml:space="preserve">VAR_ULIM   </v>
      </c>
      <c r="C1220">
        <f>IF(
ISNUMBER(INDEX(SOURCE!B:B,MATCH(A1220,SOURCE!B:B,0)+1)),
  VALUE(INDEX(SOURCE!B:B,MATCH(A1220,SOURCE!B:B,0)+1)),
  "")</f>
        <v>1194</v>
      </c>
      <c r="D1220" s="5" t="str">
        <f>IF(A1220&lt;&gt;INT(A1220),B1220,
IF(A1220&lt;0,VLOOKUP(A1220,lookups!A$1:B$25,2,0),
IF(ISNA(B1220),"",
IF(OR(ISBLANK(A1220),ISNA(B1220),B1220=0),
"",
"#define "&amp;
VLOOKUP(A1220,SOURCE!B:S,15,0)&amp;IF(lookups!$N$2-LEN(VLOOKUP(A1220,SOURCE!B:S,15,0))&gt;=0,REPT(" ",lookups!$N$2-LEN(VLOOKUP(A1220,SOURCE!B:S,15,0))),"")&amp;
TEXT(A1220,"???0")&amp;IF(VLOOKUP(A1220,SOURCE!B:S,16,0)="","","   "&amp;VLOOKUP(A1220,SOURCE!B:S,16,0)
))))
)</f>
        <v>#define VAR_ULIM                    1193</v>
      </c>
    </row>
    <row r="1221" spans="1:4">
      <c r="A1221">
        <f t="shared" si="21"/>
        <v>1194</v>
      </c>
      <c r="B1221" t="str">
        <f>VLOOKUP(A1221,SOURCE!B:S,15,0)</f>
        <v xml:space="preserve">VAR_LLIM   </v>
      </c>
      <c r="C1221">
        <f>IF(
ISNUMBER(INDEX(SOURCE!B:B,MATCH(A1221,SOURCE!B:B,0)+1)),
  VALUE(INDEX(SOURCE!B:B,MATCH(A1221,SOURCE!B:B,0)+1)),
  "")</f>
        <v>1195</v>
      </c>
      <c r="D1221" s="5" t="str">
        <f>IF(A1221&lt;&gt;INT(A1221),B1221,
IF(A1221&lt;0,VLOOKUP(A1221,lookups!A$1:B$25,2,0),
IF(ISNA(B1221),"",
IF(OR(ISBLANK(A1221),ISNA(B1221),B1221=0),
"",
"#define "&amp;
VLOOKUP(A1221,SOURCE!B:S,15,0)&amp;IF(lookups!$N$2-LEN(VLOOKUP(A1221,SOURCE!B:S,15,0))&gt;=0,REPT(" ",lookups!$N$2-LEN(VLOOKUP(A1221,SOURCE!B:S,15,0))),"")&amp;
TEXT(A1221,"???0")&amp;IF(VLOOKUP(A1221,SOURCE!B:S,16,0)="","","   "&amp;VLOOKUP(A1221,SOURCE!B:S,16,0)
))))
)</f>
        <v>#define VAR_LLIM                    1194</v>
      </c>
    </row>
    <row r="1222" spans="1:4">
      <c r="A1222">
        <f t="shared" si="21"/>
        <v>1195</v>
      </c>
      <c r="B1222" t="str">
        <f>VLOOKUP(A1222,SOURCE!B:S,15,0)</f>
        <v xml:space="preserve">VAR_FV     </v>
      </c>
      <c r="C1222">
        <f>IF(
ISNUMBER(INDEX(SOURCE!B:B,MATCH(A1222,SOURCE!B:B,0)+1)),
  VALUE(INDEX(SOURCE!B:B,MATCH(A1222,SOURCE!B:B,0)+1)),
  "")</f>
        <v>1196</v>
      </c>
      <c r="D1222" s="5" t="str">
        <f>IF(A1222&lt;&gt;INT(A1222),B1222,
IF(A1222&lt;0,VLOOKUP(A1222,lookups!A$1:B$25,2,0),
IF(ISNA(B1222),"",
IF(OR(ISBLANK(A1222),ISNA(B1222),B1222=0),
"",
"#define "&amp;
VLOOKUP(A1222,SOURCE!B:S,15,0)&amp;IF(lookups!$N$2-LEN(VLOOKUP(A1222,SOURCE!B:S,15,0))&gt;=0,REPT(" ",lookups!$N$2-LEN(VLOOKUP(A1222,SOURCE!B:S,15,0))),"")&amp;
TEXT(A1222,"???0")&amp;IF(VLOOKUP(A1222,SOURCE!B:S,16,0)="","","   "&amp;VLOOKUP(A1222,SOURCE!B:S,16,0)
))))
)</f>
        <v>#define VAR_FV                      1195</v>
      </c>
    </row>
    <row r="1223" spans="1:4">
      <c r="A1223">
        <f t="shared" si="21"/>
        <v>1196</v>
      </c>
      <c r="B1223" t="str">
        <f>VLOOKUP(A1223,SOURCE!B:S,15,0)</f>
        <v xml:space="preserve">VAR_IPonA  </v>
      </c>
      <c r="C1223">
        <f>IF(
ISNUMBER(INDEX(SOURCE!B:B,MATCH(A1223,SOURCE!B:B,0)+1)),
  VALUE(INDEX(SOURCE!B:B,MATCH(A1223,SOURCE!B:B,0)+1)),
  "")</f>
        <v>1197</v>
      </c>
      <c r="D1223" s="5" t="str">
        <f>IF(A1223&lt;&gt;INT(A1223),B1223,
IF(A1223&lt;0,VLOOKUP(A1223,lookups!A$1:B$25,2,0),
IF(ISNA(B1223),"",
IF(OR(ISBLANK(A1223),ISNA(B1223),B1223=0),
"",
"#define "&amp;
VLOOKUP(A1223,SOURCE!B:S,15,0)&amp;IF(lookups!$N$2-LEN(VLOOKUP(A1223,SOURCE!B:S,15,0))&gt;=0,REPT(" ",lookups!$N$2-LEN(VLOOKUP(A1223,SOURCE!B:S,15,0))),"")&amp;
TEXT(A1223,"???0")&amp;IF(VLOOKUP(A1223,SOURCE!B:S,16,0)="","","   "&amp;VLOOKUP(A1223,SOURCE!B:S,16,0)
))))
)</f>
        <v>#define VAR_IPonA                   1196</v>
      </c>
    </row>
    <row r="1224" spans="1:4">
      <c r="A1224">
        <f t="shared" si="21"/>
        <v>1197</v>
      </c>
      <c r="B1224" t="str">
        <f>VLOOKUP(A1224,SOURCE!B:S,15,0)</f>
        <v xml:space="preserve">VAR_NPER   </v>
      </c>
      <c r="C1224">
        <f>IF(
ISNUMBER(INDEX(SOURCE!B:B,MATCH(A1224,SOURCE!B:B,0)+1)),
  VALUE(INDEX(SOURCE!B:B,MATCH(A1224,SOURCE!B:B,0)+1)),
  "")</f>
        <v>1198</v>
      </c>
      <c r="D1224" s="5" t="str">
        <f>IF(A1224&lt;&gt;INT(A1224),B1224,
IF(A1224&lt;0,VLOOKUP(A1224,lookups!A$1:B$25,2,0),
IF(ISNA(B1224),"",
IF(OR(ISBLANK(A1224),ISNA(B1224),B1224=0),
"",
"#define "&amp;
VLOOKUP(A1224,SOURCE!B:S,15,0)&amp;IF(lookups!$N$2-LEN(VLOOKUP(A1224,SOURCE!B:S,15,0))&gt;=0,REPT(" ",lookups!$N$2-LEN(VLOOKUP(A1224,SOURCE!B:S,15,0))),"")&amp;
TEXT(A1224,"???0")&amp;IF(VLOOKUP(A1224,SOURCE!B:S,16,0)="","","   "&amp;VLOOKUP(A1224,SOURCE!B:S,16,0)
))))
)</f>
        <v>#define VAR_NPER                    1197</v>
      </c>
    </row>
    <row r="1225" spans="1:4">
      <c r="A1225">
        <f t="shared" ref="A1225:A1288" si="22">C1224</f>
        <v>1198</v>
      </c>
      <c r="B1225" t="str">
        <f>VLOOKUP(A1225,SOURCE!B:S,15,0)</f>
        <v xml:space="preserve">VAR_PERonA </v>
      </c>
      <c r="C1225">
        <f>IF(
ISNUMBER(INDEX(SOURCE!B:B,MATCH(A1225,SOURCE!B:B,0)+1)),
  VALUE(INDEX(SOURCE!B:B,MATCH(A1225,SOURCE!B:B,0)+1)),
  "")</f>
        <v>1199</v>
      </c>
      <c r="D1225" s="5" t="str">
        <f>IF(A1225&lt;&gt;INT(A1225),B1225,
IF(A1225&lt;0,VLOOKUP(A1225,lookups!A$1:B$25,2,0),
IF(ISNA(B1225),"",
IF(OR(ISBLANK(A1225),ISNA(B1225),B1225=0),
"",
"#define "&amp;
VLOOKUP(A1225,SOURCE!B:S,15,0)&amp;IF(lookups!$N$2-LEN(VLOOKUP(A1225,SOURCE!B:S,15,0))&gt;=0,REPT(" ",lookups!$N$2-LEN(VLOOKUP(A1225,SOURCE!B:S,15,0))),"")&amp;
TEXT(A1225,"???0")&amp;IF(VLOOKUP(A1225,SOURCE!B:S,16,0)="","","   "&amp;VLOOKUP(A1225,SOURCE!B:S,16,0)
))))
)</f>
        <v>#define VAR_PERonA                  1198</v>
      </c>
    </row>
    <row r="1226" spans="1:4">
      <c r="A1226">
        <f t="shared" si="22"/>
        <v>1199</v>
      </c>
      <c r="B1226" t="str">
        <f>VLOOKUP(A1226,SOURCE!B:S,15,0)</f>
        <v xml:space="preserve">VAR_PMT    </v>
      </c>
      <c r="C1226">
        <f>IF(
ISNUMBER(INDEX(SOURCE!B:B,MATCH(A1226,SOURCE!B:B,0)+1)),
  VALUE(INDEX(SOURCE!B:B,MATCH(A1226,SOURCE!B:B,0)+1)),
  "")</f>
        <v>1200</v>
      </c>
      <c r="D1226" s="5" t="str">
        <f>IF(A1226&lt;&gt;INT(A1226),B1226,
IF(A1226&lt;0,VLOOKUP(A1226,lookups!A$1:B$25,2,0),
IF(ISNA(B1226),"",
IF(OR(ISBLANK(A1226),ISNA(B1226),B1226=0),
"",
"#define "&amp;
VLOOKUP(A1226,SOURCE!B:S,15,0)&amp;IF(lookups!$N$2-LEN(VLOOKUP(A1226,SOURCE!B:S,15,0))&gt;=0,REPT(" ",lookups!$N$2-LEN(VLOOKUP(A1226,SOURCE!B:S,15,0))),"")&amp;
TEXT(A1226,"???0")&amp;IF(VLOOKUP(A1226,SOURCE!B:S,16,0)="","","   "&amp;VLOOKUP(A1226,SOURCE!B:S,16,0)
))))
)</f>
        <v>#define VAR_PMT                     1199</v>
      </c>
    </row>
    <row r="1227" spans="1:4">
      <c r="A1227">
        <f t="shared" si="22"/>
        <v>1200</v>
      </c>
      <c r="B1227" t="str">
        <f>VLOOKUP(A1227,SOURCE!B:S,15,0)</f>
        <v xml:space="preserve">VAR_PV     </v>
      </c>
      <c r="C1227">
        <f>IF(
ISNUMBER(INDEX(SOURCE!B:B,MATCH(A1227,SOURCE!B:B,0)+1)),
  VALUE(INDEX(SOURCE!B:B,MATCH(A1227,SOURCE!B:B,0)+1)),
  "")</f>
        <v>1201</v>
      </c>
      <c r="D1227" s="5" t="str">
        <f>IF(A1227&lt;&gt;INT(A1227),B1227,
IF(A1227&lt;0,VLOOKUP(A1227,lookups!A$1:B$25,2,0),
IF(ISNA(B1227),"",
IF(OR(ISBLANK(A1227),ISNA(B1227),B1227=0),
"",
"#define "&amp;
VLOOKUP(A1227,SOURCE!B:S,15,0)&amp;IF(lookups!$N$2-LEN(VLOOKUP(A1227,SOURCE!B:S,15,0))&gt;=0,REPT(" ",lookups!$N$2-LEN(VLOOKUP(A1227,SOURCE!B:S,15,0))),"")&amp;
TEXT(A1227,"???0")&amp;IF(VLOOKUP(A1227,SOURCE!B:S,16,0)="","","   "&amp;VLOOKUP(A1227,SOURCE!B:S,16,0)
))))
)</f>
        <v>#define VAR_PV                      1200</v>
      </c>
    </row>
    <row r="1228" spans="1:4">
      <c r="A1228">
        <f t="shared" si="22"/>
        <v>1201</v>
      </c>
      <c r="B1228" t="str">
        <f>VLOOKUP(A1228,SOURCE!B:S,15,0)</f>
        <v xml:space="preserve">VAR_GRAMOD </v>
      </c>
      <c r="C1228">
        <f>IF(
ISNUMBER(INDEX(SOURCE!B:B,MATCH(A1228,SOURCE!B:B,0)+1)),
  VALUE(INDEX(SOURCE!B:B,MATCH(A1228,SOURCE!B:B,0)+1)),
  "")</f>
        <v>1202</v>
      </c>
      <c r="D1228" s="5" t="str">
        <f>IF(A1228&lt;&gt;INT(A1228),B1228,
IF(A1228&lt;0,VLOOKUP(A1228,lookups!A$1:B$25,2,0),
IF(ISNA(B1228),"",
IF(OR(ISBLANK(A1228),ISNA(B1228),B1228=0),
"",
"#define "&amp;
VLOOKUP(A1228,SOURCE!B:S,15,0)&amp;IF(lookups!$N$2-LEN(VLOOKUP(A1228,SOURCE!B:S,15,0))&gt;=0,REPT(" ",lookups!$N$2-LEN(VLOOKUP(A1228,SOURCE!B:S,15,0))),"")&amp;
TEXT(A1228,"???0")&amp;IF(VLOOKUP(A1228,SOURCE!B:S,16,0)="","","   "&amp;VLOOKUP(A1228,SOURCE!B:S,16,0)
))))
)</f>
        <v>#define VAR_GRAMOD                  1201</v>
      </c>
    </row>
    <row r="1229" spans="1:4">
      <c r="A1229">
        <f t="shared" si="22"/>
        <v>1202</v>
      </c>
      <c r="B1229" t="str">
        <f>VLOOKUP(A1229,SOURCE!B:S,15,0)</f>
        <v xml:space="preserve">VAR_MATA   </v>
      </c>
      <c r="C1229">
        <f>IF(
ISNUMBER(INDEX(SOURCE!B:B,MATCH(A1229,SOURCE!B:B,0)+1)),
  VALUE(INDEX(SOURCE!B:B,MATCH(A1229,SOURCE!B:B,0)+1)),
  "")</f>
        <v>1203</v>
      </c>
      <c r="D1229" s="5" t="str">
        <f>IF(A1229&lt;&gt;INT(A1229),B1229,
IF(A1229&lt;0,VLOOKUP(A1229,lookups!A$1:B$25,2,0),
IF(ISNA(B1229),"",
IF(OR(ISBLANK(A1229),ISNA(B1229),B1229=0),
"",
"#define "&amp;
VLOOKUP(A1229,SOURCE!B:S,15,0)&amp;IF(lookups!$N$2-LEN(VLOOKUP(A1229,SOURCE!B:S,15,0))&gt;=0,REPT(" ",lookups!$N$2-LEN(VLOOKUP(A1229,SOURCE!B:S,15,0))),"")&amp;
TEXT(A1229,"???0")&amp;IF(VLOOKUP(A1229,SOURCE!B:S,16,0)="","","   "&amp;VLOOKUP(A1229,SOURCE!B:S,16,0)
))))
)</f>
        <v>#define VAR_MATA                    1202</v>
      </c>
    </row>
    <row r="1230" spans="1:4">
      <c r="A1230">
        <f t="shared" si="22"/>
        <v>1203</v>
      </c>
      <c r="B1230" t="str">
        <f>VLOOKUP(A1230,SOURCE!B:S,15,0)</f>
        <v xml:space="preserve">VAR_MATB   </v>
      </c>
      <c r="C1230">
        <f>IF(
ISNUMBER(INDEX(SOURCE!B:B,MATCH(A1230,SOURCE!B:B,0)+1)),
  VALUE(INDEX(SOURCE!B:B,MATCH(A1230,SOURCE!B:B,0)+1)),
  "")</f>
        <v>1204</v>
      </c>
      <c r="D1230" s="5" t="str">
        <f>IF(A1230&lt;&gt;INT(A1230),B1230,
IF(A1230&lt;0,VLOOKUP(A1230,lookups!A$1:B$25,2,0),
IF(ISNA(B1230),"",
IF(OR(ISBLANK(A1230),ISNA(B1230),B1230=0),
"",
"#define "&amp;
VLOOKUP(A1230,SOURCE!B:S,15,0)&amp;IF(lookups!$N$2-LEN(VLOOKUP(A1230,SOURCE!B:S,15,0))&gt;=0,REPT(" ",lookups!$N$2-LEN(VLOOKUP(A1230,SOURCE!B:S,15,0))),"")&amp;
TEXT(A1230,"???0")&amp;IF(VLOOKUP(A1230,SOURCE!B:S,16,0)="","","   "&amp;VLOOKUP(A1230,SOURCE!B:S,16,0)
))))
)</f>
        <v>#define VAR_MATB                    1203</v>
      </c>
    </row>
    <row r="1231" spans="1:4">
      <c r="A1231">
        <f t="shared" si="22"/>
        <v>1204</v>
      </c>
      <c r="B1231" t="str">
        <f>VLOOKUP(A1231,SOURCE!B:S,15,0)</f>
        <v xml:space="preserve">VAR_MATX   </v>
      </c>
      <c r="C1231">
        <f>IF(
ISNUMBER(INDEX(SOURCE!B:B,MATCH(A1231,SOURCE!B:B,0)+1)),
  VALUE(INDEX(SOURCE!B:B,MATCH(A1231,SOURCE!B:B,0)+1)),
  "")</f>
        <v>1205</v>
      </c>
      <c r="D1231" s="5" t="str">
        <f>IF(A1231&lt;&gt;INT(A1231),B1231,
IF(A1231&lt;0,VLOOKUP(A1231,lookups!A$1:B$25,2,0),
IF(ISNA(B1231),"",
IF(OR(ISBLANK(A1231),ISNA(B1231),B1231=0),
"",
"#define "&amp;
VLOOKUP(A1231,SOURCE!B:S,15,0)&amp;IF(lookups!$N$2-LEN(VLOOKUP(A1231,SOURCE!B:S,15,0))&gt;=0,REPT(" ",lookups!$N$2-LEN(VLOOKUP(A1231,SOURCE!B:S,15,0))),"")&amp;
TEXT(A1231,"???0")&amp;IF(VLOOKUP(A1231,SOURCE!B:S,16,0)="","","   "&amp;VLOOKUP(A1231,SOURCE!B:S,16,0)
))))
)</f>
        <v>#define VAR_MATX                    1204</v>
      </c>
    </row>
    <row r="1232" spans="1:4">
      <c r="A1232">
        <f t="shared" si="22"/>
        <v>1205</v>
      </c>
      <c r="B1232" t="str">
        <f>VLOOKUP(A1232,SOURCE!B:S,15,0)</f>
        <v>VAR_1205</v>
      </c>
      <c r="C1232">
        <f>IF(
ISNUMBER(INDEX(SOURCE!B:B,MATCH(A1232,SOURCE!B:B,0)+1)),
  VALUE(INDEX(SOURCE!B:B,MATCH(A1232,SOURCE!B:B,0)+1)),
  "")</f>
        <v>1206</v>
      </c>
      <c r="D1232" s="5" t="str">
        <f>IF(A1232&lt;&gt;INT(A1232),B1232,
IF(A1232&lt;0,VLOOKUP(A1232,lookups!A$1:B$25,2,0),
IF(ISNA(B1232),"",
IF(OR(ISBLANK(A1232),ISNA(B1232),B1232=0),
"",
"#define "&amp;
VLOOKUP(A1232,SOURCE!B:S,15,0)&amp;IF(lookups!$N$2-LEN(VLOOKUP(A1232,SOURCE!B:S,15,0))&gt;=0,REPT(" ",lookups!$N$2-LEN(VLOOKUP(A1232,SOURCE!B:S,15,0))),"")&amp;
TEXT(A1232,"???0")&amp;IF(VLOOKUP(A1232,SOURCE!B:S,16,0)="","","   "&amp;VLOOKUP(A1232,SOURCE!B:S,16,0)
))))
)</f>
        <v>#define VAR_1205                    1205</v>
      </c>
    </row>
    <row r="1233" spans="1:4">
      <c r="A1233">
        <f t="shared" si="22"/>
        <v>1206</v>
      </c>
      <c r="B1233" t="str">
        <f>VLOOKUP(A1233,SOURCE!B:S,15,0)</f>
        <v>VAR_1206</v>
      </c>
      <c r="C1233">
        <f>IF(
ISNUMBER(INDEX(SOURCE!B:B,MATCH(A1233,SOURCE!B:B,0)+1)),
  VALUE(INDEX(SOURCE!B:B,MATCH(A1233,SOURCE!B:B,0)+1)),
  "")</f>
        <v>1206.01</v>
      </c>
      <c r="D1233" s="5" t="str">
        <f>IF(A1233&lt;&gt;INT(A1233),B1233,
IF(A1233&lt;0,VLOOKUP(A1233,lookups!A$1:B$25,2,0),
IF(ISNA(B1233),"",
IF(OR(ISBLANK(A1233),ISNA(B1233),B1233=0),
"",
"#define "&amp;
VLOOKUP(A1233,SOURCE!B:S,15,0)&amp;IF(lookups!$N$2-LEN(VLOOKUP(A1233,SOURCE!B:S,15,0))&gt;=0,REPT(" ",lookups!$N$2-LEN(VLOOKUP(A1233,SOURCE!B:S,15,0))),"")&amp;
TEXT(A1233,"???0")&amp;IF(VLOOKUP(A1233,SOURCE!B:S,16,0)="","","   "&amp;VLOOKUP(A1233,SOURCE!B:S,16,0)
))))
)</f>
        <v>#define VAR_1206                    1206</v>
      </c>
    </row>
    <row r="1234" spans="1:4">
      <c r="A1234">
        <f t="shared" si="22"/>
        <v>1206.01</v>
      </c>
      <c r="B1234" t="str">
        <f>VLOOKUP(A1234,SOURCE!B:S,15,0)</f>
        <v/>
      </c>
      <c r="C1234">
        <f>IF(
ISNUMBER(INDEX(SOURCE!B:B,MATCH(A1234,SOURCE!B:B,0)+1)),
  VALUE(INDEX(SOURCE!B:B,MATCH(A1234,SOURCE!B:B,0)+1)),
  "")</f>
        <v>1206.02</v>
      </c>
      <c r="D1234" s="5" t="str">
        <f>IF(A1234&lt;&gt;INT(A1234),B1234,
IF(A1234&lt;0,VLOOKUP(A1234,lookups!A$1:B$25,2,0),
IF(ISNA(B1234),"",
IF(OR(ISBLANK(A1234),ISNA(B1234),B1234=0),
"",
"#define "&amp;
VLOOKUP(A1234,SOURCE!B:S,15,0)&amp;IF(lookups!$N$2-LEN(VLOOKUP(A1234,SOURCE!B:S,15,0))&gt;=0,REPT(" ",lookups!$N$2-LEN(VLOOKUP(A1234,SOURCE!B:S,15,0))),"")&amp;
TEXT(A1234,"???0")&amp;IF(VLOOKUP(A1234,SOURCE!B:S,16,0)="","","   "&amp;VLOOKUP(A1234,SOURCE!B:S,16,0)
))))
)</f>
        <v/>
      </c>
    </row>
    <row r="1235" spans="1:4">
      <c r="A1235">
        <f t="shared" si="22"/>
        <v>1206.02</v>
      </c>
      <c r="B1235" t="str">
        <f>VLOOKUP(A1235,SOURCE!B:S,15,0)</f>
        <v/>
      </c>
      <c r="C1235">
        <f>IF(
ISNUMBER(INDEX(SOURCE!B:B,MATCH(A1235,SOURCE!B:B,0)+1)),
  VALUE(INDEX(SOURCE!B:B,MATCH(A1235,SOURCE!B:B,0)+1)),
  "")</f>
        <v>1206.03</v>
      </c>
      <c r="D1235" s="5" t="str">
        <f>IF(A1235&lt;&gt;INT(A1235),B1235,
IF(A1235&lt;0,VLOOKUP(A1235,lookups!A$1:B$25,2,0),
IF(ISNA(B1235),"",
IF(OR(ISBLANK(A1235),ISNA(B1235),B1235=0),
"",
"#define "&amp;
VLOOKUP(A1235,SOURCE!B:S,15,0)&amp;IF(lookups!$N$2-LEN(VLOOKUP(A1235,SOURCE!B:S,15,0))&gt;=0,REPT(" ",lookups!$N$2-LEN(VLOOKUP(A1235,SOURCE!B:S,15,0))),"")&amp;
TEXT(A1235,"???0")&amp;IF(VLOOKUP(A1235,SOURCE!B:S,16,0)="","","   "&amp;VLOOKUP(A1235,SOURCE!B:S,16,0)
))))
)</f>
        <v/>
      </c>
    </row>
    <row r="1236" spans="1:4">
      <c r="A1236">
        <f t="shared" si="22"/>
        <v>1206.03</v>
      </c>
      <c r="B1236" t="str">
        <f>VLOOKUP(A1236,SOURCE!B:S,15,0)</f>
        <v>// Probability distributions</v>
      </c>
      <c r="C1236">
        <f>IF(
ISNUMBER(INDEX(SOURCE!B:B,MATCH(A1236,SOURCE!B:B,0)+1)),
  VALUE(INDEX(SOURCE!B:B,MATCH(A1236,SOURCE!B:B,0)+1)),
  "")</f>
        <v>1207</v>
      </c>
      <c r="D1236" s="5" t="str">
        <f>IF(A1236&lt;&gt;INT(A1236),B1236,
IF(A1236&lt;0,VLOOKUP(A1236,lookups!A$1:B$25,2,0),
IF(ISNA(B1236),"",
IF(OR(ISBLANK(A1236),ISNA(B1236),B1236=0),
"",
"#define "&amp;
VLOOKUP(A1236,SOURCE!B:S,15,0)&amp;IF(lookups!$N$2-LEN(VLOOKUP(A1236,SOURCE!B:S,15,0))&gt;=0,REPT(" ",lookups!$N$2-LEN(VLOOKUP(A1236,SOURCE!B:S,15,0))),"")&amp;
TEXT(A1236,"???0")&amp;IF(VLOOKUP(A1236,SOURCE!B:S,16,0)="","","   "&amp;VLOOKUP(A1236,SOURCE!B:S,16,0)
))))
)</f>
        <v>// Probability distributions</v>
      </c>
    </row>
    <row r="1237" spans="1:4">
      <c r="A1237">
        <f t="shared" si="22"/>
        <v>1207</v>
      </c>
      <c r="B1237" t="str">
        <f>VLOOKUP(A1237,SOURCE!B:S,15,0)</f>
        <v>MNU_BINOM</v>
      </c>
      <c r="C1237">
        <f>IF(
ISNUMBER(INDEX(SOURCE!B:B,MATCH(A1237,SOURCE!B:B,0)+1)),
  VALUE(INDEX(SOURCE!B:B,MATCH(A1237,SOURCE!B:B,0)+1)),
  "")</f>
        <v>1208</v>
      </c>
      <c r="D1237" s="5" t="str">
        <f>IF(A1237&lt;&gt;INT(A1237),B1237,
IF(A1237&lt;0,VLOOKUP(A1237,lookups!A$1:B$25,2,0),
IF(ISNA(B1237),"",
IF(OR(ISBLANK(A1237),ISNA(B1237),B1237=0),
"",
"#define "&amp;
VLOOKUP(A1237,SOURCE!B:S,15,0)&amp;IF(lookups!$N$2-LEN(VLOOKUP(A1237,SOURCE!B:S,15,0))&gt;=0,REPT(" ",lookups!$N$2-LEN(VLOOKUP(A1237,SOURCE!B:S,15,0))),"")&amp;
TEXT(A1237,"???0")&amp;IF(VLOOKUP(A1237,SOURCE!B:S,16,0)="","","   "&amp;VLOOKUP(A1237,SOURCE!B:S,16,0)
))))
)</f>
        <v>#define MNU_BINOM                   1207</v>
      </c>
    </row>
    <row r="1238" spans="1:4">
      <c r="A1238">
        <f t="shared" si="22"/>
        <v>1208</v>
      </c>
      <c r="B1238" t="str">
        <f>VLOOKUP(A1238,SOURCE!B:S,15,0)</f>
        <v>ITM_BINOMP</v>
      </c>
      <c r="C1238">
        <f>IF(
ISNUMBER(INDEX(SOURCE!B:B,MATCH(A1238,SOURCE!B:B,0)+1)),
  VALUE(INDEX(SOURCE!B:B,MATCH(A1238,SOURCE!B:B,0)+1)),
  "")</f>
        <v>1209</v>
      </c>
      <c r="D1238" s="5" t="str">
        <f>IF(A1238&lt;&gt;INT(A1238),B1238,
IF(A1238&lt;0,VLOOKUP(A1238,lookups!A$1:B$25,2,0),
IF(ISNA(B1238),"",
IF(OR(ISBLANK(A1238),ISNA(B1238),B1238=0),
"",
"#define "&amp;
VLOOKUP(A1238,SOURCE!B:S,15,0)&amp;IF(lookups!$N$2-LEN(VLOOKUP(A1238,SOURCE!B:S,15,0))&gt;=0,REPT(" ",lookups!$N$2-LEN(VLOOKUP(A1238,SOURCE!B:S,15,0))),"")&amp;
TEXT(A1238,"???0")&amp;IF(VLOOKUP(A1238,SOURCE!B:S,16,0)="","","   "&amp;VLOOKUP(A1238,SOURCE!B:S,16,0)
))))
)</f>
        <v>#define ITM_BINOMP                  1208</v>
      </c>
    </row>
    <row r="1239" spans="1:4">
      <c r="A1239">
        <f t="shared" si="22"/>
        <v>1209</v>
      </c>
      <c r="B1239" t="str">
        <f>VLOOKUP(A1239,SOURCE!B:S,15,0)</f>
        <v>ITM_BINOM</v>
      </c>
      <c r="C1239">
        <f>IF(
ISNUMBER(INDEX(SOURCE!B:B,MATCH(A1239,SOURCE!B:B,0)+1)),
  VALUE(INDEX(SOURCE!B:B,MATCH(A1239,SOURCE!B:B,0)+1)),
  "")</f>
        <v>1210</v>
      </c>
      <c r="D1239" s="5" t="str">
        <f>IF(A1239&lt;&gt;INT(A1239),B1239,
IF(A1239&lt;0,VLOOKUP(A1239,lookups!A$1:B$25,2,0),
IF(ISNA(B1239),"",
IF(OR(ISBLANK(A1239),ISNA(B1239),B1239=0),
"",
"#define "&amp;
VLOOKUP(A1239,SOURCE!B:S,15,0)&amp;IF(lookups!$N$2-LEN(VLOOKUP(A1239,SOURCE!B:S,15,0))&gt;=0,REPT(" ",lookups!$N$2-LEN(VLOOKUP(A1239,SOURCE!B:S,15,0))),"")&amp;
TEXT(A1239,"???0")&amp;IF(VLOOKUP(A1239,SOURCE!B:S,16,0)="","","   "&amp;VLOOKUP(A1239,SOURCE!B:S,16,0)
))))
)</f>
        <v>#define ITM_BINOM                   1209</v>
      </c>
    </row>
    <row r="1240" spans="1:4">
      <c r="A1240">
        <f t="shared" si="22"/>
        <v>1210</v>
      </c>
      <c r="B1240" t="str">
        <f>VLOOKUP(A1240,SOURCE!B:S,15,0)</f>
        <v>ITM_BINOMU</v>
      </c>
      <c r="C1240">
        <f>IF(
ISNUMBER(INDEX(SOURCE!B:B,MATCH(A1240,SOURCE!B:B,0)+1)),
  VALUE(INDEX(SOURCE!B:B,MATCH(A1240,SOURCE!B:B,0)+1)),
  "")</f>
        <v>1211</v>
      </c>
      <c r="D1240" s="5" t="str">
        <f>IF(A1240&lt;&gt;INT(A1240),B1240,
IF(A1240&lt;0,VLOOKUP(A1240,lookups!A$1:B$25,2,0),
IF(ISNA(B1240),"",
IF(OR(ISBLANK(A1240),ISNA(B1240),B1240=0),
"",
"#define "&amp;
VLOOKUP(A1240,SOURCE!B:S,15,0)&amp;IF(lookups!$N$2-LEN(VLOOKUP(A1240,SOURCE!B:S,15,0))&gt;=0,REPT(" ",lookups!$N$2-LEN(VLOOKUP(A1240,SOURCE!B:S,15,0))),"")&amp;
TEXT(A1240,"???0")&amp;IF(VLOOKUP(A1240,SOURCE!B:S,16,0)="","","   "&amp;VLOOKUP(A1240,SOURCE!B:S,16,0)
))))
)</f>
        <v>#define ITM_BINOMU                  1210</v>
      </c>
    </row>
    <row r="1241" spans="1:4">
      <c r="A1241">
        <f t="shared" si="22"/>
        <v>1211</v>
      </c>
      <c r="B1241" t="str">
        <f>VLOOKUP(A1241,SOURCE!B:S,15,0)</f>
        <v>ITM_BINOMM1</v>
      </c>
      <c r="C1241">
        <f>IF(
ISNUMBER(INDEX(SOURCE!B:B,MATCH(A1241,SOURCE!B:B,0)+1)),
  VALUE(INDEX(SOURCE!B:B,MATCH(A1241,SOURCE!B:B,0)+1)),
  "")</f>
        <v>1212</v>
      </c>
      <c r="D1241" s="5" t="str">
        <f>IF(A1241&lt;&gt;INT(A1241),B1241,
IF(A1241&lt;0,VLOOKUP(A1241,lookups!A$1:B$25,2,0),
IF(ISNA(B1241),"",
IF(OR(ISBLANK(A1241),ISNA(B1241),B1241=0),
"",
"#define "&amp;
VLOOKUP(A1241,SOURCE!B:S,15,0)&amp;IF(lookups!$N$2-LEN(VLOOKUP(A1241,SOURCE!B:S,15,0))&gt;=0,REPT(" ",lookups!$N$2-LEN(VLOOKUP(A1241,SOURCE!B:S,15,0))),"")&amp;
TEXT(A1241,"???0")&amp;IF(VLOOKUP(A1241,SOURCE!B:S,16,0)="","","   "&amp;VLOOKUP(A1241,SOURCE!B:S,16,0)
))))
)</f>
        <v>#define ITM_BINOMM1                 1211</v>
      </c>
    </row>
    <row r="1242" spans="1:4">
      <c r="A1242">
        <f t="shared" si="22"/>
        <v>1212</v>
      </c>
      <c r="B1242" t="str">
        <f>VLOOKUP(A1242,SOURCE!B:S,15,0)</f>
        <v>MNU_CAUCH</v>
      </c>
      <c r="C1242">
        <f>IF(
ISNUMBER(INDEX(SOURCE!B:B,MATCH(A1242,SOURCE!B:B,0)+1)),
  VALUE(INDEX(SOURCE!B:B,MATCH(A1242,SOURCE!B:B,0)+1)),
  "")</f>
        <v>1213</v>
      </c>
      <c r="D1242" s="5" t="str">
        <f>IF(A1242&lt;&gt;INT(A1242),B1242,
IF(A1242&lt;0,VLOOKUP(A1242,lookups!A$1:B$25,2,0),
IF(ISNA(B1242),"",
IF(OR(ISBLANK(A1242),ISNA(B1242),B1242=0),
"",
"#define "&amp;
VLOOKUP(A1242,SOURCE!B:S,15,0)&amp;IF(lookups!$N$2-LEN(VLOOKUP(A1242,SOURCE!B:S,15,0))&gt;=0,REPT(" ",lookups!$N$2-LEN(VLOOKUP(A1242,SOURCE!B:S,15,0))),"")&amp;
TEXT(A1242,"???0")&amp;IF(VLOOKUP(A1242,SOURCE!B:S,16,0)="","","   "&amp;VLOOKUP(A1242,SOURCE!B:S,16,0)
))))
)</f>
        <v>#define MNU_CAUCH                   1212</v>
      </c>
    </row>
    <row r="1243" spans="1:4">
      <c r="A1243">
        <f t="shared" si="22"/>
        <v>1213</v>
      </c>
      <c r="B1243" t="str">
        <f>VLOOKUP(A1243,SOURCE!B:S,15,0)</f>
        <v>ITM_CAUCHP</v>
      </c>
      <c r="C1243">
        <f>IF(
ISNUMBER(INDEX(SOURCE!B:B,MATCH(A1243,SOURCE!B:B,0)+1)),
  VALUE(INDEX(SOURCE!B:B,MATCH(A1243,SOURCE!B:B,0)+1)),
  "")</f>
        <v>1214</v>
      </c>
      <c r="D1243" s="5" t="str">
        <f>IF(A1243&lt;&gt;INT(A1243),B1243,
IF(A1243&lt;0,VLOOKUP(A1243,lookups!A$1:B$25,2,0),
IF(ISNA(B1243),"",
IF(OR(ISBLANK(A1243),ISNA(B1243),B1243=0),
"",
"#define "&amp;
VLOOKUP(A1243,SOURCE!B:S,15,0)&amp;IF(lookups!$N$2-LEN(VLOOKUP(A1243,SOURCE!B:S,15,0))&gt;=0,REPT(" ",lookups!$N$2-LEN(VLOOKUP(A1243,SOURCE!B:S,15,0))),"")&amp;
TEXT(A1243,"???0")&amp;IF(VLOOKUP(A1243,SOURCE!B:S,16,0)="","","   "&amp;VLOOKUP(A1243,SOURCE!B:S,16,0)
))))
)</f>
        <v>#define ITM_CAUCHP                  1213</v>
      </c>
    </row>
    <row r="1244" spans="1:4">
      <c r="A1244">
        <f t="shared" si="22"/>
        <v>1214</v>
      </c>
      <c r="B1244" t="str">
        <f>VLOOKUP(A1244,SOURCE!B:S,15,0)</f>
        <v>ITM_CAUCH</v>
      </c>
      <c r="C1244">
        <f>IF(
ISNUMBER(INDEX(SOURCE!B:B,MATCH(A1244,SOURCE!B:B,0)+1)),
  VALUE(INDEX(SOURCE!B:B,MATCH(A1244,SOURCE!B:B,0)+1)),
  "")</f>
        <v>1215</v>
      </c>
      <c r="D1244" s="5" t="str">
        <f>IF(A1244&lt;&gt;INT(A1244),B1244,
IF(A1244&lt;0,VLOOKUP(A1244,lookups!A$1:B$25,2,0),
IF(ISNA(B1244),"",
IF(OR(ISBLANK(A1244),ISNA(B1244),B1244=0),
"",
"#define "&amp;
VLOOKUP(A1244,SOURCE!B:S,15,0)&amp;IF(lookups!$N$2-LEN(VLOOKUP(A1244,SOURCE!B:S,15,0))&gt;=0,REPT(" ",lookups!$N$2-LEN(VLOOKUP(A1244,SOURCE!B:S,15,0))),"")&amp;
TEXT(A1244,"???0")&amp;IF(VLOOKUP(A1244,SOURCE!B:S,16,0)="","","   "&amp;VLOOKUP(A1244,SOURCE!B:S,16,0)
))))
)</f>
        <v>#define ITM_CAUCH                   1214</v>
      </c>
    </row>
    <row r="1245" spans="1:4">
      <c r="A1245">
        <f t="shared" si="22"/>
        <v>1215</v>
      </c>
      <c r="B1245" t="str">
        <f>VLOOKUP(A1245,SOURCE!B:S,15,0)</f>
        <v>ITM_CAUCHU</v>
      </c>
      <c r="C1245">
        <f>IF(
ISNUMBER(INDEX(SOURCE!B:B,MATCH(A1245,SOURCE!B:B,0)+1)),
  VALUE(INDEX(SOURCE!B:B,MATCH(A1245,SOURCE!B:B,0)+1)),
  "")</f>
        <v>1216</v>
      </c>
      <c r="D1245" s="5" t="str">
        <f>IF(A1245&lt;&gt;INT(A1245),B1245,
IF(A1245&lt;0,VLOOKUP(A1245,lookups!A$1:B$25,2,0),
IF(ISNA(B1245),"",
IF(OR(ISBLANK(A1245),ISNA(B1245),B1245=0),
"",
"#define "&amp;
VLOOKUP(A1245,SOURCE!B:S,15,0)&amp;IF(lookups!$N$2-LEN(VLOOKUP(A1245,SOURCE!B:S,15,0))&gt;=0,REPT(" ",lookups!$N$2-LEN(VLOOKUP(A1245,SOURCE!B:S,15,0))),"")&amp;
TEXT(A1245,"???0")&amp;IF(VLOOKUP(A1245,SOURCE!B:S,16,0)="","","   "&amp;VLOOKUP(A1245,SOURCE!B:S,16,0)
))))
)</f>
        <v>#define ITM_CAUCHU                  1215</v>
      </c>
    </row>
    <row r="1246" spans="1:4">
      <c r="A1246">
        <f t="shared" si="22"/>
        <v>1216</v>
      </c>
      <c r="B1246" t="str">
        <f>VLOOKUP(A1246,SOURCE!B:S,15,0)</f>
        <v>ITM_CAUCHM1</v>
      </c>
      <c r="C1246">
        <f>IF(
ISNUMBER(INDEX(SOURCE!B:B,MATCH(A1246,SOURCE!B:B,0)+1)),
  VALUE(INDEX(SOURCE!B:B,MATCH(A1246,SOURCE!B:B,0)+1)),
  "")</f>
        <v>1217</v>
      </c>
      <c r="D1246" s="5" t="str">
        <f>IF(A1246&lt;&gt;INT(A1246),B1246,
IF(A1246&lt;0,VLOOKUP(A1246,lookups!A$1:B$25,2,0),
IF(ISNA(B1246),"",
IF(OR(ISBLANK(A1246),ISNA(B1246),B1246=0),
"",
"#define "&amp;
VLOOKUP(A1246,SOURCE!B:S,15,0)&amp;IF(lookups!$N$2-LEN(VLOOKUP(A1246,SOURCE!B:S,15,0))&gt;=0,REPT(" ",lookups!$N$2-LEN(VLOOKUP(A1246,SOURCE!B:S,15,0))),"")&amp;
TEXT(A1246,"???0")&amp;IF(VLOOKUP(A1246,SOURCE!B:S,16,0)="","","   "&amp;VLOOKUP(A1246,SOURCE!B:S,16,0)
))))
)</f>
        <v>#define ITM_CAUCHM1                 1216</v>
      </c>
    </row>
    <row r="1247" spans="1:4">
      <c r="A1247">
        <f t="shared" si="22"/>
        <v>1217</v>
      </c>
      <c r="B1247" t="str">
        <f>VLOOKUP(A1247,SOURCE!B:S,15,0)</f>
        <v>MNU_EXPON</v>
      </c>
      <c r="C1247">
        <f>IF(
ISNUMBER(INDEX(SOURCE!B:B,MATCH(A1247,SOURCE!B:B,0)+1)),
  VALUE(INDEX(SOURCE!B:B,MATCH(A1247,SOURCE!B:B,0)+1)),
  "")</f>
        <v>1218</v>
      </c>
      <c r="D1247" s="5" t="str">
        <f>IF(A1247&lt;&gt;INT(A1247),B1247,
IF(A1247&lt;0,VLOOKUP(A1247,lookups!A$1:B$25,2,0),
IF(ISNA(B1247),"",
IF(OR(ISBLANK(A1247),ISNA(B1247),B1247=0),
"",
"#define "&amp;
VLOOKUP(A1247,SOURCE!B:S,15,0)&amp;IF(lookups!$N$2-LEN(VLOOKUP(A1247,SOURCE!B:S,15,0))&gt;=0,REPT(" ",lookups!$N$2-LEN(VLOOKUP(A1247,SOURCE!B:S,15,0))),"")&amp;
TEXT(A1247,"???0")&amp;IF(VLOOKUP(A1247,SOURCE!B:S,16,0)="","","   "&amp;VLOOKUP(A1247,SOURCE!B:S,16,0)
))))
)</f>
        <v>#define MNU_EXPON                   1217</v>
      </c>
    </row>
    <row r="1248" spans="1:4">
      <c r="A1248">
        <f t="shared" si="22"/>
        <v>1218</v>
      </c>
      <c r="B1248" t="str">
        <f>VLOOKUP(A1248,SOURCE!B:S,15,0)</f>
        <v>ITM_EXPONP</v>
      </c>
      <c r="C1248">
        <f>IF(
ISNUMBER(INDEX(SOURCE!B:B,MATCH(A1248,SOURCE!B:B,0)+1)),
  VALUE(INDEX(SOURCE!B:B,MATCH(A1248,SOURCE!B:B,0)+1)),
  "")</f>
        <v>1219</v>
      </c>
      <c r="D1248" s="5" t="str">
        <f>IF(A1248&lt;&gt;INT(A1248),B1248,
IF(A1248&lt;0,VLOOKUP(A1248,lookups!A$1:B$25,2,0),
IF(ISNA(B1248),"",
IF(OR(ISBLANK(A1248),ISNA(B1248),B1248=0),
"",
"#define "&amp;
VLOOKUP(A1248,SOURCE!B:S,15,0)&amp;IF(lookups!$N$2-LEN(VLOOKUP(A1248,SOURCE!B:S,15,0))&gt;=0,REPT(" ",lookups!$N$2-LEN(VLOOKUP(A1248,SOURCE!B:S,15,0))),"")&amp;
TEXT(A1248,"???0")&amp;IF(VLOOKUP(A1248,SOURCE!B:S,16,0)="","","   "&amp;VLOOKUP(A1248,SOURCE!B:S,16,0)
))))
)</f>
        <v>#define ITM_EXPONP                  1218</v>
      </c>
    </row>
    <row r="1249" spans="1:4">
      <c r="A1249">
        <f t="shared" si="22"/>
        <v>1219</v>
      </c>
      <c r="B1249" t="str">
        <f>VLOOKUP(A1249,SOURCE!B:S,15,0)</f>
        <v>ITM_EXPON</v>
      </c>
      <c r="C1249">
        <f>IF(
ISNUMBER(INDEX(SOURCE!B:B,MATCH(A1249,SOURCE!B:B,0)+1)),
  VALUE(INDEX(SOURCE!B:B,MATCH(A1249,SOURCE!B:B,0)+1)),
  "")</f>
        <v>1220</v>
      </c>
      <c r="D1249" s="5" t="str">
        <f>IF(A1249&lt;&gt;INT(A1249),B1249,
IF(A1249&lt;0,VLOOKUP(A1249,lookups!A$1:B$25,2,0),
IF(ISNA(B1249),"",
IF(OR(ISBLANK(A1249),ISNA(B1249),B1249=0),
"",
"#define "&amp;
VLOOKUP(A1249,SOURCE!B:S,15,0)&amp;IF(lookups!$N$2-LEN(VLOOKUP(A1249,SOURCE!B:S,15,0))&gt;=0,REPT(" ",lookups!$N$2-LEN(VLOOKUP(A1249,SOURCE!B:S,15,0))),"")&amp;
TEXT(A1249,"???0")&amp;IF(VLOOKUP(A1249,SOURCE!B:S,16,0)="","","   "&amp;VLOOKUP(A1249,SOURCE!B:S,16,0)
))))
)</f>
        <v>#define ITM_EXPON                   1219</v>
      </c>
    </row>
    <row r="1250" spans="1:4">
      <c r="A1250">
        <f t="shared" si="22"/>
        <v>1220</v>
      </c>
      <c r="B1250" t="str">
        <f>VLOOKUP(A1250,SOURCE!B:S,15,0)</f>
        <v>ITM_EXPONU</v>
      </c>
      <c r="C1250">
        <f>IF(
ISNUMBER(INDEX(SOURCE!B:B,MATCH(A1250,SOURCE!B:B,0)+1)),
  VALUE(INDEX(SOURCE!B:B,MATCH(A1250,SOURCE!B:B,0)+1)),
  "")</f>
        <v>1221</v>
      </c>
      <c r="D1250" s="5" t="str">
        <f>IF(A1250&lt;&gt;INT(A1250),B1250,
IF(A1250&lt;0,VLOOKUP(A1250,lookups!A$1:B$25,2,0),
IF(ISNA(B1250),"",
IF(OR(ISBLANK(A1250),ISNA(B1250),B1250=0),
"",
"#define "&amp;
VLOOKUP(A1250,SOURCE!B:S,15,0)&amp;IF(lookups!$N$2-LEN(VLOOKUP(A1250,SOURCE!B:S,15,0))&gt;=0,REPT(" ",lookups!$N$2-LEN(VLOOKUP(A1250,SOURCE!B:S,15,0))),"")&amp;
TEXT(A1250,"???0")&amp;IF(VLOOKUP(A1250,SOURCE!B:S,16,0)="","","   "&amp;VLOOKUP(A1250,SOURCE!B:S,16,0)
))))
)</f>
        <v>#define ITM_EXPONU                  1220</v>
      </c>
    </row>
    <row r="1251" spans="1:4">
      <c r="A1251">
        <f t="shared" si="22"/>
        <v>1221</v>
      </c>
      <c r="B1251" t="str">
        <f>VLOOKUP(A1251,SOURCE!B:S,15,0)</f>
        <v>ITM_EXPONM1</v>
      </c>
      <c r="C1251">
        <f>IF(
ISNUMBER(INDEX(SOURCE!B:B,MATCH(A1251,SOURCE!B:B,0)+1)),
  VALUE(INDEX(SOURCE!B:B,MATCH(A1251,SOURCE!B:B,0)+1)),
  "")</f>
        <v>1222</v>
      </c>
      <c r="D1251" s="5" t="str">
        <f>IF(A1251&lt;&gt;INT(A1251),B1251,
IF(A1251&lt;0,VLOOKUP(A1251,lookups!A$1:B$25,2,0),
IF(ISNA(B1251),"",
IF(OR(ISBLANK(A1251),ISNA(B1251),B1251=0),
"",
"#define "&amp;
VLOOKUP(A1251,SOURCE!B:S,15,0)&amp;IF(lookups!$N$2-LEN(VLOOKUP(A1251,SOURCE!B:S,15,0))&gt;=0,REPT(" ",lookups!$N$2-LEN(VLOOKUP(A1251,SOURCE!B:S,15,0))),"")&amp;
TEXT(A1251,"???0")&amp;IF(VLOOKUP(A1251,SOURCE!B:S,16,0)="","","   "&amp;VLOOKUP(A1251,SOURCE!B:S,16,0)
))))
)</f>
        <v>#define ITM_EXPONM1                 1221</v>
      </c>
    </row>
    <row r="1252" spans="1:4">
      <c r="A1252">
        <f t="shared" si="22"/>
        <v>1222</v>
      </c>
      <c r="B1252" t="str">
        <f>VLOOKUP(A1252,SOURCE!B:S,15,0)</f>
        <v>MNU_F</v>
      </c>
      <c r="C1252">
        <f>IF(
ISNUMBER(INDEX(SOURCE!B:B,MATCH(A1252,SOURCE!B:B,0)+1)),
  VALUE(INDEX(SOURCE!B:B,MATCH(A1252,SOURCE!B:B,0)+1)),
  "")</f>
        <v>1223</v>
      </c>
      <c r="D1252" s="5" t="str">
        <f>IF(A1252&lt;&gt;INT(A1252),B1252,
IF(A1252&lt;0,VLOOKUP(A1252,lookups!A$1:B$25,2,0),
IF(ISNA(B1252),"",
IF(OR(ISBLANK(A1252),ISNA(B1252),B1252=0),
"",
"#define "&amp;
VLOOKUP(A1252,SOURCE!B:S,15,0)&amp;IF(lookups!$N$2-LEN(VLOOKUP(A1252,SOURCE!B:S,15,0))&gt;=0,REPT(" ",lookups!$N$2-LEN(VLOOKUP(A1252,SOURCE!B:S,15,0))),"")&amp;
TEXT(A1252,"???0")&amp;IF(VLOOKUP(A1252,SOURCE!B:S,16,0)="","","   "&amp;VLOOKUP(A1252,SOURCE!B:S,16,0)
))))
)</f>
        <v>#define MNU_F                       1222</v>
      </c>
    </row>
    <row r="1253" spans="1:4">
      <c r="A1253">
        <f t="shared" si="22"/>
        <v>1223</v>
      </c>
      <c r="B1253" t="str">
        <f>VLOOKUP(A1253,SOURCE!B:S,15,0)</f>
        <v>ITM_FPX</v>
      </c>
      <c r="C1253">
        <f>IF(
ISNUMBER(INDEX(SOURCE!B:B,MATCH(A1253,SOURCE!B:B,0)+1)),
  VALUE(INDEX(SOURCE!B:B,MATCH(A1253,SOURCE!B:B,0)+1)),
  "")</f>
        <v>1224</v>
      </c>
      <c r="D1253" s="5" t="str">
        <f>IF(A1253&lt;&gt;INT(A1253),B1253,
IF(A1253&lt;0,VLOOKUP(A1253,lookups!A$1:B$25,2,0),
IF(ISNA(B1253),"",
IF(OR(ISBLANK(A1253),ISNA(B1253),B1253=0),
"",
"#define "&amp;
VLOOKUP(A1253,SOURCE!B:S,15,0)&amp;IF(lookups!$N$2-LEN(VLOOKUP(A1253,SOURCE!B:S,15,0))&gt;=0,REPT(" ",lookups!$N$2-LEN(VLOOKUP(A1253,SOURCE!B:S,15,0))),"")&amp;
TEXT(A1253,"???0")&amp;IF(VLOOKUP(A1253,SOURCE!B:S,16,0)="","","   "&amp;VLOOKUP(A1253,SOURCE!B:S,16,0)
))))
)</f>
        <v>#define ITM_FPX                     1223</v>
      </c>
    </row>
    <row r="1254" spans="1:4">
      <c r="A1254">
        <f t="shared" si="22"/>
        <v>1224</v>
      </c>
      <c r="B1254" t="str">
        <f>VLOOKUP(A1254,SOURCE!B:S,15,0)</f>
        <v>ITM_FX</v>
      </c>
      <c r="C1254">
        <f>IF(
ISNUMBER(INDEX(SOURCE!B:B,MATCH(A1254,SOURCE!B:B,0)+1)),
  VALUE(INDEX(SOURCE!B:B,MATCH(A1254,SOURCE!B:B,0)+1)),
  "")</f>
        <v>1225</v>
      </c>
      <c r="D1254" s="5" t="str">
        <f>IF(A1254&lt;&gt;INT(A1254),B1254,
IF(A1254&lt;0,VLOOKUP(A1254,lookups!A$1:B$25,2,0),
IF(ISNA(B1254),"",
IF(OR(ISBLANK(A1254),ISNA(B1254),B1254=0),
"",
"#define "&amp;
VLOOKUP(A1254,SOURCE!B:S,15,0)&amp;IF(lookups!$N$2-LEN(VLOOKUP(A1254,SOURCE!B:S,15,0))&gt;=0,REPT(" ",lookups!$N$2-LEN(VLOOKUP(A1254,SOURCE!B:S,15,0))),"")&amp;
TEXT(A1254,"???0")&amp;IF(VLOOKUP(A1254,SOURCE!B:S,16,0)="","","   "&amp;VLOOKUP(A1254,SOURCE!B:S,16,0)
))))
)</f>
        <v>#define ITM_FX                      1224</v>
      </c>
    </row>
    <row r="1255" spans="1:4">
      <c r="A1255">
        <f t="shared" si="22"/>
        <v>1225</v>
      </c>
      <c r="B1255" t="str">
        <f>VLOOKUP(A1255,SOURCE!B:S,15,0)</f>
        <v>ITM_FUX</v>
      </c>
      <c r="C1255">
        <f>IF(
ISNUMBER(INDEX(SOURCE!B:B,MATCH(A1255,SOURCE!B:B,0)+1)),
  VALUE(INDEX(SOURCE!B:B,MATCH(A1255,SOURCE!B:B,0)+1)),
  "")</f>
        <v>1226</v>
      </c>
      <c r="D1255" s="5" t="str">
        <f>IF(A1255&lt;&gt;INT(A1255),B1255,
IF(A1255&lt;0,VLOOKUP(A1255,lookups!A$1:B$25,2,0),
IF(ISNA(B1255),"",
IF(OR(ISBLANK(A1255),ISNA(B1255),B1255=0),
"",
"#define "&amp;
VLOOKUP(A1255,SOURCE!B:S,15,0)&amp;IF(lookups!$N$2-LEN(VLOOKUP(A1255,SOURCE!B:S,15,0))&gt;=0,REPT(" ",lookups!$N$2-LEN(VLOOKUP(A1255,SOURCE!B:S,15,0))),"")&amp;
TEXT(A1255,"???0")&amp;IF(VLOOKUP(A1255,SOURCE!B:S,16,0)="","","   "&amp;VLOOKUP(A1255,SOURCE!B:S,16,0)
))))
)</f>
        <v>#define ITM_FUX                     1225</v>
      </c>
    </row>
    <row r="1256" spans="1:4">
      <c r="A1256">
        <f t="shared" si="22"/>
        <v>1226</v>
      </c>
      <c r="B1256" t="str">
        <f>VLOOKUP(A1256,SOURCE!B:S,15,0)</f>
        <v>ITM_FM1P</v>
      </c>
      <c r="C1256">
        <f>IF(
ISNUMBER(INDEX(SOURCE!B:B,MATCH(A1256,SOURCE!B:B,0)+1)),
  VALUE(INDEX(SOURCE!B:B,MATCH(A1256,SOURCE!B:B,0)+1)),
  "")</f>
        <v>1227</v>
      </c>
      <c r="D1256" s="5" t="str">
        <f>IF(A1256&lt;&gt;INT(A1256),B1256,
IF(A1256&lt;0,VLOOKUP(A1256,lookups!A$1:B$25,2,0),
IF(ISNA(B1256),"",
IF(OR(ISBLANK(A1256),ISNA(B1256),B1256=0),
"",
"#define "&amp;
VLOOKUP(A1256,SOURCE!B:S,15,0)&amp;IF(lookups!$N$2-LEN(VLOOKUP(A1256,SOURCE!B:S,15,0))&gt;=0,REPT(" ",lookups!$N$2-LEN(VLOOKUP(A1256,SOURCE!B:S,15,0))),"")&amp;
TEXT(A1256,"???0")&amp;IF(VLOOKUP(A1256,SOURCE!B:S,16,0)="","","   "&amp;VLOOKUP(A1256,SOURCE!B:S,16,0)
))))
)</f>
        <v>#define ITM_FM1P                    1226</v>
      </c>
    </row>
    <row r="1257" spans="1:4">
      <c r="A1257">
        <f t="shared" si="22"/>
        <v>1227</v>
      </c>
      <c r="B1257" t="str">
        <f>VLOOKUP(A1257,SOURCE!B:S,15,0)</f>
        <v>MNU_GEOM</v>
      </c>
      <c r="C1257">
        <f>IF(
ISNUMBER(INDEX(SOURCE!B:B,MATCH(A1257,SOURCE!B:B,0)+1)),
  VALUE(INDEX(SOURCE!B:B,MATCH(A1257,SOURCE!B:B,0)+1)),
  "")</f>
        <v>1228</v>
      </c>
      <c r="D1257" s="5" t="str">
        <f>IF(A1257&lt;&gt;INT(A1257),B1257,
IF(A1257&lt;0,VLOOKUP(A1257,lookups!A$1:B$25,2,0),
IF(ISNA(B1257),"",
IF(OR(ISBLANK(A1257),ISNA(B1257),B1257=0),
"",
"#define "&amp;
VLOOKUP(A1257,SOURCE!B:S,15,0)&amp;IF(lookups!$N$2-LEN(VLOOKUP(A1257,SOURCE!B:S,15,0))&gt;=0,REPT(" ",lookups!$N$2-LEN(VLOOKUP(A1257,SOURCE!B:S,15,0))),"")&amp;
TEXT(A1257,"???0")&amp;IF(VLOOKUP(A1257,SOURCE!B:S,16,0)="","","   "&amp;VLOOKUP(A1257,SOURCE!B:S,16,0)
))))
)</f>
        <v>#define MNU_GEOM                    1227</v>
      </c>
    </row>
    <row r="1258" spans="1:4">
      <c r="A1258">
        <f t="shared" si="22"/>
        <v>1228</v>
      </c>
      <c r="B1258" t="str">
        <f>VLOOKUP(A1258,SOURCE!B:S,15,0)</f>
        <v>ITM_GEOMP</v>
      </c>
      <c r="C1258">
        <f>IF(
ISNUMBER(INDEX(SOURCE!B:B,MATCH(A1258,SOURCE!B:B,0)+1)),
  VALUE(INDEX(SOURCE!B:B,MATCH(A1258,SOURCE!B:B,0)+1)),
  "")</f>
        <v>1229</v>
      </c>
      <c r="D1258" s="5" t="str">
        <f>IF(A1258&lt;&gt;INT(A1258),B1258,
IF(A1258&lt;0,VLOOKUP(A1258,lookups!A$1:B$25,2,0),
IF(ISNA(B1258),"",
IF(OR(ISBLANK(A1258),ISNA(B1258),B1258=0),
"",
"#define "&amp;
VLOOKUP(A1258,SOURCE!B:S,15,0)&amp;IF(lookups!$N$2-LEN(VLOOKUP(A1258,SOURCE!B:S,15,0))&gt;=0,REPT(" ",lookups!$N$2-LEN(VLOOKUP(A1258,SOURCE!B:S,15,0))),"")&amp;
TEXT(A1258,"???0")&amp;IF(VLOOKUP(A1258,SOURCE!B:S,16,0)="","","   "&amp;VLOOKUP(A1258,SOURCE!B:S,16,0)
))))
)</f>
        <v>#define ITM_GEOMP                   1228</v>
      </c>
    </row>
    <row r="1259" spans="1:4">
      <c r="A1259">
        <f t="shared" si="22"/>
        <v>1229</v>
      </c>
      <c r="B1259" t="str">
        <f>VLOOKUP(A1259,SOURCE!B:S,15,0)</f>
        <v>ITM_GEOM</v>
      </c>
      <c r="C1259">
        <f>IF(
ISNUMBER(INDEX(SOURCE!B:B,MATCH(A1259,SOURCE!B:B,0)+1)),
  VALUE(INDEX(SOURCE!B:B,MATCH(A1259,SOURCE!B:B,0)+1)),
  "")</f>
        <v>1230</v>
      </c>
      <c r="D1259" s="5" t="str">
        <f>IF(A1259&lt;&gt;INT(A1259),B1259,
IF(A1259&lt;0,VLOOKUP(A1259,lookups!A$1:B$25,2,0),
IF(ISNA(B1259),"",
IF(OR(ISBLANK(A1259),ISNA(B1259),B1259=0),
"",
"#define "&amp;
VLOOKUP(A1259,SOURCE!B:S,15,0)&amp;IF(lookups!$N$2-LEN(VLOOKUP(A1259,SOURCE!B:S,15,0))&gt;=0,REPT(" ",lookups!$N$2-LEN(VLOOKUP(A1259,SOURCE!B:S,15,0))),"")&amp;
TEXT(A1259,"???0")&amp;IF(VLOOKUP(A1259,SOURCE!B:S,16,0)="","","   "&amp;VLOOKUP(A1259,SOURCE!B:S,16,0)
))))
)</f>
        <v>#define ITM_GEOM                    1229</v>
      </c>
    </row>
    <row r="1260" spans="1:4">
      <c r="A1260">
        <f t="shared" si="22"/>
        <v>1230</v>
      </c>
      <c r="B1260" t="str">
        <f>VLOOKUP(A1260,SOURCE!B:S,15,0)</f>
        <v>ITM_GEOMU</v>
      </c>
      <c r="C1260">
        <f>IF(
ISNUMBER(INDEX(SOURCE!B:B,MATCH(A1260,SOURCE!B:B,0)+1)),
  VALUE(INDEX(SOURCE!B:B,MATCH(A1260,SOURCE!B:B,0)+1)),
  "")</f>
        <v>1231</v>
      </c>
      <c r="D1260" s="5" t="str">
        <f>IF(A1260&lt;&gt;INT(A1260),B1260,
IF(A1260&lt;0,VLOOKUP(A1260,lookups!A$1:B$25,2,0),
IF(ISNA(B1260),"",
IF(OR(ISBLANK(A1260),ISNA(B1260),B1260=0),
"",
"#define "&amp;
VLOOKUP(A1260,SOURCE!B:S,15,0)&amp;IF(lookups!$N$2-LEN(VLOOKUP(A1260,SOURCE!B:S,15,0))&gt;=0,REPT(" ",lookups!$N$2-LEN(VLOOKUP(A1260,SOURCE!B:S,15,0))),"")&amp;
TEXT(A1260,"???0")&amp;IF(VLOOKUP(A1260,SOURCE!B:S,16,0)="","","   "&amp;VLOOKUP(A1260,SOURCE!B:S,16,0)
))))
)</f>
        <v>#define ITM_GEOMU                   1230</v>
      </c>
    </row>
    <row r="1261" spans="1:4">
      <c r="A1261">
        <f t="shared" si="22"/>
        <v>1231</v>
      </c>
      <c r="B1261" t="str">
        <f>VLOOKUP(A1261,SOURCE!B:S,15,0)</f>
        <v>ITM_GEOMM1</v>
      </c>
      <c r="C1261">
        <f>IF(
ISNUMBER(INDEX(SOURCE!B:B,MATCH(A1261,SOURCE!B:B,0)+1)),
  VALUE(INDEX(SOURCE!B:B,MATCH(A1261,SOURCE!B:B,0)+1)),
  "")</f>
        <v>1232</v>
      </c>
      <c r="D1261" s="5" t="str">
        <f>IF(A1261&lt;&gt;INT(A1261),B1261,
IF(A1261&lt;0,VLOOKUP(A1261,lookups!A$1:B$25,2,0),
IF(ISNA(B1261),"",
IF(OR(ISBLANK(A1261),ISNA(B1261),B1261=0),
"",
"#define "&amp;
VLOOKUP(A1261,SOURCE!B:S,15,0)&amp;IF(lookups!$N$2-LEN(VLOOKUP(A1261,SOURCE!B:S,15,0))&gt;=0,REPT(" ",lookups!$N$2-LEN(VLOOKUP(A1261,SOURCE!B:S,15,0))),"")&amp;
TEXT(A1261,"???0")&amp;IF(VLOOKUP(A1261,SOURCE!B:S,16,0)="","","   "&amp;VLOOKUP(A1261,SOURCE!B:S,16,0)
))))
)</f>
        <v>#define ITM_GEOMM1                  1231</v>
      </c>
    </row>
    <row r="1262" spans="1:4">
      <c r="A1262">
        <f t="shared" si="22"/>
        <v>1232</v>
      </c>
      <c r="B1262" t="str">
        <f>VLOOKUP(A1262,SOURCE!B:S,15,0)</f>
        <v>MNU_HYPER</v>
      </c>
      <c r="C1262">
        <f>IF(
ISNUMBER(INDEX(SOURCE!B:B,MATCH(A1262,SOURCE!B:B,0)+1)),
  VALUE(INDEX(SOURCE!B:B,MATCH(A1262,SOURCE!B:B,0)+1)),
  "")</f>
        <v>1233</v>
      </c>
      <c r="D1262" s="5" t="str">
        <f>IF(A1262&lt;&gt;INT(A1262),B1262,
IF(A1262&lt;0,VLOOKUP(A1262,lookups!A$1:B$25,2,0),
IF(ISNA(B1262),"",
IF(OR(ISBLANK(A1262),ISNA(B1262),B1262=0),
"",
"#define "&amp;
VLOOKUP(A1262,SOURCE!B:S,15,0)&amp;IF(lookups!$N$2-LEN(VLOOKUP(A1262,SOURCE!B:S,15,0))&gt;=0,REPT(" ",lookups!$N$2-LEN(VLOOKUP(A1262,SOURCE!B:S,15,0))),"")&amp;
TEXT(A1262,"???0")&amp;IF(VLOOKUP(A1262,SOURCE!B:S,16,0)="","","   "&amp;VLOOKUP(A1262,SOURCE!B:S,16,0)
))))
)</f>
        <v>#define MNU_HYPER                   1232</v>
      </c>
    </row>
    <row r="1263" spans="1:4">
      <c r="A1263">
        <f t="shared" si="22"/>
        <v>1233</v>
      </c>
      <c r="B1263" t="str">
        <f>VLOOKUP(A1263,SOURCE!B:S,15,0)</f>
        <v>ITM_HYPERP</v>
      </c>
      <c r="C1263">
        <f>IF(
ISNUMBER(INDEX(SOURCE!B:B,MATCH(A1263,SOURCE!B:B,0)+1)),
  VALUE(INDEX(SOURCE!B:B,MATCH(A1263,SOURCE!B:B,0)+1)),
  "")</f>
        <v>1234</v>
      </c>
      <c r="D1263" s="5" t="str">
        <f>IF(A1263&lt;&gt;INT(A1263),B1263,
IF(A1263&lt;0,VLOOKUP(A1263,lookups!A$1:B$25,2,0),
IF(ISNA(B1263),"",
IF(OR(ISBLANK(A1263),ISNA(B1263),B1263=0),
"",
"#define "&amp;
VLOOKUP(A1263,SOURCE!B:S,15,0)&amp;IF(lookups!$N$2-LEN(VLOOKUP(A1263,SOURCE!B:S,15,0))&gt;=0,REPT(" ",lookups!$N$2-LEN(VLOOKUP(A1263,SOURCE!B:S,15,0))),"")&amp;
TEXT(A1263,"???0")&amp;IF(VLOOKUP(A1263,SOURCE!B:S,16,0)="","","   "&amp;VLOOKUP(A1263,SOURCE!B:S,16,0)
))))
)</f>
        <v>#define ITM_HYPERP                  1233</v>
      </c>
    </row>
    <row r="1264" spans="1:4">
      <c r="A1264">
        <f t="shared" si="22"/>
        <v>1234</v>
      </c>
      <c r="B1264" t="str">
        <f>VLOOKUP(A1264,SOURCE!B:S,15,0)</f>
        <v>ITM_HYPER</v>
      </c>
      <c r="C1264">
        <f>IF(
ISNUMBER(INDEX(SOURCE!B:B,MATCH(A1264,SOURCE!B:B,0)+1)),
  VALUE(INDEX(SOURCE!B:B,MATCH(A1264,SOURCE!B:B,0)+1)),
  "")</f>
        <v>1235</v>
      </c>
      <c r="D1264" s="5" t="str">
        <f>IF(A1264&lt;&gt;INT(A1264),B1264,
IF(A1264&lt;0,VLOOKUP(A1264,lookups!A$1:B$25,2,0),
IF(ISNA(B1264),"",
IF(OR(ISBLANK(A1264),ISNA(B1264),B1264=0),
"",
"#define "&amp;
VLOOKUP(A1264,SOURCE!B:S,15,0)&amp;IF(lookups!$N$2-LEN(VLOOKUP(A1264,SOURCE!B:S,15,0))&gt;=0,REPT(" ",lookups!$N$2-LEN(VLOOKUP(A1264,SOURCE!B:S,15,0))),"")&amp;
TEXT(A1264,"???0")&amp;IF(VLOOKUP(A1264,SOURCE!B:S,16,0)="","","   "&amp;VLOOKUP(A1264,SOURCE!B:S,16,0)
))))
)</f>
        <v>#define ITM_HYPER                   1234</v>
      </c>
    </row>
    <row r="1265" spans="1:4">
      <c r="A1265">
        <f t="shared" si="22"/>
        <v>1235</v>
      </c>
      <c r="B1265" t="str">
        <f>VLOOKUP(A1265,SOURCE!B:S,15,0)</f>
        <v>ITM_HYPERU</v>
      </c>
      <c r="C1265">
        <f>IF(
ISNUMBER(INDEX(SOURCE!B:B,MATCH(A1265,SOURCE!B:B,0)+1)),
  VALUE(INDEX(SOURCE!B:B,MATCH(A1265,SOURCE!B:B,0)+1)),
  "")</f>
        <v>1236</v>
      </c>
      <c r="D1265" s="5" t="str">
        <f>IF(A1265&lt;&gt;INT(A1265),B1265,
IF(A1265&lt;0,VLOOKUP(A1265,lookups!A$1:B$25,2,0),
IF(ISNA(B1265),"",
IF(OR(ISBLANK(A1265),ISNA(B1265),B1265=0),
"",
"#define "&amp;
VLOOKUP(A1265,SOURCE!B:S,15,0)&amp;IF(lookups!$N$2-LEN(VLOOKUP(A1265,SOURCE!B:S,15,0))&gt;=0,REPT(" ",lookups!$N$2-LEN(VLOOKUP(A1265,SOURCE!B:S,15,0))),"")&amp;
TEXT(A1265,"???0")&amp;IF(VLOOKUP(A1265,SOURCE!B:S,16,0)="","","   "&amp;VLOOKUP(A1265,SOURCE!B:S,16,0)
))))
)</f>
        <v>#define ITM_HYPERU                  1235</v>
      </c>
    </row>
    <row r="1266" spans="1:4">
      <c r="A1266">
        <f t="shared" si="22"/>
        <v>1236</v>
      </c>
      <c r="B1266" t="str">
        <f>VLOOKUP(A1266,SOURCE!B:S,15,0)</f>
        <v>ITM_HYPERM1</v>
      </c>
      <c r="C1266">
        <f>IF(
ISNUMBER(INDEX(SOURCE!B:B,MATCH(A1266,SOURCE!B:B,0)+1)),
  VALUE(INDEX(SOURCE!B:B,MATCH(A1266,SOURCE!B:B,0)+1)),
  "")</f>
        <v>1237</v>
      </c>
      <c r="D1266" s="5" t="str">
        <f>IF(A1266&lt;&gt;INT(A1266),B1266,
IF(A1266&lt;0,VLOOKUP(A1266,lookups!A$1:B$25,2,0),
IF(ISNA(B1266),"",
IF(OR(ISBLANK(A1266),ISNA(B1266),B1266=0),
"",
"#define "&amp;
VLOOKUP(A1266,SOURCE!B:S,15,0)&amp;IF(lookups!$N$2-LEN(VLOOKUP(A1266,SOURCE!B:S,15,0))&gt;=0,REPT(" ",lookups!$N$2-LEN(VLOOKUP(A1266,SOURCE!B:S,15,0))),"")&amp;
TEXT(A1266,"???0")&amp;IF(VLOOKUP(A1266,SOURCE!B:S,16,0)="","","   "&amp;VLOOKUP(A1266,SOURCE!B:S,16,0)
))))
)</f>
        <v>#define ITM_HYPERM1                 1236</v>
      </c>
    </row>
    <row r="1267" spans="1:4">
      <c r="A1267">
        <f t="shared" si="22"/>
        <v>1237</v>
      </c>
      <c r="B1267" t="str">
        <f>VLOOKUP(A1267,SOURCE!B:S,15,0)</f>
        <v>MNU_LGNRM</v>
      </c>
      <c r="C1267">
        <f>IF(
ISNUMBER(INDEX(SOURCE!B:B,MATCH(A1267,SOURCE!B:B,0)+1)),
  VALUE(INDEX(SOURCE!B:B,MATCH(A1267,SOURCE!B:B,0)+1)),
  "")</f>
        <v>1238</v>
      </c>
      <c r="D1267" s="5" t="str">
        <f>IF(A1267&lt;&gt;INT(A1267),B1267,
IF(A1267&lt;0,VLOOKUP(A1267,lookups!A$1:B$25,2,0),
IF(ISNA(B1267),"",
IF(OR(ISBLANK(A1267),ISNA(B1267),B1267=0),
"",
"#define "&amp;
VLOOKUP(A1267,SOURCE!B:S,15,0)&amp;IF(lookups!$N$2-LEN(VLOOKUP(A1267,SOURCE!B:S,15,0))&gt;=0,REPT(" ",lookups!$N$2-LEN(VLOOKUP(A1267,SOURCE!B:S,15,0))),"")&amp;
TEXT(A1267,"???0")&amp;IF(VLOOKUP(A1267,SOURCE!B:S,16,0)="","","   "&amp;VLOOKUP(A1267,SOURCE!B:S,16,0)
))))
)</f>
        <v>#define MNU_LGNRM                   1237</v>
      </c>
    </row>
    <row r="1268" spans="1:4">
      <c r="A1268">
        <f t="shared" si="22"/>
        <v>1238</v>
      </c>
      <c r="B1268" t="str">
        <f>VLOOKUP(A1268,SOURCE!B:S,15,0)</f>
        <v>ITM_LGNRMP</v>
      </c>
      <c r="C1268">
        <f>IF(
ISNUMBER(INDEX(SOURCE!B:B,MATCH(A1268,SOURCE!B:B,0)+1)),
  VALUE(INDEX(SOURCE!B:B,MATCH(A1268,SOURCE!B:B,0)+1)),
  "")</f>
        <v>1239</v>
      </c>
      <c r="D1268" s="5" t="str">
        <f>IF(A1268&lt;&gt;INT(A1268),B1268,
IF(A1268&lt;0,VLOOKUP(A1268,lookups!A$1:B$25,2,0),
IF(ISNA(B1268),"",
IF(OR(ISBLANK(A1268),ISNA(B1268),B1268=0),
"",
"#define "&amp;
VLOOKUP(A1268,SOURCE!B:S,15,0)&amp;IF(lookups!$N$2-LEN(VLOOKUP(A1268,SOURCE!B:S,15,0))&gt;=0,REPT(" ",lookups!$N$2-LEN(VLOOKUP(A1268,SOURCE!B:S,15,0))),"")&amp;
TEXT(A1268,"???0")&amp;IF(VLOOKUP(A1268,SOURCE!B:S,16,0)="","","   "&amp;VLOOKUP(A1268,SOURCE!B:S,16,0)
))))
)</f>
        <v>#define ITM_LGNRMP                  1238</v>
      </c>
    </row>
    <row r="1269" spans="1:4">
      <c r="A1269">
        <f t="shared" si="22"/>
        <v>1239</v>
      </c>
      <c r="B1269" t="str">
        <f>VLOOKUP(A1269,SOURCE!B:S,15,0)</f>
        <v>ITM_LGNRM</v>
      </c>
      <c r="C1269">
        <f>IF(
ISNUMBER(INDEX(SOURCE!B:B,MATCH(A1269,SOURCE!B:B,0)+1)),
  VALUE(INDEX(SOURCE!B:B,MATCH(A1269,SOURCE!B:B,0)+1)),
  "")</f>
        <v>1240</v>
      </c>
      <c r="D1269" s="5" t="str">
        <f>IF(A1269&lt;&gt;INT(A1269),B1269,
IF(A1269&lt;0,VLOOKUP(A1269,lookups!A$1:B$25,2,0),
IF(ISNA(B1269),"",
IF(OR(ISBLANK(A1269),ISNA(B1269),B1269=0),
"",
"#define "&amp;
VLOOKUP(A1269,SOURCE!B:S,15,0)&amp;IF(lookups!$N$2-LEN(VLOOKUP(A1269,SOURCE!B:S,15,0))&gt;=0,REPT(" ",lookups!$N$2-LEN(VLOOKUP(A1269,SOURCE!B:S,15,0))),"")&amp;
TEXT(A1269,"???0")&amp;IF(VLOOKUP(A1269,SOURCE!B:S,16,0)="","","   "&amp;VLOOKUP(A1269,SOURCE!B:S,16,0)
))))
)</f>
        <v>#define ITM_LGNRM                   1239</v>
      </c>
    </row>
    <row r="1270" spans="1:4">
      <c r="A1270">
        <f t="shared" si="22"/>
        <v>1240</v>
      </c>
      <c r="B1270" t="str">
        <f>VLOOKUP(A1270,SOURCE!B:S,15,0)</f>
        <v>ITM_LGNRMU</v>
      </c>
      <c r="C1270">
        <f>IF(
ISNUMBER(INDEX(SOURCE!B:B,MATCH(A1270,SOURCE!B:B,0)+1)),
  VALUE(INDEX(SOURCE!B:B,MATCH(A1270,SOURCE!B:B,0)+1)),
  "")</f>
        <v>1241</v>
      </c>
      <c r="D1270" s="5" t="str">
        <f>IF(A1270&lt;&gt;INT(A1270),B1270,
IF(A1270&lt;0,VLOOKUP(A1270,lookups!A$1:B$25,2,0),
IF(ISNA(B1270),"",
IF(OR(ISBLANK(A1270),ISNA(B1270),B1270=0),
"",
"#define "&amp;
VLOOKUP(A1270,SOURCE!B:S,15,0)&amp;IF(lookups!$N$2-LEN(VLOOKUP(A1270,SOURCE!B:S,15,0))&gt;=0,REPT(" ",lookups!$N$2-LEN(VLOOKUP(A1270,SOURCE!B:S,15,0))),"")&amp;
TEXT(A1270,"???0")&amp;IF(VLOOKUP(A1270,SOURCE!B:S,16,0)="","","   "&amp;VLOOKUP(A1270,SOURCE!B:S,16,0)
))))
)</f>
        <v>#define ITM_LGNRMU                  1240</v>
      </c>
    </row>
    <row r="1271" spans="1:4">
      <c r="A1271">
        <f t="shared" si="22"/>
        <v>1241</v>
      </c>
      <c r="B1271" t="str">
        <f>VLOOKUP(A1271,SOURCE!B:S,15,0)</f>
        <v>ITM_LGNRMM1</v>
      </c>
      <c r="C1271">
        <f>IF(
ISNUMBER(INDEX(SOURCE!B:B,MATCH(A1271,SOURCE!B:B,0)+1)),
  VALUE(INDEX(SOURCE!B:B,MATCH(A1271,SOURCE!B:B,0)+1)),
  "")</f>
        <v>1242</v>
      </c>
      <c r="D1271" s="5" t="str">
        <f>IF(A1271&lt;&gt;INT(A1271),B1271,
IF(A1271&lt;0,VLOOKUP(A1271,lookups!A$1:B$25,2,0),
IF(ISNA(B1271),"",
IF(OR(ISBLANK(A1271),ISNA(B1271),B1271=0),
"",
"#define "&amp;
VLOOKUP(A1271,SOURCE!B:S,15,0)&amp;IF(lookups!$N$2-LEN(VLOOKUP(A1271,SOURCE!B:S,15,0))&gt;=0,REPT(" ",lookups!$N$2-LEN(VLOOKUP(A1271,SOURCE!B:S,15,0))),"")&amp;
TEXT(A1271,"???0")&amp;IF(VLOOKUP(A1271,SOURCE!B:S,16,0)="","","   "&amp;VLOOKUP(A1271,SOURCE!B:S,16,0)
))))
)</f>
        <v>#define ITM_LGNRMM1                 1241</v>
      </c>
    </row>
    <row r="1272" spans="1:4">
      <c r="A1272">
        <f t="shared" si="22"/>
        <v>1242</v>
      </c>
      <c r="B1272" t="str">
        <f>VLOOKUP(A1272,SOURCE!B:S,15,0)</f>
        <v>MNU_LOGIS</v>
      </c>
      <c r="C1272">
        <f>IF(
ISNUMBER(INDEX(SOURCE!B:B,MATCH(A1272,SOURCE!B:B,0)+1)),
  VALUE(INDEX(SOURCE!B:B,MATCH(A1272,SOURCE!B:B,0)+1)),
  "")</f>
        <v>1243</v>
      </c>
      <c r="D1272" s="5" t="str">
        <f>IF(A1272&lt;&gt;INT(A1272),B1272,
IF(A1272&lt;0,VLOOKUP(A1272,lookups!A$1:B$25,2,0),
IF(ISNA(B1272),"",
IF(OR(ISBLANK(A1272),ISNA(B1272),B1272=0),
"",
"#define "&amp;
VLOOKUP(A1272,SOURCE!B:S,15,0)&amp;IF(lookups!$N$2-LEN(VLOOKUP(A1272,SOURCE!B:S,15,0))&gt;=0,REPT(" ",lookups!$N$2-LEN(VLOOKUP(A1272,SOURCE!B:S,15,0))),"")&amp;
TEXT(A1272,"???0")&amp;IF(VLOOKUP(A1272,SOURCE!B:S,16,0)="","","   "&amp;VLOOKUP(A1272,SOURCE!B:S,16,0)
))))
)</f>
        <v>#define MNU_LOGIS                   1242</v>
      </c>
    </row>
    <row r="1273" spans="1:4">
      <c r="A1273">
        <f t="shared" si="22"/>
        <v>1243</v>
      </c>
      <c r="B1273" t="str">
        <f>VLOOKUP(A1273,SOURCE!B:S,15,0)</f>
        <v>ITM_LOGISP</v>
      </c>
      <c r="C1273">
        <f>IF(
ISNUMBER(INDEX(SOURCE!B:B,MATCH(A1273,SOURCE!B:B,0)+1)),
  VALUE(INDEX(SOURCE!B:B,MATCH(A1273,SOURCE!B:B,0)+1)),
  "")</f>
        <v>1244</v>
      </c>
      <c r="D1273" s="5" t="str">
        <f>IF(A1273&lt;&gt;INT(A1273),B1273,
IF(A1273&lt;0,VLOOKUP(A1273,lookups!A$1:B$25,2,0),
IF(ISNA(B1273),"",
IF(OR(ISBLANK(A1273),ISNA(B1273),B1273=0),
"",
"#define "&amp;
VLOOKUP(A1273,SOURCE!B:S,15,0)&amp;IF(lookups!$N$2-LEN(VLOOKUP(A1273,SOURCE!B:S,15,0))&gt;=0,REPT(" ",lookups!$N$2-LEN(VLOOKUP(A1273,SOURCE!B:S,15,0))),"")&amp;
TEXT(A1273,"???0")&amp;IF(VLOOKUP(A1273,SOURCE!B:S,16,0)="","","   "&amp;VLOOKUP(A1273,SOURCE!B:S,16,0)
))))
)</f>
        <v>#define ITM_LOGISP                  1243</v>
      </c>
    </row>
    <row r="1274" spans="1:4">
      <c r="A1274">
        <f t="shared" si="22"/>
        <v>1244</v>
      </c>
      <c r="B1274" t="str">
        <f>VLOOKUP(A1274,SOURCE!B:S,15,0)</f>
        <v>ITM_LOGIS</v>
      </c>
      <c r="C1274">
        <f>IF(
ISNUMBER(INDEX(SOURCE!B:B,MATCH(A1274,SOURCE!B:B,0)+1)),
  VALUE(INDEX(SOURCE!B:B,MATCH(A1274,SOURCE!B:B,0)+1)),
  "")</f>
        <v>1245</v>
      </c>
      <c r="D1274" s="5" t="str">
        <f>IF(A1274&lt;&gt;INT(A1274),B1274,
IF(A1274&lt;0,VLOOKUP(A1274,lookups!A$1:B$25,2,0),
IF(ISNA(B1274),"",
IF(OR(ISBLANK(A1274),ISNA(B1274),B1274=0),
"",
"#define "&amp;
VLOOKUP(A1274,SOURCE!B:S,15,0)&amp;IF(lookups!$N$2-LEN(VLOOKUP(A1274,SOURCE!B:S,15,0))&gt;=0,REPT(" ",lookups!$N$2-LEN(VLOOKUP(A1274,SOURCE!B:S,15,0))),"")&amp;
TEXT(A1274,"???0")&amp;IF(VLOOKUP(A1274,SOURCE!B:S,16,0)="","","   "&amp;VLOOKUP(A1274,SOURCE!B:S,16,0)
))))
)</f>
        <v>#define ITM_LOGIS                   1244</v>
      </c>
    </row>
    <row r="1275" spans="1:4">
      <c r="A1275">
        <f t="shared" si="22"/>
        <v>1245</v>
      </c>
      <c r="B1275" t="str">
        <f>VLOOKUP(A1275,SOURCE!B:S,15,0)</f>
        <v>ITM_LOGISU</v>
      </c>
      <c r="C1275">
        <f>IF(
ISNUMBER(INDEX(SOURCE!B:B,MATCH(A1275,SOURCE!B:B,0)+1)),
  VALUE(INDEX(SOURCE!B:B,MATCH(A1275,SOURCE!B:B,0)+1)),
  "")</f>
        <v>1246</v>
      </c>
      <c r="D1275" s="5" t="str">
        <f>IF(A1275&lt;&gt;INT(A1275),B1275,
IF(A1275&lt;0,VLOOKUP(A1275,lookups!A$1:B$25,2,0),
IF(ISNA(B1275),"",
IF(OR(ISBLANK(A1275),ISNA(B1275),B1275=0),
"",
"#define "&amp;
VLOOKUP(A1275,SOURCE!B:S,15,0)&amp;IF(lookups!$N$2-LEN(VLOOKUP(A1275,SOURCE!B:S,15,0))&gt;=0,REPT(" ",lookups!$N$2-LEN(VLOOKUP(A1275,SOURCE!B:S,15,0))),"")&amp;
TEXT(A1275,"???0")&amp;IF(VLOOKUP(A1275,SOURCE!B:S,16,0)="","","   "&amp;VLOOKUP(A1275,SOURCE!B:S,16,0)
))))
)</f>
        <v>#define ITM_LOGISU                  1245</v>
      </c>
    </row>
    <row r="1276" spans="1:4">
      <c r="A1276">
        <f t="shared" si="22"/>
        <v>1246</v>
      </c>
      <c r="B1276" t="str">
        <f>VLOOKUP(A1276,SOURCE!B:S,15,0)</f>
        <v>ITM_LOGISM1</v>
      </c>
      <c r="C1276">
        <f>IF(
ISNUMBER(INDEX(SOURCE!B:B,MATCH(A1276,SOURCE!B:B,0)+1)),
  VALUE(INDEX(SOURCE!B:B,MATCH(A1276,SOURCE!B:B,0)+1)),
  "")</f>
        <v>1247</v>
      </c>
      <c r="D1276" s="5" t="str">
        <f>IF(A1276&lt;&gt;INT(A1276),B1276,
IF(A1276&lt;0,VLOOKUP(A1276,lookups!A$1:B$25,2,0),
IF(ISNA(B1276),"",
IF(OR(ISBLANK(A1276),ISNA(B1276),B1276=0),
"",
"#define "&amp;
VLOOKUP(A1276,SOURCE!B:S,15,0)&amp;IF(lookups!$N$2-LEN(VLOOKUP(A1276,SOURCE!B:S,15,0))&gt;=0,REPT(" ",lookups!$N$2-LEN(VLOOKUP(A1276,SOURCE!B:S,15,0))),"")&amp;
TEXT(A1276,"???0")&amp;IF(VLOOKUP(A1276,SOURCE!B:S,16,0)="","","   "&amp;VLOOKUP(A1276,SOURCE!B:S,16,0)
))))
)</f>
        <v>#define ITM_LOGISM1                 1246</v>
      </c>
    </row>
    <row r="1277" spans="1:4">
      <c r="A1277">
        <f t="shared" si="22"/>
        <v>1247</v>
      </c>
      <c r="B1277" t="str">
        <f>VLOOKUP(A1277,SOURCE!B:S,15,0)</f>
        <v>MNU_NBIN</v>
      </c>
      <c r="C1277">
        <f>IF(
ISNUMBER(INDEX(SOURCE!B:B,MATCH(A1277,SOURCE!B:B,0)+1)),
  VALUE(INDEX(SOURCE!B:B,MATCH(A1277,SOURCE!B:B,0)+1)),
  "")</f>
        <v>1248</v>
      </c>
      <c r="D1277" s="5" t="str">
        <f>IF(A1277&lt;&gt;INT(A1277),B1277,
IF(A1277&lt;0,VLOOKUP(A1277,lookups!A$1:B$25,2,0),
IF(ISNA(B1277),"",
IF(OR(ISBLANK(A1277),ISNA(B1277),B1277=0),
"",
"#define "&amp;
VLOOKUP(A1277,SOURCE!B:S,15,0)&amp;IF(lookups!$N$2-LEN(VLOOKUP(A1277,SOURCE!B:S,15,0))&gt;=0,REPT(" ",lookups!$N$2-LEN(VLOOKUP(A1277,SOURCE!B:S,15,0))),"")&amp;
TEXT(A1277,"???0")&amp;IF(VLOOKUP(A1277,SOURCE!B:S,16,0)="","","   "&amp;VLOOKUP(A1277,SOURCE!B:S,16,0)
))))
)</f>
        <v>#define MNU_NBIN                    1247</v>
      </c>
    </row>
    <row r="1278" spans="1:4">
      <c r="A1278">
        <f t="shared" si="22"/>
        <v>1248</v>
      </c>
      <c r="B1278" t="str">
        <f>VLOOKUP(A1278,SOURCE!B:S,15,0)</f>
        <v>ITM_NBINP</v>
      </c>
      <c r="C1278">
        <f>IF(
ISNUMBER(INDEX(SOURCE!B:B,MATCH(A1278,SOURCE!B:B,0)+1)),
  VALUE(INDEX(SOURCE!B:B,MATCH(A1278,SOURCE!B:B,0)+1)),
  "")</f>
        <v>1249</v>
      </c>
      <c r="D1278" s="5" t="str">
        <f>IF(A1278&lt;&gt;INT(A1278),B1278,
IF(A1278&lt;0,VLOOKUP(A1278,lookups!A$1:B$25,2,0),
IF(ISNA(B1278),"",
IF(OR(ISBLANK(A1278),ISNA(B1278),B1278=0),
"",
"#define "&amp;
VLOOKUP(A1278,SOURCE!B:S,15,0)&amp;IF(lookups!$N$2-LEN(VLOOKUP(A1278,SOURCE!B:S,15,0))&gt;=0,REPT(" ",lookups!$N$2-LEN(VLOOKUP(A1278,SOURCE!B:S,15,0))),"")&amp;
TEXT(A1278,"???0")&amp;IF(VLOOKUP(A1278,SOURCE!B:S,16,0)="","","   "&amp;VLOOKUP(A1278,SOURCE!B:S,16,0)
))))
)</f>
        <v>#define ITM_NBINP                   1248</v>
      </c>
    </row>
    <row r="1279" spans="1:4">
      <c r="A1279">
        <f t="shared" si="22"/>
        <v>1249</v>
      </c>
      <c r="B1279" t="str">
        <f>VLOOKUP(A1279,SOURCE!B:S,15,0)</f>
        <v>ITM_NBIN</v>
      </c>
      <c r="C1279">
        <f>IF(
ISNUMBER(INDEX(SOURCE!B:B,MATCH(A1279,SOURCE!B:B,0)+1)),
  VALUE(INDEX(SOURCE!B:B,MATCH(A1279,SOURCE!B:B,0)+1)),
  "")</f>
        <v>1250</v>
      </c>
      <c r="D1279" s="5" t="str">
        <f>IF(A1279&lt;&gt;INT(A1279),B1279,
IF(A1279&lt;0,VLOOKUP(A1279,lookups!A$1:B$25,2,0),
IF(ISNA(B1279),"",
IF(OR(ISBLANK(A1279),ISNA(B1279),B1279=0),
"",
"#define "&amp;
VLOOKUP(A1279,SOURCE!B:S,15,0)&amp;IF(lookups!$N$2-LEN(VLOOKUP(A1279,SOURCE!B:S,15,0))&gt;=0,REPT(" ",lookups!$N$2-LEN(VLOOKUP(A1279,SOURCE!B:S,15,0))),"")&amp;
TEXT(A1279,"???0")&amp;IF(VLOOKUP(A1279,SOURCE!B:S,16,0)="","","   "&amp;VLOOKUP(A1279,SOURCE!B:S,16,0)
))))
)</f>
        <v>#define ITM_NBIN                    1249</v>
      </c>
    </row>
    <row r="1280" spans="1:4">
      <c r="A1280">
        <f t="shared" si="22"/>
        <v>1250</v>
      </c>
      <c r="B1280" t="str">
        <f>VLOOKUP(A1280,SOURCE!B:S,15,0)</f>
        <v>ITM_NBINU</v>
      </c>
      <c r="C1280">
        <f>IF(
ISNUMBER(INDEX(SOURCE!B:B,MATCH(A1280,SOURCE!B:B,0)+1)),
  VALUE(INDEX(SOURCE!B:B,MATCH(A1280,SOURCE!B:B,0)+1)),
  "")</f>
        <v>1251</v>
      </c>
      <c r="D1280" s="5" t="str">
        <f>IF(A1280&lt;&gt;INT(A1280),B1280,
IF(A1280&lt;0,VLOOKUP(A1280,lookups!A$1:B$25,2,0),
IF(ISNA(B1280),"",
IF(OR(ISBLANK(A1280),ISNA(B1280),B1280=0),
"",
"#define "&amp;
VLOOKUP(A1280,SOURCE!B:S,15,0)&amp;IF(lookups!$N$2-LEN(VLOOKUP(A1280,SOURCE!B:S,15,0))&gt;=0,REPT(" ",lookups!$N$2-LEN(VLOOKUP(A1280,SOURCE!B:S,15,0))),"")&amp;
TEXT(A1280,"???0")&amp;IF(VLOOKUP(A1280,SOURCE!B:S,16,0)="","","   "&amp;VLOOKUP(A1280,SOURCE!B:S,16,0)
))))
)</f>
        <v>#define ITM_NBINU                   1250</v>
      </c>
    </row>
    <row r="1281" spans="1:4">
      <c r="A1281">
        <f t="shared" si="22"/>
        <v>1251</v>
      </c>
      <c r="B1281" t="str">
        <f>VLOOKUP(A1281,SOURCE!B:S,15,0)</f>
        <v>ITM_NBINM1</v>
      </c>
      <c r="C1281">
        <f>IF(
ISNUMBER(INDEX(SOURCE!B:B,MATCH(A1281,SOURCE!B:B,0)+1)),
  VALUE(INDEX(SOURCE!B:B,MATCH(A1281,SOURCE!B:B,0)+1)),
  "")</f>
        <v>1252</v>
      </c>
      <c r="D1281" s="5" t="str">
        <f>IF(A1281&lt;&gt;INT(A1281),B1281,
IF(A1281&lt;0,VLOOKUP(A1281,lookups!A$1:B$25,2,0),
IF(ISNA(B1281),"",
IF(OR(ISBLANK(A1281),ISNA(B1281),B1281=0),
"",
"#define "&amp;
VLOOKUP(A1281,SOURCE!B:S,15,0)&amp;IF(lookups!$N$2-LEN(VLOOKUP(A1281,SOURCE!B:S,15,0))&gt;=0,REPT(" ",lookups!$N$2-LEN(VLOOKUP(A1281,SOURCE!B:S,15,0))),"")&amp;
TEXT(A1281,"???0")&amp;IF(VLOOKUP(A1281,SOURCE!B:S,16,0)="","","   "&amp;VLOOKUP(A1281,SOURCE!B:S,16,0)
))))
)</f>
        <v>#define ITM_NBINM1                  1251</v>
      </c>
    </row>
    <row r="1282" spans="1:4">
      <c r="A1282">
        <f t="shared" si="22"/>
        <v>1252</v>
      </c>
      <c r="B1282" t="str">
        <f>VLOOKUP(A1282,SOURCE!B:S,15,0)</f>
        <v>MNU_NORML</v>
      </c>
      <c r="C1282">
        <f>IF(
ISNUMBER(INDEX(SOURCE!B:B,MATCH(A1282,SOURCE!B:B,0)+1)),
  VALUE(INDEX(SOURCE!B:B,MATCH(A1282,SOURCE!B:B,0)+1)),
  "")</f>
        <v>1253</v>
      </c>
      <c r="D1282" s="5" t="str">
        <f>IF(A1282&lt;&gt;INT(A1282),B1282,
IF(A1282&lt;0,VLOOKUP(A1282,lookups!A$1:B$25,2,0),
IF(ISNA(B1282),"",
IF(OR(ISBLANK(A1282),ISNA(B1282),B1282=0),
"",
"#define "&amp;
VLOOKUP(A1282,SOURCE!B:S,15,0)&amp;IF(lookups!$N$2-LEN(VLOOKUP(A1282,SOURCE!B:S,15,0))&gt;=0,REPT(" ",lookups!$N$2-LEN(VLOOKUP(A1282,SOURCE!B:S,15,0))),"")&amp;
TEXT(A1282,"???0")&amp;IF(VLOOKUP(A1282,SOURCE!B:S,16,0)="","","   "&amp;VLOOKUP(A1282,SOURCE!B:S,16,0)
))))
)</f>
        <v>#define MNU_NORML                   1252</v>
      </c>
    </row>
    <row r="1283" spans="1:4">
      <c r="A1283">
        <f t="shared" si="22"/>
        <v>1253</v>
      </c>
      <c r="B1283" t="str">
        <f>VLOOKUP(A1283,SOURCE!B:S,15,0)</f>
        <v>ITM_NORMLP</v>
      </c>
      <c r="C1283">
        <f>IF(
ISNUMBER(INDEX(SOURCE!B:B,MATCH(A1283,SOURCE!B:B,0)+1)),
  VALUE(INDEX(SOURCE!B:B,MATCH(A1283,SOURCE!B:B,0)+1)),
  "")</f>
        <v>1254</v>
      </c>
      <c r="D1283" s="5" t="str">
        <f>IF(A1283&lt;&gt;INT(A1283),B1283,
IF(A1283&lt;0,VLOOKUP(A1283,lookups!A$1:B$25,2,0),
IF(ISNA(B1283),"",
IF(OR(ISBLANK(A1283),ISNA(B1283),B1283=0),
"",
"#define "&amp;
VLOOKUP(A1283,SOURCE!B:S,15,0)&amp;IF(lookups!$N$2-LEN(VLOOKUP(A1283,SOURCE!B:S,15,0))&gt;=0,REPT(" ",lookups!$N$2-LEN(VLOOKUP(A1283,SOURCE!B:S,15,0))),"")&amp;
TEXT(A1283,"???0")&amp;IF(VLOOKUP(A1283,SOURCE!B:S,16,0)="","","   "&amp;VLOOKUP(A1283,SOURCE!B:S,16,0)
))))
)</f>
        <v>#define ITM_NORMLP                  1253</v>
      </c>
    </row>
    <row r="1284" spans="1:4">
      <c r="A1284">
        <f t="shared" si="22"/>
        <v>1254</v>
      </c>
      <c r="B1284" t="str">
        <f>VLOOKUP(A1284,SOURCE!B:S,15,0)</f>
        <v>ITM_NORML</v>
      </c>
      <c r="C1284">
        <f>IF(
ISNUMBER(INDEX(SOURCE!B:B,MATCH(A1284,SOURCE!B:B,0)+1)),
  VALUE(INDEX(SOURCE!B:B,MATCH(A1284,SOURCE!B:B,0)+1)),
  "")</f>
        <v>1255</v>
      </c>
      <c r="D1284" s="5" t="str">
        <f>IF(A1284&lt;&gt;INT(A1284),B1284,
IF(A1284&lt;0,VLOOKUP(A1284,lookups!A$1:B$25,2,0),
IF(ISNA(B1284),"",
IF(OR(ISBLANK(A1284),ISNA(B1284),B1284=0),
"",
"#define "&amp;
VLOOKUP(A1284,SOURCE!B:S,15,0)&amp;IF(lookups!$N$2-LEN(VLOOKUP(A1284,SOURCE!B:S,15,0))&gt;=0,REPT(" ",lookups!$N$2-LEN(VLOOKUP(A1284,SOURCE!B:S,15,0))),"")&amp;
TEXT(A1284,"???0")&amp;IF(VLOOKUP(A1284,SOURCE!B:S,16,0)="","","   "&amp;VLOOKUP(A1284,SOURCE!B:S,16,0)
))))
)</f>
        <v>#define ITM_NORML                   1254</v>
      </c>
    </row>
    <row r="1285" spans="1:4">
      <c r="A1285">
        <f t="shared" si="22"/>
        <v>1255</v>
      </c>
      <c r="B1285" t="str">
        <f>VLOOKUP(A1285,SOURCE!B:S,15,0)</f>
        <v>ITM_NORMLU</v>
      </c>
      <c r="C1285">
        <f>IF(
ISNUMBER(INDEX(SOURCE!B:B,MATCH(A1285,SOURCE!B:B,0)+1)),
  VALUE(INDEX(SOURCE!B:B,MATCH(A1285,SOURCE!B:B,0)+1)),
  "")</f>
        <v>1256</v>
      </c>
      <c r="D1285" s="5" t="str">
        <f>IF(A1285&lt;&gt;INT(A1285),B1285,
IF(A1285&lt;0,VLOOKUP(A1285,lookups!A$1:B$25,2,0),
IF(ISNA(B1285),"",
IF(OR(ISBLANK(A1285),ISNA(B1285),B1285=0),
"",
"#define "&amp;
VLOOKUP(A1285,SOURCE!B:S,15,0)&amp;IF(lookups!$N$2-LEN(VLOOKUP(A1285,SOURCE!B:S,15,0))&gt;=0,REPT(" ",lookups!$N$2-LEN(VLOOKUP(A1285,SOURCE!B:S,15,0))),"")&amp;
TEXT(A1285,"???0")&amp;IF(VLOOKUP(A1285,SOURCE!B:S,16,0)="","","   "&amp;VLOOKUP(A1285,SOURCE!B:S,16,0)
))))
)</f>
        <v>#define ITM_NORMLU                  1255</v>
      </c>
    </row>
    <row r="1286" spans="1:4">
      <c r="A1286">
        <f t="shared" si="22"/>
        <v>1256</v>
      </c>
      <c r="B1286" t="str">
        <f>VLOOKUP(A1286,SOURCE!B:S,15,0)</f>
        <v>ITM_NORMLM1</v>
      </c>
      <c r="C1286">
        <f>IF(
ISNUMBER(INDEX(SOURCE!B:B,MATCH(A1286,SOURCE!B:B,0)+1)),
  VALUE(INDEX(SOURCE!B:B,MATCH(A1286,SOURCE!B:B,0)+1)),
  "")</f>
        <v>1257</v>
      </c>
      <c r="D1286" s="5" t="str">
        <f>IF(A1286&lt;&gt;INT(A1286),B1286,
IF(A1286&lt;0,VLOOKUP(A1286,lookups!A$1:B$25,2,0),
IF(ISNA(B1286),"",
IF(OR(ISBLANK(A1286),ISNA(B1286),B1286=0),
"",
"#define "&amp;
VLOOKUP(A1286,SOURCE!B:S,15,0)&amp;IF(lookups!$N$2-LEN(VLOOKUP(A1286,SOURCE!B:S,15,0))&gt;=0,REPT(" ",lookups!$N$2-LEN(VLOOKUP(A1286,SOURCE!B:S,15,0))),"")&amp;
TEXT(A1286,"???0")&amp;IF(VLOOKUP(A1286,SOURCE!B:S,16,0)="","","   "&amp;VLOOKUP(A1286,SOURCE!B:S,16,0)
))))
)</f>
        <v>#define ITM_NORMLM1                 1256</v>
      </c>
    </row>
    <row r="1287" spans="1:4">
      <c r="A1287">
        <f t="shared" si="22"/>
        <v>1257</v>
      </c>
      <c r="B1287" t="str">
        <f>VLOOKUP(A1287,SOURCE!B:S,15,0)</f>
        <v>MNU_POISS</v>
      </c>
      <c r="C1287">
        <f>IF(
ISNUMBER(INDEX(SOURCE!B:B,MATCH(A1287,SOURCE!B:B,0)+1)),
  VALUE(INDEX(SOURCE!B:B,MATCH(A1287,SOURCE!B:B,0)+1)),
  "")</f>
        <v>1258</v>
      </c>
      <c r="D1287" s="5" t="str">
        <f>IF(A1287&lt;&gt;INT(A1287),B1287,
IF(A1287&lt;0,VLOOKUP(A1287,lookups!A$1:B$25,2,0),
IF(ISNA(B1287),"",
IF(OR(ISBLANK(A1287),ISNA(B1287),B1287=0),
"",
"#define "&amp;
VLOOKUP(A1287,SOURCE!B:S,15,0)&amp;IF(lookups!$N$2-LEN(VLOOKUP(A1287,SOURCE!B:S,15,0))&gt;=0,REPT(" ",lookups!$N$2-LEN(VLOOKUP(A1287,SOURCE!B:S,15,0))),"")&amp;
TEXT(A1287,"???0")&amp;IF(VLOOKUP(A1287,SOURCE!B:S,16,0)="","","   "&amp;VLOOKUP(A1287,SOURCE!B:S,16,0)
))))
)</f>
        <v>#define MNU_POISS                   1257</v>
      </c>
    </row>
    <row r="1288" spans="1:4">
      <c r="A1288">
        <f t="shared" si="22"/>
        <v>1258</v>
      </c>
      <c r="B1288" t="str">
        <f>VLOOKUP(A1288,SOURCE!B:S,15,0)</f>
        <v>ITM_POISSP</v>
      </c>
      <c r="C1288">
        <f>IF(
ISNUMBER(INDEX(SOURCE!B:B,MATCH(A1288,SOURCE!B:B,0)+1)),
  VALUE(INDEX(SOURCE!B:B,MATCH(A1288,SOURCE!B:B,0)+1)),
  "")</f>
        <v>1259</v>
      </c>
      <c r="D1288" s="5" t="str">
        <f>IF(A1288&lt;&gt;INT(A1288),B1288,
IF(A1288&lt;0,VLOOKUP(A1288,lookups!A$1:B$25,2,0),
IF(ISNA(B1288),"",
IF(OR(ISBLANK(A1288),ISNA(B1288),B1288=0),
"",
"#define "&amp;
VLOOKUP(A1288,SOURCE!B:S,15,0)&amp;IF(lookups!$N$2-LEN(VLOOKUP(A1288,SOURCE!B:S,15,0))&gt;=0,REPT(" ",lookups!$N$2-LEN(VLOOKUP(A1288,SOURCE!B:S,15,0))),"")&amp;
TEXT(A1288,"???0")&amp;IF(VLOOKUP(A1288,SOURCE!B:S,16,0)="","","   "&amp;VLOOKUP(A1288,SOURCE!B:S,16,0)
))))
)</f>
        <v>#define ITM_POISSP                  1258</v>
      </c>
    </row>
    <row r="1289" spans="1:4">
      <c r="A1289">
        <f t="shared" ref="A1289:A1352" si="23">C1288</f>
        <v>1259</v>
      </c>
      <c r="B1289" t="str">
        <f>VLOOKUP(A1289,SOURCE!B:S,15,0)</f>
        <v>ITM_POISS</v>
      </c>
      <c r="C1289">
        <f>IF(
ISNUMBER(INDEX(SOURCE!B:B,MATCH(A1289,SOURCE!B:B,0)+1)),
  VALUE(INDEX(SOURCE!B:B,MATCH(A1289,SOURCE!B:B,0)+1)),
  "")</f>
        <v>1260</v>
      </c>
      <c r="D1289" s="5" t="str">
        <f>IF(A1289&lt;&gt;INT(A1289),B1289,
IF(A1289&lt;0,VLOOKUP(A1289,lookups!A$1:B$25,2,0),
IF(ISNA(B1289),"",
IF(OR(ISBLANK(A1289),ISNA(B1289),B1289=0),
"",
"#define "&amp;
VLOOKUP(A1289,SOURCE!B:S,15,0)&amp;IF(lookups!$N$2-LEN(VLOOKUP(A1289,SOURCE!B:S,15,0))&gt;=0,REPT(" ",lookups!$N$2-LEN(VLOOKUP(A1289,SOURCE!B:S,15,0))),"")&amp;
TEXT(A1289,"???0")&amp;IF(VLOOKUP(A1289,SOURCE!B:S,16,0)="","","   "&amp;VLOOKUP(A1289,SOURCE!B:S,16,0)
))))
)</f>
        <v>#define ITM_POISS                   1259</v>
      </c>
    </row>
    <row r="1290" spans="1:4">
      <c r="A1290">
        <f t="shared" si="23"/>
        <v>1260</v>
      </c>
      <c r="B1290" t="str">
        <f>VLOOKUP(A1290,SOURCE!B:S,15,0)</f>
        <v>ITM_POISSU</v>
      </c>
      <c r="C1290">
        <f>IF(
ISNUMBER(INDEX(SOURCE!B:B,MATCH(A1290,SOURCE!B:B,0)+1)),
  VALUE(INDEX(SOURCE!B:B,MATCH(A1290,SOURCE!B:B,0)+1)),
  "")</f>
        <v>1261</v>
      </c>
      <c r="D1290" s="5" t="str">
        <f>IF(A1290&lt;&gt;INT(A1290),B1290,
IF(A1290&lt;0,VLOOKUP(A1290,lookups!A$1:B$25,2,0),
IF(ISNA(B1290),"",
IF(OR(ISBLANK(A1290),ISNA(B1290),B1290=0),
"",
"#define "&amp;
VLOOKUP(A1290,SOURCE!B:S,15,0)&amp;IF(lookups!$N$2-LEN(VLOOKUP(A1290,SOURCE!B:S,15,0))&gt;=0,REPT(" ",lookups!$N$2-LEN(VLOOKUP(A1290,SOURCE!B:S,15,0))),"")&amp;
TEXT(A1290,"???0")&amp;IF(VLOOKUP(A1290,SOURCE!B:S,16,0)="","","   "&amp;VLOOKUP(A1290,SOURCE!B:S,16,0)
))))
)</f>
        <v>#define ITM_POISSU                  1260</v>
      </c>
    </row>
    <row r="1291" spans="1:4">
      <c r="A1291">
        <f t="shared" si="23"/>
        <v>1261</v>
      </c>
      <c r="B1291" t="str">
        <f>VLOOKUP(A1291,SOURCE!B:S,15,0)</f>
        <v>ITM_POISSM1</v>
      </c>
      <c r="C1291">
        <f>IF(
ISNUMBER(INDEX(SOURCE!B:B,MATCH(A1291,SOURCE!B:B,0)+1)),
  VALUE(INDEX(SOURCE!B:B,MATCH(A1291,SOURCE!B:B,0)+1)),
  "")</f>
        <v>1262</v>
      </c>
      <c r="D1291" s="5" t="str">
        <f>IF(A1291&lt;&gt;INT(A1291),B1291,
IF(A1291&lt;0,VLOOKUP(A1291,lookups!A$1:B$25,2,0),
IF(ISNA(B1291),"",
IF(OR(ISBLANK(A1291),ISNA(B1291),B1291=0),
"",
"#define "&amp;
VLOOKUP(A1291,SOURCE!B:S,15,0)&amp;IF(lookups!$N$2-LEN(VLOOKUP(A1291,SOURCE!B:S,15,0))&gt;=0,REPT(" ",lookups!$N$2-LEN(VLOOKUP(A1291,SOURCE!B:S,15,0))),"")&amp;
TEXT(A1291,"???0")&amp;IF(VLOOKUP(A1291,SOURCE!B:S,16,0)="","","   "&amp;VLOOKUP(A1291,SOURCE!B:S,16,0)
))))
)</f>
        <v>#define ITM_POISSM1                 1261</v>
      </c>
    </row>
    <row r="1292" spans="1:4">
      <c r="A1292">
        <f t="shared" si="23"/>
        <v>1262</v>
      </c>
      <c r="B1292" t="str">
        <f>VLOOKUP(A1292,SOURCE!B:S,15,0)</f>
        <v>MNU_T</v>
      </c>
      <c r="C1292">
        <f>IF(
ISNUMBER(INDEX(SOURCE!B:B,MATCH(A1292,SOURCE!B:B,0)+1)),
  VALUE(INDEX(SOURCE!B:B,MATCH(A1292,SOURCE!B:B,0)+1)),
  "")</f>
        <v>1263</v>
      </c>
      <c r="D1292" s="5" t="str">
        <f>IF(A1292&lt;&gt;INT(A1292),B1292,
IF(A1292&lt;0,VLOOKUP(A1292,lookups!A$1:B$25,2,0),
IF(ISNA(B1292),"",
IF(OR(ISBLANK(A1292),ISNA(B1292),B1292=0),
"",
"#define "&amp;
VLOOKUP(A1292,SOURCE!B:S,15,0)&amp;IF(lookups!$N$2-LEN(VLOOKUP(A1292,SOURCE!B:S,15,0))&gt;=0,REPT(" ",lookups!$N$2-LEN(VLOOKUP(A1292,SOURCE!B:S,15,0))),"")&amp;
TEXT(A1292,"???0")&amp;IF(VLOOKUP(A1292,SOURCE!B:S,16,0)="","","   "&amp;VLOOKUP(A1292,SOURCE!B:S,16,0)
))))
)</f>
        <v>#define MNU_T                       1262</v>
      </c>
    </row>
    <row r="1293" spans="1:4">
      <c r="A1293">
        <f t="shared" si="23"/>
        <v>1263</v>
      </c>
      <c r="B1293" t="str">
        <f>VLOOKUP(A1293,SOURCE!B:S,15,0)</f>
        <v>ITM_TPX</v>
      </c>
      <c r="C1293">
        <f>IF(
ISNUMBER(INDEX(SOURCE!B:B,MATCH(A1293,SOURCE!B:B,0)+1)),
  VALUE(INDEX(SOURCE!B:B,MATCH(A1293,SOURCE!B:B,0)+1)),
  "")</f>
        <v>1264</v>
      </c>
      <c r="D1293" s="5" t="str">
        <f>IF(A1293&lt;&gt;INT(A1293),B1293,
IF(A1293&lt;0,VLOOKUP(A1293,lookups!A$1:B$25,2,0),
IF(ISNA(B1293),"",
IF(OR(ISBLANK(A1293),ISNA(B1293),B1293=0),
"",
"#define "&amp;
VLOOKUP(A1293,SOURCE!B:S,15,0)&amp;IF(lookups!$N$2-LEN(VLOOKUP(A1293,SOURCE!B:S,15,0))&gt;=0,REPT(" ",lookups!$N$2-LEN(VLOOKUP(A1293,SOURCE!B:S,15,0))),"")&amp;
TEXT(A1293,"???0")&amp;IF(VLOOKUP(A1293,SOURCE!B:S,16,0)="","","   "&amp;VLOOKUP(A1293,SOURCE!B:S,16,0)
))))
)</f>
        <v>#define ITM_TPX                     1263</v>
      </c>
    </row>
    <row r="1294" spans="1:4">
      <c r="A1294">
        <f t="shared" si="23"/>
        <v>1264</v>
      </c>
      <c r="B1294" t="str">
        <f>VLOOKUP(A1294,SOURCE!B:S,15,0)</f>
        <v>ITM_TX</v>
      </c>
      <c r="C1294">
        <f>IF(
ISNUMBER(INDEX(SOURCE!B:B,MATCH(A1294,SOURCE!B:B,0)+1)),
  VALUE(INDEX(SOURCE!B:B,MATCH(A1294,SOURCE!B:B,0)+1)),
  "")</f>
        <v>1265</v>
      </c>
      <c r="D1294" s="5" t="str">
        <f>IF(A1294&lt;&gt;INT(A1294),B1294,
IF(A1294&lt;0,VLOOKUP(A1294,lookups!A$1:B$25,2,0),
IF(ISNA(B1294),"",
IF(OR(ISBLANK(A1294),ISNA(B1294),B1294=0),
"",
"#define "&amp;
VLOOKUP(A1294,SOURCE!B:S,15,0)&amp;IF(lookups!$N$2-LEN(VLOOKUP(A1294,SOURCE!B:S,15,0))&gt;=0,REPT(" ",lookups!$N$2-LEN(VLOOKUP(A1294,SOURCE!B:S,15,0))),"")&amp;
TEXT(A1294,"???0")&amp;IF(VLOOKUP(A1294,SOURCE!B:S,16,0)="","","   "&amp;VLOOKUP(A1294,SOURCE!B:S,16,0)
))))
)</f>
        <v>#define ITM_TX                      1264</v>
      </c>
    </row>
    <row r="1295" spans="1:4">
      <c r="A1295">
        <f t="shared" si="23"/>
        <v>1265</v>
      </c>
      <c r="B1295" t="str">
        <f>VLOOKUP(A1295,SOURCE!B:S,15,0)</f>
        <v>ITM_TUX</v>
      </c>
      <c r="C1295">
        <f>IF(
ISNUMBER(INDEX(SOURCE!B:B,MATCH(A1295,SOURCE!B:B,0)+1)),
  VALUE(INDEX(SOURCE!B:B,MATCH(A1295,SOURCE!B:B,0)+1)),
  "")</f>
        <v>1266</v>
      </c>
      <c r="D1295" s="5" t="str">
        <f>IF(A1295&lt;&gt;INT(A1295),B1295,
IF(A1295&lt;0,VLOOKUP(A1295,lookups!A$1:B$25,2,0),
IF(ISNA(B1295),"",
IF(OR(ISBLANK(A1295),ISNA(B1295),B1295=0),
"",
"#define "&amp;
VLOOKUP(A1295,SOURCE!B:S,15,0)&amp;IF(lookups!$N$2-LEN(VLOOKUP(A1295,SOURCE!B:S,15,0))&gt;=0,REPT(" ",lookups!$N$2-LEN(VLOOKUP(A1295,SOURCE!B:S,15,0))),"")&amp;
TEXT(A1295,"???0")&amp;IF(VLOOKUP(A1295,SOURCE!B:S,16,0)="","","   "&amp;VLOOKUP(A1295,SOURCE!B:S,16,0)
))))
)</f>
        <v>#define ITM_TUX                     1265</v>
      </c>
    </row>
    <row r="1296" spans="1:4">
      <c r="A1296">
        <f t="shared" si="23"/>
        <v>1266</v>
      </c>
      <c r="B1296" t="str">
        <f>VLOOKUP(A1296,SOURCE!B:S,15,0)</f>
        <v>ITM_TM1P</v>
      </c>
      <c r="C1296">
        <f>IF(
ISNUMBER(INDEX(SOURCE!B:B,MATCH(A1296,SOURCE!B:B,0)+1)),
  VALUE(INDEX(SOURCE!B:B,MATCH(A1296,SOURCE!B:B,0)+1)),
  "")</f>
        <v>1267</v>
      </c>
      <c r="D1296" s="5" t="str">
        <f>IF(A1296&lt;&gt;INT(A1296),B1296,
IF(A1296&lt;0,VLOOKUP(A1296,lookups!A$1:B$25,2,0),
IF(ISNA(B1296),"",
IF(OR(ISBLANK(A1296),ISNA(B1296),B1296=0),
"",
"#define "&amp;
VLOOKUP(A1296,SOURCE!B:S,15,0)&amp;IF(lookups!$N$2-LEN(VLOOKUP(A1296,SOURCE!B:S,15,0))&gt;=0,REPT(" ",lookups!$N$2-LEN(VLOOKUP(A1296,SOURCE!B:S,15,0))),"")&amp;
TEXT(A1296,"???0")&amp;IF(VLOOKUP(A1296,SOURCE!B:S,16,0)="","","   "&amp;VLOOKUP(A1296,SOURCE!B:S,16,0)
))))
)</f>
        <v>#define ITM_TM1P                    1266</v>
      </c>
    </row>
    <row r="1297" spans="1:4">
      <c r="A1297">
        <f t="shared" si="23"/>
        <v>1267</v>
      </c>
      <c r="B1297" t="str">
        <f>VLOOKUP(A1297,SOURCE!B:S,15,0)</f>
        <v>MNU_WEIBL</v>
      </c>
      <c r="C1297">
        <f>IF(
ISNUMBER(INDEX(SOURCE!B:B,MATCH(A1297,SOURCE!B:B,0)+1)),
  VALUE(INDEX(SOURCE!B:B,MATCH(A1297,SOURCE!B:B,0)+1)),
  "")</f>
        <v>1268</v>
      </c>
      <c r="D1297" s="5" t="str">
        <f>IF(A1297&lt;&gt;INT(A1297),B1297,
IF(A1297&lt;0,VLOOKUP(A1297,lookups!A$1:B$25,2,0),
IF(ISNA(B1297),"",
IF(OR(ISBLANK(A1297),ISNA(B1297),B1297=0),
"",
"#define "&amp;
VLOOKUP(A1297,SOURCE!B:S,15,0)&amp;IF(lookups!$N$2-LEN(VLOOKUP(A1297,SOURCE!B:S,15,0))&gt;=0,REPT(" ",lookups!$N$2-LEN(VLOOKUP(A1297,SOURCE!B:S,15,0))),"")&amp;
TEXT(A1297,"???0")&amp;IF(VLOOKUP(A1297,SOURCE!B:S,16,0)="","","   "&amp;VLOOKUP(A1297,SOURCE!B:S,16,0)
))))
)</f>
        <v>#define MNU_WEIBL                   1267</v>
      </c>
    </row>
    <row r="1298" spans="1:4">
      <c r="A1298">
        <f t="shared" si="23"/>
        <v>1268</v>
      </c>
      <c r="B1298" t="str">
        <f>VLOOKUP(A1298,SOURCE!B:S,15,0)</f>
        <v>ITM_WEIBLP</v>
      </c>
      <c r="C1298">
        <f>IF(
ISNUMBER(INDEX(SOURCE!B:B,MATCH(A1298,SOURCE!B:B,0)+1)),
  VALUE(INDEX(SOURCE!B:B,MATCH(A1298,SOURCE!B:B,0)+1)),
  "")</f>
        <v>1269</v>
      </c>
      <c r="D1298" s="5" t="str">
        <f>IF(A1298&lt;&gt;INT(A1298),B1298,
IF(A1298&lt;0,VLOOKUP(A1298,lookups!A$1:B$25,2,0),
IF(ISNA(B1298),"",
IF(OR(ISBLANK(A1298),ISNA(B1298),B1298=0),
"",
"#define "&amp;
VLOOKUP(A1298,SOURCE!B:S,15,0)&amp;IF(lookups!$N$2-LEN(VLOOKUP(A1298,SOURCE!B:S,15,0))&gt;=0,REPT(" ",lookups!$N$2-LEN(VLOOKUP(A1298,SOURCE!B:S,15,0))),"")&amp;
TEXT(A1298,"???0")&amp;IF(VLOOKUP(A1298,SOURCE!B:S,16,0)="","","   "&amp;VLOOKUP(A1298,SOURCE!B:S,16,0)
))))
)</f>
        <v>#define ITM_WEIBLP                  1268</v>
      </c>
    </row>
    <row r="1299" spans="1:4">
      <c r="A1299">
        <f t="shared" si="23"/>
        <v>1269</v>
      </c>
      <c r="B1299" t="str">
        <f>VLOOKUP(A1299,SOURCE!B:S,15,0)</f>
        <v>ITM_WEIBL</v>
      </c>
      <c r="C1299">
        <f>IF(
ISNUMBER(INDEX(SOURCE!B:B,MATCH(A1299,SOURCE!B:B,0)+1)),
  VALUE(INDEX(SOURCE!B:B,MATCH(A1299,SOURCE!B:B,0)+1)),
  "")</f>
        <v>1270</v>
      </c>
      <c r="D1299" s="5" t="str">
        <f>IF(A1299&lt;&gt;INT(A1299),B1299,
IF(A1299&lt;0,VLOOKUP(A1299,lookups!A$1:B$25,2,0),
IF(ISNA(B1299),"",
IF(OR(ISBLANK(A1299),ISNA(B1299),B1299=0),
"",
"#define "&amp;
VLOOKUP(A1299,SOURCE!B:S,15,0)&amp;IF(lookups!$N$2-LEN(VLOOKUP(A1299,SOURCE!B:S,15,0))&gt;=0,REPT(" ",lookups!$N$2-LEN(VLOOKUP(A1299,SOURCE!B:S,15,0))),"")&amp;
TEXT(A1299,"???0")&amp;IF(VLOOKUP(A1299,SOURCE!B:S,16,0)="","","   "&amp;VLOOKUP(A1299,SOURCE!B:S,16,0)
))))
)</f>
        <v>#define ITM_WEIBL                   1269</v>
      </c>
    </row>
    <row r="1300" spans="1:4">
      <c r="A1300">
        <f t="shared" si="23"/>
        <v>1270</v>
      </c>
      <c r="B1300" t="str">
        <f>VLOOKUP(A1300,SOURCE!B:S,15,0)</f>
        <v>ITM_WEIBLU</v>
      </c>
      <c r="C1300">
        <f>IF(
ISNUMBER(INDEX(SOURCE!B:B,MATCH(A1300,SOURCE!B:B,0)+1)),
  VALUE(INDEX(SOURCE!B:B,MATCH(A1300,SOURCE!B:B,0)+1)),
  "")</f>
        <v>1271</v>
      </c>
      <c r="D1300" s="5" t="str">
        <f>IF(A1300&lt;&gt;INT(A1300),B1300,
IF(A1300&lt;0,VLOOKUP(A1300,lookups!A$1:B$25,2,0),
IF(ISNA(B1300),"",
IF(OR(ISBLANK(A1300),ISNA(B1300),B1300=0),
"",
"#define "&amp;
VLOOKUP(A1300,SOURCE!B:S,15,0)&amp;IF(lookups!$N$2-LEN(VLOOKUP(A1300,SOURCE!B:S,15,0))&gt;=0,REPT(" ",lookups!$N$2-LEN(VLOOKUP(A1300,SOURCE!B:S,15,0))),"")&amp;
TEXT(A1300,"???0")&amp;IF(VLOOKUP(A1300,SOURCE!B:S,16,0)="","","   "&amp;VLOOKUP(A1300,SOURCE!B:S,16,0)
))))
)</f>
        <v>#define ITM_WEIBLU                  1270</v>
      </c>
    </row>
    <row r="1301" spans="1:4">
      <c r="A1301">
        <f t="shared" si="23"/>
        <v>1271</v>
      </c>
      <c r="B1301" t="str">
        <f>VLOOKUP(A1301,SOURCE!B:S,15,0)</f>
        <v>ITM_WEIBLM1</v>
      </c>
      <c r="C1301">
        <f>IF(
ISNUMBER(INDEX(SOURCE!B:B,MATCH(A1301,SOURCE!B:B,0)+1)),
  VALUE(INDEX(SOURCE!B:B,MATCH(A1301,SOURCE!B:B,0)+1)),
  "")</f>
        <v>1272</v>
      </c>
      <c r="D1301" s="5" t="str">
        <f>IF(A1301&lt;&gt;INT(A1301),B1301,
IF(A1301&lt;0,VLOOKUP(A1301,lookups!A$1:B$25,2,0),
IF(ISNA(B1301),"",
IF(OR(ISBLANK(A1301),ISNA(B1301),B1301=0),
"",
"#define "&amp;
VLOOKUP(A1301,SOURCE!B:S,15,0)&amp;IF(lookups!$N$2-LEN(VLOOKUP(A1301,SOURCE!B:S,15,0))&gt;=0,REPT(" ",lookups!$N$2-LEN(VLOOKUP(A1301,SOURCE!B:S,15,0))),"")&amp;
TEXT(A1301,"???0")&amp;IF(VLOOKUP(A1301,SOURCE!B:S,16,0)="","","   "&amp;VLOOKUP(A1301,SOURCE!B:S,16,0)
))))
)</f>
        <v>#define ITM_WEIBLM1                 1271</v>
      </c>
    </row>
    <row r="1302" spans="1:4">
      <c r="A1302">
        <f t="shared" si="23"/>
        <v>1272</v>
      </c>
      <c r="B1302" t="str">
        <f>VLOOKUP(A1302,SOURCE!B:S,15,0)</f>
        <v>MNU_CHI2</v>
      </c>
      <c r="C1302">
        <f>IF(
ISNUMBER(INDEX(SOURCE!B:B,MATCH(A1302,SOURCE!B:B,0)+1)),
  VALUE(INDEX(SOURCE!B:B,MATCH(A1302,SOURCE!B:B,0)+1)),
  "")</f>
        <v>1273</v>
      </c>
      <c r="D1302" s="5" t="str">
        <f>IF(A1302&lt;&gt;INT(A1302),B1302,
IF(A1302&lt;0,VLOOKUP(A1302,lookups!A$1:B$25,2,0),
IF(ISNA(B1302),"",
IF(OR(ISBLANK(A1302),ISNA(B1302),B1302=0),
"",
"#define "&amp;
VLOOKUP(A1302,SOURCE!B:S,15,0)&amp;IF(lookups!$N$2-LEN(VLOOKUP(A1302,SOURCE!B:S,15,0))&gt;=0,REPT(" ",lookups!$N$2-LEN(VLOOKUP(A1302,SOURCE!B:S,15,0))),"")&amp;
TEXT(A1302,"???0")&amp;IF(VLOOKUP(A1302,SOURCE!B:S,16,0)="","","   "&amp;VLOOKUP(A1302,SOURCE!B:S,16,0)
))))
)</f>
        <v>#define MNU_CHI2                    1272</v>
      </c>
    </row>
    <row r="1303" spans="1:4">
      <c r="A1303">
        <f t="shared" si="23"/>
        <v>1273</v>
      </c>
      <c r="B1303" t="str">
        <f>VLOOKUP(A1303,SOURCE!B:S,15,0)</f>
        <v>ITM_chi2Px</v>
      </c>
      <c r="C1303">
        <f>IF(
ISNUMBER(INDEX(SOURCE!B:B,MATCH(A1303,SOURCE!B:B,0)+1)),
  VALUE(INDEX(SOURCE!B:B,MATCH(A1303,SOURCE!B:B,0)+1)),
  "")</f>
        <v>1274</v>
      </c>
      <c r="D1303" s="5" t="str">
        <f>IF(A1303&lt;&gt;INT(A1303),B1303,
IF(A1303&lt;0,VLOOKUP(A1303,lookups!A$1:B$25,2,0),
IF(ISNA(B1303),"",
IF(OR(ISBLANK(A1303),ISNA(B1303),B1303=0),
"",
"#define "&amp;
VLOOKUP(A1303,SOURCE!B:S,15,0)&amp;IF(lookups!$N$2-LEN(VLOOKUP(A1303,SOURCE!B:S,15,0))&gt;=0,REPT(" ",lookups!$N$2-LEN(VLOOKUP(A1303,SOURCE!B:S,15,0))),"")&amp;
TEXT(A1303,"???0")&amp;IF(VLOOKUP(A1303,SOURCE!B:S,16,0)="","","   "&amp;VLOOKUP(A1303,SOURCE!B:S,16,0)
))))
)</f>
        <v>#define ITM_chi2Px                  1273</v>
      </c>
    </row>
    <row r="1304" spans="1:4">
      <c r="A1304">
        <f t="shared" si="23"/>
        <v>1274</v>
      </c>
      <c r="B1304" t="str">
        <f>VLOOKUP(A1304,SOURCE!B:S,15,0)</f>
        <v>ITM_chi2x</v>
      </c>
      <c r="C1304">
        <f>IF(
ISNUMBER(INDEX(SOURCE!B:B,MATCH(A1304,SOURCE!B:B,0)+1)),
  VALUE(INDEX(SOURCE!B:B,MATCH(A1304,SOURCE!B:B,0)+1)),
  "")</f>
        <v>1275</v>
      </c>
      <c r="D1304" s="5" t="str">
        <f>IF(A1304&lt;&gt;INT(A1304),B1304,
IF(A1304&lt;0,VLOOKUP(A1304,lookups!A$1:B$25,2,0),
IF(ISNA(B1304),"",
IF(OR(ISBLANK(A1304),ISNA(B1304),B1304=0),
"",
"#define "&amp;
VLOOKUP(A1304,SOURCE!B:S,15,0)&amp;IF(lookups!$N$2-LEN(VLOOKUP(A1304,SOURCE!B:S,15,0))&gt;=0,REPT(" ",lookups!$N$2-LEN(VLOOKUP(A1304,SOURCE!B:S,15,0))),"")&amp;
TEXT(A1304,"???0")&amp;IF(VLOOKUP(A1304,SOURCE!B:S,16,0)="","","   "&amp;VLOOKUP(A1304,SOURCE!B:S,16,0)
))))
)</f>
        <v>#define ITM_chi2x                   1274</v>
      </c>
    </row>
    <row r="1305" spans="1:4">
      <c r="A1305">
        <f t="shared" si="23"/>
        <v>1275</v>
      </c>
      <c r="B1305" t="str">
        <f>VLOOKUP(A1305,SOURCE!B:S,15,0)</f>
        <v>ITM_chi2ux</v>
      </c>
      <c r="C1305">
        <f>IF(
ISNUMBER(INDEX(SOURCE!B:B,MATCH(A1305,SOURCE!B:B,0)+1)),
  VALUE(INDEX(SOURCE!B:B,MATCH(A1305,SOURCE!B:B,0)+1)),
  "")</f>
        <v>1276</v>
      </c>
      <c r="D1305" s="5" t="str">
        <f>IF(A1305&lt;&gt;INT(A1305),B1305,
IF(A1305&lt;0,VLOOKUP(A1305,lookups!A$1:B$25,2,0),
IF(ISNA(B1305),"",
IF(OR(ISBLANK(A1305),ISNA(B1305),B1305=0),
"",
"#define "&amp;
VLOOKUP(A1305,SOURCE!B:S,15,0)&amp;IF(lookups!$N$2-LEN(VLOOKUP(A1305,SOURCE!B:S,15,0))&gt;=0,REPT(" ",lookups!$N$2-LEN(VLOOKUP(A1305,SOURCE!B:S,15,0))),"")&amp;
TEXT(A1305,"???0")&amp;IF(VLOOKUP(A1305,SOURCE!B:S,16,0)="","","   "&amp;VLOOKUP(A1305,SOURCE!B:S,16,0)
))))
)</f>
        <v>#define ITM_chi2ux                  1275</v>
      </c>
    </row>
    <row r="1306" spans="1:4">
      <c r="A1306">
        <f t="shared" si="23"/>
        <v>1276</v>
      </c>
      <c r="B1306" t="str">
        <f>VLOOKUP(A1306,SOURCE!B:S,15,0)</f>
        <v>ITM_chi2M1</v>
      </c>
      <c r="C1306">
        <f>IF(
ISNUMBER(INDEX(SOURCE!B:B,MATCH(A1306,SOURCE!B:B,0)+1)),
  VALUE(INDEX(SOURCE!B:B,MATCH(A1306,SOURCE!B:B,0)+1)),
  "")</f>
        <v>1277</v>
      </c>
      <c r="D1306" s="5" t="str">
        <f>IF(A1306&lt;&gt;INT(A1306),B1306,
IF(A1306&lt;0,VLOOKUP(A1306,lookups!A$1:B$25,2,0),
IF(ISNA(B1306),"",
IF(OR(ISBLANK(A1306),ISNA(B1306),B1306=0),
"",
"#define "&amp;
VLOOKUP(A1306,SOURCE!B:S,15,0)&amp;IF(lookups!$N$2-LEN(VLOOKUP(A1306,SOURCE!B:S,15,0))&gt;=0,REPT(" ",lookups!$N$2-LEN(VLOOKUP(A1306,SOURCE!B:S,15,0))),"")&amp;
TEXT(A1306,"???0")&amp;IF(VLOOKUP(A1306,SOURCE!B:S,16,0)="","","   "&amp;VLOOKUP(A1306,SOURCE!B:S,16,0)
))))
)</f>
        <v>#define ITM_chi2M1                  1276</v>
      </c>
    </row>
    <row r="1307" spans="1:4">
      <c r="A1307">
        <f t="shared" si="23"/>
        <v>1277</v>
      </c>
      <c r="B1307" t="str">
        <f>VLOOKUP(A1307,SOURCE!B:S,15,0)</f>
        <v>MNU_STDNORML</v>
      </c>
      <c r="C1307">
        <f>IF(
ISNUMBER(INDEX(SOURCE!B:B,MATCH(A1307,SOURCE!B:B,0)+1)),
  VALUE(INDEX(SOURCE!B:B,MATCH(A1307,SOURCE!B:B,0)+1)),
  "")</f>
        <v>1278</v>
      </c>
      <c r="D1307" s="5" t="str">
        <f>IF(A1307&lt;&gt;INT(A1307),B1307,
IF(A1307&lt;0,VLOOKUP(A1307,lookups!A$1:B$25,2,0),
IF(ISNA(B1307),"",
IF(OR(ISBLANK(A1307),ISNA(B1307),B1307=0),
"",
"#define "&amp;
VLOOKUP(A1307,SOURCE!B:S,15,0)&amp;IF(lookups!$N$2-LEN(VLOOKUP(A1307,SOURCE!B:S,15,0))&gt;=0,REPT(" ",lookups!$N$2-LEN(VLOOKUP(A1307,SOURCE!B:S,15,0))),"")&amp;
TEXT(A1307,"???0")&amp;IF(VLOOKUP(A1307,SOURCE!B:S,16,0)="","","   "&amp;VLOOKUP(A1307,SOURCE!B:S,16,0)
))))
)</f>
        <v>#define MNU_STDNORML                1277</v>
      </c>
    </row>
    <row r="1308" spans="1:4">
      <c r="A1308">
        <f t="shared" si="23"/>
        <v>1278</v>
      </c>
      <c r="B1308" t="str">
        <f>VLOOKUP(A1308,SOURCE!B:S,15,0)</f>
        <v>ITM_STDNORMLP</v>
      </c>
      <c r="C1308">
        <f>IF(
ISNUMBER(INDEX(SOURCE!B:B,MATCH(A1308,SOURCE!B:B,0)+1)),
  VALUE(INDEX(SOURCE!B:B,MATCH(A1308,SOURCE!B:B,0)+1)),
  "")</f>
        <v>1279</v>
      </c>
      <c r="D1308" s="5" t="str">
        <f>IF(A1308&lt;&gt;INT(A1308),B1308,
IF(A1308&lt;0,VLOOKUP(A1308,lookups!A$1:B$25,2,0),
IF(ISNA(B1308),"",
IF(OR(ISBLANK(A1308),ISNA(B1308),B1308=0),
"",
"#define "&amp;
VLOOKUP(A1308,SOURCE!B:S,15,0)&amp;IF(lookups!$N$2-LEN(VLOOKUP(A1308,SOURCE!B:S,15,0))&gt;=0,REPT(" ",lookups!$N$2-LEN(VLOOKUP(A1308,SOURCE!B:S,15,0))),"")&amp;
TEXT(A1308,"???0")&amp;IF(VLOOKUP(A1308,SOURCE!B:S,16,0)="","","   "&amp;VLOOKUP(A1308,SOURCE!B:S,16,0)
))))
)</f>
        <v>#define ITM_STDNORMLP               1278</v>
      </c>
    </row>
    <row r="1309" spans="1:4">
      <c r="A1309">
        <f t="shared" si="23"/>
        <v>1279</v>
      </c>
      <c r="B1309" t="str">
        <f>VLOOKUP(A1309,SOURCE!B:S,15,0)</f>
        <v>ITM_STDNORML</v>
      </c>
      <c r="C1309">
        <f>IF(
ISNUMBER(INDEX(SOURCE!B:B,MATCH(A1309,SOURCE!B:B,0)+1)),
  VALUE(INDEX(SOURCE!B:B,MATCH(A1309,SOURCE!B:B,0)+1)),
  "")</f>
        <v>1280</v>
      </c>
      <c r="D1309" s="5" t="str">
        <f>IF(A1309&lt;&gt;INT(A1309),B1309,
IF(A1309&lt;0,VLOOKUP(A1309,lookups!A$1:B$25,2,0),
IF(ISNA(B1309),"",
IF(OR(ISBLANK(A1309),ISNA(B1309),B1309=0),
"",
"#define "&amp;
VLOOKUP(A1309,SOURCE!B:S,15,0)&amp;IF(lookups!$N$2-LEN(VLOOKUP(A1309,SOURCE!B:S,15,0))&gt;=0,REPT(" ",lookups!$N$2-LEN(VLOOKUP(A1309,SOURCE!B:S,15,0))),"")&amp;
TEXT(A1309,"???0")&amp;IF(VLOOKUP(A1309,SOURCE!B:S,16,0)="","","   "&amp;VLOOKUP(A1309,SOURCE!B:S,16,0)
))))
)</f>
        <v>#define ITM_STDNORML                1279</v>
      </c>
    </row>
    <row r="1310" spans="1:4">
      <c r="A1310">
        <f t="shared" si="23"/>
        <v>1280</v>
      </c>
      <c r="B1310" t="str">
        <f>VLOOKUP(A1310,SOURCE!B:S,15,0)</f>
        <v>ITM_STDNORMLU</v>
      </c>
      <c r="C1310">
        <f>IF(
ISNUMBER(INDEX(SOURCE!B:B,MATCH(A1310,SOURCE!B:B,0)+1)),
  VALUE(INDEX(SOURCE!B:B,MATCH(A1310,SOURCE!B:B,0)+1)),
  "")</f>
        <v>1281</v>
      </c>
      <c r="D1310" s="5" t="str">
        <f>IF(A1310&lt;&gt;INT(A1310),B1310,
IF(A1310&lt;0,VLOOKUP(A1310,lookups!A$1:B$25,2,0),
IF(ISNA(B1310),"",
IF(OR(ISBLANK(A1310),ISNA(B1310),B1310=0),
"",
"#define "&amp;
VLOOKUP(A1310,SOURCE!B:S,15,0)&amp;IF(lookups!$N$2-LEN(VLOOKUP(A1310,SOURCE!B:S,15,0))&gt;=0,REPT(" ",lookups!$N$2-LEN(VLOOKUP(A1310,SOURCE!B:S,15,0))),"")&amp;
TEXT(A1310,"???0")&amp;IF(VLOOKUP(A1310,SOURCE!B:S,16,0)="","","   "&amp;VLOOKUP(A1310,SOURCE!B:S,16,0)
))))
)</f>
        <v>#define ITM_STDNORMLU               1280</v>
      </c>
    </row>
    <row r="1311" spans="1:4">
      <c r="A1311">
        <f t="shared" si="23"/>
        <v>1281</v>
      </c>
      <c r="B1311" t="str">
        <f>VLOOKUP(A1311,SOURCE!B:S,15,0)</f>
        <v>ITM_STDNORMLM1</v>
      </c>
      <c r="C1311">
        <f>IF(
ISNUMBER(INDEX(SOURCE!B:B,MATCH(A1311,SOURCE!B:B,0)+1)),
  VALUE(INDEX(SOURCE!B:B,MATCH(A1311,SOURCE!B:B,0)+1)),
  "")</f>
        <v>1282</v>
      </c>
      <c r="D1311" s="5" t="str">
        <f>IF(A1311&lt;&gt;INT(A1311),B1311,
IF(A1311&lt;0,VLOOKUP(A1311,lookups!A$1:B$25,2,0),
IF(ISNA(B1311),"",
IF(OR(ISBLANK(A1311),ISNA(B1311),B1311=0),
"",
"#define "&amp;
VLOOKUP(A1311,SOURCE!B:S,15,0)&amp;IF(lookups!$N$2-LEN(VLOOKUP(A1311,SOURCE!B:S,15,0))&gt;=0,REPT(" ",lookups!$N$2-LEN(VLOOKUP(A1311,SOURCE!B:S,15,0))),"")&amp;
TEXT(A1311,"???0")&amp;IF(VLOOKUP(A1311,SOURCE!B:S,16,0)="","","   "&amp;VLOOKUP(A1311,SOURCE!B:S,16,0)
))))
)</f>
        <v>#define ITM_STDNORMLM1              1281</v>
      </c>
    </row>
    <row r="1312" spans="1:4">
      <c r="A1312">
        <f t="shared" si="23"/>
        <v>1282</v>
      </c>
      <c r="B1312" t="str">
        <f>VLOOKUP(A1312,SOURCE!B:S,15,0)</f>
        <v>ITM_1282</v>
      </c>
      <c r="C1312">
        <f>IF(
ISNUMBER(INDEX(SOURCE!B:B,MATCH(A1312,SOURCE!B:B,0)+1)),
  VALUE(INDEX(SOURCE!B:B,MATCH(A1312,SOURCE!B:B,0)+1)),
  "")</f>
        <v>1283</v>
      </c>
      <c r="D1312" s="5" t="str">
        <f>IF(A1312&lt;&gt;INT(A1312),B1312,
IF(A1312&lt;0,VLOOKUP(A1312,lookups!A$1:B$25,2,0),
IF(ISNA(B1312),"",
IF(OR(ISBLANK(A1312),ISNA(B1312),B1312=0),
"",
"#define "&amp;
VLOOKUP(A1312,SOURCE!B:S,15,0)&amp;IF(lookups!$N$2-LEN(VLOOKUP(A1312,SOURCE!B:S,15,0))&gt;=0,REPT(" ",lookups!$N$2-LEN(VLOOKUP(A1312,SOURCE!B:S,15,0))),"")&amp;
TEXT(A1312,"???0")&amp;IF(VLOOKUP(A1312,SOURCE!B:S,16,0)="","","   "&amp;VLOOKUP(A1312,SOURCE!B:S,16,0)
))))
)</f>
        <v>#define ITM_1282                    1282</v>
      </c>
    </row>
    <row r="1313" spans="1:4">
      <c r="A1313">
        <f t="shared" si="23"/>
        <v>1283</v>
      </c>
      <c r="B1313" t="str">
        <f>VLOOKUP(A1313,SOURCE!B:S,15,0)</f>
        <v>ITM_1283</v>
      </c>
      <c r="C1313">
        <f>IF(
ISNUMBER(INDEX(SOURCE!B:B,MATCH(A1313,SOURCE!B:B,0)+1)),
  VALUE(INDEX(SOURCE!B:B,MATCH(A1313,SOURCE!B:B,0)+1)),
  "")</f>
        <v>1284</v>
      </c>
      <c r="D1313" s="5" t="str">
        <f>IF(A1313&lt;&gt;INT(A1313),B1313,
IF(A1313&lt;0,VLOOKUP(A1313,lookups!A$1:B$25,2,0),
IF(ISNA(B1313),"",
IF(OR(ISBLANK(A1313),ISNA(B1313),B1313=0),
"",
"#define "&amp;
VLOOKUP(A1313,SOURCE!B:S,15,0)&amp;IF(lookups!$N$2-LEN(VLOOKUP(A1313,SOURCE!B:S,15,0))&gt;=0,REPT(" ",lookups!$N$2-LEN(VLOOKUP(A1313,SOURCE!B:S,15,0))),"")&amp;
TEXT(A1313,"???0")&amp;IF(VLOOKUP(A1313,SOURCE!B:S,16,0)="","","   "&amp;VLOOKUP(A1313,SOURCE!B:S,16,0)
))))
)</f>
        <v>#define ITM_1283                    1283</v>
      </c>
    </row>
    <row r="1314" spans="1:4">
      <c r="A1314">
        <f t="shared" si="23"/>
        <v>1284</v>
      </c>
      <c r="B1314" t="str">
        <f>VLOOKUP(A1314,SOURCE!B:S,15,0)</f>
        <v>ITM_1284</v>
      </c>
      <c r="C1314">
        <f>IF(
ISNUMBER(INDEX(SOURCE!B:B,MATCH(A1314,SOURCE!B:B,0)+1)),
  VALUE(INDEX(SOURCE!B:B,MATCH(A1314,SOURCE!B:B,0)+1)),
  "")</f>
        <v>1285</v>
      </c>
      <c r="D1314" s="5" t="str">
        <f>IF(A1314&lt;&gt;INT(A1314),B1314,
IF(A1314&lt;0,VLOOKUP(A1314,lookups!A$1:B$25,2,0),
IF(ISNA(B1314),"",
IF(OR(ISBLANK(A1314),ISNA(B1314),B1314=0),
"",
"#define "&amp;
VLOOKUP(A1314,SOURCE!B:S,15,0)&amp;IF(lookups!$N$2-LEN(VLOOKUP(A1314,SOURCE!B:S,15,0))&gt;=0,REPT(" ",lookups!$N$2-LEN(VLOOKUP(A1314,SOURCE!B:S,15,0))),"")&amp;
TEXT(A1314,"???0")&amp;IF(VLOOKUP(A1314,SOURCE!B:S,16,0)="","","   "&amp;VLOOKUP(A1314,SOURCE!B:S,16,0)
))))
)</f>
        <v>#define ITM_1284                    1284</v>
      </c>
    </row>
    <row r="1315" spans="1:4">
      <c r="A1315">
        <f t="shared" si="23"/>
        <v>1285</v>
      </c>
      <c r="B1315" t="str">
        <f>VLOOKUP(A1315,SOURCE!B:S,15,0)</f>
        <v>ITM_1285</v>
      </c>
      <c r="C1315">
        <f>IF(
ISNUMBER(INDEX(SOURCE!B:B,MATCH(A1315,SOURCE!B:B,0)+1)),
  VALUE(INDEX(SOURCE!B:B,MATCH(A1315,SOURCE!B:B,0)+1)),
  "")</f>
        <v>1286</v>
      </c>
      <c r="D1315" s="5" t="str">
        <f>IF(A1315&lt;&gt;INT(A1315),B1315,
IF(A1315&lt;0,VLOOKUP(A1315,lookups!A$1:B$25,2,0),
IF(ISNA(B1315),"",
IF(OR(ISBLANK(A1315),ISNA(B1315),B1315=0),
"",
"#define "&amp;
VLOOKUP(A1315,SOURCE!B:S,15,0)&amp;IF(lookups!$N$2-LEN(VLOOKUP(A1315,SOURCE!B:S,15,0))&gt;=0,REPT(" ",lookups!$N$2-LEN(VLOOKUP(A1315,SOURCE!B:S,15,0))),"")&amp;
TEXT(A1315,"???0")&amp;IF(VLOOKUP(A1315,SOURCE!B:S,16,0)="","","   "&amp;VLOOKUP(A1315,SOURCE!B:S,16,0)
))))
)</f>
        <v>#define ITM_1285                    1285</v>
      </c>
    </row>
    <row r="1316" spans="1:4">
      <c r="A1316">
        <f t="shared" si="23"/>
        <v>1286</v>
      </c>
      <c r="B1316" t="str">
        <f>VLOOKUP(A1316,SOURCE!B:S,15,0)</f>
        <v>ITM_1286</v>
      </c>
      <c r="C1316">
        <f>IF(
ISNUMBER(INDEX(SOURCE!B:B,MATCH(A1316,SOURCE!B:B,0)+1)),
  VALUE(INDEX(SOURCE!B:B,MATCH(A1316,SOURCE!B:B,0)+1)),
  "")</f>
        <v>1287</v>
      </c>
      <c r="D1316" s="5" t="str">
        <f>IF(A1316&lt;&gt;INT(A1316),B1316,
IF(A1316&lt;0,VLOOKUP(A1316,lookups!A$1:B$25,2,0),
IF(ISNA(B1316),"",
IF(OR(ISBLANK(A1316),ISNA(B1316),B1316=0),
"",
"#define "&amp;
VLOOKUP(A1316,SOURCE!B:S,15,0)&amp;IF(lookups!$N$2-LEN(VLOOKUP(A1316,SOURCE!B:S,15,0))&gt;=0,REPT(" ",lookups!$N$2-LEN(VLOOKUP(A1316,SOURCE!B:S,15,0))),"")&amp;
TEXT(A1316,"???0")&amp;IF(VLOOKUP(A1316,SOURCE!B:S,16,0)="","","   "&amp;VLOOKUP(A1316,SOURCE!B:S,16,0)
))))
)</f>
        <v>#define ITM_1286                    1286</v>
      </c>
    </row>
    <row r="1317" spans="1:4">
      <c r="A1317">
        <f t="shared" si="23"/>
        <v>1287</v>
      </c>
      <c r="B1317" t="str">
        <f>VLOOKUP(A1317,SOURCE!B:S,15,0)</f>
        <v>ITM_1287</v>
      </c>
      <c r="C1317">
        <f>IF(
ISNUMBER(INDEX(SOURCE!B:B,MATCH(A1317,SOURCE!B:B,0)+1)),
  VALUE(INDEX(SOURCE!B:B,MATCH(A1317,SOURCE!B:B,0)+1)),
  "")</f>
        <v>1288</v>
      </c>
      <c r="D1317" s="5" t="str">
        <f>IF(A1317&lt;&gt;INT(A1317),B1317,
IF(A1317&lt;0,VLOOKUP(A1317,lookups!A$1:B$25,2,0),
IF(ISNA(B1317),"",
IF(OR(ISBLANK(A1317),ISNA(B1317),B1317=0),
"",
"#define "&amp;
VLOOKUP(A1317,SOURCE!B:S,15,0)&amp;IF(lookups!$N$2-LEN(VLOOKUP(A1317,SOURCE!B:S,15,0))&gt;=0,REPT(" ",lookups!$N$2-LEN(VLOOKUP(A1317,SOURCE!B:S,15,0))),"")&amp;
TEXT(A1317,"???0")&amp;IF(VLOOKUP(A1317,SOURCE!B:S,16,0)="","","   "&amp;VLOOKUP(A1317,SOURCE!B:S,16,0)
))))
)</f>
        <v>#define ITM_1287                    1287</v>
      </c>
    </row>
    <row r="1318" spans="1:4">
      <c r="A1318">
        <f t="shared" si="23"/>
        <v>1288</v>
      </c>
      <c r="B1318" t="str">
        <f>VLOOKUP(A1318,SOURCE!B:S,15,0)</f>
        <v>ITM_1288</v>
      </c>
      <c r="C1318">
        <f>IF(
ISNUMBER(INDEX(SOURCE!B:B,MATCH(A1318,SOURCE!B:B,0)+1)),
  VALUE(INDEX(SOURCE!B:B,MATCH(A1318,SOURCE!B:B,0)+1)),
  "")</f>
        <v>1289</v>
      </c>
      <c r="D1318" s="5" t="str">
        <f>IF(A1318&lt;&gt;INT(A1318),B1318,
IF(A1318&lt;0,VLOOKUP(A1318,lookups!A$1:B$25,2,0),
IF(ISNA(B1318),"",
IF(OR(ISBLANK(A1318),ISNA(B1318),B1318=0),
"",
"#define "&amp;
VLOOKUP(A1318,SOURCE!B:S,15,0)&amp;IF(lookups!$N$2-LEN(VLOOKUP(A1318,SOURCE!B:S,15,0))&gt;=0,REPT(" ",lookups!$N$2-LEN(VLOOKUP(A1318,SOURCE!B:S,15,0))),"")&amp;
TEXT(A1318,"???0")&amp;IF(VLOOKUP(A1318,SOURCE!B:S,16,0)="","","   "&amp;VLOOKUP(A1318,SOURCE!B:S,16,0)
))))
)</f>
        <v>#define ITM_1288                    1288</v>
      </c>
    </row>
    <row r="1319" spans="1:4">
      <c r="A1319">
        <f t="shared" si="23"/>
        <v>1289</v>
      </c>
      <c r="B1319" t="str">
        <f>VLOOKUP(A1319,SOURCE!B:S,15,0)</f>
        <v>ITM_1289</v>
      </c>
      <c r="C1319">
        <f>IF(
ISNUMBER(INDEX(SOURCE!B:B,MATCH(A1319,SOURCE!B:B,0)+1)),
  VALUE(INDEX(SOURCE!B:B,MATCH(A1319,SOURCE!B:B,0)+1)),
  "")</f>
        <v>1290</v>
      </c>
      <c r="D1319" s="5" t="str">
        <f>IF(A1319&lt;&gt;INT(A1319),B1319,
IF(A1319&lt;0,VLOOKUP(A1319,lookups!A$1:B$25,2,0),
IF(ISNA(B1319),"",
IF(OR(ISBLANK(A1319),ISNA(B1319),B1319=0),
"",
"#define "&amp;
VLOOKUP(A1319,SOURCE!B:S,15,0)&amp;IF(lookups!$N$2-LEN(VLOOKUP(A1319,SOURCE!B:S,15,0))&gt;=0,REPT(" ",lookups!$N$2-LEN(VLOOKUP(A1319,SOURCE!B:S,15,0))),"")&amp;
TEXT(A1319,"???0")&amp;IF(VLOOKUP(A1319,SOURCE!B:S,16,0)="","","   "&amp;VLOOKUP(A1319,SOURCE!B:S,16,0)
))))
)</f>
        <v>#define ITM_1289                    1289</v>
      </c>
    </row>
    <row r="1320" spans="1:4">
      <c r="A1320">
        <f t="shared" si="23"/>
        <v>1290</v>
      </c>
      <c r="B1320" t="str">
        <f>VLOOKUP(A1320,SOURCE!B:S,15,0)</f>
        <v>ITM_1290</v>
      </c>
      <c r="C1320">
        <f>IF(
ISNUMBER(INDEX(SOURCE!B:B,MATCH(A1320,SOURCE!B:B,0)+1)),
  VALUE(INDEX(SOURCE!B:B,MATCH(A1320,SOURCE!B:B,0)+1)),
  "")</f>
        <v>1291</v>
      </c>
      <c r="D1320" s="5" t="str">
        <f>IF(A1320&lt;&gt;INT(A1320),B1320,
IF(A1320&lt;0,VLOOKUP(A1320,lookups!A$1:B$25,2,0),
IF(ISNA(B1320),"",
IF(OR(ISBLANK(A1320),ISNA(B1320),B1320=0),
"",
"#define "&amp;
VLOOKUP(A1320,SOURCE!B:S,15,0)&amp;IF(lookups!$N$2-LEN(VLOOKUP(A1320,SOURCE!B:S,15,0))&gt;=0,REPT(" ",lookups!$N$2-LEN(VLOOKUP(A1320,SOURCE!B:S,15,0))),"")&amp;
TEXT(A1320,"???0")&amp;IF(VLOOKUP(A1320,SOURCE!B:S,16,0)="","","   "&amp;VLOOKUP(A1320,SOURCE!B:S,16,0)
))))
)</f>
        <v>#define ITM_1290                    1290</v>
      </c>
    </row>
    <row r="1321" spans="1:4">
      <c r="A1321">
        <f t="shared" si="23"/>
        <v>1291</v>
      </c>
      <c r="B1321" t="str">
        <f>VLOOKUP(A1321,SOURCE!B:S,15,0)</f>
        <v>ITM_1291</v>
      </c>
      <c r="C1321">
        <f>IF(
ISNUMBER(INDEX(SOURCE!B:B,MATCH(A1321,SOURCE!B:B,0)+1)),
  VALUE(INDEX(SOURCE!B:B,MATCH(A1321,SOURCE!B:B,0)+1)),
  "")</f>
        <v>1292</v>
      </c>
      <c r="D1321" s="5" t="str">
        <f>IF(A1321&lt;&gt;INT(A1321),B1321,
IF(A1321&lt;0,VLOOKUP(A1321,lookups!A$1:B$25,2,0),
IF(ISNA(B1321),"",
IF(OR(ISBLANK(A1321),ISNA(B1321),B1321=0),
"",
"#define "&amp;
VLOOKUP(A1321,SOURCE!B:S,15,0)&amp;IF(lookups!$N$2-LEN(VLOOKUP(A1321,SOURCE!B:S,15,0))&gt;=0,REPT(" ",lookups!$N$2-LEN(VLOOKUP(A1321,SOURCE!B:S,15,0))),"")&amp;
TEXT(A1321,"???0")&amp;IF(VLOOKUP(A1321,SOURCE!B:S,16,0)="","","   "&amp;VLOOKUP(A1321,SOURCE!B:S,16,0)
))))
)</f>
        <v>#define ITM_1291                    1291</v>
      </c>
    </row>
    <row r="1322" spans="1:4">
      <c r="A1322">
        <f t="shared" si="23"/>
        <v>1292</v>
      </c>
      <c r="B1322" t="str">
        <f>VLOOKUP(A1322,SOURCE!B:S,15,0)</f>
        <v>ITM_1292</v>
      </c>
      <c r="C1322">
        <f>IF(
ISNUMBER(INDEX(SOURCE!B:B,MATCH(A1322,SOURCE!B:B,0)+1)),
  VALUE(INDEX(SOURCE!B:B,MATCH(A1322,SOURCE!B:B,0)+1)),
  "")</f>
        <v>1293</v>
      </c>
      <c r="D1322" s="5" t="str">
        <f>IF(A1322&lt;&gt;INT(A1322),B1322,
IF(A1322&lt;0,VLOOKUP(A1322,lookups!A$1:B$25,2,0),
IF(ISNA(B1322),"",
IF(OR(ISBLANK(A1322),ISNA(B1322),B1322=0),
"",
"#define "&amp;
VLOOKUP(A1322,SOURCE!B:S,15,0)&amp;IF(lookups!$N$2-LEN(VLOOKUP(A1322,SOURCE!B:S,15,0))&gt;=0,REPT(" ",lookups!$N$2-LEN(VLOOKUP(A1322,SOURCE!B:S,15,0))),"")&amp;
TEXT(A1322,"???0")&amp;IF(VLOOKUP(A1322,SOURCE!B:S,16,0)="","","   "&amp;VLOOKUP(A1322,SOURCE!B:S,16,0)
))))
)</f>
        <v>#define ITM_1292                    1292</v>
      </c>
    </row>
    <row r="1323" spans="1:4">
      <c r="A1323">
        <f t="shared" si="23"/>
        <v>1293</v>
      </c>
      <c r="B1323" t="str">
        <f>VLOOKUP(A1323,SOURCE!B:S,15,0)</f>
        <v>ITM_1293</v>
      </c>
      <c r="C1323">
        <f>IF(
ISNUMBER(INDEX(SOURCE!B:B,MATCH(A1323,SOURCE!B:B,0)+1)),
  VALUE(INDEX(SOURCE!B:B,MATCH(A1323,SOURCE!B:B,0)+1)),
  "")</f>
        <v>1294</v>
      </c>
      <c r="D1323" s="5" t="str">
        <f>IF(A1323&lt;&gt;INT(A1323),B1323,
IF(A1323&lt;0,VLOOKUP(A1323,lookups!A$1:B$25,2,0),
IF(ISNA(B1323),"",
IF(OR(ISBLANK(A1323),ISNA(B1323),B1323=0),
"",
"#define "&amp;
VLOOKUP(A1323,SOURCE!B:S,15,0)&amp;IF(lookups!$N$2-LEN(VLOOKUP(A1323,SOURCE!B:S,15,0))&gt;=0,REPT(" ",lookups!$N$2-LEN(VLOOKUP(A1323,SOURCE!B:S,15,0))),"")&amp;
TEXT(A1323,"???0")&amp;IF(VLOOKUP(A1323,SOURCE!B:S,16,0)="","","   "&amp;VLOOKUP(A1323,SOURCE!B:S,16,0)
))))
)</f>
        <v>#define ITM_1293                    1293</v>
      </c>
    </row>
    <row r="1324" spans="1:4">
      <c r="A1324">
        <f t="shared" si="23"/>
        <v>1294</v>
      </c>
      <c r="B1324" t="str">
        <f>VLOOKUP(A1324,SOURCE!B:S,15,0)</f>
        <v>ITM_1294</v>
      </c>
      <c r="C1324">
        <f>IF(
ISNUMBER(INDEX(SOURCE!B:B,MATCH(A1324,SOURCE!B:B,0)+1)),
  VALUE(INDEX(SOURCE!B:B,MATCH(A1324,SOURCE!B:B,0)+1)),
  "")</f>
        <v>1295</v>
      </c>
      <c r="D1324" s="5" t="str">
        <f>IF(A1324&lt;&gt;INT(A1324),B1324,
IF(A1324&lt;0,VLOOKUP(A1324,lookups!A$1:B$25,2,0),
IF(ISNA(B1324),"",
IF(OR(ISBLANK(A1324),ISNA(B1324),B1324=0),
"",
"#define "&amp;
VLOOKUP(A1324,SOURCE!B:S,15,0)&amp;IF(lookups!$N$2-LEN(VLOOKUP(A1324,SOURCE!B:S,15,0))&gt;=0,REPT(" ",lookups!$N$2-LEN(VLOOKUP(A1324,SOURCE!B:S,15,0))),"")&amp;
TEXT(A1324,"???0")&amp;IF(VLOOKUP(A1324,SOURCE!B:S,16,0)="","","   "&amp;VLOOKUP(A1324,SOURCE!B:S,16,0)
))))
)</f>
        <v>#define ITM_1294                    1294</v>
      </c>
    </row>
    <row r="1325" spans="1:4">
      <c r="A1325">
        <f t="shared" si="23"/>
        <v>1295</v>
      </c>
      <c r="B1325" t="str">
        <f>VLOOKUP(A1325,SOURCE!B:S,15,0)</f>
        <v>ITM_1295</v>
      </c>
      <c r="C1325">
        <f>IF(
ISNUMBER(INDEX(SOURCE!B:B,MATCH(A1325,SOURCE!B:B,0)+1)),
  VALUE(INDEX(SOURCE!B:B,MATCH(A1325,SOURCE!B:B,0)+1)),
  "")</f>
        <v>1296</v>
      </c>
      <c r="D1325" s="5" t="str">
        <f>IF(A1325&lt;&gt;INT(A1325),B1325,
IF(A1325&lt;0,VLOOKUP(A1325,lookups!A$1:B$25,2,0),
IF(ISNA(B1325),"",
IF(OR(ISBLANK(A1325),ISNA(B1325),B1325=0),
"",
"#define "&amp;
VLOOKUP(A1325,SOURCE!B:S,15,0)&amp;IF(lookups!$N$2-LEN(VLOOKUP(A1325,SOURCE!B:S,15,0))&gt;=0,REPT(" ",lookups!$N$2-LEN(VLOOKUP(A1325,SOURCE!B:S,15,0))),"")&amp;
TEXT(A1325,"???0")&amp;IF(VLOOKUP(A1325,SOURCE!B:S,16,0)="","","   "&amp;VLOOKUP(A1325,SOURCE!B:S,16,0)
))))
)</f>
        <v>#define ITM_1295                    1295</v>
      </c>
    </row>
    <row r="1326" spans="1:4">
      <c r="A1326">
        <f t="shared" si="23"/>
        <v>1296</v>
      </c>
      <c r="B1326" t="str">
        <f>VLOOKUP(A1326,SOURCE!B:S,15,0)</f>
        <v>ITM_1296</v>
      </c>
      <c r="C1326">
        <f>IF(
ISNUMBER(INDEX(SOURCE!B:B,MATCH(A1326,SOURCE!B:B,0)+1)),
  VALUE(INDEX(SOURCE!B:B,MATCH(A1326,SOURCE!B:B,0)+1)),
  "")</f>
        <v>1296.01</v>
      </c>
      <c r="D1326" s="5" t="str">
        <f>IF(A1326&lt;&gt;INT(A1326),B1326,
IF(A1326&lt;0,VLOOKUP(A1326,lookups!A$1:B$25,2,0),
IF(ISNA(B1326),"",
IF(OR(ISBLANK(A1326),ISNA(B1326),B1326=0),
"",
"#define "&amp;
VLOOKUP(A1326,SOURCE!B:S,15,0)&amp;IF(lookups!$N$2-LEN(VLOOKUP(A1326,SOURCE!B:S,15,0))&gt;=0,REPT(" ",lookups!$N$2-LEN(VLOOKUP(A1326,SOURCE!B:S,15,0))),"")&amp;
TEXT(A1326,"???0")&amp;IF(VLOOKUP(A1326,SOURCE!B:S,16,0)="","","   "&amp;VLOOKUP(A1326,SOURCE!B:S,16,0)
))))
)</f>
        <v>#define ITM_1296                    1296</v>
      </c>
    </row>
    <row r="1327" spans="1:4">
      <c r="A1327">
        <f t="shared" si="23"/>
        <v>1296.01</v>
      </c>
      <c r="B1327" t="str">
        <f>VLOOKUP(A1327,SOURCE!B:S,15,0)</f>
        <v/>
      </c>
      <c r="C1327">
        <f>IF(
ISNUMBER(INDEX(SOURCE!B:B,MATCH(A1327,SOURCE!B:B,0)+1)),
  VALUE(INDEX(SOURCE!B:B,MATCH(A1327,SOURCE!B:B,0)+1)),
  "")</f>
        <v>1296.02</v>
      </c>
      <c r="D1327" s="5" t="str">
        <f>IF(A1327&lt;&gt;INT(A1327),B1327,
IF(A1327&lt;0,VLOOKUP(A1327,lookups!A$1:B$25,2,0),
IF(ISNA(B1327),"",
IF(OR(ISBLANK(A1327),ISNA(B1327),B1327=0),
"",
"#define "&amp;
VLOOKUP(A1327,SOURCE!B:S,15,0)&amp;IF(lookups!$N$2-LEN(VLOOKUP(A1327,SOURCE!B:S,15,0))&gt;=0,REPT(" ",lookups!$N$2-LEN(VLOOKUP(A1327,SOURCE!B:S,15,0))),"")&amp;
TEXT(A1327,"???0")&amp;IF(VLOOKUP(A1327,SOURCE!B:S,16,0)="","","   "&amp;VLOOKUP(A1327,SOURCE!B:S,16,0)
))))
)</f>
        <v/>
      </c>
    </row>
    <row r="1328" spans="1:4">
      <c r="A1328">
        <f t="shared" si="23"/>
        <v>1296.02</v>
      </c>
      <c r="B1328" t="str">
        <f>VLOOKUP(A1328,SOURCE!B:S,15,0)</f>
        <v/>
      </c>
      <c r="C1328">
        <f>IF(
ISNUMBER(INDEX(SOURCE!B:B,MATCH(A1328,SOURCE!B:B,0)+1)),
  VALUE(INDEX(SOURCE!B:B,MATCH(A1328,SOURCE!B:B,0)+1)),
  "")</f>
        <v>1296.03</v>
      </c>
      <c r="D1328" s="5" t="str">
        <f>IF(A1328&lt;&gt;INT(A1328),B1328,
IF(A1328&lt;0,VLOOKUP(A1328,lookups!A$1:B$25,2,0),
IF(ISNA(B1328),"",
IF(OR(ISBLANK(A1328),ISNA(B1328),B1328=0),
"",
"#define "&amp;
VLOOKUP(A1328,SOURCE!B:S,15,0)&amp;IF(lookups!$N$2-LEN(VLOOKUP(A1328,SOURCE!B:S,15,0))&gt;=0,REPT(" ",lookups!$N$2-LEN(VLOOKUP(A1328,SOURCE!B:S,15,0))),"")&amp;
TEXT(A1328,"???0")&amp;IF(VLOOKUP(A1328,SOURCE!B:S,16,0)="","","   "&amp;VLOOKUP(A1328,SOURCE!B:S,16,0)
))))
)</f>
        <v/>
      </c>
    </row>
    <row r="1329" spans="1:4">
      <c r="A1329">
        <f t="shared" si="23"/>
        <v>1296.03</v>
      </c>
      <c r="B1329" t="str">
        <f>VLOOKUP(A1329,SOURCE!B:S,15,0)</f>
        <v>// Curve fitting</v>
      </c>
      <c r="C1329">
        <f>IF(
ISNUMBER(INDEX(SOURCE!B:B,MATCH(A1329,SOURCE!B:B,0)+1)),
  VALUE(INDEX(SOURCE!B:B,MATCH(A1329,SOURCE!B:B,0)+1)),
  "")</f>
        <v>1297</v>
      </c>
      <c r="D1329" s="5" t="str">
        <f>IF(A1329&lt;&gt;INT(A1329),B1329,
IF(A1329&lt;0,VLOOKUP(A1329,lookups!A$1:B$25,2,0),
IF(ISNA(B1329),"",
IF(OR(ISBLANK(A1329),ISNA(B1329),B1329=0),
"",
"#define "&amp;
VLOOKUP(A1329,SOURCE!B:S,15,0)&amp;IF(lookups!$N$2-LEN(VLOOKUP(A1329,SOURCE!B:S,15,0))&gt;=0,REPT(" ",lookups!$N$2-LEN(VLOOKUP(A1329,SOURCE!B:S,15,0))),"")&amp;
TEXT(A1329,"???0")&amp;IF(VLOOKUP(A1329,SOURCE!B:S,16,0)="","","   "&amp;VLOOKUP(A1329,SOURCE!B:S,16,0)
))))
)</f>
        <v>// Curve fitting</v>
      </c>
    </row>
    <row r="1330" spans="1:4">
      <c r="A1330">
        <f t="shared" si="23"/>
        <v>1297</v>
      </c>
      <c r="B1330" t="str">
        <f>VLOOKUP(A1330,SOURCE!B:S,15,0)</f>
        <v>ITM_BESTF</v>
      </c>
      <c r="C1330">
        <f>IF(
ISNUMBER(INDEX(SOURCE!B:B,MATCH(A1330,SOURCE!B:B,0)+1)),
  VALUE(INDEX(SOURCE!B:B,MATCH(A1330,SOURCE!B:B,0)+1)),
  "")</f>
        <v>1298</v>
      </c>
      <c r="D1330" s="5" t="str">
        <f>IF(A1330&lt;&gt;INT(A1330),B1330,
IF(A1330&lt;0,VLOOKUP(A1330,lookups!A$1:B$25,2,0),
IF(ISNA(B1330),"",
IF(OR(ISBLANK(A1330),ISNA(B1330),B1330=0),
"",
"#define "&amp;
VLOOKUP(A1330,SOURCE!B:S,15,0)&amp;IF(lookups!$N$2-LEN(VLOOKUP(A1330,SOURCE!B:S,15,0))&gt;=0,REPT(" ",lookups!$N$2-LEN(VLOOKUP(A1330,SOURCE!B:S,15,0))),"")&amp;
TEXT(A1330,"???0")&amp;IF(VLOOKUP(A1330,SOURCE!B:S,16,0)="","","   "&amp;VLOOKUP(A1330,SOURCE!B:S,16,0)
))))
)</f>
        <v>#define ITM_BESTF                   1297</v>
      </c>
    </row>
    <row r="1331" spans="1:4">
      <c r="A1331">
        <f t="shared" si="23"/>
        <v>1298</v>
      </c>
      <c r="B1331" t="str">
        <f>VLOOKUP(A1331,SOURCE!B:S,15,0)</f>
        <v>ITM_T_EXPF</v>
      </c>
      <c r="C1331">
        <f>IF(
ISNUMBER(INDEX(SOURCE!B:B,MATCH(A1331,SOURCE!B:B,0)+1)),
  VALUE(INDEX(SOURCE!B:B,MATCH(A1331,SOURCE!B:B,0)+1)),
  "")</f>
        <v>1299</v>
      </c>
      <c r="D1331" s="5" t="str">
        <f>IF(A1331&lt;&gt;INT(A1331),B1331,
IF(A1331&lt;0,VLOOKUP(A1331,lookups!A$1:B$25,2,0),
IF(ISNA(B1331),"",
IF(OR(ISBLANK(A1331),ISNA(B1331),B1331=0),
"",
"#define "&amp;
VLOOKUP(A1331,SOURCE!B:S,15,0)&amp;IF(lookups!$N$2-LEN(VLOOKUP(A1331,SOURCE!B:S,15,0))&gt;=0,REPT(" ",lookups!$N$2-LEN(VLOOKUP(A1331,SOURCE!B:S,15,0))),"")&amp;
TEXT(A1331,"???0")&amp;IF(VLOOKUP(A1331,SOURCE!B:S,16,0)="","","   "&amp;VLOOKUP(A1331,SOURCE!B:S,16,0)
))))
)</f>
        <v>#define ITM_T_EXPF                  1298</v>
      </c>
    </row>
    <row r="1332" spans="1:4">
      <c r="A1332">
        <f t="shared" si="23"/>
        <v>1299</v>
      </c>
      <c r="B1332" t="str">
        <f>VLOOKUP(A1332,SOURCE!B:S,15,0)</f>
        <v>ITM_T_LINF</v>
      </c>
      <c r="C1332">
        <f>IF(
ISNUMBER(INDEX(SOURCE!B:B,MATCH(A1332,SOURCE!B:B,0)+1)),
  VALUE(INDEX(SOURCE!B:B,MATCH(A1332,SOURCE!B:B,0)+1)),
  "")</f>
        <v>1300</v>
      </c>
      <c r="D1332" s="5" t="str">
        <f>IF(A1332&lt;&gt;INT(A1332),B1332,
IF(A1332&lt;0,VLOOKUP(A1332,lookups!A$1:B$25,2,0),
IF(ISNA(B1332),"",
IF(OR(ISBLANK(A1332),ISNA(B1332),B1332=0),
"",
"#define "&amp;
VLOOKUP(A1332,SOURCE!B:S,15,0)&amp;IF(lookups!$N$2-LEN(VLOOKUP(A1332,SOURCE!B:S,15,0))&gt;=0,REPT(" ",lookups!$N$2-LEN(VLOOKUP(A1332,SOURCE!B:S,15,0))),"")&amp;
TEXT(A1332,"???0")&amp;IF(VLOOKUP(A1332,SOURCE!B:S,16,0)="","","   "&amp;VLOOKUP(A1332,SOURCE!B:S,16,0)
))))
)</f>
        <v>#define ITM_T_LINF                  1299</v>
      </c>
    </row>
    <row r="1333" spans="1:4">
      <c r="A1333">
        <f t="shared" si="23"/>
        <v>1300</v>
      </c>
      <c r="B1333" t="str">
        <f>VLOOKUP(A1333,SOURCE!B:S,15,0)</f>
        <v>ITM_T_LOGF</v>
      </c>
      <c r="C1333">
        <f>IF(
ISNUMBER(INDEX(SOURCE!B:B,MATCH(A1333,SOURCE!B:B,0)+1)),
  VALUE(INDEX(SOURCE!B:B,MATCH(A1333,SOURCE!B:B,0)+1)),
  "")</f>
        <v>1301</v>
      </c>
      <c r="D1333" s="5" t="str">
        <f>IF(A1333&lt;&gt;INT(A1333),B1333,
IF(A1333&lt;0,VLOOKUP(A1333,lookups!A$1:B$25,2,0),
IF(ISNA(B1333),"",
IF(OR(ISBLANK(A1333),ISNA(B1333),B1333=0),
"",
"#define "&amp;
VLOOKUP(A1333,SOURCE!B:S,15,0)&amp;IF(lookups!$N$2-LEN(VLOOKUP(A1333,SOURCE!B:S,15,0))&gt;=0,REPT(" ",lookups!$N$2-LEN(VLOOKUP(A1333,SOURCE!B:S,15,0))),"")&amp;
TEXT(A1333,"???0")&amp;IF(VLOOKUP(A1333,SOURCE!B:S,16,0)="","","   "&amp;VLOOKUP(A1333,SOURCE!B:S,16,0)
))))
)</f>
        <v>#define ITM_T_LOGF                  1300</v>
      </c>
    </row>
    <row r="1334" spans="1:4">
      <c r="A1334">
        <f t="shared" si="23"/>
        <v>1301</v>
      </c>
      <c r="B1334" t="str">
        <f>VLOOKUP(A1334,SOURCE!B:S,15,0)</f>
        <v>ITM_T_ORTHOF</v>
      </c>
      <c r="C1334">
        <f>IF(
ISNUMBER(INDEX(SOURCE!B:B,MATCH(A1334,SOURCE!B:B,0)+1)),
  VALUE(INDEX(SOURCE!B:B,MATCH(A1334,SOURCE!B:B,0)+1)),
  "")</f>
        <v>1302</v>
      </c>
      <c r="D1334" s="5" t="str">
        <f>IF(A1334&lt;&gt;INT(A1334),B1334,
IF(A1334&lt;0,VLOOKUP(A1334,lookups!A$1:B$25,2,0),
IF(ISNA(B1334),"",
IF(OR(ISBLANK(A1334),ISNA(B1334),B1334=0),
"",
"#define "&amp;
VLOOKUP(A1334,SOURCE!B:S,15,0)&amp;IF(lookups!$N$2-LEN(VLOOKUP(A1334,SOURCE!B:S,15,0))&gt;=0,REPT(" ",lookups!$N$2-LEN(VLOOKUP(A1334,SOURCE!B:S,15,0))),"")&amp;
TEXT(A1334,"???0")&amp;IF(VLOOKUP(A1334,SOURCE!B:S,16,0)="","","   "&amp;VLOOKUP(A1334,SOURCE!B:S,16,0)
))))
)</f>
        <v>#define ITM_T_ORTHOF                1301</v>
      </c>
    </row>
    <row r="1335" spans="1:4">
      <c r="A1335">
        <f t="shared" si="23"/>
        <v>1302</v>
      </c>
      <c r="B1335" t="str">
        <f>VLOOKUP(A1335,SOURCE!B:S,15,0)</f>
        <v>ITM_T_POWERF</v>
      </c>
      <c r="C1335">
        <f>IF(
ISNUMBER(INDEX(SOURCE!B:B,MATCH(A1335,SOURCE!B:B,0)+1)),
  VALUE(INDEX(SOURCE!B:B,MATCH(A1335,SOURCE!B:B,0)+1)),
  "")</f>
        <v>1303</v>
      </c>
      <c r="D1335" s="5" t="str">
        <f>IF(A1335&lt;&gt;INT(A1335),B1335,
IF(A1335&lt;0,VLOOKUP(A1335,lookups!A$1:B$25,2,0),
IF(ISNA(B1335),"",
IF(OR(ISBLANK(A1335),ISNA(B1335),B1335=0),
"",
"#define "&amp;
VLOOKUP(A1335,SOURCE!B:S,15,0)&amp;IF(lookups!$N$2-LEN(VLOOKUP(A1335,SOURCE!B:S,15,0))&gt;=0,REPT(" ",lookups!$N$2-LEN(VLOOKUP(A1335,SOURCE!B:S,15,0))),"")&amp;
TEXT(A1335,"???0")&amp;IF(VLOOKUP(A1335,SOURCE!B:S,16,0)="","","   "&amp;VLOOKUP(A1335,SOURCE!B:S,16,0)
))))
)</f>
        <v>#define ITM_T_POWERF                1302</v>
      </c>
    </row>
    <row r="1336" spans="1:4">
      <c r="A1336">
        <f t="shared" si="23"/>
        <v>1303</v>
      </c>
      <c r="B1336" t="str">
        <f>VLOOKUP(A1336,SOURCE!B:S,15,0)</f>
        <v>ITM_T_GAUSSF</v>
      </c>
      <c r="C1336">
        <f>IF(
ISNUMBER(INDEX(SOURCE!B:B,MATCH(A1336,SOURCE!B:B,0)+1)),
  VALUE(INDEX(SOURCE!B:B,MATCH(A1336,SOURCE!B:B,0)+1)),
  "")</f>
        <v>1304</v>
      </c>
      <c r="D1336" s="5" t="str">
        <f>IF(A1336&lt;&gt;INT(A1336),B1336,
IF(A1336&lt;0,VLOOKUP(A1336,lookups!A$1:B$25,2,0),
IF(ISNA(B1336),"",
IF(OR(ISBLANK(A1336),ISNA(B1336),B1336=0),
"",
"#define "&amp;
VLOOKUP(A1336,SOURCE!B:S,15,0)&amp;IF(lookups!$N$2-LEN(VLOOKUP(A1336,SOURCE!B:S,15,0))&gt;=0,REPT(" ",lookups!$N$2-LEN(VLOOKUP(A1336,SOURCE!B:S,15,0))),"")&amp;
TEXT(A1336,"???0")&amp;IF(VLOOKUP(A1336,SOURCE!B:S,16,0)="","","   "&amp;VLOOKUP(A1336,SOURCE!B:S,16,0)
))))
)</f>
        <v>#define ITM_T_GAUSSF                1303</v>
      </c>
    </row>
    <row r="1337" spans="1:4">
      <c r="A1337">
        <f t="shared" si="23"/>
        <v>1304</v>
      </c>
      <c r="B1337" t="str">
        <f>VLOOKUP(A1337,SOURCE!B:S,15,0)</f>
        <v>ITM_T_CAUCHF</v>
      </c>
      <c r="C1337">
        <f>IF(
ISNUMBER(INDEX(SOURCE!B:B,MATCH(A1337,SOURCE!B:B,0)+1)),
  VALUE(INDEX(SOURCE!B:B,MATCH(A1337,SOURCE!B:B,0)+1)),
  "")</f>
        <v>1305</v>
      </c>
      <c r="D1337" s="5" t="str">
        <f>IF(A1337&lt;&gt;INT(A1337),B1337,
IF(A1337&lt;0,VLOOKUP(A1337,lookups!A$1:B$25,2,0),
IF(ISNA(B1337),"",
IF(OR(ISBLANK(A1337),ISNA(B1337),B1337=0),
"",
"#define "&amp;
VLOOKUP(A1337,SOURCE!B:S,15,0)&amp;IF(lookups!$N$2-LEN(VLOOKUP(A1337,SOURCE!B:S,15,0))&gt;=0,REPT(" ",lookups!$N$2-LEN(VLOOKUP(A1337,SOURCE!B:S,15,0))),"")&amp;
TEXT(A1337,"???0")&amp;IF(VLOOKUP(A1337,SOURCE!B:S,16,0)="","","   "&amp;VLOOKUP(A1337,SOURCE!B:S,16,0)
))))
)</f>
        <v>#define ITM_T_CAUCHF                1304</v>
      </c>
    </row>
    <row r="1338" spans="1:4">
      <c r="A1338">
        <f t="shared" si="23"/>
        <v>1305</v>
      </c>
      <c r="B1338" t="str">
        <f>VLOOKUP(A1338,SOURCE!B:S,15,0)</f>
        <v>ITM_T_PARABF</v>
      </c>
      <c r="C1338">
        <f>IF(
ISNUMBER(INDEX(SOURCE!B:B,MATCH(A1338,SOURCE!B:B,0)+1)),
  VALUE(INDEX(SOURCE!B:B,MATCH(A1338,SOURCE!B:B,0)+1)),
  "")</f>
        <v>1306</v>
      </c>
      <c r="D1338" s="5" t="str">
        <f>IF(A1338&lt;&gt;INT(A1338),B1338,
IF(A1338&lt;0,VLOOKUP(A1338,lookups!A$1:B$25,2,0),
IF(ISNA(B1338),"",
IF(OR(ISBLANK(A1338),ISNA(B1338),B1338=0),
"",
"#define "&amp;
VLOOKUP(A1338,SOURCE!B:S,15,0)&amp;IF(lookups!$N$2-LEN(VLOOKUP(A1338,SOURCE!B:S,15,0))&gt;=0,REPT(" ",lookups!$N$2-LEN(VLOOKUP(A1338,SOURCE!B:S,15,0))),"")&amp;
TEXT(A1338,"???0")&amp;IF(VLOOKUP(A1338,SOURCE!B:S,16,0)="","","   "&amp;VLOOKUP(A1338,SOURCE!B:S,16,0)
))))
)</f>
        <v>#define ITM_T_PARABF                1305</v>
      </c>
    </row>
    <row r="1339" spans="1:4">
      <c r="A1339">
        <f t="shared" si="23"/>
        <v>1306</v>
      </c>
      <c r="B1339" t="str">
        <f>VLOOKUP(A1339,SOURCE!B:S,15,0)</f>
        <v>ITM_T_HYPF</v>
      </c>
      <c r="C1339">
        <f>IF(
ISNUMBER(INDEX(SOURCE!B:B,MATCH(A1339,SOURCE!B:B,0)+1)),
  VALUE(INDEX(SOURCE!B:B,MATCH(A1339,SOURCE!B:B,0)+1)),
  "")</f>
        <v>1307</v>
      </c>
      <c r="D1339" s="5" t="str">
        <f>IF(A1339&lt;&gt;INT(A1339),B1339,
IF(A1339&lt;0,VLOOKUP(A1339,lookups!A$1:B$25,2,0),
IF(ISNA(B1339),"",
IF(OR(ISBLANK(A1339),ISNA(B1339),B1339=0),
"",
"#define "&amp;
VLOOKUP(A1339,SOURCE!B:S,15,0)&amp;IF(lookups!$N$2-LEN(VLOOKUP(A1339,SOURCE!B:S,15,0))&gt;=0,REPT(" ",lookups!$N$2-LEN(VLOOKUP(A1339,SOURCE!B:S,15,0))),"")&amp;
TEXT(A1339,"???0")&amp;IF(VLOOKUP(A1339,SOURCE!B:S,16,0)="","","   "&amp;VLOOKUP(A1339,SOURCE!B:S,16,0)
))))
)</f>
        <v>#define ITM_T_HYPF                  1306</v>
      </c>
    </row>
    <row r="1340" spans="1:4">
      <c r="A1340">
        <f t="shared" si="23"/>
        <v>1307</v>
      </c>
      <c r="B1340" t="str">
        <f>VLOOKUP(A1340,SOURCE!B:S,15,0)</f>
        <v>ITM_T_ROOTF</v>
      </c>
      <c r="C1340">
        <f>IF(
ISNUMBER(INDEX(SOURCE!B:B,MATCH(A1340,SOURCE!B:B,0)+1)),
  VALUE(INDEX(SOURCE!B:B,MATCH(A1340,SOURCE!B:B,0)+1)),
  "")</f>
        <v>1308</v>
      </c>
      <c r="D1340" s="5" t="str">
        <f>IF(A1340&lt;&gt;INT(A1340),B1340,
IF(A1340&lt;0,VLOOKUP(A1340,lookups!A$1:B$25,2,0),
IF(ISNA(B1340),"",
IF(OR(ISBLANK(A1340),ISNA(B1340),B1340=0),
"",
"#define "&amp;
VLOOKUP(A1340,SOURCE!B:S,15,0)&amp;IF(lookups!$N$2-LEN(VLOOKUP(A1340,SOURCE!B:S,15,0))&gt;=0,REPT(" ",lookups!$N$2-LEN(VLOOKUP(A1340,SOURCE!B:S,15,0))),"")&amp;
TEXT(A1340,"???0")&amp;IF(VLOOKUP(A1340,SOURCE!B:S,16,0)="","","   "&amp;VLOOKUP(A1340,SOURCE!B:S,16,0)
))))
)</f>
        <v>#define ITM_T_ROOTF                 1307</v>
      </c>
    </row>
    <row r="1341" spans="1:4">
      <c r="A1341">
        <f t="shared" si="23"/>
        <v>1308</v>
      </c>
      <c r="B1341" t="str">
        <f>VLOOKUP(A1341,SOURCE!B:S,15,0)</f>
        <v>ITM_SETALLF</v>
      </c>
      <c r="C1341">
        <f>IF(
ISNUMBER(INDEX(SOURCE!B:B,MATCH(A1341,SOURCE!B:B,0)+1)),
  VALUE(INDEX(SOURCE!B:B,MATCH(A1341,SOURCE!B:B,0)+1)),
  "")</f>
        <v>1309</v>
      </c>
      <c r="D1341" s="5" t="str">
        <f>IF(A1341&lt;&gt;INT(A1341),B1341,
IF(A1341&lt;0,VLOOKUP(A1341,lookups!A$1:B$25,2,0),
IF(ISNA(B1341),"",
IF(OR(ISBLANK(A1341),ISNA(B1341),B1341=0),
"",
"#define "&amp;
VLOOKUP(A1341,SOURCE!B:S,15,0)&amp;IF(lookups!$N$2-LEN(VLOOKUP(A1341,SOURCE!B:S,15,0))&gt;=0,REPT(" ",lookups!$N$2-LEN(VLOOKUP(A1341,SOURCE!B:S,15,0))),"")&amp;
TEXT(A1341,"???0")&amp;IF(VLOOKUP(A1341,SOURCE!B:S,16,0)="","","   "&amp;VLOOKUP(A1341,SOURCE!B:S,16,0)
))))
)</f>
        <v>#define ITM_SETALLF                 1308</v>
      </c>
    </row>
    <row r="1342" spans="1:4">
      <c r="A1342">
        <f t="shared" si="23"/>
        <v>1309</v>
      </c>
      <c r="B1342" t="str">
        <f>VLOOKUP(A1342,SOURCE!B:S,15,0)</f>
        <v>ITM_RSTF</v>
      </c>
      <c r="C1342">
        <f>IF(
ISNUMBER(INDEX(SOURCE!B:B,MATCH(A1342,SOURCE!B:B,0)+1)),
  VALUE(INDEX(SOURCE!B:B,MATCH(A1342,SOURCE!B:B,0)+1)),
  "")</f>
        <v>1310</v>
      </c>
      <c r="D1342" s="5" t="str">
        <f>IF(A1342&lt;&gt;INT(A1342),B1342,
IF(A1342&lt;0,VLOOKUP(A1342,lookups!A$1:B$25,2,0),
IF(ISNA(B1342),"",
IF(OR(ISBLANK(A1342),ISNA(B1342),B1342=0),
"",
"#define "&amp;
VLOOKUP(A1342,SOURCE!B:S,15,0)&amp;IF(lookups!$N$2-LEN(VLOOKUP(A1342,SOURCE!B:S,15,0))&gt;=0,REPT(" ",lookups!$N$2-LEN(VLOOKUP(A1342,SOURCE!B:S,15,0))),"")&amp;
TEXT(A1342,"???0")&amp;IF(VLOOKUP(A1342,SOURCE!B:S,16,0)="","","   "&amp;VLOOKUP(A1342,SOURCE!B:S,16,0)
))))
)</f>
        <v>#define ITM_RSTF                    1309</v>
      </c>
    </row>
    <row r="1343" spans="1:4">
      <c r="A1343">
        <f t="shared" si="23"/>
        <v>1310</v>
      </c>
      <c r="B1343" t="str">
        <f>VLOOKUP(A1343,SOURCE!B:S,15,0)</f>
        <v>ITM_1310</v>
      </c>
      <c r="C1343">
        <f>IF(
ISNUMBER(INDEX(SOURCE!B:B,MATCH(A1343,SOURCE!B:B,0)+1)),
  VALUE(INDEX(SOURCE!B:B,MATCH(A1343,SOURCE!B:B,0)+1)),
  "")</f>
        <v>1311</v>
      </c>
      <c r="D1343" s="5" t="str">
        <f>IF(A1343&lt;&gt;INT(A1343),B1343,
IF(A1343&lt;0,VLOOKUP(A1343,lookups!A$1:B$25,2,0),
IF(ISNA(B1343),"",
IF(OR(ISBLANK(A1343),ISNA(B1343),B1343=0),
"",
"#define "&amp;
VLOOKUP(A1343,SOURCE!B:S,15,0)&amp;IF(lookups!$N$2-LEN(VLOOKUP(A1343,SOURCE!B:S,15,0))&gt;=0,REPT(" ",lookups!$N$2-LEN(VLOOKUP(A1343,SOURCE!B:S,15,0))),"")&amp;
TEXT(A1343,"???0")&amp;IF(VLOOKUP(A1343,SOURCE!B:S,16,0)="","","   "&amp;VLOOKUP(A1343,SOURCE!B:S,16,0)
))))
)</f>
        <v>#define ITM_1310                    1310</v>
      </c>
    </row>
    <row r="1344" spans="1:4">
      <c r="A1344">
        <f t="shared" si="23"/>
        <v>1311</v>
      </c>
      <c r="B1344" t="str">
        <f>VLOOKUP(A1344,SOURCE!B:S,15,0)</f>
        <v>ITM_1311</v>
      </c>
      <c r="C1344">
        <f>IF(
ISNUMBER(INDEX(SOURCE!B:B,MATCH(A1344,SOURCE!B:B,0)+1)),
  VALUE(INDEX(SOURCE!B:B,MATCH(A1344,SOURCE!B:B,0)+1)),
  "")</f>
        <v>1312</v>
      </c>
      <c r="D1344" s="5" t="str">
        <f>IF(A1344&lt;&gt;INT(A1344),B1344,
IF(A1344&lt;0,VLOOKUP(A1344,lookups!A$1:B$25,2,0),
IF(ISNA(B1344),"",
IF(OR(ISBLANK(A1344),ISNA(B1344),B1344=0),
"",
"#define "&amp;
VLOOKUP(A1344,SOURCE!B:S,15,0)&amp;IF(lookups!$N$2-LEN(VLOOKUP(A1344,SOURCE!B:S,15,0))&gt;=0,REPT(" ",lookups!$N$2-LEN(VLOOKUP(A1344,SOURCE!B:S,15,0))),"")&amp;
TEXT(A1344,"???0")&amp;IF(VLOOKUP(A1344,SOURCE!B:S,16,0)="","","   "&amp;VLOOKUP(A1344,SOURCE!B:S,16,0)
))))
)</f>
        <v>#define ITM_1311                    1311</v>
      </c>
    </row>
    <row r="1345" spans="1:4">
      <c r="A1345">
        <f t="shared" si="23"/>
        <v>1312</v>
      </c>
      <c r="B1345" t="str">
        <f>VLOOKUP(A1345,SOURCE!B:S,15,0)</f>
        <v>ITM_1312</v>
      </c>
      <c r="C1345">
        <f>IF(
ISNUMBER(INDEX(SOURCE!B:B,MATCH(A1345,SOURCE!B:B,0)+1)),
  VALUE(INDEX(SOURCE!B:B,MATCH(A1345,SOURCE!B:B,0)+1)),
  "")</f>
        <v>1312.01</v>
      </c>
      <c r="D1345" s="5" t="str">
        <f>IF(A1345&lt;&gt;INT(A1345),B1345,
IF(A1345&lt;0,VLOOKUP(A1345,lookups!A$1:B$25,2,0),
IF(ISNA(B1345),"",
IF(OR(ISBLANK(A1345),ISNA(B1345),B1345=0),
"",
"#define "&amp;
VLOOKUP(A1345,SOURCE!B:S,15,0)&amp;IF(lookups!$N$2-LEN(VLOOKUP(A1345,SOURCE!B:S,15,0))&gt;=0,REPT(" ",lookups!$N$2-LEN(VLOOKUP(A1345,SOURCE!B:S,15,0))),"")&amp;
TEXT(A1345,"???0")&amp;IF(VLOOKUP(A1345,SOURCE!B:S,16,0)="","","   "&amp;VLOOKUP(A1345,SOURCE!B:S,16,0)
))))
)</f>
        <v>#define ITM_1312                    1312</v>
      </c>
    </row>
    <row r="1346" spans="1:4">
      <c r="A1346">
        <f t="shared" si="23"/>
        <v>1312.01</v>
      </c>
      <c r="B1346" t="str">
        <f>VLOOKUP(A1346,SOURCE!B:S,15,0)</f>
        <v/>
      </c>
      <c r="C1346">
        <f>IF(
ISNUMBER(INDEX(SOURCE!B:B,MATCH(A1346,SOURCE!B:B,0)+1)),
  VALUE(INDEX(SOURCE!B:B,MATCH(A1346,SOURCE!B:B,0)+1)),
  "")</f>
        <v>1312.02</v>
      </c>
      <c r="D1346" s="5" t="str">
        <f>IF(A1346&lt;&gt;INT(A1346),B1346,
IF(A1346&lt;0,VLOOKUP(A1346,lookups!A$1:B$25,2,0),
IF(ISNA(B1346),"",
IF(OR(ISBLANK(A1346),ISNA(B1346),B1346=0),
"",
"#define "&amp;
VLOOKUP(A1346,SOURCE!B:S,15,0)&amp;IF(lookups!$N$2-LEN(VLOOKUP(A1346,SOURCE!B:S,15,0))&gt;=0,REPT(" ",lookups!$N$2-LEN(VLOOKUP(A1346,SOURCE!B:S,15,0))),"")&amp;
TEXT(A1346,"???0")&amp;IF(VLOOKUP(A1346,SOURCE!B:S,16,0)="","","   "&amp;VLOOKUP(A1346,SOURCE!B:S,16,0)
))))
)</f>
        <v/>
      </c>
    </row>
    <row r="1347" spans="1:4">
      <c r="A1347">
        <f t="shared" si="23"/>
        <v>1312.02</v>
      </c>
      <c r="B1347" t="str">
        <f>VLOOKUP(A1347,SOURCE!B:S,15,0)</f>
        <v/>
      </c>
      <c r="C1347">
        <f>IF(
ISNUMBER(INDEX(SOURCE!B:B,MATCH(A1347,SOURCE!B:B,0)+1)),
  VALUE(INDEX(SOURCE!B:B,MATCH(A1347,SOURCE!B:B,0)+1)),
  "")</f>
        <v>1312.03</v>
      </c>
      <c r="D1347" s="5" t="str">
        <f>IF(A1347&lt;&gt;INT(A1347),B1347,
IF(A1347&lt;0,VLOOKUP(A1347,lookups!A$1:B$25,2,0),
IF(ISNA(B1347),"",
IF(OR(ISBLANK(A1347),ISNA(B1347),B1347=0),
"",
"#define "&amp;
VLOOKUP(A1347,SOURCE!B:S,15,0)&amp;IF(lookups!$N$2-LEN(VLOOKUP(A1347,SOURCE!B:S,15,0))&gt;=0,REPT(" ",lookups!$N$2-LEN(VLOOKUP(A1347,SOURCE!B:S,15,0))),"")&amp;
TEXT(A1347,"???0")&amp;IF(VLOOKUP(A1347,SOURCE!B:S,16,0)="","","   "&amp;VLOOKUP(A1347,SOURCE!B:S,16,0)
))))
)</f>
        <v/>
      </c>
    </row>
    <row r="1348" spans="1:4">
      <c r="A1348">
        <f t="shared" si="23"/>
        <v>1312.03</v>
      </c>
      <c r="B1348" t="str">
        <f>VLOOKUP(A1348,SOURCE!B:S,15,0)</f>
        <v>// Menus</v>
      </c>
      <c r="C1348">
        <f>IF(
ISNUMBER(INDEX(SOURCE!B:B,MATCH(A1348,SOURCE!B:B,0)+1)),
  VALUE(INDEX(SOURCE!B:B,MATCH(A1348,SOURCE!B:B,0)+1)),
  "")</f>
        <v>1313</v>
      </c>
      <c r="D1348" s="5" t="str">
        <f>IF(A1348&lt;&gt;INT(A1348),B1348,
IF(A1348&lt;0,VLOOKUP(A1348,lookups!A$1:B$25,2,0),
IF(ISNA(B1348),"",
IF(OR(ISBLANK(A1348),ISNA(B1348),B1348=0),
"",
"#define "&amp;
VLOOKUP(A1348,SOURCE!B:S,15,0)&amp;IF(lookups!$N$2-LEN(VLOOKUP(A1348,SOURCE!B:S,15,0))&gt;=0,REPT(" ",lookups!$N$2-LEN(VLOOKUP(A1348,SOURCE!B:S,15,0))),"")&amp;
TEXT(A1348,"???0")&amp;IF(VLOOKUP(A1348,SOURCE!B:S,16,0)="","","   "&amp;VLOOKUP(A1348,SOURCE!B:S,16,0)
))))
)</f>
        <v>// Menus</v>
      </c>
    </row>
    <row r="1349" spans="1:4">
      <c r="A1349">
        <f t="shared" si="23"/>
        <v>1313</v>
      </c>
      <c r="B1349" t="str">
        <f>VLOOKUP(A1349,SOURCE!B:S,15,0)</f>
        <v>MNU_ADV</v>
      </c>
      <c r="C1349">
        <f>IF(
ISNUMBER(INDEX(SOURCE!B:B,MATCH(A1349,SOURCE!B:B,0)+1)),
  VALUE(INDEX(SOURCE!B:B,MATCH(A1349,SOURCE!B:B,0)+1)),
  "")</f>
        <v>1314</v>
      </c>
      <c r="D1349" s="5" t="str">
        <f>IF(A1349&lt;&gt;INT(A1349),B1349,
IF(A1349&lt;0,VLOOKUP(A1349,lookups!A$1:B$25,2,0),
IF(ISNA(B1349),"",
IF(OR(ISBLANK(A1349),ISNA(B1349),B1349=0),
"",
"#define "&amp;
VLOOKUP(A1349,SOURCE!B:S,15,0)&amp;IF(lookups!$N$2-LEN(VLOOKUP(A1349,SOURCE!B:S,15,0))&gt;=0,REPT(" ",lookups!$N$2-LEN(VLOOKUP(A1349,SOURCE!B:S,15,0))),"")&amp;
TEXT(A1349,"???0")&amp;IF(VLOOKUP(A1349,SOURCE!B:S,16,0)="","","   "&amp;VLOOKUP(A1349,SOURCE!B:S,16,0)
))))
)</f>
        <v>#define MNU_ADV                     1313</v>
      </c>
    </row>
    <row r="1350" spans="1:4">
      <c r="A1350">
        <f t="shared" si="23"/>
        <v>1314</v>
      </c>
      <c r="B1350" t="str">
        <f>VLOOKUP(A1350,SOURCE!B:S,15,0)</f>
        <v>MNU_ANGLES</v>
      </c>
      <c r="C1350">
        <f>IF(
ISNUMBER(INDEX(SOURCE!B:B,MATCH(A1350,SOURCE!B:B,0)+1)),
  VALUE(INDEX(SOURCE!B:B,MATCH(A1350,SOURCE!B:B,0)+1)),
  "")</f>
        <v>1315</v>
      </c>
      <c r="D1350" s="5" t="str">
        <f>IF(A1350&lt;&gt;INT(A1350),B1350,
IF(A1350&lt;0,VLOOKUP(A1350,lookups!A$1:B$25,2,0),
IF(ISNA(B1350),"",
IF(OR(ISBLANK(A1350),ISNA(B1350),B1350=0),
"",
"#define "&amp;
VLOOKUP(A1350,SOURCE!B:S,15,0)&amp;IF(lookups!$N$2-LEN(VLOOKUP(A1350,SOURCE!B:S,15,0))&gt;=0,REPT(" ",lookups!$N$2-LEN(VLOOKUP(A1350,SOURCE!B:S,15,0))),"")&amp;
TEXT(A1350,"???0")&amp;IF(VLOOKUP(A1350,SOURCE!B:S,16,0)="","","   "&amp;VLOOKUP(A1350,SOURCE!B:S,16,0)
))))
)</f>
        <v>#define MNU_ANGLES                  1314</v>
      </c>
    </row>
    <row r="1351" spans="1:4">
      <c r="A1351">
        <f t="shared" si="23"/>
        <v>1315</v>
      </c>
      <c r="B1351" t="str">
        <f>VLOOKUP(A1351,SOURCE!B:S,15,0)</f>
        <v>MNU_PRINT</v>
      </c>
      <c r="C1351">
        <f>IF(
ISNUMBER(INDEX(SOURCE!B:B,MATCH(A1351,SOURCE!B:B,0)+1)),
  VALUE(INDEX(SOURCE!B:B,MATCH(A1351,SOURCE!B:B,0)+1)),
  "")</f>
        <v>1316</v>
      </c>
      <c r="D1351" s="5" t="str">
        <f>IF(A1351&lt;&gt;INT(A1351),B1351,
IF(A1351&lt;0,VLOOKUP(A1351,lookups!A$1:B$25,2,0),
IF(ISNA(B1351),"",
IF(OR(ISBLANK(A1351),ISNA(B1351),B1351=0),
"",
"#define "&amp;
VLOOKUP(A1351,SOURCE!B:S,15,0)&amp;IF(lookups!$N$2-LEN(VLOOKUP(A1351,SOURCE!B:S,15,0))&gt;=0,REPT(" ",lookups!$N$2-LEN(VLOOKUP(A1351,SOURCE!B:S,15,0))),"")&amp;
TEXT(A1351,"???0")&amp;IF(VLOOKUP(A1351,SOURCE!B:S,16,0)="","","   "&amp;VLOOKUP(A1351,SOURCE!B:S,16,0)
))))
)</f>
        <v>#define MNU_PRINT                   1315</v>
      </c>
    </row>
    <row r="1352" spans="1:4">
      <c r="A1352">
        <f t="shared" si="23"/>
        <v>1316</v>
      </c>
      <c r="B1352" t="str">
        <f>VLOOKUP(A1352,SOURCE!B:S,15,0)</f>
        <v>MNU_CONVA</v>
      </c>
      <c r="C1352">
        <f>IF(
ISNUMBER(INDEX(SOURCE!B:B,MATCH(A1352,SOURCE!B:B,0)+1)),
  VALUE(INDEX(SOURCE!B:B,MATCH(A1352,SOURCE!B:B,0)+1)),
  "")</f>
        <v>1317</v>
      </c>
      <c r="D1352" s="5" t="str">
        <f>IF(A1352&lt;&gt;INT(A1352),B1352,
IF(A1352&lt;0,VLOOKUP(A1352,lookups!A$1:B$25,2,0),
IF(ISNA(B1352),"",
IF(OR(ISBLANK(A1352),ISNA(B1352),B1352=0),
"",
"#define "&amp;
VLOOKUP(A1352,SOURCE!B:S,15,0)&amp;IF(lookups!$N$2-LEN(VLOOKUP(A1352,SOURCE!B:S,15,0))&gt;=0,REPT(" ",lookups!$N$2-LEN(VLOOKUP(A1352,SOURCE!B:S,15,0))),"")&amp;
TEXT(A1352,"???0")&amp;IF(VLOOKUP(A1352,SOURCE!B:S,16,0)="","","   "&amp;VLOOKUP(A1352,SOURCE!B:S,16,0)
))))
)</f>
        <v>#define MNU_CONVA                   1316</v>
      </c>
    </row>
    <row r="1353" spans="1:4">
      <c r="A1353">
        <f t="shared" ref="A1353:A1416" si="24">C1352</f>
        <v>1317</v>
      </c>
      <c r="B1353" t="str">
        <f>VLOOKUP(A1353,SOURCE!B:S,15,0)</f>
        <v>MNU_BITS</v>
      </c>
      <c r="C1353">
        <f>IF(
ISNUMBER(INDEX(SOURCE!B:B,MATCH(A1353,SOURCE!B:B,0)+1)),
  VALUE(INDEX(SOURCE!B:B,MATCH(A1353,SOURCE!B:B,0)+1)),
  "")</f>
        <v>1318</v>
      </c>
      <c r="D1353" s="5" t="str">
        <f>IF(A1353&lt;&gt;INT(A1353),B1353,
IF(A1353&lt;0,VLOOKUP(A1353,lookups!A$1:B$25,2,0),
IF(ISNA(B1353),"",
IF(OR(ISBLANK(A1353),ISNA(B1353),B1353=0),
"",
"#define "&amp;
VLOOKUP(A1353,SOURCE!B:S,15,0)&amp;IF(lookups!$N$2-LEN(VLOOKUP(A1353,SOURCE!B:S,15,0))&gt;=0,REPT(" ",lookups!$N$2-LEN(VLOOKUP(A1353,SOURCE!B:S,15,0))),"")&amp;
TEXT(A1353,"???0")&amp;IF(VLOOKUP(A1353,SOURCE!B:S,16,0)="","","   "&amp;VLOOKUP(A1353,SOURCE!B:S,16,0)
))))
)</f>
        <v>#define MNU_BITS                    1317</v>
      </c>
    </row>
    <row r="1354" spans="1:4">
      <c r="A1354">
        <f t="shared" si="24"/>
        <v>1318</v>
      </c>
      <c r="B1354" t="str">
        <f>VLOOKUP(A1354,SOURCE!B:S,15,0)</f>
        <v>MNU_CATALOG</v>
      </c>
      <c r="C1354">
        <f>IF(
ISNUMBER(INDEX(SOURCE!B:B,MATCH(A1354,SOURCE!B:B,0)+1)),
  VALUE(INDEX(SOURCE!B:B,MATCH(A1354,SOURCE!B:B,0)+1)),
  "")</f>
        <v>1319</v>
      </c>
      <c r="D1354" s="5" t="str">
        <f>IF(A1354&lt;&gt;INT(A1354),B1354,
IF(A1354&lt;0,VLOOKUP(A1354,lookups!A$1:B$25,2,0),
IF(ISNA(B1354),"",
IF(OR(ISBLANK(A1354),ISNA(B1354),B1354=0),
"",
"#define "&amp;
VLOOKUP(A1354,SOURCE!B:S,15,0)&amp;IF(lookups!$N$2-LEN(VLOOKUP(A1354,SOURCE!B:S,15,0))&gt;=0,REPT(" ",lookups!$N$2-LEN(VLOOKUP(A1354,SOURCE!B:S,15,0))),"")&amp;
TEXT(A1354,"???0")&amp;IF(VLOOKUP(A1354,SOURCE!B:S,16,0)="","","   "&amp;VLOOKUP(A1354,SOURCE!B:S,16,0)
))))
)</f>
        <v>#define MNU_CATALOG                 1318</v>
      </c>
    </row>
    <row r="1355" spans="1:4">
      <c r="A1355">
        <f t="shared" si="24"/>
        <v>1319</v>
      </c>
      <c r="B1355" t="str">
        <f>VLOOKUP(A1355,SOURCE!B:S,15,0)</f>
        <v>MNU_CHARS</v>
      </c>
      <c r="C1355">
        <f>IF(
ISNUMBER(INDEX(SOURCE!B:B,MATCH(A1355,SOURCE!B:B,0)+1)),
  VALUE(INDEX(SOURCE!B:B,MATCH(A1355,SOURCE!B:B,0)+1)),
  "")</f>
        <v>1320</v>
      </c>
      <c r="D1355" s="5" t="str">
        <f>IF(A1355&lt;&gt;INT(A1355),B1355,
IF(A1355&lt;0,VLOOKUP(A1355,lookups!A$1:B$25,2,0),
IF(ISNA(B1355),"",
IF(OR(ISBLANK(A1355),ISNA(B1355),B1355=0),
"",
"#define "&amp;
VLOOKUP(A1355,SOURCE!B:S,15,0)&amp;IF(lookups!$N$2-LEN(VLOOKUP(A1355,SOURCE!B:S,15,0))&gt;=0,REPT(" ",lookups!$N$2-LEN(VLOOKUP(A1355,SOURCE!B:S,15,0))),"")&amp;
TEXT(A1355,"???0")&amp;IF(VLOOKUP(A1355,SOURCE!B:S,16,0)="","","   "&amp;VLOOKUP(A1355,SOURCE!B:S,16,0)
))))
)</f>
        <v>#define MNU_CHARS                   1319</v>
      </c>
    </row>
    <row r="1356" spans="1:4">
      <c r="A1356">
        <f t="shared" si="24"/>
        <v>1320</v>
      </c>
      <c r="B1356" t="str">
        <f>VLOOKUP(A1356,SOURCE!B:S,15,0)</f>
        <v>MNU_CLK</v>
      </c>
      <c r="C1356">
        <f>IF(
ISNUMBER(INDEX(SOURCE!B:B,MATCH(A1356,SOURCE!B:B,0)+1)),
  VALUE(INDEX(SOURCE!B:B,MATCH(A1356,SOURCE!B:B,0)+1)),
  "")</f>
        <v>1321</v>
      </c>
      <c r="D1356" s="5" t="str">
        <f>IF(A1356&lt;&gt;INT(A1356),B1356,
IF(A1356&lt;0,VLOOKUP(A1356,lookups!A$1:B$25,2,0),
IF(ISNA(B1356),"",
IF(OR(ISBLANK(A1356),ISNA(B1356),B1356=0),
"",
"#define "&amp;
VLOOKUP(A1356,SOURCE!B:S,15,0)&amp;IF(lookups!$N$2-LEN(VLOOKUP(A1356,SOURCE!B:S,15,0))&gt;=0,REPT(" ",lookups!$N$2-LEN(VLOOKUP(A1356,SOURCE!B:S,15,0))),"")&amp;
TEXT(A1356,"???0")&amp;IF(VLOOKUP(A1356,SOURCE!B:S,16,0)="","","   "&amp;VLOOKUP(A1356,SOURCE!B:S,16,0)
))))
)</f>
        <v>#define MNU_CLK                     1320</v>
      </c>
    </row>
    <row r="1357" spans="1:4">
      <c r="A1357">
        <f t="shared" si="24"/>
        <v>1321</v>
      </c>
      <c r="B1357" t="str">
        <f>VLOOKUP(A1357,SOURCE!B:S,15,0)</f>
        <v>MNU_CLR</v>
      </c>
      <c r="C1357">
        <f>IF(
ISNUMBER(INDEX(SOURCE!B:B,MATCH(A1357,SOURCE!B:B,0)+1)),
  VALUE(INDEX(SOURCE!B:B,MATCH(A1357,SOURCE!B:B,0)+1)),
  "")</f>
        <v>1322</v>
      </c>
      <c r="D1357" s="5" t="str">
        <f>IF(A1357&lt;&gt;INT(A1357),B1357,
IF(A1357&lt;0,VLOOKUP(A1357,lookups!A$1:B$25,2,0),
IF(ISNA(B1357),"",
IF(OR(ISBLANK(A1357),ISNA(B1357),B1357=0),
"",
"#define "&amp;
VLOOKUP(A1357,SOURCE!B:S,15,0)&amp;IF(lookups!$N$2-LEN(VLOOKUP(A1357,SOURCE!B:S,15,0))&gt;=0,REPT(" ",lookups!$N$2-LEN(VLOOKUP(A1357,SOURCE!B:S,15,0))),"")&amp;
TEXT(A1357,"???0")&amp;IF(VLOOKUP(A1357,SOURCE!B:S,16,0)="","","   "&amp;VLOOKUP(A1357,SOURCE!B:S,16,0)
))))
)</f>
        <v>#define MNU_CLR                     1321</v>
      </c>
    </row>
    <row r="1358" spans="1:4">
      <c r="A1358">
        <f t="shared" si="24"/>
        <v>1322</v>
      </c>
      <c r="B1358" t="str">
        <f>VLOOKUP(A1358,SOURCE!B:S,15,0)</f>
        <v>MNU_CONST</v>
      </c>
      <c r="C1358">
        <f>IF(
ISNUMBER(INDEX(SOURCE!B:B,MATCH(A1358,SOURCE!B:B,0)+1)),
  VALUE(INDEX(SOURCE!B:B,MATCH(A1358,SOURCE!B:B,0)+1)),
  "")</f>
        <v>1323</v>
      </c>
      <c r="D1358" s="5" t="str">
        <f>IF(A1358&lt;&gt;INT(A1358),B1358,
IF(A1358&lt;0,VLOOKUP(A1358,lookups!A$1:B$25,2,0),
IF(ISNA(B1358),"",
IF(OR(ISBLANK(A1358),ISNA(B1358),B1358=0),
"",
"#define "&amp;
VLOOKUP(A1358,SOURCE!B:S,15,0)&amp;IF(lookups!$N$2-LEN(VLOOKUP(A1358,SOURCE!B:S,15,0))&gt;=0,REPT(" ",lookups!$N$2-LEN(VLOOKUP(A1358,SOURCE!B:S,15,0))),"")&amp;
TEXT(A1358,"???0")&amp;IF(VLOOKUP(A1358,SOURCE!B:S,16,0)="","","   "&amp;VLOOKUP(A1358,SOURCE!B:S,16,0)
))))
)</f>
        <v>#define MNU_CONST                   1322</v>
      </c>
    </row>
    <row r="1359" spans="1:4">
      <c r="A1359">
        <f t="shared" si="24"/>
        <v>1323</v>
      </c>
      <c r="B1359" t="str">
        <f>VLOOKUP(A1359,SOURCE!B:S,15,0)</f>
        <v>MNU_CPX</v>
      </c>
      <c r="C1359">
        <f>IF(
ISNUMBER(INDEX(SOURCE!B:B,MATCH(A1359,SOURCE!B:B,0)+1)),
  VALUE(INDEX(SOURCE!B:B,MATCH(A1359,SOURCE!B:B,0)+1)),
  "")</f>
        <v>1324</v>
      </c>
      <c r="D1359" s="5" t="str">
        <f>IF(A1359&lt;&gt;INT(A1359),B1359,
IF(A1359&lt;0,VLOOKUP(A1359,lookups!A$1:B$25,2,0),
IF(ISNA(B1359),"",
IF(OR(ISBLANK(A1359),ISNA(B1359),B1359=0),
"",
"#define "&amp;
VLOOKUP(A1359,SOURCE!B:S,15,0)&amp;IF(lookups!$N$2-LEN(VLOOKUP(A1359,SOURCE!B:S,15,0))&gt;=0,REPT(" ",lookups!$N$2-LEN(VLOOKUP(A1359,SOURCE!B:S,15,0))),"")&amp;
TEXT(A1359,"???0")&amp;IF(VLOOKUP(A1359,SOURCE!B:S,16,0)="","","   "&amp;VLOOKUP(A1359,SOURCE!B:S,16,0)
))))
)</f>
        <v>#define MNU_CPX                     1323</v>
      </c>
    </row>
    <row r="1360" spans="1:4">
      <c r="A1360">
        <f t="shared" si="24"/>
        <v>1324</v>
      </c>
      <c r="B1360" t="str">
        <f>VLOOKUP(A1360,SOURCE!B:S,15,0)</f>
        <v>MNU_CPXS</v>
      </c>
      <c r="C1360">
        <f>IF(
ISNUMBER(INDEX(SOURCE!B:B,MATCH(A1360,SOURCE!B:B,0)+1)),
  VALUE(INDEX(SOURCE!B:B,MATCH(A1360,SOURCE!B:B,0)+1)),
  "")</f>
        <v>1325</v>
      </c>
      <c r="D1360" s="5" t="str">
        <f>IF(A1360&lt;&gt;INT(A1360),B1360,
IF(A1360&lt;0,VLOOKUP(A1360,lookups!A$1:B$25,2,0),
IF(ISNA(B1360),"",
IF(OR(ISBLANK(A1360),ISNA(B1360),B1360=0),
"",
"#define "&amp;
VLOOKUP(A1360,SOURCE!B:S,15,0)&amp;IF(lookups!$N$2-LEN(VLOOKUP(A1360,SOURCE!B:S,15,0))&gt;=0,REPT(" ",lookups!$N$2-LEN(VLOOKUP(A1360,SOURCE!B:S,15,0))),"")&amp;
TEXT(A1360,"???0")&amp;IF(VLOOKUP(A1360,SOURCE!B:S,16,0)="","","   "&amp;VLOOKUP(A1360,SOURCE!B:S,16,0)
))))
)</f>
        <v>#define MNU_CPXS                    1324</v>
      </c>
    </row>
    <row r="1361" spans="1:4">
      <c r="A1361">
        <f t="shared" si="24"/>
        <v>1325</v>
      </c>
      <c r="B1361" t="str">
        <f>VLOOKUP(A1361,SOURCE!B:S,15,0)</f>
        <v>MNU_DATES</v>
      </c>
      <c r="C1361">
        <f>IF(
ISNUMBER(INDEX(SOURCE!B:B,MATCH(A1361,SOURCE!B:B,0)+1)),
  VALUE(INDEX(SOURCE!B:B,MATCH(A1361,SOURCE!B:B,0)+1)),
  "")</f>
        <v>1326</v>
      </c>
      <c r="D1361" s="5" t="str">
        <f>IF(A1361&lt;&gt;INT(A1361),B1361,
IF(A1361&lt;0,VLOOKUP(A1361,lookups!A$1:B$25,2,0),
IF(ISNA(B1361),"",
IF(OR(ISBLANK(A1361),ISNA(B1361),B1361=0),
"",
"#define "&amp;
VLOOKUP(A1361,SOURCE!B:S,15,0)&amp;IF(lookups!$N$2-LEN(VLOOKUP(A1361,SOURCE!B:S,15,0))&gt;=0,REPT(" ",lookups!$N$2-LEN(VLOOKUP(A1361,SOURCE!B:S,15,0))),"")&amp;
TEXT(A1361,"???0")&amp;IF(VLOOKUP(A1361,SOURCE!B:S,16,0)="","","   "&amp;VLOOKUP(A1361,SOURCE!B:S,16,0)
))))
)</f>
        <v>#define MNU_DATES                   1325</v>
      </c>
    </row>
    <row r="1362" spans="1:4">
      <c r="A1362">
        <f t="shared" si="24"/>
        <v>1326</v>
      </c>
      <c r="B1362" t="str">
        <f>VLOOKUP(A1362,SOURCE!B:S,15,0)</f>
        <v>MNU_DISP</v>
      </c>
      <c r="C1362">
        <f>IF(
ISNUMBER(INDEX(SOURCE!B:B,MATCH(A1362,SOURCE!B:B,0)+1)),
  VALUE(INDEX(SOURCE!B:B,MATCH(A1362,SOURCE!B:B,0)+1)),
  "")</f>
        <v>1327</v>
      </c>
      <c r="D1362" s="5" t="str">
        <f>IF(A1362&lt;&gt;INT(A1362),B1362,
IF(A1362&lt;0,VLOOKUP(A1362,lookups!A$1:B$25,2,0),
IF(ISNA(B1362),"",
IF(OR(ISBLANK(A1362),ISNA(B1362),B1362=0),
"",
"#define "&amp;
VLOOKUP(A1362,SOURCE!B:S,15,0)&amp;IF(lookups!$N$2-LEN(VLOOKUP(A1362,SOURCE!B:S,15,0))&gt;=0,REPT(" ",lookups!$N$2-LEN(VLOOKUP(A1362,SOURCE!B:S,15,0))),"")&amp;
TEXT(A1362,"???0")&amp;IF(VLOOKUP(A1362,SOURCE!B:S,16,0)="","","   "&amp;VLOOKUP(A1362,SOURCE!B:S,16,0)
))))
)</f>
        <v>#define MNU_DISP                    1326</v>
      </c>
    </row>
    <row r="1363" spans="1:4">
      <c r="A1363">
        <f t="shared" si="24"/>
        <v>1327</v>
      </c>
      <c r="B1363" t="str">
        <f>VLOOKUP(A1363,SOURCE!B:S,15,0)</f>
        <v>MNU_EQN</v>
      </c>
      <c r="C1363">
        <f>IF(
ISNUMBER(INDEX(SOURCE!B:B,MATCH(A1363,SOURCE!B:B,0)+1)),
  VALUE(INDEX(SOURCE!B:B,MATCH(A1363,SOURCE!B:B,0)+1)),
  "")</f>
        <v>1328</v>
      </c>
      <c r="D1363" s="5" t="str">
        <f>IF(A1363&lt;&gt;INT(A1363),B1363,
IF(A1363&lt;0,VLOOKUP(A1363,lookups!A$1:B$25,2,0),
IF(ISNA(B1363),"",
IF(OR(ISBLANK(A1363),ISNA(B1363),B1363=0),
"",
"#define "&amp;
VLOOKUP(A1363,SOURCE!B:S,15,0)&amp;IF(lookups!$N$2-LEN(VLOOKUP(A1363,SOURCE!B:S,15,0))&gt;=0,REPT(" ",lookups!$N$2-LEN(VLOOKUP(A1363,SOURCE!B:S,15,0))),"")&amp;
TEXT(A1363,"???0")&amp;IF(VLOOKUP(A1363,SOURCE!B:S,16,0)="","","   "&amp;VLOOKUP(A1363,SOURCE!B:S,16,0)
))))
)</f>
        <v>#define MNU_EQN                     1327</v>
      </c>
    </row>
    <row r="1364" spans="1:4">
      <c r="A1364">
        <f t="shared" si="24"/>
        <v>1328</v>
      </c>
      <c r="B1364" t="str">
        <f>VLOOKUP(A1364,SOURCE!B:S,15,0)</f>
        <v>MNU_EXP</v>
      </c>
      <c r="C1364">
        <f>IF(
ISNUMBER(INDEX(SOURCE!B:B,MATCH(A1364,SOURCE!B:B,0)+1)),
  VALUE(INDEX(SOURCE!B:B,MATCH(A1364,SOURCE!B:B,0)+1)),
  "")</f>
        <v>1329</v>
      </c>
      <c r="D1364" s="5" t="str">
        <f>IF(A1364&lt;&gt;INT(A1364),B1364,
IF(A1364&lt;0,VLOOKUP(A1364,lookups!A$1:B$25,2,0),
IF(ISNA(B1364),"",
IF(OR(ISBLANK(A1364),ISNA(B1364),B1364=0),
"",
"#define "&amp;
VLOOKUP(A1364,SOURCE!B:S,15,0)&amp;IF(lookups!$N$2-LEN(VLOOKUP(A1364,SOURCE!B:S,15,0))&gt;=0,REPT(" ",lookups!$N$2-LEN(VLOOKUP(A1364,SOURCE!B:S,15,0))),"")&amp;
TEXT(A1364,"???0")&amp;IF(VLOOKUP(A1364,SOURCE!B:S,16,0)="","","   "&amp;VLOOKUP(A1364,SOURCE!B:S,16,0)
))))
)</f>
        <v>#define MNU_EXP                     1328</v>
      </c>
    </row>
    <row r="1365" spans="1:4">
      <c r="A1365">
        <f t="shared" si="24"/>
        <v>1329</v>
      </c>
      <c r="B1365" t="str">
        <f>VLOOKUP(A1365,SOURCE!B:S,15,0)</f>
        <v>MNU_CONVE</v>
      </c>
      <c r="C1365">
        <f>IF(
ISNUMBER(INDEX(SOURCE!B:B,MATCH(A1365,SOURCE!B:B,0)+1)),
  VALUE(INDEX(SOURCE!B:B,MATCH(A1365,SOURCE!B:B,0)+1)),
  "")</f>
        <v>1330</v>
      </c>
      <c r="D1365" s="5" t="str">
        <f>IF(A1365&lt;&gt;INT(A1365),B1365,
IF(A1365&lt;0,VLOOKUP(A1365,lookups!A$1:B$25,2,0),
IF(ISNA(B1365),"",
IF(OR(ISBLANK(A1365),ISNA(B1365),B1365=0),
"",
"#define "&amp;
VLOOKUP(A1365,SOURCE!B:S,15,0)&amp;IF(lookups!$N$2-LEN(VLOOKUP(A1365,SOURCE!B:S,15,0))&gt;=0,REPT(" ",lookups!$N$2-LEN(VLOOKUP(A1365,SOURCE!B:S,15,0))),"")&amp;
TEXT(A1365,"???0")&amp;IF(VLOOKUP(A1365,SOURCE!B:S,16,0)="","","   "&amp;VLOOKUP(A1365,SOURCE!B:S,16,0)
))))
)</f>
        <v>#define MNU_CONVE                   1329</v>
      </c>
    </row>
    <row r="1366" spans="1:4">
      <c r="A1366">
        <f t="shared" si="24"/>
        <v>1330</v>
      </c>
      <c r="B1366" t="str">
        <f>VLOOKUP(A1366,SOURCE!B:S,15,0)</f>
        <v>MNU_FCNS</v>
      </c>
      <c r="C1366">
        <f>IF(
ISNUMBER(INDEX(SOURCE!B:B,MATCH(A1366,SOURCE!B:B,0)+1)),
  VALUE(INDEX(SOURCE!B:B,MATCH(A1366,SOURCE!B:B,0)+1)),
  "")</f>
        <v>1331</v>
      </c>
      <c r="D1366" s="5" t="str">
        <f>IF(A1366&lt;&gt;INT(A1366),B1366,
IF(A1366&lt;0,VLOOKUP(A1366,lookups!A$1:B$25,2,0),
IF(ISNA(B1366),"",
IF(OR(ISBLANK(A1366),ISNA(B1366),B1366=0),
"",
"#define "&amp;
VLOOKUP(A1366,SOURCE!B:S,15,0)&amp;IF(lookups!$N$2-LEN(VLOOKUP(A1366,SOURCE!B:S,15,0))&gt;=0,REPT(" ",lookups!$N$2-LEN(VLOOKUP(A1366,SOURCE!B:S,15,0))),"")&amp;
TEXT(A1366,"???0")&amp;IF(VLOOKUP(A1366,SOURCE!B:S,16,0)="","","   "&amp;VLOOKUP(A1366,SOURCE!B:S,16,0)
))))
)</f>
        <v>#define MNU_FCNS                    1330</v>
      </c>
    </row>
    <row r="1367" spans="1:4">
      <c r="A1367">
        <f t="shared" si="24"/>
        <v>1331</v>
      </c>
      <c r="B1367" t="str">
        <f>VLOOKUP(A1367,SOURCE!B:S,15,0)</f>
        <v>MNU_FIN</v>
      </c>
      <c r="C1367">
        <f>IF(
ISNUMBER(INDEX(SOURCE!B:B,MATCH(A1367,SOURCE!B:B,0)+1)),
  VALUE(INDEX(SOURCE!B:B,MATCH(A1367,SOURCE!B:B,0)+1)),
  "")</f>
        <v>1332</v>
      </c>
      <c r="D1367" s="5" t="str">
        <f>IF(A1367&lt;&gt;INT(A1367),B1367,
IF(A1367&lt;0,VLOOKUP(A1367,lookups!A$1:B$25,2,0),
IF(ISNA(B1367),"",
IF(OR(ISBLANK(A1367),ISNA(B1367),B1367=0),
"",
"#define "&amp;
VLOOKUP(A1367,SOURCE!B:S,15,0)&amp;IF(lookups!$N$2-LEN(VLOOKUP(A1367,SOURCE!B:S,15,0))&gt;=0,REPT(" ",lookups!$N$2-LEN(VLOOKUP(A1367,SOURCE!B:S,15,0))),"")&amp;
TEXT(A1367,"???0")&amp;IF(VLOOKUP(A1367,SOURCE!B:S,16,0)="","","   "&amp;VLOOKUP(A1367,SOURCE!B:S,16,0)
))))
)</f>
        <v>#define MNU_FIN                     1331</v>
      </c>
    </row>
    <row r="1368" spans="1:4">
      <c r="A1368">
        <f t="shared" si="24"/>
        <v>1332</v>
      </c>
      <c r="B1368" t="str">
        <f>VLOOKUP(A1368,SOURCE!B:S,15,0)</f>
        <v>MNU_SINTS</v>
      </c>
      <c r="C1368">
        <f>IF(
ISNUMBER(INDEX(SOURCE!B:B,MATCH(A1368,SOURCE!B:B,0)+1)),
  VALUE(INDEX(SOURCE!B:B,MATCH(A1368,SOURCE!B:B,0)+1)),
  "")</f>
        <v>1333</v>
      </c>
      <c r="D1368" s="5" t="str">
        <f>IF(A1368&lt;&gt;INT(A1368),B1368,
IF(A1368&lt;0,VLOOKUP(A1368,lookups!A$1:B$25,2,0),
IF(ISNA(B1368),"",
IF(OR(ISBLANK(A1368),ISNA(B1368),B1368=0),
"",
"#define "&amp;
VLOOKUP(A1368,SOURCE!B:S,15,0)&amp;IF(lookups!$N$2-LEN(VLOOKUP(A1368,SOURCE!B:S,15,0))&gt;=0,REPT(" ",lookups!$N$2-LEN(VLOOKUP(A1368,SOURCE!B:S,15,0))),"")&amp;
TEXT(A1368,"???0")&amp;IF(VLOOKUP(A1368,SOURCE!B:S,16,0)="","","   "&amp;VLOOKUP(A1368,SOURCE!B:S,16,0)
))))
)</f>
        <v>#define MNU_SINTS                   1332</v>
      </c>
    </row>
    <row r="1369" spans="1:4">
      <c r="A1369">
        <f t="shared" si="24"/>
        <v>1333</v>
      </c>
      <c r="B1369" t="str">
        <f>VLOOKUP(A1369,SOURCE!B:S,15,0)</f>
        <v>MNU_FLAGS</v>
      </c>
      <c r="C1369">
        <f>IF(
ISNUMBER(INDEX(SOURCE!B:B,MATCH(A1369,SOURCE!B:B,0)+1)),
  VALUE(INDEX(SOURCE!B:B,MATCH(A1369,SOURCE!B:B,0)+1)),
  "")</f>
        <v>1334</v>
      </c>
      <c r="D1369" s="5" t="str">
        <f>IF(A1369&lt;&gt;INT(A1369),B1369,
IF(A1369&lt;0,VLOOKUP(A1369,lookups!A$1:B$25,2,0),
IF(ISNA(B1369),"",
IF(OR(ISBLANK(A1369),ISNA(B1369),B1369=0),
"",
"#define "&amp;
VLOOKUP(A1369,SOURCE!B:S,15,0)&amp;IF(lookups!$N$2-LEN(VLOOKUP(A1369,SOURCE!B:S,15,0))&gt;=0,REPT(" ",lookups!$N$2-LEN(VLOOKUP(A1369,SOURCE!B:S,15,0))),"")&amp;
TEXT(A1369,"???0")&amp;IF(VLOOKUP(A1369,SOURCE!B:S,16,0)="","","   "&amp;VLOOKUP(A1369,SOURCE!B:S,16,0)
))))
)</f>
        <v>#define MNU_FLAGS                   1333</v>
      </c>
    </row>
    <row r="1370" spans="1:4">
      <c r="A1370">
        <f t="shared" si="24"/>
        <v>1334</v>
      </c>
      <c r="B1370" t="str">
        <f>VLOOKUP(A1370,SOURCE!B:S,15,0)</f>
        <v>ITM_BASEMENU</v>
      </c>
      <c r="C1370">
        <f>IF(
ISNUMBER(INDEX(SOURCE!B:B,MATCH(A1370,SOURCE!B:B,0)+1)),
  VALUE(INDEX(SOURCE!B:B,MATCH(A1370,SOURCE!B:B,0)+1)),
  "")</f>
        <v>1335</v>
      </c>
      <c r="D1370" s="5" t="str">
        <f>IF(A1370&lt;&gt;INT(A1370),B1370,
IF(A1370&lt;0,VLOOKUP(A1370,lookups!A$1:B$25,2,0),
IF(ISNA(B1370),"",
IF(OR(ISBLANK(A1370),ISNA(B1370),B1370=0),
"",
"#define "&amp;
VLOOKUP(A1370,SOURCE!B:S,15,0)&amp;IF(lookups!$N$2-LEN(VLOOKUP(A1370,SOURCE!B:S,15,0))&gt;=0,REPT(" ",lookups!$N$2-LEN(VLOOKUP(A1370,SOURCE!B:S,15,0))),"")&amp;
TEXT(A1370,"???0")&amp;IF(VLOOKUP(A1370,SOURCE!B:S,16,0)="","","   "&amp;VLOOKUP(A1370,SOURCE!B:S,16,0)
))))
)</f>
        <v>#define ITM_BASEMENU                1334</v>
      </c>
    </row>
    <row r="1371" spans="1:4">
      <c r="A1371">
        <f t="shared" si="24"/>
        <v>1335</v>
      </c>
      <c r="B1371" t="str">
        <f>VLOOKUP(A1371,SOURCE!B:S,15,0)</f>
        <v>MNU_1STDERIV</v>
      </c>
      <c r="C1371">
        <f>IF(
ISNUMBER(INDEX(SOURCE!B:B,MATCH(A1371,SOURCE!B:B,0)+1)),
  VALUE(INDEX(SOURCE!B:B,MATCH(A1371,SOURCE!B:B,0)+1)),
  "")</f>
        <v>1336</v>
      </c>
      <c r="D1371" s="5" t="str">
        <f>IF(A1371&lt;&gt;INT(A1371),B1371,
IF(A1371&lt;0,VLOOKUP(A1371,lookups!A$1:B$25,2,0),
IF(ISNA(B1371),"",
IF(OR(ISBLANK(A1371),ISNA(B1371),B1371=0),
"",
"#define "&amp;
VLOOKUP(A1371,SOURCE!B:S,15,0)&amp;IF(lookups!$N$2-LEN(VLOOKUP(A1371,SOURCE!B:S,15,0))&gt;=0,REPT(" ",lookups!$N$2-LEN(VLOOKUP(A1371,SOURCE!B:S,15,0))),"")&amp;
TEXT(A1371,"???0")&amp;IF(VLOOKUP(A1371,SOURCE!B:S,16,0)="","","   "&amp;VLOOKUP(A1371,SOURCE!B:S,16,0)
))))
)</f>
        <v>#define MNU_1STDERIV                1335</v>
      </c>
    </row>
    <row r="1372" spans="1:4">
      <c r="A1372">
        <f t="shared" si="24"/>
        <v>1336</v>
      </c>
      <c r="B1372" t="str">
        <f>VLOOKUP(A1372,SOURCE!B:S,15,0)</f>
        <v>MNU_2NDDERIV</v>
      </c>
      <c r="C1372">
        <f>IF(
ISNUMBER(INDEX(SOURCE!B:B,MATCH(A1372,SOURCE!B:B,0)+1)),
  VALUE(INDEX(SOURCE!B:B,MATCH(A1372,SOURCE!B:B,0)+1)),
  "")</f>
        <v>1337</v>
      </c>
      <c r="D1372" s="5" t="str">
        <f>IF(A1372&lt;&gt;INT(A1372),B1372,
IF(A1372&lt;0,VLOOKUP(A1372,lookups!A$1:B$25,2,0),
IF(ISNA(B1372),"",
IF(OR(ISBLANK(A1372),ISNA(B1372),B1372=0),
"",
"#define "&amp;
VLOOKUP(A1372,SOURCE!B:S,15,0)&amp;IF(lookups!$N$2-LEN(VLOOKUP(A1372,SOURCE!B:S,15,0))&gt;=0,REPT(" ",lookups!$N$2-LEN(VLOOKUP(A1372,SOURCE!B:S,15,0))),"")&amp;
TEXT(A1372,"???0")&amp;IF(VLOOKUP(A1372,SOURCE!B:S,16,0)="","","   "&amp;VLOOKUP(A1372,SOURCE!B:S,16,0)
))))
)</f>
        <v>#define MNU_2NDDERIV                1336</v>
      </c>
    </row>
    <row r="1373" spans="1:4">
      <c r="A1373">
        <f t="shared" si="24"/>
        <v>1337</v>
      </c>
      <c r="B1373" t="str">
        <f>VLOOKUP(A1373,SOURCE!B:S,15,0)</f>
        <v>MNU_CONVFP</v>
      </c>
      <c r="C1373">
        <f>IF(
ISNUMBER(INDEX(SOURCE!B:B,MATCH(A1373,SOURCE!B:B,0)+1)),
  VALUE(INDEX(SOURCE!B:B,MATCH(A1373,SOURCE!B:B,0)+1)),
  "")</f>
        <v>1338</v>
      </c>
      <c r="D1373" s="5" t="str">
        <f>IF(A1373&lt;&gt;INT(A1373),B1373,
IF(A1373&lt;0,VLOOKUP(A1373,lookups!A$1:B$25,2,0),
IF(ISNA(B1373),"",
IF(OR(ISBLANK(A1373),ISNA(B1373),B1373=0),
"",
"#define "&amp;
VLOOKUP(A1373,SOURCE!B:S,15,0)&amp;IF(lookups!$N$2-LEN(VLOOKUP(A1373,SOURCE!B:S,15,0))&gt;=0,REPT(" ",lookups!$N$2-LEN(VLOOKUP(A1373,SOURCE!B:S,15,0))),"")&amp;
TEXT(A1373,"???0")&amp;IF(VLOOKUP(A1373,SOURCE!B:S,16,0)="","","   "&amp;VLOOKUP(A1373,SOURCE!B:S,16,0)
))))
)</f>
        <v>#define MNU_CONVFP                  1337</v>
      </c>
    </row>
    <row r="1374" spans="1:4">
      <c r="A1374">
        <f t="shared" si="24"/>
        <v>1338</v>
      </c>
      <c r="B1374" t="str">
        <f>VLOOKUP(A1374,SOURCE!B:S,15,0)</f>
        <v>MNU_LINTS</v>
      </c>
      <c r="C1374">
        <f>IF(
ISNUMBER(INDEX(SOURCE!B:B,MATCH(A1374,SOURCE!B:B,0)+1)),
  VALUE(INDEX(SOURCE!B:B,MATCH(A1374,SOURCE!B:B,0)+1)),
  "")</f>
        <v>1339</v>
      </c>
      <c r="D1374" s="5" t="str">
        <f>IF(A1374&lt;&gt;INT(A1374),B1374,
IF(A1374&lt;0,VLOOKUP(A1374,lookups!A$1:B$25,2,0),
IF(ISNA(B1374),"",
IF(OR(ISBLANK(A1374),ISNA(B1374),B1374=0),
"",
"#define "&amp;
VLOOKUP(A1374,SOURCE!B:S,15,0)&amp;IF(lookups!$N$2-LEN(VLOOKUP(A1374,SOURCE!B:S,15,0))&gt;=0,REPT(" ",lookups!$N$2-LEN(VLOOKUP(A1374,SOURCE!B:S,15,0))),"")&amp;
TEXT(A1374,"???0")&amp;IF(VLOOKUP(A1374,SOURCE!B:S,16,0)="","","   "&amp;VLOOKUP(A1374,SOURCE!B:S,16,0)
))))
)</f>
        <v>#define MNU_LINTS                   1338</v>
      </c>
    </row>
    <row r="1375" spans="1:4">
      <c r="A1375">
        <f t="shared" si="24"/>
        <v>1339</v>
      </c>
      <c r="B1375" t="str">
        <f>VLOOKUP(A1375,SOURCE!B:S,15,0)</f>
        <v>MNU_INFO</v>
      </c>
      <c r="C1375">
        <f>IF(
ISNUMBER(INDEX(SOURCE!B:B,MATCH(A1375,SOURCE!B:B,0)+1)),
  VALUE(INDEX(SOURCE!B:B,MATCH(A1375,SOURCE!B:B,0)+1)),
  "")</f>
        <v>1340</v>
      </c>
      <c r="D1375" s="5" t="str">
        <f>IF(A1375&lt;&gt;INT(A1375),B1375,
IF(A1375&lt;0,VLOOKUP(A1375,lookups!A$1:B$25,2,0),
IF(ISNA(B1375),"",
IF(OR(ISBLANK(A1375),ISNA(B1375),B1375=0),
"",
"#define "&amp;
VLOOKUP(A1375,SOURCE!B:S,15,0)&amp;IF(lookups!$N$2-LEN(VLOOKUP(A1375,SOURCE!B:S,15,0))&gt;=0,REPT(" ",lookups!$N$2-LEN(VLOOKUP(A1375,SOURCE!B:S,15,0))),"")&amp;
TEXT(A1375,"???0")&amp;IF(VLOOKUP(A1375,SOURCE!B:S,16,0)="","","   "&amp;VLOOKUP(A1375,SOURCE!B:S,16,0)
))))
)</f>
        <v>#define MNU_INFO                    1339</v>
      </c>
    </row>
    <row r="1376" spans="1:4">
      <c r="A1376">
        <f t="shared" si="24"/>
        <v>1340</v>
      </c>
      <c r="B1376" t="str">
        <f>VLOOKUP(A1376,SOURCE!B:S,15,0)</f>
        <v>MNU_INTS</v>
      </c>
      <c r="C1376">
        <f>IF(
ISNUMBER(INDEX(SOURCE!B:B,MATCH(A1376,SOURCE!B:B,0)+1)),
  VALUE(INDEX(SOURCE!B:B,MATCH(A1376,SOURCE!B:B,0)+1)),
  "")</f>
        <v>1341</v>
      </c>
      <c r="D1376" s="5" t="str">
        <f>IF(A1376&lt;&gt;INT(A1376),B1376,
IF(A1376&lt;0,VLOOKUP(A1376,lookups!A$1:B$25,2,0),
IF(ISNA(B1376),"",
IF(OR(ISBLANK(A1376),ISNA(B1376),B1376=0),
"",
"#define "&amp;
VLOOKUP(A1376,SOURCE!B:S,15,0)&amp;IF(lookups!$N$2-LEN(VLOOKUP(A1376,SOURCE!B:S,15,0))&gt;=0,REPT(" ",lookups!$N$2-LEN(VLOOKUP(A1376,SOURCE!B:S,15,0))),"")&amp;
TEXT(A1376,"???0")&amp;IF(VLOOKUP(A1376,SOURCE!B:S,16,0)="","","   "&amp;VLOOKUP(A1376,SOURCE!B:S,16,0)
))))
)</f>
        <v>#define MNU_INTS                    1340</v>
      </c>
    </row>
    <row r="1377" spans="1:4">
      <c r="A1377">
        <f t="shared" si="24"/>
        <v>1341</v>
      </c>
      <c r="B1377" t="str">
        <f>VLOOKUP(A1377,SOURCE!B:S,15,0)</f>
        <v>MNU_IO</v>
      </c>
      <c r="C1377">
        <f>IF(
ISNUMBER(INDEX(SOURCE!B:B,MATCH(A1377,SOURCE!B:B,0)+1)),
  VALUE(INDEX(SOURCE!B:B,MATCH(A1377,SOURCE!B:B,0)+1)),
  "")</f>
        <v>1342</v>
      </c>
      <c r="D1377" s="5" t="str">
        <f>IF(A1377&lt;&gt;INT(A1377),B1377,
IF(A1377&lt;0,VLOOKUP(A1377,lookups!A$1:B$25,2,0),
IF(ISNA(B1377),"",
IF(OR(ISBLANK(A1377),ISNA(B1377),B1377=0),
"",
"#define "&amp;
VLOOKUP(A1377,SOURCE!B:S,15,0)&amp;IF(lookups!$N$2-LEN(VLOOKUP(A1377,SOURCE!B:S,15,0))&gt;=0,REPT(" ",lookups!$N$2-LEN(VLOOKUP(A1377,SOURCE!B:S,15,0))),"")&amp;
TEXT(A1377,"???0")&amp;IF(VLOOKUP(A1377,SOURCE!B:S,16,0)="","","   "&amp;VLOOKUP(A1377,SOURCE!B:S,16,0)
))))
)</f>
        <v>#define MNU_IO                      1341</v>
      </c>
    </row>
    <row r="1378" spans="1:4">
      <c r="A1378">
        <f t="shared" si="24"/>
        <v>1342</v>
      </c>
      <c r="B1378" t="str">
        <f>VLOOKUP(A1378,SOURCE!B:S,15,0)</f>
        <v>MNU_LOOP</v>
      </c>
      <c r="C1378">
        <f>IF(
ISNUMBER(INDEX(SOURCE!B:B,MATCH(A1378,SOURCE!B:B,0)+1)),
  VALUE(INDEX(SOURCE!B:B,MATCH(A1378,SOURCE!B:B,0)+1)),
  "")</f>
        <v>1343</v>
      </c>
      <c r="D1378" s="5" t="str">
        <f>IF(A1378&lt;&gt;INT(A1378),B1378,
IF(A1378&lt;0,VLOOKUP(A1378,lookups!A$1:B$25,2,0),
IF(ISNA(B1378),"",
IF(OR(ISBLANK(A1378),ISNA(B1378),B1378=0),
"",
"#define "&amp;
VLOOKUP(A1378,SOURCE!B:S,15,0)&amp;IF(lookups!$N$2-LEN(VLOOKUP(A1378,SOURCE!B:S,15,0))&gt;=0,REPT(" ",lookups!$N$2-LEN(VLOOKUP(A1378,SOURCE!B:S,15,0))),"")&amp;
TEXT(A1378,"???0")&amp;IF(VLOOKUP(A1378,SOURCE!B:S,16,0)="","","   "&amp;VLOOKUP(A1378,SOURCE!B:S,16,0)
))))
)</f>
        <v>#define MNU_LOOP                    1342</v>
      </c>
    </row>
    <row r="1379" spans="1:4">
      <c r="A1379">
        <f t="shared" si="24"/>
        <v>1343</v>
      </c>
      <c r="B1379" t="str">
        <f>VLOOKUP(A1379,SOURCE!B:S,15,0)</f>
        <v>MNU_MATRS</v>
      </c>
      <c r="C1379">
        <f>IF(
ISNUMBER(INDEX(SOURCE!B:B,MATCH(A1379,SOURCE!B:B,0)+1)),
  VALUE(INDEX(SOURCE!B:B,MATCH(A1379,SOURCE!B:B,0)+1)),
  "")</f>
        <v>1344</v>
      </c>
      <c r="D1379" s="5" t="str">
        <f>IF(A1379&lt;&gt;INT(A1379),B1379,
IF(A1379&lt;0,VLOOKUP(A1379,lookups!A$1:B$25,2,0),
IF(ISNA(B1379),"",
IF(OR(ISBLANK(A1379),ISNA(B1379),B1379=0),
"",
"#define "&amp;
VLOOKUP(A1379,SOURCE!B:S,15,0)&amp;IF(lookups!$N$2-LEN(VLOOKUP(A1379,SOURCE!B:S,15,0))&gt;=0,REPT(" ",lookups!$N$2-LEN(VLOOKUP(A1379,SOURCE!B:S,15,0))),"")&amp;
TEXT(A1379,"???0")&amp;IF(VLOOKUP(A1379,SOURCE!B:S,16,0)="","","   "&amp;VLOOKUP(A1379,SOURCE!B:S,16,0)
))))
)</f>
        <v>#define MNU_MATRS                   1343</v>
      </c>
    </row>
    <row r="1380" spans="1:4">
      <c r="A1380">
        <f t="shared" si="24"/>
        <v>1344</v>
      </c>
      <c r="B1380" t="str">
        <f>VLOOKUP(A1380,SOURCE!B:S,15,0)</f>
        <v>MNU_MATX</v>
      </c>
      <c r="C1380">
        <f>IF(
ISNUMBER(INDEX(SOURCE!B:B,MATCH(A1380,SOURCE!B:B,0)+1)),
  VALUE(INDEX(SOURCE!B:B,MATCH(A1380,SOURCE!B:B,0)+1)),
  "")</f>
        <v>1345</v>
      </c>
      <c r="D1380" s="5" t="str">
        <f>IF(A1380&lt;&gt;INT(A1380),B1380,
IF(A1380&lt;0,VLOOKUP(A1380,lookups!A$1:B$25,2,0),
IF(ISNA(B1380),"",
IF(OR(ISBLANK(A1380),ISNA(B1380),B1380=0),
"",
"#define "&amp;
VLOOKUP(A1380,SOURCE!B:S,15,0)&amp;IF(lookups!$N$2-LEN(VLOOKUP(A1380,SOURCE!B:S,15,0))&gt;=0,REPT(" ",lookups!$N$2-LEN(VLOOKUP(A1380,SOURCE!B:S,15,0))),"")&amp;
TEXT(A1380,"???0")&amp;IF(VLOOKUP(A1380,SOURCE!B:S,16,0)="","","   "&amp;VLOOKUP(A1380,SOURCE!B:S,16,0)
))))
)</f>
        <v>#define MNU_MATX                    1344</v>
      </c>
    </row>
    <row r="1381" spans="1:4">
      <c r="A1381">
        <f t="shared" si="24"/>
        <v>1345</v>
      </c>
      <c r="B1381" t="str">
        <f>VLOOKUP(A1381,SOURCE!B:S,15,0)</f>
        <v>MNU_MENUS</v>
      </c>
      <c r="C1381">
        <f>IF(
ISNUMBER(INDEX(SOURCE!B:B,MATCH(A1381,SOURCE!B:B,0)+1)),
  VALUE(INDEX(SOURCE!B:B,MATCH(A1381,SOURCE!B:B,0)+1)),
  "")</f>
        <v>1346</v>
      </c>
      <c r="D1381" s="5" t="str">
        <f>IF(A1381&lt;&gt;INT(A1381),B1381,
IF(A1381&lt;0,VLOOKUP(A1381,lookups!A$1:B$25,2,0),
IF(ISNA(B1381),"",
IF(OR(ISBLANK(A1381),ISNA(B1381),B1381=0),
"",
"#define "&amp;
VLOOKUP(A1381,SOURCE!B:S,15,0)&amp;IF(lookups!$N$2-LEN(VLOOKUP(A1381,SOURCE!B:S,15,0))&gt;=0,REPT(" ",lookups!$N$2-LEN(VLOOKUP(A1381,SOURCE!B:S,15,0))),"")&amp;
TEXT(A1381,"???0")&amp;IF(VLOOKUP(A1381,SOURCE!B:S,16,0)="","","   "&amp;VLOOKUP(A1381,SOURCE!B:S,16,0)
))))
)</f>
        <v>#define MNU_MENUS                   1345</v>
      </c>
    </row>
    <row r="1382" spans="1:4">
      <c r="A1382">
        <f t="shared" si="24"/>
        <v>1346</v>
      </c>
      <c r="B1382" t="str">
        <f>VLOOKUP(A1382,SOURCE!B:S,15,0)</f>
        <v>MNU_MODE</v>
      </c>
      <c r="C1382">
        <f>IF(
ISNUMBER(INDEX(SOURCE!B:B,MATCH(A1382,SOURCE!B:B,0)+1)),
  VALUE(INDEX(SOURCE!B:B,MATCH(A1382,SOURCE!B:B,0)+1)),
  "")</f>
        <v>1347</v>
      </c>
      <c r="D1382" s="5" t="str">
        <f>IF(A1382&lt;&gt;INT(A1382),B1382,
IF(A1382&lt;0,VLOOKUP(A1382,lookups!A$1:B$25,2,0),
IF(ISNA(B1382),"",
IF(OR(ISBLANK(A1382),ISNA(B1382),B1382=0),
"",
"#define "&amp;
VLOOKUP(A1382,SOURCE!B:S,15,0)&amp;IF(lookups!$N$2-LEN(VLOOKUP(A1382,SOURCE!B:S,15,0))&gt;=0,REPT(" ",lookups!$N$2-LEN(VLOOKUP(A1382,SOURCE!B:S,15,0))),"")&amp;
TEXT(A1382,"???0")&amp;IF(VLOOKUP(A1382,SOURCE!B:S,16,0)="","","   "&amp;VLOOKUP(A1382,SOURCE!B:S,16,0)
))))
)</f>
        <v>#define MNU_MODE                    1346</v>
      </c>
    </row>
    <row r="1383" spans="1:4">
      <c r="A1383">
        <f t="shared" si="24"/>
        <v>1347</v>
      </c>
      <c r="B1383" t="str">
        <f>VLOOKUP(A1383,SOURCE!B:S,15,0)</f>
        <v>MNU_SIMQ</v>
      </c>
      <c r="C1383">
        <f>IF(
ISNUMBER(INDEX(SOURCE!B:B,MATCH(A1383,SOURCE!B:B,0)+1)),
  VALUE(INDEX(SOURCE!B:B,MATCH(A1383,SOURCE!B:B,0)+1)),
  "")</f>
        <v>1348</v>
      </c>
      <c r="D1383" s="5" t="str">
        <f>IF(A1383&lt;&gt;INT(A1383),B1383,
IF(A1383&lt;0,VLOOKUP(A1383,lookups!A$1:B$25,2,0),
IF(ISNA(B1383),"",
IF(OR(ISBLANK(A1383),ISNA(B1383),B1383=0),
"",
"#define "&amp;
VLOOKUP(A1383,SOURCE!B:S,15,0)&amp;IF(lookups!$N$2-LEN(VLOOKUP(A1383,SOURCE!B:S,15,0))&gt;=0,REPT(" ",lookups!$N$2-LEN(VLOOKUP(A1383,SOURCE!B:S,15,0))),"")&amp;
TEXT(A1383,"???0")&amp;IF(VLOOKUP(A1383,SOURCE!B:S,16,0)="","","   "&amp;VLOOKUP(A1383,SOURCE!B:S,16,0)
))))
)</f>
        <v>#define MNU_SIMQ                    1347</v>
      </c>
    </row>
    <row r="1384" spans="1:4">
      <c r="A1384">
        <f t="shared" si="24"/>
        <v>1348</v>
      </c>
      <c r="B1384" t="str">
        <f>VLOOKUP(A1384,SOURCE!B:S,15,0)</f>
        <v>MNU_M_EDIT</v>
      </c>
      <c r="C1384">
        <f>IF(
ISNUMBER(INDEX(SOURCE!B:B,MATCH(A1384,SOURCE!B:B,0)+1)),
  VALUE(INDEX(SOURCE!B:B,MATCH(A1384,SOURCE!B:B,0)+1)),
  "")</f>
        <v>1349</v>
      </c>
      <c r="D1384" s="5" t="str">
        <f>IF(A1384&lt;&gt;INT(A1384),B1384,
IF(A1384&lt;0,VLOOKUP(A1384,lookups!A$1:B$25,2,0),
IF(ISNA(B1384),"",
IF(OR(ISBLANK(A1384),ISNA(B1384),B1384=0),
"",
"#define "&amp;
VLOOKUP(A1384,SOURCE!B:S,15,0)&amp;IF(lookups!$N$2-LEN(VLOOKUP(A1384,SOURCE!B:S,15,0))&gt;=0,REPT(" ",lookups!$N$2-LEN(VLOOKUP(A1384,SOURCE!B:S,15,0))),"")&amp;
TEXT(A1384,"???0")&amp;IF(VLOOKUP(A1384,SOURCE!B:S,16,0)="","","   "&amp;VLOOKUP(A1384,SOURCE!B:S,16,0)
))))
)</f>
        <v>#define MNU_M_EDIT                  1348</v>
      </c>
    </row>
    <row r="1385" spans="1:4">
      <c r="A1385">
        <f t="shared" si="24"/>
        <v>1349</v>
      </c>
      <c r="B1385" t="str">
        <f>VLOOKUP(A1385,SOURCE!B:S,15,0)</f>
        <v>MNU_MyMenu</v>
      </c>
      <c r="C1385">
        <f>IF(
ISNUMBER(INDEX(SOURCE!B:B,MATCH(A1385,SOURCE!B:B,0)+1)),
  VALUE(INDEX(SOURCE!B:B,MATCH(A1385,SOURCE!B:B,0)+1)),
  "")</f>
        <v>1350</v>
      </c>
      <c r="D1385" s="5" t="str">
        <f>IF(A1385&lt;&gt;INT(A1385),B1385,
IF(A1385&lt;0,VLOOKUP(A1385,lookups!A$1:B$25,2,0),
IF(ISNA(B1385),"",
IF(OR(ISBLANK(A1385),ISNA(B1385),B1385=0),
"",
"#define "&amp;
VLOOKUP(A1385,SOURCE!B:S,15,0)&amp;IF(lookups!$N$2-LEN(VLOOKUP(A1385,SOURCE!B:S,15,0))&gt;=0,REPT(" ",lookups!$N$2-LEN(VLOOKUP(A1385,SOURCE!B:S,15,0))),"")&amp;
TEXT(A1385,"???0")&amp;IF(VLOOKUP(A1385,SOURCE!B:S,16,0)="","","   "&amp;VLOOKUP(A1385,SOURCE!B:S,16,0)
))))
)</f>
        <v>#define MNU_MyMenu                  1349</v>
      </c>
    </row>
    <row r="1386" spans="1:4">
      <c r="A1386">
        <f t="shared" si="24"/>
        <v>1350</v>
      </c>
      <c r="B1386" t="str">
        <f>VLOOKUP(A1386,SOURCE!B:S,15,0)</f>
        <v>MNU_MyAlpha</v>
      </c>
      <c r="C1386">
        <f>IF(
ISNUMBER(INDEX(SOURCE!B:B,MATCH(A1386,SOURCE!B:B,0)+1)),
  VALUE(INDEX(SOURCE!B:B,MATCH(A1386,SOURCE!B:B,0)+1)),
  "")</f>
        <v>1351</v>
      </c>
      <c r="D1386" s="5" t="str">
        <f>IF(A1386&lt;&gt;INT(A1386),B1386,
IF(A1386&lt;0,VLOOKUP(A1386,lookups!A$1:B$25,2,0),
IF(ISNA(B1386),"",
IF(OR(ISBLANK(A1386),ISNA(B1386),B1386=0),
"",
"#define "&amp;
VLOOKUP(A1386,SOURCE!B:S,15,0)&amp;IF(lookups!$N$2-LEN(VLOOKUP(A1386,SOURCE!B:S,15,0))&gt;=0,REPT(" ",lookups!$N$2-LEN(VLOOKUP(A1386,SOURCE!B:S,15,0))),"")&amp;
TEXT(A1386,"???0")&amp;IF(VLOOKUP(A1386,SOURCE!B:S,16,0)="","","   "&amp;VLOOKUP(A1386,SOURCE!B:S,16,0)
))))
)</f>
        <v>#define MNU_MyAlpha                 1350</v>
      </c>
    </row>
    <row r="1387" spans="1:4">
      <c r="A1387">
        <f t="shared" si="24"/>
        <v>1351</v>
      </c>
      <c r="B1387" t="str">
        <f>VLOOKUP(A1387,SOURCE!B:S,15,0)</f>
        <v>MNU_CONVM</v>
      </c>
      <c r="C1387">
        <f>IF(
ISNUMBER(INDEX(SOURCE!B:B,MATCH(A1387,SOURCE!B:B,0)+1)),
  VALUE(INDEX(SOURCE!B:B,MATCH(A1387,SOURCE!B:B,0)+1)),
  "")</f>
        <v>1352</v>
      </c>
      <c r="D1387" s="5" t="str">
        <f>IF(A1387&lt;&gt;INT(A1387),B1387,
IF(A1387&lt;0,VLOOKUP(A1387,lookups!A$1:B$25,2,0),
IF(ISNA(B1387),"",
IF(OR(ISBLANK(A1387),ISNA(B1387),B1387=0),
"",
"#define "&amp;
VLOOKUP(A1387,SOURCE!B:S,15,0)&amp;IF(lookups!$N$2-LEN(VLOOKUP(A1387,SOURCE!B:S,15,0))&gt;=0,REPT(" ",lookups!$N$2-LEN(VLOOKUP(A1387,SOURCE!B:S,15,0))),"")&amp;
TEXT(A1387,"???0")&amp;IF(VLOOKUP(A1387,SOURCE!B:S,16,0)="","","   "&amp;VLOOKUP(A1387,SOURCE!B:S,16,0)
))))
)</f>
        <v>#define MNU_CONVM                   1351</v>
      </c>
    </row>
    <row r="1388" spans="1:4">
      <c r="A1388">
        <f t="shared" si="24"/>
        <v>1352</v>
      </c>
      <c r="B1388" t="str">
        <f>VLOOKUP(A1388,SOURCE!B:S,15,0)</f>
        <v>MNU_ORTHOG</v>
      </c>
      <c r="C1388">
        <f>IF(
ISNUMBER(INDEX(SOURCE!B:B,MATCH(A1388,SOURCE!B:B,0)+1)),
  VALUE(INDEX(SOURCE!B:B,MATCH(A1388,SOURCE!B:B,0)+1)),
  "")</f>
        <v>1353</v>
      </c>
      <c r="D1388" s="5" t="str">
        <f>IF(A1388&lt;&gt;INT(A1388),B1388,
IF(A1388&lt;0,VLOOKUP(A1388,lookups!A$1:B$25,2,0),
IF(ISNA(B1388),"",
IF(OR(ISBLANK(A1388),ISNA(B1388),B1388=0),
"",
"#define "&amp;
VLOOKUP(A1388,SOURCE!B:S,15,0)&amp;IF(lookups!$N$2-LEN(VLOOKUP(A1388,SOURCE!B:S,15,0))&gt;=0,REPT(" ",lookups!$N$2-LEN(VLOOKUP(A1388,SOURCE!B:S,15,0))),"")&amp;
TEXT(A1388,"???0")&amp;IF(VLOOKUP(A1388,SOURCE!B:S,16,0)="","","   "&amp;VLOOKUP(A1388,SOURCE!B:S,16,0)
))))
)</f>
        <v>#define MNU_ORTHOG                  1352</v>
      </c>
    </row>
    <row r="1389" spans="1:4">
      <c r="A1389">
        <f t="shared" si="24"/>
        <v>1353</v>
      </c>
      <c r="B1389" t="str">
        <f>VLOOKUP(A1389,SOURCE!B:S,15,0)</f>
        <v>MNU_PARTS</v>
      </c>
      <c r="C1389">
        <f>IF(
ISNUMBER(INDEX(SOURCE!B:B,MATCH(A1389,SOURCE!B:B,0)+1)),
  VALUE(INDEX(SOURCE!B:B,MATCH(A1389,SOURCE!B:B,0)+1)),
  "")</f>
        <v>1354</v>
      </c>
      <c r="D1389" s="5" t="str">
        <f>IF(A1389&lt;&gt;INT(A1389),B1389,
IF(A1389&lt;0,VLOOKUP(A1389,lookups!A$1:B$25,2,0),
IF(ISNA(B1389),"",
IF(OR(ISBLANK(A1389),ISNA(B1389),B1389=0),
"",
"#define "&amp;
VLOOKUP(A1389,SOURCE!B:S,15,0)&amp;IF(lookups!$N$2-LEN(VLOOKUP(A1389,SOURCE!B:S,15,0))&gt;=0,REPT(" ",lookups!$N$2-LEN(VLOOKUP(A1389,SOURCE!B:S,15,0))),"")&amp;
TEXT(A1389,"???0")&amp;IF(VLOOKUP(A1389,SOURCE!B:S,16,0)="","","   "&amp;VLOOKUP(A1389,SOURCE!B:S,16,0)
))))
)</f>
        <v>#define MNU_PARTS                   1353</v>
      </c>
    </row>
    <row r="1390" spans="1:4">
      <c r="A1390">
        <f t="shared" si="24"/>
        <v>1354</v>
      </c>
      <c r="B1390" t="str">
        <f>VLOOKUP(A1390,SOURCE!B:S,15,0)</f>
        <v>MNU_PROB</v>
      </c>
      <c r="C1390">
        <f>IF(
ISNUMBER(INDEX(SOURCE!B:B,MATCH(A1390,SOURCE!B:B,0)+1)),
  VALUE(INDEX(SOURCE!B:B,MATCH(A1390,SOURCE!B:B,0)+1)),
  "")</f>
        <v>1355</v>
      </c>
      <c r="D1390" s="5" t="str">
        <f>IF(A1390&lt;&gt;INT(A1390),B1390,
IF(A1390&lt;0,VLOOKUP(A1390,lookups!A$1:B$25,2,0),
IF(ISNA(B1390),"",
IF(OR(ISBLANK(A1390),ISNA(B1390),B1390=0),
"",
"#define "&amp;
VLOOKUP(A1390,SOURCE!B:S,15,0)&amp;IF(lookups!$N$2-LEN(VLOOKUP(A1390,SOURCE!B:S,15,0))&gt;=0,REPT(" ",lookups!$N$2-LEN(VLOOKUP(A1390,SOURCE!B:S,15,0))),"")&amp;
TEXT(A1390,"???0")&amp;IF(VLOOKUP(A1390,SOURCE!B:S,16,0)="","","   "&amp;VLOOKUP(A1390,SOURCE!B:S,16,0)
))))
)</f>
        <v>#define MNU_PROB                    1354</v>
      </c>
    </row>
    <row r="1391" spans="1:4">
      <c r="A1391">
        <f t="shared" si="24"/>
        <v>1355</v>
      </c>
      <c r="B1391" t="str">
        <f>VLOOKUP(A1391,SOURCE!B:S,15,0)</f>
        <v>MNU_PROGS</v>
      </c>
      <c r="C1391">
        <f>IF(
ISNUMBER(INDEX(SOURCE!B:B,MATCH(A1391,SOURCE!B:B,0)+1)),
  VALUE(INDEX(SOURCE!B:B,MATCH(A1391,SOURCE!B:B,0)+1)),
  "")</f>
        <v>1356</v>
      </c>
      <c r="D1391" s="5" t="str">
        <f>IF(A1391&lt;&gt;INT(A1391),B1391,
IF(A1391&lt;0,VLOOKUP(A1391,lookups!A$1:B$25,2,0),
IF(ISNA(B1391),"",
IF(OR(ISBLANK(A1391),ISNA(B1391),B1391=0),
"",
"#define "&amp;
VLOOKUP(A1391,SOURCE!B:S,15,0)&amp;IF(lookups!$N$2-LEN(VLOOKUP(A1391,SOURCE!B:S,15,0))&gt;=0,REPT(" ",lookups!$N$2-LEN(VLOOKUP(A1391,SOURCE!B:S,15,0))),"")&amp;
TEXT(A1391,"???0")&amp;IF(VLOOKUP(A1391,SOURCE!B:S,16,0)="","","   "&amp;VLOOKUP(A1391,SOURCE!B:S,16,0)
))))
)</f>
        <v>#define MNU_PROGS                   1355</v>
      </c>
    </row>
    <row r="1392" spans="1:4">
      <c r="A1392">
        <f t="shared" si="24"/>
        <v>1356</v>
      </c>
      <c r="B1392" t="str">
        <f>VLOOKUP(A1392,SOURCE!B:S,15,0)</f>
        <v>MNU_PFN</v>
      </c>
      <c r="C1392">
        <f>IF(
ISNUMBER(INDEX(SOURCE!B:B,MATCH(A1392,SOURCE!B:B,0)+1)),
  VALUE(INDEX(SOURCE!B:B,MATCH(A1392,SOURCE!B:B,0)+1)),
  "")</f>
        <v>1357</v>
      </c>
      <c r="D1392" s="5" t="str">
        <f>IF(A1392&lt;&gt;INT(A1392),B1392,
IF(A1392&lt;0,VLOOKUP(A1392,lookups!A$1:B$25,2,0),
IF(ISNA(B1392),"",
IF(OR(ISBLANK(A1392),ISNA(B1392),B1392=0),
"",
"#define "&amp;
VLOOKUP(A1392,SOURCE!B:S,15,0)&amp;IF(lookups!$N$2-LEN(VLOOKUP(A1392,SOURCE!B:S,15,0))&gt;=0,REPT(" ",lookups!$N$2-LEN(VLOOKUP(A1392,SOURCE!B:S,15,0))),"")&amp;
TEXT(A1392,"???0")&amp;IF(VLOOKUP(A1392,SOURCE!B:S,16,0)="","","   "&amp;VLOOKUP(A1392,SOURCE!B:S,16,0)
))))
)</f>
        <v>#define MNU_PFN                     1356</v>
      </c>
    </row>
    <row r="1393" spans="1:4">
      <c r="A1393">
        <f t="shared" si="24"/>
        <v>1357</v>
      </c>
      <c r="B1393" t="str">
        <f>VLOOKUP(A1393,SOURCE!B:S,15,0)</f>
        <v>MNU_PFN_MORE</v>
      </c>
      <c r="C1393">
        <f>IF(
ISNUMBER(INDEX(SOURCE!B:B,MATCH(A1393,SOURCE!B:B,0)+1)),
  VALUE(INDEX(SOURCE!B:B,MATCH(A1393,SOURCE!B:B,0)+1)),
  "")</f>
        <v>1358</v>
      </c>
      <c r="D1393" s="5" t="str">
        <f>IF(A1393&lt;&gt;INT(A1393),B1393,
IF(A1393&lt;0,VLOOKUP(A1393,lookups!A$1:B$25,2,0),
IF(ISNA(B1393),"",
IF(OR(ISBLANK(A1393),ISNA(B1393),B1393=0),
"",
"#define "&amp;
VLOOKUP(A1393,SOURCE!B:S,15,0)&amp;IF(lookups!$N$2-LEN(VLOOKUP(A1393,SOURCE!B:S,15,0))&gt;=0,REPT(" ",lookups!$N$2-LEN(VLOOKUP(A1393,SOURCE!B:S,15,0))),"")&amp;
TEXT(A1393,"???0")&amp;IF(VLOOKUP(A1393,SOURCE!B:S,16,0)="","","   "&amp;VLOOKUP(A1393,SOURCE!B:S,16,0)
))))
)</f>
        <v>#define MNU_PFN_MORE                1357</v>
      </c>
    </row>
    <row r="1394" spans="1:4">
      <c r="A1394">
        <f t="shared" si="24"/>
        <v>1358</v>
      </c>
      <c r="B1394" t="str">
        <f>VLOOKUP(A1394,SOURCE!B:S,15,0)</f>
        <v>MNU_CONVP</v>
      </c>
      <c r="C1394">
        <f>IF(
ISNUMBER(INDEX(SOURCE!B:B,MATCH(A1394,SOURCE!B:B,0)+1)),
  VALUE(INDEX(SOURCE!B:B,MATCH(A1394,SOURCE!B:B,0)+1)),
  "")</f>
        <v>1359</v>
      </c>
      <c r="D1394" s="5" t="str">
        <f>IF(A1394&lt;&gt;INT(A1394),B1394,
IF(A1394&lt;0,VLOOKUP(A1394,lookups!A$1:B$25,2,0),
IF(ISNA(B1394),"",
IF(OR(ISBLANK(A1394),ISNA(B1394),B1394=0),
"",
"#define "&amp;
VLOOKUP(A1394,SOURCE!B:S,15,0)&amp;IF(lookups!$N$2-LEN(VLOOKUP(A1394,SOURCE!B:S,15,0))&gt;=0,REPT(" ",lookups!$N$2-LEN(VLOOKUP(A1394,SOURCE!B:S,15,0))),"")&amp;
TEXT(A1394,"???0")&amp;IF(VLOOKUP(A1394,SOURCE!B:S,16,0)="","","   "&amp;VLOOKUP(A1394,SOURCE!B:S,16,0)
))))
)</f>
        <v>#define MNU_CONVP                   1358</v>
      </c>
    </row>
    <row r="1395" spans="1:4">
      <c r="A1395">
        <f t="shared" si="24"/>
        <v>1359</v>
      </c>
      <c r="B1395" t="str">
        <f>VLOOKUP(A1395,SOURCE!B:S,15,0)</f>
        <v>MNU_CONVHUM</v>
      </c>
      <c r="C1395">
        <f>IF(
ISNUMBER(INDEX(SOURCE!B:B,MATCH(A1395,SOURCE!B:B,0)+1)),
  VALUE(INDEX(SOURCE!B:B,MATCH(A1395,SOURCE!B:B,0)+1)),
  "")</f>
        <v>1360</v>
      </c>
      <c r="D1395" s="5" t="str">
        <f>IF(A1395&lt;&gt;INT(A1395),B1395,
IF(A1395&lt;0,VLOOKUP(A1395,lookups!A$1:B$25,2,0),
IF(ISNA(B1395),"",
IF(OR(ISBLANK(A1395),ISNA(B1395),B1395=0),
"",
"#define "&amp;
VLOOKUP(A1395,SOURCE!B:S,15,0)&amp;IF(lookups!$N$2-LEN(VLOOKUP(A1395,SOURCE!B:S,15,0))&gt;=0,REPT(" ",lookups!$N$2-LEN(VLOOKUP(A1395,SOURCE!B:S,15,0))),"")&amp;
TEXT(A1395,"???0")&amp;IF(VLOOKUP(A1395,SOURCE!B:S,16,0)="","","   "&amp;VLOOKUP(A1395,SOURCE!B:S,16,0)
))))
)</f>
        <v>#define MNU_CONVHUM                 1359</v>
      </c>
    </row>
    <row r="1396" spans="1:4">
      <c r="A1396">
        <f t="shared" si="24"/>
        <v>1360</v>
      </c>
      <c r="B1396" t="str">
        <f>VLOOKUP(A1396,SOURCE!B:S,15,0)</f>
        <v>MNU_REALS</v>
      </c>
      <c r="C1396">
        <f>IF(
ISNUMBER(INDEX(SOURCE!B:B,MATCH(A1396,SOURCE!B:B,0)+1)),
  VALUE(INDEX(SOURCE!B:B,MATCH(A1396,SOURCE!B:B,0)+1)),
  "")</f>
        <v>1361</v>
      </c>
      <c r="D1396" s="5" t="str">
        <f>IF(A1396&lt;&gt;INT(A1396),B1396,
IF(A1396&lt;0,VLOOKUP(A1396,lookups!A$1:B$25,2,0),
IF(ISNA(B1396),"",
IF(OR(ISBLANK(A1396),ISNA(B1396),B1396=0),
"",
"#define "&amp;
VLOOKUP(A1396,SOURCE!B:S,15,0)&amp;IF(lookups!$N$2-LEN(VLOOKUP(A1396,SOURCE!B:S,15,0))&gt;=0,REPT(" ",lookups!$N$2-LEN(VLOOKUP(A1396,SOURCE!B:S,15,0))),"")&amp;
TEXT(A1396,"???0")&amp;IF(VLOOKUP(A1396,SOURCE!B:S,16,0)="","","   "&amp;VLOOKUP(A1396,SOURCE!B:S,16,0)
))))
)</f>
        <v>#define MNU_REALS                   1360</v>
      </c>
    </row>
    <row r="1397" spans="1:4">
      <c r="A1397">
        <f t="shared" si="24"/>
        <v>1361</v>
      </c>
      <c r="B1397" t="str">
        <f>VLOOKUP(A1397,SOURCE!B:S,15,0)</f>
        <v>MNU_Solver</v>
      </c>
      <c r="C1397">
        <f>IF(
ISNUMBER(INDEX(SOURCE!B:B,MATCH(A1397,SOURCE!B:B,0)+1)),
  VALUE(INDEX(SOURCE!B:B,MATCH(A1397,SOURCE!B:B,0)+1)),
  "")</f>
        <v>1362</v>
      </c>
      <c r="D1397" s="5" t="str">
        <f>IF(A1397&lt;&gt;INT(A1397),B1397,
IF(A1397&lt;0,VLOOKUP(A1397,lookups!A$1:B$25,2,0),
IF(ISNA(B1397),"",
IF(OR(ISBLANK(A1397),ISNA(B1397),B1397=0),
"",
"#define "&amp;
VLOOKUP(A1397,SOURCE!B:S,15,0)&amp;IF(lookups!$N$2-LEN(VLOOKUP(A1397,SOURCE!B:S,15,0))&gt;=0,REPT(" ",lookups!$N$2-LEN(VLOOKUP(A1397,SOURCE!B:S,15,0))),"")&amp;
TEXT(A1397,"???0")&amp;IF(VLOOKUP(A1397,SOURCE!B:S,16,0)="","","   "&amp;VLOOKUP(A1397,SOURCE!B:S,16,0)
))))
)</f>
        <v>#define MNU_Solver                  1361</v>
      </c>
    </row>
    <row r="1398" spans="1:4">
      <c r="A1398">
        <f t="shared" si="24"/>
        <v>1362</v>
      </c>
      <c r="B1398" t="str">
        <f>VLOOKUP(A1398,SOURCE!B:S,15,0)</f>
        <v>MNU_STAT</v>
      </c>
      <c r="C1398">
        <f>IF(
ISNUMBER(INDEX(SOURCE!B:B,MATCH(A1398,SOURCE!B:B,0)+1)),
  VALUE(INDEX(SOURCE!B:B,MATCH(A1398,SOURCE!B:B,0)+1)),
  "")</f>
        <v>1363</v>
      </c>
      <c r="D1398" s="5" t="str">
        <f>IF(A1398&lt;&gt;INT(A1398),B1398,
IF(A1398&lt;0,VLOOKUP(A1398,lookups!A$1:B$25,2,0),
IF(ISNA(B1398),"",
IF(OR(ISBLANK(A1398),ISNA(B1398),B1398=0),
"",
"#define "&amp;
VLOOKUP(A1398,SOURCE!B:S,15,0)&amp;IF(lookups!$N$2-LEN(VLOOKUP(A1398,SOURCE!B:S,15,0))&gt;=0,REPT(" ",lookups!$N$2-LEN(VLOOKUP(A1398,SOURCE!B:S,15,0))),"")&amp;
TEXT(A1398,"???0")&amp;IF(VLOOKUP(A1398,SOURCE!B:S,16,0)="","","   "&amp;VLOOKUP(A1398,SOURCE!B:S,16,0)
))))
)</f>
        <v>#define MNU_STAT                    1362</v>
      </c>
    </row>
    <row r="1399" spans="1:4">
      <c r="A1399">
        <f t="shared" si="24"/>
        <v>1363</v>
      </c>
      <c r="B1399" t="str">
        <f>VLOOKUP(A1399,SOURCE!B:S,15,0)</f>
        <v>MNU_STK</v>
      </c>
      <c r="C1399">
        <f>IF(
ISNUMBER(INDEX(SOURCE!B:B,MATCH(A1399,SOURCE!B:B,0)+1)),
  VALUE(INDEX(SOURCE!B:B,MATCH(A1399,SOURCE!B:B,0)+1)),
  "")</f>
        <v>1364</v>
      </c>
      <c r="D1399" s="5" t="str">
        <f>IF(A1399&lt;&gt;INT(A1399),B1399,
IF(A1399&lt;0,VLOOKUP(A1399,lookups!A$1:B$25,2,0),
IF(ISNA(B1399),"",
IF(OR(ISBLANK(A1399),ISNA(B1399),B1399=0),
"",
"#define "&amp;
VLOOKUP(A1399,SOURCE!B:S,15,0)&amp;IF(lookups!$N$2-LEN(VLOOKUP(A1399,SOURCE!B:S,15,0))&gt;=0,REPT(" ",lookups!$N$2-LEN(VLOOKUP(A1399,SOURCE!B:S,15,0))),"")&amp;
TEXT(A1399,"???0")&amp;IF(VLOOKUP(A1399,SOURCE!B:S,16,0)="","","   "&amp;VLOOKUP(A1399,SOURCE!B:S,16,0)
))))
)</f>
        <v>#define MNU_STK                     1363</v>
      </c>
    </row>
    <row r="1400" spans="1:4">
      <c r="A1400">
        <f t="shared" si="24"/>
        <v>1364</v>
      </c>
      <c r="B1400" t="str">
        <f>VLOOKUP(A1400,SOURCE!B:S,15,0)</f>
        <v>MNU_STRINGS</v>
      </c>
      <c r="C1400">
        <f>IF(
ISNUMBER(INDEX(SOURCE!B:B,MATCH(A1400,SOURCE!B:B,0)+1)),
  VALUE(INDEX(SOURCE!B:B,MATCH(A1400,SOURCE!B:B,0)+1)),
  "")</f>
        <v>1365</v>
      </c>
      <c r="D1400" s="5" t="str">
        <f>IF(A1400&lt;&gt;INT(A1400),B1400,
IF(A1400&lt;0,VLOOKUP(A1400,lookups!A$1:B$25,2,0),
IF(ISNA(B1400),"",
IF(OR(ISBLANK(A1400),ISNA(B1400),B1400=0),
"",
"#define "&amp;
VLOOKUP(A1400,SOURCE!B:S,15,0)&amp;IF(lookups!$N$2-LEN(VLOOKUP(A1400,SOURCE!B:S,15,0))&gt;=0,REPT(" ",lookups!$N$2-LEN(VLOOKUP(A1400,SOURCE!B:S,15,0))),"")&amp;
TEXT(A1400,"???0")&amp;IF(VLOOKUP(A1400,SOURCE!B:S,16,0)="","","   "&amp;VLOOKUP(A1400,SOURCE!B:S,16,0)
))))
)</f>
        <v>#define MNU_STRINGS                 1364</v>
      </c>
    </row>
    <row r="1401" spans="1:4">
      <c r="A1401">
        <f t="shared" si="24"/>
        <v>1365</v>
      </c>
      <c r="B1401" t="str">
        <f>VLOOKUP(A1401,SOURCE!B:S,15,0)</f>
        <v>MNU_TEST</v>
      </c>
      <c r="C1401">
        <f>IF(
ISNUMBER(INDEX(SOURCE!B:B,MATCH(A1401,SOURCE!B:B,0)+1)),
  VALUE(INDEX(SOURCE!B:B,MATCH(A1401,SOURCE!B:B,0)+1)),
  "")</f>
        <v>1366</v>
      </c>
      <c r="D1401" s="5" t="str">
        <f>IF(A1401&lt;&gt;INT(A1401),B1401,
IF(A1401&lt;0,VLOOKUP(A1401,lookups!A$1:B$25,2,0),
IF(ISNA(B1401),"",
IF(OR(ISBLANK(A1401),ISNA(B1401),B1401=0),
"",
"#define "&amp;
VLOOKUP(A1401,SOURCE!B:S,15,0)&amp;IF(lookups!$N$2-LEN(VLOOKUP(A1401,SOURCE!B:S,15,0))&gt;=0,REPT(" ",lookups!$N$2-LEN(VLOOKUP(A1401,SOURCE!B:S,15,0))),"")&amp;
TEXT(A1401,"???0")&amp;IF(VLOOKUP(A1401,SOURCE!B:S,16,0)="","","   "&amp;VLOOKUP(A1401,SOURCE!B:S,16,0)
))))
)</f>
        <v>#define MNU_TEST                    1365</v>
      </c>
    </row>
    <row r="1402" spans="1:4">
      <c r="A1402">
        <f t="shared" si="24"/>
        <v>1366</v>
      </c>
      <c r="B1402" t="str">
        <f>VLOOKUP(A1402,SOURCE!B:S,15,0)</f>
        <v>MNU_TIMES</v>
      </c>
      <c r="C1402">
        <f>IF(
ISNUMBER(INDEX(SOURCE!B:B,MATCH(A1402,SOURCE!B:B,0)+1)),
  VALUE(INDEX(SOURCE!B:B,MATCH(A1402,SOURCE!B:B,0)+1)),
  "")</f>
        <v>1367</v>
      </c>
      <c r="D1402" s="5" t="str">
        <f>IF(A1402&lt;&gt;INT(A1402),B1402,
IF(A1402&lt;0,VLOOKUP(A1402,lookups!A$1:B$25,2,0),
IF(ISNA(B1402),"",
IF(OR(ISBLANK(A1402),ISNA(B1402),B1402=0),
"",
"#define "&amp;
VLOOKUP(A1402,SOURCE!B:S,15,0)&amp;IF(lookups!$N$2-LEN(VLOOKUP(A1402,SOURCE!B:S,15,0))&gt;=0,REPT(" ",lookups!$N$2-LEN(VLOOKUP(A1402,SOURCE!B:S,15,0))),"")&amp;
TEXT(A1402,"???0")&amp;IF(VLOOKUP(A1402,SOURCE!B:S,16,0)="","","   "&amp;VLOOKUP(A1402,SOURCE!B:S,16,0)
))))
)</f>
        <v>#define MNU_TIMES                   1366</v>
      </c>
    </row>
    <row r="1403" spans="1:4">
      <c r="A1403">
        <f t="shared" si="24"/>
        <v>1367</v>
      </c>
      <c r="B1403" t="str">
        <f>VLOOKUP(A1403,SOURCE!B:S,15,0)</f>
        <v>MNU_TRI</v>
      </c>
      <c r="C1403">
        <f>IF(
ISNUMBER(INDEX(SOURCE!B:B,MATCH(A1403,SOURCE!B:B,0)+1)),
  VALUE(INDEX(SOURCE!B:B,MATCH(A1403,SOURCE!B:B,0)+1)),
  "")</f>
        <v>1368</v>
      </c>
      <c r="D1403" s="5" t="str">
        <f>IF(A1403&lt;&gt;INT(A1403),B1403,
IF(A1403&lt;0,VLOOKUP(A1403,lookups!A$1:B$25,2,0),
IF(ISNA(B1403),"",
IF(OR(ISBLANK(A1403),ISNA(B1403),B1403=0),
"",
"#define "&amp;
VLOOKUP(A1403,SOURCE!B:S,15,0)&amp;IF(lookups!$N$2-LEN(VLOOKUP(A1403,SOURCE!B:S,15,0))&gt;=0,REPT(" ",lookups!$N$2-LEN(VLOOKUP(A1403,SOURCE!B:S,15,0))),"")&amp;
TEXT(A1403,"???0")&amp;IF(VLOOKUP(A1403,SOURCE!B:S,16,0)="","","   "&amp;VLOOKUP(A1403,SOURCE!B:S,16,0)
))))
)</f>
        <v>#define MNU_TRI                     1367</v>
      </c>
    </row>
    <row r="1404" spans="1:4">
      <c r="A1404">
        <f t="shared" si="24"/>
        <v>1368</v>
      </c>
      <c r="B1404" t="str">
        <f>VLOOKUP(A1404,SOURCE!B:S,15,0)</f>
        <v>MNU_TVM</v>
      </c>
      <c r="C1404">
        <f>IF(
ISNUMBER(INDEX(SOURCE!B:B,MATCH(A1404,SOURCE!B:B,0)+1)),
  VALUE(INDEX(SOURCE!B:B,MATCH(A1404,SOURCE!B:B,0)+1)),
  "")</f>
        <v>1369</v>
      </c>
      <c r="D1404" s="5" t="str">
        <f>IF(A1404&lt;&gt;INT(A1404),B1404,
IF(A1404&lt;0,VLOOKUP(A1404,lookups!A$1:B$25,2,0),
IF(ISNA(B1404),"",
IF(OR(ISBLANK(A1404),ISNA(B1404),B1404=0),
"",
"#define "&amp;
VLOOKUP(A1404,SOURCE!B:S,15,0)&amp;IF(lookups!$N$2-LEN(VLOOKUP(A1404,SOURCE!B:S,15,0))&gt;=0,REPT(" ",lookups!$N$2-LEN(VLOOKUP(A1404,SOURCE!B:S,15,0))),"")&amp;
TEXT(A1404,"???0")&amp;IF(VLOOKUP(A1404,SOURCE!B:S,16,0)="","","   "&amp;VLOOKUP(A1404,SOURCE!B:S,16,0)
))))
)</f>
        <v>#define MNU_TVM                     1368</v>
      </c>
    </row>
    <row r="1405" spans="1:4">
      <c r="A1405">
        <f t="shared" si="24"/>
        <v>1369</v>
      </c>
      <c r="B1405" t="str">
        <f>VLOOKUP(A1405,SOURCE!B:S,15,0)</f>
        <v>MNU_UNITCONV</v>
      </c>
      <c r="C1405">
        <f>IF(
ISNUMBER(INDEX(SOURCE!B:B,MATCH(A1405,SOURCE!B:B,0)+1)),
  VALUE(INDEX(SOURCE!B:B,MATCH(A1405,SOURCE!B:B,0)+1)),
  "")</f>
        <v>1370</v>
      </c>
      <c r="D1405" s="5" t="str">
        <f>IF(A1405&lt;&gt;INT(A1405),B1405,
IF(A1405&lt;0,VLOOKUP(A1405,lookups!A$1:B$25,2,0),
IF(ISNA(B1405),"",
IF(OR(ISBLANK(A1405),ISNA(B1405),B1405=0),
"",
"#define "&amp;
VLOOKUP(A1405,SOURCE!B:S,15,0)&amp;IF(lookups!$N$2-LEN(VLOOKUP(A1405,SOURCE!B:S,15,0))&gt;=0,REPT(" ",lookups!$N$2-LEN(VLOOKUP(A1405,SOURCE!B:S,15,0))),"")&amp;
TEXT(A1405,"???0")&amp;IF(VLOOKUP(A1405,SOURCE!B:S,16,0)="","","   "&amp;VLOOKUP(A1405,SOURCE!B:S,16,0)
))))
)</f>
        <v>#define MNU_UNITCONV                1369</v>
      </c>
    </row>
    <row r="1406" spans="1:4">
      <c r="A1406">
        <f t="shared" si="24"/>
        <v>1370</v>
      </c>
      <c r="B1406" t="str">
        <f>VLOOKUP(A1406,SOURCE!B:S,15,0)</f>
        <v>MNU_VARS</v>
      </c>
      <c r="C1406">
        <f>IF(
ISNUMBER(INDEX(SOURCE!B:B,MATCH(A1406,SOURCE!B:B,0)+1)),
  VALUE(INDEX(SOURCE!B:B,MATCH(A1406,SOURCE!B:B,0)+1)),
  "")</f>
        <v>1371</v>
      </c>
      <c r="D1406" s="5" t="str">
        <f>IF(A1406&lt;&gt;INT(A1406),B1406,
IF(A1406&lt;0,VLOOKUP(A1406,lookups!A$1:B$25,2,0),
IF(ISNA(B1406),"",
IF(OR(ISBLANK(A1406),ISNA(B1406),B1406=0),
"",
"#define "&amp;
VLOOKUP(A1406,SOURCE!B:S,15,0)&amp;IF(lookups!$N$2-LEN(VLOOKUP(A1406,SOURCE!B:S,15,0))&gt;=0,REPT(" ",lookups!$N$2-LEN(VLOOKUP(A1406,SOURCE!B:S,15,0))),"")&amp;
TEXT(A1406,"???0")&amp;IF(VLOOKUP(A1406,SOURCE!B:S,16,0)="","","   "&amp;VLOOKUP(A1406,SOURCE!B:S,16,0)
))))
)</f>
        <v>#define MNU_VARS                    1370</v>
      </c>
    </row>
    <row r="1407" spans="1:4">
      <c r="A1407">
        <f t="shared" si="24"/>
        <v>1371</v>
      </c>
      <c r="B1407" t="str">
        <f>VLOOKUP(A1407,SOURCE!B:S,15,0)</f>
        <v>MNU_CONVV</v>
      </c>
      <c r="C1407">
        <f>IF(
ISNUMBER(INDEX(SOURCE!B:B,MATCH(A1407,SOURCE!B:B,0)+1)),
  VALUE(INDEX(SOURCE!B:B,MATCH(A1407,SOURCE!B:B,0)+1)),
  "")</f>
        <v>1372</v>
      </c>
      <c r="D1407" s="5" t="str">
        <f>IF(A1407&lt;&gt;INT(A1407),B1407,
IF(A1407&lt;0,VLOOKUP(A1407,lookups!A$1:B$25,2,0),
IF(ISNA(B1407),"",
IF(OR(ISBLANK(A1407),ISNA(B1407),B1407=0),
"",
"#define "&amp;
VLOOKUP(A1407,SOURCE!B:S,15,0)&amp;IF(lookups!$N$2-LEN(VLOOKUP(A1407,SOURCE!B:S,15,0))&gt;=0,REPT(" ",lookups!$N$2-LEN(VLOOKUP(A1407,SOURCE!B:S,15,0))),"")&amp;
TEXT(A1407,"???0")&amp;IF(VLOOKUP(A1407,SOURCE!B:S,16,0)="","","   "&amp;VLOOKUP(A1407,SOURCE!B:S,16,0)
))))
)</f>
        <v>#define MNU_CONVV                   1371</v>
      </c>
    </row>
    <row r="1408" spans="1:4">
      <c r="A1408">
        <f t="shared" si="24"/>
        <v>1372</v>
      </c>
      <c r="B1408" t="str">
        <f>VLOOKUP(A1408,SOURCE!B:S,15,0)</f>
        <v>MNU_XFN</v>
      </c>
      <c r="C1408">
        <f>IF(
ISNUMBER(INDEX(SOURCE!B:B,MATCH(A1408,SOURCE!B:B,0)+1)),
  VALUE(INDEX(SOURCE!B:B,MATCH(A1408,SOURCE!B:B,0)+1)),
  "")</f>
        <v>1373</v>
      </c>
      <c r="D1408" s="5" t="str">
        <f>IF(A1408&lt;&gt;INT(A1408),B1408,
IF(A1408&lt;0,VLOOKUP(A1408,lookups!A$1:B$25,2,0),
IF(ISNA(B1408),"",
IF(OR(ISBLANK(A1408),ISNA(B1408),B1408=0),
"",
"#define "&amp;
VLOOKUP(A1408,SOURCE!B:S,15,0)&amp;IF(lookups!$N$2-LEN(VLOOKUP(A1408,SOURCE!B:S,15,0))&gt;=0,REPT(" ",lookups!$N$2-LEN(VLOOKUP(A1408,SOURCE!B:S,15,0))),"")&amp;
TEXT(A1408,"???0")&amp;IF(VLOOKUP(A1408,SOURCE!B:S,16,0)="","","   "&amp;VLOOKUP(A1408,SOURCE!B:S,16,0)
))))
)</f>
        <v>#define MNU_XFN                     1372</v>
      </c>
    </row>
    <row r="1409" spans="1:4">
      <c r="A1409">
        <f t="shared" si="24"/>
        <v>1373</v>
      </c>
      <c r="B1409" t="str">
        <f>VLOOKUP(A1409,SOURCE!B:S,15,0)</f>
        <v>MNU_CONVX</v>
      </c>
      <c r="C1409">
        <f>IF(
ISNUMBER(INDEX(SOURCE!B:B,MATCH(A1409,SOURCE!B:B,0)+1)),
  VALUE(INDEX(SOURCE!B:B,MATCH(A1409,SOURCE!B:B,0)+1)),
  "")</f>
        <v>1374</v>
      </c>
      <c r="D1409" s="5" t="str">
        <f>IF(A1409&lt;&gt;INT(A1409),B1409,
IF(A1409&lt;0,VLOOKUP(A1409,lookups!A$1:B$25,2,0),
IF(ISNA(B1409),"",
IF(OR(ISBLANK(A1409),ISNA(B1409),B1409=0),
"",
"#define "&amp;
VLOOKUP(A1409,SOURCE!B:S,15,0)&amp;IF(lookups!$N$2-LEN(VLOOKUP(A1409,SOURCE!B:S,15,0))&gt;=0,REPT(" ",lookups!$N$2-LEN(VLOOKUP(A1409,SOURCE!B:S,15,0))),"")&amp;
TEXT(A1409,"???0")&amp;IF(VLOOKUP(A1409,SOURCE!B:S,16,0)="","","   "&amp;VLOOKUP(A1409,SOURCE!B:S,16,0)
))))
)</f>
        <v>#define MNU_CONVX                   1373</v>
      </c>
    </row>
    <row r="1410" spans="1:4">
      <c r="A1410">
        <f t="shared" si="24"/>
        <v>1374</v>
      </c>
      <c r="B1410" t="str">
        <f>VLOOKUP(A1410,SOURCE!B:S,15,0)</f>
        <v>MNU_ALPHAINTL</v>
      </c>
      <c r="C1410">
        <f>IF(
ISNUMBER(INDEX(SOURCE!B:B,MATCH(A1410,SOURCE!B:B,0)+1)),
  VALUE(INDEX(SOURCE!B:B,MATCH(A1410,SOURCE!B:B,0)+1)),
  "")</f>
        <v>1375</v>
      </c>
      <c r="D1410" s="5" t="str">
        <f>IF(A1410&lt;&gt;INT(A1410),B1410,
IF(A1410&lt;0,VLOOKUP(A1410,lookups!A$1:B$25,2,0),
IF(ISNA(B1410),"",
IF(OR(ISBLANK(A1410),ISNA(B1410),B1410=0),
"",
"#define "&amp;
VLOOKUP(A1410,SOURCE!B:S,15,0)&amp;IF(lookups!$N$2-LEN(VLOOKUP(A1410,SOURCE!B:S,15,0))&gt;=0,REPT(" ",lookups!$N$2-LEN(VLOOKUP(A1410,SOURCE!B:S,15,0))),"")&amp;
TEXT(A1410,"???0")&amp;IF(VLOOKUP(A1410,SOURCE!B:S,16,0)="","","   "&amp;VLOOKUP(A1410,SOURCE!B:S,16,0)
))))
)</f>
        <v>#define MNU_ALPHAINTL               1374</v>
      </c>
    </row>
    <row r="1411" spans="1:4">
      <c r="A1411">
        <f t="shared" si="24"/>
        <v>1375</v>
      </c>
      <c r="B1411" t="str">
        <f>VLOOKUP(A1411,SOURCE!B:S,15,0)</f>
        <v>MNU_ALPHAMATH</v>
      </c>
      <c r="C1411">
        <f>IF(
ISNUMBER(INDEX(SOURCE!B:B,MATCH(A1411,SOURCE!B:B,0)+1)),
  VALUE(INDEX(SOURCE!B:B,MATCH(A1411,SOURCE!B:B,0)+1)),
  "")</f>
        <v>1376</v>
      </c>
      <c r="D1411" s="5" t="str">
        <f>IF(A1411&lt;&gt;INT(A1411),B1411,
IF(A1411&lt;0,VLOOKUP(A1411,lookups!A$1:B$25,2,0),
IF(ISNA(B1411),"",
IF(OR(ISBLANK(A1411),ISNA(B1411),B1411=0),
"",
"#define "&amp;
VLOOKUP(A1411,SOURCE!B:S,15,0)&amp;IF(lookups!$N$2-LEN(VLOOKUP(A1411,SOURCE!B:S,15,0))&gt;=0,REPT(" ",lookups!$N$2-LEN(VLOOKUP(A1411,SOURCE!B:S,15,0))),"")&amp;
TEXT(A1411,"???0")&amp;IF(VLOOKUP(A1411,SOURCE!B:S,16,0)="","","   "&amp;VLOOKUP(A1411,SOURCE!B:S,16,0)
))))
)</f>
        <v>#define MNU_ALPHAMATH               1375</v>
      </c>
    </row>
    <row r="1412" spans="1:4">
      <c r="A1412">
        <f t="shared" si="24"/>
        <v>1376</v>
      </c>
      <c r="B1412" t="str">
        <f>VLOOKUP(A1412,SOURCE!B:S,15,0)</f>
        <v>MNU_ALPHAFN</v>
      </c>
      <c r="C1412">
        <f>IF(
ISNUMBER(INDEX(SOURCE!B:B,MATCH(A1412,SOURCE!B:B,0)+1)),
  VALUE(INDEX(SOURCE!B:B,MATCH(A1412,SOURCE!B:B,0)+1)),
  "")</f>
        <v>1377</v>
      </c>
      <c r="D1412" s="5" t="str">
        <f>IF(A1412&lt;&gt;INT(A1412),B1412,
IF(A1412&lt;0,VLOOKUP(A1412,lookups!A$1:B$25,2,0),
IF(ISNA(B1412),"",
IF(OR(ISBLANK(A1412),ISNA(B1412),B1412=0),
"",
"#define "&amp;
VLOOKUP(A1412,SOURCE!B:S,15,0)&amp;IF(lookups!$N$2-LEN(VLOOKUP(A1412,SOURCE!B:S,15,0))&gt;=0,REPT(" ",lookups!$N$2-LEN(VLOOKUP(A1412,SOURCE!B:S,15,0))),"")&amp;
TEXT(A1412,"???0")&amp;IF(VLOOKUP(A1412,SOURCE!B:S,16,0)="","","   "&amp;VLOOKUP(A1412,SOURCE!B:S,16,0)
))))
)</f>
        <v>#define MNU_ALPHAFN                 1376</v>
      </c>
    </row>
    <row r="1413" spans="1:4">
      <c r="A1413">
        <f t="shared" si="24"/>
        <v>1377</v>
      </c>
      <c r="B1413" t="str">
        <f>VLOOKUP(A1413,SOURCE!B:S,15,0)</f>
        <v>MNU_ALPHA_OMEGA</v>
      </c>
      <c r="C1413">
        <f>IF(
ISNUMBER(INDEX(SOURCE!B:B,MATCH(A1413,SOURCE!B:B,0)+1)),
  VALUE(INDEX(SOURCE!B:B,MATCH(A1413,SOURCE!B:B,0)+1)),
  "")</f>
        <v>1378</v>
      </c>
      <c r="D1413" s="5" t="str">
        <f>IF(A1413&lt;&gt;INT(A1413),B1413,
IF(A1413&lt;0,VLOOKUP(A1413,lookups!A$1:B$25,2,0),
IF(ISNA(B1413),"",
IF(OR(ISBLANK(A1413),ISNA(B1413),B1413=0),
"",
"#define "&amp;
VLOOKUP(A1413,SOURCE!B:S,15,0)&amp;IF(lookups!$N$2-LEN(VLOOKUP(A1413,SOURCE!B:S,15,0))&gt;=0,REPT(" ",lookups!$N$2-LEN(VLOOKUP(A1413,SOURCE!B:S,15,0))),"")&amp;
TEXT(A1413,"???0")&amp;IF(VLOOKUP(A1413,SOURCE!B:S,16,0)="","","   "&amp;VLOOKUP(A1413,SOURCE!B:S,16,0)
))))
)</f>
        <v>#define MNU_ALPHA_OMEGA             1377</v>
      </c>
    </row>
    <row r="1414" spans="1:4">
      <c r="A1414">
        <f t="shared" si="24"/>
        <v>1378</v>
      </c>
      <c r="B1414" t="str">
        <f>VLOOKUP(A1414,SOURCE!B:S,15,0)</f>
        <v>MNU_ALPHAMISC</v>
      </c>
      <c r="C1414">
        <f>IF(
ISNUMBER(INDEX(SOURCE!B:B,MATCH(A1414,SOURCE!B:B,0)+1)),
  VALUE(INDEX(SOURCE!B:B,MATCH(A1414,SOURCE!B:B,0)+1)),
  "")</f>
        <v>1379</v>
      </c>
      <c r="D1414" s="5" t="str">
        <f>IF(A1414&lt;&gt;INT(A1414),B1414,
IF(A1414&lt;0,VLOOKUP(A1414,lookups!A$1:B$25,2,0),
IF(ISNA(B1414),"",
IF(OR(ISBLANK(A1414),ISNA(B1414),B1414=0),
"",
"#define "&amp;
VLOOKUP(A1414,SOURCE!B:S,15,0)&amp;IF(lookups!$N$2-LEN(VLOOKUP(A1414,SOURCE!B:S,15,0))&gt;=0,REPT(" ",lookups!$N$2-LEN(VLOOKUP(A1414,SOURCE!B:S,15,0))),"")&amp;
TEXT(A1414,"???0")&amp;IF(VLOOKUP(A1414,SOURCE!B:S,16,0)="","","   "&amp;VLOOKUP(A1414,SOURCE!B:S,16,0)
))))
)</f>
        <v>#define MNU_ALPHAMISC               1378</v>
      </c>
    </row>
    <row r="1415" spans="1:4">
      <c r="A1415">
        <f t="shared" si="24"/>
        <v>1379</v>
      </c>
      <c r="B1415" t="str">
        <f>VLOOKUP(A1415,SOURCE!B:S,15,0)</f>
        <v>MNU_SYSFL</v>
      </c>
      <c r="C1415">
        <f>IF(
ISNUMBER(INDEX(SOURCE!B:B,MATCH(A1415,SOURCE!B:B,0)+1)),
  VALUE(INDEX(SOURCE!B:B,MATCH(A1415,SOURCE!B:B,0)+1)),
  "")</f>
        <v>1380</v>
      </c>
      <c r="D1415" s="5" t="str">
        <f>IF(A1415&lt;&gt;INT(A1415),B1415,
IF(A1415&lt;0,VLOOKUP(A1415,lookups!A$1:B$25,2,0),
IF(ISNA(B1415),"",
IF(OR(ISBLANK(A1415),ISNA(B1415),B1415=0),
"",
"#define "&amp;
VLOOKUP(A1415,SOURCE!B:S,15,0)&amp;IF(lookups!$N$2-LEN(VLOOKUP(A1415,SOURCE!B:S,15,0))&gt;=0,REPT(" ",lookups!$N$2-LEN(VLOOKUP(A1415,SOURCE!B:S,15,0))),"")&amp;
TEXT(A1415,"???0")&amp;IF(VLOOKUP(A1415,SOURCE!B:S,16,0)="","","   "&amp;VLOOKUP(A1415,SOURCE!B:S,16,0)
))))
)</f>
        <v>#define MNU_SYSFL                   1379</v>
      </c>
    </row>
    <row r="1416" spans="1:4">
      <c r="A1416">
        <f t="shared" si="24"/>
        <v>1380</v>
      </c>
      <c r="B1416" t="str">
        <f>VLOOKUP(A1416,SOURCE!B:S,15,0)</f>
        <v>MNU_Sf</v>
      </c>
      <c r="C1416">
        <f>IF(
ISNUMBER(INDEX(SOURCE!B:B,MATCH(A1416,SOURCE!B:B,0)+1)),
  VALUE(INDEX(SOURCE!B:B,MATCH(A1416,SOURCE!B:B,0)+1)),
  "")</f>
        <v>1381</v>
      </c>
      <c r="D1416" s="5" t="str">
        <f>IF(A1416&lt;&gt;INT(A1416),B1416,
IF(A1416&lt;0,VLOOKUP(A1416,lookups!A$1:B$25,2,0),
IF(ISNA(B1416),"",
IF(OR(ISBLANK(A1416),ISNA(B1416),B1416=0),
"",
"#define "&amp;
VLOOKUP(A1416,SOURCE!B:S,15,0)&amp;IF(lookups!$N$2-LEN(VLOOKUP(A1416,SOURCE!B:S,15,0))&gt;=0,REPT(" ",lookups!$N$2-LEN(VLOOKUP(A1416,SOURCE!B:S,15,0))),"")&amp;
TEXT(A1416,"???0")&amp;IF(VLOOKUP(A1416,SOURCE!B:S,16,0)="","","   "&amp;VLOOKUP(A1416,SOURCE!B:S,16,0)
))))
)</f>
        <v>#define MNU_Sf                      1380</v>
      </c>
    </row>
    <row r="1417" spans="1:4">
      <c r="A1417">
        <f t="shared" ref="A1417:A1480" si="25">C1416</f>
        <v>1381</v>
      </c>
      <c r="B1417" t="str">
        <f>VLOOKUP(A1417,SOURCE!B:S,15,0)</f>
        <v>MNU_Sfdx</v>
      </c>
      <c r="C1417">
        <f>IF(
ISNUMBER(INDEX(SOURCE!B:B,MATCH(A1417,SOURCE!B:B,0)+1)),
  VALUE(INDEX(SOURCE!B:B,MATCH(A1417,SOURCE!B:B,0)+1)),
  "")</f>
        <v>1382</v>
      </c>
      <c r="D1417" s="5" t="str">
        <f>IF(A1417&lt;&gt;INT(A1417),B1417,
IF(A1417&lt;0,VLOOKUP(A1417,lookups!A$1:B$25,2,0),
IF(ISNA(B1417),"",
IF(OR(ISBLANK(A1417),ISNA(B1417),B1417=0),
"",
"#define "&amp;
VLOOKUP(A1417,SOURCE!B:S,15,0)&amp;IF(lookups!$N$2-LEN(VLOOKUP(A1417,SOURCE!B:S,15,0))&gt;=0,REPT(" ",lookups!$N$2-LEN(VLOOKUP(A1417,SOURCE!B:S,15,0))),"")&amp;
TEXT(A1417,"???0")&amp;IF(VLOOKUP(A1417,SOURCE!B:S,16,0)="","","   "&amp;VLOOKUP(A1417,SOURCE!B:S,16,0)
))))
)</f>
        <v>#define MNU_Sfdx                    1381</v>
      </c>
    </row>
    <row r="1418" spans="1:4">
      <c r="A1418">
        <f t="shared" si="25"/>
        <v>1382</v>
      </c>
      <c r="B1418" t="str">
        <f>VLOOKUP(A1418,SOURCE!B:S,15,0)</f>
        <v>MNU_ANGLECONV_43S</v>
      </c>
      <c r="C1418">
        <f>IF(
ISNUMBER(INDEX(SOURCE!B:B,MATCH(A1418,SOURCE!B:B,0)+1)),
  VALUE(INDEX(SOURCE!B:B,MATCH(A1418,SOURCE!B:B,0)+1)),
  "")</f>
        <v>1383</v>
      </c>
      <c r="D1418" s="5" t="str">
        <f>IF(A1418&lt;&gt;INT(A1418),B1418,
IF(A1418&lt;0,VLOOKUP(A1418,lookups!A$1:B$25,2,0),
IF(ISNA(B1418),"",
IF(OR(ISBLANK(A1418),ISNA(B1418),B1418=0),
"",
"#define "&amp;
VLOOKUP(A1418,SOURCE!B:S,15,0)&amp;IF(lookups!$N$2-LEN(VLOOKUP(A1418,SOURCE!B:S,15,0))&gt;=0,REPT(" ",lookups!$N$2-LEN(VLOOKUP(A1418,SOURCE!B:S,15,0))),"")&amp;
TEXT(A1418,"???0")&amp;IF(VLOOKUP(A1418,SOURCE!B:S,16,0)="","","   "&amp;VLOOKUP(A1418,SOURCE!B:S,16,0)
))))
)</f>
        <v>#define MNU_ANGLECONV_43S           1382</v>
      </c>
    </row>
    <row r="1419" spans="1:4">
      <c r="A1419">
        <f t="shared" si="25"/>
        <v>1383</v>
      </c>
      <c r="B1419" t="str">
        <f>VLOOKUP(A1419,SOURCE!B:S,15,0)</f>
        <v>MNU_alpha_omega</v>
      </c>
      <c r="C1419">
        <f>IF(
ISNUMBER(INDEX(SOURCE!B:B,MATCH(A1419,SOURCE!B:B,0)+1)),
  VALUE(INDEX(SOURCE!B:B,MATCH(A1419,SOURCE!B:B,0)+1)),
  "")</f>
        <v>1384</v>
      </c>
      <c r="D1419" s="5" t="str">
        <f>IF(A1419&lt;&gt;INT(A1419),B1419,
IF(A1419&lt;0,VLOOKUP(A1419,lookups!A$1:B$25,2,0),
IF(ISNA(B1419),"",
IF(OR(ISBLANK(A1419),ISNA(B1419),B1419=0),
"",
"#define "&amp;
VLOOKUP(A1419,SOURCE!B:S,15,0)&amp;IF(lookups!$N$2-LEN(VLOOKUP(A1419,SOURCE!B:S,15,0))&gt;=0,REPT(" ",lookups!$N$2-LEN(VLOOKUP(A1419,SOURCE!B:S,15,0))),"")&amp;
TEXT(A1419,"???0")&amp;IF(VLOOKUP(A1419,SOURCE!B:S,16,0)="","","   "&amp;VLOOKUP(A1419,SOURCE!B:S,16,0)
))))
)</f>
        <v>#define MNU_alpha_omega             1383</v>
      </c>
    </row>
    <row r="1420" spans="1:4">
      <c r="A1420">
        <f t="shared" si="25"/>
        <v>1384</v>
      </c>
      <c r="B1420" t="str">
        <f>VLOOKUP(A1420,SOURCE!B:S,15,0)</f>
        <v>MNU_ALPHAintl</v>
      </c>
      <c r="C1420">
        <f>IF(
ISNUMBER(INDEX(SOURCE!B:B,MATCH(A1420,SOURCE!B:B,0)+1)),
  VALUE(INDEX(SOURCE!B:B,MATCH(A1420,SOURCE!B:B,0)+1)),
  "")</f>
        <v>1385</v>
      </c>
      <c r="D1420" s="5" t="str">
        <f>IF(A1420&lt;&gt;INT(A1420),B1420,
IF(A1420&lt;0,VLOOKUP(A1420,lookups!A$1:B$25,2,0),
IF(ISNA(B1420),"",
IF(OR(ISBLANK(A1420),ISNA(B1420),B1420=0),
"",
"#define "&amp;
VLOOKUP(A1420,SOURCE!B:S,15,0)&amp;IF(lookups!$N$2-LEN(VLOOKUP(A1420,SOURCE!B:S,15,0))&gt;=0,REPT(" ",lookups!$N$2-LEN(VLOOKUP(A1420,SOURCE!B:S,15,0))),"")&amp;
TEXT(A1420,"???0")&amp;IF(VLOOKUP(A1420,SOURCE!B:S,16,0)="","","   "&amp;VLOOKUP(A1420,SOURCE!B:S,16,0)
))))
)</f>
        <v>#define MNU_ALPHAintl               1384</v>
      </c>
    </row>
    <row r="1421" spans="1:4">
      <c r="A1421">
        <f t="shared" si="25"/>
        <v>1385</v>
      </c>
      <c r="B1421" t="str">
        <f>VLOOKUP(A1421,SOURCE!B:S,15,0)</f>
        <v>MNU_TAM</v>
      </c>
      <c r="C1421">
        <f>IF(
ISNUMBER(INDEX(SOURCE!B:B,MATCH(A1421,SOURCE!B:B,0)+1)),
  VALUE(INDEX(SOURCE!B:B,MATCH(A1421,SOURCE!B:B,0)+1)),
  "")</f>
        <v>1386</v>
      </c>
      <c r="D1421" s="5" t="str">
        <f>IF(A1421&lt;&gt;INT(A1421),B1421,
IF(A1421&lt;0,VLOOKUP(A1421,lookups!A$1:B$25,2,0),
IF(ISNA(B1421),"",
IF(OR(ISBLANK(A1421),ISNA(B1421),B1421=0),
"",
"#define "&amp;
VLOOKUP(A1421,SOURCE!B:S,15,0)&amp;IF(lookups!$N$2-LEN(VLOOKUP(A1421,SOURCE!B:S,15,0))&gt;=0,REPT(" ",lookups!$N$2-LEN(VLOOKUP(A1421,SOURCE!B:S,15,0))),"")&amp;
TEXT(A1421,"???0")&amp;IF(VLOOKUP(A1421,SOURCE!B:S,16,0)="","","   "&amp;VLOOKUP(A1421,SOURCE!B:S,16,0)
))))
)</f>
        <v>#define MNU_TAM                     1385</v>
      </c>
    </row>
    <row r="1422" spans="1:4">
      <c r="A1422">
        <f t="shared" si="25"/>
        <v>1386</v>
      </c>
      <c r="B1422" t="str">
        <f>VLOOKUP(A1422,SOURCE!B:S,15,0)</f>
        <v>MNU_TAMCMP</v>
      </c>
      <c r="C1422">
        <f>IF(
ISNUMBER(INDEX(SOURCE!B:B,MATCH(A1422,SOURCE!B:B,0)+1)),
  VALUE(INDEX(SOURCE!B:B,MATCH(A1422,SOURCE!B:B,0)+1)),
  "")</f>
        <v>1387</v>
      </c>
      <c r="D1422" s="5" t="str">
        <f>IF(A1422&lt;&gt;INT(A1422),B1422,
IF(A1422&lt;0,VLOOKUP(A1422,lookups!A$1:B$25,2,0),
IF(ISNA(B1422),"",
IF(OR(ISBLANK(A1422),ISNA(B1422),B1422=0),
"",
"#define "&amp;
VLOOKUP(A1422,SOURCE!B:S,15,0)&amp;IF(lookups!$N$2-LEN(VLOOKUP(A1422,SOURCE!B:S,15,0))&gt;=0,REPT(" ",lookups!$N$2-LEN(VLOOKUP(A1422,SOURCE!B:S,15,0))),"")&amp;
TEXT(A1422,"???0")&amp;IF(VLOOKUP(A1422,SOURCE!B:S,16,0)="","","   "&amp;VLOOKUP(A1422,SOURCE!B:S,16,0)
))))
)</f>
        <v>#define MNU_TAMCMP                  1386</v>
      </c>
    </row>
    <row r="1423" spans="1:4">
      <c r="A1423">
        <f t="shared" si="25"/>
        <v>1387</v>
      </c>
      <c r="B1423" t="str">
        <f>VLOOKUP(A1423,SOURCE!B:S,15,0)</f>
        <v>MNU_TAMSTORCL</v>
      </c>
      <c r="C1423">
        <f>IF(
ISNUMBER(INDEX(SOURCE!B:B,MATCH(A1423,SOURCE!B:B,0)+1)),
  VALUE(INDEX(SOURCE!B:B,MATCH(A1423,SOURCE!B:B,0)+1)),
  "")</f>
        <v>1388</v>
      </c>
      <c r="D1423" s="5" t="str">
        <f>IF(A1423&lt;&gt;INT(A1423),B1423,
IF(A1423&lt;0,VLOOKUP(A1423,lookups!A$1:B$25,2,0),
IF(ISNA(B1423),"",
IF(OR(ISBLANK(A1423),ISNA(B1423),B1423=0),
"",
"#define "&amp;
VLOOKUP(A1423,SOURCE!B:S,15,0)&amp;IF(lookups!$N$2-LEN(VLOOKUP(A1423,SOURCE!B:S,15,0))&gt;=0,REPT(" ",lookups!$N$2-LEN(VLOOKUP(A1423,SOURCE!B:S,15,0))),"")&amp;
TEXT(A1423,"???0")&amp;IF(VLOOKUP(A1423,SOURCE!B:S,16,0)="","","   "&amp;VLOOKUP(A1423,SOURCE!B:S,16,0)
))))
)</f>
        <v>#define MNU_TAMSTORCL               1387</v>
      </c>
    </row>
    <row r="1424" spans="1:4">
      <c r="A1424">
        <f t="shared" si="25"/>
        <v>1388</v>
      </c>
      <c r="B1424" t="str">
        <f>VLOOKUP(A1424,SOURCE!B:S,15,0)</f>
        <v>ITM_1388</v>
      </c>
      <c r="C1424">
        <f>IF(
ISNUMBER(INDEX(SOURCE!B:B,MATCH(A1424,SOURCE!B:B,0)+1)),
  VALUE(INDEX(SOURCE!B:B,MATCH(A1424,SOURCE!B:B,0)+1)),
  "")</f>
        <v>1389</v>
      </c>
      <c r="D1424" s="5" t="str">
        <f>IF(A1424&lt;&gt;INT(A1424),B1424,
IF(A1424&lt;0,VLOOKUP(A1424,lookups!A$1:B$25,2,0),
IF(ISNA(B1424),"",
IF(OR(ISBLANK(A1424),ISNA(B1424),B1424=0),
"",
"#define "&amp;
VLOOKUP(A1424,SOURCE!B:S,15,0)&amp;IF(lookups!$N$2-LEN(VLOOKUP(A1424,SOURCE!B:S,15,0))&gt;=0,REPT(" ",lookups!$N$2-LEN(VLOOKUP(A1424,SOURCE!B:S,15,0))),"")&amp;
TEXT(A1424,"???0")&amp;IF(VLOOKUP(A1424,SOURCE!B:S,16,0)="","","   "&amp;VLOOKUP(A1424,SOURCE!B:S,16,0)
))))
)</f>
        <v>#define ITM_1388                    1388</v>
      </c>
    </row>
    <row r="1425" spans="1:4">
      <c r="A1425">
        <f t="shared" si="25"/>
        <v>1389</v>
      </c>
      <c r="B1425" t="str">
        <f>VLOOKUP(A1425,SOURCE!B:S,15,0)</f>
        <v>MNU_VAR</v>
      </c>
      <c r="C1425">
        <f>IF(
ISNUMBER(INDEX(SOURCE!B:B,MATCH(A1425,SOURCE!B:B,0)+1)),
  VALUE(INDEX(SOURCE!B:B,MATCH(A1425,SOURCE!B:B,0)+1)),
  "")</f>
        <v>1390</v>
      </c>
      <c r="D1425" s="5" t="str">
        <f>IF(A1425&lt;&gt;INT(A1425),B1425,
IF(A1425&lt;0,VLOOKUP(A1425,lookups!A$1:B$25,2,0),
IF(ISNA(B1425),"",
IF(OR(ISBLANK(A1425),ISNA(B1425),B1425=0),
"",
"#define "&amp;
VLOOKUP(A1425,SOURCE!B:S,15,0)&amp;IF(lookups!$N$2-LEN(VLOOKUP(A1425,SOURCE!B:S,15,0))&gt;=0,REPT(" ",lookups!$N$2-LEN(VLOOKUP(A1425,SOURCE!B:S,15,0))),"")&amp;
TEXT(A1425,"???0")&amp;IF(VLOOKUP(A1425,SOURCE!B:S,16,0)="","","   "&amp;VLOOKUP(A1425,SOURCE!B:S,16,0)
))))
)</f>
        <v>#define MNU_VAR                     1389</v>
      </c>
    </row>
    <row r="1426" spans="1:4">
      <c r="A1426">
        <f t="shared" si="25"/>
        <v>1390</v>
      </c>
      <c r="B1426" t="str">
        <f>VLOOKUP(A1426,SOURCE!B:S,15,0)</f>
        <v>MNU_TAMFLAG</v>
      </c>
      <c r="C1426">
        <f>IF(
ISNUMBER(INDEX(SOURCE!B:B,MATCH(A1426,SOURCE!B:B,0)+1)),
  VALUE(INDEX(SOURCE!B:B,MATCH(A1426,SOURCE!B:B,0)+1)),
  "")</f>
        <v>1391</v>
      </c>
      <c r="D1426" s="5" t="str">
        <f>IF(A1426&lt;&gt;INT(A1426),B1426,
IF(A1426&lt;0,VLOOKUP(A1426,lookups!A$1:B$25,2,0),
IF(ISNA(B1426),"",
IF(OR(ISBLANK(A1426),ISNA(B1426),B1426=0),
"",
"#define "&amp;
VLOOKUP(A1426,SOURCE!B:S,15,0)&amp;IF(lookups!$N$2-LEN(VLOOKUP(A1426,SOURCE!B:S,15,0))&gt;=0,REPT(" ",lookups!$N$2-LEN(VLOOKUP(A1426,SOURCE!B:S,15,0))),"")&amp;
TEXT(A1426,"???0")&amp;IF(VLOOKUP(A1426,SOURCE!B:S,16,0)="","","   "&amp;VLOOKUP(A1426,SOURCE!B:S,16,0)
))))
)</f>
        <v>#define MNU_TAMFLAG                 1390</v>
      </c>
    </row>
    <row r="1427" spans="1:4">
      <c r="A1427">
        <f t="shared" si="25"/>
        <v>1391</v>
      </c>
      <c r="B1427" t="str">
        <f>VLOOKUP(A1427,SOURCE!B:S,15,0)</f>
        <v>MNU_TAMSHUFFLE</v>
      </c>
      <c r="C1427">
        <f>IF(
ISNUMBER(INDEX(SOURCE!B:B,MATCH(A1427,SOURCE!B:B,0)+1)),
  VALUE(INDEX(SOURCE!B:B,MATCH(A1427,SOURCE!B:B,0)+1)),
  "")</f>
        <v>1392</v>
      </c>
      <c r="D1427" s="5" t="str">
        <f>IF(A1427&lt;&gt;INT(A1427),B1427,
IF(A1427&lt;0,VLOOKUP(A1427,lookups!A$1:B$25,2,0),
IF(ISNA(B1427),"",
IF(OR(ISBLANK(A1427),ISNA(B1427),B1427=0),
"",
"#define "&amp;
VLOOKUP(A1427,SOURCE!B:S,15,0)&amp;IF(lookups!$N$2-LEN(VLOOKUP(A1427,SOURCE!B:S,15,0))&gt;=0,REPT(" ",lookups!$N$2-LEN(VLOOKUP(A1427,SOURCE!B:S,15,0))),"")&amp;
TEXT(A1427,"???0")&amp;IF(VLOOKUP(A1427,SOURCE!B:S,16,0)="","","   "&amp;VLOOKUP(A1427,SOURCE!B:S,16,0)
))))
)</f>
        <v>#define MNU_TAMSHUFFLE              1391</v>
      </c>
    </row>
    <row r="1428" spans="1:4">
      <c r="A1428">
        <f t="shared" si="25"/>
        <v>1392</v>
      </c>
      <c r="B1428" t="str">
        <f>VLOOKUP(A1428,SOURCE!B:S,15,0)</f>
        <v>MNU_PROG</v>
      </c>
      <c r="C1428">
        <f>IF(
ISNUMBER(INDEX(SOURCE!B:B,MATCH(A1428,SOURCE!B:B,0)+1)),
  VALUE(INDEX(SOURCE!B:B,MATCH(A1428,SOURCE!B:B,0)+1)),
  "")</f>
        <v>1393</v>
      </c>
      <c r="D1428" s="5" t="str">
        <f>IF(A1428&lt;&gt;INT(A1428),B1428,
IF(A1428&lt;0,VLOOKUP(A1428,lookups!A$1:B$25,2,0),
IF(ISNA(B1428),"",
IF(OR(ISBLANK(A1428),ISNA(B1428),B1428=0),
"",
"#define "&amp;
VLOOKUP(A1428,SOURCE!B:S,15,0)&amp;IF(lookups!$N$2-LEN(VLOOKUP(A1428,SOURCE!B:S,15,0))&gt;=0,REPT(" ",lookups!$N$2-LEN(VLOOKUP(A1428,SOURCE!B:S,15,0))),"")&amp;
TEXT(A1428,"???0")&amp;IF(VLOOKUP(A1428,SOURCE!B:S,16,0)="","","   "&amp;VLOOKUP(A1428,SOURCE!B:S,16,0)
))))
)</f>
        <v>#define MNU_PROG                    1392</v>
      </c>
    </row>
    <row r="1429" spans="1:4">
      <c r="A1429">
        <f t="shared" si="25"/>
        <v>1393</v>
      </c>
      <c r="B1429" t="str">
        <f>VLOOKUP(A1429,SOURCE!B:S,15,0)</f>
        <v>MNU_TAMLABEL</v>
      </c>
      <c r="C1429">
        <f>IF(
ISNUMBER(INDEX(SOURCE!B:B,MATCH(A1429,SOURCE!B:B,0)+1)),
  VALUE(INDEX(SOURCE!B:B,MATCH(A1429,SOURCE!B:B,0)+1)),
  "")</f>
        <v>1394</v>
      </c>
      <c r="D1429" s="5" t="str">
        <f>IF(A1429&lt;&gt;INT(A1429),B1429,
IF(A1429&lt;0,VLOOKUP(A1429,lookups!A$1:B$25,2,0),
IF(ISNA(B1429),"",
IF(OR(ISBLANK(A1429),ISNA(B1429),B1429=0),
"",
"#define "&amp;
VLOOKUP(A1429,SOURCE!B:S,15,0)&amp;IF(lookups!$N$2-LEN(VLOOKUP(A1429,SOURCE!B:S,15,0))&gt;=0,REPT(" ",lookups!$N$2-LEN(VLOOKUP(A1429,SOURCE!B:S,15,0))),"")&amp;
TEXT(A1429,"???0")&amp;IF(VLOOKUP(A1429,SOURCE!B:S,16,0)="","","   "&amp;VLOOKUP(A1429,SOURCE!B:S,16,0)
))))
)</f>
        <v>#define MNU_TAMLABEL                1393</v>
      </c>
    </row>
    <row r="1430" spans="1:4">
      <c r="A1430">
        <f t="shared" si="25"/>
        <v>1394</v>
      </c>
      <c r="B1430" t="str">
        <f>VLOOKUP(A1430,SOURCE!B:S,15,0)</f>
        <v>MNU_DYNAMIC</v>
      </c>
      <c r="C1430">
        <f>IF(
ISNUMBER(INDEX(SOURCE!B:B,MATCH(A1430,SOURCE!B:B,0)+1)),
  VALUE(INDEX(SOURCE!B:B,MATCH(A1430,SOURCE!B:B,0)+1)),
  "")</f>
        <v>1395</v>
      </c>
      <c r="D1430" s="5" t="str">
        <f>IF(A1430&lt;&gt;INT(A1430),B1430,
IF(A1430&lt;0,VLOOKUP(A1430,lookups!A$1:B$25,2,0),
IF(ISNA(B1430),"",
IF(OR(ISBLANK(A1430),ISNA(B1430),B1430=0),
"",
"#define "&amp;
VLOOKUP(A1430,SOURCE!B:S,15,0)&amp;IF(lookups!$N$2-LEN(VLOOKUP(A1430,SOURCE!B:S,15,0))&gt;=0,REPT(" ",lookups!$N$2-LEN(VLOOKUP(A1430,SOURCE!B:S,15,0))),"")&amp;
TEXT(A1430,"???0")&amp;IF(VLOOKUP(A1430,SOURCE!B:S,16,0)="","","   "&amp;VLOOKUP(A1430,SOURCE!B:S,16,0)
))))
)</f>
        <v>#define MNU_DYNAMIC                 1394</v>
      </c>
    </row>
    <row r="1431" spans="1:4">
      <c r="A1431">
        <f t="shared" si="25"/>
        <v>1395</v>
      </c>
      <c r="B1431" t="str">
        <f>VLOOKUP(A1431,SOURCE!B:S,15,0)</f>
        <v>MNU_PLOT_STAT</v>
      </c>
      <c r="C1431">
        <f>IF(
ISNUMBER(INDEX(SOURCE!B:B,MATCH(A1431,SOURCE!B:B,0)+1)),
  VALUE(INDEX(SOURCE!B:B,MATCH(A1431,SOURCE!B:B,0)+1)),
  "")</f>
        <v>1396</v>
      </c>
      <c r="D1431" s="5" t="str">
        <f>IF(A1431&lt;&gt;INT(A1431),B1431,
IF(A1431&lt;0,VLOOKUP(A1431,lookups!A$1:B$25,2,0),
IF(ISNA(B1431),"",
IF(OR(ISBLANK(A1431),ISNA(B1431),B1431=0),
"",
"#define "&amp;
VLOOKUP(A1431,SOURCE!B:S,15,0)&amp;IF(lookups!$N$2-LEN(VLOOKUP(A1431,SOURCE!B:S,15,0))&gt;=0,REPT(" ",lookups!$N$2-LEN(VLOOKUP(A1431,SOURCE!B:S,15,0))),"")&amp;
TEXT(A1431,"???0")&amp;IF(VLOOKUP(A1431,SOURCE!B:S,16,0)="","","   "&amp;VLOOKUP(A1431,SOURCE!B:S,16,0)
))))
)</f>
        <v>#define MNU_PLOT_STAT               1395</v>
      </c>
    </row>
    <row r="1432" spans="1:4">
      <c r="A1432">
        <f t="shared" si="25"/>
        <v>1396</v>
      </c>
      <c r="B1432" t="str">
        <f>VLOOKUP(A1432,SOURCE!B:S,15,0)</f>
        <v>MNU_PLOT_LR</v>
      </c>
      <c r="C1432">
        <f>IF(
ISNUMBER(INDEX(SOURCE!B:B,MATCH(A1432,SOURCE!B:B,0)+1)),
  VALUE(INDEX(SOURCE!B:B,MATCH(A1432,SOURCE!B:B,0)+1)),
  "")</f>
        <v>1397</v>
      </c>
      <c r="D1432" s="5" t="str">
        <f>IF(A1432&lt;&gt;INT(A1432),B1432,
IF(A1432&lt;0,VLOOKUP(A1432,lookups!A$1:B$25,2,0),
IF(ISNA(B1432),"",
IF(OR(ISBLANK(A1432),ISNA(B1432),B1432=0),
"",
"#define "&amp;
VLOOKUP(A1432,SOURCE!B:S,15,0)&amp;IF(lookups!$N$2-LEN(VLOOKUP(A1432,SOURCE!B:S,15,0))&gt;=0,REPT(" ",lookups!$N$2-LEN(VLOOKUP(A1432,SOURCE!B:S,15,0))),"")&amp;
TEXT(A1432,"???0")&amp;IF(VLOOKUP(A1432,SOURCE!B:S,16,0)="","","   "&amp;VLOOKUP(A1432,SOURCE!B:S,16,0)
))))
)</f>
        <v>#define MNU_PLOT_LR                 1396</v>
      </c>
    </row>
    <row r="1433" spans="1:4">
      <c r="A1433">
        <f t="shared" si="25"/>
        <v>1397</v>
      </c>
      <c r="B1433" t="str">
        <f>VLOOKUP(A1433,SOURCE!B:S,15,0)</f>
        <v>MNU_ELLIPT</v>
      </c>
      <c r="C1433">
        <f>IF(
ISNUMBER(INDEX(SOURCE!B:B,MATCH(A1433,SOURCE!B:B,0)+1)),
  VALUE(INDEX(SOURCE!B:B,MATCH(A1433,SOURCE!B:B,0)+1)),
  "")</f>
        <v>1398</v>
      </c>
      <c r="D1433" s="5" t="str">
        <f>IF(A1433&lt;&gt;INT(A1433),B1433,
IF(A1433&lt;0,VLOOKUP(A1433,lookups!A$1:B$25,2,0),
IF(ISNA(B1433),"",
IF(OR(ISBLANK(A1433),ISNA(B1433),B1433=0),
"",
"#define "&amp;
VLOOKUP(A1433,SOURCE!B:S,15,0)&amp;IF(lookups!$N$2-LEN(VLOOKUP(A1433,SOURCE!B:S,15,0))&gt;=0,REPT(" ",lookups!$N$2-LEN(VLOOKUP(A1433,SOURCE!B:S,15,0))),"")&amp;
TEXT(A1433,"???0")&amp;IF(VLOOKUP(A1433,SOURCE!B:S,16,0)="","","   "&amp;VLOOKUP(A1433,SOURCE!B:S,16,0)
))))
)</f>
        <v>#define MNU_ELLIPT                  1397</v>
      </c>
    </row>
    <row r="1434" spans="1:4">
      <c r="A1434">
        <f t="shared" si="25"/>
        <v>1398</v>
      </c>
      <c r="B1434" t="str">
        <f>VLOOKUP(A1434,SOURCE!B:S,15,0)</f>
        <v>MNU_MVAR</v>
      </c>
      <c r="C1434">
        <f>IF(
ISNUMBER(INDEX(SOURCE!B:B,MATCH(A1434,SOURCE!B:B,0)+1)),
  VALUE(INDEX(SOURCE!B:B,MATCH(A1434,SOURCE!B:B,0)+1)),
  "")</f>
        <v>1399</v>
      </c>
      <c r="D1434" s="5" t="str">
        <f>IF(A1434&lt;&gt;INT(A1434),B1434,
IF(A1434&lt;0,VLOOKUP(A1434,lookups!A$1:B$25,2,0),
IF(ISNA(B1434),"",
IF(OR(ISBLANK(A1434),ISNA(B1434),B1434=0),
"",
"#define "&amp;
VLOOKUP(A1434,SOURCE!B:S,15,0)&amp;IF(lookups!$N$2-LEN(VLOOKUP(A1434,SOURCE!B:S,15,0))&gt;=0,REPT(" ",lookups!$N$2-LEN(VLOOKUP(A1434,SOURCE!B:S,15,0))),"")&amp;
TEXT(A1434,"???0")&amp;IF(VLOOKUP(A1434,SOURCE!B:S,16,0)="","","   "&amp;VLOOKUP(A1434,SOURCE!B:S,16,0)
))))
)</f>
        <v>#define MNU_MVAR                    1398</v>
      </c>
    </row>
    <row r="1435" spans="1:4">
      <c r="A1435">
        <f t="shared" si="25"/>
        <v>1399</v>
      </c>
      <c r="B1435" t="str">
        <f>VLOOKUP(A1435,SOURCE!B:S,15,0)</f>
        <v>MNU_EQ_EDIT</v>
      </c>
      <c r="C1435">
        <f>IF(
ISNUMBER(INDEX(SOURCE!B:B,MATCH(A1435,SOURCE!B:B,0)+1)),
  VALUE(INDEX(SOURCE!B:B,MATCH(A1435,SOURCE!B:B,0)+1)),
  "")</f>
        <v>1400</v>
      </c>
      <c r="D1435" s="5" t="str">
        <f>IF(A1435&lt;&gt;INT(A1435),B1435,
IF(A1435&lt;0,VLOOKUP(A1435,lookups!A$1:B$25,2,0),
IF(ISNA(B1435),"",
IF(OR(ISBLANK(A1435),ISNA(B1435),B1435=0),
"",
"#define "&amp;
VLOOKUP(A1435,SOURCE!B:S,15,0)&amp;IF(lookups!$N$2-LEN(VLOOKUP(A1435,SOURCE!B:S,15,0))&gt;=0,REPT(" ",lookups!$N$2-LEN(VLOOKUP(A1435,SOURCE!B:S,15,0))),"")&amp;
TEXT(A1435,"???0")&amp;IF(VLOOKUP(A1435,SOURCE!B:S,16,0)="","","   "&amp;VLOOKUP(A1435,SOURCE!B:S,16,0)
))))
)</f>
        <v>#define MNU_EQ_EDIT                 1399</v>
      </c>
    </row>
    <row r="1436" spans="1:4">
      <c r="A1436">
        <f t="shared" si="25"/>
        <v>1400</v>
      </c>
      <c r="B1436" t="str">
        <f>VLOOKUP(A1436,SOURCE!B:S,15,0)</f>
        <v>MNU_TIMERF</v>
      </c>
      <c r="C1436">
        <f>IF(
ISNUMBER(INDEX(SOURCE!B:B,MATCH(A1436,SOURCE!B:B,0)+1)),
  VALUE(INDEX(SOURCE!B:B,MATCH(A1436,SOURCE!B:B,0)+1)),
  "")</f>
        <v>1401</v>
      </c>
      <c r="D1436" s="5" t="str">
        <f>IF(A1436&lt;&gt;INT(A1436),B1436,
IF(A1436&lt;0,VLOOKUP(A1436,lookups!A$1:B$25,2,0),
IF(ISNA(B1436),"",
IF(OR(ISBLANK(A1436),ISNA(B1436),B1436=0),
"",
"#define "&amp;
VLOOKUP(A1436,SOURCE!B:S,15,0)&amp;IF(lookups!$N$2-LEN(VLOOKUP(A1436,SOURCE!B:S,15,0))&gt;=0,REPT(" ",lookups!$N$2-LEN(VLOOKUP(A1436,SOURCE!B:S,15,0))),"")&amp;
TEXT(A1436,"???0")&amp;IF(VLOOKUP(A1436,SOURCE!B:S,16,0)="","","   "&amp;VLOOKUP(A1436,SOURCE!B:S,16,0)
))))
)</f>
        <v>#define MNU_TIMERF                  1400</v>
      </c>
    </row>
    <row r="1437" spans="1:4">
      <c r="A1437">
        <f t="shared" si="25"/>
        <v>1401</v>
      </c>
      <c r="B1437" t="str">
        <f>VLOOKUP(A1437,SOURCE!B:S,15,0)</f>
        <v>MNU_HIST</v>
      </c>
      <c r="C1437">
        <f>IF(
ISNUMBER(INDEX(SOURCE!B:B,MATCH(A1437,SOURCE!B:B,0)+1)),
  VALUE(INDEX(SOURCE!B:B,MATCH(A1437,SOURCE!B:B,0)+1)),
  "")</f>
        <v>1402</v>
      </c>
      <c r="D1437" s="5" t="str">
        <f>IF(A1437&lt;&gt;INT(A1437),B1437,
IF(A1437&lt;0,VLOOKUP(A1437,lookups!A$1:B$25,2,0),
IF(ISNA(B1437),"",
IF(OR(ISBLANK(A1437),ISNA(B1437),B1437=0),
"",
"#define "&amp;
VLOOKUP(A1437,SOURCE!B:S,15,0)&amp;IF(lookups!$N$2-LEN(VLOOKUP(A1437,SOURCE!B:S,15,0))&gt;=0,REPT(" ",lookups!$N$2-LEN(VLOOKUP(A1437,SOURCE!B:S,15,0))),"")&amp;
TEXT(A1437,"???0")&amp;IF(VLOOKUP(A1437,SOURCE!B:S,16,0)="","","   "&amp;VLOOKUP(A1437,SOURCE!B:S,16,0)
))))
)</f>
        <v>#define MNU_HIST                    1401</v>
      </c>
    </row>
    <row r="1438" spans="1:4">
      <c r="A1438">
        <f t="shared" si="25"/>
        <v>1402</v>
      </c>
      <c r="B1438" t="str">
        <f>VLOOKUP(A1438,SOURCE!B:S,15,0)</f>
        <v>MNU_HPLOT</v>
      </c>
      <c r="C1438">
        <f>IF(
ISNUMBER(INDEX(SOURCE!B:B,MATCH(A1438,SOURCE!B:B,0)+1)),
  VALUE(INDEX(SOURCE!B:B,MATCH(A1438,SOURCE!B:B,0)+1)),
  "")</f>
        <v>1403</v>
      </c>
      <c r="D1438" s="5" t="str">
        <f>IF(A1438&lt;&gt;INT(A1438),B1438,
IF(A1438&lt;0,VLOOKUP(A1438,lookups!A$1:B$25,2,0),
IF(ISNA(B1438),"",
IF(OR(ISBLANK(A1438),ISNA(B1438),B1438=0),
"",
"#define "&amp;
VLOOKUP(A1438,SOURCE!B:S,15,0)&amp;IF(lookups!$N$2-LEN(VLOOKUP(A1438,SOURCE!B:S,15,0))&gt;=0,REPT(" ",lookups!$N$2-LEN(VLOOKUP(A1438,SOURCE!B:S,15,0))),"")&amp;
TEXT(A1438,"???0")&amp;IF(VLOOKUP(A1438,SOURCE!B:S,16,0)="","","   "&amp;VLOOKUP(A1438,SOURCE!B:S,16,0)
))))
)</f>
        <v>#define MNU_HPLOT                   1402</v>
      </c>
    </row>
    <row r="1439" spans="1:4">
      <c r="A1439">
        <f t="shared" si="25"/>
        <v>1403</v>
      </c>
      <c r="B1439" t="str">
        <f>VLOOKUP(A1439,SOURCE!B:S,15,0)</f>
        <v>ITM_1403</v>
      </c>
      <c r="C1439">
        <f>IF(
ISNUMBER(INDEX(SOURCE!B:B,MATCH(A1439,SOURCE!B:B,0)+1)),
  VALUE(INDEX(SOURCE!B:B,MATCH(A1439,SOURCE!B:B,0)+1)),
  "")</f>
        <v>1403.01</v>
      </c>
      <c r="D1439" s="5" t="str">
        <f>IF(A1439&lt;&gt;INT(A1439),B1439,
IF(A1439&lt;0,VLOOKUP(A1439,lookups!A$1:B$25,2,0),
IF(ISNA(B1439),"",
IF(OR(ISBLANK(A1439),ISNA(B1439),B1439=0),
"",
"#define "&amp;
VLOOKUP(A1439,SOURCE!B:S,15,0)&amp;IF(lookups!$N$2-LEN(VLOOKUP(A1439,SOURCE!B:S,15,0))&gt;=0,REPT(" ",lookups!$N$2-LEN(VLOOKUP(A1439,SOURCE!B:S,15,0))),"")&amp;
TEXT(A1439,"???0")&amp;IF(VLOOKUP(A1439,SOURCE!B:S,16,0)="","","   "&amp;VLOOKUP(A1439,SOURCE!B:S,16,0)
))))
)</f>
        <v>#define ITM_1403                    1403</v>
      </c>
    </row>
    <row r="1440" spans="1:4">
      <c r="A1440">
        <f t="shared" si="25"/>
        <v>1403.01</v>
      </c>
      <c r="B1440" t="str">
        <f>VLOOKUP(A1440,SOURCE!B:S,15,0)</f>
        <v/>
      </c>
      <c r="C1440">
        <f>IF(
ISNUMBER(INDEX(SOURCE!B:B,MATCH(A1440,SOURCE!B:B,0)+1)),
  VALUE(INDEX(SOURCE!B:B,MATCH(A1440,SOURCE!B:B,0)+1)),
  "")</f>
        <v>1403.02</v>
      </c>
      <c r="D1440" s="5" t="str">
        <f>IF(A1440&lt;&gt;INT(A1440),B1440,
IF(A1440&lt;0,VLOOKUP(A1440,lookups!A$1:B$25,2,0),
IF(ISNA(B1440),"",
IF(OR(ISBLANK(A1440),ISNA(B1440),B1440=0),
"",
"#define "&amp;
VLOOKUP(A1440,SOURCE!B:S,15,0)&amp;IF(lookups!$N$2-LEN(VLOOKUP(A1440,SOURCE!B:S,15,0))&gt;=0,REPT(" ",lookups!$N$2-LEN(VLOOKUP(A1440,SOURCE!B:S,15,0))),"")&amp;
TEXT(A1440,"???0")&amp;IF(VLOOKUP(A1440,SOURCE!B:S,16,0)="","","   "&amp;VLOOKUP(A1440,SOURCE!B:S,16,0)
))))
)</f>
        <v/>
      </c>
    </row>
    <row r="1441" spans="1:4">
      <c r="A1441">
        <f t="shared" si="25"/>
        <v>1403.02</v>
      </c>
      <c r="B1441" t="str">
        <f>VLOOKUP(A1441,SOURCE!B:S,15,0)</f>
        <v/>
      </c>
      <c r="C1441">
        <f>IF(
ISNUMBER(INDEX(SOURCE!B:B,MATCH(A1441,SOURCE!B:B,0)+1)),
  VALUE(INDEX(SOURCE!B:B,MATCH(A1441,SOURCE!B:B,0)+1)),
  "")</f>
        <v>1404</v>
      </c>
      <c r="D1441" s="5" t="str">
        <f>IF(A1441&lt;&gt;INT(A1441),B1441,
IF(A1441&lt;0,VLOOKUP(A1441,lookups!A$1:B$25,2,0),
IF(ISNA(B1441),"",
IF(OR(ISBLANK(A1441),ISNA(B1441),B1441=0),
"",
"#define "&amp;
VLOOKUP(A1441,SOURCE!B:S,15,0)&amp;IF(lookups!$N$2-LEN(VLOOKUP(A1441,SOURCE!B:S,15,0))&gt;=0,REPT(" ",lookups!$N$2-LEN(VLOOKUP(A1441,SOURCE!B:S,15,0))),"")&amp;
TEXT(A1441,"???0")&amp;IF(VLOOKUP(A1441,SOURCE!B:S,16,0)="","","   "&amp;VLOOKUP(A1441,SOURCE!B:S,16,0)
))))
)</f>
        <v/>
      </c>
    </row>
    <row r="1442" spans="1:4">
      <c r="A1442">
        <f t="shared" si="25"/>
        <v>1404</v>
      </c>
      <c r="B1442" t="str">
        <f>VLOOKUP(A1442,SOURCE!B:S,15,0)</f>
        <v>ITM_1COMPL</v>
      </c>
      <c r="C1442">
        <f>IF(
ISNUMBER(INDEX(SOURCE!B:B,MATCH(A1442,SOURCE!B:B,0)+1)),
  VALUE(INDEX(SOURCE!B:B,MATCH(A1442,SOURCE!B:B,0)+1)),
  "")</f>
        <v>1405</v>
      </c>
      <c r="D1442" s="5" t="str">
        <f>IF(A1442&lt;&gt;INT(A1442),B1442,
IF(A1442&lt;0,VLOOKUP(A1442,lookups!A$1:B$25,2,0),
IF(ISNA(B1442),"",
IF(OR(ISBLANK(A1442),ISNA(B1442),B1442=0),
"",
"#define "&amp;
VLOOKUP(A1442,SOURCE!B:S,15,0)&amp;IF(lookups!$N$2-LEN(VLOOKUP(A1442,SOURCE!B:S,15,0))&gt;=0,REPT(" ",lookups!$N$2-LEN(VLOOKUP(A1442,SOURCE!B:S,15,0))),"")&amp;
TEXT(A1442,"???0")&amp;IF(VLOOKUP(A1442,SOURCE!B:S,16,0)="","","   "&amp;VLOOKUP(A1442,SOURCE!B:S,16,0)
))))
)</f>
        <v>#define ITM_1COMPL                  1404</v>
      </c>
    </row>
    <row r="1443" spans="1:4">
      <c r="A1443">
        <f t="shared" si="25"/>
        <v>1405</v>
      </c>
      <c r="B1443" t="str">
        <f>VLOOKUP(A1443,SOURCE!B:S,15,0)</f>
        <v>ITM_SNAP</v>
      </c>
      <c r="C1443">
        <f>IF(
ISNUMBER(INDEX(SOURCE!B:B,MATCH(A1443,SOURCE!B:B,0)+1)),
  VALUE(INDEX(SOURCE!B:B,MATCH(A1443,SOURCE!B:B,0)+1)),
  "")</f>
        <v>1406</v>
      </c>
      <c r="D1443" s="5" t="str">
        <f>IF(A1443&lt;&gt;INT(A1443),B1443,
IF(A1443&lt;0,VLOOKUP(A1443,lookups!A$1:B$25,2,0),
IF(ISNA(B1443),"",
IF(OR(ISBLANK(A1443),ISNA(B1443),B1443=0),
"",
"#define "&amp;
VLOOKUP(A1443,SOURCE!B:S,15,0)&amp;IF(lookups!$N$2-LEN(VLOOKUP(A1443,SOURCE!B:S,15,0))&gt;=0,REPT(" ",lookups!$N$2-LEN(VLOOKUP(A1443,SOURCE!B:S,15,0))),"")&amp;
TEXT(A1443,"???0")&amp;IF(VLOOKUP(A1443,SOURCE!B:S,16,0)="","","   "&amp;VLOOKUP(A1443,SOURCE!B:S,16,0)
))))
)</f>
        <v>#define ITM_SNAP                    1405</v>
      </c>
    </row>
    <row r="1444" spans="1:4">
      <c r="A1444">
        <f t="shared" si="25"/>
        <v>1406</v>
      </c>
      <c r="B1444" t="str">
        <f>VLOOKUP(A1444,SOURCE!B:S,15,0)</f>
        <v>ITM_2COMPL</v>
      </c>
      <c r="C1444">
        <f>IF(
ISNUMBER(INDEX(SOURCE!B:B,MATCH(A1444,SOURCE!B:B,0)+1)),
  VALUE(INDEX(SOURCE!B:B,MATCH(A1444,SOURCE!B:B,0)+1)),
  "")</f>
        <v>1407</v>
      </c>
      <c r="D1444" s="5" t="str">
        <f>IF(A1444&lt;&gt;INT(A1444),B1444,
IF(A1444&lt;0,VLOOKUP(A1444,lookups!A$1:B$25,2,0),
IF(ISNA(B1444),"",
IF(OR(ISBLANK(A1444),ISNA(B1444),B1444=0),
"",
"#define "&amp;
VLOOKUP(A1444,SOURCE!B:S,15,0)&amp;IF(lookups!$N$2-LEN(VLOOKUP(A1444,SOURCE!B:S,15,0))&gt;=0,REPT(" ",lookups!$N$2-LEN(VLOOKUP(A1444,SOURCE!B:S,15,0))),"")&amp;
TEXT(A1444,"???0")&amp;IF(VLOOKUP(A1444,SOURCE!B:S,16,0)="","","   "&amp;VLOOKUP(A1444,SOURCE!B:S,16,0)
))))
)</f>
        <v>#define ITM_2COMPL                  1406</v>
      </c>
    </row>
    <row r="1445" spans="1:4">
      <c r="A1445">
        <f t="shared" si="25"/>
        <v>1407</v>
      </c>
      <c r="B1445" t="str">
        <f>VLOOKUP(A1445,SOURCE!B:S,15,0)</f>
        <v>ITM_ABS</v>
      </c>
      <c r="C1445">
        <f>IF(
ISNUMBER(INDEX(SOURCE!B:B,MATCH(A1445,SOURCE!B:B,0)+1)),
  VALUE(INDEX(SOURCE!B:B,MATCH(A1445,SOURCE!B:B,0)+1)),
  "")</f>
        <v>1408</v>
      </c>
      <c r="D1445" s="5" t="str">
        <f>IF(A1445&lt;&gt;INT(A1445),B1445,
IF(A1445&lt;0,VLOOKUP(A1445,lookups!A$1:B$25,2,0),
IF(ISNA(B1445),"",
IF(OR(ISBLANK(A1445),ISNA(B1445),B1445=0),
"",
"#define "&amp;
VLOOKUP(A1445,SOURCE!B:S,15,0)&amp;IF(lookups!$N$2-LEN(VLOOKUP(A1445,SOURCE!B:S,15,0))&gt;=0,REPT(" ",lookups!$N$2-LEN(VLOOKUP(A1445,SOURCE!B:S,15,0))),"")&amp;
TEXT(A1445,"???0")&amp;IF(VLOOKUP(A1445,SOURCE!B:S,16,0)="","","   "&amp;VLOOKUP(A1445,SOURCE!B:S,16,0)
))))
)</f>
        <v>#define ITM_ABS                     1407</v>
      </c>
    </row>
    <row r="1446" spans="1:4">
      <c r="A1446">
        <f t="shared" si="25"/>
        <v>1408</v>
      </c>
      <c r="B1446" t="str">
        <f>VLOOKUP(A1446,SOURCE!B:S,15,0)</f>
        <v>ITM_AGM</v>
      </c>
      <c r="C1446">
        <f>IF(
ISNUMBER(INDEX(SOURCE!B:B,MATCH(A1446,SOURCE!B:B,0)+1)),
  VALUE(INDEX(SOURCE!B:B,MATCH(A1446,SOURCE!B:B,0)+1)),
  "")</f>
        <v>1409</v>
      </c>
      <c r="D1446" s="5" t="str">
        <f>IF(A1446&lt;&gt;INT(A1446),B1446,
IF(A1446&lt;0,VLOOKUP(A1446,lookups!A$1:B$25,2,0),
IF(ISNA(B1446),"",
IF(OR(ISBLANK(A1446),ISNA(B1446),B1446=0),
"",
"#define "&amp;
VLOOKUP(A1446,SOURCE!B:S,15,0)&amp;IF(lookups!$N$2-LEN(VLOOKUP(A1446,SOURCE!B:S,15,0))&gt;=0,REPT(" ",lookups!$N$2-LEN(VLOOKUP(A1446,SOURCE!B:S,15,0))),"")&amp;
TEXT(A1446,"???0")&amp;IF(VLOOKUP(A1446,SOURCE!B:S,16,0)="","","   "&amp;VLOOKUP(A1446,SOURCE!B:S,16,0)
))))
)</f>
        <v>#define ITM_AGM                     1408</v>
      </c>
    </row>
    <row r="1447" spans="1:4">
      <c r="A1447">
        <f t="shared" si="25"/>
        <v>1409</v>
      </c>
      <c r="B1447" t="str">
        <f>VLOOKUP(A1447,SOURCE!B:S,15,0)</f>
        <v>ITM_AGRAPH</v>
      </c>
      <c r="C1447">
        <f>IF(
ISNUMBER(INDEX(SOURCE!B:B,MATCH(A1447,SOURCE!B:B,0)+1)),
  VALUE(INDEX(SOURCE!B:B,MATCH(A1447,SOURCE!B:B,0)+1)),
  "")</f>
        <v>1410</v>
      </c>
      <c r="D1447" s="5" t="str">
        <f>IF(A1447&lt;&gt;INT(A1447),B1447,
IF(A1447&lt;0,VLOOKUP(A1447,lookups!A$1:B$25,2,0),
IF(ISNA(B1447),"",
IF(OR(ISBLANK(A1447),ISNA(B1447),B1447=0),
"",
"#define "&amp;
VLOOKUP(A1447,SOURCE!B:S,15,0)&amp;IF(lookups!$N$2-LEN(VLOOKUP(A1447,SOURCE!B:S,15,0))&gt;=0,REPT(" ",lookups!$N$2-LEN(VLOOKUP(A1447,SOURCE!B:S,15,0))),"")&amp;
TEXT(A1447,"???0")&amp;IF(VLOOKUP(A1447,SOURCE!B:S,16,0)="","","   "&amp;VLOOKUP(A1447,SOURCE!B:S,16,0)
))))
)</f>
        <v>#define ITM_AGRAPH                  1409</v>
      </c>
    </row>
    <row r="1448" spans="1:4">
      <c r="A1448">
        <f t="shared" si="25"/>
        <v>1410</v>
      </c>
      <c r="B1448" t="str">
        <f>VLOOKUP(A1448,SOURCE!B:S,15,0)</f>
        <v>ITM_ALL</v>
      </c>
      <c r="C1448">
        <f>IF(
ISNUMBER(INDEX(SOURCE!B:B,MATCH(A1448,SOURCE!B:B,0)+1)),
  VALUE(INDEX(SOURCE!B:B,MATCH(A1448,SOURCE!B:B,0)+1)),
  "")</f>
        <v>1411</v>
      </c>
      <c r="D1448" s="5" t="str">
        <f>IF(A1448&lt;&gt;INT(A1448),B1448,
IF(A1448&lt;0,VLOOKUP(A1448,lookups!A$1:B$25,2,0),
IF(ISNA(B1448),"",
IF(OR(ISBLANK(A1448),ISNA(B1448),B1448=0),
"",
"#define "&amp;
VLOOKUP(A1448,SOURCE!B:S,15,0)&amp;IF(lookups!$N$2-LEN(VLOOKUP(A1448,SOURCE!B:S,15,0))&gt;=0,REPT(" ",lookups!$N$2-LEN(VLOOKUP(A1448,SOURCE!B:S,15,0))),"")&amp;
TEXT(A1448,"???0")&amp;IF(VLOOKUP(A1448,SOURCE!B:S,16,0)="","","   "&amp;VLOOKUP(A1448,SOURCE!B:S,16,0)
))))
)</f>
        <v>#define ITM_ALL                     1410</v>
      </c>
    </row>
    <row r="1449" spans="1:4">
      <c r="A1449">
        <f t="shared" si="25"/>
        <v>1411</v>
      </c>
      <c r="B1449" t="str">
        <f>VLOOKUP(A1449,SOURCE!B:S,15,0)</f>
        <v>ITM_ASSIGN</v>
      </c>
      <c r="C1449">
        <f>IF(
ISNUMBER(INDEX(SOURCE!B:B,MATCH(A1449,SOURCE!B:B,0)+1)),
  VALUE(INDEX(SOURCE!B:B,MATCH(A1449,SOURCE!B:B,0)+1)),
  "")</f>
        <v>1412</v>
      </c>
      <c r="D1449" s="5" t="str">
        <f>IF(A1449&lt;&gt;INT(A1449),B1449,
IF(A1449&lt;0,VLOOKUP(A1449,lookups!A$1:B$25,2,0),
IF(ISNA(B1449),"",
IF(OR(ISBLANK(A1449),ISNA(B1449),B1449=0),
"",
"#define "&amp;
VLOOKUP(A1449,SOURCE!B:S,15,0)&amp;IF(lookups!$N$2-LEN(VLOOKUP(A1449,SOURCE!B:S,15,0))&gt;=0,REPT(" ",lookups!$N$2-LEN(VLOOKUP(A1449,SOURCE!B:S,15,0))),"")&amp;
TEXT(A1449,"???0")&amp;IF(VLOOKUP(A1449,SOURCE!B:S,16,0)="","","   "&amp;VLOOKUP(A1449,SOURCE!B:S,16,0)
))))
)</f>
        <v>#define ITM_ASSIGN                  1411</v>
      </c>
    </row>
    <row r="1450" spans="1:4">
      <c r="A1450">
        <f t="shared" si="25"/>
        <v>1412</v>
      </c>
      <c r="B1450" t="str">
        <f>VLOOKUP(A1450,SOURCE!B:S,15,0)</f>
        <v>ITM_BACK</v>
      </c>
      <c r="C1450">
        <f>IF(
ISNUMBER(INDEX(SOURCE!B:B,MATCH(A1450,SOURCE!B:B,0)+1)),
  VALUE(INDEX(SOURCE!B:B,MATCH(A1450,SOURCE!B:B,0)+1)),
  "")</f>
        <v>1413</v>
      </c>
      <c r="D1450" s="5" t="str">
        <f>IF(A1450&lt;&gt;INT(A1450),B1450,
IF(A1450&lt;0,VLOOKUP(A1450,lookups!A$1:B$25,2,0),
IF(ISNA(B1450),"",
IF(OR(ISBLANK(A1450),ISNA(B1450),B1450=0),
"",
"#define "&amp;
VLOOKUP(A1450,SOURCE!B:S,15,0)&amp;IF(lookups!$N$2-LEN(VLOOKUP(A1450,SOURCE!B:S,15,0))&gt;=0,REPT(" ",lookups!$N$2-LEN(VLOOKUP(A1450,SOURCE!B:S,15,0))),"")&amp;
TEXT(A1450,"???0")&amp;IF(VLOOKUP(A1450,SOURCE!B:S,16,0)="","","   "&amp;VLOOKUP(A1450,SOURCE!B:S,16,0)
))))
)</f>
        <v>#define ITM_BACK                    1412</v>
      </c>
    </row>
    <row r="1451" spans="1:4">
      <c r="A1451">
        <f t="shared" si="25"/>
        <v>1413</v>
      </c>
      <c r="B1451" t="str">
        <f>VLOOKUP(A1451,SOURCE!B:S,15,0)</f>
        <v>ITM_BATT</v>
      </c>
      <c r="C1451">
        <f>IF(
ISNUMBER(INDEX(SOURCE!B:B,MATCH(A1451,SOURCE!B:B,0)+1)),
  VALUE(INDEX(SOURCE!B:B,MATCH(A1451,SOURCE!B:B,0)+1)),
  "")</f>
        <v>1414</v>
      </c>
      <c r="D1451" s="5" t="str">
        <f>IF(A1451&lt;&gt;INT(A1451),B1451,
IF(A1451&lt;0,VLOOKUP(A1451,lookups!A$1:B$25,2,0),
IF(ISNA(B1451),"",
IF(OR(ISBLANK(A1451),ISNA(B1451),B1451=0),
"",
"#define "&amp;
VLOOKUP(A1451,SOURCE!B:S,15,0)&amp;IF(lookups!$N$2-LEN(VLOOKUP(A1451,SOURCE!B:S,15,0))&gt;=0,REPT(" ",lookups!$N$2-LEN(VLOOKUP(A1451,SOURCE!B:S,15,0))),"")&amp;
TEXT(A1451,"???0")&amp;IF(VLOOKUP(A1451,SOURCE!B:S,16,0)="","","   "&amp;VLOOKUP(A1451,SOURCE!B:S,16,0)
))))
)</f>
        <v>#define ITM_BATT                    1413</v>
      </c>
    </row>
    <row r="1452" spans="1:4">
      <c r="A1452">
        <f t="shared" si="25"/>
        <v>1414</v>
      </c>
      <c r="B1452" t="str">
        <f>VLOOKUP(A1452,SOURCE!B:S,15,0)</f>
        <v>ITM_BEEP</v>
      </c>
      <c r="C1452">
        <f>IF(
ISNUMBER(INDEX(SOURCE!B:B,MATCH(A1452,SOURCE!B:B,0)+1)),
  VALUE(INDEX(SOURCE!B:B,MATCH(A1452,SOURCE!B:B,0)+1)),
  "")</f>
        <v>1415</v>
      </c>
      <c r="D1452" s="5" t="str">
        <f>IF(A1452&lt;&gt;INT(A1452),B1452,
IF(A1452&lt;0,VLOOKUP(A1452,lookups!A$1:B$25,2,0),
IF(ISNA(B1452),"",
IF(OR(ISBLANK(A1452),ISNA(B1452),B1452=0),
"",
"#define "&amp;
VLOOKUP(A1452,SOURCE!B:S,15,0)&amp;IF(lookups!$N$2-LEN(VLOOKUP(A1452,SOURCE!B:S,15,0))&gt;=0,REPT(" ",lookups!$N$2-LEN(VLOOKUP(A1452,SOURCE!B:S,15,0))),"")&amp;
TEXT(A1452,"???0")&amp;IF(VLOOKUP(A1452,SOURCE!B:S,16,0)="","","   "&amp;VLOOKUP(A1452,SOURCE!B:S,16,0)
))))
)</f>
        <v>#define ITM_BEEP                    1414</v>
      </c>
    </row>
    <row r="1453" spans="1:4">
      <c r="A1453">
        <f t="shared" si="25"/>
        <v>1415</v>
      </c>
      <c r="B1453" t="str">
        <f>VLOOKUP(A1453,SOURCE!B:S,15,0)</f>
        <v>ITM_BEGINP</v>
      </c>
      <c r="C1453">
        <f>IF(
ISNUMBER(INDEX(SOURCE!B:B,MATCH(A1453,SOURCE!B:B,0)+1)),
  VALUE(INDEX(SOURCE!B:B,MATCH(A1453,SOURCE!B:B,0)+1)),
  "")</f>
        <v>1416</v>
      </c>
      <c r="D1453" s="5" t="str">
        <f>IF(A1453&lt;&gt;INT(A1453),B1453,
IF(A1453&lt;0,VLOOKUP(A1453,lookups!A$1:B$25,2,0),
IF(ISNA(B1453),"",
IF(OR(ISBLANK(A1453),ISNA(B1453),B1453=0),
"",
"#define "&amp;
VLOOKUP(A1453,SOURCE!B:S,15,0)&amp;IF(lookups!$N$2-LEN(VLOOKUP(A1453,SOURCE!B:S,15,0))&gt;=0,REPT(" ",lookups!$N$2-LEN(VLOOKUP(A1453,SOURCE!B:S,15,0))),"")&amp;
TEXT(A1453,"???0")&amp;IF(VLOOKUP(A1453,SOURCE!B:S,16,0)="","","   "&amp;VLOOKUP(A1453,SOURCE!B:S,16,0)
))))
)</f>
        <v>#define ITM_BEGINP                  1415</v>
      </c>
    </row>
    <row r="1454" spans="1:4">
      <c r="A1454">
        <f t="shared" si="25"/>
        <v>1416</v>
      </c>
      <c r="B1454" t="str">
        <f>VLOOKUP(A1454,SOURCE!B:S,15,0)</f>
        <v>ITM_BN</v>
      </c>
      <c r="C1454">
        <f>IF(
ISNUMBER(INDEX(SOURCE!B:B,MATCH(A1454,SOURCE!B:B,0)+1)),
  VALUE(INDEX(SOURCE!B:B,MATCH(A1454,SOURCE!B:B,0)+1)),
  "")</f>
        <v>1417</v>
      </c>
      <c r="D1454" s="5" t="str">
        <f>IF(A1454&lt;&gt;INT(A1454),B1454,
IF(A1454&lt;0,VLOOKUP(A1454,lookups!A$1:B$25,2,0),
IF(ISNA(B1454),"",
IF(OR(ISBLANK(A1454),ISNA(B1454),B1454=0),
"",
"#define "&amp;
VLOOKUP(A1454,SOURCE!B:S,15,0)&amp;IF(lookups!$N$2-LEN(VLOOKUP(A1454,SOURCE!B:S,15,0))&gt;=0,REPT(" ",lookups!$N$2-LEN(VLOOKUP(A1454,SOURCE!B:S,15,0))),"")&amp;
TEXT(A1454,"???0")&amp;IF(VLOOKUP(A1454,SOURCE!B:S,16,0)="","","   "&amp;VLOOKUP(A1454,SOURCE!B:S,16,0)
))))
)</f>
        <v>#define ITM_BN                      1416</v>
      </c>
    </row>
    <row r="1455" spans="1:4">
      <c r="A1455">
        <f t="shared" si="25"/>
        <v>1417</v>
      </c>
      <c r="B1455" t="str">
        <f>VLOOKUP(A1455,SOURCE!B:S,15,0)</f>
        <v>ITM_BNS</v>
      </c>
      <c r="C1455">
        <f>IF(
ISNUMBER(INDEX(SOURCE!B:B,MATCH(A1455,SOURCE!B:B,0)+1)),
  VALUE(INDEX(SOURCE!B:B,MATCH(A1455,SOURCE!B:B,0)+1)),
  "")</f>
        <v>1418</v>
      </c>
      <c r="D1455" s="5" t="str">
        <f>IF(A1455&lt;&gt;INT(A1455),B1455,
IF(A1455&lt;0,VLOOKUP(A1455,lookups!A$1:B$25,2,0),
IF(ISNA(B1455),"",
IF(OR(ISBLANK(A1455),ISNA(B1455),B1455=0),
"",
"#define "&amp;
VLOOKUP(A1455,SOURCE!B:S,15,0)&amp;IF(lookups!$N$2-LEN(VLOOKUP(A1455,SOURCE!B:S,15,0))&gt;=0,REPT(" ",lookups!$N$2-LEN(VLOOKUP(A1455,SOURCE!B:S,15,0))),"")&amp;
TEXT(A1455,"???0")&amp;IF(VLOOKUP(A1455,SOURCE!B:S,16,0)="","","   "&amp;VLOOKUP(A1455,SOURCE!B:S,16,0)
))))
)</f>
        <v>#define ITM_BNS                     1417</v>
      </c>
    </row>
    <row r="1456" spans="1:4">
      <c r="A1456">
        <f t="shared" si="25"/>
        <v>1418</v>
      </c>
      <c r="B1456" t="str">
        <f>VLOOKUP(A1456,SOURCE!B:S,15,0)</f>
        <v>ITM_CASE</v>
      </c>
      <c r="C1456">
        <f>IF(
ISNUMBER(INDEX(SOURCE!B:B,MATCH(A1456,SOURCE!B:B,0)+1)),
  VALUE(INDEX(SOURCE!B:B,MATCH(A1456,SOURCE!B:B,0)+1)),
  "")</f>
        <v>1419</v>
      </c>
      <c r="D1456" s="5" t="str">
        <f>IF(A1456&lt;&gt;INT(A1456),B1456,
IF(A1456&lt;0,VLOOKUP(A1456,lookups!A$1:B$25,2,0),
IF(ISNA(B1456),"",
IF(OR(ISBLANK(A1456),ISNA(B1456),B1456=0),
"",
"#define "&amp;
VLOOKUP(A1456,SOURCE!B:S,15,0)&amp;IF(lookups!$N$2-LEN(VLOOKUP(A1456,SOURCE!B:S,15,0))&gt;=0,REPT(" ",lookups!$N$2-LEN(VLOOKUP(A1456,SOURCE!B:S,15,0))),"")&amp;
TEXT(A1456,"???0")&amp;IF(VLOOKUP(A1456,SOURCE!B:S,16,0)="","","   "&amp;VLOOKUP(A1456,SOURCE!B:S,16,0)
))))
)</f>
        <v>#define ITM_CASE                    1418</v>
      </c>
    </row>
    <row r="1457" spans="1:4">
      <c r="A1457">
        <f t="shared" si="25"/>
        <v>1419</v>
      </c>
      <c r="B1457" t="str">
        <f>VLOOKUP(A1457,SOURCE!B:S,15,0)</f>
        <v>ITM_CLALL</v>
      </c>
      <c r="C1457">
        <f>IF(
ISNUMBER(INDEX(SOURCE!B:B,MATCH(A1457,SOURCE!B:B,0)+1)),
  VALUE(INDEX(SOURCE!B:B,MATCH(A1457,SOURCE!B:B,0)+1)),
  "")</f>
        <v>1420</v>
      </c>
      <c r="D1457" s="5" t="str">
        <f>IF(A1457&lt;&gt;INT(A1457),B1457,
IF(A1457&lt;0,VLOOKUP(A1457,lookups!A$1:B$25,2,0),
IF(ISNA(B1457),"",
IF(OR(ISBLANK(A1457),ISNA(B1457),B1457=0),
"",
"#define "&amp;
VLOOKUP(A1457,SOURCE!B:S,15,0)&amp;IF(lookups!$N$2-LEN(VLOOKUP(A1457,SOURCE!B:S,15,0))&gt;=0,REPT(" ",lookups!$N$2-LEN(VLOOKUP(A1457,SOURCE!B:S,15,0))),"")&amp;
TEXT(A1457,"???0")&amp;IF(VLOOKUP(A1457,SOURCE!B:S,16,0)="","","   "&amp;VLOOKUP(A1457,SOURCE!B:S,16,0)
))))
)</f>
        <v>#define ITM_CLALL                   1419</v>
      </c>
    </row>
    <row r="1458" spans="1:4">
      <c r="A1458">
        <f t="shared" si="25"/>
        <v>1420</v>
      </c>
      <c r="B1458" t="str">
        <f>VLOOKUP(A1458,SOURCE!B:S,15,0)</f>
        <v>ITM_CLCVAR</v>
      </c>
      <c r="C1458">
        <f>IF(
ISNUMBER(INDEX(SOURCE!B:B,MATCH(A1458,SOURCE!B:B,0)+1)),
  VALUE(INDEX(SOURCE!B:B,MATCH(A1458,SOURCE!B:B,0)+1)),
  "")</f>
        <v>1421</v>
      </c>
      <c r="D1458" s="5" t="str">
        <f>IF(A1458&lt;&gt;INT(A1458),B1458,
IF(A1458&lt;0,VLOOKUP(A1458,lookups!A$1:B$25,2,0),
IF(ISNA(B1458),"",
IF(OR(ISBLANK(A1458),ISNA(B1458),B1458=0),
"",
"#define "&amp;
VLOOKUP(A1458,SOURCE!B:S,15,0)&amp;IF(lookups!$N$2-LEN(VLOOKUP(A1458,SOURCE!B:S,15,0))&gt;=0,REPT(" ",lookups!$N$2-LEN(VLOOKUP(A1458,SOURCE!B:S,15,0))),"")&amp;
TEXT(A1458,"???0")&amp;IF(VLOOKUP(A1458,SOURCE!B:S,16,0)="","","   "&amp;VLOOKUP(A1458,SOURCE!B:S,16,0)
))))
)</f>
        <v>#define ITM_CLCVAR                  1420</v>
      </c>
    </row>
    <row r="1459" spans="1:4">
      <c r="A1459">
        <f t="shared" si="25"/>
        <v>1421</v>
      </c>
      <c r="B1459" t="str">
        <f>VLOOKUP(A1459,SOURCE!B:S,15,0)</f>
        <v>ITM_CLFALL</v>
      </c>
      <c r="C1459">
        <f>IF(
ISNUMBER(INDEX(SOURCE!B:B,MATCH(A1459,SOURCE!B:B,0)+1)),
  VALUE(INDEX(SOURCE!B:B,MATCH(A1459,SOURCE!B:B,0)+1)),
  "")</f>
        <v>1422</v>
      </c>
      <c r="D1459" s="5" t="str">
        <f>IF(A1459&lt;&gt;INT(A1459),B1459,
IF(A1459&lt;0,VLOOKUP(A1459,lookups!A$1:B$25,2,0),
IF(ISNA(B1459),"",
IF(OR(ISBLANK(A1459),ISNA(B1459),B1459=0),
"",
"#define "&amp;
VLOOKUP(A1459,SOURCE!B:S,15,0)&amp;IF(lookups!$N$2-LEN(VLOOKUP(A1459,SOURCE!B:S,15,0))&gt;=0,REPT(" ",lookups!$N$2-LEN(VLOOKUP(A1459,SOURCE!B:S,15,0))),"")&amp;
TEXT(A1459,"???0")&amp;IF(VLOOKUP(A1459,SOURCE!B:S,16,0)="","","   "&amp;VLOOKUP(A1459,SOURCE!B:S,16,0)
))))
)</f>
        <v>#define ITM_CLFALL                  1421</v>
      </c>
    </row>
    <row r="1460" spans="1:4">
      <c r="A1460">
        <f t="shared" si="25"/>
        <v>1422</v>
      </c>
      <c r="B1460" t="str">
        <f>VLOOKUP(A1460,SOURCE!B:S,15,0)</f>
        <v>ITM_TGLFRT</v>
      </c>
      <c r="C1460">
        <f>IF(
ISNUMBER(INDEX(SOURCE!B:B,MATCH(A1460,SOURCE!B:B,0)+1)),
  VALUE(INDEX(SOURCE!B:B,MATCH(A1460,SOURCE!B:B,0)+1)),
  "")</f>
        <v>1423</v>
      </c>
      <c r="D1460" s="5" t="str">
        <f>IF(A1460&lt;&gt;INT(A1460),B1460,
IF(A1460&lt;0,VLOOKUP(A1460,lookups!A$1:B$25,2,0),
IF(ISNA(B1460),"",
IF(OR(ISBLANK(A1460),ISNA(B1460),B1460=0),
"",
"#define "&amp;
VLOOKUP(A1460,SOURCE!B:S,15,0)&amp;IF(lookups!$N$2-LEN(VLOOKUP(A1460,SOURCE!B:S,15,0))&gt;=0,REPT(" ",lookups!$N$2-LEN(VLOOKUP(A1460,SOURCE!B:S,15,0))),"")&amp;
TEXT(A1460,"???0")&amp;IF(VLOOKUP(A1460,SOURCE!B:S,16,0)="","","   "&amp;VLOOKUP(A1460,SOURCE!B:S,16,0)
))))
)</f>
        <v>#define ITM_TGLFRT                  1422</v>
      </c>
    </row>
    <row r="1461" spans="1:4">
      <c r="A1461">
        <f t="shared" si="25"/>
        <v>1423</v>
      </c>
      <c r="B1461" t="str">
        <f>VLOOKUP(A1461,SOURCE!B:S,15,0)</f>
        <v>ITM_CLLCD</v>
      </c>
      <c r="C1461">
        <f>IF(
ISNUMBER(INDEX(SOURCE!B:B,MATCH(A1461,SOURCE!B:B,0)+1)),
  VALUE(INDEX(SOURCE!B:B,MATCH(A1461,SOURCE!B:B,0)+1)),
  "")</f>
        <v>1424</v>
      </c>
      <c r="D1461" s="5" t="str">
        <f>IF(A1461&lt;&gt;INT(A1461),B1461,
IF(A1461&lt;0,VLOOKUP(A1461,lookups!A$1:B$25,2,0),
IF(ISNA(B1461),"",
IF(OR(ISBLANK(A1461),ISNA(B1461),B1461=0),
"",
"#define "&amp;
VLOOKUP(A1461,SOURCE!B:S,15,0)&amp;IF(lookups!$N$2-LEN(VLOOKUP(A1461,SOURCE!B:S,15,0))&gt;=0,REPT(" ",lookups!$N$2-LEN(VLOOKUP(A1461,SOURCE!B:S,15,0))),"")&amp;
TEXT(A1461,"???0")&amp;IF(VLOOKUP(A1461,SOURCE!B:S,16,0)="","","   "&amp;VLOOKUP(A1461,SOURCE!B:S,16,0)
))))
)</f>
        <v>#define ITM_CLLCD                   1423</v>
      </c>
    </row>
    <row r="1462" spans="1:4">
      <c r="A1462">
        <f t="shared" si="25"/>
        <v>1424</v>
      </c>
      <c r="B1462" t="str">
        <f>VLOOKUP(A1462,SOURCE!B:S,15,0)</f>
        <v>ITM_CLMENU</v>
      </c>
      <c r="C1462">
        <f>IF(
ISNUMBER(INDEX(SOURCE!B:B,MATCH(A1462,SOURCE!B:B,0)+1)),
  VALUE(INDEX(SOURCE!B:B,MATCH(A1462,SOURCE!B:B,0)+1)),
  "")</f>
        <v>1425</v>
      </c>
      <c r="D1462" s="5" t="str">
        <f>IF(A1462&lt;&gt;INT(A1462),B1462,
IF(A1462&lt;0,VLOOKUP(A1462,lookups!A$1:B$25,2,0),
IF(ISNA(B1462),"",
IF(OR(ISBLANK(A1462),ISNA(B1462),B1462=0),
"",
"#define "&amp;
VLOOKUP(A1462,SOURCE!B:S,15,0)&amp;IF(lookups!$N$2-LEN(VLOOKUP(A1462,SOURCE!B:S,15,0))&gt;=0,REPT(" ",lookups!$N$2-LEN(VLOOKUP(A1462,SOURCE!B:S,15,0))),"")&amp;
TEXT(A1462,"???0")&amp;IF(VLOOKUP(A1462,SOURCE!B:S,16,0)="","","   "&amp;VLOOKUP(A1462,SOURCE!B:S,16,0)
))))
)</f>
        <v>#define ITM_CLMENU                  1424</v>
      </c>
    </row>
    <row r="1463" spans="1:4">
      <c r="A1463">
        <f t="shared" si="25"/>
        <v>1425</v>
      </c>
      <c r="B1463" t="str">
        <f>VLOOKUP(A1463,SOURCE!B:S,15,0)</f>
        <v>ITM_CLP</v>
      </c>
      <c r="C1463">
        <f>IF(
ISNUMBER(INDEX(SOURCE!B:B,MATCH(A1463,SOURCE!B:B,0)+1)),
  VALUE(INDEX(SOURCE!B:B,MATCH(A1463,SOURCE!B:B,0)+1)),
  "")</f>
        <v>1426</v>
      </c>
      <c r="D1463" s="5" t="str">
        <f>IF(A1463&lt;&gt;INT(A1463),B1463,
IF(A1463&lt;0,VLOOKUP(A1463,lookups!A$1:B$25,2,0),
IF(ISNA(B1463),"",
IF(OR(ISBLANK(A1463),ISNA(B1463),B1463=0),
"",
"#define "&amp;
VLOOKUP(A1463,SOURCE!B:S,15,0)&amp;IF(lookups!$N$2-LEN(VLOOKUP(A1463,SOURCE!B:S,15,0))&gt;=0,REPT(" ",lookups!$N$2-LEN(VLOOKUP(A1463,SOURCE!B:S,15,0))),"")&amp;
TEXT(A1463,"???0")&amp;IF(VLOOKUP(A1463,SOURCE!B:S,16,0)="","","   "&amp;VLOOKUP(A1463,SOURCE!B:S,16,0)
))))
)</f>
        <v>#define ITM_CLP                     1425</v>
      </c>
    </row>
    <row r="1464" spans="1:4">
      <c r="A1464">
        <f t="shared" si="25"/>
        <v>1426</v>
      </c>
      <c r="B1464" t="str">
        <f>VLOOKUP(A1464,SOURCE!B:S,15,0)</f>
        <v>ITM_CLPALL</v>
      </c>
      <c r="C1464">
        <f>IF(
ISNUMBER(INDEX(SOURCE!B:B,MATCH(A1464,SOURCE!B:B,0)+1)),
  VALUE(INDEX(SOURCE!B:B,MATCH(A1464,SOURCE!B:B,0)+1)),
  "")</f>
        <v>1427</v>
      </c>
      <c r="D1464" s="5" t="str">
        <f>IF(A1464&lt;&gt;INT(A1464),B1464,
IF(A1464&lt;0,VLOOKUP(A1464,lookups!A$1:B$25,2,0),
IF(ISNA(B1464),"",
IF(OR(ISBLANK(A1464),ISNA(B1464),B1464=0),
"",
"#define "&amp;
VLOOKUP(A1464,SOURCE!B:S,15,0)&amp;IF(lookups!$N$2-LEN(VLOOKUP(A1464,SOURCE!B:S,15,0))&gt;=0,REPT(" ",lookups!$N$2-LEN(VLOOKUP(A1464,SOURCE!B:S,15,0))),"")&amp;
TEXT(A1464,"???0")&amp;IF(VLOOKUP(A1464,SOURCE!B:S,16,0)="","","   "&amp;VLOOKUP(A1464,SOURCE!B:S,16,0)
))))
)</f>
        <v>#define ITM_CLPALL                  1426</v>
      </c>
    </row>
    <row r="1465" spans="1:4">
      <c r="A1465">
        <f t="shared" si="25"/>
        <v>1427</v>
      </c>
      <c r="B1465" t="str">
        <f>VLOOKUP(A1465,SOURCE!B:S,15,0)</f>
        <v>ITM_CLREGS</v>
      </c>
      <c r="C1465">
        <f>IF(
ISNUMBER(INDEX(SOURCE!B:B,MATCH(A1465,SOURCE!B:B,0)+1)),
  VALUE(INDEX(SOURCE!B:B,MATCH(A1465,SOURCE!B:B,0)+1)),
  "")</f>
        <v>1428</v>
      </c>
      <c r="D1465" s="5" t="str">
        <f>IF(A1465&lt;&gt;INT(A1465),B1465,
IF(A1465&lt;0,VLOOKUP(A1465,lookups!A$1:B$25,2,0),
IF(ISNA(B1465),"",
IF(OR(ISBLANK(A1465),ISNA(B1465),B1465=0),
"",
"#define "&amp;
VLOOKUP(A1465,SOURCE!B:S,15,0)&amp;IF(lookups!$N$2-LEN(VLOOKUP(A1465,SOURCE!B:S,15,0))&gt;=0,REPT(" ",lookups!$N$2-LEN(VLOOKUP(A1465,SOURCE!B:S,15,0))),"")&amp;
TEXT(A1465,"???0")&amp;IF(VLOOKUP(A1465,SOURCE!B:S,16,0)="","","   "&amp;VLOOKUP(A1465,SOURCE!B:S,16,0)
))))
)</f>
        <v>#define ITM_CLREGS                  1427</v>
      </c>
    </row>
    <row r="1466" spans="1:4">
      <c r="A1466">
        <f t="shared" si="25"/>
        <v>1428</v>
      </c>
      <c r="B1466" t="str">
        <f>VLOOKUP(A1466,SOURCE!B:S,15,0)</f>
        <v>ITM_CLSTK</v>
      </c>
      <c r="C1466">
        <f>IF(
ISNUMBER(INDEX(SOURCE!B:B,MATCH(A1466,SOURCE!B:B,0)+1)),
  VALUE(INDEX(SOURCE!B:B,MATCH(A1466,SOURCE!B:B,0)+1)),
  "")</f>
        <v>1429</v>
      </c>
      <c r="D1466" s="5" t="str">
        <f>IF(A1466&lt;&gt;INT(A1466),B1466,
IF(A1466&lt;0,VLOOKUP(A1466,lookups!A$1:B$25,2,0),
IF(ISNA(B1466),"",
IF(OR(ISBLANK(A1466),ISNA(B1466),B1466=0),
"",
"#define "&amp;
VLOOKUP(A1466,SOURCE!B:S,15,0)&amp;IF(lookups!$N$2-LEN(VLOOKUP(A1466,SOURCE!B:S,15,0))&gt;=0,REPT(" ",lookups!$N$2-LEN(VLOOKUP(A1466,SOURCE!B:S,15,0))),"")&amp;
TEXT(A1466,"???0")&amp;IF(VLOOKUP(A1466,SOURCE!B:S,16,0)="","","   "&amp;VLOOKUP(A1466,SOURCE!B:S,16,0)
))))
)</f>
        <v>#define ITM_CLSTK                   1428</v>
      </c>
    </row>
    <row r="1467" spans="1:4">
      <c r="A1467">
        <f t="shared" si="25"/>
        <v>1429</v>
      </c>
      <c r="B1467" t="str">
        <f>VLOOKUP(A1467,SOURCE!B:S,15,0)</f>
        <v>ITM_CLSIGMA</v>
      </c>
      <c r="C1467">
        <f>IF(
ISNUMBER(INDEX(SOURCE!B:B,MATCH(A1467,SOURCE!B:B,0)+1)),
  VALUE(INDEX(SOURCE!B:B,MATCH(A1467,SOURCE!B:B,0)+1)),
  "")</f>
        <v>1430</v>
      </c>
      <c r="D1467" s="5" t="str">
        <f>IF(A1467&lt;&gt;INT(A1467),B1467,
IF(A1467&lt;0,VLOOKUP(A1467,lookups!A$1:B$25,2,0),
IF(ISNA(B1467),"",
IF(OR(ISBLANK(A1467),ISNA(B1467),B1467=0),
"",
"#define "&amp;
VLOOKUP(A1467,SOURCE!B:S,15,0)&amp;IF(lookups!$N$2-LEN(VLOOKUP(A1467,SOURCE!B:S,15,0))&gt;=0,REPT(" ",lookups!$N$2-LEN(VLOOKUP(A1467,SOURCE!B:S,15,0))),"")&amp;
TEXT(A1467,"???0")&amp;IF(VLOOKUP(A1467,SOURCE!B:S,16,0)="","","   "&amp;VLOOKUP(A1467,SOURCE!B:S,16,0)
))))
)</f>
        <v>#define ITM_CLSIGMA                 1429</v>
      </c>
    </row>
    <row r="1468" spans="1:4">
      <c r="A1468">
        <f t="shared" si="25"/>
        <v>1430</v>
      </c>
      <c r="B1468" t="str">
        <f>VLOOKUP(A1468,SOURCE!B:S,15,0)</f>
        <v>ITM_STOMAX</v>
      </c>
      <c r="C1468">
        <f>IF(
ISNUMBER(INDEX(SOURCE!B:B,MATCH(A1468,SOURCE!B:B,0)+1)),
  VALUE(INDEX(SOURCE!B:B,MATCH(A1468,SOURCE!B:B,0)+1)),
  "")</f>
        <v>1431</v>
      </c>
      <c r="D1468" s="5" t="str">
        <f>IF(A1468&lt;&gt;INT(A1468),B1468,
IF(A1468&lt;0,VLOOKUP(A1468,lookups!A$1:B$25,2,0),
IF(ISNA(B1468),"",
IF(OR(ISBLANK(A1468),ISNA(B1468),B1468=0),
"",
"#define "&amp;
VLOOKUP(A1468,SOURCE!B:S,15,0)&amp;IF(lookups!$N$2-LEN(VLOOKUP(A1468,SOURCE!B:S,15,0))&gt;=0,REPT(" ",lookups!$N$2-LEN(VLOOKUP(A1468,SOURCE!B:S,15,0))),"")&amp;
TEXT(A1468,"???0")&amp;IF(VLOOKUP(A1468,SOURCE!B:S,16,0)="","","   "&amp;VLOOKUP(A1468,SOURCE!B:S,16,0)
))))
)</f>
        <v>#define ITM_STOMAX                  1430</v>
      </c>
    </row>
    <row r="1469" spans="1:4">
      <c r="A1469">
        <f t="shared" si="25"/>
        <v>1431</v>
      </c>
      <c r="B1469" t="str">
        <f>VLOOKUP(A1469,SOURCE!B:S,15,0)</f>
        <v>ITM_CONJ</v>
      </c>
      <c r="C1469">
        <f>IF(
ISNUMBER(INDEX(SOURCE!B:B,MATCH(A1469,SOURCE!B:B,0)+1)),
  VALUE(INDEX(SOURCE!B:B,MATCH(A1469,SOURCE!B:B,0)+1)),
  "")</f>
        <v>1432</v>
      </c>
      <c r="D1469" s="5" t="str">
        <f>IF(A1469&lt;&gt;INT(A1469),B1469,
IF(A1469&lt;0,VLOOKUP(A1469,lookups!A$1:B$25,2,0),
IF(ISNA(B1469),"",
IF(OR(ISBLANK(A1469),ISNA(B1469),B1469=0),
"",
"#define "&amp;
VLOOKUP(A1469,SOURCE!B:S,15,0)&amp;IF(lookups!$N$2-LEN(VLOOKUP(A1469,SOURCE!B:S,15,0))&gt;=0,REPT(" ",lookups!$N$2-LEN(VLOOKUP(A1469,SOURCE!B:S,15,0))),"")&amp;
TEXT(A1469,"???0")&amp;IF(VLOOKUP(A1469,SOURCE!B:S,16,0)="","","   "&amp;VLOOKUP(A1469,SOURCE!B:S,16,0)
))))
)</f>
        <v>#define ITM_CONJ                    1431</v>
      </c>
    </row>
    <row r="1470" spans="1:4">
      <c r="A1470">
        <f t="shared" si="25"/>
        <v>1432</v>
      </c>
      <c r="B1470" t="str">
        <f>VLOOKUP(A1470,SOURCE!B:S,15,0)</f>
        <v>ITM_RCLMAX</v>
      </c>
      <c r="C1470">
        <f>IF(
ISNUMBER(INDEX(SOURCE!B:B,MATCH(A1470,SOURCE!B:B,0)+1)),
  VALUE(INDEX(SOURCE!B:B,MATCH(A1470,SOURCE!B:B,0)+1)),
  "")</f>
        <v>1433</v>
      </c>
      <c r="D1470" s="5" t="str">
        <f>IF(A1470&lt;&gt;INT(A1470),B1470,
IF(A1470&lt;0,VLOOKUP(A1470,lookups!A$1:B$25,2,0),
IF(ISNA(B1470),"",
IF(OR(ISBLANK(A1470),ISNA(B1470),B1470=0),
"",
"#define "&amp;
VLOOKUP(A1470,SOURCE!B:S,15,0)&amp;IF(lookups!$N$2-LEN(VLOOKUP(A1470,SOURCE!B:S,15,0))&gt;=0,REPT(" ",lookups!$N$2-LEN(VLOOKUP(A1470,SOURCE!B:S,15,0))),"")&amp;
TEXT(A1470,"???0")&amp;IF(VLOOKUP(A1470,SOURCE!B:S,16,0)="","","   "&amp;VLOOKUP(A1470,SOURCE!B:S,16,0)
))))
)</f>
        <v>#define ITM_RCLMAX                  1432</v>
      </c>
    </row>
    <row r="1471" spans="1:4">
      <c r="A1471">
        <f t="shared" si="25"/>
        <v>1433</v>
      </c>
      <c r="B1471" t="str">
        <f>VLOOKUP(A1471,SOURCE!B:S,15,0)</f>
        <v>ITM_CORR</v>
      </c>
      <c r="C1471">
        <f>IF(
ISNUMBER(INDEX(SOURCE!B:B,MATCH(A1471,SOURCE!B:B,0)+1)),
  VALUE(INDEX(SOURCE!B:B,MATCH(A1471,SOURCE!B:B,0)+1)),
  "")</f>
        <v>1434</v>
      </c>
      <c r="D1471" s="5" t="str">
        <f>IF(A1471&lt;&gt;INT(A1471),B1471,
IF(A1471&lt;0,VLOOKUP(A1471,lookups!A$1:B$25,2,0),
IF(ISNA(B1471),"",
IF(OR(ISBLANK(A1471),ISNA(B1471),B1471=0),
"",
"#define "&amp;
VLOOKUP(A1471,SOURCE!B:S,15,0)&amp;IF(lookups!$N$2-LEN(VLOOKUP(A1471,SOURCE!B:S,15,0))&gt;=0,REPT(" ",lookups!$N$2-LEN(VLOOKUP(A1471,SOURCE!B:S,15,0))),"")&amp;
TEXT(A1471,"???0")&amp;IF(VLOOKUP(A1471,SOURCE!B:S,16,0)="","","   "&amp;VLOOKUP(A1471,SOURCE!B:S,16,0)
))))
)</f>
        <v>#define ITM_CORR                    1433</v>
      </c>
    </row>
    <row r="1472" spans="1:4">
      <c r="A1472">
        <f t="shared" si="25"/>
        <v>1434</v>
      </c>
      <c r="B1472" t="str">
        <f>VLOOKUP(A1472,SOURCE!B:S,15,0)</f>
        <v>ITM_COV</v>
      </c>
      <c r="C1472">
        <f>IF(
ISNUMBER(INDEX(SOURCE!B:B,MATCH(A1472,SOURCE!B:B,0)+1)),
  VALUE(INDEX(SOURCE!B:B,MATCH(A1472,SOURCE!B:B,0)+1)),
  "")</f>
        <v>1435</v>
      </c>
      <c r="D1472" s="5" t="str">
        <f>IF(A1472&lt;&gt;INT(A1472),B1472,
IF(A1472&lt;0,VLOOKUP(A1472,lookups!A$1:B$25,2,0),
IF(ISNA(B1472),"",
IF(OR(ISBLANK(A1472),ISNA(B1472),B1472=0),
"",
"#define "&amp;
VLOOKUP(A1472,SOURCE!B:S,15,0)&amp;IF(lookups!$N$2-LEN(VLOOKUP(A1472,SOURCE!B:S,15,0))&gt;=0,REPT(" ",lookups!$N$2-LEN(VLOOKUP(A1472,SOURCE!B:S,15,0))),"")&amp;
TEXT(A1472,"???0")&amp;IF(VLOOKUP(A1472,SOURCE!B:S,16,0)="","","   "&amp;VLOOKUP(A1472,SOURCE!B:S,16,0)
))))
)</f>
        <v>#define ITM_COV                     1434</v>
      </c>
    </row>
    <row r="1473" spans="1:4">
      <c r="A1473">
        <f t="shared" si="25"/>
        <v>1435</v>
      </c>
      <c r="B1473" t="str">
        <f>VLOOKUP(A1473,SOURCE!B:S,15,0)</f>
        <v>ITM_BESTFQ</v>
      </c>
      <c r="C1473">
        <f>IF(
ISNUMBER(INDEX(SOURCE!B:B,MATCH(A1473,SOURCE!B:B,0)+1)),
  VALUE(INDEX(SOURCE!B:B,MATCH(A1473,SOURCE!B:B,0)+1)),
  "")</f>
        <v>1436</v>
      </c>
      <c r="D1473" s="5" t="str">
        <f>IF(A1473&lt;&gt;INT(A1473),B1473,
IF(A1473&lt;0,VLOOKUP(A1473,lookups!A$1:B$25,2,0),
IF(ISNA(B1473),"",
IF(OR(ISBLANK(A1473),ISNA(B1473),B1473=0),
"",
"#define "&amp;
VLOOKUP(A1473,SOURCE!B:S,15,0)&amp;IF(lookups!$N$2-LEN(VLOOKUP(A1473,SOURCE!B:S,15,0))&gt;=0,REPT(" ",lookups!$N$2-LEN(VLOOKUP(A1473,SOURCE!B:S,15,0))),"")&amp;
TEXT(A1473,"???0")&amp;IF(VLOOKUP(A1473,SOURCE!B:S,16,0)="","","   "&amp;VLOOKUP(A1473,SOURCE!B:S,16,0)
))))
)</f>
        <v>#define ITM_BESTFQ                  1435</v>
      </c>
    </row>
    <row r="1474" spans="1:4">
      <c r="A1474">
        <f t="shared" si="25"/>
        <v>1436</v>
      </c>
      <c r="B1474" t="str">
        <f>VLOOKUP(A1474,SOURCE!B:S,15,0)</f>
        <v>ITM_CROSS_PROD</v>
      </c>
      <c r="C1474">
        <f>IF(
ISNUMBER(INDEX(SOURCE!B:B,MATCH(A1474,SOURCE!B:B,0)+1)),
  VALUE(INDEX(SOURCE!B:B,MATCH(A1474,SOURCE!B:B,0)+1)),
  "")</f>
        <v>1437</v>
      </c>
      <c r="D1474" s="5" t="str">
        <f>IF(A1474&lt;&gt;INT(A1474),B1474,
IF(A1474&lt;0,VLOOKUP(A1474,lookups!A$1:B$25,2,0),
IF(ISNA(B1474),"",
IF(OR(ISBLANK(A1474),ISNA(B1474),B1474=0),
"",
"#define "&amp;
VLOOKUP(A1474,SOURCE!B:S,15,0)&amp;IF(lookups!$N$2-LEN(VLOOKUP(A1474,SOURCE!B:S,15,0))&gt;=0,REPT(" ",lookups!$N$2-LEN(VLOOKUP(A1474,SOURCE!B:S,15,0))),"")&amp;
TEXT(A1474,"???0")&amp;IF(VLOOKUP(A1474,SOURCE!B:S,16,0)="","","   "&amp;VLOOKUP(A1474,SOURCE!B:S,16,0)
))))
)</f>
        <v>#define ITM_CROSS_PROD              1436</v>
      </c>
    </row>
    <row r="1475" spans="1:4">
      <c r="A1475">
        <f t="shared" si="25"/>
        <v>1437</v>
      </c>
      <c r="B1475" t="str">
        <f>VLOOKUP(A1475,SOURCE!B:S,15,0)</f>
        <v>ITM_CXtoRE</v>
      </c>
      <c r="C1475">
        <f>IF(
ISNUMBER(INDEX(SOURCE!B:B,MATCH(A1475,SOURCE!B:B,0)+1)),
  VALUE(INDEX(SOURCE!B:B,MATCH(A1475,SOURCE!B:B,0)+1)),
  "")</f>
        <v>1438</v>
      </c>
      <c r="D1475" s="5" t="str">
        <f>IF(A1475&lt;&gt;INT(A1475),B1475,
IF(A1475&lt;0,VLOOKUP(A1475,lookups!A$1:B$25,2,0),
IF(ISNA(B1475),"",
IF(OR(ISBLANK(A1475),ISNA(B1475),B1475=0),
"",
"#define "&amp;
VLOOKUP(A1475,SOURCE!B:S,15,0)&amp;IF(lookups!$N$2-LEN(VLOOKUP(A1475,SOURCE!B:S,15,0))&gt;=0,REPT(" ",lookups!$N$2-LEN(VLOOKUP(A1475,SOURCE!B:S,15,0))),"")&amp;
TEXT(A1475,"???0")&amp;IF(VLOOKUP(A1475,SOURCE!B:S,16,0)="","","   "&amp;VLOOKUP(A1475,SOURCE!B:S,16,0)
))))
)</f>
        <v>#define ITM_CXtoRE                  1437</v>
      </c>
    </row>
    <row r="1476" spans="1:4">
      <c r="A1476">
        <f t="shared" si="25"/>
        <v>1438</v>
      </c>
      <c r="B1476" t="str">
        <f>VLOOKUP(A1476,SOURCE!B:S,15,0)</f>
        <v>ITM_DATE</v>
      </c>
      <c r="C1476">
        <f>IF(
ISNUMBER(INDEX(SOURCE!B:B,MATCH(A1476,SOURCE!B:B,0)+1)),
  VALUE(INDEX(SOURCE!B:B,MATCH(A1476,SOURCE!B:B,0)+1)),
  "")</f>
        <v>1439</v>
      </c>
      <c r="D1476" s="5" t="str">
        <f>IF(A1476&lt;&gt;INT(A1476),B1476,
IF(A1476&lt;0,VLOOKUP(A1476,lookups!A$1:B$25,2,0),
IF(ISNA(B1476),"",
IF(OR(ISBLANK(A1476),ISNA(B1476),B1476=0),
"",
"#define "&amp;
VLOOKUP(A1476,SOURCE!B:S,15,0)&amp;IF(lookups!$N$2-LEN(VLOOKUP(A1476,SOURCE!B:S,15,0))&gt;=0,REPT(" ",lookups!$N$2-LEN(VLOOKUP(A1476,SOURCE!B:S,15,0))),"")&amp;
TEXT(A1476,"???0")&amp;IF(VLOOKUP(A1476,SOURCE!B:S,16,0)="","","   "&amp;VLOOKUP(A1476,SOURCE!B:S,16,0)
))))
)</f>
        <v>#define ITM_DATE                    1438</v>
      </c>
    </row>
    <row r="1477" spans="1:4">
      <c r="A1477">
        <f t="shared" si="25"/>
        <v>1439</v>
      </c>
      <c r="B1477" t="str">
        <f>VLOOKUP(A1477,SOURCE!B:S,15,0)</f>
        <v>ITM_DATEto</v>
      </c>
      <c r="C1477">
        <f>IF(
ISNUMBER(INDEX(SOURCE!B:B,MATCH(A1477,SOURCE!B:B,0)+1)),
  VALUE(INDEX(SOURCE!B:B,MATCH(A1477,SOURCE!B:B,0)+1)),
  "")</f>
        <v>1440</v>
      </c>
      <c r="D1477" s="5" t="str">
        <f>IF(A1477&lt;&gt;INT(A1477),B1477,
IF(A1477&lt;0,VLOOKUP(A1477,lookups!A$1:B$25,2,0),
IF(ISNA(B1477),"",
IF(OR(ISBLANK(A1477),ISNA(B1477),B1477=0),
"",
"#define "&amp;
VLOOKUP(A1477,SOURCE!B:S,15,0)&amp;IF(lookups!$N$2-LEN(VLOOKUP(A1477,SOURCE!B:S,15,0))&gt;=0,REPT(" ",lookups!$N$2-LEN(VLOOKUP(A1477,SOURCE!B:S,15,0))),"")&amp;
TEXT(A1477,"???0")&amp;IF(VLOOKUP(A1477,SOURCE!B:S,16,0)="","","   "&amp;VLOOKUP(A1477,SOURCE!B:S,16,0)
))))
)</f>
        <v>#define ITM_DATEto                  1439</v>
      </c>
    </row>
    <row r="1478" spans="1:4">
      <c r="A1478">
        <f t="shared" si="25"/>
        <v>1440</v>
      </c>
      <c r="B1478" t="str">
        <f>VLOOKUP(A1478,SOURCE!B:S,15,0)</f>
        <v>ITM_DAY</v>
      </c>
      <c r="C1478">
        <f>IF(
ISNUMBER(INDEX(SOURCE!B:B,MATCH(A1478,SOURCE!B:B,0)+1)),
  VALUE(INDEX(SOURCE!B:B,MATCH(A1478,SOURCE!B:B,0)+1)),
  "")</f>
        <v>1441</v>
      </c>
      <c r="D1478" s="5" t="str">
        <f>IF(A1478&lt;&gt;INT(A1478),B1478,
IF(A1478&lt;0,VLOOKUP(A1478,lookups!A$1:B$25,2,0),
IF(ISNA(B1478),"",
IF(OR(ISBLANK(A1478),ISNA(B1478),B1478=0),
"",
"#define "&amp;
VLOOKUP(A1478,SOURCE!B:S,15,0)&amp;IF(lookups!$N$2-LEN(VLOOKUP(A1478,SOURCE!B:S,15,0))&gt;=0,REPT(" ",lookups!$N$2-LEN(VLOOKUP(A1478,SOURCE!B:S,15,0))),"")&amp;
TEXT(A1478,"???0")&amp;IF(VLOOKUP(A1478,SOURCE!B:S,16,0)="","","   "&amp;VLOOKUP(A1478,SOURCE!B:S,16,0)
))))
)</f>
        <v>#define ITM_DAY                     1440</v>
      </c>
    </row>
    <row r="1479" spans="1:4">
      <c r="A1479">
        <f t="shared" si="25"/>
        <v>1441</v>
      </c>
      <c r="B1479" t="str">
        <f>VLOOKUP(A1479,SOURCE!B:S,15,0)</f>
        <v>ITM_DBLR</v>
      </c>
      <c r="C1479">
        <f>IF(
ISNUMBER(INDEX(SOURCE!B:B,MATCH(A1479,SOURCE!B:B,0)+1)),
  VALUE(INDEX(SOURCE!B:B,MATCH(A1479,SOURCE!B:B,0)+1)),
  "")</f>
        <v>1442</v>
      </c>
      <c r="D1479" s="5" t="str">
        <f>IF(A1479&lt;&gt;INT(A1479),B1479,
IF(A1479&lt;0,VLOOKUP(A1479,lookups!A$1:B$25,2,0),
IF(ISNA(B1479),"",
IF(OR(ISBLANK(A1479),ISNA(B1479),B1479=0),
"",
"#define "&amp;
VLOOKUP(A1479,SOURCE!B:S,15,0)&amp;IF(lookups!$N$2-LEN(VLOOKUP(A1479,SOURCE!B:S,15,0))&gt;=0,REPT(" ",lookups!$N$2-LEN(VLOOKUP(A1479,SOURCE!B:S,15,0))),"")&amp;
TEXT(A1479,"???0")&amp;IF(VLOOKUP(A1479,SOURCE!B:S,16,0)="","","   "&amp;VLOOKUP(A1479,SOURCE!B:S,16,0)
))))
)</f>
        <v>#define ITM_DBLR                    1441</v>
      </c>
    </row>
    <row r="1480" spans="1:4">
      <c r="A1480">
        <f t="shared" si="25"/>
        <v>1442</v>
      </c>
      <c r="B1480" t="str">
        <f>VLOOKUP(A1480,SOURCE!B:S,15,0)</f>
        <v>ITM_DBLMULT</v>
      </c>
      <c r="C1480">
        <f>IF(
ISNUMBER(INDEX(SOURCE!B:B,MATCH(A1480,SOURCE!B:B,0)+1)),
  VALUE(INDEX(SOURCE!B:B,MATCH(A1480,SOURCE!B:B,0)+1)),
  "")</f>
        <v>1443</v>
      </c>
      <c r="D1480" s="5" t="str">
        <f>IF(A1480&lt;&gt;INT(A1480),B1480,
IF(A1480&lt;0,VLOOKUP(A1480,lookups!A$1:B$25,2,0),
IF(ISNA(B1480),"",
IF(OR(ISBLANK(A1480),ISNA(B1480),B1480=0),
"",
"#define "&amp;
VLOOKUP(A1480,SOURCE!B:S,15,0)&amp;IF(lookups!$N$2-LEN(VLOOKUP(A1480,SOURCE!B:S,15,0))&gt;=0,REPT(" ",lookups!$N$2-LEN(VLOOKUP(A1480,SOURCE!B:S,15,0))),"")&amp;
TEXT(A1480,"???0")&amp;IF(VLOOKUP(A1480,SOURCE!B:S,16,0)="","","   "&amp;VLOOKUP(A1480,SOURCE!B:S,16,0)
))))
)</f>
        <v>#define ITM_DBLMULT                 1442</v>
      </c>
    </row>
    <row r="1481" spans="1:4">
      <c r="A1481">
        <f t="shared" ref="A1481:A1544" si="26">C1480</f>
        <v>1443</v>
      </c>
      <c r="B1481" t="str">
        <f>VLOOKUP(A1481,SOURCE!B:S,15,0)</f>
        <v>ITM_DBLDIV</v>
      </c>
      <c r="C1481">
        <f>IF(
ISNUMBER(INDEX(SOURCE!B:B,MATCH(A1481,SOURCE!B:B,0)+1)),
  VALUE(INDEX(SOURCE!B:B,MATCH(A1481,SOURCE!B:B,0)+1)),
  "")</f>
        <v>1444</v>
      </c>
      <c r="D1481" s="5" t="str">
        <f>IF(A1481&lt;&gt;INT(A1481),B1481,
IF(A1481&lt;0,VLOOKUP(A1481,lookups!A$1:B$25,2,0),
IF(ISNA(B1481),"",
IF(OR(ISBLANK(A1481),ISNA(B1481),B1481=0),
"",
"#define "&amp;
VLOOKUP(A1481,SOURCE!B:S,15,0)&amp;IF(lookups!$N$2-LEN(VLOOKUP(A1481,SOURCE!B:S,15,0))&gt;=0,REPT(" ",lookups!$N$2-LEN(VLOOKUP(A1481,SOURCE!B:S,15,0))),"")&amp;
TEXT(A1481,"???0")&amp;IF(VLOOKUP(A1481,SOURCE!B:S,16,0)="","","   "&amp;VLOOKUP(A1481,SOURCE!B:S,16,0)
))))
)</f>
        <v>#define ITM_DBLDIV                  1443</v>
      </c>
    </row>
    <row r="1482" spans="1:4">
      <c r="A1482">
        <f t="shared" si="26"/>
        <v>1444</v>
      </c>
      <c r="B1482" t="str">
        <f>VLOOKUP(A1482,SOURCE!B:S,15,0)</f>
        <v>ITM_DECOMP</v>
      </c>
      <c r="C1482">
        <f>IF(
ISNUMBER(INDEX(SOURCE!B:B,MATCH(A1482,SOURCE!B:B,0)+1)),
  VALUE(INDEX(SOURCE!B:B,MATCH(A1482,SOURCE!B:B,0)+1)),
  "")</f>
        <v>1445</v>
      </c>
      <c r="D1482" s="5" t="str">
        <f>IF(A1482&lt;&gt;INT(A1482),B1482,
IF(A1482&lt;0,VLOOKUP(A1482,lookups!A$1:B$25,2,0),
IF(ISNA(B1482),"",
IF(OR(ISBLANK(A1482),ISNA(B1482),B1482=0),
"",
"#define "&amp;
VLOOKUP(A1482,SOURCE!B:S,15,0)&amp;IF(lookups!$N$2-LEN(VLOOKUP(A1482,SOURCE!B:S,15,0))&gt;=0,REPT(" ",lookups!$N$2-LEN(VLOOKUP(A1482,SOURCE!B:S,15,0))),"")&amp;
TEXT(A1482,"???0")&amp;IF(VLOOKUP(A1482,SOURCE!B:S,16,0)="","","   "&amp;VLOOKUP(A1482,SOURCE!B:S,16,0)
))))
)</f>
        <v>#define ITM_DECOMP                  1444</v>
      </c>
    </row>
    <row r="1483" spans="1:4">
      <c r="A1483">
        <f t="shared" si="26"/>
        <v>1445</v>
      </c>
      <c r="B1483" t="str">
        <f>VLOOKUP(A1483,SOURCE!B:S,15,0)</f>
        <v>ITM_DEG</v>
      </c>
      <c r="C1483">
        <f>IF(
ISNUMBER(INDEX(SOURCE!B:B,MATCH(A1483,SOURCE!B:B,0)+1)),
  VALUE(INDEX(SOURCE!B:B,MATCH(A1483,SOURCE!B:B,0)+1)),
  "")</f>
        <v>1446</v>
      </c>
      <c r="D1483" s="5" t="str">
        <f>IF(A1483&lt;&gt;INT(A1483),B1483,
IF(A1483&lt;0,VLOOKUP(A1483,lookups!A$1:B$25,2,0),
IF(ISNA(B1483),"",
IF(OR(ISBLANK(A1483),ISNA(B1483),B1483=0),
"",
"#define "&amp;
VLOOKUP(A1483,SOURCE!B:S,15,0)&amp;IF(lookups!$N$2-LEN(VLOOKUP(A1483,SOURCE!B:S,15,0))&gt;=0,REPT(" ",lookups!$N$2-LEN(VLOOKUP(A1483,SOURCE!B:S,15,0))),"")&amp;
TEXT(A1483,"???0")&amp;IF(VLOOKUP(A1483,SOURCE!B:S,16,0)="","","   "&amp;VLOOKUP(A1483,SOURCE!B:S,16,0)
))))
)</f>
        <v>#define ITM_DEG                     1445</v>
      </c>
    </row>
    <row r="1484" spans="1:4">
      <c r="A1484">
        <f t="shared" si="26"/>
        <v>1446</v>
      </c>
      <c r="B1484" t="str">
        <f>VLOOKUP(A1484,SOURCE!B:S,15,0)</f>
        <v>ITM_1446</v>
      </c>
      <c r="C1484">
        <f>IF(
ISNUMBER(INDEX(SOURCE!B:B,MATCH(A1484,SOURCE!B:B,0)+1)),
  VALUE(INDEX(SOURCE!B:B,MATCH(A1484,SOURCE!B:B,0)+1)),
  "")</f>
        <v>1447</v>
      </c>
      <c r="D1484" s="5" t="str">
        <f>IF(A1484&lt;&gt;INT(A1484),B1484,
IF(A1484&lt;0,VLOOKUP(A1484,lookups!A$1:B$25,2,0),
IF(ISNA(B1484),"",
IF(OR(ISBLANK(A1484),ISNA(B1484),B1484=0),
"",
"#define "&amp;
VLOOKUP(A1484,SOURCE!B:S,15,0)&amp;IF(lookups!$N$2-LEN(VLOOKUP(A1484,SOURCE!B:S,15,0))&gt;=0,REPT(" ",lookups!$N$2-LEN(VLOOKUP(A1484,SOURCE!B:S,15,0))),"")&amp;
TEXT(A1484,"???0")&amp;IF(VLOOKUP(A1484,SOURCE!B:S,16,0)="","","   "&amp;VLOOKUP(A1484,SOURCE!B:S,16,0)
))))
)</f>
        <v>#define ITM_1446                    1446</v>
      </c>
    </row>
    <row r="1485" spans="1:4">
      <c r="A1485">
        <f t="shared" si="26"/>
        <v>1447</v>
      </c>
      <c r="B1485" t="str">
        <f>VLOOKUP(A1485,SOURCE!B:S,15,0)</f>
        <v>ITM_SA</v>
      </c>
      <c r="C1485">
        <f>IF(
ISNUMBER(INDEX(SOURCE!B:B,MATCH(A1485,SOURCE!B:B,0)+1)),
  VALUE(INDEX(SOURCE!B:B,MATCH(A1485,SOURCE!B:B,0)+1)),
  "")</f>
        <v>1448</v>
      </c>
      <c r="D1485" s="5" t="str">
        <f>IF(A1485&lt;&gt;INT(A1485),B1485,
IF(A1485&lt;0,VLOOKUP(A1485,lookups!A$1:B$25,2,0),
IF(ISNA(B1485),"",
IF(OR(ISBLANK(A1485),ISNA(B1485),B1485=0),
"",
"#define "&amp;
VLOOKUP(A1485,SOURCE!B:S,15,0)&amp;IF(lookups!$N$2-LEN(VLOOKUP(A1485,SOURCE!B:S,15,0))&gt;=0,REPT(" ",lookups!$N$2-LEN(VLOOKUP(A1485,SOURCE!B:S,15,0))),"")&amp;
TEXT(A1485,"???0")&amp;IF(VLOOKUP(A1485,SOURCE!B:S,16,0)="","","   "&amp;VLOOKUP(A1485,SOURCE!B:S,16,0)
))))
)</f>
        <v>#define ITM_SA                      1447</v>
      </c>
    </row>
    <row r="1486" spans="1:4">
      <c r="A1486">
        <f t="shared" si="26"/>
        <v>1448</v>
      </c>
      <c r="B1486" t="str">
        <f>VLOOKUP(A1486,SOURCE!B:S,15,0)</f>
        <v>MNU_BLUE_C47</v>
      </c>
      <c r="C1486">
        <f>IF(
ISNUMBER(INDEX(SOURCE!B:B,MATCH(A1486,SOURCE!B:B,0)+1)),
  VALUE(INDEX(SOURCE!B:B,MATCH(A1486,SOURCE!B:B,0)+1)),
  "")</f>
        <v>1449</v>
      </c>
      <c r="D1486" s="5" t="str">
        <f>IF(A1486&lt;&gt;INT(A1486),B1486,
IF(A1486&lt;0,VLOOKUP(A1486,lookups!A$1:B$25,2,0),
IF(ISNA(B1486),"",
IF(OR(ISBLANK(A1486),ISNA(B1486),B1486=0),
"",
"#define "&amp;
VLOOKUP(A1486,SOURCE!B:S,15,0)&amp;IF(lookups!$N$2-LEN(VLOOKUP(A1486,SOURCE!B:S,15,0))&gt;=0,REPT(" ",lookups!$N$2-LEN(VLOOKUP(A1486,SOURCE!B:S,15,0))),"")&amp;
TEXT(A1486,"???0")&amp;IF(VLOOKUP(A1486,SOURCE!B:S,16,0)="","","   "&amp;VLOOKUP(A1486,SOURCE!B:S,16,0)
))))
)</f>
        <v>#define MNU_BLUE_C47                1448</v>
      </c>
    </row>
    <row r="1487" spans="1:4">
      <c r="A1487">
        <f t="shared" si="26"/>
        <v>1449</v>
      </c>
      <c r="B1487" t="str">
        <f>VLOOKUP(A1487,SOURCE!B:S,15,0)</f>
        <v>ITM_DOT_PROD</v>
      </c>
      <c r="C1487">
        <f>IF(
ISNUMBER(INDEX(SOURCE!B:B,MATCH(A1487,SOURCE!B:B,0)+1)),
  VALUE(INDEX(SOURCE!B:B,MATCH(A1487,SOURCE!B:B,0)+1)),
  "")</f>
        <v>1450</v>
      </c>
      <c r="D1487" s="5" t="str">
        <f>IF(A1487&lt;&gt;INT(A1487),B1487,
IF(A1487&lt;0,VLOOKUP(A1487,lookups!A$1:B$25,2,0),
IF(ISNA(B1487),"",
IF(OR(ISBLANK(A1487),ISNA(B1487),B1487=0),
"",
"#define "&amp;
VLOOKUP(A1487,SOURCE!B:S,15,0)&amp;IF(lookups!$N$2-LEN(VLOOKUP(A1487,SOURCE!B:S,15,0))&gt;=0,REPT(" ",lookups!$N$2-LEN(VLOOKUP(A1487,SOURCE!B:S,15,0))),"")&amp;
TEXT(A1487,"???0")&amp;IF(VLOOKUP(A1487,SOURCE!B:S,16,0)="","","   "&amp;VLOOKUP(A1487,SOURCE!B:S,16,0)
))))
)</f>
        <v>#define ITM_DOT_PROD                1449</v>
      </c>
    </row>
    <row r="1488" spans="1:4">
      <c r="A1488">
        <f t="shared" si="26"/>
        <v>1450</v>
      </c>
      <c r="B1488" t="str">
        <f>VLOOKUP(A1488,SOURCE!B:S,15,0)</f>
        <v>ITM_DSTACK</v>
      </c>
      <c r="C1488">
        <f>IF(
ISNUMBER(INDEX(SOURCE!B:B,MATCH(A1488,SOURCE!B:B,0)+1)),
  VALUE(INDEX(SOURCE!B:B,MATCH(A1488,SOURCE!B:B,0)+1)),
  "")</f>
        <v>1451</v>
      </c>
      <c r="D1488" s="5" t="str">
        <f>IF(A1488&lt;&gt;INT(A1488),B1488,
IF(A1488&lt;0,VLOOKUP(A1488,lookups!A$1:B$25,2,0),
IF(ISNA(B1488),"",
IF(OR(ISBLANK(A1488),ISNA(B1488),B1488=0),
"",
"#define "&amp;
VLOOKUP(A1488,SOURCE!B:S,15,0)&amp;IF(lookups!$N$2-LEN(VLOOKUP(A1488,SOURCE!B:S,15,0))&gt;=0,REPT(" ",lookups!$N$2-LEN(VLOOKUP(A1488,SOURCE!B:S,15,0))),"")&amp;
TEXT(A1488,"???0")&amp;IF(VLOOKUP(A1488,SOURCE!B:S,16,0)="","","   "&amp;VLOOKUP(A1488,SOURCE!B:S,16,0)
))))
)</f>
        <v>#define ITM_DSTACK                  1450</v>
      </c>
    </row>
    <row r="1489" spans="1:4">
      <c r="A1489">
        <f t="shared" si="26"/>
        <v>1451</v>
      </c>
      <c r="B1489" t="str">
        <f>VLOOKUP(A1489,SOURCE!B:S,15,0)</f>
        <v>ITM_DMS</v>
      </c>
      <c r="C1489">
        <f>IF(
ISNUMBER(INDEX(SOURCE!B:B,MATCH(A1489,SOURCE!B:B,0)+1)),
  VALUE(INDEX(SOURCE!B:B,MATCH(A1489,SOURCE!B:B,0)+1)),
  "")</f>
        <v>1452</v>
      </c>
      <c r="D1489" s="5" t="str">
        <f>IF(A1489&lt;&gt;INT(A1489),B1489,
IF(A1489&lt;0,VLOOKUP(A1489,lookups!A$1:B$25,2,0),
IF(ISNA(B1489),"",
IF(OR(ISBLANK(A1489),ISNA(B1489),B1489=0),
"",
"#define "&amp;
VLOOKUP(A1489,SOURCE!B:S,15,0)&amp;IF(lookups!$N$2-LEN(VLOOKUP(A1489,SOURCE!B:S,15,0))&gt;=0,REPT(" ",lookups!$N$2-LEN(VLOOKUP(A1489,SOURCE!B:S,15,0))),"")&amp;
TEXT(A1489,"???0")&amp;IF(VLOOKUP(A1489,SOURCE!B:S,16,0)="","","   "&amp;VLOOKUP(A1489,SOURCE!B:S,16,0)
))))
)</f>
        <v>#define ITM_DMS                     1451</v>
      </c>
    </row>
    <row r="1490" spans="1:4">
      <c r="A1490">
        <f t="shared" si="26"/>
        <v>1452</v>
      </c>
      <c r="B1490" t="str">
        <f>VLOOKUP(A1490,SOURCE!B:S,15,0)</f>
        <v>MNU_1452</v>
      </c>
      <c r="C1490">
        <f>IF(
ISNUMBER(INDEX(SOURCE!B:B,MATCH(A1490,SOURCE!B:B,0)+1)),
  VALUE(INDEX(SOURCE!B:B,MATCH(A1490,SOURCE!B:B,0)+1)),
  "")</f>
        <v>1453</v>
      </c>
      <c r="D1490" s="5" t="str">
        <f>IF(A1490&lt;&gt;INT(A1490),B1490,
IF(A1490&lt;0,VLOOKUP(A1490,lookups!A$1:B$25,2,0),
IF(ISNA(B1490),"",
IF(OR(ISBLANK(A1490),ISNA(B1490),B1490=0),
"",
"#define "&amp;
VLOOKUP(A1490,SOURCE!B:S,15,0)&amp;IF(lookups!$N$2-LEN(VLOOKUP(A1490,SOURCE!B:S,15,0))&gt;=0,REPT(" ",lookups!$N$2-LEN(VLOOKUP(A1490,SOURCE!B:S,15,0))),"")&amp;
TEXT(A1490,"???0")&amp;IF(VLOOKUP(A1490,SOURCE!B:S,16,0)="","","   "&amp;VLOOKUP(A1490,SOURCE!B:S,16,0)
))))
)</f>
        <v>#define MNU_1452                    1452</v>
      </c>
    </row>
    <row r="1491" spans="1:4">
      <c r="A1491">
        <f t="shared" si="26"/>
        <v>1453</v>
      </c>
      <c r="B1491" t="str">
        <f>VLOOKUP(A1491,SOURCE!B:S,15,0)</f>
        <v>ITM_DMY</v>
      </c>
      <c r="C1491">
        <f>IF(
ISNUMBER(INDEX(SOURCE!B:B,MATCH(A1491,SOURCE!B:B,0)+1)),
  VALUE(INDEX(SOURCE!B:B,MATCH(A1491,SOURCE!B:B,0)+1)),
  "")</f>
        <v>1454</v>
      </c>
      <c r="D1491" s="5" t="str">
        <f>IF(A1491&lt;&gt;INT(A1491),B1491,
IF(A1491&lt;0,VLOOKUP(A1491,lookups!A$1:B$25,2,0),
IF(ISNA(B1491),"",
IF(OR(ISBLANK(A1491),ISNA(B1491),B1491=0),
"",
"#define "&amp;
VLOOKUP(A1491,SOURCE!B:S,15,0)&amp;IF(lookups!$N$2-LEN(VLOOKUP(A1491,SOURCE!B:S,15,0))&gt;=0,REPT(" ",lookups!$N$2-LEN(VLOOKUP(A1491,SOURCE!B:S,15,0))),"")&amp;
TEXT(A1491,"???0")&amp;IF(VLOOKUP(A1491,SOURCE!B:S,16,0)="","","   "&amp;VLOOKUP(A1491,SOURCE!B:S,16,0)
))))
)</f>
        <v>#define ITM_DMY                     1453</v>
      </c>
    </row>
    <row r="1492" spans="1:4">
      <c r="A1492">
        <f t="shared" si="26"/>
        <v>1454</v>
      </c>
      <c r="B1492" t="str">
        <f>VLOOKUP(A1492,SOURCE!B:S,15,0)</f>
        <v>ITM_DtoJ</v>
      </c>
      <c r="C1492">
        <f>IF(
ISNUMBER(INDEX(SOURCE!B:B,MATCH(A1492,SOURCE!B:B,0)+1)),
  VALUE(INDEX(SOURCE!B:B,MATCH(A1492,SOURCE!B:B,0)+1)),
  "")</f>
        <v>1455</v>
      </c>
      <c r="D1492" s="5" t="str">
        <f>IF(A1492&lt;&gt;INT(A1492),B1492,
IF(A1492&lt;0,VLOOKUP(A1492,lookups!A$1:B$25,2,0),
IF(ISNA(B1492),"",
IF(OR(ISBLANK(A1492),ISNA(B1492),B1492=0),
"",
"#define "&amp;
VLOOKUP(A1492,SOURCE!B:S,15,0)&amp;IF(lookups!$N$2-LEN(VLOOKUP(A1492,SOURCE!B:S,15,0))&gt;=0,REPT(" ",lookups!$N$2-LEN(VLOOKUP(A1492,SOURCE!B:S,15,0))),"")&amp;
TEXT(A1492,"???0")&amp;IF(VLOOKUP(A1492,SOURCE!B:S,16,0)="","","   "&amp;VLOOKUP(A1492,SOURCE!B:S,16,0)
))))
)</f>
        <v>#define ITM_DtoJ                    1454</v>
      </c>
    </row>
    <row r="1493" spans="1:4">
      <c r="A1493">
        <f t="shared" si="26"/>
        <v>1455</v>
      </c>
      <c r="B1493" t="str">
        <f>VLOOKUP(A1493,SOURCE!B:S,15,0)</f>
        <v>ITM_DELITM</v>
      </c>
      <c r="C1493">
        <f>IF(
ISNUMBER(INDEX(SOURCE!B:B,MATCH(A1493,SOURCE!B:B,0)+1)),
  VALUE(INDEX(SOURCE!B:B,MATCH(A1493,SOURCE!B:B,0)+1)),
  "")</f>
        <v>1456</v>
      </c>
      <c r="D1493" s="5" t="str">
        <f>IF(A1493&lt;&gt;INT(A1493),B1493,
IF(A1493&lt;0,VLOOKUP(A1493,lookups!A$1:B$25,2,0),
IF(ISNA(B1493),"",
IF(OR(ISBLANK(A1493),ISNA(B1493),B1493=0),
"",
"#define "&amp;
VLOOKUP(A1493,SOURCE!B:S,15,0)&amp;IF(lookups!$N$2-LEN(VLOOKUP(A1493,SOURCE!B:S,15,0))&gt;=0,REPT(" ",lookups!$N$2-LEN(VLOOKUP(A1493,SOURCE!B:S,15,0))),"")&amp;
TEXT(A1493,"???0")&amp;IF(VLOOKUP(A1493,SOURCE!B:S,16,0)="","","   "&amp;VLOOKUP(A1493,SOURCE!B:S,16,0)
))))
)</f>
        <v>#define ITM_DELITM                  1455</v>
      </c>
    </row>
    <row r="1494" spans="1:4">
      <c r="A1494">
        <f t="shared" si="26"/>
        <v>1456</v>
      </c>
      <c r="B1494" t="str">
        <f>VLOOKUP(A1494,SOURCE!B:S,15,0)</f>
        <v>ITM_EIGVAL</v>
      </c>
      <c r="C1494">
        <f>IF(
ISNUMBER(INDEX(SOURCE!B:B,MATCH(A1494,SOURCE!B:B,0)+1)),
  VALUE(INDEX(SOURCE!B:B,MATCH(A1494,SOURCE!B:B,0)+1)),
  "")</f>
        <v>1457</v>
      </c>
      <c r="D1494" s="5" t="str">
        <f>IF(A1494&lt;&gt;INT(A1494),B1494,
IF(A1494&lt;0,VLOOKUP(A1494,lookups!A$1:B$25,2,0),
IF(ISNA(B1494),"",
IF(OR(ISBLANK(A1494),ISNA(B1494),B1494=0),
"",
"#define "&amp;
VLOOKUP(A1494,SOURCE!B:S,15,0)&amp;IF(lookups!$N$2-LEN(VLOOKUP(A1494,SOURCE!B:S,15,0))&gt;=0,REPT(" ",lookups!$N$2-LEN(VLOOKUP(A1494,SOURCE!B:S,15,0))),"")&amp;
TEXT(A1494,"???0")&amp;IF(VLOOKUP(A1494,SOURCE!B:S,16,0)="","","   "&amp;VLOOKUP(A1494,SOURCE!B:S,16,0)
))))
)</f>
        <v>#define ITM_EIGVAL                  1456</v>
      </c>
    </row>
    <row r="1495" spans="1:4">
      <c r="A1495">
        <f t="shared" si="26"/>
        <v>1457</v>
      </c>
      <c r="B1495" t="str">
        <f>VLOOKUP(A1495,SOURCE!B:S,15,0)</f>
        <v>ITM_EIGVEC</v>
      </c>
      <c r="C1495">
        <f>IF(
ISNUMBER(INDEX(SOURCE!B:B,MATCH(A1495,SOURCE!B:B,0)+1)),
  VALUE(INDEX(SOURCE!B:B,MATCH(A1495,SOURCE!B:B,0)+1)),
  "")</f>
        <v>1458</v>
      </c>
      <c r="D1495" s="5" t="str">
        <f>IF(A1495&lt;&gt;INT(A1495),B1495,
IF(A1495&lt;0,VLOOKUP(A1495,lookups!A$1:B$25,2,0),
IF(ISNA(B1495),"",
IF(OR(ISBLANK(A1495),ISNA(B1495),B1495=0),
"",
"#define "&amp;
VLOOKUP(A1495,SOURCE!B:S,15,0)&amp;IF(lookups!$N$2-LEN(VLOOKUP(A1495,SOURCE!B:S,15,0))&gt;=0,REPT(" ",lookups!$N$2-LEN(VLOOKUP(A1495,SOURCE!B:S,15,0))),"")&amp;
TEXT(A1495,"???0")&amp;IF(VLOOKUP(A1495,SOURCE!B:S,16,0)="","","   "&amp;VLOOKUP(A1495,SOURCE!B:S,16,0)
))))
)</f>
        <v>#define ITM_EIGVEC                  1457</v>
      </c>
    </row>
    <row r="1496" spans="1:4">
      <c r="A1496">
        <f t="shared" si="26"/>
        <v>1458</v>
      </c>
      <c r="B1496" t="str">
        <f>VLOOKUP(A1496,SOURCE!B:S,15,0)</f>
        <v>ITM_END</v>
      </c>
      <c r="C1496">
        <f>IF(
ISNUMBER(INDEX(SOURCE!B:B,MATCH(A1496,SOURCE!B:B,0)+1)),
  VALUE(INDEX(SOURCE!B:B,MATCH(A1496,SOURCE!B:B,0)+1)),
  "")</f>
        <v>1459</v>
      </c>
      <c r="D1496" s="5" t="str">
        <f>IF(A1496&lt;&gt;INT(A1496),B1496,
IF(A1496&lt;0,VLOOKUP(A1496,lookups!A$1:B$25,2,0),
IF(ISNA(B1496),"",
IF(OR(ISBLANK(A1496),ISNA(B1496),B1496=0),
"",
"#define "&amp;
VLOOKUP(A1496,SOURCE!B:S,15,0)&amp;IF(lookups!$N$2-LEN(VLOOKUP(A1496,SOURCE!B:S,15,0))&gt;=0,REPT(" ",lookups!$N$2-LEN(VLOOKUP(A1496,SOURCE!B:S,15,0))),"")&amp;
TEXT(A1496,"???0")&amp;IF(VLOOKUP(A1496,SOURCE!B:S,16,0)="","","   "&amp;VLOOKUP(A1496,SOURCE!B:S,16,0)
))))
)</f>
        <v>#define ITM_END                     1458</v>
      </c>
    </row>
    <row r="1497" spans="1:4">
      <c r="A1497">
        <f t="shared" si="26"/>
        <v>1459</v>
      </c>
      <c r="B1497" t="str">
        <f>VLOOKUP(A1497,SOURCE!B:S,15,0)</f>
        <v>ITM_ENDP</v>
      </c>
      <c r="C1497">
        <f>IF(
ISNUMBER(INDEX(SOURCE!B:B,MATCH(A1497,SOURCE!B:B,0)+1)),
  VALUE(INDEX(SOURCE!B:B,MATCH(A1497,SOURCE!B:B,0)+1)),
  "")</f>
        <v>1460</v>
      </c>
      <c r="D1497" s="5" t="str">
        <f>IF(A1497&lt;&gt;INT(A1497),B1497,
IF(A1497&lt;0,VLOOKUP(A1497,lookups!A$1:B$25,2,0),
IF(ISNA(B1497),"",
IF(OR(ISBLANK(A1497),ISNA(B1497),B1497=0),
"",
"#define "&amp;
VLOOKUP(A1497,SOURCE!B:S,15,0)&amp;IF(lookups!$N$2-LEN(VLOOKUP(A1497,SOURCE!B:S,15,0))&gt;=0,REPT(" ",lookups!$N$2-LEN(VLOOKUP(A1497,SOURCE!B:S,15,0))),"")&amp;
TEXT(A1497,"???0")&amp;IF(VLOOKUP(A1497,SOURCE!B:S,16,0)="","","   "&amp;VLOOKUP(A1497,SOURCE!B:S,16,0)
))))
)</f>
        <v>#define ITM_ENDP                    1459</v>
      </c>
    </row>
    <row r="1498" spans="1:4">
      <c r="A1498">
        <f t="shared" si="26"/>
        <v>1460</v>
      </c>
      <c r="B1498" t="str">
        <f>VLOOKUP(A1498,SOURCE!B:S,15,0)</f>
        <v>ITM_ENG</v>
      </c>
      <c r="C1498">
        <f>IF(
ISNUMBER(INDEX(SOURCE!B:B,MATCH(A1498,SOURCE!B:B,0)+1)),
  VALUE(INDEX(SOURCE!B:B,MATCH(A1498,SOURCE!B:B,0)+1)),
  "")</f>
        <v>1461</v>
      </c>
      <c r="D1498" s="5" t="str">
        <f>IF(A1498&lt;&gt;INT(A1498),B1498,
IF(A1498&lt;0,VLOOKUP(A1498,lookups!A$1:B$25,2,0),
IF(ISNA(B1498),"",
IF(OR(ISBLANK(A1498),ISNA(B1498),B1498=0),
"",
"#define "&amp;
VLOOKUP(A1498,SOURCE!B:S,15,0)&amp;IF(lookups!$N$2-LEN(VLOOKUP(A1498,SOURCE!B:S,15,0))&gt;=0,REPT(" ",lookups!$N$2-LEN(VLOOKUP(A1498,SOURCE!B:S,15,0))),"")&amp;
TEXT(A1498,"???0")&amp;IF(VLOOKUP(A1498,SOURCE!B:S,16,0)="","","   "&amp;VLOOKUP(A1498,SOURCE!B:S,16,0)
))))
)</f>
        <v>#define ITM_ENG                     1460</v>
      </c>
    </row>
    <row r="1499" spans="1:4">
      <c r="A1499">
        <f t="shared" si="26"/>
        <v>1461</v>
      </c>
      <c r="B1499" t="str">
        <f>VLOOKUP(A1499,SOURCE!B:S,15,0)</f>
        <v>ITM_ENORM</v>
      </c>
      <c r="C1499">
        <f>IF(
ISNUMBER(INDEX(SOURCE!B:B,MATCH(A1499,SOURCE!B:B,0)+1)),
  VALUE(INDEX(SOURCE!B:B,MATCH(A1499,SOURCE!B:B,0)+1)),
  "")</f>
        <v>1462</v>
      </c>
      <c r="D1499" s="5" t="str">
        <f>IF(A1499&lt;&gt;INT(A1499),B1499,
IF(A1499&lt;0,VLOOKUP(A1499,lookups!A$1:B$25,2,0),
IF(ISNA(B1499),"",
IF(OR(ISBLANK(A1499),ISNA(B1499),B1499=0),
"",
"#define "&amp;
VLOOKUP(A1499,SOURCE!B:S,15,0)&amp;IF(lookups!$N$2-LEN(VLOOKUP(A1499,SOURCE!B:S,15,0))&gt;=0,REPT(" ",lookups!$N$2-LEN(VLOOKUP(A1499,SOURCE!B:S,15,0))),"")&amp;
TEXT(A1499,"???0")&amp;IF(VLOOKUP(A1499,SOURCE!B:S,16,0)="","","   "&amp;VLOOKUP(A1499,SOURCE!B:S,16,0)
))))
)</f>
        <v>#define ITM_ENORM                   1461</v>
      </c>
    </row>
    <row r="1500" spans="1:4">
      <c r="A1500">
        <f t="shared" si="26"/>
        <v>1462</v>
      </c>
      <c r="B1500" t="str">
        <f>VLOOKUP(A1500,SOURCE!B:S,15,0)</f>
        <v>ITM_RCLMIN</v>
      </c>
      <c r="C1500">
        <f>IF(
ISNUMBER(INDEX(SOURCE!B:B,MATCH(A1500,SOURCE!B:B,0)+1)),
  VALUE(INDEX(SOURCE!B:B,MATCH(A1500,SOURCE!B:B,0)+1)),
  "")</f>
        <v>1463</v>
      </c>
      <c r="D1500" s="5" t="str">
        <f>IF(A1500&lt;&gt;INT(A1500),B1500,
IF(A1500&lt;0,VLOOKUP(A1500,lookups!A$1:B$25,2,0),
IF(ISNA(B1500),"",
IF(OR(ISBLANK(A1500),ISNA(B1500),B1500=0),
"",
"#define "&amp;
VLOOKUP(A1500,SOURCE!B:S,15,0)&amp;IF(lookups!$N$2-LEN(VLOOKUP(A1500,SOURCE!B:S,15,0))&gt;=0,REPT(" ",lookups!$N$2-LEN(VLOOKUP(A1500,SOURCE!B:S,15,0))),"")&amp;
TEXT(A1500,"???0")&amp;IF(VLOOKUP(A1500,SOURCE!B:S,16,0)="","","   "&amp;VLOOKUP(A1500,SOURCE!B:S,16,0)
))))
)</f>
        <v>#define ITM_RCLMIN                  1462</v>
      </c>
    </row>
    <row r="1501" spans="1:4">
      <c r="A1501">
        <f t="shared" si="26"/>
        <v>1463</v>
      </c>
      <c r="B1501" t="str">
        <f>VLOOKUP(A1501,SOURCE!B:S,15,0)</f>
        <v>ITM_EQ_DEL</v>
      </c>
      <c r="C1501">
        <f>IF(
ISNUMBER(INDEX(SOURCE!B:B,MATCH(A1501,SOURCE!B:B,0)+1)),
  VALUE(INDEX(SOURCE!B:B,MATCH(A1501,SOURCE!B:B,0)+1)),
  "")</f>
        <v>1464</v>
      </c>
      <c r="D1501" s="5" t="str">
        <f>IF(A1501&lt;&gt;INT(A1501),B1501,
IF(A1501&lt;0,VLOOKUP(A1501,lookups!A$1:B$25,2,0),
IF(ISNA(B1501),"",
IF(OR(ISBLANK(A1501),ISNA(B1501),B1501=0),
"",
"#define "&amp;
VLOOKUP(A1501,SOURCE!B:S,15,0)&amp;IF(lookups!$N$2-LEN(VLOOKUP(A1501,SOURCE!B:S,15,0))&gt;=0,REPT(" ",lookups!$N$2-LEN(VLOOKUP(A1501,SOURCE!B:S,15,0))),"")&amp;
TEXT(A1501,"???0")&amp;IF(VLOOKUP(A1501,SOURCE!B:S,16,0)="","","   "&amp;VLOOKUP(A1501,SOURCE!B:S,16,0)
))))
)</f>
        <v>#define ITM_EQ_DEL                  1463</v>
      </c>
    </row>
    <row r="1502" spans="1:4">
      <c r="A1502">
        <f t="shared" si="26"/>
        <v>1464</v>
      </c>
      <c r="B1502" t="str">
        <f>VLOOKUP(A1502,SOURCE!B:S,15,0)</f>
        <v>ITM_EQ_EDI</v>
      </c>
      <c r="C1502">
        <f>IF(
ISNUMBER(INDEX(SOURCE!B:B,MATCH(A1502,SOURCE!B:B,0)+1)),
  VALUE(INDEX(SOURCE!B:B,MATCH(A1502,SOURCE!B:B,0)+1)),
  "")</f>
        <v>1465</v>
      </c>
      <c r="D1502" s="5" t="str">
        <f>IF(A1502&lt;&gt;INT(A1502),B1502,
IF(A1502&lt;0,VLOOKUP(A1502,lookups!A$1:B$25,2,0),
IF(ISNA(B1502),"",
IF(OR(ISBLANK(A1502),ISNA(B1502),B1502=0),
"",
"#define "&amp;
VLOOKUP(A1502,SOURCE!B:S,15,0)&amp;IF(lookups!$N$2-LEN(VLOOKUP(A1502,SOURCE!B:S,15,0))&gt;=0,REPT(" ",lookups!$N$2-LEN(VLOOKUP(A1502,SOURCE!B:S,15,0))),"")&amp;
TEXT(A1502,"???0")&amp;IF(VLOOKUP(A1502,SOURCE!B:S,16,0)="","","   "&amp;VLOOKUP(A1502,SOURCE!B:S,16,0)
))))
)</f>
        <v>#define ITM_EQ_EDI                  1464</v>
      </c>
    </row>
    <row r="1503" spans="1:4">
      <c r="A1503">
        <f t="shared" si="26"/>
        <v>1465</v>
      </c>
      <c r="B1503" t="str">
        <f>VLOOKUP(A1503,SOURCE!B:S,15,0)</f>
        <v>ITM_EQ_NEW</v>
      </c>
      <c r="C1503">
        <f>IF(
ISNUMBER(INDEX(SOURCE!B:B,MATCH(A1503,SOURCE!B:B,0)+1)),
  VALUE(INDEX(SOURCE!B:B,MATCH(A1503,SOURCE!B:B,0)+1)),
  "")</f>
        <v>1466</v>
      </c>
      <c r="D1503" s="5" t="str">
        <f>IF(A1503&lt;&gt;INT(A1503),B1503,
IF(A1503&lt;0,VLOOKUP(A1503,lookups!A$1:B$25,2,0),
IF(ISNA(B1503),"",
IF(OR(ISBLANK(A1503),ISNA(B1503),B1503=0),
"",
"#define "&amp;
VLOOKUP(A1503,SOURCE!B:S,15,0)&amp;IF(lookups!$N$2-LEN(VLOOKUP(A1503,SOURCE!B:S,15,0))&gt;=0,REPT(" ",lookups!$N$2-LEN(VLOOKUP(A1503,SOURCE!B:S,15,0))),"")&amp;
TEXT(A1503,"???0")&amp;IF(VLOOKUP(A1503,SOURCE!B:S,16,0)="","","   "&amp;VLOOKUP(A1503,SOURCE!B:S,16,0)
))))
)</f>
        <v>#define ITM_EQ_NEW                  1465</v>
      </c>
    </row>
    <row r="1504" spans="1:4">
      <c r="A1504">
        <f t="shared" si="26"/>
        <v>1466</v>
      </c>
      <c r="B1504" t="str">
        <f>VLOOKUP(A1504,SOURCE!B:S,15,0)</f>
        <v>ITM_ERF</v>
      </c>
      <c r="C1504">
        <f>IF(
ISNUMBER(INDEX(SOURCE!B:B,MATCH(A1504,SOURCE!B:B,0)+1)),
  VALUE(INDEX(SOURCE!B:B,MATCH(A1504,SOURCE!B:B,0)+1)),
  "")</f>
        <v>1467</v>
      </c>
      <c r="D1504" s="5" t="str">
        <f>IF(A1504&lt;&gt;INT(A1504),B1504,
IF(A1504&lt;0,VLOOKUP(A1504,lookups!A$1:B$25,2,0),
IF(ISNA(B1504),"",
IF(OR(ISBLANK(A1504),ISNA(B1504),B1504=0),
"",
"#define "&amp;
VLOOKUP(A1504,SOURCE!B:S,15,0)&amp;IF(lookups!$N$2-LEN(VLOOKUP(A1504,SOURCE!B:S,15,0))&gt;=0,REPT(" ",lookups!$N$2-LEN(VLOOKUP(A1504,SOURCE!B:S,15,0))),"")&amp;
TEXT(A1504,"???0")&amp;IF(VLOOKUP(A1504,SOURCE!B:S,16,0)="","","   "&amp;VLOOKUP(A1504,SOURCE!B:S,16,0)
))))
)</f>
        <v>#define ITM_ERF                     1466</v>
      </c>
    </row>
    <row r="1505" spans="1:4">
      <c r="A1505">
        <f t="shared" si="26"/>
        <v>1467</v>
      </c>
      <c r="B1505" t="str">
        <f>VLOOKUP(A1505,SOURCE!B:S,15,0)</f>
        <v>ITM_ERFC</v>
      </c>
      <c r="C1505">
        <f>IF(
ISNUMBER(INDEX(SOURCE!B:B,MATCH(A1505,SOURCE!B:B,0)+1)),
  VALUE(INDEX(SOURCE!B:B,MATCH(A1505,SOURCE!B:B,0)+1)),
  "")</f>
        <v>1468</v>
      </c>
      <c r="D1505" s="5" t="str">
        <f>IF(A1505&lt;&gt;INT(A1505),B1505,
IF(A1505&lt;0,VLOOKUP(A1505,lookups!A$1:B$25,2,0),
IF(ISNA(B1505),"",
IF(OR(ISBLANK(A1505),ISNA(B1505),B1505=0),
"",
"#define "&amp;
VLOOKUP(A1505,SOURCE!B:S,15,0)&amp;IF(lookups!$N$2-LEN(VLOOKUP(A1505,SOURCE!B:S,15,0))&gt;=0,REPT(" ",lookups!$N$2-LEN(VLOOKUP(A1505,SOURCE!B:S,15,0))),"")&amp;
TEXT(A1505,"???0")&amp;IF(VLOOKUP(A1505,SOURCE!B:S,16,0)="","","   "&amp;VLOOKUP(A1505,SOURCE!B:S,16,0)
))))
)</f>
        <v>#define ITM_ERFC                    1467</v>
      </c>
    </row>
    <row r="1506" spans="1:4">
      <c r="A1506">
        <f t="shared" si="26"/>
        <v>1468</v>
      </c>
      <c r="B1506" t="str">
        <f>VLOOKUP(A1506,SOURCE!B:S,15,0)</f>
        <v>ITM_ERR</v>
      </c>
      <c r="C1506">
        <f>IF(
ISNUMBER(INDEX(SOURCE!B:B,MATCH(A1506,SOURCE!B:B,0)+1)),
  VALUE(INDEX(SOURCE!B:B,MATCH(A1506,SOURCE!B:B,0)+1)),
  "")</f>
        <v>1469</v>
      </c>
      <c r="D1506" s="5" t="str">
        <f>IF(A1506&lt;&gt;INT(A1506),B1506,
IF(A1506&lt;0,VLOOKUP(A1506,lookups!A$1:B$25,2,0),
IF(ISNA(B1506),"",
IF(OR(ISBLANK(A1506),ISNA(B1506),B1506=0),
"",
"#define "&amp;
VLOOKUP(A1506,SOURCE!B:S,15,0)&amp;IF(lookups!$N$2-LEN(VLOOKUP(A1506,SOURCE!B:S,15,0))&gt;=0,REPT(" ",lookups!$N$2-LEN(VLOOKUP(A1506,SOURCE!B:S,15,0))),"")&amp;
TEXT(A1506,"???0")&amp;IF(VLOOKUP(A1506,SOURCE!B:S,16,0)="","","   "&amp;VLOOKUP(A1506,SOURCE!B:S,16,0)
))))
)</f>
        <v>#define ITM_ERR                     1468</v>
      </c>
    </row>
    <row r="1507" spans="1:4">
      <c r="A1507">
        <f t="shared" si="26"/>
        <v>1469</v>
      </c>
      <c r="B1507" t="str">
        <f>VLOOKUP(A1507,SOURCE!B:S,15,0)</f>
        <v>ITM_EXITALL</v>
      </c>
      <c r="C1507">
        <f>IF(
ISNUMBER(INDEX(SOURCE!B:B,MATCH(A1507,SOURCE!B:B,0)+1)),
  VALUE(INDEX(SOURCE!B:B,MATCH(A1507,SOURCE!B:B,0)+1)),
  "")</f>
        <v>1470</v>
      </c>
      <c r="D1507" s="5" t="str">
        <f>IF(A1507&lt;&gt;INT(A1507),B1507,
IF(A1507&lt;0,VLOOKUP(A1507,lookups!A$1:B$25,2,0),
IF(ISNA(B1507),"",
IF(OR(ISBLANK(A1507),ISNA(B1507),B1507=0),
"",
"#define "&amp;
VLOOKUP(A1507,SOURCE!B:S,15,0)&amp;IF(lookups!$N$2-LEN(VLOOKUP(A1507,SOURCE!B:S,15,0))&gt;=0,REPT(" ",lookups!$N$2-LEN(VLOOKUP(A1507,SOURCE!B:S,15,0))),"")&amp;
TEXT(A1507,"???0")&amp;IF(VLOOKUP(A1507,SOURCE!B:S,16,0)="","","   "&amp;VLOOKUP(A1507,SOURCE!B:S,16,0)
))))
)</f>
        <v>#define ITM_EXITALL                 1469</v>
      </c>
    </row>
    <row r="1508" spans="1:4">
      <c r="A1508">
        <f t="shared" si="26"/>
        <v>1470</v>
      </c>
      <c r="B1508" t="str">
        <f>VLOOKUP(A1508,SOURCE!B:S,15,0)</f>
        <v>ITM_EXPT</v>
      </c>
      <c r="C1508">
        <f>IF(
ISNUMBER(INDEX(SOURCE!B:B,MATCH(A1508,SOURCE!B:B,0)+1)),
  VALUE(INDEX(SOURCE!B:B,MATCH(A1508,SOURCE!B:B,0)+1)),
  "")</f>
        <v>1471</v>
      </c>
      <c r="D1508" s="5" t="str">
        <f>IF(A1508&lt;&gt;INT(A1508),B1508,
IF(A1508&lt;0,VLOOKUP(A1508,lookups!A$1:B$25,2,0),
IF(ISNA(B1508),"",
IF(OR(ISBLANK(A1508),ISNA(B1508),B1508=0),
"",
"#define "&amp;
VLOOKUP(A1508,SOURCE!B:S,15,0)&amp;IF(lookups!$N$2-LEN(VLOOKUP(A1508,SOURCE!B:S,15,0))&gt;=0,REPT(" ",lookups!$N$2-LEN(VLOOKUP(A1508,SOURCE!B:S,15,0))),"")&amp;
TEXT(A1508,"???0")&amp;IF(VLOOKUP(A1508,SOURCE!B:S,16,0)="","","   "&amp;VLOOKUP(A1508,SOURCE!B:S,16,0)
))))
)</f>
        <v>#define ITM_EXPT                    1470</v>
      </c>
    </row>
    <row r="1509" spans="1:4">
      <c r="A1509">
        <f t="shared" si="26"/>
        <v>1471</v>
      </c>
      <c r="B1509" t="str">
        <f>VLOOKUP(A1509,SOURCE!B:S,15,0)</f>
        <v>ITM_GET_JUL_GREG</v>
      </c>
      <c r="C1509">
        <f>IF(
ISNUMBER(INDEX(SOURCE!B:B,MATCH(A1509,SOURCE!B:B,0)+1)),
  VALUE(INDEX(SOURCE!B:B,MATCH(A1509,SOURCE!B:B,0)+1)),
  "")</f>
        <v>1472</v>
      </c>
      <c r="D1509" s="5" t="str">
        <f>IF(A1509&lt;&gt;INT(A1509),B1509,
IF(A1509&lt;0,VLOOKUP(A1509,lookups!A$1:B$25,2,0),
IF(ISNA(B1509),"",
IF(OR(ISBLANK(A1509),ISNA(B1509),B1509=0),
"",
"#define "&amp;
VLOOKUP(A1509,SOURCE!B:S,15,0)&amp;IF(lookups!$N$2-LEN(VLOOKUP(A1509,SOURCE!B:S,15,0))&gt;=0,REPT(" ",lookups!$N$2-LEN(VLOOKUP(A1509,SOURCE!B:S,15,0))),"")&amp;
TEXT(A1509,"???0")&amp;IF(VLOOKUP(A1509,SOURCE!B:S,16,0)="","","   "&amp;VLOOKUP(A1509,SOURCE!B:S,16,0)
))))
)</f>
        <v>#define ITM_GET_JUL_GREG            1471</v>
      </c>
    </row>
    <row r="1510" spans="1:4">
      <c r="A1510">
        <f t="shared" si="26"/>
        <v>1472</v>
      </c>
      <c r="B1510" t="str">
        <f>VLOOKUP(A1510,SOURCE!B:S,15,0)</f>
        <v>ITM_FIB</v>
      </c>
      <c r="C1510">
        <f>IF(
ISNUMBER(INDEX(SOURCE!B:B,MATCH(A1510,SOURCE!B:B,0)+1)),
  VALUE(INDEX(SOURCE!B:B,MATCH(A1510,SOURCE!B:B,0)+1)),
  "")</f>
        <v>1473</v>
      </c>
      <c r="D1510" s="5" t="str">
        <f>IF(A1510&lt;&gt;INT(A1510),B1510,
IF(A1510&lt;0,VLOOKUP(A1510,lookups!A$1:B$25,2,0),
IF(ISNA(B1510),"",
IF(OR(ISBLANK(A1510),ISNA(B1510),B1510=0),
"",
"#define "&amp;
VLOOKUP(A1510,SOURCE!B:S,15,0)&amp;IF(lookups!$N$2-LEN(VLOOKUP(A1510,SOURCE!B:S,15,0))&gt;=0,REPT(" ",lookups!$N$2-LEN(VLOOKUP(A1510,SOURCE!B:S,15,0))),"")&amp;
TEXT(A1510,"???0")&amp;IF(VLOOKUP(A1510,SOURCE!B:S,16,0)="","","   "&amp;VLOOKUP(A1510,SOURCE!B:S,16,0)
))))
)</f>
        <v>#define ITM_FIB                     1472</v>
      </c>
    </row>
    <row r="1511" spans="1:4">
      <c r="A1511">
        <f t="shared" si="26"/>
        <v>1473</v>
      </c>
      <c r="B1511" t="str">
        <f>VLOOKUP(A1511,SOURCE!B:S,15,0)</f>
        <v>ITM_FIX</v>
      </c>
      <c r="C1511">
        <f>IF(
ISNUMBER(INDEX(SOURCE!B:B,MATCH(A1511,SOURCE!B:B,0)+1)),
  VALUE(INDEX(SOURCE!B:B,MATCH(A1511,SOURCE!B:B,0)+1)),
  "")</f>
        <v>1474</v>
      </c>
      <c r="D1511" s="5" t="str">
        <f>IF(A1511&lt;&gt;INT(A1511),B1511,
IF(A1511&lt;0,VLOOKUP(A1511,lookups!A$1:B$25,2,0),
IF(ISNA(B1511),"",
IF(OR(ISBLANK(A1511),ISNA(B1511),B1511=0),
"",
"#define "&amp;
VLOOKUP(A1511,SOURCE!B:S,15,0)&amp;IF(lookups!$N$2-LEN(VLOOKUP(A1511,SOURCE!B:S,15,0))&gt;=0,REPT(" ",lookups!$N$2-LEN(VLOOKUP(A1511,SOURCE!B:S,15,0))),"")&amp;
TEXT(A1511,"???0")&amp;IF(VLOOKUP(A1511,SOURCE!B:S,16,0)="","","   "&amp;VLOOKUP(A1511,SOURCE!B:S,16,0)
))))
)</f>
        <v>#define ITM_FIX                     1473</v>
      </c>
    </row>
    <row r="1512" spans="1:4">
      <c r="A1512">
        <f t="shared" si="26"/>
        <v>1474</v>
      </c>
      <c r="B1512" t="str">
        <f>VLOOKUP(A1512,SOURCE!B:S,15,0)</f>
        <v>ITM_DISK</v>
      </c>
      <c r="C1512">
        <f>IF(
ISNUMBER(INDEX(SOURCE!B:B,MATCH(A1512,SOURCE!B:B,0)+1)),
  VALUE(INDEX(SOURCE!B:B,MATCH(A1512,SOURCE!B:B,0)+1)),
  "")</f>
        <v>1475</v>
      </c>
      <c r="D1512" s="5" t="str">
        <f>IF(A1512&lt;&gt;INT(A1512),B1512,
IF(A1512&lt;0,VLOOKUP(A1512,lookups!A$1:B$25,2,0),
IF(ISNA(B1512),"",
IF(OR(ISBLANK(A1512),ISNA(B1512),B1512=0),
"",
"#define "&amp;
VLOOKUP(A1512,SOURCE!B:S,15,0)&amp;IF(lookups!$N$2-LEN(VLOOKUP(A1512,SOURCE!B:S,15,0))&gt;=0,REPT(" ",lookups!$N$2-LEN(VLOOKUP(A1512,SOURCE!B:S,15,0))),"")&amp;
TEXT(A1512,"???0")&amp;IF(VLOOKUP(A1512,SOURCE!B:S,16,0)="","","   "&amp;VLOOKUP(A1512,SOURCE!B:S,16,0)
))))
)</f>
        <v>#define ITM_DISK                    1474</v>
      </c>
    </row>
    <row r="1513" spans="1:4">
      <c r="A1513">
        <f t="shared" si="26"/>
        <v>1475</v>
      </c>
      <c r="B1513" t="str">
        <f>VLOOKUP(A1513,SOURCE!B:S,15,0)</f>
        <v>ITM_FQX</v>
      </c>
      <c r="C1513">
        <f>IF(
ISNUMBER(INDEX(SOURCE!B:B,MATCH(A1513,SOURCE!B:B,0)+1)),
  VALUE(INDEX(SOURCE!B:B,MATCH(A1513,SOURCE!B:B,0)+1)),
  "")</f>
        <v>1476</v>
      </c>
      <c r="D1513" s="5" t="str">
        <f>IF(A1513&lt;&gt;INT(A1513),B1513,
IF(A1513&lt;0,VLOOKUP(A1513,lookups!A$1:B$25,2,0),
IF(ISNA(B1513),"",
IF(OR(ISBLANK(A1513),ISNA(B1513),B1513=0),
"",
"#define "&amp;
VLOOKUP(A1513,SOURCE!B:S,15,0)&amp;IF(lookups!$N$2-LEN(VLOOKUP(A1513,SOURCE!B:S,15,0))&gt;=0,REPT(" ",lookups!$N$2-LEN(VLOOKUP(A1513,SOURCE!B:S,15,0))),"")&amp;
TEXT(A1513,"???0")&amp;IF(VLOOKUP(A1513,SOURCE!B:S,16,0)="","","   "&amp;VLOOKUP(A1513,SOURCE!B:S,16,0)
))))
)</f>
        <v>#define ITM_FQX                     1475</v>
      </c>
    </row>
    <row r="1514" spans="1:4">
      <c r="A1514">
        <f t="shared" si="26"/>
        <v>1476</v>
      </c>
      <c r="B1514" t="str">
        <f>VLOOKUP(A1514,SOURCE!B:S,15,0)</f>
        <v>ITM_FDQX</v>
      </c>
      <c r="C1514">
        <f>IF(
ISNUMBER(INDEX(SOURCE!B:B,MATCH(A1514,SOURCE!B:B,0)+1)),
  VALUE(INDEX(SOURCE!B:B,MATCH(A1514,SOURCE!B:B,0)+1)),
  "")</f>
        <v>1477</v>
      </c>
      <c r="D1514" s="5" t="str">
        <f>IF(A1514&lt;&gt;INT(A1514),B1514,
IF(A1514&lt;0,VLOOKUP(A1514,lookups!A$1:B$25,2,0),
IF(ISNA(B1514),"",
IF(OR(ISBLANK(A1514),ISNA(B1514),B1514=0),
"",
"#define "&amp;
VLOOKUP(A1514,SOURCE!B:S,15,0)&amp;IF(lookups!$N$2-LEN(VLOOKUP(A1514,SOURCE!B:S,15,0))&gt;=0,REPT(" ",lookups!$N$2-LEN(VLOOKUP(A1514,SOURCE!B:S,15,0))),"")&amp;
TEXT(A1514,"???0")&amp;IF(VLOOKUP(A1514,SOURCE!B:S,16,0)="","","   "&amp;VLOOKUP(A1514,SOURCE!B:S,16,0)
))))
)</f>
        <v>#define ITM_FDQX                    1476</v>
      </c>
    </row>
    <row r="1515" spans="1:4">
      <c r="A1515">
        <f t="shared" si="26"/>
        <v>1477</v>
      </c>
      <c r="B1515" t="str">
        <f>VLOOKUP(A1515,SOURCE!B:S,15,0)</f>
        <v>ITM_1477</v>
      </c>
      <c r="C1515">
        <f>IF(
ISNUMBER(INDEX(SOURCE!B:B,MATCH(A1515,SOURCE!B:B,0)+1)),
  VALUE(INDEX(SOURCE!B:B,MATCH(A1515,SOURCE!B:B,0)+1)),
  "")</f>
        <v>1478</v>
      </c>
      <c r="D1515" s="5" t="str">
        <f>IF(A1515&lt;&gt;INT(A1515),B1515,
IF(A1515&lt;0,VLOOKUP(A1515,lookups!A$1:B$25,2,0),
IF(ISNA(B1515),"",
IF(OR(ISBLANK(A1515),ISNA(B1515),B1515=0),
"",
"#define "&amp;
VLOOKUP(A1515,SOURCE!B:S,15,0)&amp;IF(lookups!$N$2-LEN(VLOOKUP(A1515,SOURCE!B:S,15,0))&gt;=0,REPT(" ",lookups!$N$2-LEN(VLOOKUP(A1515,SOURCE!B:S,15,0))),"")&amp;
TEXT(A1515,"???0")&amp;IF(VLOOKUP(A1515,SOURCE!B:S,16,0)="","","   "&amp;VLOOKUP(A1515,SOURCE!B:S,16,0)
))))
)</f>
        <v>#define ITM_1477                    1477</v>
      </c>
    </row>
    <row r="1516" spans="1:4">
      <c r="A1516">
        <f t="shared" si="26"/>
        <v>1478</v>
      </c>
      <c r="B1516" t="str">
        <f>VLOOKUP(A1516,SOURCE!B:S,15,0)</f>
        <v>ITM_GD</v>
      </c>
      <c r="C1516">
        <f>IF(
ISNUMBER(INDEX(SOURCE!B:B,MATCH(A1516,SOURCE!B:B,0)+1)),
  VALUE(INDEX(SOURCE!B:B,MATCH(A1516,SOURCE!B:B,0)+1)),
  "")</f>
        <v>1479</v>
      </c>
      <c r="D1516" s="5" t="str">
        <f>IF(A1516&lt;&gt;INT(A1516),B1516,
IF(A1516&lt;0,VLOOKUP(A1516,lookups!A$1:B$25,2,0),
IF(ISNA(B1516),"",
IF(OR(ISBLANK(A1516),ISNA(B1516),B1516=0),
"",
"#define "&amp;
VLOOKUP(A1516,SOURCE!B:S,15,0)&amp;IF(lookups!$N$2-LEN(VLOOKUP(A1516,SOURCE!B:S,15,0))&gt;=0,REPT(" ",lookups!$N$2-LEN(VLOOKUP(A1516,SOURCE!B:S,15,0))),"")&amp;
TEXT(A1516,"???0")&amp;IF(VLOOKUP(A1516,SOURCE!B:S,16,0)="","","   "&amp;VLOOKUP(A1516,SOURCE!B:S,16,0)
))))
)</f>
        <v>#define ITM_GD                      1478</v>
      </c>
    </row>
    <row r="1517" spans="1:4">
      <c r="A1517">
        <f t="shared" si="26"/>
        <v>1479</v>
      </c>
      <c r="B1517" t="str">
        <f>VLOOKUP(A1517,SOURCE!B:S,15,0)</f>
        <v>ITM_GDM1</v>
      </c>
      <c r="C1517">
        <f>IF(
ISNUMBER(INDEX(SOURCE!B:B,MATCH(A1517,SOURCE!B:B,0)+1)),
  VALUE(INDEX(SOURCE!B:B,MATCH(A1517,SOURCE!B:B,0)+1)),
  "")</f>
        <v>1480</v>
      </c>
      <c r="D1517" s="5" t="str">
        <f>IF(A1517&lt;&gt;INT(A1517),B1517,
IF(A1517&lt;0,VLOOKUP(A1517,lookups!A$1:B$25,2,0),
IF(ISNA(B1517),"",
IF(OR(ISBLANK(A1517),ISNA(B1517),B1517=0),
"",
"#define "&amp;
VLOOKUP(A1517,SOURCE!B:S,15,0)&amp;IF(lookups!$N$2-LEN(VLOOKUP(A1517,SOURCE!B:S,15,0))&gt;=0,REPT(" ",lookups!$N$2-LEN(VLOOKUP(A1517,SOURCE!B:S,15,0))),"")&amp;
TEXT(A1517,"???0")&amp;IF(VLOOKUP(A1517,SOURCE!B:S,16,0)="","","   "&amp;VLOOKUP(A1517,SOURCE!B:S,16,0)
))))
)</f>
        <v>#define ITM_GDM1                    1479</v>
      </c>
    </row>
    <row r="1518" spans="1:4">
      <c r="A1518">
        <f t="shared" si="26"/>
        <v>1480</v>
      </c>
      <c r="B1518" t="str">
        <f>VLOOKUP(A1518,SOURCE!B:S,15,0)</f>
        <v>ITM_GRAD</v>
      </c>
      <c r="C1518">
        <f>IF(
ISNUMBER(INDEX(SOURCE!B:B,MATCH(A1518,SOURCE!B:B,0)+1)),
  VALUE(INDEX(SOURCE!B:B,MATCH(A1518,SOURCE!B:B,0)+1)),
  "")</f>
        <v>1481</v>
      </c>
      <c r="D1518" s="5" t="str">
        <f>IF(A1518&lt;&gt;INT(A1518),B1518,
IF(A1518&lt;0,VLOOKUP(A1518,lookups!A$1:B$25,2,0),
IF(ISNA(B1518),"",
IF(OR(ISBLANK(A1518),ISNA(B1518),B1518=0),
"",
"#define "&amp;
VLOOKUP(A1518,SOURCE!B:S,15,0)&amp;IF(lookups!$N$2-LEN(VLOOKUP(A1518,SOURCE!B:S,15,0))&gt;=0,REPT(" ",lookups!$N$2-LEN(VLOOKUP(A1518,SOURCE!B:S,15,0))),"")&amp;
TEXT(A1518,"???0")&amp;IF(VLOOKUP(A1518,SOURCE!B:S,16,0)="","","   "&amp;VLOOKUP(A1518,SOURCE!B:S,16,0)
))))
)</f>
        <v>#define ITM_GRAD                    1480</v>
      </c>
    </row>
    <row r="1519" spans="1:4">
      <c r="A1519">
        <f t="shared" si="26"/>
        <v>1481</v>
      </c>
      <c r="B1519" t="str">
        <f>VLOOKUP(A1519,SOURCE!B:S,15,0)</f>
        <v>ITM_1481</v>
      </c>
      <c r="C1519">
        <f>IF(
ISNUMBER(INDEX(SOURCE!B:B,MATCH(A1519,SOURCE!B:B,0)+1)),
  VALUE(INDEX(SOURCE!B:B,MATCH(A1519,SOURCE!B:B,0)+1)),
  "")</f>
        <v>1482</v>
      </c>
      <c r="D1519" s="5" t="str">
        <f>IF(A1519&lt;&gt;INT(A1519),B1519,
IF(A1519&lt;0,VLOOKUP(A1519,lookups!A$1:B$25,2,0),
IF(ISNA(B1519),"",
IF(OR(ISBLANK(A1519),ISNA(B1519),B1519=0),
"",
"#define "&amp;
VLOOKUP(A1519,SOURCE!B:S,15,0)&amp;IF(lookups!$N$2-LEN(VLOOKUP(A1519,SOURCE!B:S,15,0))&gt;=0,REPT(" ",lookups!$N$2-LEN(VLOOKUP(A1519,SOURCE!B:S,15,0))),"")&amp;
TEXT(A1519,"???0")&amp;IF(VLOOKUP(A1519,SOURCE!B:S,16,0)="","","   "&amp;VLOOKUP(A1519,SOURCE!B:S,16,0)
))))
)</f>
        <v>#define ITM_1481                    1481</v>
      </c>
    </row>
    <row r="1520" spans="1:4">
      <c r="A1520">
        <f t="shared" si="26"/>
        <v>1482</v>
      </c>
      <c r="B1520" t="str">
        <f>VLOOKUP(A1520,SOURCE!B:S,15,0)</f>
        <v>ITM_GTOP</v>
      </c>
      <c r="C1520">
        <f>IF(
ISNUMBER(INDEX(SOURCE!B:B,MATCH(A1520,SOURCE!B:B,0)+1)),
  VALUE(INDEX(SOURCE!B:B,MATCH(A1520,SOURCE!B:B,0)+1)),
  "")</f>
        <v>1483</v>
      </c>
      <c r="D1520" s="5" t="str">
        <f>IF(A1520&lt;&gt;INT(A1520),B1520,
IF(A1520&lt;0,VLOOKUP(A1520,lookups!A$1:B$25,2,0),
IF(ISNA(B1520),"",
IF(OR(ISBLANK(A1520),ISNA(B1520),B1520=0),
"",
"#define "&amp;
VLOOKUP(A1520,SOURCE!B:S,15,0)&amp;IF(lookups!$N$2-LEN(VLOOKUP(A1520,SOURCE!B:S,15,0))&gt;=0,REPT(" ",lookups!$N$2-LEN(VLOOKUP(A1520,SOURCE!B:S,15,0))),"")&amp;
TEXT(A1520,"???0")&amp;IF(VLOOKUP(A1520,SOURCE!B:S,16,0)="","","   "&amp;VLOOKUP(A1520,SOURCE!B:S,16,0)
))))
)</f>
        <v>#define ITM_GTOP                    1482</v>
      </c>
    </row>
    <row r="1521" spans="1:4">
      <c r="A1521">
        <f t="shared" si="26"/>
        <v>1483</v>
      </c>
      <c r="B1521" t="str">
        <f>VLOOKUP(A1521,SOURCE!B:S,15,0)</f>
        <v>ITM_HN</v>
      </c>
      <c r="C1521">
        <f>IF(
ISNUMBER(INDEX(SOURCE!B:B,MATCH(A1521,SOURCE!B:B,0)+1)),
  VALUE(INDEX(SOURCE!B:B,MATCH(A1521,SOURCE!B:B,0)+1)),
  "")</f>
        <v>1484</v>
      </c>
      <c r="D1521" s="5" t="str">
        <f>IF(A1521&lt;&gt;INT(A1521),B1521,
IF(A1521&lt;0,VLOOKUP(A1521,lookups!A$1:B$25,2,0),
IF(ISNA(B1521),"",
IF(OR(ISBLANK(A1521),ISNA(B1521),B1521=0),
"",
"#define "&amp;
VLOOKUP(A1521,SOURCE!B:S,15,0)&amp;IF(lookups!$N$2-LEN(VLOOKUP(A1521,SOURCE!B:S,15,0))&gt;=0,REPT(" ",lookups!$N$2-LEN(VLOOKUP(A1521,SOURCE!B:S,15,0))),"")&amp;
TEXT(A1521,"???0")&amp;IF(VLOOKUP(A1521,SOURCE!B:S,16,0)="","","   "&amp;VLOOKUP(A1521,SOURCE!B:S,16,0)
))))
)</f>
        <v>#define ITM_HN                      1483</v>
      </c>
    </row>
    <row r="1522" spans="1:4">
      <c r="A1522">
        <f t="shared" si="26"/>
        <v>1484</v>
      </c>
      <c r="B1522" t="str">
        <f>VLOOKUP(A1522,SOURCE!B:S,15,0)</f>
        <v>ITM_HNP</v>
      </c>
      <c r="C1522">
        <f>IF(
ISNUMBER(INDEX(SOURCE!B:B,MATCH(A1522,SOURCE!B:B,0)+1)),
  VALUE(INDEX(SOURCE!B:B,MATCH(A1522,SOURCE!B:B,0)+1)),
  "")</f>
        <v>1485</v>
      </c>
      <c r="D1522" s="5" t="str">
        <f>IF(A1522&lt;&gt;INT(A1522),B1522,
IF(A1522&lt;0,VLOOKUP(A1522,lookups!A$1:B$25,2,0),
IF(ISNA(B1522),"",
IF(OR(ISBLANK(A1522),ISNA(B1522),B1522=0),
"",
"#define "&amp;
VLOOKUP(A1522,SOURCE!B:S,15,0)&amp;IF(lookups!$N$2-LEN(VLOOKUP(A1522,SOURCE!B:S,15,0))&gt;=0,REPT(" ",lookups!$N$2-LEN(VLOOKUP(A1522,SOURCE!B:S,15,0))),"")&amp;
TEXT(A1522,"???0")&amp;IF(VLOOKUP(A1522,SOURCE!B:S,16,0)="","","   "&amp;VLOOKUP(A1522,SOURCE!B:S,16,0)
))))
)</f>
        <v>#define ITM_HNP                     1484</v>
      </c>
    </row>
    <row r="1523" spans="1:4">
      <c r="A1523">
        <f t="shared" si="26"/>
        <v>1485</v>
      </c>
      <c r="B1523" t="str">
        <f>VLOOKUP(A1523,SOURCE!B:S,15,0)</f>
        <v>ITM_IM</v>
      </c>
      <c r="C1523">
        <f>IF(
ISNUMBER(INDEX(SOURCE!B:B,MATCH(A1523,SOURCE!B:B,0)+1)),
  VALUE(INDEX(SOURCE!B:B,MATCH(A1523,SOURCE!B:B,0)+1)),
  "")</f>
        <v>1486</v>
      </c>
      <c r="D1523" s="5" t="str">
        <f>IF(A1523&lt;&gt;INT(A1523),B1523,
IF(A1523&lt;0,VLOOKUP(A1523,lookups!A$1:B$25,2,0),
IF(ISNA(B1523),"",
IF(OR(ISBLANK(A1523),ISNA(B1523),B1523=0),
"",
"#define "&amp;
VLOOKUP(A1523,SOURCE!B:S,15,0)&amp;IF(lookups!$N$2-LEN(VLOOKUP(A1523,SOURCE!B:S,15,0))&gt;=0,REPT(" ",lookups!$N$2-LEN(VLOOKUP(A1523,SOURCE!B:S,15,0))),"")&amp;
TEXT(A1523,"???0")&amp;IF(VLOOKUP(A1523,SOURCE!B:S,16,0)="","","   "&amp;VLOOKUP(A1523,SOURCE!B:S,16,0)
))))
)</f>
        <v>#define ITM_IM                      1485</v>
      </c>
    </row>
    <row r="1524" spans="1:4">
      <c r="A1524">
        <f t="shared" si="26"/>
        <v>1486</v>
      </c>
      <c r="B1524" t="str">
        <f>VLOOKUP(A1524,SOURCE!B:S,15,0)</f>
        <v>ITM_INDEX</v>
      </c>
      <c r="C1524">
        <f>IF(
ISNUMBER(INDEX(SOURCE!B:B,MATCH(A1524,SOURCE!B:B,0)+1)),
  VALUE(INDEX(SOURCE!B:B,MATCH(A1524,SOURCE!B:B,0)+1)),
  "")</f>
        <v>1487</v>
      </c>
      <c r="D1524" s="5" t="str">
        <f>IF(A1524&lt;&gt;INT(A1524),B1524,
IF(A1524&lt;0,VLOOKUP(A1524,lookups!A$1:B$25,2,0),
IF(ISNA(B1524),"",
IF(OR(ISBLANK(A1524),ISNA(B1524),B1524=0),
"",
"#define "&amp;
VLOOKUP(A1524,SOURCE!B:S,15,0)&amp;IF(lookups!$N$2-LEN(VLOOKUP(A1524,SOURCE!B:S,15,0))&gt;=0,REPT(" ",lookups!$N$2-LEN(VLOOKUP(A1524,SOURCE!B:S,15,0))),"")&amp;
TEXT(A1524,"???0")&amp;IF(VLOOKUP(A1524,SOURCE!B:S,16,0)="","","   "&amp;VLOOKUP(A1524,SOURCE!B:S,16,0)
))))
)</f>
        <v>#define ITM_INDEX                   1486</v>
      </c>
    </row>
    <row r="1525" spans="1:4">
      <c r="A1525">
        <f t="shared" si="26"/>
        <v>1487</v>
      </c>
      <c r="B1525" t="str">
        <f>VLOOKUP(A1525,SOURCE!B:S,15,0)</f>
        <v>ITM_IXYZ</v>
      </c>
      <c r="C1525">
        <f>IF(
ISNUMBER(INDEX(SOURCE!B:B,MATCH(A1525,SOURCE!B:B,0)+1)),
  VALUE(INDEX(SOURCE!B:B,MATCH(A1525,SOURCE!B:B,0)+1)),
  "")</f>
        <v>1488</v>
      </c>
      <c r="D1525" s="5" t="str">
        <f>IF(A1525&lt;&gt;INT(A1525),B1525,
IF(A1525&lt;0,VLOOKUP(A1525,lookups!A$1:B$25,2,0),
IF(ISNA(B1525),"",
IF(OR(ISBLANK(A1525),ISNA(B1525),B1525=0),
"",
"#define "&amp;
VLOOKUP(A1525,SOURCE!B:S,15,0)&amp;IF(lookups!$N$2-LEN(VLOOKUP(A1525,SOURCE!B:S,15,0))&gt;=0,REPT(" ",lookups!$N$2-LEN(VLOOKUP(A1525,SOURCE!B:S,15,0))),"")&amp;
TEXT(A1525,"???0")&amp;IF(VLOOKUP(A1525,SOURCE!B:S,16,0)="","","   "&amp;VLOOKUP(A1525,SOURCE!B:S,16,0)
))))
)</f>
        <v>#define ITM_IXYZ                    1487</v>
      </c>
    </row>
    <row r="1526" spans="1:4">
      <c r="A1526">
        <f t="shared" si="26"/>
        <v>1488</v>
      </c>
      <c r="B1526" t="str">
        <f>VLOOKUP(A1526,SOURCE!B:S,15,0)</f>
        <v>ITM_IGAMMAP</v>
      </c>
      <c r="C1526">
        <f>IF(
ISNUMBER(INDEX(SOURCE!B:B,MATCH(A1526,SOURCE!B:B,0)+1)),
  VALUE(INDEX(SOURCE!B:B,MATCH(A1526,SOURCE!B:B,0)+1)),
  "")</f>
        <v>1489</v>
      </c>
      <c r="D1526" s="5" t="str">
        <f>IF(A1526&lt;&gt;INT(A1526),B1526,
IF(A1526&lt;0,VLOOKUP(A1526,lookups!A$1:B$25,2,0),
IF(ISNA(B1526),"",
IF(OR(ISBLANK(A1526),ISNA(B1526),B1526=0),
"",
"#define "&amp;
VLOOKUP(A1526,SOURCE!B:S,15,0)&amp;IF(lookups!$N$2-LEN(VLOOKUP(A1526,SOURCE!B:S,15,0))&gt;=0,REPT(" ",lookups!$N$2-LEN(VLOOKUP(A1526,SOURCE!B:S,15,0))),"")&amp;
TEXT(A1526,"???0")&amp;IF(VLOOKUP(A1526,SOURCE!B:S,16,0)="","","   "&amp;VLOOKUP(A1526,SOURCE!B:S,16,0)
))))
)</f>
        <v>#define ITM_IGAMMAP                 1488</v>
      </c>
    </row>
    <row r="1527" spans="1:4">
      <c r="A1527">
        <f t="shared" si="26"/>
        <v>1489</v>
      </c>
      <c r="B1527" t="str">
        <f>VLOOKUP(A1527,SOURCE!B:S,15,0)</f>
        <v>ITM_IGAMMAQ</v>
      </c>
      <c r="C1527">
        <f>IF(
ISNUMBER(INDEX(SOURCE!B:B,MATCH(A1527,SOURCE!B:B,0)+1)),
  VALUE(INDEX(SOURCE!B:B,MATCH(A1527,SOURCE!B:B,0)+1)),
  "")</f>
        <v>1490</v>
      </c>
      <c r="D1527" s="5" t="str">
        <f>IF(A1527&lt;&gt;INT(A1527),B1527,
IF(A1527&lt;0,VLOOKUP(A1527,lookups!A$1:B$25,2,0),
IF(ISNA(B1527),"",
IF(OR(ISBLANK(A1527),ISNA(B1527),B1527=0),
"",
"#define "&amp;
VLOOKUP(A1527,SOURCE!B:S,15,0)&amp;IF(lookups!$N$2-LEN(VLOOKUP(A1527,SOURCE!B:S,15,0))&gt;=0,REPT(" ",lookups!$N$2-LEN(VLOOKUP(A1527,SOURCE!B:S,15,0))),"")&amp;
TEXT(A1527,"???0")&amp;IF(VLOOKUP(A1527,SOURCE!B:S,16,0)="","","   "&amp;VLOOKUP(A1527,SOURCE!B:S,16,0)
))))
)</f>
        <v>#define ITM_IGAMMAQ                 1489</v>
      </c>
    </row>
    <row r="1528" spans="1:4">
      <c r="A1528">
        <f t="shared" si="26"/>
        <v>1490</v>
      </c>
      <c r="B1528" t="str">
        <f>VLOOKUP(A1528,SOURCE!B:S,15,0)</f>
        <v>ITM_IPLUS</v>
      </c>
      <c r="C1528">
        <f>IF(
ISNUMBER(INDEX(SOURCE!B:B,MATCH(A1528,SOURCE!B:B,0)+1)),
  VALUE(INDEX(SOURCE!B:B,MATCH(A1528,SOURCE!B:B,0)+1)),
  "")</f>
        <v>1491</v>
      </c>
      <c r="D1528" s="5" t="str">
        <f>IF(A1528&lt;&gt;INT(A1528),B1528,
IF(A1528&lt;0,VLOOKUP(A1528,lookups!A$1:B$25,2,0),
IF(ISNA(B1528),"",
IF(OR(ISBLANK(A1528),ISNA(B1528),B1528=0),
"",
"#define "&amp;
VLOOKUP(A1528,SOURCE!B:S,15,0)&amp;IF(lookups!$N$2-LEN(VLOOKUP(A1528,SOURCE!B:S,15,0))&gt;=0,REPT(" ",lookups!$N$2-LEN(VLOOKUP(A1528,SOURCE!B:S,15,0))),"")&amp;
TEXT(A1528,"???0")&amp;IF(VLOOKUP(A1528,SOURCE!B:S,16,0)="","","   "&amp;VLOOKUP(A1528,SOURCE!B:S,16,0)
))))
)</f>
        <v>#define ITM_IPLUS                   1490</v>
      </c>
    </row>
    <row r="1529" spans="1:4">
      <c r="A1529">
        <f t="shared" si="26"/>
        <v>1491</v>
      </c>
      <c r="B1529" t="str">
        <f>VLOOKUP(A1529,SOURCE!B:S,15,0)</f>
        <v>ITM_IMINUS</v>
      </c>
      <c r="C1529">
        <f>IF(
ISNUMBER(INDEX(SOURCE!B:B,MATCH(A1529,SOURCE!B:B,0)+1)),
  VALUE(INDEX(SOURCE!B:B,MATCH(A1529,SOURCE!B:B,0)+1)),
  "")</f>
        <v>1492</v>
      </c>
      <c r="D1529" s="5" t="str">
        <f>IF(A1529&lt;&gt;INT(A1529),B1529,
IF(A1529&lt;0,VLOOKUP(A1529,lookups!A$1:B$25,2,0),
IF(ISNA(B1529),"",
IF(OR(ISBLANK(A1529),ISNA(B1529),B1529=0),
"",
"#define "&amp;
VLOOKUP(A1529,SOURCE!B:S,15,0)&amp;IF(lookups!$N$2-LEN(VLOOKUP(A1529,SOURCE!B:S,15,0))&gt;=0,REPT(" ",lookups!$N$2-LEN(VLOOKUP(A1529,SOURCE!B:S,15,0))),"")&amp;
TEXT(A1529,"???0")&amp;IF(VLOOKUP(A1529,SOURCE!B:S,16,0)="","","   "&amp;VLOOKUP(A1529,SOURCE!B:S,16,0)
))))
)</f>
        <v>#define ITM_IMINUS                  1491</v>
      </c>
    </row>
    <row r="1530" spans="1:4">
      <c r="A1530">
        <f t="shared" si="26"/>
        <v>1492</v>
      </c>
      <c r="B1530" t="str">
        <f>VLOOKUP(A1530,SOURCE!B:S,15,0)</f>
        <v>ITM_JYX</v>
      </c>
      <c r="C1530">
        <f>IF(
ISNUMBER(INDEX(SOURCE!B:B,MATCH(A1530,SOURCE!B:B,0)+1)),
  VALUE(INDEX(SOURCE!B:B,MATCH(A1530,SOURCE!B:B,0)+1)),
  "")</f>
        <v>1493</v>
      </c>
      <c r="D1530" s="5" t="str">
        <f>IF(A1530&lt;&gt;INT(A1530),B1530,
IF(A1530&lt;0,VLOOKUP(A1530,lookups!A$1:B$25,2,0),
IF(ISNA(B1530),"",
IF(OR(ISBLANK(A1530),ISNA(B1530),B1530=0),
"",
"#define "&amp;
VLOOKUP(A1530,SOURCE!B:S,15,0)&amp;IF(lookups!$N$2-LEN(VLOOKUP(A1530,SOURCE!B:S,15,0))&gt;=0,REPT(" ",lookups!$N$2-LEN(VLOOKUP(A1530,SOURCE!B:S,15,0))),"")&amp;
TEXT(A1530,"???0")&amp;IF(VLOOKUP(A1530,SOURCE!B:S,16,0)="","","   "&amp;VLOOKUP(A1530,SOURCE!B:S,16,0)
))))
)</f>
        <v>#define ITM_JYX                     1492</v>
      </c>
    </row>
    <row r="1531" spans="1:4">
      <c r="A1531">
        <f t="shared" si="26"/>
        <v>1493</v>
      </c>
      <c r="B1531" t="str">
        <f>VLOOKUP(A1531,SOURCE!B:S,15,0)</f>
        <v>ITM_JPLUS</v>
      </c>
      <c r="C1531">
        <f>IF(
ISNUMBER(INDEX(SOURCE!B:B,MATCH(A1531,SOURCE!B:B,0)+1)),
  VALUE(INDEX(SOURCE!B:B,MATCH(A1531,SOURCE!B:B,0)+1)),
  "")</f>
        <v>1494</v>
      </c>
      <c r="D1531" s="5" t="str">
        <f>IF(A1531&lt;&gt;INT(A1531),B1531,
IF(A1531&lt;0,VLOOKUP(A1531,lookups!A$1:B$25,2,0),
IF(ISNA(B1531),"",
IF(OR(ISBLANK(A1531),ISNA(B1531),B1531=0),
"",
"#define "&amp;
VLOOKUP(A1531,SOURCE!B:S,15,0)&amp;IF(lookups!$N$2-LEN(VLOOKUP(A1531,SOURCE!B:S,15,0))&gt;=0,REPT(" ",lookups!$N$2-LEN(VLOOKUP(A1531,SOURCE!B:S,15,0))),"")&amp;
TEXT(A1531,"???0")&amp;IF(VLOOKUP(A1531,SOURCE!B:S,16,0)="","","   "&amp;VLOOKUP(A1531,SOURCE!B:S,16,0)
))))
)</f>
        <v>#define ITM_JPLUS                   1493</v>
      </c>
    </row>
    <row r="1532" spans="1:4">
      <c r="A1532">
        <f t="shared" si="26"/>
        <v>1494</v>
      </c>
      <c r="B1532" t="str">
        <f>VLOOKUP(A1532,SOURCE!B:S,15,0)</f>
        <v>ITM_JMINUS</v>
      </c>
      <c r="C1532">
        <f>IF(
ISNUMBER(INDEX(SOURCE!B:B,MATCH(A1532,SOURCE!B:B,0)+1)),
  VALUE(INDEX(SOURCE!B:B,MATCH(A1532,SOURCE!B:B,0)+1)),
  "")</f>
        <v>1495</v>
      </c>
      <c r="D1532" s="5" t="str">
        <f>IF(A1532&lt;&gt;INT(A1532),B1532,
IF(A1532&lt;0,VLOOKUP(A1532,lookups!A$1:B$25,2,0),
IF(ISNA(B1532),"",
IF(OR(ISBLANK(A1532),ISNA(B1532),B1532=0),
"",
"#define "&amp;
VLOOKUP(A1532,SOURCE!B:S,15,0)&amp;IF(lookups!$N$2-LEN(VLOOKUP(A1532,SOURCE!B:S,15,0))&gt;=0,REPT(" ",lookups!$N$2-LEN(VLOOKUP(A1532,SOURCE!B:S,15,0))),"")&amp;
TEXT(A1532,"???0")&amp;IF(VLOOKUP(A1532,SOURCE!B:S,16,0)="","","   "&amp;VLOOKUP(A1532,SOURCE!B:S,16,0)
))))
)</f>
        <v>#define ITM_JMINUS                  1494</v>
      </c>
    </row>
    <row r="1533" spans="1:4">
      <c r="A1533">
        <f t="shared" si="26"/>
        <v>1495</v>
      </c>
      <c r="B1533" t="str">
        <f>VLOOKUP(A1533,SOURCE!B:S,15,0)</f>
        <v>ITM_JUL_GREG</v>
      </c>
      <c r="C1533">
        <f>IF(
ISNUMBER(INDEX(SOURCE!B:B,MATCH(A1533,SOURCE!B:B,0)+1)),
  VALUE(INDEX(SOURCE!B:B,MATCH(A1533,SOURCE!B:B,0)+1)),
  "")</f>
        <v>1496</v>
      </c>
      <c r="D1533" s="5" t="str">
        <f>IF(A1533&lt;&gt;INT(A1533),B1533,
IF(A1533&lt;0,VLOOKUP(A1533,lookups!A$1:B$25,2,0),
IF(ISNA(B1533),"",
IF(OR(ISBLANK(A1533),ISNA(B1533),B1533=0),
"",
"#define "&amp;
VLOOKUP(A1533,SOURCE!B:S,15,0)&amp;IF(lookups!$N$2-LEN(VLOOKUP(A1533,SOURCE!B:S,15,0))&gt;=0,REPT(" ",lookups!$N$2-LEN(VLOOKUP(A1533,SOURCE!B:S,15,0))),"")&amp;
TEXT(A1533,"???0")&amp;IF(VLOOKUP(A1533,SOURCE!B:S,16,0)="","","   "&amp;VLOOKUP(A1533,SOURCE!B:S,16,0)
))))
)</f>
        <v>#define ITM_JUL_GREG                1495</v>
      </c>
    </row>
    <row r="1534" spans="1:4">
      <c r="A1534">
        <f t="shared" si="26"/>
        <v>1496</v>
      </c>
      <c r="B1534" t="str">
        <f>VLOOKUP(A1534,SOURCE!B:S,15,0)</f>
        <v>ITM_1496</v>
      </c>
      <c r="C1534">
        <f>IF(
ISNUMBER(INDEX(SOURCE!B:B,MATCH(A1534,SOURCE!B:B,0)+1)),
  VALUE(INDEX(SOURCE!B:B,MATCH(A1534,SOURCE!B:B,0)+1)),
  "")</f>
        <v>1497</v>
      </c>
      <c r="D1534" s="5" t="str">
        <f>IF(A1534&lt;&gt;INT(A1534),B1534,
IF(A1534&lt;0,VLOOKUP(A1534,lookups!A$1:B$25,2,0),
IF(ISNA(B1534),"",
IF(OR(ISBLANK(A1534),ISNA(B1534),B1534=0),
"",
"#define "&amp;
VLOOKUP(A1534,SOURCE!B:S,15,0)&amp;IF(lookups!$N$2-LEN(VLOOKUP(A1534,SOURCE!B:S,15,0))&gt;=0,REPT(" ",lookups!$N$2-LEN(VLOOKUP(A1534,SOURCE!B:S,15,0))),"")&amp;
TEXT(A1534,"???0")&amp;IF(VLOOKUP(A1534,SOURCE!B:S,16,0)="","","   "&amp;VLOOKUP(A1534,SOURCE!B:S,16,0)
))))
)</f>
        <v>#define ITM_1496                    1496</v>
      </c>
    </row>
    <row r="1535" spans="1:4">
      <c r="A1535">
        <f t="shared" si="26"/>
        <v>1497</v>
      </c>
      <c r="B1535" t="str">
        <f>VLOOKUP(A1535,SOURCE!B:S,15,0)</f>
        <v>ITM_KEY</v>
      </c>
      <c r="C1535">
        <f>IF(
ISNUMBER(INDEX(SOURCE!B:B,MATCH(A1535,SOURCE!B:B,0)+1)),
  VALUE(INDEX(SOURCE!B:B,MATCH(A1535,SOURCE!B:B,0)+1)),
  "")</f>
        <v>1498</v>
      </c>
      <c r="D1535" s="5" t="str">
        <f>IF(A1535&lt;&gt;INT(A1535),B1535,
IF(A1535&lt;0,VLOOKUP(A1535,lookups!A$1:B$25,2,0),
IF(ISNA(B1535),"",
IF(OR(ISBLANK(A1535),ISNA(B1535),B1535=0),
"",
"#define "&amp;
VLOOKUP(A1535,SOURCE!B:S,15,0)&amp;IF(lookups!$N$2-LEN(VLOOKUP(A1535,SOURCE!B:S,15,0))&gt;=0,REPT(" ",lookups!$N$2-LEN(VLOOKUP(A1535,SOURCE!B:S,15,0))),"")&amp;
TEXT(A1535,"???0")&amp;IF(VLOOKUP(A1535,SOURCE!B:S,16,0)="","","   "&amp;VLOOKUP(A1535,SOURCE!B:S,16,0)
))))
)</f>
        <v>#define ITM_KEY                     1497</v>
      </c>
    </row>
    <row r="1536" spans="1:4">
      <c r="A1536">
        <f t="shared" si="26"/>
        <v>1498</v>
      </c>
      <c r="B1536" t="str">
        <f>VLOOKUP(A1536,SOURCE!B:S,15,0)</f>
        <v>ITM_KEYG</v>
      </c>
      <c r="C1536">
        <f>IF(
ISNUMBER(INDEX(SOURCE!B:B,MATCH(A1536,SOURCE!B:B,0)+1)),
  VALUE(INDEX(SOURCE!B:B,MATCH(A1536,SOURCE!B:B,0)+1)),
  "")</f>
        <v>1499</v>
      </c>
      <c r="D1536" s="5" t="str">
        <f>IF(A1536&lt;&gt;INT(A1536),B1536,
IF(A1536&lt;0,VLOOKUP(A1536,lookups!A$1:B$25,2,0),
IF(ISNA(B1536),"",
IF(OR(ISBLANK(A1536),ISNA(B1536),B1536=0),
"",
"#define "&amp;
VLOOKUP(A1536,SOURCE!B:S,15,0)&amp;IF(lookups!$N$2-LEN(VLOOKUP(A1536,SOURCE!B:S,15,0))&gt;=0,REPT(" ",lookups!$N$2-LEN(VLOOKUP(A1536,SOURCE!B:S,15,0))),"")&amp;
TEXT(A1536,"???0")&amp;IF(VLOOKUP(A1536,SOURCE!B:S,16,0)="","","   "&amp;VLOOKUP(A1536,SOURCE!B:S,16,0)
))))
)</f>
        <v>#define ITM_KEYG                    1498</v>
      </c>
    </row>
    <row r="1537" spans="1:4">
      <c r="A1537">
        <f t="shared" si="26"/>
        <v>1499</v>
      </c>
      <c r="B1537" t="str">
        <f>VLOOKUP(A1537,SOURCE!B:S,15,0)</f>
        <v>ITM_KEYX</v>
      </c>
      <c r="C1537">
        <f>IF(
ISNUMBER(INDEX(SOURCE!B:B,MATCH(A1537,SOURCE!B:B,0)+1)),
  VALUE(INDEX(SOURCE!B:B,MATCH(A1537,SOURCE!B:B,0)+1)),
  "")</f>
        <v>1500</v>
      </c>
      <c r="D1537" s="5" t="str">
        <f>IF(A1537&lt;&gt;INT(A1537),B1537,
IF(A1537&lt;0,VLOOKUP(A1537,lookups!A$1:B$25,2,0),
IF(ISNA(B1537),"",
IF(OR(ISBLANK(A1537),ISNA(B1537),B1537=0),
"",
"#define "&amp;
VLOOKUP(A1537,SOURCE!B:S,15,0)&amp;IF(lookups!$N$2-LEN(VLOOKUP(A1537,SOURCE!B:S,15,0))&gt;=0,REPT(" ",lookups!$N$2-LEN(VLOOKUP(A1537,SOURCE!B:S,15,0))),"")&amp;
TEXT(A1537,"???0")&amp;IF(VLOOKUP(A1537,SOURCE!B:S,16,0)="","","   "&amp;VLOOKUP(A1537,SOURCE!B:S,16,0)
))))
)</f>
        <v>#define ITM_KEYX                    1499</v>
      </c>
    </row>
    <row r="1538" spans="1:4">
      <c r="A1538">
        <f t="shared" si="26"/>
        <v>1500</v>
      </c>
      <c r="B1538" t="str">
        <f>VLOOKUP(A1538,SOURCE!B:S,15,0)</f>
        <v>ITM_sinc</v>
      </c>
      <c r="C1538">
        <f>IF(
ISNUMBER(INDEX(SOURCE!B:B,MATCH(A1538,SOURCE!B:B,0)+1)),
  VALUE(INDEX(SOURCE!B:B,MATCH(A1538,SOURCE!B:B,0)+1)),
  "")</f>
        <v>1501</v>
      </c>
      <c r="D1538" s="5" t="str">
        <f>IF(A1538&lt;&gt;INT(A1538),B1538,
IF(A1538&lt;0,VLOOKUP(A1538,lookups!A$1:B$25,2,0),
IF(ISNA(B1538),"",
IF(OR(ISBLANK(A1538),ISNA(B1538),B1538=0),
"",
"#define "&amp;
VLOOKUP(A1538,SOURCE!B:S,15,0)&amp;IF(lookups!$N$2-LEN(VLOOKUP(A1538,SOURCE!B:S,15,0))&gt;=0,REPT(" ",lookups!$N$2-LEN(VLOOKUP(A1538,SOURCE!B:S,15,0))),"")&amp;
TEXT(A1538,"???0")&amp;IF(VLOOKUP(A1538,SOURCE!B:S,16,0)="","","   "&amp;VLOOKUP(A1538,SOURCE!B:S,16,0)
))))
)</f>
        <v>#define ITM_sinc                    1500</v>
      </c>
    </row>
    <row r="1539" spans="1:4">
      <c r="A1539">
        <f t="shared" si="26"/>
        <v>1501</v>
      </c>
      <c r="B1539" t="str">
        <f>VLOOKUP(A1539,SOURCE!B:S,15,0)</f>
        <v>ITM_KTYP</v>
      </c>
      <c r="C1539">
        <f>IF(
ISNUMBER(INDEX(SOURCE!B:B,MATCH(A1539,SOURCE!B:B,0)+1)),
  VALUE(INDEX(SOURCE!B:B,MATCH(A1539,SOURCE!B:B,0)+1)),
  "")</f>
        <v>1502</v>
      </c>
      <c r="D1539" s="5" t="str">
        <f>IF(A1539&lt;&gt;INT(A1539),B1539,
IF(A1539&lt;0,VLOOKUP(A1539,lookups!A$1:B$25,2,0),
IF(ISNA(B1539),"",
IF(OR(ISBLANK(A1539),ISNA(B1539),B1539=0),
"",
"#define "&amp;
VLOOKUP(A1539,SOURCE!B:S,15,0)&amp;IF(lookups!$N$2-LEN(VLOOKUP(A1539,SOURCE!B:S,15,0))&gt;=0,REPT(" ",lookups!$N$2-LEN(VLOOKUP(A1539,SOURCE!B:S,15,0))),"")&amp;
TEXT(A1539,"???0")&amp;IF(VLOOKUP(A1539,SOURCE!B:S,16,0)="","","   "&amp;VLOOKUP(A1539,SOURCE!B:S,16,0)
))))
)</f>
        <v>#define ITM_KTYP                    1501</v>
      </c>
    </row>
    <row r="1540" spans="1:4">
      <c r="A1540">
        <f t="shared" si="26"/>
        <v>1502</v>
      </c>
      <c r="B1540" t="str">
        <f>VLOOKUP(A1540,SOURCE!B:S,15,0)</f>
        <v>ITM_LASTX</v>
      </c>
      <c r="C1540">
        <f>IF(
ISNUMBER(INDEX(SOURCE!B:B,MATCH(A1540,SOURCE!B:B,0)+1)),
  VALUE(INDEX(SOURCE!B:B,MATCH(A1540,SOURCE!B:B,0)+1)),
  "")</f>
        <v>1503</v>
      </c>
      <c r="D1540" s="5" t="str">
        <f>IF(A1540&lt;&gt;INT(A1540),B1540,
IF(A1540&lt;0,VLOOKUP(A1540,lookups!A$1:B$25,2,0),
IF(ISNA(B1540),"",
IF(OR(ISBLANK(A1540),ISNA(B1540),B1540=0),
"",
"#define "&amp;
VLOOKUP(A1540,SOURCE!B:S,15,0)&amp;IF(lookups!$N$2-LEN(VLOOKUP(A1540,SOURCE!B:S,15,0))&gt;=0,REPT(" ",lookups!$N$2-LEN(VLOOKUP(A1540,SOURCE!B:S,15,0))),"")&amp;
TEXT(A1540,"???0")&amp;IF(VLOOKUP(A1540,SOURCE!B:S,16,0)="","","   "&amp;VLOOKUP(A1540,SOURCE!B:S,16,0)
))))
)</f>
        <v>#define ITM_LASTX                   1502</v>
      </c>
    </row>
    <row r="1541" spans="1:4">
      <c r="A1541">
        <f t="shared" si="26"/>
        <v>1503</v>
      </c>
      <c r="B1541" t="str">
        <f>VLOOKUP(A1541,SOURCE!B:S,15,0)</f>
        <v>ITM_LBLQ</v>
      </c>
      <c r="C1541">
        <f>IF(
ISNUMBER(INDEX(SOURCE!B:B,MATCH(A1541,SOURCE!B:B,0)+1)),
  VALUE(INDEX(SOURCE!B:B,MATCH(A1541,SOURCE!B:B,0)+1)),
  "")</f>
        <v>1504</v>
      </c>
      <c r="D1541" s="5" t="str">
        <f>IF(A1541&lt;&gt;INT(A1541),B1541,
IF(A1541&lt;0,VLOOKUP(A1541,lookups!A$1:B$25,2,0),
IF(ISNA(B1541),"",
IF(OR(ISBLANK(A1541),ISNA(B1541),B1541=0),
"",
"#define "&amp;
VLOOKUP(A1541,SOURCE!B:S,15,0)&amp;IF(lookups!$N$2-LEN(VLOOKUP(A1541,SOURCE!B:S,15,0))&gt;=0,REPT(" ",lookups!$N$2-LEN(VLOOKUP(A1541,SOURCE!B:S,15,0))),"")&amp;
TEXT(A1541,"???0")&amp;IF(VLOOKUP(A1541,SOURCE!B:S,16,0)="","","   "&amp;VLOOKUP(A1541,SOURCE!B:S,16,0)
))))
)</f>
        <v>#define ITM_LBLQ                    1503</v>
      </c>
    </row>
    <row r="1542" spans="1:4">
      <c r="A1542">
        <f t="shared" si="26"/>
        <v>1504</v>
      </c>
      <c r="B1542" t="str">
        <f>VLOOKUP(A1542,SOURCE!B:S,15,0)</f>
        <v>ITM_LEAP</v>
      </c>
      <c r="C1542">
        <f>IF(
ISNUMBER(INDEX(SOURCE!B:B,MATCH(A1542,SOURCE!B:B,0)+1)),
  VALUE(INDEX(SOURCE!B:B,MATCH(A1542,SOURCE!B:B,0)+1)),
  "")</f>
        <v>1505</v>
      </c>
      <c r="D1542" s="5" t="str">
        <f>IF(A1542&lt;&gt;INT(A1542),B1542,
IF(A1542&lt;0,VLOOKUP(A1542,lookups!A$1:B$25,2,0),
IF(ISNA(B1542),"",
IF(OR(ISBLANK(A1542),ISNA(B1542),B1542=0),
"",
"#define "&amp;
VLOOKUP(A1542,SOURCE!B:S,15,0)&amp;IF(lookups!$N$2-LEN(VLOOKUP(A1542,SOURCE!B:S,15,0))&gt;=0,REPT(" ",lookups!$N$2-LEN(VLOOKUP(A1542,SOURCE!B:S,15,0))),"")&amp;
TEXT(A1542,"???0")&amp;IF(VLOOKUP(A1542,SOURCE!B:S,16,0)="","","   "&amp;VLOOKUP(A1542,SOURCE!B:S,16,0)
))))
)</f>
        <v>#define ITM_LEAP                    1504</v>
      </c>
    </row>
    <row r="1543" spans="1:4">
      <c r="A1543">
        <f t="shared" si="26"/>
        <v>1505</v>
      </c>
      <c r="B1543" t="str">
        <f>VLOOKUP(A1543,SOURCE!B:S,15,0)</f>
        <v>ITM_Lm</v>
      </c>
      <c r="C1543">
        <f>IF(
ISNUMBER(INDEX(SOURCE!B:B,MATCH(A1543,SOURCE!B:B,0)+1)),
  VALUE(INDEX(SOURCE!B:B,MATCH(A1543,SOURCE!B:B,0)+1)),
  "")</f>
        <v>1506</v>
      </c>
      <c r="D1543" s="5" t="str">
        <f>IF(A1543&lt;&gt;INT(A1543),B1543,
IF(A1543&lt;0,VLOOKUP(A1543,lookups!A$1:B$25,2,0),
IF(ISNA(B1543),"",
IF(OR(ISBLANK(A1543),ISNA(B1543),B1543=0),
"",
"#define "&amp;
VLOOKUP(A1543,SOURCE!B:S,15,0)&amp;IF(lookups!$N$2-LEN(VLOOKUP(A1543,SOURCE!B:S,15,0))&gt;=0,REPT(" ",lookups!$N$2-LEN(VLOOKUP(A1543,SOURCE!B:S,15,0))),"")&amp;
TEXT(A1543,"???0")&amp;IF(VLOOKUP(A1543,SOURCE!B:S,16,0)="","","   "&amp;VLOOKUP(A1543,SOURCE!B:S,16,0)
))))
)</f>
        <v>#define ITM_Lm                      1505</v>
      </c>
    </row>
    <row r="1544" spans="1:4">
      <c r="A1544">
        <f t="shared" si="26"/>
        <v>1506</v>
      </c>
      <c r="B1544" t="str">
        <f>VLOOKUP(A1544,SOURCE!B:S,15,0)</f>
        <v>ITM_LmALPHA</v>
      </c>
      <c r="C1544">
        <f>IF(
ISNUMBER(INDEX(SOURCE!B:B,MATCH(A1544,SOURCE!B:B,0)+1)),
  VALUE(INDEX(SOURCE!B:B,MATCH(A1544,SOURCE!B:B,0)+1)),
  "")</f>
        <v>1507</v>
      </c>
      <c r="D1544" s="5" t="str">
        <f>IF(A1544&lt;&gt;INT(A1544),B1544,
IF(A1544&lt;0,VLOOKUP(A1544,lookups!A$1:B$25,2,0),
IF(ISNA(B1544),"",
IF(OR(ISBLANK(A1544),ISNA(B1544),B1544=0),
"",
"#define "&amp;
VLOOKUP(A1544,SOURCE!B:S,15,0)&amp;IF(lookups!$N$2-LEN(VLOOKUP(A1544,SOURCE!B:S,15,0))&gt;=0,REPT(" ",lookups!$N$2-LEN(VLOOKUP(A1544,SOURCE!B:S,15,0))),"")&amp;
TEXT(A1544,"???0")&amp;IF(VLOOKUP(A1544,SOURCE!B:S,16,0)="","","   "&amp;VLOOKUP(A1544,SOURCE!B:S,16,0)
))))
)</f>
        <v>#define ITM_LmALPHA                 1506</v>
      </c>
    </row>
    <row r="1545" spans="1:4">
      <c r="A1545">
        <f t="shared" ref="A1545:A1608" si="27">C1544</f>
        <v>1507</v>
      </c>
      <c r="B1545" t="str">
        <f>VLOOKUP(A1545,SOURCE!B:S,15,0)</f>
        <v>ITM_LNBETA</v>
      </c>
      <c r="C1545">
        <f>IF(
ISNUMBER(INDEX(SOURCE!B:B,MATCH(A1545,SOURCE!B:B,0)+1)),
  VALUE(INDEX(SOURCE!B:B,MATCH(A1545,SOURCE!B:B,0)+1)),
  "")</f>
        <v>1508</v>
      </c>
      <c r="D1545" s="5" t="str">
        <f>IF(A1545&lt;&gt;INT(A1545),B1545,
IF(A1545&lt;0,VLOOKUP(A1545,lookups!A$1:B$25,2,0),
IF(ISNA(B1545),"",
IF(OR(ISBLANK(A1545),ISNA(B1545),B1545=0),
"",
"#define "&amp;
VLOOKUP(A1545,SOURCE!B:S,15,0)&amp;IF(lookups!$N$2-LEN(VLOOKUP(A1545,SOURCE!B:S,15,0))&gt;=0,REPT(" ",lookups!$N$2-LEN(VLOOKUP(A1545,SOURCE!B:S,15,0))),"")&amp;
TEXT(A1545,"???0")&amp;IF(VLOOKUP(A1545,SOURCE!B:S,16,0)="","","   "&amp;VLOOKUP(A1545,SOURCE!B:S,16,0)
))))
)</f>
        <v>#define ITM_LNBETA                  1507</v>
      </c>
    </row>
    <row r="1546" spans="1:4">
      <c r="A1546">
        <f t="shared" si="27"/>
        <v>1508</v>
      </c>
      <c r="B1546" t="str">
        <f>VLOOKUP(A1546,SOURCE!B:S,15,0)</f>
        <v>ITM_LNGAMMA</v>
      </c>
      <c r="C1546">
        <f>IF(
ISNUMBER(INDEX(SOURCE!B:B,MATCH(A1546,SOURCE!B:B,0)+1)),
  VALUE(INDEX(SOURCE!B:B,MATCH(A1546,SOURCE!B:B,0)+1)),
  "")</f>
        <v>1509</v>
      </c>
      <c r="D1546" s="5" t="str">
        <f>IF(A1546&lt;&gt;INT(A1546),B1546,
IF(A1546&lt;0,VLOOKUP(A1546,lookups!A$1:B$25,2,0),
IF(ISNA(B1546),"",
IF(OR(ISBLANK(A1546),ISNA(B1546),B1546=0),
"",
"#define "&amp;
VLOOKUP(A1546,SOURCE!B:S,15,0)&amp;IF(lookups!$N$2-LEN(VLOOKUP(A1546,SOURCE!B:S,15,0))&gt;=0,REPT(" ",lookups!$N$2-LEN(VLOOKUP(A1546,SOURCE!B:S,15,0))),"")&amp;
TEXT(A1546,"???0")&amp;IF(VLOOKUP(A1546,SOURCE!B:S,16,0)="","","   "&amp;VLOOKUP(A1546,SOURCE!B:S,16,0)
))))
)</f>
        <v>#define ITM_LNGAMMA                 1508</v>
      </c>
    </row>
    <row r="1547" spans="1:4">
      <c r="A1547">
        <f t="shared" si="27"/>
        <v>1509</v>
      </c>
      <c r="B1547" t="str">
        <f>VLOOKUP(A1547,SOURCE!B:S,15,0)</f>
        <v>ITM_LOAD</v>
      </c>
      <c r="C1547">
        <f>IF(
ISNUMBER(INDEX(SOURCE!B:B,MATCH(A1547,SOURCE!B:B,0)+1)),
  VALUE(INDEX(SOURCE!B:B,MATCH(A1547,SOURCE!B:B,0)+1)),
  "")</f>
        <v>1510</v>
      </c>
      <c r="D1547" s="5" t="str">
        <f>IF(A1547&lt;&gt;INT(A1547),B1547,
IF(A1547&lt;0,VLOOKUP(A1547,lookups!A$1:B$25,2,0),
IF(ISNA(B1547),"",
IF(OR(ISBLANK(A1547),ISNA(B1547),B1547=0),
"",
"#define "&amp;
VLOOKUP(A1547,SOURCE!B:S,15,0)&amp;IF(lookups!$N$2-LEN(VLOOKUP(A1547,SOURCE!B:S,15,0))&gt;=0,REPT(" ",lookups!$N$2-LEN(VLOOKUP(A1547,SOURCE!B:S,15,0))),"")&amp;
TEXT(A1547,"???0")&amp;IF(VLOOKUP(A1547,SOURCE!B:S,16,0)="","","   "&amp;VLOOKUP(A1547,SOURCE!B:S,16,0)
))))
)</f>
        <v>#define ITM_LOAD                    1509</v>
      </c>
    </row>
    <row r="1548" spans="1:4">
      <c r="A1548">
        <f t="shared" si="27"/>
        <v>1510</v>
      </c>
      <c r="B1548" t="str">
        <f>VLOOKUP(A1548,SOURCE!B:S,15,0)</f>
        <v>ITM_LOADP</v>
      </c>
      <c r="C1548">
        <f>IF(
ISNUMBER(INDEX(SOURCE!B:B,MATCH(A1548,SOURCE!B:B,0)+1)),
  VALUE(INDEX(SOURCE!B:B,MATCH(A1548,SOURCE!B:B,0)+1)),
  "")</f>
        <v>1511</v>
      </c>
      <c r="D1548" s="5" t="str">
        <f>IF(A1548&lt;&gt;INT(A1548),B1548,
IF(A1548&lt;0,VLOOKUP(A1548,lookups!A$1:B$25,2,0),
IF(ISNA(B1548),"",
IF(OR(ISBLANK(A1548),ISNA(B1548),B1548=0),
"",
"#define "&amp;
VLOOKUP(A1548,SOURCE!B:S,15,0)&amp;IF(lookups!$N$2-LEN(VLOOKUP(A1548,SOURCE!B:S,15,0))&gt;=0,REPT(" ",lookups!$N$2-LEN(VLOOKUP(A1548,SOURCE!B:S,15,0))),"")&amp;
TEXT(A1548,"???0")&amp;IF(VLOOKUP(A1548,SOURCE!B:S,16,0)="","","   "&amp;VLOOKUP(A1548,SOURCE!B:S,16,0)
))))
)</f>
        <v>#define ITM_LOADP                   1510</v>
      </c>
    </row>
    <row r="1549" spans="1:4">
      <c r="A1549">
        <f t="shared" si="27"/>
        <v>1511</v>
      </c>
      <c r="B1549" t="str">
        <f>VLOOKUP(A1549,SOURCE!B:S,15,0)</f>
        <v>ITM_LOADR</v>
      </c>
      <c r="C1549">
        <f>IF(
ISNUMBER(INDEX(SOURCE!B:B,MATCH(A1549,SOURCE!B:B,0)+1)),
  VALUE(INDEX(SOURCE!B:B,MATCH(A1549,SOURCE!B:B,0)+1)),
  "")</f>
        <v>1512</v>
      </c>
      <c r="D1549" s="5" t="str">
        <f>IF(A1549&lt;&gt;INT(A1549),B1549,
IF(A1549&lt;0,VLOOKUP(A1549,lookups!A$1:B$25,2,0),
IF(ISNA(B1549),"",
IF(OR(ISBLANK(A1549),ISNA(B1549),B1549=0),
"",
"#define "&amp;
VLOOKUP(A1549,SOURCE!B:S,15,0)&amp;IF(lookups!$N$2-LEN(VLOOKUP(A1549,SOURCE!B:S,15,0))&gt;=0,REPT(" ",lookups!$N$2-LEN(VLOOKUP(A1549,SOURCE!B:S,15,0))),"")&amp;
TEXT(A1549,"???0")&amp;IF(VLOOKUP(A1549,SOURCE!B:S,16,0)="","","   "&amp;VLOOKUP(A1549,SOURCE!B:S,16,0)
))))
)</f>
        <v>#define ITM_LOADR                   1511</v>
      </c>
    </row>
    <row r="1550" spans="1:4">
      <c r="A1550">
        <f t="shared" si="27"/>
        <v>1512</v>
      </c>
      <c r="B1550" t="str">
        <f>VLOOKUP(A1550,SOURCE!B:S,15,0)</f>
        <v>ITM_LOADSS</v>
      </c>
      <c r="C1550">
        <f>IF(
ISNUMBER(INDEX(SOURCE!B:B,MATCH(A1550,SOURCE!B:B,0)+1)),
  VALUE(INDEX(SOURCE!B:B,MATCH(A1550,SOURCE!B:B,0)+1)),
  "")</f>
        <v>1513</v>
      </c>
      <c r="D1550" s="5" t="str">
        <f>IF(A1550&lt;&gt;INT(A1550),B1550,
IF(A1550&lt;0,VLOOKUP(A1550,lookups!A$1:B$25,2,0),
IF(ISNA(B1550),"",
IF(OR(ISBLANK(A1550),ISNA(B1550),B1550=0),
"",
"#define "&amp;
VLOOKUP(A1550,SOURCE!B:S,15,0)&amp;IF(lookups!$N$2-LEN(VLOOKUP(A1550,SOURCE!B:S,15,0))&gt;=0,REPT(" ",lookups!$N$2-LEN(VLOOKUP(A1550,SOURCE!B:S,15,0))),"")&amp;
TEXT(A1550,"???0")&amp;IF(VLOOKUP(A1550,SOURCE!B:S,16,0)="","","   "&amp;VLOOKUP(A1550,SOURCE!B:S,16,0)
))))
)</f>
        <v>#define ITM_LOADSS                  1512</v>
      </c>
    </row>
    <row r="1551" spans="1:4">
      <c r="A1551">
        <f t="shared" si="27"/>
        <v>1513</v>
      </c>
      <c r="B1551" t="str">
        <f>VLOOKUP(A1551,SOURCE!B:S,15,0)</f>
        <v>ITM_LOADSIGMA</v>
      </c>
      <c r="C1551">
        <f>IF(
ISNUMBER(INDEX(SOURCE!B:B,MATCH(A1551,SOURCE!B:B,0)+1)),
  VALUE(INDEX(SOURCE!B:B,MATCH(A1551,SOURCE!B:B,0)+1)),
  "")</f>
        <v>1514</v>
      </c>
      <c r="D1551" s="5" t="str">
        <f>IF(A1551&lt;&gt;INT(A1551),B1551,
IF(A1551&lt;0,VLOOKUP(A1551,lookups!A$1:B$25,2,0),
IF(ISNA(B1551),"",
IF(OR(ISBLANK(A1551),ISNA(B1551),B1551=0),
"",
"#define "&amp;
VLOOKUP(A1551,SOURCE!B:S,15,0)&amp;IF(lookups!$N$2-LEN(VLOOKUP(A1551,SOURCE!B:S,15,0))&gt;=0,REPT(" ",lookups!$N$2-LEN(VLOOKUP(A1551,SOURCE!B:S,15,0))),"")&amp;
TEXT(A1551,"???0")&amp;IF(VLOOKUP(A1551,SOURCE!B:S,16,0)="","","   "&amp;VLOOKUP(A1551,SOURCE!B:S,16,0)
))))
)</f>
        <v>#define ITM_LOADSIGMA               1513</v>
      </c>
    </row>
    <row r="1552" spans="1:4">
      <c r="A1552">
        <f t="shared" si="27"/>
        <v>1514</v>
      </c>
      <c r="B1552" t="str">
        <f>VLOOKUP(A1552,SOURCE!B:S,15,0)</f>
        <v>ITM_LocR</v>
      </c>
      <c r="C1552">
        <f>IF(
ISNUMBER(INDEX(SOURCE!B:B,MATCH(A1552,SOURCE!B:B,0)+1)),
  VALUE(INDEX(SOURCE!B:B,MATCH(A1552,SOURCE!B:B,0)+1)),
  "")</f>
        <v>1515</v>
      </c>
      <c r="D1552" s="5" t="str">
        <f>IF(A1552&lt;&gt;INT(A1552),B1552,
IF(A1552&lt;0,VLOOKUP(A1552,lookups!A$1:B$25,2,0),
IF(ISNA(B1552),"",
IF(OR(ISBLANK(A1552),ISNA(B1552),B1552=0),
"",
"#define "&amp;
VLOOKUP(A1552,SOURCE!B:S,15,0)&amp;IF(lookups!$N$2-LEN(VLOOKUP(A1552,SOURCE!B:S,15,0))&gt;=0,REPT(" ",lookups!$N$2-LEN(VLOOKUP(A1552,SOURCE!B:S,15,0))),"")&amp;
TEXT(A1552,"???0")&amp;IF(VLOOKUP(A1552,SOURCE!B:S,16,0)="","","   "&amp;VLOOKUP(A1552,SOURCE!B:S,16,0)
))))
)</f>
        <v>#define ITM_LocR                    1514</v>
      </c>
    </row>
    <row r="1553" spans="1:4">
      <c r="A1553">
        <f t="shared" si="27"/>
        <v>1515</v>
      </c>
      <c r="B1553" t="str">
        <f>VLOOKUP(A1553,SOURCE!B:S,15,0)</f>
        <v>ITM_LocRQ</v>
      </c>
      <c r="C1553">
        <f>IF(
ISNUMBER(INDEX(SOURCE!B:B,MATCH(A1553,SOURCE!B:B,0)+1)),
  VALUE(INDEX(SOURCE!B:B,MATCH(A1553,SOURCE!B:B,0)+1)),
  "")</f>
        <v>1516</v>
      </c>
      <c r="D1553" s="5" t="str">
        <f>IF(A1553&lt;&gt;INT(A1553),B1553,
IF(A1553&lt;0,VLOOKUP(A1553,lookups!A$1:B$25,2,0),
IF(ISNA(B1553),"",
IF(OR(ISBLANK(A1553),ISNA(B1553),B1553=0),
"",
"#define "&amp;
VLOOKUP(A1553,SOURCE!B:S,15,0)&amp;IF(lookups!$N$2-LEN(VLOOKUP(A1553,SOURCE!B:S,15,0))&gt;=0,REPT(" ",lookups!$N$2-LEN(VLOOKUP(A1553,SOURCE!B:S,15,0))),"")&amp;
TEXT(A1553,"???0")&amp;IF(VLOOKUP(A1553,SOURCE!B:S,16,0)="","","   "&amp;VLOOKUP(A1553,SOURCE!B:S,16,0)
))))
)</f>
        <v>#define ITM_LocRQ                   1515</v>
      </c>
    </row>
    <row r="1554" spans="1:4">
      <c r="A1554">
        <f t="shared" si="27"/>
        <v>1516</v>
      </c>
      <c r="B1554" t="str">
        <f>VLOOKUP(A1554,SOURCE!B:S,15,0)</f>
        <v>ITM_LR</v>
      </c>
      <c r="C1554">
        <f>IF(
ISNUMBER(INDEX(SOURCE!B:B,MATCH(A1554,SOURCE!B:B,0)+1)),
  VALUE(INDEX(SOURCE!B:B,MATCH(A1554,SOURCE!B:B,0)+1)),
  "")</f>
        <v>1517</v>
      </c>
      <c r="D1554" s="5" t="str">
        <f>IF(A1554&lt;&gt;INT(A1554),B1554,
IF(A1554&lt;0,VLOOKUP(A1554,lookups!A$1:B$25,2,0),
IF(ISNA(B1554),"",
IF(OR(ISBLANK(A1554),ISNA(B1554),B1554=0),
"",
"#define "&amp;
VLOOKUP(A1554,SOURCE!B:S,15,0)&amp;IF(lookups!$N$2-LEN(VLOOKUP(A1554,SOURCE!B:S,15,0))&gt;=0,REPT(" ",lookups!$N$2-LEN(VLOOKUP(A1554,SOURCE!B:S,15,0))),"")&amp;
TEXT(A1554,"???0")&amp;IF(VLOOKUP(A1554,SOURCE!B:S,16,0)="","","   "&amp;VLOOKUP(A1554,SOURCE!B:S,16,0)
))))
)</f>
        <v>#define ITM_LR                      1516</v>
      </c>
    </row>
    <row r="1555" spans="1:4">
      <c r="A1555">
        <f t="shared" si="27"/>
        <v>1517</v>
      </c>
      <c r="B1555" t="str">
        <f>VLOOKUP(A1555,SOURCE!B:S,15,0)</f>
        <v>ITM_MANT</v>
      </c>
      <c r="C1555">
        <f>IF(
ISNUMBER(INDEX(SOURCE!B:B,MATCH(A1555,SOURCE!B:B,0)+1)),
  VALUE(INDEX(SOURCE!B:B,MATCH(A1555,SOURCE!B:B,0)+1)),
  "")</f>
        <v>1518</v>
      </c>
      <c r="D1555" s="5" t="str">
        <f>IF(A1555&lt;&gt;INT(A1555),B1555,
IF(A1555&lt;0,VLOOKUP(A1555,lookups!A$1:B$25,2,0),
IF(ISNA(B1555),"",
IF(OR(ISBLANK(A1555),ISNA(B1555),B1555=0),
"",
"#define "&amp;
VLOOKUP(A1555,SOURCE!B:S,15,0)&amp;IF(lookups!$N$2-LEN(VLOOKUP(A1555,SOURCE!B:S,15,0))&gt;=0,REPT(" ",lookups!$N$2-LEN(VLOOKUP(A1555,SOURCE!B:S,15,0))),"")&amp;
TEXT(A1555,"???0")&amp;IF(VLOOKUP(A1555,SOURCE!B:S,16,0)="","","   "&amp;VLOOKUP(A1555,SOURCE!B:S,16,0)
))))
)</f>
        <v>#define ITM_MANT                    1517</v>
      </c>
    </row>
    <row r="1556" spans="1:4">
      <c r="A1556">
        <f t="shared" si="27"/>
        <v>1518</v>
      </c>
      <c r="B1556" t="str">
        <f>VLOOKUP(A1556,SOURCE!B:S,15,0)</f>
        <v>ITM_MATX</v>
      </c>
      <c r="C1556">
        <f>IF(
ISNUMBER(INDEX(SOURCE!B:B,MATCH(A1556,SOURCE!B:B,0)+1)),
  VALUE(INDEX(SOURCE!B:B,MATCH(A1556,SOURCE!B:B,0)+1)),
  "")</f>
        <v>1519</v>
      </c>
      <c r="D1556" s="5" t="str">
        <f>IF(A1556&lt;&gt;INT(A1556),B1556,
IF(A1556&lt;0,VLOOKUP(A1556,lookups!A$1:B$25,2,0),
IF(ISNA(B1556),"",
IF(OR(ISBLANK(A1556),ISNA(B1556),B1556=0),
"",
"#define "&amp;
VLOOKUP(A1556,SOURCE!B:S,15,0)&amp;IF(lookups!$N$2-LEN(VLOOKUP(A1556,SOURCE!B:S,15,0))&gt;=0,REPT(" ",lookups!$N$2-LEN(VLOOKUP(A1556,SOURCE!B:S,15,0))),"")&amp;
TEXT(A1556,"???0")&amp;IF(VLOOKUP(A1556,SOURCE!B:S,16,0)="","","   "&amp;VLOOKUP(A1556,SOURCE!B:S,16,0)
))))
)</f>
        <v>#define ITM_MATX                    1518</v>
      </c>
    </row>
    <row r="1557" spans="1:4">
      <c r="A1557">
        <f t="shared" si="27"/>
        <v>1519</v>
      </c>
      <c r="B1557" t="str">
        <f>VLOOKUP(A1557,SOURCE!B:S,15,0)</f>
        <v>ITM_MEM</v>
      </c>
      <c r="C1557">
        <f>IF(
ISNUMBER(INDEX(SOURCE!B:B,MATCH(A1557,SOURCE!B:B,0)+1)),
  VALUE(INDEX(SOURCE!B:B,MATCH(A1557,SOURCE!B:B,0)+1)),
  "")</f>
        <v>1520</v>
      </c>
      <c r="D1557" s="5" t="str">
        <f>IF(A1557&lt;&gt;INT(A1557),B1557,
IF(A1557&lt;0,VLOOKUP(A1557,lookups!A$1:B$25,2,0),
IF(ISNA(B1557),"",
IF(OR(ISBLANK(A1557),ISNA(B1557),B1557=0),
"",
"#define "&amp;
VLOOKUP(A1557,SOURCE!B:S,15,0)&amp;IF(lookups!$N$2-LEN(VLOOKUP(A1557,SOURCE!B:S,15,0))&gt;=0,REPT(" ",lookups!$N$2-LEN(VLOOKUP(A1557,SOURCE!B:S,15,0))),"")&amp;
TEXT(A1557,"???0")&amp;IF(VLOOKUP(A1557,SOURCE!B:S,16,0)="","","   "&amp;VLOOKUP(A1557,SOURCE!B:S,16,0)
))))
)</f>
        <v>#define ITM_MEM                     1519</v>
      </c>
    </row>
    <row r="1558" spans="1:4">
      <c r="A1558">
        <f t="shared" si="27"/>
        <v>1520</v>
      </c>
      <c r="B1558" t="str">
        <f>VLOOKUP(A1558,SOURCE!B:S,15,0)</f>
        <v>ITM_MENU</v>
      </c>
      <c r="C1558">
        <f>IF(
ISNUMBER(INDEX(SOURCE!B:B,MATCH(A1558,SOURCE!B:B,0)+1)),
  VALUE(INDEX(SOURCE!B:B,MATCH(A1558,SOURCE!B:B,0)+1)),
  "")</f>
        <v>1521</v>
      </c>
      <c r="D1558" s="5" t="str">
        <f>IF(A1558&lt;&gt;INT(A1558),B1558,
IF(A1558&lt;0,VLOOKUP(A1558,lookups!A$1:B$25,2,0),
IF(ISNA(B1558),"",
IF(OR(ISBLANK(A1558),ISNA(B1558),B1558=0),
"",
"#define "&amp;
VLOOKUP(A1558,SOURCE!B:S,15,0)&amp;IF(lookups!$N$2-LEN(VLOOKUP(A1558,SOURCE!B:S,15,0))&gt;=0,REPT(" ",lookups!$N$2-LEN(VLOOKUP(A1558,SOURCE!B:S,15,0))),"")&amp;
TEXT(A1558,"???0")&amp;IF(VLOOKUP(A1558,SOURCE!B:S,16,0)="","","   "&amp;VLOOKUP(A1558,SOURCE!B:S,16,0)
))))
)</f>
        <v>#define ITM_MENU                    1520</v>
      </c>
    </row>
    <row r="1559" spans="1:4">
      <c r="A1559">
        <f t="shared" si="27"/>
        <v>1521</v>
      </c>
      <c r="B1559" t="str">
        <f>VLOOKUP(A1559,SOURCE!B:S,15,0)</f>
        <v>ITM_MONTH</v>
      </c>
      <c r="C1559">
        <f>IF(
ISNUMBER(INDEX(SOURCE!B:B,MATCH(A1559,SOURCE!B:B,0)+1)),
  VALUE(INDEX(SOURCE!B:B,MATCH(A1559,SOURCE!B:B,0)+1)),
  "")</f>
        <v>1522</v>
      </c>
      <c r="D1559" s="5" t="str">
        <f>IF(A1559&lt;&gt;INT(A1559),B1559,
IF(A1559&lt;0,VLOOKUP(A1559,lookups!A$1:B$25,2,0),
IF(ISNA(B1559),"",
IF(OR(ISBLANK(A1559),ISNA(B1559),B1559=0),
"",
"#define "&amp;
VLOOKUP(A1559,SOURCE!B:S,15,0)&amp;IF(lookups!$N$2-LEN(VLOOKUP(A1559,SOURCE!B:S,15,0))&gt;=0,REPT(" ",lookups!$N$2-LEN(VLOOKUP(A1559,SOURCE!B:S,15,0))),"")&amp;
TEXT(A1559,"???0")&amp;IF(VLOOKUP(A1559,SOURCE!B:S,16,0)="","","   "&amp;VLOOKUP(A1559,SOURCE!B:S,16,0)
))))
)</f>
        <v>#define ITM_MONTH                   1521</v>
      </c>
    </row>
    <row r="1560" spans="1:4">
      <c r="A1560">
        <f t="shared" si="27"/>
        <v>1522</v>
      </c>
      <c r="B1560" t="str">
        <f>VLOOKUP(A1560,SOURCE!B:S,15,0)</f>
        <v>ITM_MSG</v>
      </c>
      <c r="C1560">
        <f>IF(
ISNUMBER(INDEX(SOURCE!B:B,MATCH(A1560,SOURCE!B:B,0)+1)),
  VALUE(INDEX(SOURCE!B:B,MATCH(A1560,SOURCE!B:B,0)+1)),
  "")</f>
        <v>1523</v>
      </c>
      <c r="D1560" s="5" t="str">
        <f>IF(A1560&lt;&gt;INT(A1560),B1560,
IF(A1560&lt;0,VLOOKUP(A1560,lookups!A$1:B$25,2,0),
IF(ISNA(B1560),"",
IF(OR(ISBLANK(A1560),ISNA(B1560),B1560=0),
"",
"#define "&amp;
VLOOKUP(A1560,SOURCE!B:S,15,0)&amp;IF(lookups!$N$2-LEN(VLOOKUP(A1560,SOURCE!B:S,15,0))&gt;=0,REPT(" ",lookups!$N$2-LEN(VLOOKUP(A1560,SOURCE!B:S,15,0))),"")&amp;
TEXT(A1560,"???0")&amp;IF(VLOOKUP(A1560,SOURCE!B:S,16,0)="","","   "&amp;VLOOKUP(A1560,SOURCE!B:S,16,0)
))))
)</f>
        <v>#define ITM_MSG                     1522</v>
      </c>
    </row>
    <row r="1561" spans="1:4">
      <c r="A1561">
        <f t="shared" si="27"/>
        <v>1523</v>
      </c>
      <c r="B1561" t="str">
        <f>VLOOKUP(A1561,SOURCE!B:S,15,0)</f>
        <v>ITM_MULPI</v>
      </c>
      <c r="C1561">
        <f>IF(
ISNUMBER(INDEX(SOURCE!B:B,MATCH(A1561,SOURCE!B:B,0)+1)),
  VALUE(INDEX(SOURCE!B:B,MATCH(A1561,SOURCE!B:B,0)+1)),
  "")</f>
        <v>1524</v>
      </c>
      <c r="D1561" s="5" t="str">
        <f>IF(A1561&lt;&gt;INT(A1561),B1561,
IF(A1561&lt;0,VLOOKUP(A1561,lookups!A$1:B$25,2,0),
IF(ISNA(B1561),"",
IF(OR(ISBLANK(A1561),ISNA(B1561),B1561=0),
"",
"#define "&amp;
VLOOKUP(A1561,SOURCE!B:S,15,0)&amp;IF(lookups!$N$2-LEN(VLOOKUP(A1561,SOURCE!B:S,15,0))&gt;=0,REPT(" ",lookups!$N$2-LEN(VLOOKUP(A1561,SOURCE!B:S,15,0))),"")&amp;
TEXT(A1561,"???0")&amp;IF(VLOOKUP(A1561,SOURCE!B:S,16,0)="","","   "&amp;VLOOKUP(A1561,SOURCE!B:S,16,0)
))))
)</f>
        <v>#define ITM_MULPI                   1523</v>
      </c>
    </row>
    <row r="1562" spans="1:4">
      <c r="A1562">
        <f t="shared" si="27"/>
        <v>1524</v>
      </c>
      <c r="B1562" t="str">
        <f>VLOOKUP(A1562,SOURCE!B:S,15,0)</f>
        <v>ITM_MVAR</v>
      </c>
      <c r="C1562">
        <f>IF(
ISNUMBER(INDEX(SOURCE!B:B,MATCH(A1562,SOURCE!B:B,0)+1)),
  VALUE(INDEX(SOURCE!B:B,MATCH(A1562,SOURCE!B:B,0)+1)),
  "")</f>
        <v>1525</v>
      </c>
      <c r="D1562" s="5" t="str">
        <f>IF(A1562&lt;&gt;INT(A1562),B1562,
IF(A1562&lt;0,VLOOKUP(A1562,lookups!A$1:B$25,2,0),
IF(ISNA(B1562),"",
IF(OR(ISBLANK(A1562),ISNA(B1562),B1562=0),
"",
"#define "&amp;
VLOOKUP(A1562,SOURCE!B:S,15,0)&amp;IF(lookups!$N$2-LEN(VLOOKUP(A1562,SOURCE!B:S,15,0))&gt;=0,REPT(" ",lookups!$N$2-LEN(VLOOKUP(A1562,SOURCE!B:S,15,0))),"")&amp;
TEXT(A1562,"???0")&amp;IF(VLOOKUP(A1562,SOURCE!B:S,16,0)="","","   "&amp;VLOOKUP(A1562,SOURCE!B:S,16,0)
))))
)</f>
        <v>#define ITM_MVAR                    1524</v>
      </c>
    </row>
    <row r="1563" spans="1:4">
      <c r="A1563">
        <f t="shared" si="27"/>
        <v>1525</v>
      </c>
      <c r="B1563" t="str">
        <f>VLOOKUP(A1563,SOURCE!B:S,15,0)</f>
        <v>ITM_M_DELR</v>
      </c>
      <c r="C1563">
        <f>IF(
ISNUMBER(INDEX(SOURCE!B:B,MATCH(A1563,SOURCE!B:B,0)+1)),
  VALUE(INDEX(SOURCE!B:B,MATCH(A1563,SOURCE!B:B,0)+1)),
  "")</f>
        <v>1526</v>
      </c>
      <c r="D1563" s="5" t="str">
        <f>IF(A1563&lt;&gt;INT(A1563),B1563,
IF(A1563&lt;0,VLOOKUP(A1563,lookups!A$1:B$25,2,0),
IF(ISNA(B1563),"",
IF(OR(ISBLANK(A1563),ISNA(B1563),B1563=0),
"",
"#define "&amp;
VLOOKUP(A1563,SOURCE!B:S,15,0)&amp;IF(lookups!$N$2-LEN(VLOOKUP(A1563,SOURCE!B:S,15,0))&gt;=0,REPT(" ",lookups!$N$2-LEN(VLOOKUP(A1563,SOURCE!B:S,15,0))),"")&amp;
TEXT(A1563,"???0")&amp;IF(VLOOKUP(A1563,SOURCE!B:S,16,0)="","","   "&amp;VLOOKUP(A1563,SOURCE!B:S,16,0)
))))
)</f>
        <v>#define ITM_M_DELR                  1525</v>
      </c>
    </row>
    <row r="1564" spans="1:4">
      <c r="A1564">
        <f t="shared" si="27"/>
        <v>1526</v>
      </c>
      <c r="B1564" t="str">
        <f>VLOOKUP(A1564,SOURCE!B:S,15,0)</f>
        <v>ITM_M_DIM</v>
      </c>
      <c r="C1564">
        <f>IF(
ISNUMBER(INDEX(SOURCE!B:B,MATCH(A1564,SOURCE!B:B,0)+1)),
  VALUE(INDEX(SOURCE!B:B,MATCH(A1564,SOURCE!B:B,0)+1)),
  "")</f>
        <v>1527</v>
      </c>
      <c r="D1564" s="5" t="str">
        <f>IF(A1564&lt;&gt;INT(A1564),B1564,
IF(A1564&lt;0,VLOOKUP(A1564,lookups!A$1:B$25,2,0),
IF(ISNA(B1564),"",
IF(OR(ISBLANK(A1564),ISNA(B1564),B1564=0),
"",
"#define "&amp;
VLOOKUP(A1564,SOURCE!B:S,15,0)&amp;IF(lookups!$N$2-LEN(VLOOKUP(A1564,SOURCE!B:S,15,0))&gt;=0,REPT(" ",lookups!$N$2-LEN(VLOOKUP(A1564,SOURCE!B:S,15,0))),"")&amp;
TEXT(A1564,"???0")&amp;IF(VLOOKUP(A1564,SOURCE!B:S,16,0)="","","   "&amp;VLOOKUP(A1564,SOURCE!B:S,16,0)
))))
)</f>
        <v>#define ITM_M_DIM                   1526</v>
      </c>
    </row>
    <row r="1565" spans="1:4">
      <c r="A1565">
        <f t="shared" si="27"/>
        <v>1527</v>
      </c>
      <c r="B1565" t="str">
        <f>VLOOKUP(A1565,SOURCE!B:S,15,0)</f>
        <v>ITM_M_DIMQ</v>
      </c>
      <c r="C1565">
        <f>IF(
ISNUMBER(INDEX(SOURCE!B:B,MATCH(A1565,SOURCE!B:B,0)+1)),
  VALUE(INDEX(SOURCE!B:B,MATCH(A1565,SOURCE!B:B,0)+1)),
  "")</f>
        <v>1528</v>
      </c>
      <c r="D1565" s="5" t="str">
        <f>IF(A1565&lt;&gt;INT(A1565),B1565,
IF(A1565&lt;0,VLOOKUP(A1565,lookups!A$1:B$25,2,0),
IF(ISNA(B1565),"",
IF(OR(ISBLANK(A1565),ISNA(B1565),B1565=0),
"",
"#define "&amp;
VLOOKUP(A1565,SOURCE!B:S,15,0)&amp;IF(lookups!$N$2-LEN(VLOOKUP(A1565,SOURCE!B:S,15,0))&gt;=0,REPT(" ",lookups!$N$2-LEN(VLOOKUP(A1565,SOURCE!B:S,15,0))),"")&amp;
TEXT(A1565,"???0")&amp;IF(VLOOKUP(A1565,SOURCE!B:S,16,0)="","","   "&amp;VLOOKUP(A1565,SOURCE!B:S,16,0)
))))
)</f>
        <v>#define ITM_M_DIMQ                  1527</v>
      </c>
    </row>
    <row r="1566" spans="1:4">
      <c r="A1566">
        <f t="shared" si="27"/>
        <v>1528</v>
      </c>
      <c r="B1566" t="str">
        <f>VLOOKUP(A1566,SOURCE!B:S,15,0)</f>
        <v>ITM_MDY</v>
      </c>
      <c r="C1566">
        <f>IF(
ISNUMBER(INDEX(SOURCE!B:B,MATCH(A1566,SOURCE!B:B,0)+1)),
  VALUE(INDEX(SOURCE!B:B,MATCH(A1566,SOURCE!B:B,0)+1)),
  "")</f>
        <v>1529</v>
      </c>
      <c r="D1566" s="5" t="str">
        <f>IF(A1566&lt;&gt;INT(A1566),B1566,
IF(A1566&lt;0,VLOOKUP(A1566,lookups!A$1:B$25,2,0),
IF(ISNA(B1566),"",
IF(OR(ISBLANK(A1566),ISNA(B1566),B1566=0),
"",
"#define "&amp;
VLOOKUP(A1566,SOURCE!B:S,15,0)&amp;IF(lookups!$N$2-LEN(VLOOKUP(A1566,SOURCE!B:S,15,0))&gt;=0,REPT(" ",lookups!$N$2-LEN(VLOOKUP(A1566,SOURCE!B:S,15,0))),"")&amp;
TEXT(A1566,"???0")&amp;IF(VLOOKUP(A1566,SOURCE!B:S,16,0)="","","   "&amp;VLOOKUP(A1566,SOURCE!B:S,16,0)
))))
)</f>
        <v>#define ITM_MDY                     1528</v>
      </c>
    </row>
    <row r="1567" spans="1:4">
      <c r="A1567">
        <f t="shared" si="27"/>
        <v>1529</v>
      </c>
      <c r="B1567" t="str">
        <f>VLOOKUP(A1567,SOURCE!B:S,15,0)</f>
        <v>ITM_M_EDI</v>
      </c>
      <c r="C1567">
        <f>IF(
ISNUMBER(INDEX(SOURCE!B:B,MATCH(A1567,SOURCE!B:B,0)+1)),
  VALUE(INDEX(SOURCE!B:B,MATCH(A1567,SOURCE!B:B,0)+1)),
  "")</f>
        <v>1530</v>
      </c>
      <c r="D1567" s="5" t="str">
        <f>IF(A1567&lt;&gt;INT(A1567),B1567,
IF(A1567&lt;0,VLOOKUP(A1567,lookups!A$1:B$25,2,0),
IF(ISNA(B1567),"",
IF(OR(ISBLANK(A1567),ISNA(B1567),B1567=0),
"",
"#define "&amp;
VLOOKUP(A1567,SOURCE!B:S,15,0)&amp;IF(lookups!$N$2-LEN(VLOOKUP(A1567,SOURCE!B:S,15,0))&gt;=0,REPT(" ",lookups!$N$2-LEN(VLOOKUP(A1567,SOURCE!B:S,15,0))),"")&amp;
TEXT(A1567,"???0")&amp;IF(VLOOKUP(A1567,SOURCE!B:S,16,0)="","","   "&amp;VLOOKUP(A1567,SOURCE!B:S,16,0)
))))
)</f>
        <v>#define ITM_M_EDI                   1529</v>
      </c>
    </row>
    <row r="1568" spans="1:4">
      <c r="A1568">
        <f t="shared" si="27"/>
        <v>1530</v>
      </c>
      <c r="B1568" t="str">
        <f>VLOOKUP(A1568,SOURCE!B:S,15,0)</f>
        <v>ITM_M_EDIN</v>
      </c>
      <c r="C1568">
        <f>IF(
ISNUMBER(INDEX(SOURCE!B:B,MATCH(A1568,SOURCE!B:B,0)+1)),
  VALUE(INDEX(SOURCE!B:B,MATCH(A1568,SOURCE!B:B,0)+1)),
  "")</f>
        <v>1531</v>
      </c>
      <c r="D1568" s="5" t="str">
        <f>IF(A1568&lt;&gt;INT(A1568),B1568,
IF(A1568&lt;0,VLOOKUP(A1568,lookups!A$1:B$25,2,0),
IF(ISNA(B1568),"",
IF(OR(ISBLANK(A1568),ISNA(B1568),B1568=0),
"",
"#define "&amp;
VLOOKUP(A1568,SOURCE!B:S,15,0)&amp;IF(lookups!$N$2-LEN(VLOOKUP(A1568,SOURCE!B:S,15,0))&gt;=0,REPT(" ",lookups!$N$2-LEN(VLOOKUP(A1568,SOURCE!B:S,15,0))),"")&amp;
TEXT(A1568,"???0")&amp;IF(VLOOKUP(A1568,SOURCE!B:S,16,0)="","","   "&amp;VLOOKUP(A1568,SOURCE!B:S,16,0)
))))
)</f>
        <v>#define ITM_M_EDIN                  1530</v>
      </c>
    </row>
    <row r="1569" spans="1:4">
      <c r="A1569">
        <f t="shared" si="27"/>
        <v>1531</v>
      </c>
      <c r="B1569" t="str">
        <f>VLOOKUP(A1569,SOURCE!B:S,15,0)</f>
        <v>ITM_M_GET</v>
      </c>
      <c r="C1569">
        <f>IF(
ISNUMBER(INDEX(SOURCE!B:B,MATCH(A1569,SOURCE!B:B,0)+1)),
  VALUE(INDEX(SOURCE!B:B,MATCH(A1569,SOURCE!B:B,0)+1)),
  "")</f>
        <v>1532</v>
      </c>
      <c r="D1569" s="5" t="str">
        <f>IF(A1569&lt;&gt;INT(A1569),B1569,
IF(A1569&lt;0,VLOOKUP(A1569,lookups!A$1:B$25,2,0),
IF(ISNA(B1569),"",
IF(OR(ISBLANK(A1569),ISNA(B1569),B1569=0),
"",
"#define "&amp;
VLOOKUP(A1569,SOURCE!B:S,15,0)&amp;IF(lookups!$N$2-LEN(VLOOKUP(A1569,SOURCE!B:S,15,0))&gt;=0,REPT(" ",lookups!$N$2-LEN(VLOOKUP(A1569,SOURCE!B:S,15,0))),"")&amp;
TEXT(A1569,"???0")&amp;IF(VLOOKUP(A1569,SOURCE!B:S,16,0)="","","   "&amp;VLOOKUP(A1569,SOURCE!B:S,16,0)
))))
)</f>
        <v>#define ITM_M_GET                   1531</v>
      </c>
    </row>
    <row r="1570" spans="1:4">
      <c r="A1570">
        <f t="shared" si="27"/>
        <v>1532</v>
      </c>
      <c r="B1570" t="str">
        <f>VLOOKUP(A1570,SOURCE!B:S,15,0)</f>
        <v>ITM_M_GOTO</v>
      </c>
      <c r="C1570">
        <f>IF(
ISNUMBER(INDEX(SOURCE!B:B,MATCH(A1570,SOURCE!B:B,0)+1)),
  VALUE(INDEX(SOURCE!B:B,MATCH(A1570,SOURCE!B:B,0)+1)),
  "")</f>
        <v>1533</v>
      </c>
      <c r="D1570" s="5" t="str">
        <f>IF(A1570&lt;&gt;INT(A1570),B1570,
IF(A1570&lt;0,VLOOKUP(A1570,lookups!A$1:B$25,2,0),
IF(ISNA(B1570),"",
IF(OR(ISBLANK(A1570),ISNA(B1570),B1570=0),
"",
"#define "&amp;
VLOOKUP(A1570,SOURCE!B:S,15,0)&amp;IF(lookups!$N$2-LEN(VLOOKUP(A1570,SOURCE!B:S,15,0))&gt;=0,REPT(" ",lookups!$N$2-LEN(VLOOKUP(A1570,SOURCE!B:S,15,0))),"")&amp;
TEXT(A1570,"???0")&amp;IF(VLOOKUP(A1570,SOURCE!B:S,16,0)="","","   "&amp;VLOOKUP(A1570,SOURCE!B:S,16,0)
))))
)</f>
        <v>#define ITM_M_GOTO                  1532</v>
      </c>
    </row>
    <row r="1571" spans="1:4">
      <c r="A1571">
        <f t="shared" si="27"/>
        <v>1533</v>
      </c>
      <c r="B1571" t="str">
        <f>VLOOKUP(A1571,SOURCE!B:S,15,0)</f>
        <v>ITM_M_GROW</v>
      </c>
      <c r="C1571">
        <f>IF(
ISNUMBER(INDEX(SOURCE!B:B,MATCH(A1571,SOURCE!B:B,0)+1)),
  VALUE(INDEX(SOURCE!B:B,MATCH(A1571,SOURCE!B:B,0)+1)),
  "")</f>
        <v>1534</v>
      </c>
      <c r="D1571" s="5" t="str">
        <f>IF(A1571&lt;&gt;INT(A1571),B1571,
IF(A1571&lt;0,VLOOKUP(A1571,lookups!A$1:B$25,2,0),
IF(ISNA(B1571),"",
IF(OR(ISBLANK(A1571),ISNA(B1571),B1571=0),
"",
"#define "&amp;
VLOOKUP(A1571,SOURCE!B:S,15,0)&amp;IF(lookups!$N$2-LEN(VLOOKUP(A1571,SOURCE!B:S,15,0))&gt;=0,REPT(" ",lookups!$N$2-LEN(VLOOKUP(A1571,SOURCE!B:S,15,0))),"")&amp;
TEXT(A1571,"???0")&amp;IF(VLOOKUP(A1571,SOURCE!B:S,16,0)="","","   "&amp;VLOOKUP(A1571,SOURCE!B:S,16,0)
))))
)</f>
        <v>#define ITM_M_GROW                  1533</v>
      </c>
    </row>
    <row r="1572" spans="1:4">
      <c r="A1572">
        <f t="shared" si="27"/>
        <v>1534</v>
      </c>
      <c r="B1572" t="str">
        <f>VLOOKUP(A1572,SOURCE!B:S,15,0)</f>
        <v>ITM_M_INSR</v>
      </c>
      <c r="C1572">
        <f>IF(
ISNUMBER(INDEX(SOURCE!B:B,MATCH(A1572,SOURCE!B:B,0)+1)),
  VALUE(INDEX(SOURCE!B:B,MATCH(A1572,SOURCE!B:B,0)+1)),
  "")</f>
        <v>1535</v>
      </c>
      <c r="D1572" s="5" t="str">
        <f>IF(A1572&lt;&gt;INT(A1572),B1572,
IF(A1572&lt;0,VLOOKUP(A1572,lookups!A$1:B$25,2,0),
IF(ISNA(B1572),"",
IF(OR(ISBLANK(A1572),ISNA(B1572),B1572=0),
"",
"#define "&amp;
VLOOKUP(A1572,SOURCE!B:S,15,0)&amp;IF(lookups!$N$2-LEN(VLOOKUP(A1572,SOURCE!B:S,15,0))&gt;=0,REPT(" ",lookups!$N$2-LEN(VLOOKUP(A1572,SOURCE!B:S,15,0))),"")&amp;
TEXT(A1572,"???0")&amp;IF(VLOOKUP(A1572,SOURCE!B:S,16,0)="","","   "&amp;VLOOKUP(A1572,SOURCE!B:S,16,0)
))))
)</f>
        <v>#define ITM_M_INSR                  1534</v>
      </c>
    </row>
    <row r="1573" spans="1:4">
      <c r="A1573">
        <f t="shared" si="27"/>
        <v>1535</v>
      </c>
      <c r="B1573" t="str">
        <f>VLOOKUP(A1573,SOURCE!B:S,15,0)</f>
        <v>ITM_M_LU</v>
      </c>
      <c r="C1573">
        <f>IF(
ISNUMBER(INDEX(SOURCE!B:B,MATCH(A1573,SOURCE!B:B,0)+1)),
  VALUE(INDEX(SOURCE!B:B,MATCH(A1573,SOURCE!B:B,0)+1)),
  "")</f>
        <v>1536</v>
      </c>
      <c r="D1573" s="5" t="str">
        <f>IF(A1573&lt;&gt;INT(A1573),B1573,
IF(A1573&lt;0,VLOOKUP(A1573,lookups!A$1:B$25,2,0),
IF(ISNA(B1573),"",
IF(OR(ISBLANK(A1573),ISNA(B1573),B1573=0),
"",
"#define "&amp;
VLOOKUP(A1573,SOURCE!B:S,15,0)&amp;IF(lookups!$N$2-LEN(VLOOKUP(A1573,SOURCE!B:S,15,0))&gt;=0,REPT(" ",lookups!$N$2-LEN(VLOOKUP(A1573,SOURCE!B:S,15,0))),"")&amp;
TEXT(A1573,"???0")&amp;IF(VLOOKUP(A1573,SOURCE!B:S,16,0)="","","   "&amp;VLOOKUP(A1573,SOURCE!B:S,16,0)
))))
)</f>
        <v>#define ITM_M_LU                    1535</v>
      </c>
    </row>
    <row r="1574" spans="1:4">
      <c r="A1574">
        <f t="shared" si="27"/>
        <v>1536</v>
      </c>
      <c r="B1574" t="str">
        <f>VLOOKUP(A1574,SOURCE!B:S,15,0)</f>
        <v>ITM_M_NEW</v>
      </c>
      <c r="C1574">
        <f>IF(
ISNUMBER(INDEX(SOURCE!B:B,MATCH(A1574,SOURCE!B:B,0)+1)),
  VALUE(INDEX(SOURCE!B:B,MATCH(A1574,SOURCE!B:B,0)+1)),
  "")</f>
        <v>1537</v>
      </c>
      <c r="D1574" s="5" t="str">
        <f>IF(A1574&lt;&gt;INT(A1574),B1574,
IF(A1574&lt;0,VLOOKUP(A1574,lookups!A$1:B$25,2,0),
IF(ISNA(B1574),"",
IF(OR(ISBLANK(A1574),ISNA(B1574),B1574=0),
"",
"#define "&amp;
VLOOKUP(A1574,SOURCE!B:S,15,0)&amp;IF(lookups!$N$2-LEN(VLOOKUP(A1574,SOURCE!B:S,15,0))&gt;=0,REPT(" ",lookups!$N$2-LEN(VLOOKUP(A1574,SOURCE!B:S,15,0))),"")&amp;
TEXT(A1574,"???0")&amp;IF(VLOOKUP(A1574,SOURCE!B:S,16,0)="","","   "&amp;VLOOKUP(A1574,SOURCE!B:S,16,0)
))))
)</f>
        <v>#define ITM_M_NEW                   1536</v>
      </c>
    </row>
    <row r="1575" spans="1:4">
      <c r="A1575">
        <f t="shared" si="27"/>
        <v>1537</v>
      </c>
      <c r="B1575" t="str">
        <f>VLOOKUP(A1575,SOURCE!B:S,15,0)</f>
        <v>ITM_M_OLD</v>
      </c>
      <c r="C1575">
        <f>IF(
ISNUMBER(INDEX(SOURCE!B:B,MATCH(A1575,SOURCE!B:B,0)+1)),
  VALUE(INDEX(SOURCE!B:B,MATCH(A1575,SOURCE!B:B,0)+1)),
  "")</f>
        <v>1538</v>
      </c>
      <c r="D1575" s="5" t="str">
        <f>IF(A1575&lt;&gt;INT(A1575),B1575,
IF(A1575&lt;0,VLOOKUP(A1575,lookups!A$1:B$25,2,0),
IF(ISNA(B1575),"",
IF(OR(ISBLANK(A1575),ISNA(B1575),B1575=0),
"",
"#define "&amp;
VLOOKUP(A1575,SOURCE!B:S,15,0)&amp;IF(lookups!$N$2-LEN(VLOOKUP(A1575,SOURCE!B:S,15,0))&gt;=0,REPT(" ",lookups!$N$2-LEN(VLOOKUP(A1575,SOURCE!B:S,15,0))),"")&amp;
TEXT(A1575,"???0")&amp;IF(VLOOKUP(A1575,SOURCE!B:S,16,0)="","","   "&amp;VLOOKUP(A1575,SOURCE!B:S,16,0)
))))
)</f>
        <v>#define ITM_M_OLD                   1537</v>
      </c>
    </row>
    <row r="1576" spans="1:4">
      <c r="A1576">
        <f t="shared" si="27"/>
        <v>1538</v>
      </c>
      <c r="B1576" t="str">
        <f>VLOOKUP(A1576,SOURCE!B:S,15,0)</f>
        <v>ITM_M_PUT</v>
      </c>
      <c r="C1576">
        <f>IF(
ISNUMBER(INDEX(SOURCE!B:B,MATCH(A1576,SOURCE!B:B,0)+1)),
  VALUE(INDEX(SOURCE!B:B,MATCH(A1576,SOURCE!B:B,0)+1)),
  "")</f>
        <v>1539</v>
      </c>
      <c r="D1576" s="5" t="str">
        <f>IF(A1576&lt;&gt;INT(A1576),B1576,
IF(A1576&lt;0,VLOOKUP(A1576,lookups!A$1:B$25,2,0),
IF(ISNA(B1576),"",
IF(OR(ISBLANK(A1576),ISNA(B1576),B1576=0),
"",
"#define "&amp;
VLOOKUP(A1576,SOURCE!B:S,15,0)&amp;IF(lookups!$N$2-LEN(VLOOKUP(A1576,SOURCE!B:S,15,0))&gt;=0,REPT(" ",lookups!$N$2-LEN(VLOOKUP(A1576,SOURCE!B:S,15,0))),"")&amp;
TEXT(A1576,"???0")&amp;IF(VLOOKUP(A1576,SOURCE!B:S,16,0)="","","   "&amp;VLOOKUP(A1576,SOURCE!B:S,16,0)
))))
)</f>
        <v>#define ITM_M_PUT                   1538</v>
      </c>
    </row>
    <row r="1577" spans="1:4">
      <c r="A1577">
        <f t="shared" si="27"/>
        <v>1539</v>
      </c>
      <c r="B1577" t="str">
        <f>VLOOKUP(A1577,SOURCE!B:S,15,0)</f>
        <v>ITM_M_RR</v>
      </c>
      <c r="C1577">
        <f>IF(
ISNUMBER(INDEX(SOURCE!B:B,MATCH(A1577,SOURCE!B:B,0)+1)),
  VALUE(INDEX(SOURCE!B:B,MATCH(A1577,SOURCE!B:B,0)+1)),
  "")</f>
        <v>1540</v>
      </c>
      <c r="D1577" s="5" t="str">
        <f>IF(A1577&lt;&gt;INT(A1577),B1577,
IF(A1577&lt;0,VLOOKUP(A1577,lookups!A$1:B$25,2,0),
IF(ISNA(B1577),"",
IF(OR(ISBLANK(A1577),ISNA(B1577),B1577=0),
"",
"#define "&amp;
VLOOKUP(A1577,SOURCE!B:S,15,0)&amp;IF(lookups!$N$2-LEN(VLOOKUP(A1577,SOURCE!B:S,15,0))&gt;=0,REPT(" ",lookups!$N$2-LEN(VLOOKUP(A1577,SOURCE!B:S,15,0))),"")&amp;
TEXT(A1577,"???0")&amp;IF(VLOOKUP(A1577,SOURCE!B:S,16,0)="","","   "&amp;VLOOKUP(A1577,SOURCE!B:S,16,0)
))))
)</f>
        <v>#define ITM_M_RR                    1539</v>
      </c>
    </row>
    <row r="1578" spans="1:4">
      <c r="A1578">
        <f t="shared" si="27"/>
        <v>1540</v>
      </c>
      <c r="B1578" t="str">
        <f>VLOOKUP(A1578,SOURCE!B:S,15,0)</f>
        <v>ITM_sincpi</v>
      </c>
      <c r="C1578">
        <f>IF(
ISNUMBER(INDEX(SOURCE!B:B,MATCH(A1578,SOURCE!B:B,0)+1)),
  VALUE(INDEX(SOURCE!B:B,MATCH(A1578,SOURCE!B:B,0)+1)),
  "")</f>
        <v>1541</v>
      </c>
      <c r="D1578" s="5" t="str">
        <f>IF(A1578&lt;&gt;INT(A1578),B1578,
IF(A1578&lt;0,VLOOKUP(A1578,lookups!A$1:B$25,2,0),
IF(ISNA(B1578),"",
IF(OR(ISBLANK(A1578),ISNA(B1578),B1578=0),
"",
"#define "&amp;
VLOOKUP(A1578,SOURCE!B:S,15,0)&amp;IF(lookups!$N$2-LEN(VLOOKUP(A1578,SOURCE!B:S,15,0))&gt;=0,REPT(" ",lookups!$N$2-LEN(VLOOKUP(A1578,SOURCE!B:S,15,0))),"")&amp;
TEXT(A1578,"???0")&amp;IF(VLOOKUP(A1578,SOURCE!B:S,16,0)="","","   "&amp;VLOOKUP(A1578,SOURCE!B:S,16,0)
))))
)</f>
        <v>#define ITM_sincpi                  1540</v>
      </c>
    </row>
    <row r="1579" spans="1:4">
      <c r="A1579">
        <f t="shared" si="27"/>
        <v>1541</v>
      </c>
      <c r="B1579" t="str">
        <f>VLOOKUP(A1579,SOURCE!B:S,15,0)</f>
        <v>ITM_M_WRAP</v>
      </c>
      <c r="C1579">
        <f>IF(
ISNUMBER(INDEX(SOURCE!B:B,MATCH(A1579,SOURCE!B:B,0)+1)),
  VALUE(INDEX(SOURCE!B:B,MATCH(A1579,SOURCE!B:B,0)+1)),
  "")</f>
        <v>1542</v>
      </c>
      <c r="D1579" s="5" t="str">
        <f>IF(A1579&lt;&gt;INT(A1579),B1579,
IF(A1579&lt;0,VLOOKUP(A1579,lookups!A$1:B$25,2,0),
IF(ISNA(B1579),"",
IF(OR(ISBLANK(A1579),ISNA(B1579),B1579=0),
"",
"#define "&amp;
VLOOKUP(A1579,SOURCE!B:S,15,0)&amp;IF(lookups!$N$2-LEN(VLOOKUP(A1579,SOURCE!B:S,15,0))&gt;=0,REPT(" ",lookups!$N$2-LEN(VLOOKUP(A1579,SOURCE!B:S,15,0))),"")&amp;
TEXT(A1579,"???0")&amp;IF(VLOOKUP(A1579,SOURCE!B:S,16,0)="","","   "&amp;VLOOKUP(A1579,SOURCE!B:S,16,0)
))))
)</f>
        <v>#define ITM_M_WRAP                  1541</v>
      </c>
    </row>
    <row r="1580" spans="1:4">
      <c r="A1580">
        <f t="shared" si="27"/>
        <v>1542</v>
      </c>
      <c r="B1580" t="str">
        <f>VLOOKUP(A1580,SOURCE!B:S,15,0)</f>
        <v>ITM_NOP</v>
      </c>
      <c r="C1580">
        <f>IF(
ISNUMBER(INDEX(SOURCE!B:B,MATCH(A1580,SOURCE!B:B,0)+1)),
  VALUE(INDEX(SOURCE!B:B,MATCH(A1580,SOURCE!B:B,0)+1)),
  "")</f>
        <v>1543</v>
      </c>
      <c r="D1580" s="5" t="str">
        <f>IF(A1580&lt;&gt;INT(A1580),B1580,
IF(A1580&lt;0,VLOOKUP(A1580,lookups!A$1:B$25,2,0),
IF(ISNA(B1580),"",
IF(OR(ISBLANK(A1580),ISNA(B1580),B1580=0),
"",
"#define "&amp;
VLOOKUP(A1580,SOURCE!B:S,15,0)&amp;IF(lookups!$N$2-LEN(VLOOKUP(A1580,SOURCE!B:S,15,0))&gt;=0,REPT(" ",lookups!$N$2-LEN(VLOOKUP(A1580,SOURCE!B:S,15,0))),"")&amp;
TEXT(A1580,"???0")&amp;IF(VLOOKUP(A1580,SOURCE!B:S,16,0)="","","   "&amp;VLOOKUP(A1580,SOURCE!B:S,16,0)
))))
)</f>
        <v>#define ITM_NOP                     1542</v>
      </c>
    </row>
    <row r="1581" spans="1:4">
      <c r="A1581">
        <f t="shared" si="27"/>
        <v>1543</v>
      </c>
      <c r="B1581" t="str">
        <f>VLOOKUP(A1581,SOURCE!B:S,15,0)</f>
        <v>ITM_OFF</v>
      </c>
      <c r="C1581">
        <f>IF(
ISNUMBER(INDEX(SOURCE!B:B,MATCH(A1581,SOURCE!B:B,0)+1)),
  VALUE(INDEX(SOURCE!B:B,MATCH(A1581,SOURCE!B:B,0)+1)),
  "")</f>
        <v>1544</v>
      </c>
      <c r="D1581" s="5" t="str">
        <f>IF(A1581&lt;&gt;INT(A1581),B1581,
IF(A1581&lt;0,VLOOKUP(A1581,lookups!A$1:B$25,2,0),
IF(ISNA(B1581),"",
IF(OR(ISBLANK(A1581),ISNA(B1581),B1581=0),
"",
"#define "&amp;
VLOOKUP(A1581,SOURCE!B:S,15,0)&amp;IF(lookups!$N$2-LEN(VLOOKUP(A1581,SOURCE!B:S,15,0))&gt;=0,REPT(" ",lookups!$N$2-LEN(VLOOKUP(A1581,SOURCE!B:S,15,0))),"")&amp;
TEXT(A1581,"???0")&amp;IF(VLOOKUP(A1581,SOURCE!B:S,16,0)="","","   "&amp;VLOOKUP(A1581,SOURCE!B:S,16,0)
))))
)</f>
        <v>#define ITM_OFF                     1543</v>
      </c>
    </row>
    <row r="1582" spans="1:4">
      <c r="A1582">
        <f t="shared" si="27"/>
        <v>1544</v>
      </c>
      <c r="B1582" t="str">
        <f>VLOOKUP(A1582,SOURCE!B:S,15,0)</f>
        <v>ITM_DROPY</v>
      </c>
      <c r="C1582">
        <f>IF(
ISNUMBER(INDEX(SOURCE!B:B,MATCH(A1582,SOURCE!B:B,0)+1)),
  VALUE(INDEX(SOURCE!B:B,MATCH(A1582,SOURCE!B:B,0)+1)),
  "")</f>
        <v>1545</v>
      </c>
      <c r="D1582" s="5" t="str">
        <f>IF(A1582&lt;&gt;INT(A1582),B1582,
IF(A1582&lt;0,VLOOKUP(A1582,lookups!A$1:B$25,2,0),
IF(ISNA(B1582),"",
IF(OR(ISBLANK(A1582),ISNA(B1582),B1582=0),
"",
"#define "&amp;
VLOOKUP(A1582,SOURCE!B:S,15,0)&amp;IF(lookups!$N$2-LEN(VLOOKUP(A1582,SOURCE!B:S,15,0))&gt;=0,REPT(" ",lookups!$N$2-LEN(VLOOKUP(A1582,SOURCE!B:S,15,0))),"")&amp;
TEXT(A1582,"???0")&amp;IF(VLOOKUP(A1582,SOURCE!B:S,16,0)="","","   "&amp;VLOOKUP(A1582,SOURCE!B:S,16,0)
))))
)</f>
        <v>#define ITM_DROPY                   1544</v>
      </c>
    </row>
    <row r="1583" spans="1:4">
      <c r="A1583">
        <f t="shared" si="27"/>
        <v>1545</v>
      </c>
      <c r="B1583" t="str">
        <f>VLOOKUP(A1583,SOURCE!B:S,15,0)</f>
        <v>ITM_STOMIN</v>
      </c>
      <c r="C1583">
        <f>IF(
ISNUMBER(INDEX(SOURCE!B:B,MATCH(A1583,SOURCE!B:B,0)+1)),
  VALUE(INDEX(SOURCE!B:B,MATCH(A1583,SOURCE!B:B,0)+1)),
  "")</f>
        <v>1546</v>
      </c>
      <c r="D1583" s="5" t="str">
        <f>IF(A1583&lt;&gt;INT(A1583),B1583,
IF(A1583&lt;0,VLOOKUP(A1583,lookups!A$1:B$25,2,0),
IF(ISNA(B1583),"",
IF(OR(ISBLANK(A1583),ISNA(B1583),B1583=0),
"",
"#define "&amp;
VLOOKUP(A1583,SOURCE!B:S,15,0)&amp;IF(lookups!$N$2-LEN(VLOOKUP(A1583,SOURCE!B:S,15,0))&gt;=0,REPT(" ",lookups!$N$2-LEN(VLOOKUP(A1583,SOURCE!B:S,15,0))),"")&amp;
TEXT(A1583,"???0")&amp;IF(VLOOKUP(A1583,SOURCE!B:S,16,0)="","","   "&amp;VLOOKUP(A1583,SOURCE!B:S,16,0)
))))
)</f>
        <v>#define ITM_STOMIN                  1545</v>
      </c>
    </row>
    <row r="1584" spans="1:4">
      <c r="A1584">
        <f t="shared" si="27"/>
        <v>1546</v>
      </c>
      <c r="B1584" t="str">
        <f>VLOOKUP(A1584,SOURCE!B:S,15,0)</f>
        <v>ITM_PGMINT</v>
      </c>
      <c r="C1584">
        <f>IF(
ISNUMBER(INDEX(SOURCE!B:B,MATCH(A1584,SOURCE!B:B,0)+1)),
  VALUE(INDEX(SOURCE!B:B,MATCH(A1584,SOURCE!B:B,0)+1)),
  "")</f>
        <v>1547</v>
      </c>
      <c r="D1584" s="5" t="str">
        <f>IF(A1584&lt;&gt;INT(A1584),B1584,
IF(A1584&lt;0,VLOOKUP(A1584,lookups!A$1:B$25,2,0),
IF(ISNA(B1584),"",
IF(OR(ISBLANK(A1584),ISNA(B1584),B1584=0),
"",
"#define "&amp;
VLOOKUP(A1584,SOURCE!B:S,15,0)&amp;IF(lookups!$N$2-LEN(VLOOKUP(A1584,SOURCE!B:S,15,0))&gt;=0,REPT(" ",lookups!$N$2-LEN(VLOOKUP(A1584,SOURCE!B:S,15,0))),"")&amp;
TEXT(A1584,"???0")&amp;IF(VLOOKUP(A1584,SOURCE!B:S,16,0)="","","   "&amp;VLOOKUP(A1584,SOURCE!B:S,16,0)
))))
)</f>
        <v>#define ITM_PGMINT                  1546</v>
      </c>
    </row>
    <row r="1585" spans="1:4">
      <c r="A1585">
        <f t="shared" si="27"/>
        <v>1547</v>
      </c>
      <c r="B1585" t="str">
        <f>VLOOKUP(A1585,SOURCE!B:S,15,0)</f>
        <v>ITM_PGMSLV</v>
      </c>
      <c r="C1585">
        <f>IF(
ISNUMBER(INDEX(SOURCE!B:B,MATCH(A1585,SOURCE!B:B,0)+1)),
  VALUE(INDEX(SOURCE!B:B,MATCH(A1585,SOURCE!B:B,0)+1)),
  "")</f>
        <v>1548</v>
      </c>
      <c r="D1585" s="5" t="str">
        <f>IF(A1585&lt;&gt;INT(A1585),B1585,
IF(A1585&lt;0,VLOOKUP(A1585,lookups!A$1:B$25,2,0),
IF(ISNA(B1585),"",
IF(OR(ISBLANK(A1585),ISNA(B1585),B1585=0),
"",
"#define "&amp;
VLOOKUP(A1585,SOURCE!B:S,15,0)&amp;IF(lookups!$N$2-LEN(VLOOKUP(A1585,SOURCE!B:S,15,0))&gt;=0,REPT(" ",lookups!$N$2-LEN(VLOOKUP(A1585,SOURCE!B:S,15,0))),"")&amp;
TEXT(A1585,"???0")&amp;IF(VLOOKUP(A1585,SOURCE!B:S,16,0)="","","   "&amp;VLOOKUP(A1585,SOURCE!B:S,16,0)
))))
)</f>
        <v>#define ITM_PGMSLV                  1547</v>
      </c>
    </row>
    <row r="1586" spans="1:4">
      <c r="A1586">
        <f t="shared" si="27"/>
        <v>1548</v>
      </c>
      <c r="B1586" t="str">
        <f>VLOOKUP(A1586,SOURCE!B:S,15,0)</f>
        <v>ITM_PIXEL</v>
      </c>
      <c r="C1586">
        <f>IF(
ISNUMBER(INDEX(SOURCE!B:B,MATCH(A1586,SOURCE!B:B,0)+1)),
  VALUE(INDEX(SOURCE!B:B,MATCH(A1586,SOURCE!B:B,0)+1)),
  "")</f>
        <v>1549</v>
      </c>
      <c r="D1586" s="5" t="str">
        <f>IF(A1586&lt;&gt;INT(A1586),B1586,
IF(A1586&lt;0,VLOOKUP(A1586,lookups!A$1:B$25,2,0),
IF(ISNA(B1586),"",
IF(OR(ISBLANK(A1586),ISNA(B1586),B1586=0),
"",
"#define "&amp;
VLOOKUP(A1586,SOURCE!B:S,15,0)&amp;IF(lookups!$N$2-LEN(VLOOKUP(A1586,SOURCE!B:S,15,0))&gt;=0,REPT(" ",lookups!$N$2-LEN(VLOOKUP(A1586,SOURCE!B:S,15,0))),"")&amp;
TEXT(A1586,"???0")&amp;IF(VLOOKUP(A1586,SOURCE!B:S,16,0)="","","   "&amp;VLOOKUP(A1586,SOURCE!B:S,16,0)
))))
)</f>
        <v>#define ITM_PIXEL                   1548</v>
      </c>
    </row>
    <row r="1587" spans="1:4">
      <c r="A1587">
        <f t="shared" si="27"/>
        <v>1549</v>
      </c>
      <c r="B1587" t="str">
        <f>VLOOKUP(A1587,SOURCE!B:S,15,0)</f>
        <v>ITM_PLOT</v>
      </c>
      <c r="C1587">
        <f>IF(
ISNUMBER(INDEX(SOURCE!B:B,MATCH(A1587,SOURCE!B:B,0)+1)),
  VALUE(INDEX(SOURCE!B:B,MATCH(A1587,SOURCE!B:B,0)+1)),
  "")</f>
        <v>1550</v>
      </c>
      <c r="D1587" s="5" t="str">
        <f>IF(A1587&lt;&gt;INT(A1587),B1587,
IF(A1587&lt;0,VLOOKUP(A1587,lookups!A$1:B$25,2,0),
IF(ISNA(B1587),"",
IF(OR(ISBLANK(A1587),ISNA(B1587),B1587=0),
"",
"#define "&amp;
VLOOKUP(A1587,SOURCE!B:S,15,0)&amp;IF(lookups!$N$2-LEN(VLOOKUP(A1587,SOURCE!B:S,15,0))&gt;=0,REPT(" ",lookups!$N$2-LEN(VLOOKUP(A1587,SOURCE!B:S,15,0))),"")&amp;
TEXT(A1587,"???0")&amp;IF(VLOOKUP(A1587,SOURCE!B:S,16,0)="","","   "&amp;VLOOKUP(A1587,SOURCE!B:S,16,0)
))))
)</f>
        <v>#define ITM_PLOT                    1549</v>
      </c>
    </row>
    <row r="1588" spans="1:4">
      <c r="A1588">
        <f t="shared" si="27"/>
        <v>1550</v>
      </c>
      <c r="B1588" t="str">
        <f>VLOOKUP(A1588,SOURCE!B:S,15,0)</f>
        <v>ITM_Pn</v>
      </c>
      <c r="C1588">
        <f>IF(
ISNUMBER(INDEX(SOURCE!B:B,MATCH(A1588,SOURCE!B:B,0)+1)),
  VALUE(INDEX(SOURCE!B:B,MATCH(A1588,SOURCE!B:B,0)+1)),
  "")</f>
        <v>1551</v>
      </c>
      <c r="D1588" s="5" t="str">
        <f>IF(A1588&lt;&gt;INT(A1588),B1588,
IF(A1588&lt;0,VLOOKUP(A1588,lookups!A$1:B$25,2,0),
IF(ISNA(B1588),"",
IF(OR(ISBLANK(A1588),ISNA(B1588),B1588=0),
"",
"#define "&amp;
VLOOKUP(A1588,SOURCE!B:S,15,0)&amp;IF(lookups!$N$2-LEN(VLOOKUP(A1588,SOURCE!B:S,15,0))&gt;=0,REPT(" ",lookups!$N$2-LEN(VLOOKUP(A1588,SOURCE!B:S,15,0))),"")&amp;
TEXT(A1588,"???0")&amp;IF(VLOOKUP(A1588,SOURCE!B:S,16,0)="","","   "&amp;VLOOKUP(A1588,SOURCE!B:S,16,0)
))))
)</f>
        <v>#define ITM_Pn                      1550</v>
      </c>
    </row>
    <row r="1589" spans="1:4">
      <c r="A1589">
        <f t="shared" si="27"/>
        <v>1551</v>
      </c>
      <c r="B1589" t="str">
        <f>VLOOKUP(A1589,SOURCE!B:S,15,0)</f>
        <v>ITM_POINT</v>
      </c>
      <c r="C1589">
        <f>IF(
ISNUMBER(INDEX(SOURCE!B:B,MATCH(A1589,SOURCE!B:B,0)+1)),
  VALUE(INDEX(SOURCE!B:B,MATCH(A1589,SOURCE!B:B,0)+1)),
  "")</f>
        <v>1552</v>
      </c>
      <c r="D1589" s="5" t="str">
        <f>IF(A1589&lt;&gt;INT(A1589),B1589,
IF(A1589&lt;0,VLOOKUP(A1589,lookups!A$1:B$25,2,0),
IF(ISNA(B1589),"",
IF(OR(ISBLANK(A1589),ISNA(B1589),B1589=0),
"",
"#define "&amp;
VLOOKUP(A1589,SOURCE!B:S,15,0)&amp;IF(lookups!$N$2-LEN(VLOOKUP(A1589,SOURCE!B:S,15,0))&gt;=0,REPT(" ",lookups!$N$2-LEN(VLOOKUP(A1589,SOURCE!B:S,15,0))),"")&amp;
TEXT(A1589,"???0")&amp;IF(VLOOKUP(A1589,SOURCE!B:S,16,0)="","","   "&amp;VLOOKUP(A1589,SOURCE!B:S,16,0)
))))
)</f>
        <v>#define ITM_POINT                   1551</v>
      </c>
    </row>
    <row r="1590" spans="1:4">
      <c r="A1590">
        <f t="shared" si="27"/>
        <v>1552</v>
      </c>
      <c r="B1590" t="str">
        <f>VLOOKUP(A1590,SOURCE!B:S,15,0)</f>
        <v>ITM_LOADV</v>
      </c>
      <c r="C1590">
        <f>IF(
ISNUMBER(INDEX(SOURCE!B:B,MATCH(A1590,SOURCE!B:B,0)+1)),
  VALUE(INDEX(SOURCE!B:B,MATCH(A1590,SOURCE!B:B,0)+1)),
  "")</f>
        <v>1553</v>
      </c>
      <c r="D1590" s="5" t="str">
        <f>IF(A1590&lt;&gt;INT(A1590),B1590,
IF(A1590&lt;0,VLOOKUP(A1590,lookups!A$1:B$25,2,0),
IF(ISNA(B1590),"",
IF(OR(ISBLANK(A1590),ISNA(B1590),B1590=0),
"",
"#define "&amp;
VLOOKUP(A1590,SOURCE!B:S,15,0)&amp;IF(lookups!$N$2-LEN(VLOOKUP(A1590,SOURCE!B:S,15,0))&gt;=0,REPT(" ",lookups!$N$2-LEN(VLOOKUP(A1590,SOURCE!B:S,15,0))),"")&amp;
TEXT(A1590,"???0")&amp;IF(VLOOKUP(A1590,SOURCE!B:S,16,0)="","","   "&amp;VLOOKUP(A1590,SOURCE!B:S,16,0)
))))
)</f>
        <v>#define ITM_LOADV                   1552</v>
      </c>
    </row>
    <row r="1591" spans="1:4">
      <c r="A1591">
        <f t="shared" si="27"/>
        <v>1553</v>
      </c>
      <c r="B1591" t="str">
        <f>VLOOKUP(A1591,SOURCE!B:S,15,0)</f>
        <v>ITM_POPLR</v>
      </c>
      <c r="C1591">
        <f>IF(
ISNUMBER(INDEX(SOURCE!B:B,MATCH(A1591,SOURCE!B:B,0)+1)),
  VALUE(INDEX(SOURCE!B:B,MATCH(A1591,SOURCE!B:B,0)+1)),
  "")</f>
        <v>1554</v>
      </c>
      <c r="D1591" s="5" t="str">
        <f>IF(A1591&lt;&gt;INT(A1591),B1591,
IF(A1591&lt;0,VLOOKUP(A1591,lookups!A$1:B$25,2,0),
IF(ISNA(B1591),"",
IF(OR(ISBLANK(A1591),ISNA(B1591),B1591=0),
"",
"#define "&amp;
VLOOKUP(A1591,SOURCE!B:S,15,0)&amp;IF(lookups!$N$2-LEN(VLOOKUP(A1591,SOURCE!B:S,15,0))&gt;=0,REPT(" ",lookups!$N$2-LEN(VLOOKUP(A1591,SOURCE!B:S,15,0))),"")&amp;
TEXT(A1591,"???0")&amp;IF(VLOOKUP(A1591,SOURCE!B:S,16,0)="","","   "&amp;VLOOKUP(A1591,SOURCE!B:S,16,0)
))))
)</f>
        <v>#define ITM_POPLR                   1553</v>
      </c>
    </row>
    <row r="1592" spans="1:4">
      <c r="A1592">
        <f t="shared" si="27"/>
        <v>1554</v>
      </c>
      <c r="B1592" t="str">
        <f>VLOOKUP(A1592,SOURCE!B:S,15,0)</f>
        <v>ITM_1554</v>
      </c>
      <c r="C1592">
        <f>IF(
ISNUMBER(INDEX(SOURCE!B:B,MATCH(A1592,SOURCE!B:B,0)+1)),
  VALUE(INDEX(SOURCE!B:B,MATCH(A1592,SOURCE!B:B,0)+1)),
  "")</f>
        <v>1555</v>
      </c>
      <c r="D1592" s="5" t="str">
        <f>IF(A1592&lt;&gt;INT(A1592),B1592,
IF(A1592&lt;0,VLOOKUP(A1592,lookups!A$1:B$25,2,0),
IF(ISNA(B1592),"",
IF(OR(ISBLANK(A1592),ISNA(B1592),B1592=0),
"",
"#define "&amp;
VLOOKUP(A1592,SOURCE!B:S,15,0)&amp;IF(lookups!$N$2-LEN(VLOOKUP(A1592,SOURCE!B:S,15,0))&gt;=0,REPT(" ",lookups!$N$2-LEN(VLOOKUP(A1592,SOURCE!B:S,15,0))),"")&amp;
TEXT(A1592,"???0")&amp;IF(VLOOKUP(A1592,SOURCE!B:S,16,0)="","","   "&amp;VLOOKUP(A1592,SOURCE!B:S,16,0)
))))
)</f>
        <v>#define ITM_1554                    1554</v>
      </c>
    </row>
    <row r="1593" spans="1:4">
      <c r="A1593">
        <f t="shared" si="27"/>
        <v>1555</v>
      </c>
      <c r="B1593" t="str">
        <f>VLOOKUP(A1593,SOURCE!B:S,15,0)</f>
        <v>ITM_1555</v>
      </c>
      <c r="C1593">
        <f>IF(
ISNUMBER(INDEX(SOURCE!B:B,MATCH(A1593,SOURCE!B:B,0)+1)),
  VALUE(INDEX(SOURCE!B:B,MATCH(A1593,SOURCE!B:B,0)+1)),
  "")</f>
        <v>1556</v>
      </c>
      <c r="D1593" s="5" t="str">
        <f>IF(A1593&lt;&gt;INT(A1593),B1593,
IF(A1593&lt;0,VLOOKUP(A1593,lookups!A$1:B$25,2,0),
IF(ISNA(B1593),"",
IF(OR(ISBLANK(A1593),ISNA(B1593),B1593=0),
"",
"#define "&amp;
VLOOKUP(A1593,SOURCE!B:S,15,0)&amp;IF(lookups!$N$2-LEN(VLOOKUP(A1593,SOURCE!B:S,15,0))&gt;=0,REPT(" ",lookups!$N$2-LEN(VLOOKUP(A1593,SOURCE!B:S,15,0))),"")&amp;
TEXT(A1593,"???0")&amp;IF(VLOOKUP(A1593,SOURCE!B:S,16,0)="","","   "&amp;VLOOKUP(A1593,SOURCE!B:S,16,0)
))))
)</f>
        <v>#define ITM_1555                    1555</v>
      </c>
    </row>
    <row r="1594" spans="1:4">
      <c r="A1594">
        <f t="shared" si="27"/>
        <v>1556</v>
      </c>
      <c r="B1594" t="str">
        <f>VLOOKUP(A1594,SOURCE!B:S,15,0)</f>
        <v>ITM_PUTK</v>
      </c>
      <c r="C1594">
        <f>IF(
ISNUMBER(INDEX(SOURCE!B:B,MATCH(A1594,SOURCE!B:B,0)+1)),
  VALUE(INDEX(SOURCE!B:B,MATCH(A1594,SOURCE!B:B,0)+1)),
  "")</f>
        <v>1557</v>
      </c>
      <c r="D1594" s="5" t="str">
        <f>IF(A1594&lt;&gt;INT(A1594),B1594,
IF(A1594&lt;0,VLOOKUP(A1594,lookups!A$1:B$25,2,0),
IF(ISNA(B1594),"",
IF(OR(ISBLANK(A1594),ISNA(B1594),B1594=0),
"",
"#define "&amp;
VLOOKUP(A1594,SOURCE!B:S,15,0)&amp;IF(lookups!$N$2-LEN(VLOOKUP(A1594,SOURCE!B:S,15,0))&gt;=0,REPT(" ",lookups!$N$2-LEN(VLOOKUP(A1594,SOURCE!B:S,15,0))),"")&amp;
TEXT(A1594,"???0")&amp;IF(VLOOKUP(A1594,SOURCE!B:S,16,0)="","","   "&amp;VLOOKUP(A1594,SOURCE!B:S,16,0)
))))
)</f>
        <v>#define ITM_PUTK                    1556</v>
      </c>
    </row>
    <row r="1595" spans="1:4">
      <c r="A1595">
        <f t="shared" si="27"/>
        <v>1557</v>
      </c>
      <c r="B1595" t="str">
        <f>VLOOKUP(A1595,SOURCE!B:S,15,0)</f>
        <v>ITM_RAD</v>
      </c>
      <c r="C1595">
        <f>IF(
ISNUMBER(INDEX(SOURCE!B:B,MATCH(A1595,SOURCE!B:B,0)+1)),
  VALUE(INDEX(SOURCE!B:B,MATCH(A1595,SOURCE!B:B,0)+1)),
  "")</f>
        <v>1558</v>
      </c>
      <c r="D1595" s="5" t="str">
        <f>IF(A1595&lt;&gt;INT(A1595),B1595,
IF(A1595&lt;0,VLOOKUP(A1595,lookups!A$1:B$25,2,0),
IF(ISNA(B1595),"",
IF(OR(ISBLANK(A1595),ISNA(B1595),B1595=0),
"",
"#define "&amp;
VLOOKUP(A1595,SOURCE!B:S,15,0)&amp;IF(lookups!$N$2-LEN(VLOOKUP(A1595,SOURCE!B:S,15,0))&gt;=0,REPT(" ",lookups!$N$2-LEN(VLOOKUP(A1595,SOURCE!B:S,15,0))),"")&amp;
TEXT(A1595,"???0")&amp;IF(VLOOKUP(A1595,SOURCE!B:S,16,0)="","","   "&amp;VLOOKUP(A1595,SOURCE!B:S,16,0)
))))
)</f>
        <v>#define ITM_RAD                     1557</v>
      </c>
    </row>
    <row r="1596" spans="1:4">
      <c r="A1596">
        <f t="shared" si="27"/>
        <v>1558</v>
      </c>
      <c r="B1596" t="str">
        <f>VLOOKUP(A1596,SOURCE!B:S,15,0)</f>
        <v>ITM_1558</v>
      </c>
      <c r="C1596">
        <f>IF(
ISNUMBER(INDEX(SOURCE!B:B,MATCH(A1596,SOURCE!B:B,0)+1)),
  VALUE(INDEX(SOURCE!B:B,MATCH(A1596,SOURCE!B:B,0)+1)),
  "")</f>
        <v>1559</v>
      </c>
      <c r="D1596" s="5" t="str">
        <f>IF(A1596&lt;&gt;INT(A1596),B1596,
IF(A1596&lt;0,VLOOKUP(A1596,lookups!A$1:B$25,2,0),
IF(ISNA(B1596),"",
IF(OR(ISBLANK(A1596),ISNA(B1596),B1596=0),
"",
"#define "&amp;
VLOOKUP(A1596,SOURCE!B:S,15,0)&amp;IF(lookups!$N$2-LEN(VLOOKUP(A1596,SOURCE!B:S,15,0))&gt;=0,REPT(" ",lookups!$N$2-LEN(VLOOKUP(A1596,SOURCE!B:S,15,0))),"")&amp;
TEXT(A1596,"???0")&amp;IF(VLOOKUP(A1596,SOURCE!B:S,16,0)="","","   "&amp;VLOOKUP(A1596,SOURCE!B:S,16,0)
))))
)</f>
        <v>#define ITM_1558                    1558</v>
      </c>
    </row>
    <row r="1597" spans="1:4">
      <c r="A1597">
        <f t="shared" si="27"/>
        <v>1559</v>
      </c>
      <c r="B1597" t="str">
        <f>VLOOKUP(A1597,SOURCE!B:S,15,0)</f>
        <v>ITM_RAN</v>
      </c>
      <c r="C1597">
        <f>IF(
ISNUMBER(INDEX(SOURCE!B:B,MATCH(A1597,SOURCE!B:B,0)+1)),
  VALUE(INDEX(SOURCE!B:B,MATCH(A1597,SOURCE!B:B,0)+1)),
  "")</f>
        <v>1560</v>
      </c>
      <c r="D1597" s="5" t="str">
        <f>IF(A1597&lt;&gt;INT(A1597),B1597,
IF(A1597&lt;0,VLOOKUP(A1597,lookups!A$1:B$25,2,0),
IF(ISNA(B1597),"",
IF(OR(ISBLANK(A1597),ISNA(B1597),B1597=0),
"",
"#define "&amp;
VLOOKUP(A1597,SOURCE!B:S,15,0)&amp;IF(lookups!$N$2-LEN(VLOOKUP(A1597,SOURCE!B:S,15,0))&gt;=0,REPT(" ",lookups!$N$2-LEN(VLOOKUP(A1597,SOURCE!B:S,15,0))),"")&amp;
TEXT(A1597,"???0")&amp;IF(VLOOKUP(A1597,SOURCE!B:S,16,0)="","","   "&amp;VLOOKUP(A1597,SOURCE!B:S,16,0)
))))
)</f>
        <v>#define ITM_RAN                     1559</v>
      </c>
    </row>
    <row r="1598" spans="1:4">
      <c r="A1598">
        <f t="shared" si="27"/>
        <v>1560</v>
      </c>
      <c r="B1598" t="str">
        <f>VLOOKUP(A1598,SOURCE!B:S,15,0)</f>
        <v>ITM_RBR</v>
      </c>
      <c r="C1598">
        <f>IF(
ISNUMBER(INDEX(SOURCE!B:B,MATCH(A1598,SOURCE!B:B,0)+1)),
  VALUE(INDEX(SOURCE!B:B,MATCH(A1598,SOURCE!B:B,0)+1)),
  "")</f>
        <v>1561</v>
      </c>
      <c r="D1598" s="5" t="str">
        <f>IF(A1598&lt;&gt;INT(A1598),B1598,
IF(A1598&lt;0,VLOOKUP(A1598,lookups!A$1:B$25,2,0),
IF(ISNA(B1598),"",
IF(OR(ISBLANK(A1598),ISNA(B1598),B1598=0),
"",
"#define "&amp;
VLOOKUP(A1598,SOURCE!B:S,15,0)&amp;IF(lookups!$N$2-LEN(VLOOKUP(A1598,SOURCE!B:S,15,0))&gt;=0,REPT(" ",lookups!$N$2-LEN(VLOOKUP(A1598,SOURCE!B:S,15,0))),"")&amp;
TEXT(A1598,"???0")&amp;IF(VLOOKUP(A1598,SOURCE!B:S,16,0)="","","   "&amp;VLOOKUP(A1598,SOURCE!B:S,16,0)
))))
)</f>
        <v>#define ITM_RBR                     1560</v>
      </c>
    </row>
    <row r="1599" spans="1:4">
      <c r="A1599">
        <f t="shared" si="27"/>
        <v>1561</v>
      </c>
      <c r="B1599" t="str">
        <f>VLOOKUP(A1599,SOURCE!B:S,15,0)</f>
        <v>ITM_RCLCFG</v>
      </c>
      <c r="C1599">
        <f>IF(
ISNUMBER(INDEX(SOURCE!B:B,MATCH(A1599,SOURCE!B:B,0)+1)),
  VALUE(INDEX(SOURCE!B:B,MATCH(A1599,SOURCE!B:B,0)+1)),
  "")</f>
        <v>1562</v>
      </c>
      <c r="D1599" s="5" t="str">
        <f>IF(A1599&lt;&gt;INT(A1599),B1599,
IF(A1599&lt;0,VLOOKUP(A1599,lookups!A$1:B$25,2,0),
IF(ISNA(B1599),"",
IF(OR(ISBLANK(A1599),ISNA(B1599),B1599=0),
"",
"#define "&amp;
VLOOKUP(A1599,SOURCE!B:S,15,0)&amp;IF(lookups!$N$2-LEN(VLOOKUP(A1599,SOURCE!B:S,15,0))&gt;=0,REPT(" ",lookups!$N$2-LEN(VLOOKUP(A1599,SOURCE!B:S,15,0))),"")&amp;
TEXT(A1599,"???0")&amp;IF(VLOOKUP(A1599,SOURCE!B:S,16,0)="","","   "&amp;VLOOKUP(A1599,SOURCE!B:S,16,0)
))))
)</f>
        <v>#define ITM_RCLCFG                  1561</v>
      </c>
    </row>
    <row r="1600" spans="1:4">
      <c r="A1600">
        <f t="shared" si="27"/>
        <v>1562</v>
      </c>
      <c r="B1600" t="str">
        <f>VLOOKUP(A1600,SOURCE!B:S,15,0)</f>
        <v>ITM_RCLEL</v>
      </c>
      <c r="C1600">
        <f>IF(
ISNUMBER(INDEX(SOURCE!B:B,MATCH(A1600,SOURCE!B:B,0)+1)),
  VALUE(INDEX(SOURCE!B:B,MATCH(A1600,SOURCE!B:B,0)+1)),
  "")</f>
        <v>1563</v>
      </c>
      <c r="D1600" s="5" t="str">
        <f>IF(A1600&lt;&gt;INT(A1600),B1600,
IF(A1600&lt;0,VLOOKUP(A1600,lookups!A$1:B$25,2,0),
IF(ISNA(B1600),"",
IF(OR(ISBLANK(A1600),ISNA(B1600),B1600=0),
"",
"#define "&amp;
VLOOKUP(A1600,SOURCE!B:S,15,0)&amp;IF(lookups!$N$2-LEN(VLOOKUP(A1600,SOURCE!B:S,15,0))&gt;=0,REPT(" ",lookups!$N$2-LEN(VLOOKUP(A1600,SOURCE!B:S,15,0))),"")&amp;
TEXT(A1600,"???0")&amp;IF(VLOOKUP(A1600,SOURCE!B:S,16,0)="","","   "&amp;VLOOKUP(A1600,SOURCE!B:S,16,0)
))))
)</f>
        <v>#define ITM_RCLEL                   1562</v>
      </c>
    </row>
    <row r="1601" spans="1:4">
      <c r="A1601">
        <f t="shared" si="27"/>
        <v>1563</v>
      </c>
      <c r="B1601" t="str">
        <f>VLOOKUP(A1601,SOURCE!B:S,15,0)</f>
        <v>ITM_RCLIJ</v>
      </c>
      <c r="C1601">
        <f>IF(
ISNUMBER(INDEX(SOURCE!B:B,MATCH(A1601,SOURCE!B:B,0)+1)),
  VALUE(INDEX(SOURCE!B:B,MATCH(A1601,SOURCE!B:B,0)+1)),
  "")</f>
        <v>1564</v>
      </c>
      <c r="D1601" s="5" t="str">
        <f>IF(A1601&lt;&gt;INT(A1601),B1601,
IF(A1601&lt;0,VLOOKUP(A1601,lookups!A$1:B$25,2,0),
IF(ISNA(B1601),"",
IF(OR(ISBLANK(A1601),ISNA(B1601),B1601=0),
"",
"#define "&amp;
VLOOKUP(A1601,SOURCE!B:S,15,0)&amp;IF(lookups!$N$2-LEN(VLOOKUP(A1601,SOURCE!B:S,15,0))&gt;=0,REPT(" ",lookups!$N$2-LEN(VLOOKUP(A1601,SOURCE!B:S,15,0))),"")&amp;
TEXT(A1601,"???0")&amp;IF(VLOOKUP(A1601,SOURCE!B:S,16,0)="","","   "&amp;VLOOKUP(A1601,SOURCE!B:S,16,0)
))))
)</f>
        <v>#define ITM_RCLIJ                   1563</v>
      </c>
    </row>
    <row r="1602" spans="1:4">
      <c r="A1602">
        <f t="shared" si="27"/>
        <v>1564</v>
      </c>
      <c r="B1602" t="str">
        <f>VLOOKUP(A1602,SOURCE!B:S,15,0)</f>
        <v>ITM_RCLS</v>
      </c>
      <c r="C1602">
        <f>IF(
ISNUMBER(INDEX(SOURCE!B:B,MATCH(A1602,SOURCE!B:B,0)+1)),
  VALUE(INDEX(SOURCE!B:B,MATCH(A1602,SOURCE!B:B,0)+1)),
  "")</f>
        <v>1565</v>
      </c>
      <c r="D1602" s="5" t="str">
        <f>IF(A1602&lt;&gt;INT(A1602),B1602,
IF(A1602&lt;0,VLOOKUP(A1602,lookups!A$1:B$25,2,0),
IF(ISNA(B1602),"",
IF(OR(ISBLANK(A1602),ISNA(B1602),B1602=0),
"",
"#define "&amp;
VLOOKUP(A1602,SOURCE!B:S,15,0)&amp;IF(lookups!$N$2-LEN(VLOOKUP(A1602,SOURCE!B:S,15,0))&gt;=0,REPT(" ",lookups!$N$2-LEN(VLOOKUP(A1602,SOURCE!B:S,15,0))),"")&amp;
TEXT(A1602,"???0")&amp;IF(VLOOKUP(A1602,SOURCE!B:S,16,0)="","","   "&amp;VLOOKUP(A1602,SOURCE!B:S,16,0)
))))
)</f>
        <v>#define ITM_RCLS                    1564</v>
      </c>
    </row>
    <row r="1603" spans="1:4">
      <c r="A1603">
        <f t="shared" si="27"/>
        <v>1565</v>
      </c>
      <c r="B1603" t="str">
        <f>VLOOKUP(A1603,SOURCE!B:S,15,0)</f>
        <v>ITM_RDP</v>
      </c>
      <c r="C1603">
        <f>IF(
ISNUMBER(INDEX(SOURCE!B:B,MATCH(A1603,SOURCE!B:B,0)+1)),
  VALUE(INDEX(SOURCE!B:B,MATCH(A1603,SOURCE!B:B,0)+1)),
  "")</f>
        <v>1566</v>
      </c>
      <c r="D1603" s="5" t="str">
        <f>IF(A1603&lt;&gt;INT(A1603),B1603,
IF(A1603&lt;0,VLOOKUP(A1603,lookups!A$1:B$25,2,0),
IF(ISNA(B1603),"",
IF(OR(ISBLANK(A1603),ISNA(B1603),B1603=0),
"",
"#define "&amp;
VLOOKUP(A1603,SOURCE!B:S,15,0)&amp;IF(lookups!$N$2-LEN(VLOOKUP(A1603,SOURCE!B:S,15,0))&gt;=0,REPT(" ",lookups!$N$2-LEN(VLOOKUP(A1603,SOURCE!B:S,15,0))),"")&amp;
TEXT(A1603,"???0")&amp;IF(VLOOKUP(A1603,SOURCE!B:S,16,0)="","","   "&amp;VLOOKUP(A1603,SOURCE!B:S,16,0)
))))
)</f>
        <v>#define ITM_RDP                     1565</v>
      </c>
    </row>
    <row r="1604" spans="1:4">
      <c r="A1604">
        <f t="shared" si="27"/>
        <v>1566</v>
      </c>
      <c r="B1604" t="str">
        <f>VLOOKUP(A1604,SOURCE!B:S,15,0)</f>
        <v>ITM_RE</v>
      </c>
      <c r="C1604">
        <f>IF(
ISNUMBER(INDEX(SOURCE!B:B,MATCH(A1604,SOURCE!B:B,0)+1)),
  VALUE(INDEX(SOURCE!B:B,MATCH(A1604,SOURCE!B:B,0)+1)),
  "")</f>
        <v>1567</v>
      </c>
      <c r="D1604" s="5" t="str">
        <f>IF(A1604&lt;&gt;INT(A1604),B1604,
IF(A1604&lt;0,VLOOKUP(A1604,lookups!A$1:B$25,2,0),
IF(ISNA(B1604),"",
IF(OR(ISBLANK(A1604),ISNA(B1604),B1604=0),
"",
"#define "&amp;
VLOOKUP(A1604,SOURCE!B:S,15,0)&amp;IF(lookups!$N$2-LEN(VLOOKUP(A1604,SOURCE!B:S,15,0))&gt;=0,REPT(" ",lookups!$N$2-LEN(VLOOKUP(A1604,SOURCE!B:S,15,0))),"")&amp;
TEXT(A1604,"???0")&amp;IF(VLOOKUP(A1604,SOURCE!B:S,16,0)="","","   "&amp;VLOOKUP(A1604,SOURCE!B:S,16,0)
))))
)</f>
        <v>#define ITM_RE                      1566</v>
      </c>
    </row>
    <row r="1605" spans="1:4">
      <c r="A1605">
        <f t="shared" si="27"/>
        <v>1567</v>
      </c>
      <c r="B1605" t="str">
        <f>VLOOKUP(A1605,SOURCE!B:S,15,0)</f>
        <v>ITM_READP</v>
      </c>
      <c r="C1605">
        <f>IF(
ISNUMBER(INDEX(SOURCE!B:B,MATCH(A1605,SOURCE!B:B,0)+1)),
  VALUE(INDEX(SOURCE!B:B,MATCH(A1605,SOURCE!B:B,0)+1)),
  "")</f>
        <v>1568</v>
      </c>
      <c r="D1605" s="5" t="str">
        <f>IF(A1605&lt;&gt;INT(A1605),B1605,
IF(A1605&lt;0,VLOOKUP(A1605,lookups!A$1:B$25,2,0),
IF(ISNA(B1605),"",
IF(OR(ISBLANK(A1605),ISNA(B1605),B1605=0),
"",
"#define "&amp;
VLOOKUP(A1605,SOURCE!B:S,15,0)&amp;IF(lookups!$N$2-LEN(VLOOKUP(A1605,SOURCE!B:S,15,0))&gt;=0,REPT(" ",lookups!$N$2-LEN(VLOOKUP(A1605,SOURCE!B:S,15,0))),"")&amp;
TEXT(A1605,"???0")&amp;IF(VLOOKUP(A1605,SOURCE!B:S,16,0)="","","   "&amp;VLOOKUP(A1605,SOURCE!B:S,16,0)
))))
)</f>
        <v>#define ITM_READP                   1567</v>
      </c>
    </row>
    <row r="1606" spans="1:4">
      <c r="A1606">
        <f t="shared" si="27"/>
        <v>1568</v>
      </c>
      <c r="B1606" t="str">
        <f>VLOOKUP(A1606,SOURCE!B:S,15,0)</f>
        <v>ITM_RESET</v>
      </c>
      <c r="C1606">
        <f>IF(
ISNUMBER(INDEX(SOURCE!B:B,MATCH(A1606,SOURCE!B:B,0)+1)),
  VALUE(INDEX(SOURCE!B:B,MATCH(A1606,SOURCE!B:B,0)+1)),
  "")</f>
        <v>1569</v>
      </c>
      <c r="D1606" s="5" t="str">
        <f>IF(A1606&lt;&gt;INT(A1606),B1606,
IF(A1606&lt;0,VLOOKUP(A1606,lookups!A$1:B$25,2,0),
IF(ISNA(B1606),"",
IF(OR(ISBLANK(A1606),ISNA(B1606),B1606=0),
"",
"#define "&amp;
VLOOKUP(A1606,SOURCE!B:S,15,0)&amp;IF(lookups!$N$2-LEN(VLOOKUP(A1606,SOURCE!B:S,15,0))&gt;=0,REPT(" ",lookups!$N$2-LEN(VLOOKUP(A1606,SOURCE!B:S,15,0))),"")&amp;
TEXT(A1606,"???0")&amp;IF(VLOOKUP(A1606,SOURCE!B:S,16,0)="","","   "&amp;VLOOKUP(A1606,SOURCE!B:S,16,0)
))))
)</f>
        <v>#define ITM_RESET                   1568</v>
      </c>
    </row>
    <row r="1607" spans="1:4">
      <c r="A1607">
        <f t="shared" si="27"/>
        <v>1569</v>
      </c>
      <c r="B1607" t="str">
        <f>VLOOKUP(A1607,SOURCE!B:S,15,0)</f>
        <v>ITM_REtoCX</v>
      </c>
      <c r="C1607">
        <f>IF(
ISNUMBER(INDEX(SOURCE!B:B,MATCH(A1607,SOURCE!B:B,0)+1)),
  VALUE(INDEX(SOURCE!B:B,MATCH(A1607,SOURCE!B:B,0)+1)),
  "")</f>
        <v>1570</v>
      </c>
      <c r="D1607" s="5" t="str">
        <f>IF(A1607&lt;&gt;INT(A1607),B1607,
IF(A1607&lt;0,VLOOKUP(A1607,lookups!A$1:B$25,2,0),
IF(ISNA(B1607),"",
IF(OR(ISBLANK(A1607),ISNA(B1607),B1607=0),
"",
"#define "&amp;
VLOOKUP(A1607,SOURCE!B:S,15,0)&amp;IF(lookups!$N$2-LEN(VLOOKUP(A1607,SOURCE!B:S,15,0))&gt;=0,REPT(" ",lookups!$N$2-LEN(VLOOKUP(A1607,SOURCE!B:S,15,0))),"")&amp;
TEXT(A1607,"???0")&amp;IF(VLOOKUP(A1607,SOURCE!B:S,16,0)="","","   "&amp;VLOOKUP(A1607,SOURCE!B:S,16,0)
))))
)</f>
        <v>#define ITM_REtoCX                  1569</v>
      </c>
    </row>
    <row r="1608" spans="1:4">
      <c r="A1608">
        <f t="shared" si="27"/>
        <v>1570</v>
      </c>
      <c r="B1608" t="str">
        <f>VLOOKUP(A1608,SOURCE!B:S,15,0)</f>
        <v>ITM_REexIM</v>
      </c>
      <c r="C1608">
        <f>IF(
ISNUMBER(INDEX(SOURCE!B:B,MATCH(A1608,SOURCE!B:B,0)+1)),
  VALUE(INDEX(SOURCE!B:B,MATCH(A1608,SOURCE!B:B,0)+1)),
  "")</f>
        <v>1571</v>
      </c>
      <c r="D1608" s="5" t="str">
        <f>IF(A1608&lt;&gt;INT(A1608),B1608,
IF(A1608&lt;0,VLOOKUP(A1608,lookups!A$1:B$25,2,0),
IF(ISNA(B1608),"",
IF(OR(ISBLANK(A1608),ISNA(B1608),B1608=0),
"",
"#define "&amp;
VLOOKUP(A1608,SOURCE!B:S,15,0)&amp;IF(lookups!$N$2-LEN(VLOOKUP(A1608,SOURCE!B:S,15,0))&gt;=0,REPT(" ",lookups!$N$2-LEN(VLOOKUP(A1608,SOURCE!B:S,15,0))),"")&amp;
TEXT(A1608,"???0")&amp;IF(VLOOKUP(A1608,SOURCE!B:S,16,0)="","","   "&amp;VLOOKUP(A1608,SOURCE!B:S,16,0)
))))
)</f>
        <v>#define ITM_REexIM                  1570</v>
      </c>
    </row>
    <row r="1609" spans="1:4">
      <c r="A1609">
        <f t="shared" ref="A1609:A1672" si="28">C1608</f>
        <v>1571</v>
      </c>
      <c r="B1609" t="str">
        <f>VLOOKUP(A1609,SOURCE!B:S,15,0)</f>
        <v>ITM_DELITM_PROG</v>
      </c>
      <c r="C1609">
        <f>IF(
ISNUMBER(INDEX(SOURCE!B:B,MATCH(A1609,SOURCE!B:B,0)+1)),
  VALUE(INDEX(SOURCE!B:B,MATCH(A1609,SOURCE!B:B,0)+1)),
  "")</f>
        <v>1572</v>
      </c>
      <c r="D1609" s="5" t="str">
        <f>IF(A1609&lt;&gt;INT(A1609),B1609,
IF(A1609&lt;0,VLOOKUP(A1609,lookups!A$1:B$25,2,0),
IF(ISNA(B1609),"",
IF(OR(ISBLANK(A1609),ISNA(B1609),B1609=0),
"",
"#define "&amp;
VLOOKUP(A1609,SOURCE!B:S,15,0)&amp;IF(lookups!$N$2-LEN(VLOOKUP(A1609,SOURCE!B:S,15,0))&gt;=0,REPT(" ",lookups!$N$2-LEN(VLOOKUP(A1609,SOURCE!B:S,15,0))),"")&amp;
TEXT(A1609,"???0")&amp;IF(VLOOKUP(A1609,SOURCE!B:S,16,0)="","","   "&amp;VLOOKUP(A1609,SOURCE!B:S,16,0)
))))
)</f>
        <v>#define ITM_DELITM_PROG             1571</v>
      </c>
    </row>
    <row r="1610" spans="1:4">
      <c r="A1610">
        <f t="shared" si="28"/>
        <v>1572</v>
      </c>
      <c r="B1610" t="str">
        <f>VLOOKUP(A1610,SOURCE!B:S,15,0)</f>
        <v>ITM_DELITM_MENU</v>
      </c>
      <c r="C1610">
        <f>IF(
ISNUMBER(INDEX(SOURCE!B:B,MATCH(A1610,SOURCE!B:B,0)+1)),
  VALUE(INDEX(SOURCE!B:B,MATCH(A1610,SOURCE!B:B,0)+1)),
  "")</f>
        <v>1573</v>
      </c>
      <c r="D1610" s="5" t="str">
        <f>IF(A1610&lt;&gt;INT(A1610),B1610,
IF(A1610&lt;0,VLOOKUP(A1610,lookups!A$1:B$25,2,0),
IF(ISNA(B1610),"",
IF(OR(ISBLANK(A1610),ISNA(B1610),B1610=0),
"",
"#define "&amp;
VLOOKUP(A1610,SOURCE!B:S,15,0)&amp;IF(lookups!$N$2-LEN(VLOOKUP(A1610,SOURCE!B:S,15,0))&gt;=0,REPT(" ",lookups!$N$2-LEN(VLOOKUP(A1610,SOURCE!B:S,15,0))),"")&amp;
TEXT(A1610,"???0")&amp;IF(VLOOKUP(A1610,SOURCE!B:S,16,0)="","","   "&amp;VLOOKUP(A1610,SOURCE!B:S,16,0)
))))
)</f>
        <v>#define ITM_DELITM_MENU             1572</v>
      </c>
    </row>
    <row r="1611" spans="1:4">
      <c r="A1611">
        <f t="shared" si="28"/>
        <v>1573</v>
      </c>
      <c r="B1611" t="str">
        <f>VLOOKUP(A1611,SOURCE!B:S,15,0)</f>
        <v>ITM_DSP</v>
      </c>
      <c r="C1611">
        <f>IF(
ISNUMBER(INDEX(SOURCE!B:B,MATCH(A1611,SOURCE!B:B,0)+1)),
  VALUE(INDEX(SOURCE!B:B,MATCH(A1611,SOURCE!B:B,0)+1)),
  "")</f>
        <v>1574</v>
      </c>
      <c r="D1611" s="5" t="str">
        <f>IF(A1611&lt;&gt;INT(A1611),B1611,
IF(A1611&lt;0,VLOOKUP(A1611,lookups!A$1:B$25,2,0),
IF(ISNA(B1611),"",
IF(OR(ISBLANK(A1611),ISNA(B1611),B1611=0),
"",
"#define "&amp;
VLOOKUP(A1611,SOURCE!B:S,15,0)&amp;IF(lookups!$N$2-LEN(VLOOKUP(A1611,SOURCE!B:S,15,0))&gt;=0,REPT(" ",lookups!$N$2-LEN(VLOOKUP(A1611,SOURCE!B:S,15,0))),"")&amp;
TEXT(A1611,"???0")&amp;IF(VLOOKUP(A1611,SOURCE!B:S,16,0)="","","   "&amp;VLOOKUP(A1611,SOURCE!B:S,16,0)
))))
)</f>
        <v>#define ITM_DSP                     1573</v>
      </c>
    </row>
    <row r="1612" spans="1:4">
      <c r="A1612">
        <f t="shared" si="28"/>
        <v>1574</v>
      </c>
      <c r="B1612" t="str">
        <f>VLOOKUP(A1612,SOURCE!B:S,15,0)</f>
        <v>ITM_RNORM</v>
      </c>
      <c r="C1612">
        <f>IF(
ISNUMBER(INDEX(SOURCE!B:B,MATCH(A1612,SOURCE!B:B,0)+1)),
  VALUE(INDEX(SOURCE!B:B,MATCH(A1612,SOURCE!B:B,0)+1)),
  "")</f>
        <v>1575</v>
      </c>
      <c r="D1612" s="5" t="str">
        <f>IF(A1612&lt;&gt;INT(A1612),B1612,
IF(A1612&lt;0,VLOOKUP(A1612,lookups!A$1:B$25,2,0),
IF(ISNA(B1612),"",
IF(OR(ISBLANK(A1612),ISNA(B1612),B1612=0),
"",
"#define "&amp;
VLOOKUP(A1612,SOURCE!B:S,15,0)&amp;IF(lookups!$N$2-LEN(VLOOKUP(A1612,SOURCE!B:S,15,0))&gt;=0,REPT(" ",lookups!$N$2-LEN(VLOOKUP(A1612,SOURCE!B:S,15,0))),"")&amp;
TEXT(A1612,"???0")&amp;IF(VLOOKUP(A1612,SOURCE!B:S,16,0)="","","   "&amp;VLOOKUP(A1612,SOURCE!B:S,16,0)
))))
)</f>
        <v>#define ITM_RNORM                   1574</v>
      </c>
    </row>
    <row r="1613" spans="1:4">
      <c r="A1613">
        <f t="shared" si="28"/>
        <v>1575</v>
      </c>
      <c r="B1613" t="str">
        <f>VLOOKUP(A1613,SOURCE!B:S,15,0)</f>
        <v>ITM_EX1</v>
      </c>
      <c r="C1613">
        <f>IF(
ISNUMBER(INDEX(SOURCE!B:B,MATCH(A1613,SOURCE!B:B,0)+1)),
  VALUE(INDEX(SOURCE!B:B,MATCH(A1613,SOURCE!B:B,0)+1)),
  "")</f>
        <v>1576</v>
      </c>
      <c r="D1613" s="5" t="str">
        <f>IF(A1613&lt;&gt;INT(A1613),B1613,
IF(A1613&lt;0,VLOOKUP(A1613,lookups!A$1:B$25,2,0),
IF(ISNA(B1613),"",
IF(OR(ISBLANK(A1613),ISNA(B1613),B1613=0),
"",
"#define "&amp;
VLOOKUP(A1613,SOURCE!B:S,15,0)&amp;IF(lookups!$N$2-LEN(VLOOKUP(A1613,SOURCE!B:S,15,0))&gt;=0,REPT(" ",lookups!$N$2-LEN(VLOOKUP(A1613,SOURCE!B:S,15,0))),"")&amp;
TEXT(A1613,"???0")&amp;IF(VLOOKUP(A1613,SOURCE!B:S,16,0)="","","   "&amp;VLOOKUP(A1613,SOURCE!B:S,16,0)
))))
)</f>
        <v>#define ITM_EX1                     1575</v>
      </c>
    </row>
    <row r="1614" spans="1:4">
      <c r="A1614">
        <f t="shared" si="28"/>
        <v>1576</v>
      </c>
      <c r="B1614" t="str">
        <f>VLOOKUP(A1614,SOURCE!B:S,15,0)</f>
        <v>ITM_EXPORTP</v>
      </c>
      <c r="C1614">
        <f>IF(
ISNUMBER(INDEX(SOURCE!B:B,MATCH(A1614,SOURCE!B:B,0)+1)),
  VALUE(INDEX(SOURCE!B:B,MATCH(A1614,SOURCE!B:B,0)+1)),
  "")</f>
        <v>1577</v>
      </c>
      <c r="D1614" s="5" t="str">
        <f>IF(A1614&lt;&gt;INT(A1614),B1614,
IF(A1614&lt;0,VLOOKUP(A1614,lookups!A$1:B$25,2,0),
IF(ISNA(B1614),"",
IF(OR(ISBLANK(A1614),ISNA(B1614),B1614=0),
"",
"#define "&amp;
VLOOKUP(A1614,SOURCE!B:S,15,0)&amp;IF(lookups!$N$2-LEN(VLOOKUP(A1614,SOURCE!B:S,15,0))&gt;=0,REPT(" ",lookups!$N$2-LEN(VLOOKUP(A1614,SOURCE!B:S,15,0))),"")&amp;
TEXT(A1614,"???0")&amp;IF(VLOOKUP(A1614,SOURCE!B:S,16,0)="","","   "&amp;VLOOKUP(A1614,SOURCE!B:S,16,0)
))))
)</f>
        <v>#define ITM_EXPORTP                 1576</v>
      </c>
    </row>
    <row r="1615" spans="1:4">
      <c r="A1615">
        <f t="shared" si="28"/>
        <v>1577</v>
      </c>
      <c r="B1615" t="str">
        <f>VLOOKUP(A1615,SOURCE!B:S,15,0)</f>
        <v>ITM_RSD</v>
      </c>
      <c r="C1615">
        <f>IF(
ISNUMBER(INDEX(SOURCE!B:B,MATCH(A1615,SOURCE!B:B,0)+1)),
  VALUE(INDEX(SOURCE!B:B,MATCH(A1615,SOURCE!B:B,0)+1)),
  "")</f>
        <v>1578</v>
      </c>
      <c r="D1615" s="5" t="str">
        <f>IF(A1615&lt;&gt;INT(A1615),B1615,
IF(A1615&lt;0,VLOOKUP(A1615,lookups!A$1:B$25,2,0),
IF(ISNA(B1615),"",
IF(OR(ISBLANK(A1615),ISNA(B1615),B1615=0),
"",
"#define "&amp;
VLOOKUP(A1615,SOURCE!B:S,15,0)&amp;IF(lookups!$N$2-LEN(VLOOKUP(A1615,SOURCE!B:S,15,0))&gt;=0,REPT(" ",lookups!$N$2-LEN(VLOOKUP(A1615,SOURCE!B:S,15,0))),"")&amp;
TEXT(A1615,"???0")&amp;IF(VLOOKUP(A1615,SOURCE!B:S,16,0)="","","   "&amp;VLOOKUP(A1615,SOURCE!B:S,16,0)
))))
)</f>
        <v>#define ITM_RSD                     1577</v>
      </c>
    </row>
    <row r="1616" spans="1:4">
      <c r="A1616">
        <f t="shared" si="28"/>
        <v>1578</v>
      </c>
      <c r="B1616" t="str">
        <f>VLOOKUP(A1616,SOURCE!B:S,15,0)</f>
        <v>ITM_RSUM</v>
      </c>
      <c r="C1616">
        <f>IF(
ISNUMBER(INDEX(SOURCE!B:B,MATCH(A1616,SOURCE!B:B,0)+1)),
  VALUE(INDEX(SOURCE!B:B,MATCH(A1616,SOURCE!B:B,0)+1)),
  "")</f>
        <v>1579</v>
      </c>
      <c r="D1616" s="5" t="str">
        <f>IF(A1616&lt;&gt;INT(A1616),B1616,
IF(A1616&lt;0,VLOOKUP(A1616,lookups!A$1:B$25,2,0),
IF(ISNA(B1616),"",
IF(OR(ISBLANK(A1616),ISNA(B1616),B1616=0),
"",
"#define "&amp;
VLOOKUP(A1616,SOURCE!B:S,15,0)&amp;IF(lookups!$N$2-LEN(VLOOKUP(A1616,SOURCE!B:S,15,0))&gt;=0,REPT(" ",lookups!$N$2-LEN(VLOOKUP(A1616,SOURCE!B:S,15,0))),"")&amp;
TEXT(A1616,"???0")&amp;IF(VLOOKUP(A1616,SOURCE!B:S,16,0)="","","   "&amp;VLOOKUP(A1616,SOURCE!B:S,16,0)
))))
)</f>
        <v>#define ITM_RSUM                    1578</v>
      </c>
    </row>
    <row r="1617" spans="1:4">
      <c r="A1617">
        <f t="shared" si="28"/>
        <v>1579</v>
      </c>
      <c r="B1617" t="str">
        <f>VLOOKUP(A1617,SOURCE!B:S,15,0)</f>
        <v>ITM_RTNP1</v>
      </c>
      <c r="C1617">
        <f>IF(
ISNUMBER(INDEX(SOURCE!B:B,MATCH(A1617,SOURCE!B:B,0)+1)),
  VALUE(INDEX(SOURCE!B:B,MATCH(A1617,SOURCE!B:B,0)+1)),
  "")</f>
        <v>1580</v>
      </c>
      <c r="D1617" s="5" t="str">
        <f>IF(A1617&lt;&gt;INT(A1617),B1617,
IF(A1617&lt;0,VLOOKUP(A1617,lookups!A$1:B$25,2,0),
IF(ISNA(B1617),"",
IF(OR(ISBLANK(A1617),ISNA(B1617),B1617=0),
"",
"#define "&amp;
VLOOKUP(A1617,SOURCE!B:S,15,0)&amp;IF(lookups!$N$2-LEN(VLOOKUP(A1617,SOURCE!B:S,15,0))&gt;=0,REPT(" ",lookups!$N$2-LEN(VLOOKUP(A1617,SOURCE!B:S,15,0))),"")&amp;
TEXT(A1617,"???0")&amp;IF(VLOOKUP(A1617,SOURCE!B:S,16,0)="","","   "&amp;VLOOKUP(A1617,SOURCE!B:S,16,0)
))))
)</f>
        <v>#define ITM_RTNP1                   1579</v>
      </c>
    </row>
    <row r="1618" spans="1:4">
      <c r="A1618">
        <f t="shared" si="28"/>
        <v>1580</v>
      </c>
      <c r="B1618" t="str">
        <f>VLOOKUP(A1618,SOURCE!B:S,15,0)</f>
        <v>ITM_R_CLR</v>
      </c>
      <c r="C1618">
        <f>IF(
ISNUMBER(INDEX(SOURCE!B:B,MATCH(A1618,SOURCE!B:B,0)+1)),
  VALUE(INDEX(SOURCE!B:B,MATCH(A1618,SOURCE!B:B,0)+1)),
  "")</f>
        <v>1581</v>
      </c>
      <c r="D1618" s="5" t="str">
        <f>IF(A1618&lt;&gt;INT(A1618),B1618,
IF(A1618&lt;0,VLOOKUP(A1618,lookups!A$1:B$25,2,0),
IF(ISNA(B1618),"",
IF(OR(ISBLANK(A1618),ISNA(B1618),B1618=0),
"",
"#define "&amp;
VLOOKUP(A1618,SOURCE!B:S,15,0)&amp;IF(lookups!$N$2-LEN(VLOOKUP(A1618,SOURCE!B:S,15,0))&gt;=0,REPT(" ",lookups!$N$2-LEN(VLOOKUP(A1618,SOURCE!B:S,15,0))),"")&amp;
TEXT(A1618,"???0")&amp;IF(VLOOKUP(A1618,SOURCE!B:S,16,0)="","","   "&amp;VLOOKUP(A1618,SOURCE!B:S,16,0)
))))
)</f>
        <v>#define ITM_R_CLR                   1580</v>
      </c>
    </row>
    <row r="1619" spans="1:4">
      <c r="A1619">
        <f t="shared" si="28"/>
        <v>1581</v>
      </c>
      <c r="B1619" t="str">
        <f>VLOOKUP(A1619,SOURCE!B:S,15,0)</f>
        <v>ITM_R_COPY</v>
      </c>
      <c r="C1619">
        <f>IF(
ISNUMBER(INDEX(SOURCE!B:B,MATCH(A1619,SOURCE!B:B,0)+1)),
  VALUE(INDEX(SOURCE!B:B,MATCH(A1619,SOURCE!B:B,0)+1)),
  "")</f>
        <v>1582</v>
      </c>
      <c r="D1619" s="5" t="str">
        <f>IF(A1619&lt;&gt;INT(A1619),B1619,
IF(A1619&lt;0,VLOOKUP(A1619,lookups!A$1:B$25,2,0),
IF(ISNA(B1619),"",
IF(OR(ISBLANK(A1619),ISNA(B1619),B1619=0),
"",
"#define "&amp;
VLOOKUP(A1619,SOURCE!B:S,15,0)&amp;IF(lookups!$N$2-LEN(VLOOKUP(A1619,SOURCE!B:S,15,0))&gt;=0,REPT(" ",lookups!$N$2-LEN(VLOOKUP(A1619,SOURCE!B:S,15,0))),"")&amp;
TEXT(A1619,"???0")&amp;IF(VLOOKUP(A1619,SOURCE!B:S,16,0)="","","   "&amp;VLOOKUP(A1619,SOURCE!B:S,16,0)
))))
)</f>
        <v>#define ITM_R_COPY                  1581</v>
      </c>
    </row>
    <row r="1620" spans="1:4">
      <c r="A1620">
        <f t="shared" si="28"/>
        <v>1582</v>
      </c>
      <c r="B1620" t="str">
        <f>VLOOKUP(A1620,SOURCE!B:S,15,0)</f>
        <v>ITM_R_SORT</v>
      </c>
      <c r="C1620">
        <f>IF(
ISNUMBER(INDEX(SOURCE!B:B,MATCH(A1620,SOURCE!B:B,0)+1)),
  VALUE(INDEX(SOURCE!B:B,MATCH(A1620,SOURCE!B:B,0)+1)),
  "")</f>
        <v>1583</v>
      </c>
      <c r="D1620" s="5" t="str">
        <f>IF(A1620&lt;&gt;INT(A1620),B1620,
IF(A1620&lt;0,VLOOKUP(A1620,lookups!A$1:B$25,2,0),
IF(ISNA(B1620),"",
IF(OR(ISBLANK(A1620),ISNA(B1620),B1620=0),
"",
"#define "&amp;
VLOOKUP(A1620,SOURCE!B:S,15,0)&amp;IF(lookups!$N$2-LEN(VLOOKUP(A1620,SOURCE!B:S,15,0))&gt;=0,REPT(" ",lookups!$N$2-LEN(VLOOKUP(A1620,SOURCE!B:S,15,0))),"")&amp;
TEXT(A1620,"???0")&amp;IF(VLOOKUP(A1620,SOURCE!B:S,16,0)="","","   "&amp;VLOOKUP(A1620,SOURCE!B:S,16,0)
))))
)</f>
        <v>#define ITM_R_SORT                  1582</v>
      </c>
    </row>
    <row r="1621" spans="1:4">
      <c r="A1621">
        <f t="shared" si="28"/>
        <v>1583</v>
      </c>
      <c r="B1621" t="str">
        <f>VLOOKUP(A1621,SOURCE!B:S,15,0)</f>
        <v>ITM_R_SWAP</v>
      </c>
      <c r="C1621">
        <f>IF(
ISNUMBER(INDEX(SOURCE!B:B,MATCH(A1621,SOURCE!B:B,0)+1)),
  VALUE(INDEX(SOURCE!B:B,MATCH(A1621,SOURCE!B:B,0)+1)),
  "")</f>
        <v>1584</v>
      </c>
      <c r="D1621" s="5" t="str">
        <f>IF(A1621&lt;&gt;INT(A1621),B1621,
IF(A1621&lt;0,VLOOKUP(A1621,lookups!A$1:B$25,2,0),
IF(ISNA(B1621),"",
IF(OR(ISBLANK(A1621),ISNA(B1621),B1621=0),
"",
"#define "&amp;
VLOOKUP(A1621,SOURCE!B:S,15,0)&amp;IF(lookups!$N$2-LEN(VLOOKUP(A1621,SOURCE!B:S,15,0))&gt;=0,REPT(" ",lookups!$N$2-LEN(VLOOKUP(A1621,SOURCE!B:S,15,0))),"")&amp;
TEXT(A1621,"???0")&amp;IF(VLOOKUP(A1621,SOURCE!B:S,16,0)="","","   "&amp;VLOOKUP(A1621,SOURCE!B:S,16,0)
))))
)</f>
        <v>#define ITM_R_SWAP                  1583</v>
      </c>
    </row>
    <row r="1622" spans="1:4">
      <c r="A1622">
        <f t="shared" si="28"/>
        <v>1584</v>
      </c>
      <c r="B1622" t="str">
        <f>VLOOKUP(A1622,SOURCE!B:S,15,0)</f>
        <v>ITM_am</v>
      </c>
      <c r="C1622">
        <f>IF(
ISNUMBER(INDEX(SOURCE!B:B,MATCH(A1622,SOURCE!B:B,0)+1)),
  VALUE(INDEX(SOURCE!B:B,MATCH(A1622,SOURCE!B:B,0)+1)),
  "")</f>
        <v>1585</v>
      </c>
      <c r="D1622" s="5" t="str">
        <f>IF(A1622&lt;&gt;INT(A1622),B1622,
IF(A1622&lt;0,VLOOKUP(A1622,lookups!A$1:B$25,2,0),
IF(ISNA(B1622),"",
IF(OR(ISBLANK(A1622),ISNA(B1622),B1622=0),
"",
"#define "&amp;
VLOOKUP(A1622,SOURCE!B:S,15,0)&amp;IF(lookups!$N$2-LEN(VLOOKUP(A1622,SOURCE!B:S,15,0))&gt;=0,REPT(" ",lookups!$N$2-LEN(VLOOKUP(A1622,SOURCE!B:S,15,0))),"")&amp;
TEXT(A1622,"???0")&amp;IF(VLOOKUP(A1622,SOURCE!B:S,16,0)="","","   "&amp;VLOOKUP(A1622,SOURCE!B:S,16,0)
))))
)</f>
        <v>#define ITM_am                      1584</v>
      </c>
    </row>
    <row r="1623" spans="1:4">
      <c r="A1623">
        <f t="shared" si="28"/>
        <v>1585</v>
      </c>
      <c r="B1623" t="str">
        <f>VLOOKUP(A1623,SOURCE!B:S,15,0)</f>
        <v>ITM_STDDEVWEIGHTED</v>
      </c>
      <c r="C1623">
        <f>IF(
ISNUMBER(INDEX(SOURCE!B:B,MATCH(A1623,SOURCE!B:B,0)+1)),
  VALUE(INDEX(SOURCE!B:B,MATCH(A1623,SOURCE!B:B,0)+1)),
  "")</f>
        <v>1586</v>
      </c>
      <c r="D1623" s="5" t="str">
        <f>IF(A1623&lt;&gt;INT(A1623),B1623,
IF(A1623&lt;0,VLOOKUP(A1623,lookups!A$1:B$25,2,0),
IF(ISNA(B1623),"",
IF(OR(ISBLANK(A1623),ISNA(B1623),B1623=0),
"",
"#define "&amp;
VLOOKUP(A1623,SOURCE!B:S,15,0)&amp;IF(lookups!$N$2-LEN(VLOOKUP(A1623,SOURCE!B:S,15,0))&gt;=0,REPT(" ",lookups!$N$2-LEN(VLOOKUP(A1623,SOURCE!B:S,15,0))),"")&amp;
TEXT(A1623,"???0")&amp;IF(VLOOKUP(A1623,SOURCE!B:S,16,0)="","","   "&amp;VLOOKUP(A1623,SOURCE!B:S,16,0)
))))
)</f>
        <v>#define ITM_STDDEVWEIGHTED          1585</v>
      </c>
    </row>
    <row r="1624" spans="1:4">
      <c r="A1624">
        <f t="shared" si="28"/>
        <v>1586</v>
      </c>
      <c r="B1624" t="str">
        <f>VLOOKUP(A1624,SOURCE!B:S,15,0)</f>
        <v>ITM_SAVE</v>
      </c>
      <c r="C1624">
        <f>IF(
ISNUMBER(INDEX(SOURCE!B:B,MATCH(A1624,SOURCE!B:B,0)+1)),
  VALUE(INDEX(SOURCE!B:B,MATCH(A1624,SOURCE!B:B,0)+1)),
  "")</f>
        <v>1587</v>
      </c>
      <c r="D1624" s="5" t="str">
        <f>IF(A1624&lt;&gt;INT(A1624),B1624,
IF(A1624&lt;0,VLOOKUP(A1624,lookups!A$1:B$25,2,0),
IF(ISNA(B1624),"",
IF(OR(ISBLANK(A1624),ISNA(B1624),B1624=0),
"",
"#define "&amp;
VLOOKUP(A1624,SOURCE!B:S,15,0)&amp;IF(lookups!$N$2-LEN(VLOOKUP(A1624,SOURCE!B:S,15,0))&gt;=0,REPT(" ",lookups!$N$2-LEN(VLOOKUP(A1624,SOURCE!B:S,15,0))),"")&amp;
TEXT(A1624,"???0")&amp;IF(VLOOKUP(A1624,SOURCE!B:S,16,0)="","","   "&amp;VLOOKUP(A1624,SOURCE!B:S,16,0)
))))
)</f>
        <v>#define ITM_SAVE                    1586</v>
      </c>
    </row>
    <row r="1625" spans="1:4">
      <c r="A1625">
        <f t="shared" si="28"/>
        <v>1587</v>
      </c>
      <c r="B1625" t="str">
        <f>VLOOKUP(A1625,SOURCE!B:S,15,0)</f>
        <v>ITM_SCI</v>
      </c>
      <c r="C1625">
        <f>IF(
ISNUMBER(INDEX(SOURCE!B:B,MATCH(A1625,SOURCE!B:B,0)+1)),
  VALUE(INDEX(SOURCE!B:B,MATCH(A1625,SOURCE!B:B,0)+1)),
  "")</f>
        <v>1588</v>
      </c>
      <c r="D1625" s="5" t="str">
        <f>IF(A1625&lt;&gt;INT(A1625),B1625,
IF(A1625&lt;0,VLOOKUP(A1625,lookups!A$1:B$25,2,0),
IF(ISNA(B1625),"",
IF(OR(ISBLANK(A1625),ISNA(B1625),B1625=0),
"",
"#define "&amp;
VLOOKUP(A1625,SOURCE!B:S,15,0)&amp;IF(lookups!$N$2-LEN(VLOOKUP(A1625,SOURCE!B:S,15,0))&gt;=0,REPT(" ",lookups!$N$2-LEN(VLOOKUP(A1625,SOURCE!B:S,15,0))),"")&amp;
TEXT(A1625,"???0")&amp;IF(VLOOKUP(A1625,SOURCE!B:S,16,0)="","","   "&amp;VLOOKUP(A1625,SOURCE!B:S,16,0)
))))
)</f>
        <v>#define ITM_SCI                     1587</v>
      </c>
    </row>
    <row r="1626" spans="1:4">
      <c r="A1626">
        <f t="shared" si="28"/>
        <v>1588</v>
      </c>
      <c r="B1626" t="str">
        <f>VLOOKUP(A1626,SOURCE!B:S,15,0)</f>
        <v>ITM_GETSDIGS</v>
      </c>
      <c r="C1626">
        <f>IF(
ISNUMBER(INDEX(SOURCE!B:B,MATCH(A1626,SOURCE!B:B,0)+1)),
  VALUE(INDEX(SOURCE!B:B,MATCH(A1626,SOURCE!B:B,0)+1)),
  "")</f>
        <v>1589</v>
      </c>
      <c r="D1626" s="5" t="str">
        <f>IF(A1626&lt;&gt;INT(A1626),B1626,
IF(A1626&lt;0,VLOOKUP(A1626,lookups!A$1:B$25,2,0),
IF(ISNA(B1626),"",
IF(OR(ISBLANK(A1626),ISNA(B1626),B1626=0),
"",
"#define "&amp;
VLOOKUP(A1626,SOURCE!B:S,15,0)&amp;IF(lookups!$N$2-LEN(VLOOKUP(A1626,SOURCE!B:S,15,0))&gt;=0,REPT(" ",lookups!$N$2-LEN(VLOOKUP(A1626,SOURCE!B:S,15,0))),"")&amp;
TEXT(A1626,"???0")&amp;IF(VLOOKUP(A1626,SOURCE!B:S,16,0)="","","   "&amp;VLOOKUP(A1626,SOURCE!B:S,16,0)
))))
)</f>
        <v>#define ITM_GETSDIGS                1588</v>
      </c>
    </row>
    <row r="1627" spans="1:4">
      <c r="A1627">
        <f t="shared" si="28"/>
        <v>1589</v>
      </c>
      <c r="B1627" t="str">
        <f>VLOOKUP(A1627,SOURCE!B:S,15,0)</f>
        <v>ITM_SEED</v>
      </c>
      <c r="C1627">
        <f>IF(
ISNUMBER(INDEX(SOURCE!B:B,MATCH(A1627,SOURCE!B:B,0)+1)),
  VALUE(INDEX(SOURCE!B:B,MATCH(A1627,SOURCE!B:B,0)+1)),
  "")</f>
        <v>1590</v>
      </c>
      <c r="D1627" s="5" t="str">
        <f>IF(A1627&lt;&gt;INT(A1627),B1627,
IF(A1627&lt;0,VLOOKUP(A1627,lookups!A$1:B$25,2,0),
IF(ISNA(B1627),"",
IF(OR(ISBLANK(A1627),ISNA(B1627),B1627=0),
"",
"#define "&amp;
VLOOKUP(A1627,SOURCE!B:S,15,0)&amp;IF(lookups!$N$2-LEN(VLOOKUP(A1627,SOURCE!B:S,15,0))&gt;=0,REPT(" ",lookups!$N$2-LEN(VLOOKUP(A1627,SOURCE!B:S,15,0))),"")&amp;
TEXT(A1627,"???0")&amp;IF(VLOOKUP(A1627,SOURCE!B:S,16,0)="","","   "&amp;VLOOKUP(A1627,SOURCE!B:S,16,0)
))))
)</f>
        <v>#define ITM_SEED                    1589</v>
      </c>
    </row>
    <row r="1628" spans="1:4">
      <c r="A1628">
        <f t="shared" si="28"/>
        <v>1590</v>
      </c>
      <c r="B1628" t="str">
        <f>VLOOKUP(A1628,SOURCE!B:S,15,0)</f>
        <v>ITM_WRITEP</v>
      </c>
      <c r="C1628">
        <f>IF(
ISNUMBER(INDEX(SOURCE!B:B,MATCH(A1628,SOURCE!B:B,0)+1)),
  VALUE(INDEX(SOURCE!B:B,MATCH(A1628,SOURCE!B:B,0)+1)),
  "")</f>
        <v>1591</v>
      </c>
      <c r="D1628" s="5" t="str">
        <f>IF(A1628&lt;&gt;INT(A1628),B1628,
IF(A1628&lt;0,VLOOKUP(A1628,lookups!A$1:B$25,2,0),
IF(ISNA(B1628),"",
IF(OR(ISBLANK(A1628),ISNA(B1628),B1628=0),
"",
"#define "&amp;
VLOOKUP(A1628,SOURCE!B:S,15,0)&amp;IF(lookups!$N$2-LEN(VLOOKUP(A1628,SOURCE!B:S,15,0))&gt;=0,REPT(" ",lookups!$N$2-LEN(VLOOKUP(A1628,SOURCE!B:S,15,0))),"")&amp;
TEXT(A1628,"???0")&amp;IF(VLOOKUP(A1628,SOURCE!B:S,16,0)="","","   "&amp;VLOOKUP(A1628,SOURCE!B:S,16,0)
))))
)</f>
        <v>#define ITM_WRITEP                  1590</v>
      </c>
    </row>
    <row r="1629" spans="1:4">
      <c r="A1629">
        <f t="shared" si="28"/>
        <v>1591</v>
      </c>
      <c r="B1629" t="str">
        <f>VLOOKUP(A1629,SOURCE!B:S,15,0)</f>
        <v>ITM_SETCHN</v>
      </c>
      <c r="C1629">
        <f>IF(
ISNUMBER(INDEX(SOURCE!B:B,MATCH(A1629,SOURCE!B:B,0)+1)),
  VALUE(INDEX(SOURCE!B:B,MATCH(A1629,SOURCE!B:B,0)+1)),
  "")</f>
        <v>1592</v>
      </c>
      <c r="D1629" s="5" t="str">
        <f>IF(A1629&lt;&gt;INT(A1629),B1629,
IF(A1629&lt;0,VLOOKUP(A1629,lookups!A$1:B$25,2,0),
IF(ISNA(B1629),"",
IF(OR(ISBLANK(A1629),ISNA(B1629),B1629=0),
"",
"#define "&amp;
VLOOKUP(A1629,SOURCE!B:S,15,0)&amp;IF(lookups!$N$2-LEN(VLOOKUP(A1629,SOURCE!B:S,15,0))&gt;=0,REPT(" ",lookups!$N$2-LEN(VLOOKUP(A1629,SOURCE!B:S,15,0))),"")&amp;
TEXT(A1629,"???0")&amp;IF(VLOOKUP(A1629,SOURCE!B:S,16,0)="","","   "&amp;VLOOKUP(A1629,SOURCE!B:S,16,0)
))))
)</f>
        <v>#define ITM_SETCHN                  1591</v>
      </c>
    </row>
    <row r="1630" spans="1:4">
      <c r="A1630">
        <f t="shared" si="28"/>
        <v>1592</v>
      </c>
      <c r="B1630" t="str">
        <f>VLOOKUP(A1630,SOURCE!B:S,15,0)</f>
        <v>ITM_SETDAT</v>
      </c>
      <c r="C1630">
        <f>IF(
ISNUMBER(INDEX(SOURCE!B:B,MATCH(A1630,SOURCE!B:B,0)+1)),
  VALUE(INDEX(SOURCE!B:B,MATCH(A1630,SOURCE!B:B,0)+1)),
  "")</f>
        <v>1593</v>
      </c>
      <c r="D1630" s="5" t="str">
        <f>IF(A1630&lt;&gt;INT(A1630),B1630,
IF(A1630&lt;0,VLOOKUP(A1630,lookups!A$1:B$25,2,0),
IF(ISNA(B1630),"",
IF(OR(ISBLANK(A1630),ISNA(B1630),B1630=0),
"",
"#define "&amp;
VLOOKUP(A1630,SOURCE!B:S,15,0)&amp;IF(lookups!$N$2-LEN(VLOOKUP(A1630,SOURCE!B:S,15,0))&gt;=0,REPT(" ",lookups!$N$2-LEN(VLOOKUP(A1630,SOURCE!B:S,15,0))),"")&amp;
TEXT(A1630,"???0")&amp;IF(VLOOKUP(A1630,SOURCE!B:S,16,0)="","","   "&amp;VLOOKUP(A1630,SOURCE!B:S,16,0)
))))
)</f>
        <v>#define ITM_SETDAT                  1592</v>
      </c>
    </row>
    <row r="1631" spans="1:4">
      <c r="A1631">
        <f t="shared" si="28"/>
        <v>1593</v>
      </c>
      <c r="B1631" t="str">
        <f>VLOOKUP(A1631,SOURCE!B:S,15,0)</f>
        <v>ITM_SETEUR</v>
      </c>
      <c r="C1631">
        <f>IF(
ISNUMBER(INDEX(SOURCE!B:B,MATCH(A1631,SOURCE!B:B,0)+1)),
  VALUE(INDEX(SOURCE!B:B,MATCH(A1631,SOURCE!B:B,0)+1)),
  "")</f>
        <v>1594</v>
      </c>
      <c r="D1631" s="5" t="str">
        <f>IF(A1631&lt;&gt;INT(A1631),B1631,
IF(A1631&lt;0,VLOOKUP(A1631,lookups!A$1:B$25,2,0),
IF(ISNA(B1631),"",
IF(OR(ISBLANK(A1631),ISNA(B1631),B1631=0),
"",
"#define "&amp;
VLOOKUP(A1631,SOURCE!B:S,15,0)&amp;IF(lookups!$N$2-LEN(VLOOKUP(A1631,SOURCE!B:S,15,0))&gt;=0,REPT(" ",lookups!$N$2-LEN(VLOOKUP(A1631,SOURCE!B:S,15,0))),"")&amp;
TEXT(A1631,"???0")&amp;IF(VLOOKUP(A1631,SOURCE!B:S,16,0)="","","   "&amp;VLOOKUP(A1631,SOURCE!B:S,16,0)
))))
)</f>
        <v>#define ITM_SETEUR                  1593</v>
      </c>
    </row>
    <row r="1632" spans="1:4">
      <c r="A1632">
        <f t="shared" si="28"/>
        <v>1594</v>
      </c>
      <c r="B1632" t="str">
        <f>VLOOKUP(A1632,SOURCE!B:S,15,0)</f>
        <v>ITM_SETIND</v>
      </c>
      <c r="C1632">
        <f>IF(
ISNUMBER(INDEX(SOURCE!B:B,MATCH(A1632,SOURCE!B:B,0)+1)),
  VALUE(INDEX(SOURCE!B:B,MATCH(A1632,SOURCE!B:B,0)+1)),
  "")</f>
        <v>1595</v>
      </c>
      <c r="D1632" s="5" t="str">
        <f>IF(A1632&lt;&gt;INT(A1632),B1632,
IF(A1632&lt;0,VLOOKUP(A1632,lookups!A$1:B$25,2,0),
IF(ISNA(B1632),"",
IF(OR(ISBLANK(A1632),ISNA(B1632),B1632=0),
"",
"#define "&amp;
VLOOKUP(A1632,SOURCE!B:S,15,0)&amp;IF(lookups!$N$2-LEN(VLOOKUP(A1632,SOURCE!B:S,15,0))&gt;=0,REPT(" ",lookups!$N$2-LEN(VLOOKUP(A1632,SOURCE!B:S,15,0))),"")&amp;
TEXT(A1632,"???0")&amp;IF(VLOOKUP(A1632,SOURCE!B:S,16,0)="","","   "&amp;VLOOKUP(A1632,SOURCE!B:S,16,0)
))))
)</f>
        <v>#define ITM_SETIND                  1594</v>
      </c>
    </row>
    <row r="1633" spans="1:4">
      <c r="A1633">
        <f t="shared" si="28"/>
        <v>1595</v>
      </c>
      <c r="B1633" t="str">
        <f>VLOOKUP(A1633,SOURCE!B:S,15,0)</f>
        <v>ITM_SETJPN</v>
      </c>
      <c r="C1633">
        <f>IF(
ISNUMBER(INDEX(SOURCE!B:B,MATCH(A1633,SOURCE!B:B,0)+1)),
  VALUE(INDEX(SOURCE!B:B,MATCH(A1633,SOURCE!B:B,0)+1)),
  "")</f>
        <v>1596</v>
      </c>
      <c r="D1633" s="5" t="str">
        <f>IF(A1633&lt;&gt;INT(A1633),B1633,
IF(A1633&lt;0,VLOOKUP(A1633,lookups!A$1:B$25,2,0),
IF(ISNA(B1633),"",
IF(OR(ISBLANK(A1633),ISNA(B1633),B1633=0),
"",
"#define "&amp;
VLOOKUP(A1633,SOURCE!B:S,15,0)&amp;IF(lookups!$N$2-LEN(VLOOKUP(A1633,SOURCE!B:S,15,0))&gt;=0,REPT(" ",lookups!$N$2-LEN(VLOOKUP(A1633,SOURCE!B:S,15,0))),"")&amp;
TEXT(A1633,"???0")&amp;IF(VLOOKUP(A1633,SOURCE!B:S,16,0)="","","   "&amp;VLOOKUP(A1633,SOURCE!B:S,16,0)
))))
)</f>
        <v>#define ITM_SETJPN                  1595</v>
      </c>
    </row>
    <row r="1634" spans="1:4">
      <c r="A1634">
        <f t="shared" si="28"/>
        <v>1596</v>
      </c>
      <c r="B1634" t="str">
        <f>VLOOKUP(A1634,SOURCE!B:S,15,0)</f>
        <v>ITM_SETDFLT</v>
      </c>
      <c r="C1634">
        <f>IF(
ISNUMBER(INDEX(SOURCE!B:B,MATCH(A1634,SOURCE!B:B,0)+1)),
  VALUE(INDEX(SOURCE!B:B,MATCH(A1634,SOURCE!B:B,0)+1)),
  "")</f>
        <v>1597</v>
      </c>
      <c r="D1634" s="5" t="str">
        <f>IF(A1634&lt;&gt;INT(A1634),B1634,
IF(A1634&lt;0,VLOOKUP(A1634,lookups!A$1:B$25,2,0),
IF(ISNA(B1634),"",
IF(OR(ISBLANK(A1634),ISNA(B1634),B1634=0),
"",
"#define "&amp;
VLOOKUP(A1634,SOURCE!B:S,15,0)&amp;IF(lookups!$N$2-LEN(VLOOKUP(A1634,SOURCE!B:S,15,0))&gt;=0,REPT(" ",lookups!$N$2-LEN(VLOOKUP(A1634,SOURCE!B:S,15,0))),"")&amp;
TEXT(A1634,"???0")&amp;IF(VLOOKUP(A1634,SOURCE!B:S,16,0)="","","   "&amp;VLOOKUP(A1634,SOURCE!B:S,16,0)
))))
)</f>
        <v>#define ITM_SETDFLT                 1596</v>
      </c>
    </row>
    <row r="1635" spans="1:4">
      <c r="A1635">
        <f t="shared" si="28"/>
        <v>1597</v>
      </c>
      <c r="B1635" t="str">
        <f>VLOOKUP(A1635,SOURCE!B:S,15,0)</f>
        <v>ITM_SETTIM</v>
      </c>
      <c r="C1635">
        <f>IF(
ISNUMBER(INDEX(SOURCE!B:B,MATCH(A1635,SOURCE!B:B,0)+1)),
  VALUE(INDEX(SOURCE!B:B,MATCH(A1635,SOURCE!B:B,0)+1)),
  "")</f>
        <v>1598</v>
      </c>
      <c r="D1635" s="5" t="str">
        <f>IF(A1635&lt;&gt;INT(A1635),B1635,
IF(A1635&lt;0,VLOOKUP(A1635,lookups!A$1:B$25,2,0),
IF(ISNA(B1635),"",
IF(OR(ISBLANK(A1635),ISNA(B1635),B1635=0),
"",
"#define "&amp;
VLOOKUP(A1635,SOURCE!B:S,15,0)&amp;IF(lookups!$N$2-LEN(VLOOKUP(A1635,SOURCE!B:S,15,0))&gt;=0,REPT(" ",lookups!$N$2-LEN(VLOOKUP(A1635,SOURCE!B:S,15,0))),"")&amp;
TEXT(A1635,"???0")&amp;IF(VLOOKUP(A1635,SOURCE!B:S,16,0)="","","   "&amp;VLOOKUP(A1635,SOURCE!B:S,16,0)
))))
)</f>
        <v>#define ITM_SETTIM                  1597</v>
      </c>
    </row>
    <row r="1636" spans="1:4">
      <c r="A1636">
        <f t="shared" si="28"/>
        <v>1598</v>
      </c>
      <c r="B1636" t="str">
        <f>VLOOKUP(A1636,SOURCE!B:S,15,0)</f>
        <v>ITM_SETUK</v>
      </c>
      <c r="C1636">
        <f>IF(
ISNUMBER(INDEX(SOURCE!B:B,MATCH(A1636,SOURCE!B:B,0)+1)),
  VALUE(INDEX(SOURCE!B:B,MATCH(A1636,SOURCE!B:B,0)+1)),
  "")</f>
        <v>1599</v>
      </c>
      <c r="D1636" s="5" t="str">
        <f>IF(A1636&lt;&gt;INT(A1636),B1636,
IF(A1636&lt;0,VLOOKUP(A1636,lookups!A$1:B$25,2,0),
IF(ISNA(B1636),"",
IF(OR(ISBLANK(A1636),ISNA(B1636),B1636=0),
"",
"#define "&amp;
VLOOKUP(A1636,SOURCE!B:S,15,0)&amp;IF(lookups!$N$2-LEN(VLOOKUP(A1636,SOURCE!B:S,15,0))&gt;=0,REPT(" ",lookups!$N$2-LEN(VLOOKUP(A1636,SOURCE!B:S,15,0))),"")&amp;
TEXT(A1636,"???0")&amp;IF(VLOOKUP(A1636,SOURCE!B:S,16,0)="","","   "&amp;VLOOKUP(A1636,SOURCE!B:S,16,0)
))))
)</f>
        <v>#define ITM_SETUK                   1598</v>
      </c>
    </row>
    <row r="1637" spans="1:4">
      <c r="A1637">
        <f t="shared" si="28"/>
        <v>1599</v>
      </c>
      <c r="B1637" t="str">
        <f>VLOOKUP(A1637,SOURCE!B:S,15,0)</f>
        <v>ITM_SETUSA</v>
      </c>
      <c r="C1637">
        <f>IF(
ISNUMBER(INDEX(SOURCE!B:B,MATCH(A1637,SOURCE!B:B,0)+1)),
  VALUE(INDEX(SOURCE!B:B,MATCH(A1637,SOURCE!B:B,0)+1)),
  "")</f>
        <v>1600</v>
      </c>
      <c r="D1637" s="5" t="str">
        <f>IF(A1637&lt;&gt;INT(A1637),B1637,
IF(A1637&lt;0,VLOOKUP(A1637,lookups!A$1:B$25,2,0),
IF(ISNA(B1637),"",
IF(OR(ISBLANK(A1637),ISNA(B1637),B1637=0),
"",
"#define "&amp;
VLOOKUP(A1637,SOURCE!B:S,15,0)&amp;IF(lookups!$N$2-LEN(VLOOKUP(A1637,SOURCE!B:S,15,0))&gt;=0,REPT(" ",lookups!$N$2-LEN(VLOOKUP(A1637,SOURCE!B:S,15,0))),"")&amp;
TEXT(A1637,"???0")&amp;IF(VLOOKUP(A1637,SOURCE!B:S,16,0)="","","   "&amp;VLOOKUP(A1637,SOURCE!B:S,16,0)
))))
)</f>
        <v>#define ITM_SETUSA                  1599</v>
      </c>
    </row>
    <row r="1638" spans="1:4">
      <c r="A1638">
        <f t="shared" si="28"/>
        <v>1600</v>
      </c>
      <c r="B1638" t="str">
        <f>VLOOKUP(A1638,SOURCE!B:S,15,0)</f>
        <v>ITM_SIGN</v>
      </c>
      <c r="C1638">
        <f>IF(
ISNUMBER(INDEX(SOURCE!B:B,MATCH(A1638,SOURCE!B:B,0)+1)),
  VALUE(INDEX(SOURCE!B:B,MATCH(A1638,SOURCE!B:B,0)+1)),
  "")</f>
        <v>1601</v>
      </c>
      <c r="D1638" s="5" t="str">
        <f>IF(A1638&lt;&gt;INT(A1638),B1638,
IF(A1638&lt;0,VLOOKUP(A1638,lookups!A$1:B$25,2,0),
IF(ISNA(B1638),"",
IF(OR(ISBLANK(A1638),ISNA(B1638),B1638=0),
"",
"#define "&amp;
VLOOKUP(A1638,SOURCE!B:S,15,0)&amp;IF(lookups!$N$2-LEN(VLOOKUP(A1638,SOURCE!B:S,15,0))&gt;=0,REPT(" ",lookups!$N$2-LEN(VLOOKUP(A1638,SOURCE!B:S,15,0))),"")&amp;
TEXT(A1638,"???0")&amp;IF(VLOOKUP(A1638,SOURCE!B:S,16,0)="","","   "&amp;VLOOKUP(A1638,SOURCE!B:S,16,0)
))))
)</f>
        <v>#define ITM_SIGN                    1600</v>
      </c>
    </row>
    <row r="1639" spans="1:4">
      <c r="A1639">
        <f t="shared" si="28"/>
        <v>1601</v>
      </c>
      <c r="B1639" t="str">
        <f>VLOOKUP(A1639,SOURCE!B:S,15,0)</f>
        <v>ITM_SIGNMT</v>
      </c>
      <c r="C1639">
        <f>IF(
ISNUMBER(INDEX(SOURCE!B:B,MATCH(A1639,SOURCE!B:B,0)+1)),
  VALUE(INDEX(SOURCE!B:B,MATCH(A1639,SOURCE!B:B,0)+1)),
  "")</f>
        <v>1602</v>
      </c>
      <c r="D1639" s="5" t="str">
        <f>IF(A1639&lt;&gt;INT(A1639),B1639,
IF(A1639&lt;0,VLOOKUP(A1639,lookups!A$1:B$25,2,0),
IF(ISNA(B1639),"",
IF(OR(ISBLANK(A1639),ISNA(B1639),B1639=0),
"",
"#define "&amp;
VLOOKUP(A1639,SOURCE!B:S,15,0)&amp;IF(lookups!$N$2-LEN(VLOOKUP(A1639,SOURCE!B:S,15,0))&gt;=0,REPT(" ",lookups!$N$2-LEN(VLOOKUP(A1639,SOURCE!B:S,15,0))),"")&amp;
TEXT(A1639,"???0")&amp;IF(VLOOKUP(A1639,SOURCE!B:S,16,0)="","","   "&amp;VLOOKUP(A1639,SOURCE!B:S,16,0)
))))
)</f>
        <v>#define ITM_SIGNMT                  1601</v>
      </c>
    </row>
    <row r="1640" spans="1:4">
      <c r="A1640">
        <f t="shared" si="28"/>
        <v>1602</v>
      </c>
      <c r="B1640" t="str">
        <f>VLOOKUP(A1640,SOURCE!B:S,15,0)</f>
        <v>ITM_SIM_EQ</v>
      </c>
      <c r="C1640">
        <f>IF(
ISNUMBER(INDEX(SOURCE!B:B,MATCH(A1640,SOURCE!B:B,0)+1)),
  VALUE(INDEX(SOURCE!B:B,MATCH(A1640,SOURCE!B:B,0)+1)),
  "")</f>
        <v>1603</v>
      </c>
      <c r="D1640" s="5" t="str">
        <f>IF(A1640&lt;&gt;INT(A1640),B1640,
IF(A1640&lt;0,VLOOKUP(A1640,lookups!A$1:B$25,2,0),
IF(ISNA(B1640),"",
IF(OR(ISBLANK(A1640),ISNA(B1640),B1640=0),
"",
"#define "&amp;
VLOOKUP(A1640,SOURCE!B:S,15,0)&amp;IF(lookups!$N$2-LEN(VLOOKUP(A1640,SOURCE!B:S,15,0))&gt;=0,REPT(" ",lookups!$N$2-LEN(VLOOKUP(A1640,SOURCE!B:S,15,0))),"")&amp;
TEXT(A1640,"???0")&amp;IF(VLOOKUP(A1640,SOURCE!B:S,16,0)="","","   "&amp;VLOOKUP(A1640,SOURCE!B:S,16,0)
))))
)</f>
        <v>#define ITM_SIM_EQ                  1602</v>
      </c>
    </row>
    <row r="1641" spans="1:4">
      <c r="A1641">
        <f t="shared" si="28"/>
        <v>1603</v>
      </c>
      <c r="B1641" t="str">
        <f>VLOOKUP(A1641,SOURCE!B:S,15,0)</f>
        <v>ITM_SKIP</v>
      </c>
      <c r="C1641">
        <f>IF(
ISNUMBER(INDEX(SOURCE!B:B,MATCH(A1641,SOURCE!B:B,0)+1)),
  VALUE(INDEX(SOURCE!B:B,MATCH(A1641,SOURCE!B:B,0)+1)),
  "")</f>
        <v>1604</v>
      </c>
      <c r="D1641" s="5" t="str">
        <f>IF(A1641&lt;&gt;INT(A1641),B1641,
IF(A1641&lt;0,VLOOKUP(A1641,lookups!A$1:B$25,2,0),
IF(ISNA(B1641),"",
IF(OR(ISBLANK(A1641),ISNA(B1641),B1641=0),
"",
"#define "&amp;
VLOOKUP(A1641,SOURCE!B:S,15,0)&amp;IF(lookups!$N$2-LEN(VLOOKUP(A1641,SOURCE!B:S,15,0))&gt;=0,REPT(" ",lookups!$N$2-LEN(VLOOKUP(A1641,SOURCE!B:S,15,0))),"")&amp;
TEXT(A1641,"???0")&amp;IF(VLOOKUP(A1641,SOURCE!B:S,16,0)="","","   "&amp;VLOOKUP(A1641,SOURCE!B:S,16,0)
))))
)</f>
        <v>#define ITM_SKIP                    1603</v>
      </c>
    </row>
    <row r="1642" spans="1:4">
      <c r="A1642">
        <f t="shared" si="28"/>
        <v>1604</v>
      </c>
      <c r="B1642" t="str">
        <f>VLOOKUP(A1642,SOURCE!B:S,15,0)</f>
        <v>ITM_SLVQ</v>
      </c>
      <c r="C1642">
        <f>IF(
ISNUMBER(INDEX(SOURCE!B:B,MATCH(A1642,SOURCE!B:B,0)+1)),
  VALUE(INDEX(SOURCE!B:B,MATCH(A1642,SOURCE!B:B,0)+1)),
  "")</f>
        <v>1605</v>
      </c>
      <c r="D1642" s="5" t="str">
        <f>IF(A1642&lt;&gt;INT(A1642),B1642,
IF(A1642&lt;0,VLOOKUP(A1642,lookups!A$1:B$25,2,0),
IF(ISNA(B1642),"",
IF(OR(ISBLANK(A1642),ISNA(B1642),B1642=0),
"",
"#define "&amp;
VLOOKUP(A1642,SOURCE!B:S,15,0)&amp;IF(lookups!$N$2-LEN(VLOOKUP(A1642,SOURCE!B:S,15,0))&gt;=0,REPT(" ",lookups!$N$2-LEN(VLOOKUP(A1642,SOURCE!B:S,15,0))),"")&amp;
TEXT(A1642,"???0")&amp;IF(VLOOKUP(A1642,SOURCE!B:S,16,0)="","","   "&amp;VLOOKUP(A1642,SOURCE!B:S,16,0)
))))
)</f>
        <v>#define ITM_SLVQ                    1604</v>
      </c>
    </row>
    <row r="1643" spans="1:4">
      <c r="A1643">
        <f t="shared" si="28"/>
        <v>1605</v>
      </c>
      <c r="B1643" t="str">
        <f>VLOOKUP(A1643,SOURCE!B:S,15,0)</f>
        <v>ITM_SM</v>
      </c>
      <c r="C1643">
        <f>IF(
ISNUMBER(INDEX(SOURCE!B:B,MATCH(A1643,SOURCE!B:B,0)+1)),
  VALUE(INDEX(SOURCE!B:B,MATCH(A1643,SOURCE!B:B,0)+1)),
  "")</f>
        <v>1606</v>
      </c>
      <c r="D1643" s="5" t="str">
        <f>IF(A1643&lt;&gt;INT(A1643),B1643,
IF(A1643&lt;0,VLOOKUP(A1643,lookups!A$1:B$25,2,0),
IF(ISNA(B1643),"",
IF(OR(ISBLANK(A1643),ISNA(B1643),B1643=0),
"",
"#define "&amp;
VLOOKUP(A1643,SOURCE!B:S,15,0)&amp;IF(lookups!$N$2-LEN(VLOOKUP(A1643,SOURCE!B:S,15,0))&gt;=0,REPT(" ",lookups!$N$2-LEN(VLOOKUP(A1643,SOURCE!B:S,15,0))),"")&amp;
TEXT(A1643,"???0")&amp;IF(VLOOKUP(A1643,SOURCE!B:S,16,0)="","","   "&amp;VLOOKUP(A1643,SOURCE!B:S,16,0)
))))
)</f>
        <v>#define ITM_SM                      1605</v>
      </c>
    </row>
    <row r="1644" spans="1:4">
      <c r="A1644">
        <f t="shared" si="28"/>
        <v>1606</v>
      </c>
      <c r="B1644" t="str">
        <f>VLOOKUP(A1644,SOURCE!B:S,15,0)</f>
        <v>ITM_ISM</v>
      </c>
      <c r="C1644">
        <f>IF(
ISNUMBER(INDEX(SOURCE!B:B,MATCH(A1644,SOURCE!B:B,0)+1)),
  VALUE(INDEX(SOURCE!B:B,MATCH(A1644,SOURCE!B:B,0)+1)),
  "")</f>
        <v>1607</v>
      </c>
      <c r="D1644" s="5" t="str">
        <f>IF(A1644&lt;&gt;INT(A1644),B1644,
IF(A1644&lt;0,VLOOKUP(A1644,lookups!A$1:B$25,2,0),
IF(ISNA(B1644),"",
IF(OR(ISBLANK(A1644),ISNA(B1644),B1644=0),
"",
"#define "&amp;
VLOOKUP(A1644,SOURCE!B:S,15,0)&amp;IF(lookups!$N$2-LEN(VLOOKUP(A1644,SOURCE!B:S,15,0))&gt;=0,REPT(" ",lookups!$N$2-LEN(VLOOKUP(A1644,SOURCE!B:S,15,0))),"")&amp;
TEXT(A1644,"???0")&amp;IF(VLOOKUP(A1644,SOURCE!B:S,16,0)="","","   "&amp;VLOOKUP(A1644,SOURCE!B:S,16,0)
))))
)</f>
        <v>#define ITM_ISM                     1606</v>
      </c>
    </row>
    <row r="1645" spans="1:4">
      <c r="A1645">
        <f t="shared" si="28"/>
        <v>1607</v>
      </c>
      <c r="B1645" t="str">
        <f>VLOOKUP(A1645,SOURCE!B:S,15,0)</f>
        <v>ITM_SMW</v>
      </c>
      <c r="C1645">
        <f>IF(
ISNUMBER(INDEX(SOURCE!B:B,MATCH(A1645,SOURCE!B:B,0)+1)),
  VALUE(INDEX(SOURCE!B:B,MATCH(A1645,SOURCE!B:B,0)+1)),
  "")</f>
        <v>1608</v>
      </c>
      <c r="D1645" s="5" t="str">
        <f>IF(A1645&lt;&gt;INT(A1645),B1645,
IF(A1645&lt;0,VLOOKUP(A1645,lookups!A$1:B$25,2,0),
IF(ISNA(B1645),"",
IF(OR(ISBLANK(A1645),ISNA(B1645),B1645=0),
"",
"#define "&amp;
VLOOKUP(A1645,SOURCE!B:S,15,0)&amp;IF(lookups!$N$2-LEN(VLOOKUP(A1645,SOURCE!B:S,15,0))&gt;=0,REPT(" ",lookups!$N$2-LEN(VLOOKUP(A1645,SOURCE!B:S,15,0))),"")&amp;
TEXT(A1645,"???0")&amp;IF(VLOOKUP(A1645,SOURCE!B:S,16,0)="","","   "&amp;VLOOKUP(A1645,SOURCE!B:S,16,0)
))))
)</f>
        <v>#define ITM_SMW                     1607</v>
      </c>
    </row>
    <row r="1646" spans="1:4">
      <c r="A1646">
        <f t="shared" si="28"/>
        <v>1608</v>
      </c>
      <c r="B1646" t="str">
        <f>VLOOKUP(A1646,SOURCE!B:S,15,0)</f>
        <v>ITM_SOLVE</v>
      </c>
      <c r="C1646">
        <f>IF(
ISNUMBER(INDEX(SOURCE!B:B,MATCH(A1646,SOURCE!B:B,0)+1)),
  VALUE(INDEX(SOURCE!B:B,MATCH(A1646,SOURCE!B:B,0)+1)),
  "")</f>
        <v>1609</v>
      </c>
      <c r="D1646" s="5" t="str">
        <f>IF(A1646&lt;&gt;INT(A1646),B1646,
IF(A1646&lt;0,VLOOKUP(A1646,lookups!A$1:B$25,2,0),
IF(ISNA(B1646),"",
IF(OR(ISBLANK(A1646),ISNA(B1646),B1646=0),
"",
"#define "&amp;
VLOOKUP(A1646,SOURCE!B:S,15,0)&amp;IF(lookups!$N$2-LEN(VLOOKUP(A1646,SOURCE!B:S,15,0))&gt;=0,REPT(" ",lookups!$N$2-LEN(VLOOKUP(A1646,SOURCE!B:S,15,0))),"")&amp;
TEXT(A1646,"???0")&amp;IF(VLOOKUP(A1646,SOURCE!B:S,16,0)="","","   "&amp;VLOOKUP(A1646,SOURCE!B:S,16,0)
))))
)</f>
        <v>#define ITM_SOLVE                   1608</v>
      </c>
    </row>
    <row r="1647" spans="1:4">
      <c r="A1647">
        <f t="shared" si="28"/>
        <v>1609</v>
      </c>
      <c r="B1647" t="str">
        <f>VLOOKUP(A1647,SOURCE!B:S,15,0)</f>
        <v>ITM_SSIZE</v>
      </c>
      <c r="C1647">
        <f>IF(
ISNUMBER(INDEX(SOURCE!B:B,MATCH(A1647,SOURCE!B:B,0)+1)),
  VALUE(INDEX(SOURCE!B:B,MATCH(A1647,SOURCE!B:B,0)+1)),
  "")</f>
        <v>1610</v>
      </c>
      <c r="D1647" s="5" t="str">
        <f>IF(A1647&lt;&gt;INT(A1647),B1647,
IF(A1647&lt;0,VLOOKUP(A1647,lookups!A$1:B$25,2,0),
IF(ISNA(B1647),"",
IF(OR(ISBLANK(A1647),ISNA(B1647),B1647=0),
"",
"#define "&amp;
VLOOKUP(A1647,SOURCE!B:S,15,0)&amp;IF(lookups!$N$2-LEN(VLOOKUP(A1647,SOURCE!B:S,15,0))&gt;=0,REPT(" ",lookups!$N$2-LEN(VLOOKUP(A1647,SOURCE!B:S,15,0))),"")&amp;
TEXT(A1647,"???0")&amp;IF(VLOOKUP(A1647,SOURCE!B:S,16,0)="","","   "&amp;VLOOKUP(A1647,SOURCE!B:S,16,0)
))))
)</f>
        <v>#define ITM_SSIZE                   1609</v>
      </c>
    </row>
    <row r="1648" spans="1:4">
      <c r="A1648">
        <f t="shared" si="28"/>
        <v>1610</v>
      </c>
      <c r="B1648" t="str">
        <f>VLOOKUP(A1648,SOURCE!B:S,15,0)</f>
        <v>ITM_STATUS</v>
      </c>
      <c r="C1648">
        <f>IF(
ISNUMBER(INDEX(SOURCE!B:B,MATCH(A1648,SOURCE!B:B,0)+1)),
  VALUE(INDEX(SOURCE!B:B,MATCH(A1648,SOURCE!B:B,0)+1)),
  "")</f>
        <v>1611</v>
      </c>
      <c r="D1648" s="5" t="str">
        <f>IF(A1648&lt;&gt;INT(A1648),B1648,
IF(A1648&lt;0,VLOOKUP(A1648,lookups!A$1:B$25,2,0),
IF(ISNA(B1648),"",
IF(OR(ISBLANK(A1648),ISNA(B1648),B1648=0),
"",
"#define "&amp;
VLOOKUP(A1648,SOURCE!B:S,15,0)&amp;IF(lookups!$N$2-LEN(VLOOKUP(A1648,SOURCE!B:S,15,0))&gt;=0,REPT(" ",lookups!$N$2-LEN(VLOOKUP(A1648,SOURCE!B:S,15,0))),"")&amp;
TEXT(A1648,"???0")&amp;IF(VLOOKUP(A1648,SOURCE!B:S,16,0)="","","   "&amp;VLOOKUP(A1648,SOURCE!B:S,16,0)
))))
)</f>
        <v>#define ITM_STATUS                  1610</v>
      </c>
    </row>
    <row r="1649" spans="1:4">
      <c r="A1649">
        <f t="shared" si="28"/>
        <v>1611</v>
      </c>
      <c r="B1649" t="str">
        <f>VLOOKUP(A1649,SOURCE!B:S,15,0)</f>
        <v>ITM_STOCFG</v>
      </c>
      <c r="C1649">
        <f>IF(
ISNUMBER(INDEX(SOURCE!B:B,MATCH(A1649,SOURCE!B:B,0)+1)),
  VALUE(INDEX(SOURCE!B:B,MATCH(A1649,SOURCE!B:B,0)+1)),
  "")</f>
        <v>1612</v>
      </c>
      <c r="D1649" s="5" t="str">
        <f>IF(A1649&lt;&gt;INT(A1649),B1649,
IF(A1649&lt;0,VLOOKUP(A1649,lookups!A$1:B$25,2,0),
IF(ISNA(B1649),"",
IF(OR(ISBLANK(A1649),ISNA(B1649),B1649=0),
"",
"#define "&amp;
VLOOKUP(A1649,SOURCE!B:S,15,0)&amp;IF(lookups!$N$2-LEN(VLOOKUP(A1649,SOURCE!B:S,15,0))&gt;=0,REPT(" ",lookups!$N$2-LEN(VLOOKUP(A1649,SOURCE!B:S,15,0))),"")&amp;
TEXT(A1649,"???0")&amp;IF(VLOOKUP(A1649,SOURCE!B:S,16,0)="","","   "&amp;VLOOKUP(A1649,SOURCE!B:S,16,0)
))))
)</f>
        <v>#define ITM_STOCFG                  1611</v>
      </c>
    </row>
    <row r="1650" spans="1:4">
      <c r="A1650">
        <f t="shared" si="28"/>
        <v>1612</v>
      </c>
      <c r="B1650" t="str">
        <f>VLOOKUP(A1650,SOURCE!B:S,15,0)</f>
        <v>ITM_STOEL</v>
      </c>
      <c r="C1650">
        <f>IF(
ISNUMBER(INDEX(SOURCE!B:B,MATCH(A1650,SOURCE!B:B,0)+1)),
  VALUE(INDEX(SOURCE!B:B,MATCH(A1650,SOURCE!B:B,0)+1)),
  "")</f>
        <v>1613</v>
      </c>
      <c r="D1650" s="5" t="str">
        <f>IF(A1650&lt;&gt;INT(A1650),B1650,
IF(A1650&lt;0,VLOOKUP(A1650,lookups!A$1:B$25,2,0),
IF(ISNA(B1650),"",
IF(OR(ISBLANK(A1650),ISNA(B1650),B1650=0),
"",
"#define "&amp;
VLOOKUP(A1650,SOURCE!B:S,15,0)&amp;IF(lookups!$N$2-LEN(VLOOKUP(A1650,SOURCE!B:S,15,0))&gt;=0,REPT(" ",lookups!$N$2-LEN(VLOOKUP(A1650,SOURCE!B:S,15,0))),"")&amp;
TEXT(A1650,"???0")&amp;IF(VLOOKUP(A1650,SOURCE!B:S,16,0)="","","   "&amp;VLOOKUP(A1650,SOURCE!B:S,16,0)
))))
)</f>
        <v>#define ITM_STOEL                   1612</v>
      </c>
    </row>
    <row r="1651" spans="1:4">
      <c r="A1651">
        <f t="shared" si="28"/>
        <v>1613</v>
      </c>
      <c r="B1651" t="str">
        <f>VLOOKUP(A1651,SOURCE!B:S,15,0)</f>
        <v>ITM_STOIJ</v>
      </c>
      <c r="C1651">
        <f>IF(
ISNUMBER(INDEX(SOURCE!B:B,MATCH(A1651,SOURCE!B:B,0)+1)),
  VALUE(INDEX(SOURCE!B:B,MATCH(A1651,SOURCE!B:B,0)+1)),
  "")</f>
        <v>1614</v>
      </c>
      <c r="D1651" s="5" t="str">
        <f>IF(A1651&lt;&gt;INT(A1651),B1651,
IF(A1651&lt;0,VLOOKUP(A1651,lookups!A$1:B$25,2,0),
IF(ISNA(B1651),"",
IF(OR(ISBLANK(A1651),ISNA(B1651),B1651=0),
"",
"#define "&amp;
VLOOKUP(A1651,SOURCE!B:S,15,0)&amp;IF(lookups!$N$2-LEN(VLOOKUP(A1651,SOURCE!B:S,15,0))&gt;=0,REPT(" ",lookups!$N$2-LEN(VLOOKUP(A1651,SOURCE!B:S,15,0))),"")&amp;
TEXT(A1651,"???0")&amp;IF(VLOOKUP(A1651,SOURCE!B:S,16,0)="","","   "&amp;VLOOKUP(A1651,SOURCE!B:S,16,0)
))))
)</f>
        <v>#define ITM_STOIJ                   1613</v>
      </c>
    </row>
    <row r="1652" spans="1:4">
      <c r="A1652">
        <f t="shared" si="28"/>
        <v>1614</v>
      </c>
      <c r="B1652" t="str">
        <f>VLOOKUP(A1652,SOURCE!B:S,15,0)</f>
        <v>ITM_LN1X</v>
      </c>
      <c r="C1652">
        <f>IF(
ISNUMBER(INDEX(SOURCE!B:B,MATCH(A1652,SOURCE!B:B,0)+1)),
  VALUE(INDEX(SOURCE!B:B,MATCH(A1652,SOURCE!B:B,0)+1)),
  "")</f>
        <v>1615</v>
      </c>
      <c r="D1652" s="5" t="str">
        <f>IF(A1652&lt;&gt;INT(A1652),B1652,
IF(A1652&lt;0,VLOOKUP(A1652,lookups!A$1:B$25,2,0),
IF(ISNA(B1652),"",
IF(OR(ISBLANK(A1652),ISNA(B1652),B1652=0),
"",
"#define "&amp;
VLOOKUP(A1652,SOURCE!B:S,15,0)&amp;IF(lookups!$N$2-LEN(VLOOKUP(A1652,SOURCE!B:S,15,0))&gt;=0,REPT(" ",lookups!$N$2-LEN(VLOOKUP(A1652,SOURCE!B:S,15,0))),"")&amp;
TEXT(A1652,"???0")&amp;IF(VLOOKUP(A1652,SOURCE!B:S,16,0)="","","   "&amp;VLOOKUP(A1652,SOURCE!B:S,16,0)
))))
)</f>
        <v>#define ITM_LN1X                    1614</v>
      </c>
    </row>
    <row r="1653" spans="1:4">
      <c r="A1653">
        <f t="shared" si="28"/>
        <v>1615</v>
      </c>
      <c r="B1653" t="str">
        <f>VLOOKUP(A1653,SOURCE!B:S,15,0)</f>
        <v>ITM_STOS</v>
      </c>
      <c r="C1653">
        <f>IF(
ISNUMBER(INDEX(SOURCE!B:B,MATCH(A1653,SOURCE!B:B,0)+1)),
  VALUE(INDEX(SOURCE!B:B,MATCH(A1653,SOURCE!B:B,0)+1)),
  "")</f>
        <v>1616</v>
      </c>
      <c r="D1653" s="5" t="str">
        <f>IF(A1653&lt;&gt;INT(A1653),B1653,
IF(A1653&lt;0,VLOOKUP(A1653,lookups!A$1:B$25,2,0),
IF(ISNA(B1653),"",
IF(OR(ISBLANK(A1653),ISNA(B1653),B1653=0),
"",
"#define "&amp;
VLOOKUP(A1653,SOURCE!B:S,15,0)&amp;IF(lookups!$N$2-LEN(VLOOKUP(A1653,SOURCE!B:S,15,0))&gt;=0,REPT(" ",lookups!$N$2-LEN(VLOOKUP(A1653,SOURCE!B:S,15,0))),"")&amp;
TEXT(A1653,"???0")&amp;IF(VLOOKUP(A1653,SOURCE!B:S,16,0)="","","   "&amp;VLOOKUP(A1653,SOURCE!B:S,16,0)
))))
)</f>
        <v>#define ITM_STOS                    1615</v>
      </c>
    </row>
    <row r="1654" spans="1:4">
      <c r="A1654">
        <f t="shared" si="28"/>
        <v>1616</v>
      </c>
      <c r="B1654" t="str">
        <f>VLOOKUP(A1654,SOURCE!B:S,15,0)</f>
        <v>ITM_SUM</v>
      </c>
      <c r="C1654">
        <f>IF(
ISNUMBER(INDEX(SOURCE!B:B,MATCH(A1654,SOURCE!B:B,0)+1)),
  VALUE(INDEX(SOURCE!B:B,MATCH(A1654,SOURCE!B:B,0)+1)),
  "")</f>
        <v>1617</v>
      </c>
      <c r="D1654" s="5" t="str">
        <f>IF(A1654&lt;&gt;INT(A1654),B1654,
IF(A1654&lt;0,VLOOKUP(A1654,lookups!A$1:B$25,2,0),
IF(ISNA(B1654),"",
IF(OR(ISBLANK(A1654),ISNA(B1654),B1654=0),
"",
"#define "&amp;
VLOOKUP(A1654,SOURCE!B:S,15,0)&amp;IF(lookups!$N$2-LEN(VLOOKUP(A1654,SOURCE!B:S,15,0))&gt;=0,REPT(" ",lookups!$N$2-LEN(VLOOKUP(A1654,SOURCE!B:S,15,0))),"")&amp;
TEXT(A1654,"???0")&amp;IF(VLOOKUP(A1654,SOURCE!B:S,16,0)="","","   "&amp;VLOOKUP(A1654,SOURCE!B:S,16,0)
))))
)</f>
        <v>#define ITM_SUM                     1616</v>
      </c>
    </row>
    <row r="1655" spans="1:4">
      <c r="A1655">
        <f t="shared" si="28"/>
        <v>1617</v>
      </c>
      <c r="B1655" t="str">
        <f>VLOOKUP(A1655,SOURCE!B:S,15,0)</f>
        <v>ITM_SW</v>
      </c>
      <c r="C1655">
        <f>IF(
ISNUMBER(INDEX(SOURCE!B:B,MATCH(A1655,SOURCE!B:B,0)+1)),
  VALUE(INDEX(SOURCE!B:B,MATCH(A1655,SOURCE!B:B,0)+1)),
  "")</f>
        <v>1618</v>
      </c>
      <c r="D1655" s="5" t="str">
        <f>IF(A1655&lt;&gt;INT(A1655),B1655,
IF(A1655&lt;0,VLOOKUP(A1655,lookups!A$1:B$25,2,0),
IF(ISNA(B1655),"",
IF(OR(ISBLANK(A1655),ISNA(B1655),B1655=0),
"",
"#define "&amp;
VLOOKUP(A1655,SOURCE!B:S,15,0)&amp;IF(lookups!$N$2-LEN(VLOOKUP(A1655,SOURCE!B:S,15,0))&gt;=0,REPT(" ",lookups!$N$2-LEN(VLOOKUP(A1655,SOURCE!B:S,15,0))),"")&amp;
TEXT(A1655,"???0")&amp;IF(VLOOKUP(A1655,SOURCE!B:S,16,0)="","","   "&amp;VLOOKUP(A1655,SOURCE!B:S,16,0)
))))
)</f>
        <v>#define ITM_SW                      1617</v>
      </c>
    </row>
    <row r="1656" spans="1:4">
      <c r="A1656">
        <f t="shared" si="28"/>
        <v>1618</v>
      </c>
      <c r="B1656" t="str">
        <f>VLOOKUP(A1656,SOURCE!B:S,15,0)</f>
        <v>ITM_SXY</v>
      </c>
      <c r="C1656">
        <f>IF(
ISNUMBER(INDEX(SOURCE!B:B,MATCH(A1656,SOURCE!B:B,0)+1)),
  VALUE(INDEX(SOURCE!B:B,MATCH(A1656,SOURCE!B:B,0)+1)),
  "")</f>
        <v>1619</v>
      </c>
      <c r="D1656" s="5" t="str">
        <f>IF(A1656&lt;&gt;INT(A1656),B1656,
IF(A1656&lt;0,VLOOKUP(A1656,lookups!A$1:B$25,2,0),
IF(ISNA(B1656),"",
IF(OR(ISBLANK(A1656),ISNA(B1656),B1656=0),
"",
"#define "&amp;
VLOOKUP(A1656,SOURCE!B:S,15,0)&amp;IF(lookups!$N$2-LEN(VLOOKUP(A1656,SOURCE!B:S,15,0))&gt;=0,REPT(" ",lookups!$N$2-LEN(VLOOKUP(A1656,SOURCE!B:S,15,0))),"")&amp;
TEXT(A1656,"???0")&amp;IF(VLOOKUP(A1656,SOURCE!B:S,16,0)="","","   "&amp;VLOOKUP(A1656,SOURCE!B:S,16,0)
))))
)</f>
        <v>#define ITM_SXY                     1618</v>
      </c>
    </row>
    <row r="1657" spans="1:4">
      <c r="A1657">
        <f t="shared" si="28"/>
        <v>1619</v>
      </c>
      <c r="B1657" t="str">
        <f>VLOOKUP(A1657,SOURCE!B:S,15,0)</f>
        <v>ITM_TDISP</v>
      </c>
      <c r="C1657">
        <f>IF(
ISNUMBER(INDEX(SOURCE!B:B,MATCH(A1657,SOURCE!B:B,0)+1)),
  VALUE(INDEX(SOURCE!B:B,MATCH(A1657,SOURCE!B:B,0)+1)),
  "")</f>
        <v>1620</v>
      </c>
      <c r="D1657" s="5" t="str">
        <f>IF(A1657&lt;&gt;INT(A1657),B1657,
IF(A1657&lt;0,VLOOKUP(A1657,lookups!A$1:B$25,2,0),
IF(ISNA(B1657),"",
IF(OR(ISBLANK(A1657),ISNA(B1657),B1657=0),
"",
"#define "&amp;
VLOOKUP(A1657,SOURCE!B:S,15,0)&amp;IF(lookups!$N$2-LEN(VLOOKUP(A1657,SOURCE!B:S,15,0))&gt;=0,REPT(" ",lookups!$N$2-LEN(VLOOKUP(A1657,SOURCE!B:S,15,0))),"")&amp;
TEXT(A1657,"???0")&amp;IF(VLOOKUP(A1657,SOURCE!B:S,16,0)="","","   "&amp;VLOOKUP(A1657,SOURCE!B:S,16,0)
))))
)</f>
        <v>#define ITM_TDISP                   1619</v>
      </c>
    </row>
    <row r="1658" spans="1:4">
      <c r="A1658">
        <f t="shared" si="28"/>
        <v>1620</v>
      </c>
      <c r="B1658" t="str">
        <f>VLOOKUP(A1658,SOURCE!B:S,15,0)</f>
        <v>ITM_TICKS</v>
      </c>
      <c r="C1658">
        <f>IF(
ISNUMBER(INDEX(SOURCE!B:B,MATCH(A1658,SOURCE!B:B,0)+1)),
  VALUE(INDEX(SOURCE!B:B,MATCH(A1658,SOURCE!B:B,0)+1)),
  "")</f>
        <v>1621</v>
      </c>
      <c r="D1658" s="5" t="str">
        <f>IF(A1658&lt;&gt;INT(A1658),B1658,
IF(A1658&lt;0,VLOOKUP(A1658,lookups!A$1:B$25,2,0),
IF(ISNA(B1658),"",
IF(OR(ISBLANK(A1658),ISNA(B1658),B1658=0),
"",
"#define "&amp;
VLOOKUP(A1658,SOURCE!B:S,15,0)&amp;IF(lookups!$N$2-LEN(VLOOKUP(A1658,SOURCE!B:S,15,0))&gt;=0,REPT(" ",lookups!$N$2-LEN(VLOOKUP(A1658,SOURCE!B:S,15,0))),"")&amp;
TEXT(A1658,"???0")&amp;IF(VLOOKUP(A1658,SOURCE!B:S,16,0)="","","   "&amp;VLOOKUP(A1658,SOURCE!B:S,16,0)
))))
)</f>
        <v>#define ITM_TICKS                   1620</v>
      </c>
    </row>
    <row r="1659" spans="1:4">
      <c r="A1659">
        <f t="shared" si="28"/>
        <v>1621</v>
      </c>
      <c r="B1659" t="str">
        <f>VLOOKUP(A1659,SOURCE!B:S,15,0)</f>
        <v>ITM_TIME</v>
      </c>
      <c r="C1659">
        <f>IF(
ISNUMBER(INDEX(SOURCE!B:B,MATCH(A1659,SOURCE!B:B,0)+1)),
  VALUE(INDEX(SOURCE!B:B,MATCH(A1659,SOURCE!B:B,0)+1)),
  "")</f>
        <v>1622</v>
      </c>
      <c r="D1659" s="5" t="str">
        <f>IF(A1659&lt;&gt;INT(A1659),B1659,
IF(A1659&lt;0,VLOOKUP(A1659,lookups!A$1:B$25,2,0),
IF(ISNA(B1659),"",
IF(OR(ISBLANK(A1659),ISNA(B1659),B1659=0),
"",
"#define "&amp;
VLOOKUP(A1659,SOURCE!B:S,15,0)&amp;IF(lookups!$N$2-LEN(VLOOKUP(A1659,SOURCE!B:S,15,0))&gt;=0,REPT(" ",lookups!$N$2-LEN(VLOOKUP(A1659,SOURCE!B:S,15,0))),"")&amp;
TEXT(A1659,"???0")&amp;IF(VLOOKUP(A1659,SOURCE!B:S,16,0)="","","   "&amp;VLOOKUP(A1659,SOURCE!B:S,16,0)
))))
)</f>
        <v>#define ITM_TIME                    1621</v>
      </c>
    </row>
    <row r="1660" spans="1:4">
      <c r="A1660">
        <f t="shared" si="28"/>
        <v>1622</v>
      </c>
      <c r="B1660" t="str">
        <f>VLOOKUP(A1660,SOURCE!B:S,15,0)</f>
        <v>ITM_TIMER</v>
      </c>
      <c r="C1660">
        <f>IF(
ISNUMBER(INDEX(SOURCE!B:B,MATCH(A1660,SOURCE!B:B,0)+1)),
  VALUE(INDEX(SOURCE!B:B,MATCH(A1660,SOURCE!B:B,0)+1)),
  "")</f>
        <v>1623</v>
      </c>
      <c r="D1660" s="5" t="str">
        <f>IF(A1660&lt;&gt;INT(A1660),B1660,
IF(A1660&lt;0,VLOOKUP(A1660,lookups!A$1:B$25,2,0),
IF(ISNA(B1660),"",
IF(OR(ISBLANK(A1660),ISNA(B1660),B1660=0),
"",
"#define "&amp;
VLOOKUP(A1660,SOURCE!B:S,15,0)&amp;IF(lookups!$N$2-LEN(VLOOKUP(A1660,SOURCE!B:S,15,0))&gt;=0,REPT(" ",lookups!$N$2-LEN(VLOOKUP(A1660,SOURCE!B:S,15,0))),"")&amp;
TEXT(A1660,"???0")&amp;IF(VLOOKUP(A1660,SOURCE!B:S,16,0)="","","   "&amp;VLOOKUP(A1660,SOURCE!B:S,16,0)
))))
)</f>
        <v>#define ITM_TIMER                   1622</v>
      </c>
    </row>
    <row r="1661" spans="1:4">
      <c r="A1661">
        <f t="shared" si="28"/>
        <v>1623</v>
      </c>
      <c r="B1661" t="str">
        <f>VLOOKUP(A1661,SOURCE!B:S,15,0)</f>
        <v>ITM_Tn</v>
      </c>
      <c r="C1661">
        <f>IF(
ISNUMBER(INDEX(SOURCE!B:B,MATCH(A1661,SOURCE!B:B,0)+1)),
  VALUE(INDEX(SOURCE!B:B,MATCH(A1661,SOURCE!B:B,0)+1)),
  "")</f>
        <v>1624</v>
      </c>
      <c r="D1661" s="5" t="str">
        <f>IF(A1661&lt;&gt;INT(A1661),B1661,
IF(A1661&lt;0,VLOOKUP(A1661,lookups!A$1:B$25,2,0),
IF(ISNA(B1661),"",
IF(OR(ISBLANK(A1661),ISNA(B1661),B1661=0),
"",
"#define "&amp;
VLOOKUP(A1661,SOURCE!B:S,15,0)&amp;IF(lookups!$N$2-LEN(VLOOKUP(A1661,SOURCE!B:S,15,0))&gt;=0,REPT(" ",lookups!$N$2-LEN(VLOOKUP(A1661,SOURCE!B:S,15,0))),"")&amp;
TEXT(A1661,"???0")&amp;IF(VLOOKUP(A1661,SOURCE!B:S,16,0)="","","   "&amp;VLOOKUP(A1661,SOURCE!B:S,16,0)
))))
)</f>
        <v>#define ITM_Tn                      1623</v>
      </c>
    </row>
    <row r="1662" spans="1:4">
      <c r="A1662">
        <f t="shared" si="28"/>
        <v>1624</v>
      </c>
      <c r="B1662" t="str">
        <f>VLOOKUP(A1662,SOURCE!B:S,15,0)</f>
        <v>ITM_TONE</v>
      </c>
      <c r="C1662">
        <f>IF(
ISNUMBER(INDEX(SOURCE!B:B,MATCH(A1662,SOURCE!B:B,0)+1)),
  VALUE(INDEX(SOURCE!B:B,MATCH(A1662,SOURCE!B:B,0)+1)),
  "")</f>
        <v>1625</v>
      </c>
      <c r="D1662" s="5" t="str">
        <f>IF(A1662&lt;&gt;INT(A1662),B1662,
IF(A1662&lt;0,VLOOKUP(A1662,lookups!A$1:B$25,2,0),
IF(ISNA(B1662),"",
IF(OR(ISBLANK(A1662),ISNA(B1662),B1662=0),
"",
"#define "&amp;
VLOOKUP(A1662,SOURCE!B:S,15,0)&amp;IF(lookups!$N$2-LEN(VLOOKUP(A1662,SOURCE!B:S,15,0))&gt;=0,REPT(" ",lookups!$N$2-LEN(VLOOKUP(A1662,SOURCE!B:S,15,0))),"")&amp;
TEXT(A1662,"???0")&amp;IF(VLOOKUP(A1662,SOURCE!B:S,16,0)="","","   "&amp;VLOOKUP(A1662,SOURCE!B:S,16,0)
))))
)</f>
        <v>#define ITM_TONE                    1624</v>
      </c>
    </row>
    <row r="1663" spans="1:4">
      <c r="A1663">
        <f t="shared" si="28"/>
        <v>1625</v>
      </c>
      <c r="B1663" t="str">
        <f>VLOOKUP(A1663,SOURCE!B:S,15,0)</f>
        <v>ITM_Tex</v>
      </c>
      <c r="C1663">
        <f>IF(
ISNUMBER(INDEX(SOURCE!B:B,MATCH(A1663,SOURCE!B:B,0)+1)),
  VALUE(INDEX(SOURCE!B:B,MATCH(A1663,SOURCE!B:B,0)+1)),
  "")</f>
        <v>1626</v>
      </c>
      <c r="D1663" s="5" t="str">
        <f>IF(A1663&lt;&gt;INT(A1663),B1663,
IF(A1663&lt;0,VLOOKUP(A1663,lookups!A$1:B$25,2,0),
IF(ISNA(B1663),"",
IF(OR(ISBLANK(A1663),ISNA(B1663),B1663=0),
"",
"#define "&amp;
VLOOKUP(A1663,SOURCE!B:S,15,0)&amp;IF(lookups!$N$2-LEN(VLOOKUP(A1663,SOURCE!B:S,15,0))&gt;=0,REPT(" ",lookups!$N$2-LEN(VLOOKUP(A1663,SOURCE!B:S,15,0))),"")&amp;
TEXT(A1663,"???0")&amp;IF(VLOOKUP(A1663,SOURCE!B:S,16,0)="","","   "&amp;VLOOKUP(A1663,SOURCE!B:S,16,0)
))))
)</f>
        <v>#define ITM_Tex                     1625</v>
      </c>
    </row>
    <row r="1664" spans="1:4">
      <c r="A1664">
        <f t="shared" si="28"/>
        <v>1626</v>
      </c>
      <c r="B1664" t="str">
        <f>VLOOKUP(A1664,SOURCE!B:S,15,0)</f>
        <v>ITM_ULP</v>
      </c>
      <c r="C1664">
        <f>IF(
ISNUMBER(INDEX(SOURCE!B:B,MATCH(A1664,SOURCE!B:B,0)+1)),
  VALUE(INDEX(SOURCE!B:B,MATCH(A1664,SOURCE!B:B,0)+1)),
  "")</f>
        <v>1627</v>
      </c>
      <c r="D1664" s="5" t="str">
        <f>IF(A1664&lt;&gt;INT(A1664),B1664,
IF(A1664&lt;0,VLOOKUP(A1664,lookups!A$1:B$25,2,0),
IF(ISNA(B1664),"",
IF(OR(ISBLANK(A1664),ISNA(B1664),B1664=0),
"",
"#define "&amp;
VLOOKUP(A1664,SOURCE!B:S,15,0)&amp;IF(lookups!$N$2-LEN(VLOOKUP(A1664,SOURCE!B:S,15,0))&gt;=0,REPT(" ",lookups!$N$2-LEN(VLOOKUP(A1664,SOURCE!B:S,15,0))),"")&amp;
TEXT(A1664,"???0")&amp;IF(VLOOKUP(A1664,SOURCE!B:S,16,0)="","","   "&amp;VLOOKUP(A1664,SOURCE!B:S,16,0)
))))
)</f>
        <v>#define ITM_ULP                     1626</v>
      </c>
    </row>
    <row r="1665" spans="1:4">
      <c r="A1665">
        <f t="shared" si="28"/>
        <v>1627</v>
      </c>
      <c r="B1665" t="str">
        <f>VLOOKUP(A1665,SOURCE!B:S,15,0)</f>
        <v>ITM_Un</v>
      </c>
      <c r="C1665">
        <f>IF(
ISNUMBER(INDEX(SOURCE!B:B,MATCH(A1665,SOURCE!B:B,0)+1)),
  VALUE(INDEX(SOURCE!B:B,MATCH(A1665,SOURCE!B:B,0)+1)),
  "")</f>
        <v>1628</v>
      </c>
      <c r="D1665" s="5" t="str">
        <f>IF(A1665&lt;&gt;INT(A1665),B1665,
IF(A1665&lt;0,VLOOKUP(A1665,lookups!A$1:B$25,2,0),
IF(ISNA(B1665),"",
IF(OR(ISBLANK(A1665),ISNA(B1665),B1665=0),
"",
"#define "&amp;
VLOOKUP(A1665,SOURCE!B:S,15,0)&amp;IF(lookups!$N$2-LEN(VLOOKUP(A1665,SOURCE!B:S,15,0))&gt;=0,REPT(" ",lookups!$N$2-LEN(VLOOKUP(A1665,SOURCE!B:S,15,0))),"")&amp;
TEXT(A1665,"???0")&amp;IF(VLOOKUP(A1665,SOURCE!B:S,16,0)="","","   "&amp;VLOOKUP(A1665,SOURCE!B:S,16,0)
))))
)</f>
        <v>#define ITM_Un                      1627</v>
      </c>
    </row>
    <row r="1666" spans="1:4">
      <c r="A1666">
        <f t="shared" si="28"/>
        <v>1628</v>
      </c>
      <c r="B1666" t="str">
        <f>VLOOKUP(A1666,SOURCE!B:S,15,0)</f>
        <v>ITM_UNITV</v>
      </c>
      <c r="C1666">
        <f>IF(
ISNUMBER(INDEX(SOURCE!B:B,MATCH(A1666,SOURCE!B:B,0)+1)),
  VALUE(INDEX(SOURCE!B:B,MATCH(A1666,SOURCE!B:B,0)+1)),
  "")</f>
        <v>1629</v>
      </c>
      <c r="D1666" s="5" t="str">
        <f>IF(A1666&lt;&gt;INT(A1666),B1666,
IF(A1666&lt;0,VLOOKUP(A1666,lookups!A$1:B$25,2,0),
IF(ISNA(B1666),"",
IF(OR(ISBLANK(A1666),ISNA(B1666),B1666=0),
"",
"#define "&amp;
VLOOKUP(A1666,SOURCE!B:S,15,0)&amp;IF(lookups!$N$2-LEN(VLOOKUP(A1666,SOURCE!B:S,15,0))&gt;=0,REPT(" ",lookups!$N$2-LEN(VLOOKUP(A1666,SOURCE!B:S,15,0))),"")&amp;
TEXT(A1666,"???0")&amp;IF(VLOOKUP(A1666,SOURCE!B:S,16,0)="","","   "&amp;VLOOKUP(A1666,SOURCE!B:S,16,0)
))))
)</f>
        <v>#define ITM_UNITV                   1628</v>
      </c>
    </row>
    <row r="1667" spans="1:4">
      <c r="A1667">
        <f t="shared" si="28"/>
        <v>1629</v>
      </c>
      <c r="B1667" t="str">
        <f>VLOOKUP(A1667,SOURCE!B:S,15,0)</f>
        <v>ITM_UNSIGN</v>
      </c>
      <c r="C1667">
        <f>IF(
ISNUMBER(INDEX(SOURCE!B:B,MATCH(A1667,SOURCE!B:B,0)+1)),
  VALUE(INDEX(SOURCE!B:B,MATCH(A1667,SOURCE!B:B,0)+1)),
  "")</f>
        <v>1630</v>
      </c>
      <c r="D1667" s="5" t="str">
        <f>IF(A1667&lt;&gt;INT(A1667),B1667,
IF(A1667&lt;0,VLOOKUP(A1667,lookups!A$1:B$25,2,0),
IF(ISNA(B1667),"",
IF(OR(ISBLANK(A1667),ISNA(B1667),B1667=0),
"",
"#define "&amp;
VLOOKUP(A1667,SOURCE!B:S,15,0)&amp;IF(lookups!$N$2-LEN(VLOOKUP(A1667,SOURCE!B:S,15,0))&gt;=0,REPT(" ",lookups!$N$2-LEN(VLOOKUP(A1667,SOURCE!B:S,15,0))),"")&amp;
TEXT(A1667,"???0")&amp;IF(VLOOKUP(A1667,SOURCE!B:S,16,0)="","","   "&amp;VLOOKUP(A1667,SOURCE!B:S,16,0)
))))
)</f>
        <v>#define ITM_UNSIGN                  1629</v>
      </c>
    </row>
    <row r="1668" spans="1:4">
      <c r="A1668">
        <f t="shared" si="28"/>
        <v>1630</v>
      </c>
      <c r="B1668" t="str">
        <f>VLOOKUP(A1668,SOURCE!B:S,15,0)</f>
        <v>ITM_VARMNU</v>
      </c>
      <c r="C1668">
        <f>IF(
ISNUMBER(INDEX(SOURCE!B:B,MATCH(A1668,SOURCE!B:B,0)+1)),
  VALUE(INDEX(SOURCE!B:B,MATCH(A1668,SOURCE!B:B,0)+1)),
  "")</f>
        <v>1631</v>
      </c>
      <c r="D1668" s="5" t="str">
        <f>IF(A1668&lt;&gt;INT(A1668),B1668,
IF(A1668&lt;0,VLOOKUP(A1668,lookups!A$1:B$25,2,0),
IF(ISNA(B1668),"",
IF(OR(ISBLANK(A1668),ISNA(B1668),B1668=0),
"",
"#define "&amp;
VLOOKUP(A1668,SOURCE!B:S,15,0)&amp;IF(lookups!$N$2-LEN(VLOOKUP(A1668,SOURCE!B:S,15,0))&gt;=0,REPT(" ",lookups!$N$2-LEN(VLOOKUP(A1668,SOURCE!B:S,15,0))),"")&amp;
TEXT(A1668,"???0")&amp;IF(VLOOKUP(A1668,SOURCE!B:S,16,0)="","","   "&amp;VLOOKUP(A1668,SOURCE!B:S,16,0)
))))
)</f>
        <v>#define ITM_VARMNU                  1630</v>
      </c>
    </row>
    <row r="1669" spans="1:4">
      <c r="A1669">
        <f t="shared" si="28"/>
        <v>1631</v>
      </c>
      <c r="B1669" t="str">
        <f>VLOOKUP(A1669,SOURCE!B:S,15,0)</f>
        <v>ITM_VERS</v>
      </c>
      <c r="C1669">
        <f>IF(
ISNUMBER(INDEX(SOURCE!B:B,MATCH(A1669,SOURCE!B:B,0)+1)),
  VALUE(INDEX(SOURCE!B:B,MATCH(A1669,SOURCE!B:B,0)+1)),
  "")</f>
        <v>1632</v>
      </c>
      <c r="D1669" s="5" t="str">
        <f>IF(A1669&lt;&gt;INT(A1669),B1669,
IF(A1669&lt;0,VLOOKUP(A1669,lookups!A$1:B$25,2,0),
IF(ISNA(B1669),"",
IF(OR(ISBLANK(A1669),ISNA(B1669),B1669=0),
"",
"#define "&amp;
VLOOKUP(A1669,SOURCE!B:S,15,0)&amp;IF(lookups!$N$2-LEN(VLOOKUP(A1669,SOURCE!B:S,15,0))&gt;=0,REPT(" ",lookups!$N$2-LEN(VLOOKUP(A1669,SOURCE!B:S,15,0))),"")&amp;
TEXT(A1669,"???0")&amp;IF(VLOOKUP(A1669,SOURCE!B:S,16,0)="","","   "&amp;VLOOKUP(A1669,SOURCE!B:S,16,0)
))))
)</f>
        <v>#define ITM_VERS                    1631</v>
      </c>
    </row>
    <row r="1670" spans="1:4">
      <c r="A1670">
        <f t="shared" si="28"/>
        <v>1632</v>
      </c>
      <c r="B1670" t="str">
        <f>VLOOKUP(A1670,SOURCE!B:S,15,0)</f>
        <v>ITM_IDIVR</v>
      </c>
      <c r="C1670">
        <f>IF(
ISNUMBER(INDEX(SOURCE!B:B,MATCH(A1670,SOURCE!B:B,0)+1)),
  VALUE(INDEX(SOURCE!B:B,MATCH(A1670,SOURCE!B:B,0)+1)),
  "")</f>
        <v>1633</v>
      </c>
      <c r="D1670" s="5" t="str">
        <f>IF(A1670&lt;&gt;INT(A1670),B1670,
IF(A1670&lt;0,VLOOKUP(A1670,lookups!A$1:B$25,2,0),
IF(ISNA(B1670),"",
IF(OR(ISBLANK(A1670),ISNA(B1670),B1670=0),
"",
"#define "&amp;
VLOOKUP(A1670,SOURCE!B:S,15,0)&amp;IF(lookups!$N$2-LEN(VLOOKUP(A1670,SOURCE!B:S,15,0))&gt;=0,REPT(" ",lookups!$N$2-LEN(VLOOKUP(A1670,SOURCE!B:S,15,0))),"")&amp;
TEXT(A1670,"???0")&amp;IF(VLOOKUP(A1670,SOURCE!B:S,16,0)="","","   "&amp;VLOOKUP(A1670,SOURCE!B:S,16,0)
))))
)</f>
        <v>#define ITM_IDIVR                   1632</v>
      </c>
    </row>
    <row r="1671" spans="1:4">
      <c r="A1671">
        <f t="shared" si="28"/>
        <v>1633</v>
      </c>
      <c r="B1671" t="str">
        <f>VLOOKUP(A1671,SOURCE!B:S,15,0)</f>
        <v>ITM_WDAY</v>
      </c>
      <c r="C1671">
        <f>IF(
ISNUMBER(INDEX(SOURCE!B:B,MATCH(A1671,SOURCE!B:B,0)+1)),
  VALUE(INDEX(SOURCE!B:B,MATCH(A1671,SOURCE!B:B,0)+1)),
  "")</f>
        <v>1634</v>
      </c>
      <c r="D1671" s="5" t="str">
        <f>IF(A1671&lt;&gt;INT(A1671),B1671,
IF(A1671&lt;0,VLOOKUP(A1671,lookups!A$1:B$25,2,0),
IF(ISNA(B1671),"",
IF(OR(ISBLANK(A1671),ISNA(B1671),B1671=0),
"",
"#define "&amp;
VLOOKUP(A1671,SOURCE!B:S,15,0)&amp;IF(lookups!$N$2-LEN(VLOOKUP(A1671,SOURCE!B:S,15,0))&gt;=0,REPT(" ",lookups!$N$2-LEN(VLOOKUP(A1671,SOURCE!B:S,15,0))),"")&amp;
TEXT(A1671,"???0")&amp;IF(VLOOKUP(A1671,SOURCE!B:S,16,0)="","","   "&amp;VLOOKUP(A1671,SOURCE!B:S,16,0)
))))
)</f>
        <v>#define ITM_WDAY                    1633</v>
      </c>
    </row>
    <row r="1672" spans="1:4">
      <c r="A1672">
        <f t="shared" si="28"/>
        <v>1634</v>
      </c>
      <c r="B1672" t="str">
        <f>VLOOKUP(A1672,SOURCE!B:S,15,0)</f>
        <v>ITM_WHO</v>
      </c>
      <c r="C1672">
        <f>IF(
ISNUMBER(INDEX(SOURCE!B:B,MATCH(A1672,SOURCE!B:B,0)+1)),
  VALUE(INDEX(SOURCE!B:B,MATCH(A1672,SOURCE!B:B,0)+1)),
  "")</f>
        <v>1635</v>
      </c>
      <c r="D1672" s="5" t="str">
        <f>IF(A1672&lt;&gt;INT(A1672),B1672,
IF(A1672&lt;0,VLOOKUP(A1672,lookups!A$1:B$25,2,0),
IF(ISNA(B1672),"",
IF(OR(ISBLANK(A1672),ISNA(B1672),B1672=0),
"",
"#define "&amp;
VLOOKUP(A1672,SOURCE!B:S,15,0)&amp;IF(lookups!$N$2-LEN(VLOOKUP(A1672,SOURCE!B:S,15,0))&gt;=0,REPT(" ",lookups!$N$2-LEN(VLOOKUP(A1672,SOURCE!B:S,15,0))),"")&amp;
TEXT(A1672,"???0")&amp;IF(VLOOKUP(A1672,SOURCE!B:S,16,0)="","","   "&amp;VLOOKUP(A1672,SOURCE!B:S,16,0)
))))
)</f>
        <v>#define ITM_WHO                     1634</v>
      </c>
    </row>
    <row r="1673" spans="1:4">
      <c r="A1673">
        <f t="shared" ref="A1673:A1736" si="29">C1672</f>
        <v>1635</v>
      </c>
      <c r="B1673" t="str">
        <f>VLOOKUP(A1673,SOURCE!B:S,15,0)</f>
        <v>ITM_WM</v>
      </c>
      <c r="C1673">
        <f>IF(
ISNUMBER(INDEX(SOURCE!B:B,MATCH(A1673,SOURCE!B:B,0)+1)),
  VALUE(INDEX(SOURCE!B:B,MATCH(A1673,SOURCE!B:B,0)+1)),
  "")</f>
        <v>1636</v>
      </c>
      <c r="D1673" s="5" t="str">
        <f>IF(A1673&lt;&gt;INT(A1673),B1673,
IF(A1673&lt;0,VLOOKUP(A1673,lookups!A$1:B$25,2,0),
IF(ISNA(B1673),"",
IF(OR(ISBLANK(A1673),ISNA(B1673),B1673=0),
"",
"#define "&amp;
VLOOKUP(A1673,SOURCE!B:S,15,0)&amp;IF(lookups!$N$2-LEN(VLOOKUP(A1673,SOURCE!B:S,15,0))&gt;=0,REPT(" ",lookups!$N$2-LEN(VLOOKUP(A1673,SOURCE!B:S,15,0))),"")&amp;
TEXT(A1673,"???0")&amp;IF(VLOOKUP(A1673,SOURCE!B:S,16,0)="","","   "&amp;VLOOKUP(A1673,SOURCE!B:S,16,0)
))))
)</f>
        <v>#define ITM_WM                      1635</v>
      </c>
    </row>
    <row r="1674" spans="1:4">
      <c r="A1674">
        <f t="shared" si="29"/>
        <v>1636</v>
      </c>
      <c r="B1674" t="str">
        <f>VLOOKUP(A1674,SOURCE!B:S,15,0)</f>
        <v>ITM_WP</v>
      </c>
      <c r="C1674">
        <f>IF(
ISNUMBER(INDEX(SOURCE!B:B,MATCH(A1674,SOURCE!B:B,0)+1)),
  VALUE(INDEX(SOURCE!B:B,MATCH(A1674,SOURCE!B:B,0)+1)),
  "")</f>
        <v>1637</v>
      </c>
      <c r="D1674" s="5" t="str">
        <f>IF(A1674&lt;&gt;INT(A1674),B1674,
IF(A1674&lt;0,VLOOKUP(A1674,lookups!A$1:B$25,2,0),
IF(ISNA(B1674),"",
IF(OR(ISBLANK(A1674),ISNA(B1674),B1674=0),
"",
"#define "&amp;
VLOOKUP(A1674,SOURCE!B:S,15,0)&amp;IF(lookups!$N$2-LEN(VLOOKUP(A1674,SOURCE!B:S,15,0))&gt;=0,REPT(" ",lookups!$N$2-LEN(VLOOKUP(A1674,SOURCE!B:S,15,0))),"")&amp;
TEXT(A1674,"???0")&amp;IF(VLOOKUP(A1674,SOURCE!B:S,16,0)="","","   "&amp;VLOOKUP(A1674,SOURCE!B:S,16,0)
))))
)</f>
        <v>#define ITM_WP                      1636</v>
      </c>
    </row>
    <row r="1675" spans="1:4">
      <c r="A1675">
        <f t="shared" si="29"/>
        <v>1637</v>
      </c>
      <c r="B1675" t="str">
        <f>VLOOKUP(A1675,SOURCE!B:S,15,0)</f>
        <v>ITM_WM1</v>
      </c>
      <c r="C1675">
        <f>IF(
ISNUMBER(INDEX(SOURCE!B:B,MATCH(A1675,SOURCE!B:B,0)+1)),
  VALUE(INDEX(SOURCE!B:B,MATCH(A1675,SOURCE!B:B,0)+1)),
  "")</f>
        <v>1638</v>
      </c>
      <c r="D1675" s="5" t="str">
        <f>IF(A1675&lt;&gt;INT(A1675),B1675,
IF(A1675&lt;0,VLOOKUP(A1675,lookups!A$1:B$25,2,0),
IF(ISNA(B1675),"",
IF(OR(ISBLANK(A1675),ISNA(B1675),B1675=0),
"",
"#define "&amp;
VLOOKUP(A1675,SOURCE!B:S,15,0)&amp;IF(lookups!$N$2-LEN(VLOOKUP(A1675,SOURCE!B:S,15,0))&gt;=0,REPT(" ",lookups!$N$2-LEN(VLOOKUP(A1675,SOURCE!B:S,15,0))),"")&amp;
TEXT(A1675,"???0")&amp;IF(VLOOKUP(A1675,SOURCE!B:S,16,0)="","","   "&amp;VLOOKUP(A1675,SOURCE!B:S,16,0)
))))
)</f>
        <v>#define ITM_WM1                     1637</v>
      </c>
    </row>
    <row r="1676" spans="1:4">
      <c r="A1676">
        <f t="shared" si="29"/>
        <v>1638</v>
      </c>
      <c r="B1676" t="str">
        <f>VLOOKUP(A1676,SOURCE!B:S,15,0)</f>
        <v>ITM_WSIZE</v>
      </c>
      <c r="C1676">
        <f>IF(
ISNUMBER(INDEX(SOURCE!B:B,MATCH(A1676,SOURCE!B:B,0)+1)),
  VALUE(INDEX(SOURCE!B:B,MATCH(A1676,SOURCE!B:B,0)+1)),
  "")</f>
        <v>1639</v>
      </c>
      <c r="D1676" s="5" t="str">
        <f>IF(A1676&lt;&gt;INT(A1676),B1676,
IF(A1676&lt;0,VLOOKUP(A1676,lookups!A$1:B$25,2,0),
IF(ISNA(B1676),"",
IF(OR(ISBLANK(A1676),ISNA(B1676),B1676=0),
"",
"#define "&amp;
VLOOKUP(A1676,SOURCE!B:S,15,0)&amp;IF(lookups!$N$2-LEN(VLOOKUP(A1676,SOURCE!B:S,15,0))&gt;=0,REPT(" ",lookups!$N$2-LEN(VLOOKUP(A1676,SOURCE!B:S,15,0))),"")&amp;
TEXT(A1676,"???0")&amp;IF(VLOOKUP(A1676,SOURCE!B:S,16,0)="","","   "&amp;VLOOKUP(A1676,SOURCE!B:S,16,0)
))))
)</f>
        <v>#define ITM_WSIZE                   1638</v>
      </c>
    </row>
    <row r="1677" spans="1:4">
      <c r="A1677">
        <f t="shared" si="29"/>
        <v>1639</v>
      </c>
      <c r="B1677" t="str">
        <f>VLOOKUP(A1677,SOURCE!B:S,15,0)</f>
        <v>ITM_WSIZEQ</v>
      </c>
      <c r="C1677">
        <f>IF(
ISNUMBER(INDEX(SOURCE!B:B,MATCH(A1677,SOURCE!B:B,0)+1)),
  VALUE(INDEX(SOURCE!B:B,MATCH(A1677,SOURCE!B:B,0)+1)),
  "")</f>
        <v>1640</v>
      </c>
      <c r="D1677" s="5" t="str">
        <f>IF(A1677&lt;&gt;INT(A1677),B1677,
IF(A1677&lt;0,VLOOKUP(A1677,lookups!A$1:B$25,2,0),
IF(ISNA(B1677),"",
IF(OR(ISBLANK(A1677),ISNA(B1677),B1677=0),
"",
"#define "&amp;
VLOOKUP(A1677,SOURCE!B:S,15,0)&amp;IF(lookups!$N$2-LEN(VLOOKUP(A1677,SOURCE!B:S,15,0))&gt;=0,REPT(" ",lookups!$N$2-LEN(VLOOKUP(A1677,SOURCE!B:S,15,0))),"")&amp;
TEXT(A1677,"???0")&amp;IF(VLOOKUP(A1677,SOURCE!B:S,16,0)="","","   "&amp;VLOOKUP(A1677,SOURCE!B:S,16,0)
))))
)</f>
        <v>#define ITM_WSIZEQ                  1639</v>
      </c>
    </row>
    <row r="1678" spans="1:4">
      <c r="A1678">
        <f t="shared" si="29"/>
        <v>1640</v>
      </c>
      <c r="B1678" t="str">
        <f>VLOOKUP(A1678,SOURCE!B:S,15,0)</f>
        <v>ITM_XBAR</v>
      </c>
      <c r="C1678">
        <f>IF(
ISNUMBER(INDEX(SOURCE!B:B,MATCH(A1678,SOURCE!B:B,0)+1)),
  VALUE(INDEX(SOURCE!B:B,MATCH(A1678,SOURCE!B:B,0)+1)),
  "")</f>
        <v>1641</v>
      </c>
      <c r="D1678" s="5" t="str">
        <f>IF(A1678&lt;&gt;INT(A1678),B1678,
IF(A1678&lt;0,VLOOKUP(A1678,lookups!A$1:B$25,2,0),
IF(ISNA(B1678),"",
IF(OR(ISBLANK(A1678),ISNA(B1678),B1678=0),
"",
"#define "&amp;
VLOOKUP(A1678,SOURCE!B:S,15,0)&amp;IF(lookups!$N$2-LEN(VLOOKUP(A1678,SOURCE!B:S,15,0))&gt;=0,REPT(" ",lookups!$N$2-LEN(VLOOKUP(A1678,SOURCE!B:S,15,0))),"")&amp;
TEXT(A1678,"???0")&amp;IF(VLOOKUP(A1678,SOURCE!B:S,16,0)="","","   "&amp;VLOOKUP(A1678,SOURCE!B:S,16,0)
))))
)</f>
        <v>#define ITM_XBAR                    1640</v>
      </c>
    </row>
    <row r="1679" spans="1:4">
      <c r="A1679">
        <f t="shared" si="29"/>
        <v>1641</v>
      </c>
      <c r="B1679" t="str">
        <f>VLOOKUP(A1679,SOURCE!B:S,15,0)</f>
        <v>ITM_XG</v>
      </c>
      <c r="C1679">
        <f>IF(
ISNUMBER(INDEX(SOURCE!B:B,MATCH(A1679,SOURCE!B:B,0)+1)),
  VALUE(INDEX(SOURCE!B:B,MATCH(A1679,SOURCE!B:B,0)+1)),
  "")</f>
        <v>1642</v>
      </c>
      <c r="D1679" s="5" t="str">
        <f>IF(A1679&lt;&gt;INT(A1679),B1679,
IF(A1679&lt;0,VLOOKUP(A1679,lookups!A$1:B$25,2,0),
IF(ISNA(B1679),"",
IF(OR(ISBLANK(A1679),ISNA(B1679),B1679=0),
"",
"#define "&amp;
VLOOKUP(A1679,SOURCE!B:S,15,0)&amp;IF(lookups!$N$2-LEN(VLOOKUP(A1679,SOURCE!B:S,15,0))&gt;=0,REPT(" ",lookups!$N$2-LEN(VLOOKUP(A1679,SOURCE!B:S,15,0))),"")&amp;
TEXT(A1679,"???0")&amp;IF(VLOOKUP(A1679,SOURCE!B:S,16,0)="","","   "&amp;VLOOKUP(A1679,SOURCE!B:S,16,0)
))))
)</f>
        <v>#define ITM_XG                      1641</v>
      </c>
    </row>
    <row r="1680" spans="1:4">
      <c r="A1680">
        <f t="shared" si="29"/>
        <v>1642</v>
      </c>
      <c r="B1680" t="str">
        <f>VLOOKUP(A1680,SOURCE!B:S,15,0)</f>
        <v>ITM_XW</v>
      </c>
      <c r="C1680">
        <f>IF(
ISNUMBER(INDEX(SOURCE!B:B,MATCH(A1680,SOURCE!B:B,0)+1)),
  VALUE(INDEX(SOURCE!B:B,MATCH(A1680,SOURCE!B:B,0)+1)),
  "")</f>
        <v>1643</v>
      </c>
      <c r="D1680" s="5" t="str">
        <f>IF(A1680&lt;&gt;INT(A1680),B1680,
IF(A1680&lt;0,VLOOKUP(A1680,lookups!A$1:B$25,2,0),
IF(ISNA(B1680),"",
IF(OR(ISBLANK(A1680),ISNA(B1680),B1680=0),
"",
"#define "&amp;
VLOOKUP(A1680,SOURCE!B:S,15,0)&amp;IF(lookups!$N$2-LEN(VLOOKUP(A1680,SOURCE!B:S,15,0))&gt;=0,REPT(" ",lookups!$N$2-LEN(VLOOKUP(A1680,SOURCE!B:S,15,0))),"")&amp;
TEXT(A1680,"???0")&amp;IF(VLOOKUP(A1680,SOURCE!B:S,16,0)="","","   "&amp;VLOOKUP(A1680,SOURCE!B:S,16,0)
))))
)</f>
        <v>#define ITM_XW                      1642</v>
      </c>
    </row>
    <row r="1681" spans="1:4">
      <c r="A1681">
        <f t="shared" si="29"/>
        <v>1643</v>
      </c>
      <c r="B1681" t="str">
        <f>VLOOKUP(A1681,SOURCE!B:S,15,0)</f>
        <v>ITM_XCIRC</v>
      </c>
      <c r="C1681">
        <f>IF(
ISNUMBER(INDEX(SOURCE!B:B,MATCH(A1681,SOURCE!B:B,0)+1)),
  VALUE(INDEX(SOURCE!B:B,MATCH(A1681,SOURCE!B:B,0)+1)),
  "")</f>
        <v>1644</v>
      </c>
      <c r="D1681" s="5" t="str">
        <f>IF(A1681&lt;&gt;INT(A1681),B1681,
IF(A1681&lt;0,VLOOKUP(A1681,lookups!A$1:B$25,2,0),
IF(ISNA(B1681),"",
IF(OR(ISBLANK(A1681),ISNA(B1681),B1681=0),
"",
"#define "&amp;
VLOOKUP(A1681,SOURCE!B:S,15,0)&amp;IF(lookups!$N$2-LEN(VLOOKUP(A1681,SOURCE!B:S,15,0))&gt;=0,REPT(" ",lookups!$N$2-LEN(VLOOKUP(A1681,SOURCE!B:S,15,0))),"")&amp;
TEXT(A1681,"???0")&amp;IF(VLOOKUP(A1681,SOURCE!B:S,16,0)="","","   "&amp;VLOOKUP(A1681,SOURCE!B:S,16,0)
))))
)</f>
        <v>#define ITM_XCIRC                   1643</v>
      </c>
    </row>
    <row r="1682" spans="1:4">
      <c r="A1682">
        <f t="shared" si="29"/>
        <v>1644</v>
      </c>
      <c r="B1682" t="str">
        <f>VLOOKUP(A1682,SOURCE!B:S,15,0)</f>
        <v>ITM_XtoDATE</v>
      </c>
      <c r="C1682">
        <f>IF(
ISNUMBER(INDEX(SOURCE!B:B,MATCH(A1682,SOURCE!B:B,0)+1)),
  VALUE(INDEX(SOURCE!B:B,MATCH(A1682,SOURCE!B:B,0)+1)),
  "")</f>
        <v>1645</v>
      </c>
      <c r="D1682" s="5" t="str">
        <f>IF(A1682&lt;&gt;INT(A1682),B1682,
IF(A1682&lt;0,VLOOKUP(A1682,lookups!A$1:B$25,2,0),
IF(ISNA(B1682),"",
IF(OR(ISBLANK(A1682),ISNA(B1682),B1682=0),
"",
"#define "&amp;
VLOOKUP(A1682,SOURCE!B:S,15,0)&amp;IF(lookups!$N$2-LEN(VLOOKUP(A1682,SOURCE!B:S,15,0))&gt;=0,REPT(" ",lookups!$N$2-LEN(VLOOKUP(A1682,SOURCE!B:S,15,0))),"")&amp;
TEXT(A1682,"???0")&amp;IF(VLOOKUP(A1682,SOURCE!B:S,16,0)="","","   "&amp;VLOOKUP(A1682,SOURCE!B:S,16,0)
))))
)</f>
        <v>#define ITM_XtoDATE                 1644</v>
      </c>
    </row>
    <row r="1683" spans="1:4">
      <c r="A1683">
        <f t="shared" si="29"/>
        <v>1645</v>
      </c>
      <c r="B1683" t="str">
        <f>VLOOKUP(A1683,SOURCE!B:S,15,0)</f>
        <v>ITM_XtoALPHA</v>
      </c>
      <c r="C1683">
        <f>IF(
ISNUMBER(INDEX(SOURCE!B:B,MATCH(A1683,SOURCE!B:B,0)+1)),
  VALUE(INDEX(SOURCE!B:B,MATCH(A1683,SOURCE!B:B,0)+1)),
  "")</f>
        <v>1646</v>
      </c>
      <c r="D1683" s="5" t="str">
        <f>IF(A1683&lt;&gt;INT(A1683),B1683,
IF(A1683&lt;0,VLOOKUP(A1683,lookups!A$1:B$25,2,0),
IF(ISNA(B1683),"",
IF(OR(ISBLANK(A1683),ISNA(B1683),B1683=0),
"",
"#define "&amp;
VLOOKUP(A1683,SOURCE!B:S,15,0)&amp;IF(lookups!$N$2-LEN(VLOOKUP(A1683,SOURCE!B:S,15,0))&gt;=0,REPT(" ",lookups!$N$2-LEN(VLOOKUP(A1683,SOURCE!B:S,15,0))),"")&amp;
TEXT(A1683,"???0")&amp;IF(VLOOKUP(A1683,SOURCE!B:S,16,0)="","","   "&amp;VLOOKUP(A1683,SOURCE!B:S,16,0)
))))
)</f>
        <v>#define ITM_XtoALPHA                1645</v>
      </c>
    </row>
    <row r="1684" spans="1:4">
      <c r="A1684">
        <f t="shared" si="29"/>
        <v>1646</v>
      </c>
      <c r="B1684" t="str">
        <f>VLOOKUP(A1684,SOURCE!B:S,15,0)</f>
        <v>ITM_M_QR</v>
      </c>
      <c r="C1684">
        <f>IF(
ISNUMBER(INDEX(SOURCE!B:B,MATCH(A1684,SOURCE!B:B,0)+1)),
  VALUE(INDEX(SOURCE!B:B,MATCH(A1684,SOURCE!B:B,0)+1)),
  "")</f>
        <v>1647</v>
      </c>
      <c r="D1684" s="5" t="str">
        <f>IF(A1684&lt;&gt;INT(A1684),B1684,
IF(A1684&lt;0,VLOOKUP(A1684,lookups!A$1:B$25,2,0),
IF(ISNA(B1684),"",
IF(OR(ISBLANK(A1684),ISNA(B1684),B1684=0),
"",
"#define "&amp;
VLOOKUP(A1684,SOURCE!B:S,15,0)&amp;IF(lookups!$N$2-LEN(VLOOKUP(A1684,SOURCE!B:S,15,0))&gt;=0,REPT(" ",lookups!$N$2-LEN(VLOOKUP(A1684,SOURCE!B:S,15,0))),"")&amp;
TEXT(A1684,"???0")&amp;IF(VLOOKUP(A1684,SOURCE!B:S,16,0)="","","   "&amp;VLOOKUP(A1684,SOURCE!B:S,16,0)
))))
)</f>
        <v>#define ITM_M_QR                    1646</v>
      </c>
    </row>
    <row r="1685" spans="1:4">
      <c r="A1685">
        <f t="shared" si="29"/>
        <v>1647</v>
      </c>
      <c r="B1685" t="str">
        <f>VLOOKUP(A1685,SOURCE!B:S,15,0)</f>
        <v>ITM_YEAR</v>
      </c>
      <c r="C1685">
        <f>IF(
ISNUMBER(INDEX(SOURCE!B:B,MATCH(A1685,SOURCE!B:B,0)+1)),
  VALUE(INDEX(SOURCE!B:B,MATCH(A1685,SOURCE!B:B,0)+1)),
  "")</f>
        <v>1648</v>
      </c>
      <c r="D1685" s="5" t="str">
        <f>IF(A1685&lt;&gt;INT(A1685),B1685,
IF(A1685&lt;0,VLOOKUP(A1685,lookups!A$1:B$25,2,0),
IF(ISNA(B1685),"",
IF(OR(ISBLANK(A1685),ISNA(B1685),B1685=0),
"",
"#define "&amp;
VLOOKUP(A1685,SOURCE!B:S,15,0)&amp;IF(lookups!$N$2-LEN(VLOOKUP(A1685,SOURCE!B:S,15,0))&gt;=0,REPT(" ",lookups!$N$2-LEN(VLOOKUP(A1685,SOURCE!B:S,15,0))),"")&amp;
TEXT(A1685,"???0")&amp;IF(VLOOKUP(A1685,SOURCE!B:S,16,0)="","","   "&amp;VLOOKUP(A1685,SOURCE!B:S,16,0)
))))
)</f>
        <v>#define ITM_YEAR                    1647</v>
      </c>
    </row>
    <row r="1686" spans="1:4">
      <c r="A1686">
        <f t="shared" si="29"/>
        <v>1648</v>
      </c>
      <c r="B1686" t="str">
        <f>VLOOKUP(A1686,SOURCE!B:S,15,0)</f>
        <v>ITM_YCIRC</v>
      </c>
      <c r="C1686">
        <f>IF(
ISNUMBER(INDEX(SOURCE!B:B,MATCH(A1686,SOURCE!B:B,0)+1)),
  VALUE(INDEX(SOURCE!B:B,MATCH(A1686,SOURCE!B:B,0)+1)),
  "")</f>
        <v>1649</v>
      </c>
      <c r="D1686" s="5" t="str">
        <f>IF(A1686&lt;&gt;INT(A1686),B1686,
IF(A1686&lt;0,VLOOKUP(A1686,lookups!A$1:B$25,2,0),
IF(ISNA(B1686),"",
IF(OR(ISBLANK(A1686),ISNA(B1686),B1686=0),
"",
"#define "&amp;
VLOOKUP(A1686,SOURCE!B:S,15,0)&amp;IF(lookups!$N$2-LEN(VLOOKUP(A1686,SOURCE!B:S,15,0))&gt;=0,REPT(" ",lookups!$N$2-LEN(VLOOKUP(A1686,SOURCE!B:S,15,0))),"")&amp;
TEXT(A1686,"???0")&amp;IF(VLOOKUP(A1686,SOURCE!B:S,16,0)="","","   "&amp;VLOOKUP(A1686,SOURCE!B:S,16,0)
))))
)</f>
        <v>#define ITM_YCIRC                   1648</v>
      </c>
    </row>
    <row r="1687" spans="1:4">
      <c r="A1687">
        <f t="shared" si="29"/>
        <v>1649</v>
      </c>
      <c r="B1687" t="str">
        <f>VLOOKUP(A1687,SOURCE!B:S,15,0)</f>
        <v>ITM_YMD</v>
      </c>
      <c r="C1687">
        <f>IF(
ISNUMBER(INDEX(SOURCE!B:B,MATCH(A1687,SOURCE!B:B,0)+1)),
  VALUE(INDEX(SOURCE!B:B,MATCH(A1687,SOURCE!B:B,0)+1)),
  "")</f>
        <v>1650</v>
      </c>
      <c r="D1687" s="5" t="str">
        <f>IF(A1687&lt;&gt;INT(A1687),B1687,
IF(A1687&lt;0,VLOOKUP(A1687,lookups!A$1:B$25,2,0),
IF(ISNA(B1687),"",
IF(OR(ISBLANK(A1687),ISNA(B1687),B1687=0),
"",
"#define "&amp;
VLOOKUP(A1687,SOURCE!B:S,15,0)&amp;IF(lookups!$N$2-LEN(VLOOKUP(A1687,SOURCE!B:S,15,0))&gt;=0,REPT(" ",lookups!$N$2-LEN(VLOOKUP(A1687,SOURCE!B:S,15,0))),"")&amp;
TEXT(A1687,"???0")&amp;IF(VLOOKUP(A1687,SOURCE!B:S,16,0)="","","   "&amp;VLOOKUP(A1687,SOURCE!B:S,16,0)
))))
)</f>
        <v>#define ITM_YMD                     1649</v>
      </c>
    </row>
    <row r="1688" spans="1:4">
      <c r="A1688">
        <f t="shared" si="29"/>
        <v>1650</v>
      </c>
      <c r="B1688" t="str">
        <f>VLOOKUP(A1688,SOURCE!B:S,15,0)</f>
        <v>ITM_Yex</v>
      </c>
      <c r="C1688">
        <f>IF(
ISNUMBER(INDEX(SOURCE!B:B,MATCH(A1688,SOURCE!B:B,0)+1)),
  VALUE(INDEX(SOURCE!B:B,MATCH(A1688,SOURCE!B:B,0)+1)),
  "")</f>
        <v>1651</v>
      </c>
      <c r="D1688" s="5" t="str">
        <f>IF(A1688&lt;&gt;INT(A1688),B1688,
IF(A1688&lt;0,VLOOKUP(A1688,lookups!A$1:B$25,2,0),
IF(ISNA(B1688),"",
IF(OR(ISBLANK(A1688),ISNA(B1688),B1688=0),
"",
"#define "&amp;
VLOOKUP(A1688,SOURCE!B:S,15,0)&amp;IF(lookups!$N$2-LEN(VLOOKUP(A1688,SOURCE!B:S,15,0))&gt;=0,REPT(" ",lookups!$N$2-LEN(VLOOKUP(A1688,SOURCE!B:S,15,0))),"")&amp;
TEXT(A1688,"???0")&amp;IF(VLOOKUP(A1688,SOURCE!B:S,16,0)="","","   "&amp;VLOOKUP(A1688,SOURCE!B:S,16,0)
))))
)</f>
        <v>#define ITM_Yex                     1650</v>
      </c>
    </row>
    <row r="1689" spans="1:4">
      <c r="A1689">
        <f t="shared" si="29"/>
        <v>1651</v>
      </c>
      <c r="B1689" t="str">
        <f>VLOOKUP(A1689,SOURCE!B:S,15,0)</f>
        <v>ITM_Zex</v>
      </c>
      <c r="C1689">
        <f>IF(
ISNUMBER(INDEX(SOURCE!B:B,MATCH(A1689,SOURCE!B:B,0)+1)),
  VALUE(INDEX(SOURCE!B:B,MATCH(A1689,SOURCE!B:B,0)+1)),
  "")</f>
        <v>1652</v>
      </c>
      <c r="D1689" s="5" t="str">
        <f>IF(A1689&lt;&gt;INT(A1689),B1689,
IF(A1689&lt;0,VLOOKUP(A1689,lookups!A$1:B$25,2,0),
IF(ISNA(B1689),"",
IF(OR(ISBLANK(A1689),ISNA(B1689),B1689=0),
"",
"#define "&amp;
VLOOKUP(A1689,SOURCE!B:S,15,0)&amp;IF(lookups!$N$2-LEN(VLOOKUP(A1689,SOURCE!B:S,15,0))&gt;=0,REPT(" ",lookups!$N$2-LEN(VLOOKUP(A1689,SOURCE!B:S,15,0))),"")&amp;
TEXT(A1689,"???0")&amp;IF(VLOOKUP(A1689,SOURCE!B:S,16,0)="","","   "&amp;VLOOKUP(A1689,SOURCE!B:S,16,0)
))))
)</f>
        <v>#define ITM_Zex                     1651</v>
      </c>
    </row>
    <row r="1690" spans="1:4">
      <c r="A1690">
        <f t="shared" si="29"/>
        <v>1652</v>
      </c>
      <c r="B1690" t="str">
        <f>VLOOKUP(A1690,SOURCE!B:S,15,0)</f>
        <v>ITM_ALPHALENG</v>
      </c>
      <c r="C1690">
        <f>IF(
ISNUMBER(INDEX(SOURCE!B:B,MATCH(A1690,SOURCE!B:B,0)+1)),
  VALUE(INDEX(SOURCE!B:B,MATCH(A1690,SOURCE!B:B,0)+1)),
  "")</f>
        <v>1653</v>
      </c>
      <c r="D1690" s="5" t="str">
        <f>IF(A1690&lt;&gt;INT(A1690),B1690,
IF(A1690&lt;0,VLOOKUP(A1690,lookups!A$1:B$25,2,0),
IF(ISNA(B1690),"",
IF(OR(ISBLANK(A1690),ISNA(B1690),B1690=0),
"",
"#define "&amp;
VLOOKUP(A1690,SOURCE!B:S,15,0)&amp;IF(lookups!$N$2-LEN(VLOOKUP(A1690,SOURCE!B:S,15,0))&gt;=0,REPT(" ",lookups!$N$2-LEN(VLOOKUP(A1690,SOURCE!B:S,15,0))),"")&amp;
TEXT(A1690,"???0")&amp;IF(VLOOKUP(A1690,SOURCE!B:S,16,0)="","","   "&amp;VLOOKUP(A1690,SOURCE!B:S,16,0)
))))
)</f>
        <v>#define ITM_ALPHALENG               1652</v>
      </c>
    </row>
    <row r="1691" spans="1:4">
      <c r="A1691">
        <f t="shared" si="29"/>
        <v>1653</v>
      </c>
      <c r="B1691" t="str">
        <f>VLOOKUP(A1691,SOURCE!B:S,15,0)</f>
        <v>ITM_XMAX</v>
      </c>
      <c r="C1691">
        <f>IF(
ISNUMBER(INDEX(SOURCE!B:B,MATCH(A1691,SOURCE!B:B,0)+1)),
  VALUE(INDEX(SOURCE!B:B,MATCH(A1691,SOURCE!B:B,0)+1)),
  "")</f>
        <v>1654</v>
      </c>
      <c r="D1691" s="5" t="str">
        <f>IF(A1691&lt;&gt;INT(A1691),B1691,
IF(A1691&lt;0,VLOOKUP(A1691,lookups!A$1:B$25,2,0),
IF(ISNA(B1691),"",
IF(OR(ISBLANK(A1691),ISNA(B1691),B1691=0),
"",
"#define "&amp;
VLOOKUP(A1691,SOURCE!B:S,15,0)&amp;IF(lookups!$N$2-LEN(VLOOKUP(A1691,SOURCE!B:S,15,0))&gt;=0,REPT(" ",lookups!$N$2-LEN(VLOOKUP(A1691,SOURCE!B:S,15,0))),"")&amp;
TEXT(A1691,"???0")&amp;IF(VLOOKUP(A1691,SOURCE!B:S,16,0)="","","   "&amp;VLOOKUP(A1691,SOURCE!B:S,16,0)
))))
)</f>
        <v>#define ITM_XMAX                    1653</v>
      </c>
    </row>
    <row r="1692" spans="1:4">
      <c r="A1692">
        <f t="shared" si="29"/>
        <v>1654</v>
      </c>
      <c r="B1692" t="str">
        <f>VLOOKUP(A1692,SOURCE!B:S,15,0)</f>
        <v>ITM_XMIN</v>
      </c>
      <c r="C1692">
        <f>IF(
ISNUMBER(INDEX(SOURCE!B:B,MATCH(A1692,SOURCE!B:B,0)+1)),
  VALUE(INDEX(SOURCE!B:B,MATCH(A1692,SOURCE!B:B,0)+1)),
  "")</f>
        <v>1655</v>
      </c>
      <c r="D1692" s="5" t="str">
        <f>IF(A1692&lt;&gt;INT(A1692),B1692,
IF(A1692&lt;0,VLOOKUP(A1692,lookups!A$1:B$25,2,0),
IF(ISNA(B1692),"",
IF(OR(ISBLANK(A1692),ISNA(B1692),B1692=0),
"",
"#define "&amp;
VLOOKUP(A1692,SOURCE!B:S,15,0)&amp;IF(lookups!$N$2-LEN(VLOOKUP(A1692,SOURCE!B:S,15,0))&gt;=0,REPT(" ",lookups!$N$2-LEN(VLOOKUP(A1692,SOURCE!B:S,15,0))),"")&amp;
TEXT(A1692,"???0")&amp;IF(VLOOKUP(A1692,SOURCE!B:S,16,0)="","","   "&amp;VLOOKUP(A1692,SOURCE!B:S,16,0)
))))
)</f>
        <v>#define ITM_XMIN                    1654</v>
      </c>
    </row>
    <row r="1693" spans="1:4">
      <c r="A1693">
        <f t="shared" si="29"/>
        <v>1655</v>
      </c>
      <c r="B1693" t="str">
        <f>VLOOKUP(A1693,SOURCE!B:S,15,0)</f>
        <v>ITM_ALPHAPOS</v>
      </c>
      <c r="C1693">
        <f>IF(
ISNUMBER(INDEX(SOURCE!B:B,MATCH(A1693,SOURCE!B:B,0)+1)),
  VALUE(INDEX(SOURCE!B:B,MATCH(A1693,SOURCE!B:B,0)+1)),
  "")</f>
        <v>1656</v>
      </c>
      <c r="D1693" s="5" t="str">
        <f>IF(A1693&lt;&gt;INT(A1693),B1693,
IF(A1693&lt;0,VLOOKUP(A1693,lookups!A$1:B$25,2,0),
IF(ISNA(B1693),"",
IF(OR(ISBLANK(A1693),ISNA(B1693),B1693=0),
"",
"#define "&amp;
VLOOKUP(A1693,SOURCE!B:S,15,0)&amp;IF(lookups!$N$2-LEN(VLOOKUP(A1693,SOURCE!B:S,15,0))&gt;=0,REPT(" ",lookups!$N$2-LEN(VLOOKUP(A1693,SOURCE!B:S,15,0))),"")&amp;
TEXT(A1693,"???0")&amp;IF(VLOOKUP(A1693,SOURCE!B:S,16,0)="","","   "&amp;VLOOKUP(A1693,SOURCE!B:S,16,0)
))))
)</f>
        <v>#define ITM_ALPHAPOS                1655</v>
      </c>
    </row>
    <row r="1694" spans="1:4">
      <c r="A1694">
        <f t="shared" si="29"/>
        <v>1656</v>
      </c>
      <c r="B1694" t="str">
        <f>VLOOKUP(A1694,SOURCE!B:S,15,0)</f>
        <v>ITM_ALPHARL</v>
      </c>
      <c r="C1694">
        <f>IF(
ISNUMBER(INDEX(SOURCE!B:B,MATCH(A1694,SOURCE!B:B,0)+1)),
  VALUE(INDEX(SOURCE!B:B,MATCH(A1694,SOURCE!B:B,0)+1)),
  "")</f>
        <v>1657</v>
      </c>
      <c r="D1694" s="5" t="str">
        <f>IF(A1694&lt;&gt;INT(A1694),B1694,
IF(A1694&lt;0,VLOOKUP(A1694,lookups!A$1:B$25,2,0),
IF(ISNA(B1694),"",
IF(OR(ISBLANK(A1694),ISNA(B1694),B1694=0),
"",
"#define "&amp;
VLOOKUP(A1694,SOURCE!B:S,15,0)&amp;IF(lookups!$N$2-LEN(VLOOKUP(A1694,SOURCE!B:S,15,0))&gt;=0,REPT(" ",lookups!$N$2-LEN(VLOOKUP(A1694,SOURCE!B:S,15,0))),"")&amp;
TEXT(A1694,"???0")&amp;IF(VLOOKUP(A1694,SOURCE!B:S,16,0)="","","   "&amp;VLOOKUP(A1694,SOURCE!B:S,16,0)
))))
)</f>
        <v>#define ITM_ALPHARL                 1656</v>
      </c>
    </row>
    <row r="1695" spans="1:4">
      <c r="A1695">
        <f t="shared" si="29"/>
        <v>1657</v>
      </c>
      <c r="B1695" t="str">
        <f>VLOOKUP(A1695,SOURCE!B:S,15,0)</f>
        <v>ITM_ALPHARR</v>
      </c>
      <c r="C1695">
        <f>IF(
ISNUMBER(INDEX(SOURCE!B:B,MATCH(A1695,SOURCE!B:B,0)+1)),
  VALUE(INDEX(SOURCE!B:B,MATCH(A1695,SOURCE!B:B,0)+1)),
  "")</f>
        <v>1658</v>
      </c>
      <c r="D1695" s="5" t="str">
        <f>IF(A1695&lt;&gt;INT(A1695),B1695,
IF(A1695&lt;0,VLOOKUP(A1695,lookups!A$1:B$25,2,0),
IF(ISNA(B1695),"",
IF(OR(ISBLANK(A1695),ISNA(B1695),B1695=0),
"",
"#define "&amp;
VLOOKUP(A1695,SOURCE!B:S,15,0)&amp;IF(lookups!$N$2-LEN(VLOOKUP(A1695,SOURCE!B:S,15,0))&gt;=0,REPT(" ",lookups!$N$2-LEN(VLOOKUP(A1695,SOURCE!B:S,15,0))),"")&amp;
TEXT(A1695,"???0")&amp;IF(VLOOKUP(A1695,SOURCE!B:S,16,0)="","","   "&amp;VLOOKUP(A1695,SOURCE!B:S,16,0)
))))
)</f>
        <v>#define ITM_ALPHARR                 1657</v>
      </c>
    </row>
    <row r="1696" spans="1:4">
      <c r="A1696">
        <f t="shared" si="29"/>
        <v>1658</v>
      </c>
      <c r="B1696" t="str">
        <f>VLOOKUP(A1696,SOURCE!B:S,15,0)</f>
        <v>ITM_ALPHASL</v>
      </c>
      <c r="C1696">
        <f>IF(
ISNUMBER(INDEX(SOURCE!B:B,MATCH(A1696,SOURCE!B:B,0)+1)),
  VALUE(INDEX(SOURCE!B:B,MATCH(A1696,SOURCE!B:B,0)+1)),
  "")</f>
        <v>1659</v>
      </c>
      <c r="D1696" s="5" t="str">
        <f>IF(A1696&lt;&gt;INT(A1696),B1696,
IF(A1696&lt;0,VLOOKUP(A1696,lookups!A$1:B$25,2,0),
IF(ISNA(B1696),"",
IF(OR(ISBLANK(A1696),ISNA(B1696),B1696=0),
"",
"#define "&amp;
VLOOKUP(A1696,SOURCE!B:S,15,0)&amp;IF(lookups!$N$2-LEN(VLOOKUP(A1696,SOURCE!B:S,15,0))&gt;=0,REPT(" ",lookups!$N$2-LEN(VLOOKUP(A1696,SOURCE!B:S,15,0))),"")&amp;
TEXT(A1696,"???0")&amp;IF(VLOOKUP(A1696,SOURCE!B:S,16,0)="","","   "&amp;VLOOKUP(A1696,SOURCE!B:S,16,0)
))))
)</f>
        <v>#define ITM_ALPHASL                 1658</v>
      </c>
    </row>
    <row r="1697" spans="1:4">
      <c r="A1697">
        <f t="shared" si="29"/>
        <v>1659</v>
      </c>
      <c r="B1697" t="str">
        <f>VLOOKUP(A1697,SOURCE!B:S,15,0)</f>
        <v>ITM_ALPHASR</v>
      </c>
      <c r="C1697">
        <f>IF(
ISNUMBER(INDEX(SOURCE!B:B,MATCH(A1697,SOURCE!B:B,0)+1)),
  VALUE(INDEX(SOURCE!B:B,MATCH(A1697,SOURCE!B:B,0)+1)),
  "")</f>
        <v>1660</v>
      </c>
      <c r="D1697" s="5" t="str">
        <f>IF(A1697&lt;&gt;INT(A1697),B1697,
IF(A1697&lt;0,VLOOKUP(A1697,lookups!A$1:B$25,2,0),
IF(ISNA(B1697),"",
IF(OR(ISBLANK(A1697),ISNA(B1697),B1697=0),
"",
"#define "&amp;
VLOOKUP(A1697,SOURCE!B:S,15,0)&amp;IF(lookups!$N$2-LEN(VLOOKUP(A1697,SOURCE!B:S,15,0))&gt;=0,REPT(" ",lookups!$N$2-LEN(VLOOKUP(A1697,SOURCE!B:S,15,0))),"")&amp;
TEXT(A1697,"???0")&amp;IF(VLOOKUP(A1697,SOURCE!B:S,16,0)="","","   "&amp;VLOOKUP(A1697,SOURCE!B:S,16,0)
))))
)</f>
        <v>#define ITM_ALPHASR                 1659</v>
      </c>
    </row>
    <row r="1698" spans="1:4">
      <c r="A1698">
        <f t="shared" si="29"/>
        <v>1660</v>
      </c>
      <c r="B1698" t="str">
        <f>VLOOKUP(A1698,SOURCE!B:S,15,0)</f>
        <v>ITM_ALPHAtoX</v>
      </c>
      <c r="C1698">
        <f>IF(
ISNUMBER(INDEX(SOURCE!B:B,MATCH(A1698,SOURCE!B:B,0)+1)),
  VALUE(INDEX(SOURCE!B:B,MATCH(A1698,SOURCE!B:B,0)+1)),
  "")</f>
        <v>1661</v>
      </c>
      <c r="D1698" s="5" t="str">
        <f>IF(A1698&lt;&gt;INT(A1698),B1698,
IF(A1698&lt;0,VLOOKUP(A1698,lookups!A$1:B$25,2,0),
IF(ISNA(B1698),"",
IF(OR(ISBLANK(A1698),ISNA(B1698),B1698=0),
"",
"#define "&amp;
VLOOKUP(A1698,SOURCE!B:S,15,0)&amp;IF(lookups!$N$2-LEN(VLOOKUP(A1698,SOURCE!B:S,15,0))&gt;=0,REPT(" ",lookups!$N$2-LEN(VLOOKUP(A1698,SOURCE!B:S,15,0))),"")&amp;
TEXT(A1698,"???0")&amp;IF(VLOOKUP(A1698,SOURCE!B:S,16,0)="","","   "&amp;VLOOKUP(A1698,SOURCE!B:S,16,0)
))))
)</f>
        <v>#define ITM_ALPHAtoX                1660</v>
      </c>
    </row>
    <row r="1699" spans="1:4">
      <c r="A1699">
        <f t="shared" si="29"/>
        <v>1661</v>
      </c>
      <c r="B1699" t="str">
        <f>VLOOKUP(A1699,SOURCE!B:S,15,0)</f>
        <v>ITM_BETAXY</v>
      </c>
      <c r="C1699">
        <f>IF(
ISNUMBER(INDEX(SOURCE!B:B,MATCH(A1699,SOURCE!B:B,0)+1)),
  VALUE(INDEX(SOURCE!B:B,MATCH(A1699,SOURCE!B:B,0)+1)),
  "")</f>
        <v>1662</v>
      </c>
      <c r="D1699" s="5" t="str">
        <f>IF(A1699&lt;&gt;INT(A1699),B1699,
IF(A1699&lt;0,VLOOKUP(A1699,lookups!A$1:B$25,2,0),
IF(ISNA(B1699),"",
IF(OR(ISBLANK(A1699),ISNA(B1699),B1699=0),
"",
"#define "&amp;
VLOOKUP(A1699,SOURCE!B:S,15,0)&amp;IF(lookups!$N$2-LEN(VLOOKUP(A1699,SOURCE!B:S,15,0))&gt;=0,REPT(" ",lookups!$N$2-LEN(VLOOKUP(A1699,SOURCE!B:S,15,0))),"")&amp;
TEXT(A1699,"???0")&amp;IF(VLOOKUP(A1699,SOURCE!B:S,16,0)="","","   "&amp;VLOOKUP(A1699,SOURCE!B:S,16,0)
))))
)</f>
        <v>#define ITM_BETAXY                  1661</v>
      </c>
    </row>
    <row r="1700" spans="1:4">
      <c r="A1700">
        <f t="shared" si="29"/>
        <v>1662</v>
      </c>
      <c r="B1700" t="str">
        <f>VLOOKUP(A1700,SOURCE!B:S,15,0)</f>
        <v>ITM_gammaXY</v>
      </c>
      <c r="C1700">
        <f>IF(
ISNUMBER(INDEX(SOURCE!B:B,MATCH(A1700,SOURCE!B:B,0)+1)),
  VALUE(INDEX(SOURCE!B:B,MATCH(A1700,SOURCE!B:B,0)+1)),
  "")</f>
        <v>1663</v>
      </c>
      <c r="D1700" s="5" t="str">
        <f>IF(A1700&lt;&gt;INT(A1700),B1700,
IF(A1700&lt;0,VLOOKUP(A1700,lookups!A$1:B$25,2,0),
IF(ISNA(B1700),"",
IF(OR(ISBLANK(A1700),ISNA(B1700),B1700=0),
"",
"#define "&amp;
VLOOKUP(A1700,SOURCE!B:S,15,0)&amp;IF(lookups!$N$2-LEN(VLOOKUP(A1700,SOURCE!B:S,15,0))&gt;=0,REPT(" ",lookups!$N$2-LEN(VLOOKUP(A1700,SOURCE!B:S,15,0))),"")&amp;
TEXT(A1700,"???0")&amp;IF(VLOOKUP(A1700,SOURCE!B:S,16,0)="","","   "&amp;VLOOKUP(A1700,SOURCE!B:S,16,0)
))))
)</f>
        <v>#define ITM_gammaXY                 1662</v>
      </c>
    </row>
    <row r="1701" spans="1:4">
      <c r="A1701">
        <f t="shared" si="29"/>
        <v>1663</v>
      </c>
      <c r="B1701" t="str">
        <f>VLOOKUP(A1701,SOURCE!B:S,15,0)</f>
        <v>ITM_GAMMAXY</v>
      </c>
      <c r="C1701">
        <f>IF(
ISNUMBER(INDEX(SOURCE!B:B,MATCH(A1701,SOURCE!B:B,0)+1)),
  VALUE(INDEX(SOURCE!B:B,MATCH(A1701,SOURCE!B:B,0)+1)),
  "")</f>
        <v>1664</v>
      </c>
      <c r="D1701" s="5" t="str">
        <f>IF(A1701&lt;&gt;INT(A1701),B1701,
IF(A1701&lt;0,VLOOKUP(A1701,lookups!A$1:B$25,2,0),
IF(ISNA(B1701),"",
IF(OR(ISBLANK(A1701),ISNA(B1701),B1701=0),
"",
"#define "&amp;
VLOOKUP(A1701,SOURCE!B:S,15,0)&amp;IF(lookups!$N$2-LEN(VLOOKUP(A1701,SOURCE!B:S,15,0))&gt;=0,REPT(" ",lookups!$N$2-LEN(VLOOKUP(A1701,SOURCE!B:S,15,0))),"")&amp;
TEXT(A1701,"???0")&amp;IF(VLOOKUP(A1701,SOURCE!B:S,16,0)="","","   "&amp;VLOOKUP(A1701,SOURCE!B:S,16,0)
))))
)</f>
        <v>#define ITM_GAMMAXY                 1663</v>
      </c>
    </row>
    <row r="1702" spans="1:4">
      <c r="A1702">
        <f t="shared" si="29"/>
        <v>1664</v>
      </c>
      <c r="B1702" t="str">
        <f>VLOOKUP(A1702,SOURCE!B:S,15,0)</f>
        <v>ITM_GAMMAX</v>
      </c>
      <c r="C1702">
        <f>IF(
ISNUMBER(INDEX(SOURCE!B:B,MATCH(A1702,SOURCE!B:B,0)+1)),
  VALUE(INDEX(SOURCE!B:B,MATCH(A1702,SOURCE!B:B,0)+1)),
  "")</f>
        <v>1665</v>
      </c>
      <c r="D1702" s="5" t="str">
        <f>IF(A1702&lt;&gt;INT(A1702),B1702,
IF(A1702&lt;0,VLOOKUP(A1702,lookups!A$1:B$25,2,0),
IF(ISNA(B1702),"",
IF(OR(ISBLANK(A1702),ISNA(B1702),B1702=0),
"",
"#define "&amp;
VLOOKUP(A1702,SOURCE!B:S,15,0)&amp;IF(lookups!$N$2-LEN(VLOOKUP(A1702,SOURCE!B:S,15,0))&gt;=0,REPT(" ",lookups!$N$2-LEN(VLOOKUP(A1702,SOURCE!B:S,15,0))),"")&amp;
TEXT(A1702,"???0")&amp;IF(VLOOKUP(A1702,SOURCE!B:S,16,0)="","","   "&amp;VLOOKUP(A1702,SOURCE!B:S,16,0)
))))
)</f>
        <v>#define ITM_GAMMAX                  1664</v>
      </c>
    </row>
    <row r="1703" spans="1:4">
      <c r="A1703">
        <f t="shared" si="29"/>
        <v>1665</v>
      </c>
      <c r="B1703" t="str">
        <f>VLOOKUP(A1703,SOURCE!B:S,15,0)</f>
        <v>ITM_YYX</v>
      </c>
      <c r="C1703">
        <f>IF(
ISNUMBER(INDEX(SOURCE!B:B,MATCH(A1703,SOURCE!B:B,0)+1)),
  VALUE(INDEX(SOURCE!B:B,MATCH(A1703,SOURCE!B:B,0)+1)),
  "")</f>
        <v>1666</v>
      </c>
      <c r="D1703" s="5" t="str">
        <f>IF(A1703&lt;&gt;INT(A1703),B1703,
IF(A1703&lt;0,VLOOKUP(A1703,lookups!A$1:B$25,2,0),
IF(ISNA(B1703),"",
IF(OR(ISBLANK(A1703),ISNA(B1703),B1703=0),
"",
"#define "&amp;
VLOOKUP(A1703,SOURCE!B:S,15,0)&amp;IF(lookups!$N$2-LEN(VLOOKUP(A1703,SOURCE!B:S,15,0))&gt;=0,REPT(" ",lookups!$N$2-LEN(VLOOKUP(A1703,SOURCE!B:S,15,0))),"")&amp;
TEXT(A1703,"???0")&amp;IF(VLOOKUP(A1703,SOURCE!B:S,16,0)="","","   "&amp;VLOOKUP(A1703,SOURCE!B:S,16,0)
))))
)</f>
        <v>#define ITM_YYX                     1665</v>
      </c>
    </row>
    <row r="1704" spans="1:4">
      <c r="A1704">
        <f t="shared" si="29"/>
        <v>1666</v>
      </c>
      <c r="B1704" t="str">
        <f>VLOOKUP(A1704,SOURCE!B:S,15,0)</f>
        <v>ITM_DELTAPC</v>
      </c>
      <c r="C1704">
        <f>IF(
ISNUMBER(INDEX(SOURCE!B:B,MATCH(A1704,SOURCE!B:B,0)+1)),
  VALUE(INDEX(SOURCE!B:B,MATCH(A1704,SOURCE!B:B,0)+1)),
  "")</f>
        <v>1667</v>
      </c>
      <c r="D1704" s="5" t="str">
        <f>IF(A1704&lt;&gt;INT(A1704),B1704,
IF(A1704&lt;0,VLOOKUP(A1704,lookups!A$1:B$25,2,0),
IF(ISNA(B1704),"",
IF(OR(ISBLANK(A1704),ISNA(B1704),B1704=0),
"",
"#define "&amp;
VLOOKUP(A1704,SOURCE!B:S,15,0)&amp;IF(lookups!$N$2-LEN(VLOOKUP(A1704,SOURCE!B:S,15,0))&gt;=0,REPT(" ",lookups!$N$2-LEN(VLOOKUP(A1704,SOURCE!B:S,15,0))),"")&amp;
TEXT(A1704,"???0")&amp;IF(VLOOKUP(A1704,SOURCE!B:S,16,0)="","","   "&amp;VLOOKUP(A1704,SOURCE!B:S,16,0)
))))
)</f>
        <v>#define ITM_DELTAPC                 1666</v>
      </c>
    </row>
    <row r="1705" spans="1:4">
      <c r="A1705">
        <f t="shared" si="29"/>
        <v>1667</v>
      </c>
      <c r="B1705" t="str">
        <f>VLOOKUP(A1705,SOURCE!B:S,15,0)</f>
        <v>ITM_SCATTFACT</v>
      </c>
      <c r="C1705">
        <f>IF(
ISNUMBER(INDEX(SOURCE!B:B,MATCH(A1705,SOURCE!B:B,0)+1)),
  VALUE(INDEX(SOURCE!B:B,MATCH(A1705,SOURCE!B:B,0)+1)),
  "")</f>
        <v>1668</v>
      </c>
      <c r="D1705" s="5" t="str">
        <f>IF(A1705&lt;&gt;INT(A1705),B1705,
IF(A1705&lt;0,VLOOKUP(A1705,lookups!A$1:B$25,2,0),
IF(ISNA(B1705),"",
IF(OR(ISBLANK(A1705),ISNA(B1705),B1705=0),
"",
"#define "&amp;
VLOOKUP(A1705,SOURCE!B:S,15,0)&amp;IF(lookups!$N$2-LEN(VLOOKUP(A1705,SOURCE!B:S,15,0))&gt;=0,REPT(" ",lookups!$N$2-LEN(VLOOKUP(A1705,SOURCE!B:S,15,0))),"")&amp;
TEXT(A1705,"???0")&amp;IF(VLOOKUP(A1705,SOURCE!B:S,16,0)="","","   "&amp;VLOOKUP(A1705,SOURCE!B:S,16,0)
))))
)</f>
        <v>#define ITM_SCATTFACT               1667</v>
      </c>
    </row>
    <row r="1706" spans="1:4">
      <c r="A1706">
        <f t="shared" si="29"/>
        <v>1668</v>
      </c>
      <c r="B1706" t="str">
        <f>VLOOKUP(A1706,SOURCE!B:S,15,0)</f>
        <v>ITM_SCATTFACTm</v>
      </c>
      <c r="C1706">
        <f>IF(
ISNUMBER(INDEX(SOURCE!B:B,MATCH(A1706,SOURCE!B:B,0)+1)),
  VALUE(INDEX(SOURCE!B:B,MATCH(A1706,SOURCE!B:B,0)+1)),
  "")</f>
        <v>1669</v>
      </c>
      <c r="D1706" s="5" t="str">
        <f>IF(A1706&lt;&gt;INT(A1706),B1706,
IF(A1706&lt;0,VLOOKUP(A1706,lookups!A$1:B$25,2,0),
IF(ISNA(B1706),"",
IF(OR(ISBLANK(A1706),ISNA(B1706),B1706=0),
"",
"#define "&amp;
VLOOKUP(A1706,SOURCE!B:S,15,0)&amp;IF(lookups!$N$2-LEN(VLOOKUP(A1706,SOURCE!B:S,15,0))&gt;=0,REPT(" ",lookups!$N$2-LEN(VLOOKUP(A1706,SOURCE!B:S,15,0))),"")&amp;
TEXT(A1706,"???0")&amp;IF(VLOOKUP(A1706,SOURCE!B:S,16,0)="","","   "&amp;VLOOKUP(A1706,SOURCE!B:S,16,0)
))))
)</f>
        <v>#define ITM_SCATTFACTm              1668</v>
      </c>
    </row>
    <row r="1707" spans="1:4">
      <c r="A1707">
        <f t="shared" si="29"/>
        <v>1669</v>
      </c>
      <c r="B1707" t="str">
        <f>VLOOKUP(A1707,SOURCE!B:S,15,0)</f>
        <v>ITM_SCATTFACTp</v>
      </c>
      <c r="C1707">
        <f>IF(
ISNUMBER(INDEX(SOURCE!B:B,MATCH(A1707,SOURCE!B:B,0)+1)),
  VALUE(INDEX(SOURCE!B:B,MATCH(A1707,SOURCE!B:B,0)+1)),
  "")</f>
        <v>1670</v>
      </c>
      <c r="D1707" s="5" t="str">
        <f>IF(A1707&lt;&gt;INT(A1707),B1707,
IF(A1707&lt;0,VLOOKUP(A1707,lookups!A$1:B$25,2,0),
IF(ISNA(B1707),"",
IF(OR(ISBLANK(A1707),ISNA(B1707),B1707=0),
"",
"#define "&amp;
VLOOKUP(A1707,SOURCE!B:S,15,0)&amp;IF(lookups!$N$2-LEN(VLOOKUP(A1707,SOURCE!B:S,15,0))&gt;=0,REPT(" ",lookups!$N$2-LEN(VLOOKUP(A1707,SOURCE!B:S,15,0))),"")&amp;
TEXT(A1707,"???0")&amp;IF(VLOOKUP(A1707,SOURCE!B:S,16,0)="","","   "&amp;VLOOKUP(A1707,SOURCE!B:S,16,0)
))))
)</f>
        <v>#define ITM_SCATTFACTp              1669</v>
      </c>
    </row>
    <row r="1708" spans="1:4">
      <c r="A1708">
        <f t="shared" si="29"/>
        <v>1670</v>
      </c>
      <c r="B1708" t="str">
        <f>VLOOKUP(A1708,SOURCE!B:S,15,0)</f>
        <v>ITM_zetaX</v>
      </c>
      <c r="C1708">
        <f>IF(
ISNUMBER(INDEX(SOURCE!B:B,MATCH(A1708,SOURCE!B:B,0)+1)),
  VALUE(INDEX(SOURCE!B:B,MATCH(A1708,SOURCE!B:B,0)+1)),
  "")</f>
        <v>1671</v>
      </c>
      <c r="D1708" s="5" t="str">
        <f>IF(A1708&lt;&gt;INT(A1708),B1708,
IF(A1708&lt;0,VLOOKUP(A1708,lookups!A$1:B$25,2,0),
IF(ISNA(B1708),"",
IF(OR(ISBLANK(A1708),ISNA(B1708),B1708=0),
"",
"#define "&amp;
VLOOKUP(A1708,SOURCE!B:S,15,0)&amp;IF(lookups!$N$2-LEN(VLOOKUP(A1708,SOURCE!B:S,15,0))&gt;=0,REPT(" ",lookups!$N$2-LEN(VLOOKUP(A1708,SOURCE!B:S,15,0))),"")&amp;
TEXT(A1708,"???0")&amp;IF(VLOOKUP(A1708,SOURCE!B:S,16,0)="","","   "&amp;VLOOKUP(A1708,SOURCE!B:S,16,0)
))))
)</f>
        <v>#define ITM_zetaX                   1670</v>
      </c>
    </row>
    <row r="1709" spans="1:4">
      <c r="A1709">
        <f t="shared" si="29"/>
        <v>1671</v>
      </c>
      <c r="B1709" t="str">
        <f>VLOOKUP(A1709,SOURCE!B:S,15,0)</f>
        <v>ITM_PIn</v>
      </c>
      <c r="C1709">
        <f>IF(
ISNUMBER(INDEX(SOURCE!B:B,MATCH(A1709,SOURCE!B:B,0)+1)),
  VALUE(INDEX(SOURCE!B:B,MATCH(A1709,SOURCE!B:B,0)+1)),
  "")</f>
        <v>1672</v>
      </c>
      <c r="D1709" s="5" t="str">
        <f>IF(A1709&lt;&gt;INT(A1709),B1709,
IF(A1709&lt;0,VLOOKUP(A1709,lookups!A$1:B$25,2,0),
IF(ISNA(B1709),"",
IF(OR(ISBLANK(A1709),ISNA(B1709),B1709=0),
"",
"#define "&amp;
VLOOKUP(A1709,SOURCE!B:S,15,0)&amp;IF(lookups!$N$2-LEN(VLOOKUP(A1709,SOURCE!B:S,15,0))&gt;=0,REPT(" ",lookups!$N$2-LEN(VLOOKUP(A1709,SOURCE!B:S,15,0))),"")&amp;
TEXT(A1709,"???0")&amp;IF(VLOOKUP(A1709,SOURCE!B:S,16,0)="","","   "&amp;VLOOKUP(A1709,SOURCE!B:S,16,0)
))))
)</f>
        <v>#define ITM_PIn                     1671</v>
      </c>
    </row>
    <row r="1710" spans="1:4">
      <c r="A1710">
        <f t="shared" si="29"/>
        <v>1672</v>
      </c>
      <c r="B1710" t="str">
        <f>VLOOKUP(A1710,SOURCE!B:S,15,0)</f>
        <v>ITM_SIGMAn</v>
      </c>
      <c r="C1710">
        <f>IF(
ISNUMBER(INDEX(SOURCE!B:B,MATCH(A1710,SOURCE!B:B,0)+1)),
  VALUE(INDEX(SOURCE!B:B,MATCH(A1710,SOURCE!B:B,0)+1)),
  "")</f>
        <v>1673</v>
      </c>
      <c r="D1710" s="5" t="str">
        <f>IF(A1710&lt;&gt;INT(A1710),B1710,
IF(A1710&lt;0,VLOOKUP(A1710,lookups!A$1:B$25,2,0),
IF(ISNA(B1710),"",
IF(OR(ISBLANK(A1710),ISNA(B1710),B1710=0),
"",
"#define "&amp;
VLOOKUP(A1710,SOURCE!B:S,15,0)&amp;IF(lookups!$N$2-LEN(VLOOKUP(A1710,SOURCE!B:S,15,0))&gt;=0,REPT(" ",lookups!$N$2-LEN(VLOOKUP(A1710,SOURCE!B:S,15,0))),"")&amp;
TEXT(A1710,"???0")&amp;IF(VLOOKUP(A1710,SOURCE!B:S,16,0)="","","   "&amp;VLOOKUP(A1710,SOURCE!B:S,16,0)
))))
)</f>
        <v>#define ITM_SIGMAn                  1672</v>
      </c>
    </row>
    <row r="1711" spans="1:4">
      <c r="A1711">
        <f t="shared" si="29"/>
        <v>1673</v>
      </c>
      <c r="B1711" t="str">
        <f>VLOOKUP(A1711,SOURCE!B:S,15,0)</f>
        <v>ITM_STDDEV</v>
      </c>
      <c r="C1711">
        <f>IF(
ISNUMBER(INDEX(SOURCE!B:B,MATCH(A1711,SOURCE!B:B,0)+1)),
  VALUE(INDEX(SOURCE!B:B,MATCH(A1711,SOURCE!B:B,0)+1)),
  "")</f>
        <v>1674</v>
      </c>
      <c r="D1711" s="5" t="str">
        <f>IF(A1711&lt;&gt;INT(A1711),B1711,
IF(A1711&lt;0,VLOOKUP(A1711,lookups!A$1:B$25,2,0),
IF(ISNA(B1711),"",
IF(OR(ISBLANK(A1711),ISNA(B1711),B1711=0),
"",
"#define "&amp;
VLOOKUP(A1711,SOURCE!B:S,15,0)&amp;IF(lookups!$N$2-LEN(VLOOKUP(A1711,SOURCE!B:S,15,0))&gt;=0,REPT(" ",lookups!$N$2-LEN(VLOOKUP(A1711,SOURCE!B:S,15,0))),"")&amp;
TEXT(A1711,"???0")&amp;IF(VLOOKUP(A1711,SOURCE!B:S,16,0)="","","   "&amp;VLOOKUP(A1711,SOURCE!B:S,16,0)
))))
)</f>
        <v>#define ITM_STDDEV                  1673</v>
      </c>
    </row>
    <row r="1712" spans="1:4">
      <c r="A1712">
        <f t="shared" si="29"/>
        <v>1674</v>
      </c>
      <c r="B1712" t="str">
        <f>VLOOKUP(A1712,SOURCE!B:S,15,0)</f>
        <v>ITM_STDDEVPOP</v>
      </c>
      <c r="C1712">
        <f>IF(
ISNUMBER(INDEX(SOURCE!B:B,MATCH(A1712,SOURCE!B:B,0)+1)),
  VALUE(INDEX(SOURCE!B:B,MATCH(A1712,SOURCE!B:B,0)+1)),
  "")</f>
        <v>1675</v>
      </c>
      <c r="D1712" s="5" t="str">
        <f>IF(A1712&lt;&gt;INT(A1712),B1712,
IF(A1712&lt;0,VLOOKUP(A1712,lookups!A$1:B$25,2,0),
IF(ISNA(B1712),"",
IF(OR(ISBLANK(A1712),ISNA(B1712),B1712=0),
"",
"#define "&amp;
VLOOKUP(A1712,SOURCE!B:S,15,0)&amp;IF(lookups!$N$2-LEN(VLOOKUP(A1712,SOURCE!B:S,15,0))&gt;=0,REPT(" ",lookups!$N$2-LEN(VLOOKUP(A1712,SOURCE!B:S,15,0))),"")&amp;
TEXT(A1712,"???0")&amp;IF(VLOOKUP(A1712,SOURCE!B:S,16,0)="","","   "&amp;VLOOKUP(A1712,SOURCE!B:S,16,0)
))))
)</f>
        <v>#define ITM_STDDEVPOP               1674</v>
      </c>
    </row>
    <row r="1713" spans="1:4">
      <c r="A1713">
        <f t="shared" si="29"/>
        <v>1675</v>
      </c>
      <c r="B1713" t="str">
        <f>VLOOKUP(A1713,SOURCE!B:S,15,0)</f>
        <v>ITM_RANI</v>
      </c>
      <c r="C1713">
        <f>IF(
ISNUMBER(INDEX(SOURCE!B:B,MATCH(A1713,SOURCE!B:B,0)+1)),
  VALUE(INDEX(SOURCE!B:B,MATCH(A1713,SOURCE!B:B,0)+1)),
  "")</f>
        <v>1676</v>
      </c>
      <c r="D1713" s="5" t="str">
        <f>IF(A1713&lt;&gt;INT(A1713),B1713,
IF(A1713&lt;0,VLOOKUP(A1713,lookups!A$1:B$25,2,0),
IF(ISNA(B1713),"",
IF(OR(ISBLANK(A1713),ISNA(B1713),B1713=0),
"",
"#define "&amp;
VLOOKUP(A1713,SOURCE!B:S,15,0)&amp;IF(lookups!$N$2-LEN(VLOOKUP(A1713,SOURCE!B:S,15,0))&gt;=0,REPT(" ",lookups!$N$2-LEN(VLOOKUP(A1713,SOURCE!B:S,15,0))),"")&amp;
TEXT(A1713,"???0")&amp;IF(VLOOKUP(A1713,SOURCE!B:S,16,0)="","","   "&amp;VLOOKUP(A1713,SOURCE!B:S,16,0)
))))
)</f>
        <v>#define ITM_RANI                    1675</v>
      </c>
    </row>
    <row r="1714" spans="1:4">
      <c r="A1714">
        <f t="shared" si="29"/>
        <v>1676</v>
      </c>
      <c r="B1714" t="str">
        <f>VLOOKUP(A1714,SOURCE!B:S,15,0)</f>
        <v>ITM_PRINTERX</v>
      </c>
      <c r="C1714">
        <f>IF(
ISNUMBER(INDEX(SOURCE!B:B,MATCH(A1714,SOURCE!B:B,0)+1)),
  VALUE(INDEX(SOURCE!B:B,MATCH(A1714,SOURCE!B:B,0)+1)),
  "")</f>
        <v>1677</v>
      </c>
      <c r="D1714" s="5" t="str">
        <f>IF(A1714&lt;&gt;INT(A1714),B1714,
IF(A1714&lt;0,VLOOKUP(A1714,lookups!A$1:B$25,2,0),
IF(ISNA(B1714),"",
IF(OR(ISBLANK(A1714),ISNA(B1714),B1714=0),
"",
"#define "&amp;
VLOOKUP(A1714,SOURCE!B:S,15,0)&amp;IF(lookups!$N$2-LEN(VLOOKUP(A1714,SOURCE!B:S,15,0))&gt;=0,REPT(" ",lookups!$N$2-LEN(VLOOKUP(A1714,SOURCE!B:S,15,0))),"")&amp;
TEXT(A1714,"???0")&amp;IF(VLOOKUP(A1714,SOURCE!B:S,16,0)="","","   "&amp;VLOOKUP(A1714,SOURCE!B:S,16,0)
))))
)</f>
        <v>#define ITM_PRINTERX                1676</v>
      </c>
    </row>
    <row r="1715" spans="1:4">
      <c r="A1715">
        <f t="shared" si="29"/>
        <v>1677</v>
      </c>
      <c r="B1715" t="str">
        <f>VLOOKUP(A1715,SOURCE!B:S,15,0)</f>
        <v>ITM_1677</v>
      </c>
      <c r="C1715">
        <f>IF(
ISNUMBER(INDEX(SOURCE!B:B,MATCH(A1715,SOURCE!B:B,0)+1)),
  VALUE(INDEX(SOURCE!B:B,MATCH(A1715,SOURCE!B:B,0)+1)),
  "")</f>
        <v>1678</v>
      </c>
      <c r="D1715" s="5" t="str">
        <f>IF(A1715&lt;&gt;INT(A1715),B1715,
IF(A1715&lt;0,VLOOKUP(A1715,lookups!A$1:B$25,2,0),
IF(ISNA(B1715),"",
IF(OR(ISBLANK(A1715),ISNA(B1715),B1715=0),
"",
"#define "&amp;
VLOOKUP(A1715,SOURCE!B:S,15,0)&amp;IF(lookups!$N$2-LEN(VLOOKUP(A1715,SOURCE!B:S,15,0))&gt;=0,REPT(" ",lookups!$N$2-LEN(VLOOKUP(A1715,SOURCE!B:S,15,0))),"")&amp;
TEXT(A1715,"???0")&amp;IF(VLOOKUP(A1715,SOURCE!B:S,16,0)="","","   "&amp;VLOOKUP(A1715,SOURCE!B:S,16,0)
))))
)</f>
        <v>#define ITM_1677                    1677</v>
      </c>
    </row>
    <row r="1716" spans="1:4">
      <c r="A1716">
        <f t="shared" si="29"/>
        <v>1678</v>
      </c>
      <c r="B1716" t="str">
        <f>VLOOKUP(A1716,SOURCE!B:S,15,0)</f>
        <v>ITM_GETRANGE</v>
      </c>
      <c r="C1716">
        <f>IF(
ISNUMBER(INDEX(SOURCE!B:B,MATCH(A1716,SOURCE!B:B,0)+1)),
  VALUE(INDEX(SOURCE!B:B,MATCH(A1716,SOURCE!B:B,0)+1)),
  "")</f>
        <v>1679</v>
      </c>
      <c r="D1716" s="5" t="str">
        <f>IF(A1716&lt;&gt;INT(A1716),B1716,
IF(A1716&lt;0,VLOOKUP(A1716,lookups!A$1:B$25,2,0),
IF(ISNA(B1716),"",
IF(OR(ISBLANK(A1716),ISNA(B1716),B1716=0),
"",
"#define "&amp;
VLOOKUP(A1716,SOURCE!B:S,15,0)&amp;IF(lookups!$N$2-LEN(VLOOKUP(A1716,SOURCE!B:S,15,0))&gt;=0,REPT(" ",lookups!$N$2-LEN(VLOOKUP(A1716,SOURCE!B:S,15,0))),"")&amp;
TEXT(A1716,"???0")&amp;IF(VLOOKUP(A1716,SOURCE!B:S,16,0)="","","   "&amp;VLOOKUP(A1716,SOURCE!B:S,16,0)
))))
)</f>
        <v>#define ITM_GETRANGE                1678</v>
      </c>
    </row>
    <row r="1717" spans="1:4">
      <c r="A1717">
        <f t="shared" si="29"/>
        <v>1679</v>
      </c>
      <c r="B1717" t="str">
        <f>VLOOKUP(A1717,SOURCE!B:S,15,0)</f>
        <v>ITM_M1X</v>
      </c>
      <c r="C1717">
        <f>IF(
ISNUMBER(INDEX(SOURCE!B:B,MATCH(A1717,SOURCE!B:B,0)+1)),
  VALUE(INDEX(SOURCE!B:B,MATCH(A1717,SOURCE!B:B,0)+1)),
  "")</f>
        <v>1680</v>
      </c>
      <c r="D1717" s="5" t="str">
        <f>IF(A1717&lt;&gt;INT(A1717),B1717,
IF(A1717&lt;0,VLOOKUP(A1717,lookups!A$1:B$25,2,0),
IF(ISNA(B1717),"",
IF(OR(ISBLANK(A1717),ISNA(B1717),B1717=0),
"",
"#define "&amp;
VLOOKUP(A1717,SOURCE!B:S,15,0)&amp;IF(lookups!$N$2-LEN(VLOOKUP(A1717,SOURCE!B:S,15,0))&gt;=0,REPT(" ",lookups!$N$2-LEN(VLOOKUP(A1717,SOURCE!B:S,15,0))),"")&amp;
TEXT(A1717,"???0")&amp;IF(VLOOKUP(A1717,SOURCE!B:S,16,0)="","","   "&amp;VLOOKUP(A1717,SOURCE!B:S,16,0)
))))
)</f>
        <v>#define ITM_M1X                     1679</v>
      </c>
    </row>
    <row r="1718" spans="1:4">
      <c r="A1718">
        <f t="shared" si="29"/>
        <v>1680</v>
      </c>
      <c r="B1718" t="str">
        <f>VLOOKUP(A1718,SOURCE!B:S,15,0)</f>
        <v>ITM_XMOD</v>
      </c>
      <c r="C1718">
        <f>IF(
ISNUMBER(INDEX(SOURCE!B:B,MATCH(A1718,SOURCE!B:B,0)+1)),
  VALUE(INDEX(SOURCE!B:B,MATCH(A1718,SOURCE!B:B,0)+1)),
  "")</f>
        <v>1681</v>
      </c>
      <c r="D1718" s="5" t="str">
        <f>IF(A1718&lt;&gt;INT(A1718),B1718,
IF(A1718&lt;0,VLOOKUP(A1718,lookups!A$1:B$25,2,0),
IF(ISNA(B1718),"",
IF(OR(ISBLANK(A1718),ISNA(B1718),B1718=0),
"",
"#define "&amp;
VLOOKUP(A1718,SOURCE!B:S,15,0)&amp;IF(lookups!$N$2-LEN(VLOOKUP(A1718,SOURCE!B:S,15,0))&gt;=0,REPT(" ",lookups!$N$2-LEN(VLOOKUP(A1718,SOURCE!B:S,15,0))),"")&amp;
TEXT(A1718,"???0")&amp;IF(VLOOKUP(A1718,SOURCE!B:S,16,0)="","","   "&amp;VLOOKUP(A1718,SOURCE!B:S,16,0)
))))
)</f>
        <v>#define ITM_XMOD                    1680</v>
      </c>
    </row>
    <row r="1719" spans="1:4">
      <c r="A1719">
        <f t="shared" si="29"/>
        <v>1681</v>
      </c>
      <c r="B1719" t="str">
        <f>VLOOKUP(A1719,SOURCE!B:S,15,0)</f>
        <v>ITM_toDATE</v>
      </c>
      <c r="C1719">
        <f>IF(
ISNUMBER(INDEX(SOURCE!B:B,MATCH(A1719,SOURCE!B:B,0)+1)),
  VALUE(INDEX(SOURCE!B:B,MATCH(A1719,SOURCE!B:B,0)+1)),
  "")</f>
        <v>1682</v>
      </c>
      <c r="D1719" s="5" t="str">
        <f>IF(A1719&lt;&gt;INT(A1719),B1719,
IF(A1719&lt;0,VLOOKUP(A1719,lookups!A$1:B$25,2,0),
IF(ISNA(B1719),"",
IF(OR(ISBLANK(A1719),ISNA(B1719),B1719=0),
"",
"#define "&amp;
VLOOKUP(A1719,SOURCE!B:S,15,0)&amp;IF(lookups!$N$2-LEN(VLOOKUP(A1719,SOURCE!B:S,15,0))&gt;=0,REPT(" ",lookups!$N$2-LEN(VLOOKUP(A1719,SOURCE!B:S,15,0))),"")&amp;
TEXT(A1719,"???0")&amp;IF(VLOOKUP(A1719,SOURCE!B:S,16,0)="","","   "&amp;VLOOKUP(A1719,SOURCE!B:S,16,0)
))))
)</f>
        <v>#define ITM_toDATE                  1681</v>
      </c>
    </row>
    <row r="1720" spans="1:4">
      <c r="A1720">
        <f t="shared" si="29"/>
        <v>1682</v>
      </c>
      <c r="B1720" t="str">
        <f>VLOOKUP(A1720,SOURCE!B:S,15,0)</f>
        <v>ITM_sn</v>
      </c>
      <c r="C1720">
        <f>IF(
ISNUMBER(INDEX(SOURCE!B:B,MATCH(A1720,SOURCE!B:B,0)+1)),
  VALUE(INDEX(SOURCE!B:B,MATCH(A1720,SOURCE!B:B,0)+1)),
  "")</f>
        <v>1683</v>
      </c>
      <c r="D1720" s="5" t="str">
        <f>IF(A1720&lt;&gt;INT(A1720),B1720,
IF(A1720&lt;0,VLOOKUP(A1720,lookups!A$1:B$25,2,0),
IF(ISNA(B1720),"",
IF(OR(ISBLANK(A1720),ISNA(B1720),B1720=0),
"",
"#define "&amp;
VLOOKUP(A1720,SOURCE!B:S,15,0)&amp;IF(lookups!$N$2-LEN(VLOOKUP(A1720,SOURCE!B:S,15,0))&gt;=0,REPT(" ",lookups!$N$2-LEN(VLOOKUP(A1720,SOURCE!B:S,15,0))),"")&amp;
TEXT(A1720,"???0")&amp;IF(VLOOKUP(A1720,SOURCE!B:S,16,0)="","","   "&amp;VLOOKUP(A1720,SOURCE!B:S,16,0)
))))
)</f>
        <v>#define ITM_sn                      1682</v>
      </c>
    </row>
    <row r="1721" spans="1:4">
      <c r="A1721">
        <f t="shared" si="29"/>
        <v>1683</v>
      </c>
      <c r="B1721" t="str">
        <f>VLOOKUP(A1721,SOURCE!B:S,15,0)</f>
        <v>ITM_cn</v>
      </c>
      <c r="C1721">
        <f>IF(
ISNUMBER(INDEX(SOURCE!B:B,MATCH(A1721,SOURCE!B:B,0)+1)),
  VALUE(INDEX(SOURCE!B:B,MATCH(A1721,SOURCE!B:B,0)+1)),
  "")</f>
        <v>1684</v>
      </c>
      <c r="D1721" s="5" t="str">
        <f>IF(A1721&lt;&gt;INT(A1721),B1721,
IF(A1721&lt;0,VLOOKUP(A1721,lookups!A$1:B$25,2,0),
IF(ISNA(B1721),"",
IF(OR(ISBLANK(A1721),ISNA(B1721),B1721=0),
"",
"#define "&amp;
VLOOKUP(A1721,SOURCE!B:S,15,0)&amp;IF(lookups!$N$2-LEN(VLOOKUP(A1721,SOURCE!B:S,15,0))&gt;=0,REPT(" ",lookups!$N$2-LEN(VLOOKUP(A1721,SOURCE!B:S,15,0))),"")&amp;
TEXT(A1721,"???0")&amp;IF(VLOOKUP(A1721,SOURCE!B:S,16,0)="","","   "&amp;VLOOKUP(A1721,SOURCE!B:S,16,0)
))))
)</f>
        <v>#define ITM_cn                      1683</v>
      </c>
    </row>
    <row r="1722" spans="1:4">
      <c r="A1722">
        <f t="shared" si="29"/>
        <v>1684</v>
      </c>
      <c r="B1722" t="str">
        <f>VLOOKUP(A1722,SOURCE!B:S,15,0)</f>
        <v>ITM_dn</v>
      </c>
      <c r="C1722">
        <f>IF(
ISNUMBER(INDEX(SOURCE!B:B,MATCH(A1722,SOURCE!B:B,0)+1)),
  VALUE(INDEX(SOURCE!B:B,MATCH(A1722,SOURCE!B:B,0)+1)),
  "")</f>
        <v>1685</v>
      </c>
      <c r="D1722" s="5" t="str">
        <f>IF(A1722&lt;&gt;INT(A1722),B1722,
IF(A1722&lt;0,VLOOKUP(A1722,lookups!A$1:B$25,2,0),
IF(ISNA(B1722),"",
IF(OR(ISBLANK(A1722),ISNA(B1722),B1722=0),
"",
"#define "&amp;
VLOOKUP(A1722,SOURCE!B:S,15,0)&amp;IF(lookups!$N$2-LEN(VLOOKUP(A1722,SOURCE!B:S,15,0))&gt;=0,REPT(" ",lookups!$N$2-LEN(VLOOKUP(A1722,SOURCE!B:S,15,0))),"")&amp;
TEXT(A1722,"???0")&amp;IF(VLOOKUP(A1722,SOURCE!B:S,16,0)="","","   "&amp;VLOOKUP(A1722,SOURCE!B:S,16,0)
))))
)</f>
        <v>#define ITM_dn                      1684</v>
      </c>
    </row>
    <row r="1723" spans="1:4">
      <c r="A1723">
        <f t="shared" si="29"/>
        <v>1685</v>
      </c>
      <c r="B1723" t="str">
        <f>VLOOKUP(A1723,SOURCE!B:S,15,0)</f>
        <v>ITM_toHR</v>
      </c>
      <c r="C1723">
        <f>IF(
ISNUMBER(INDEX(SOURCE!B:B,MATCH(A1723,SOURCE!B:B,0)+1)),
  VALUE(INDEX(SOURCE!B:B,MATCH(A1723,SOURCE!B:B,0)+1)),
  "")</f>
        <v>1686</v>
      </c>
      <c r="D1723" s="5" t="str">
        <f>IF(A1723&lt;&gt;INT(A1723),B1723,
IF(A1723&lt;0,VLOOKUP(A1723,lookups!A$1:B$25,2,0),
IF(ISNA(B1723),"",
IF(OR(ISBLANK(A1723),ISNA(B1723),B1723=0),
"",
"#define "&amp;
VLOOKUP(A1723,SOURCE!B:S,15,0)&amp;IF(lookups!$N$2-LEN(VLOOKUP(A1723,SOURCE!B:S,15,0))&gt;=0,REPT(" ",lookups!$N$2-LEN(VLOOKUP(A1723,SOURCE!B:S,15,0))),"")&amp;
TEXT(A1723,"???0")&amp;IF(VLOOKUP(A1723,SOURCE!B:S,16,0)="","","   "&amp;VLOOKUP(A1723,SOURCE!B:S,16,0)
))))
)</f>
        <v>#define ITM_toHR                    1685</v>
      </c>
    </row>
    <row r="1724" spans="1:4">
      <c r="A1724">
        <f t="shared" si="29"/>
        <v>1686</v>
      </c>
      <c r="B1724" t="str">
        <f>VLOOKUP(A1724,SOURCE!B:S,15,0)</f>
        <v>ITM_toHMS</v>
      </c>
      <c r="C1724">
        <f>IF(
ISNUMBER(INDEX(SOURCE!B:B,MATCH(A1724,SOURCE!B:B,0)+1)),
  VALUE(INDEX(SOURCE!B:B,MATCH(A1724,SOURCE!B:B,0)+1)),
  "")</f>
        <v>1687</v>
      </c>
      <c r="D1724" s="5" t="str">
        <f>IF(A1724&lt;&gt;INT(A1724),B1724,
IF(A1724&lt;0,VLOOKUP(A1724,lookups!A$1:B$25,2,0),
IF(ISNA(B1724),"",
IF(OR(ISBLANK(A1724),ISNA(B1724),B1724=0),
"",
"#define "&amp;
VLOOKUP(A1724,SOURCE!B:S,15,0)&amp;IF(lookups!$N$2-LEN(VLOOKUP(A1724,SOURCE!B:S,15,0))&gt;=0,REPT(" ",lookups!$N$2-LEN(VLOOKUP(A1724,SOURCE!B:S,15,0))),"")&amp;
TEXT(A1724,"???0")&amp;IF(VLOOKUP(A1724,SOURCE!B:S,16,0)="","","   "&amp;VLOOKUP(A1724,SOURCE!B:S,16,0)
))))
)</f>
        <v>#define ITM_toHMS                   1686</v>
      </c>
    </row>
    <row r="1725" spans="1:4">
      <c r="A1725">
        <f t="shared" si="29"/>
        <v>1687</v>
      </c>
      <c r="B1725" t="str">
        <f>VLOOKUP(A1725,SOURCE!B:S,15,0)</f>
        <v>ITM_toINT</v>
      </c>
      <c r="C1725">
        <f>IF(
ISNUMBER(INDEX(SOURCE!B:B,MATCH(A1725,SOURCE!B:B,0)+1)),
  VALUE(INDEX(SOURCE!B:B,MATCH(A1725,SOURCE!B:B,0)+1)),
  "")</f>
        <v>1688</v>
      </c>
      <c r="D1725" s="5" t="str">
        <f>IF(A1725&lt;&gt;INT(A1725),B1725,
IF(A1725&lt;0,VLOOKUP(A1725,lookups!A$1:B$25,2,0),
IF(ISNA(B1725),"",
IF(OR(ISBLANK(A1725),ISNA(B1725),B1725=0),
"",
"#define "&amp;
VLOOKUP(A1725,SOURCE!B:S,15,0)&amp;IF(lookups!$N$2-LEN(VLOOKUP(A1725,SOURCE!B:S,15,0))&gt;=0,REPT(" ",lookups!$N$2-LEN(VLOOKUP(A1725,SOURCE!B:S,15,0))),"")&amp;
TEXT(A1725,"???0")&amp;IF(VLOOKUP(A1725,SOURCE!B:S,16,0)="","","   "&amp;VLOOKUP(A1725,SOURCE!B:S,16,0)
))))
)</f>
        <v>#define ITM_toINT                   1687</v>
      </c>
    </row>
    <row r="1726" spans="1:4">
      <c r="A1726">
        <f t="shared" si="29"/>
        <v>1688</v>
      </c>
      <c r="B1726" t="str">
        <f>VLOOKUP(A1726,SOURCE!B:S,15,0)</f>
        <v>MNU_1688</v>
      </c>
      <c r="C1726">
        <f>IF(
ISNUMBER(INDEX(SOURCE!B:B,MATCH(A1726,SOURCE!B:B,0)+1)),
  VALUE(INDEX(SOURCE!B:B,MATCH(A1726,SOURCE!B:B,0)+1)),
  "")</f>
        <v>1689</v>
      </c>
      <c r="D1726" s="5" t="str">
        <f>IF(A1726&lt;&gt;INT(A1726),B1726,
IF(A1726&lt;0,VLOOKUP(A1726,lookups!A$1:B$25,2,0),
IF(ISNA(B1726),"",
IF(OR(ISBLANK(A1726),ISNA(B1726),B1726=0),
"",
"#define "&amp;
VLOOKUP(A1726,SOURCE!B:S,15,0)&amp;IF(lookups!$N$2-LEN(VLOOKUP(A1726,SOURCE!B:S,15,0))&gt;=0,REPT(" ",lookups!$N$2-LEN(VLOOKUP(A1726,SOURCE!B:S,15,0))),"")&amp;
TEXT(A1726,"???0")&amp;IF(VLOOKUP(A1726,SOURCE!B:S,16,0)="","","   "&amp;VLOOKUP(A1726,SOURCE!B:S,16,0)
))))
)</f>
        <v>#define MNU_1688                    1688</v>
      </c>
    </row>
    <row r="1727" spans="1:4">
      <c r="A1727">
        <f t="shared" si="29"/>
        <v>1689</v>
      </c>
      <c r="B1727" t="str">
        <f>VLOOKUP(A1727,SOURCE!B:S,15,0)</f>
        <v>ITM_1689</v>
      </c>
      <c r="C1727">
        <f>IF(
ISNUMBER(INDEX(SOURCE!B:B,MATCH(A1727,SOURCE!B:B,0)+1)),
  VALUE(INDEX(SOURCE!B:B,MATCH(A1727,SOURCE!B:B,0)+1)),
  "")</f>
        <v>1690</v>
      </c>
      <c r="D1727" s="5" t="str">
        <f>IF(A1727&lt;&gt;INT(A1727),B1727,
IF(A1727&lt;0,VLOOKUP(A1727,lookups!A$1:B$25,2,0),
IF(ISNA(B1727),"",
IF(OR(ISBLANK(A1727),ISNA(B1727),B1727=0),
"",
"#define "&amp;
VLOOKUP(A1727,SOURCE!B:S,15,0)&amp;IF(lookups!$N$2-LEN(VLOOKUP(A1727,SOURCE!B:S,15,0))&gt;=0,REPT(" ",lookups!$N$2-LEN(VLOOKUP(A1727,SOURCE!B:S,15,0))),"")&amp;
TEXT(A1727,"???0")&amp;IF(VLOOKUP(A1727,SOURCE!B:S,16,0)="","","   "&amp;VLOOKUP(A1727,SOURCE!B:S,16,0)
))))
)</f>
        <v>#define ITM_1689                    1689</v>
      </c>
    </row>
    <row r="1728" spans="1:4">
      <c r="A1728">
        <f t="shared" si="29"/>
        <v>1690</v>
      </c>
      <c r="B1728" t="str">
        <f>VLOOKUP(A1728,SOURCE!B:S,15,0)</f>
        <v>ITM_1690</v>
      </c>
      <c r="C1728">
        <f>IF(
ISNUMBER(INDEX(SOURCE!B:B,MATCH(A1728,SOURCE!B:B,0)+1)),
  VALUE(INDEX(SOURCE!B:B,MATCH(A1728,SOURCE!B:B,0)+1)),
  "")</f>
        <v>1691</v>
      </c>
      <c r="D1728" s="5" t="str">
        <f>IF(A1728&lt;&gt;INT(A1728),B1728,
IF(A1728&lt;0,VLOOKUP(A1728,lookups!A$1:B$25,2,0),
IF(ISNA(B1728),"",
IF(OR(ISBLANK(A1728),ISNA(B1728),B1728=0),
"",
"#define "&amp;
VLOOKUP(A1728,SOURCE!B:S,15,0)&amp;IF(lookups!$N$2-LEN(VLOOKUP(A1728,SOURCE!B:S,15,0))&gt;=0,REPT(" ",lookups!$N$2-LEN(VLOOKUP(A1728,SOURCE!B:S,15,0))),"")&amp;
TEXT(A1728,"???0")&amp;IF(VLOOKUP(A1728,SOURCE!B:S,16,0)="","","   "&amp;VLOOKUP(A1728,SOURCE!B:S,16,0)
))))
)</f>
        <v>#define ITM_1690                    1690</v>
      </c>
    </row>
    <row r="1729" spans="1:4">
      <c r="A1729">
        <f t="shared" si="29"/>
        <v>1691</v>
      </c>
      <c r="B1729" t="str">
        <f>VLOOKUP(A1729,SOURCE!B:S,15,0)</f>
        <v>ITM_toREAL</v>
      </c>
      <c r="C1729">
        <f>IF(
ISNUMBER(INDEX(SOURCE!B:B,MATCH(A1729,SOURCE!B:B,0)+1)),
  VALUE(INDEX(SOURCE!B:B,MATCH(A1729,SOURCE!B:B,0)+1)),
  "")</f>
        <v>1692</v>
      </c>
      <c r="D1729" s="5" t="str">
        <f>IF(A1729&lt;&gt;INT(A1729),B1729,
IF(A1729&lt;0,VLOOKUP(A1729,lookups!A$1:B$25,2,0),
IF(ISNA(B1729),"",
IF(OR(ISBLANK(A1729),ISNA(B1729),B1729=0),
"",
"#define "&amp;
VLOOKUP(A1729,SOURCE!B:S,15,0)&amp;IF(lookups!$N$2-LEN(VLOOKUP(A1729,SOURCE!B:S,15,0))&gt;=0,REPT(" ",lookups!$N$2-LEN(VLOOKUP(A1729,SOURCE!B:S,15,0))),"")&amp;
TEXT(A1729,"???0")&amp;IF(VLOOKUP(A1729,SOURCE!B:S,16,0)="","","   "&amp;VLOOKUP(A1729,SOURCE!B:S,16,0)
))))
)</f>
        <v>#define ITM_toREAL                  1691</v>
      </c>
    </row>
    <row r="1730" spans="1:4">
      <c r="A1730">
        <f t="shared" si="29"/>
        <v>1692</v>
      </c>
      <c r="B1730" t="str">
        <f>VLOOKUP(A1730,SOURCE!B:S,15,0)</f>
        <v>ITM_PCSGM_DPCMN</v>
      </c>
      <c r="C1730">
        <f>IF(
ISNUMBER(INDEX(SOURCE!B:B,MATCH(A1730,SOURCE!B:B,0)+1)),
  VALUE(INDEX(SOURCE!B:B,MATCH(A1730,SOURCE!B:B,0)+1)),
  "")</f>
        <v>1693</v>
      </c>
      <c r="D1730" s="5" t="str">
        <f>IF(A1730&lt;&gt;INT(A1730),B1730,
IF(A1730&lt;0,VLOOKUP(A1730,lookups!A$1:B$25,2,0),
IF(ISNA(B1730),"",
IF(OR(ISBLANK(A1730),ISNA(B1730),B1730=0),
"",
"#define "&amp;
VLOOKUP(A1730,SOURCE!B:S,15,0)&amp;IF(lookups!$N$2-LEN(VLOOKUP(A1730,SOURCE!B:S,15,0))&gt;=0,REPT(" ",lookups!$N$2-LEN(VLOOKUP(A1730,SOURCE!B:S,15,0))),"")&amp;
TEXT(A1730,"???0")&amp;IF(VLOOKUP(A1730,SOURCE!B:S,16,0)="","","   "&amp;VLOOKUP(A1730,SOURCE!B:S,16,0)
))))
)</f>
        <v>#define ITM_PCSGM_DPCMN             1692</v>
      </c>
    </row>
    <row r="1731" spans="1:4">
      <c r="A1731">
        <f t="shared" si="29"/>
        <v>1693</v>
      </c>
      <c r="B1731" t="str">
        <f>VLOOKUP(A1731,SOURCE!B:S,15,0)</f>
        <v>ITM_DPCMEAN</v>
      </c>
      <c r="C1731">
        <f>IF(
ISNUMBER(INDEX(SOURCE!B:B,MATCH(A1731,SOURCE!B:B,0)+1)),
  VALUE(INDEX(SOURCE!B:B,MATCH(A1731,SOURCE!B:B,0)+1)),
  "")</f>
        <v>1694</v>
      </c>
      <c r="D1731" s="5" t="str">
        <f>IF(A1731&lt;&gt;INT(A1731),B1731,
IF(A1731&lt;0,VLOOKUP(A1731,lookups!A$1:B$25,2,0),
IF(ISNA(B1731),"",
IF(OR(ISBLANK(A1731),ISNA(B1731),B1731=0),
"",
"#define "&amp;
VLOOKUP(A1731,SOURCE!B:S,15,0)&amp;IF(lookups!$N$2-LEN(VLOOKUP(A1731,SOURCE!B:S,15,0))&gt;=0,REPT(" ",lookups!$N$2-LEN(VLOOKUP(A1731,SOURCE!B:S,15,0))),"")&amp;
TEXT(A1731,"???0")&amp;IF(VLOOKUP(A1731,SOURCE!B:S,16,0)="","","   "&amp;VLOOKUP(A1731,SOURCE!B:S,16,0)
))))
)</f>
        <v>#define ITM_DPCMEAN                 1693</v>
      </c>
    </row>
    <row r="1732" spans="1:4">
      <c r="A1732">
        <f t="shared" si="29"/>
        <v>1694</v>
      </c>
      <c r="B1732" t="str">
        <f>VLOOKUP(A1732,SOURCE!B:S,15,0)</f>
        <v>ITM_SHUFFLE</v>
      </c>
      <c r="C1732">
        <f>IF(
ISNUMBER(INDEX(SOURCE!B:B,MATCH(A1732,SOURCE!B:B,0)+1)),
  VALUE(INDEX(SOURCE!B:B,MATCH(A1732,SOURCE!B:B,0)+1)),
  "")</f>
        <v>1695</v>
      </c>
      <c r="D1732" s="5" t="str">
        <f>IF(A1732&lt;&gt;INT(A1732),B1732,
IF(A1732&lt;0,VLOOKUP(A1732,lookups!A$1:B$25,2,0),
IF(ISNA(B1732),"",
IF(OR(ISBLANK(A1732),ISNA(B1732),B1732=0),
"",
"#define "&amp;
VLOOKUP(A1732,SOURCE!B:S,15,0)&amp;IF(lookups!$N$2-LEN(VLOOKUP(A1732,SOURCE!B:S,15,0))&gt;=0,REPT(" ",lookups!$N$2-LEN(VLOOKUP(A1732,SOURCE!B:S,15,0))),"")&amp;
TEXT(A1732,"???0")&amp;IF(VLOOKUP(A1732,SOURCE!B:S,16,0)="","","   "&amp;VLOOKUP(A1732,SOURCE!B:S,16,0)
))))
)</f>
        <v>#define ITM_SHUFFLE                 1694</v>
      </c>
    </row>
    <row r="1733" spans="1:4">
      <c r="A1733">
        <f t="shared" si="29"/>
        <v>1695</v>
      </c>
      <c r="B1733" t="str">
        <f>VLOOKUP(A1733,SOURCE!B:S,15,0)</f>
        <v>ITM_PC</v>
      </c>
      <c r="C1733">
        <f>IF(
ISNUMBER(INDEX(SOURCE!B:B,MATCH(A1733,SOURCE!B:B,0)+1)),
  VALUE(INDEX(SOURCE!B:B,MATCH(A1733,SOURCE!B:B,0)+1)),
  "")</f>
        <v>1696</v>
      </c>
      <c r="D1733" s="5" t="str">
        <f>IF(A1733&lt;&gt;INT(A1733),B1733,
IF(A1733&lt;0,VLOOKUP(A1733,lookups!A$1:B$25,2,0),
IF(ISNA(B1733),"",
IF(OR(ISBLANK(A1733),ISNA(B1733),B1733=0),
"",
"#define "&amp;
VLOOKUP(A1733,SOURCE!B:S,15,0)&amp;IF(lookups!$N$2-LEN(VLOOKUP(A1733,SOURCE!B:S,15,0))&gt;=0,REPT(" ",lookups!$N$2-LEN(VLOOKUP(A1733,SOURCE!B:S,15,0))),"")&amp;
TEXT(A1733,"???0")&amp;IF(VLOOKUP(A1733,SOURCE!B:S,16,0)="","","   "&amp;VLOOKUP(A1733,SOURCE!B:S,16,0)
))))
)</f>
        <v>#define ITM_PC                      1695</v>
      </c>
    </row>
    <row r="1734" spans="1:4">
      <c r="A1734">
        <f t="shared" si="29"/>
        <v>1696</v>
      </c>
      <c r="B1734" t="str">
        <f>VLOOKUP(A1734,SOURCE!B:S,15,0)</f>
        <v>ITM_PCMRR</v>
      </c>
      <c r="C1734">
        <f>IF(
ISNUMBER(INDEX(SOURCE!B:B,MATCH(A1734,SOURCE!B:B,0)+1)),
  VALUE(INDEX(SOURCE!B:B,MATCH(A1734,SOURCE!B:B,0)+1)),
  "")</f>
        <v>1697</v>
      </c>
      <c r="D1734" s="5" t="str">
        <f>IF(A1734&lt;&gt;INT(A1734),B1734,
IF(A1734&lt;0,VLOOKUP(A1734,lookups!A$1:B$25,2,0),
IF(ISNA(B1734),"",
IF(OR(ISBLANK(A1734),ISNA(B1734),B1734=0),
"",
"#define "&amp;
VLOOKUP(A1734,SOURCE!B:S,15,0)&amp;IF(lookups!$N$2-LEN(VLOOKUP(A1734,SOURCE!B:S,15,0))&gt;=0,REPT(" ",lookups!$N$2-LEN(VLOOKUP(A1734,SOURCE!B:S,15,0))),"")&amp;
TEXT(A1734,"???0")&amp;IF(VLOOKUP(A1734,SOURCE!B:S,16,0)="","","   "&amp;VLOOKUP(A1734,SOURCE!B:S,16,0)
))))
)</f>
        <v>#define ITM_PCMRR                   1696</v>
      </c>
    </row>
    <row r="1735" spans="1:4">
      <c r="A1735">
        <f t="shared" si="29"/>
        <v>1697</v>
      </c>
      <c r="B1735" t="str">
        <f>VLOOKUP(A1735,SOURCE!B:S,15,0)</f>
        <v>ITM_PCT</v>
      </c>
      <c r="C1735">
        <f>IF(
ISNUMBER(INDEX(SOURCE!B:B,MATCH(A1735,SOURCE!B:B,0)+1)),
  VALUE(INDEX(SOURCE!B:B,MATCH(A1735,SOURCE!B:B,0)+1)),
  "")</f>
        <v>1698</v>
      </c>
      <c r="D1735" s="5" t="str">
        <f>IF(A1735&lt;&gt;INT(A1735),B1735,
IF(A1735&lt;0,VLOOKUP(A1735,lookups!A$1:B$25,2,0),
IF(ISNA(B1735),"",
IF(OR(ISBLANK(A1735),ISNA(B1735),B1735=0),
"",
"#define "&amp;
VLOOKUP(A1735,SOURCE!B:S,15,0)&amp;IF(lookups!$N$2-LEN(VLOOKUP(A1735,SOURCE!B:S,15,0))&gt;=0,REPT(" ",lookups!$N$2-LEN(VLOOKUP(A1735,SOURCE!B:S,15,0))),"")&amp;
TEXT(A1735,"???0")&amp;IF(VLOOKUP(A1735,SOURCE!B:S,16,0)="","","   "&amp;VLOOKUP(A1735,SOURCE!B:S,16,0)
))))
)</f>
        <v>#define ITM_PCT                     1697</v>
      </c>
    </row>
    <row r="1736" spans="1:4">
      <c r="A1736">
        <f t="shared" si="29"/>
        <v>1698</v>
      </c>
      <c r="B1736" t="str">
        <f>VLOOKUP(A1736,SOURCE!B:S,15,0)</f>
        <v>ITM_PCSIGMA</v>
      </c>
      <c r="C1736">
        <f>IF(
ISNUMBER(INDEX(SOURCE!B:B,MATCH(A1736,SOURCE!B:B,0)+1)),
  VALUE(INDEX(SOURCE!B:B,MATCH(A1736,SOURCE!B:B,0)+1)),
  "")</f>
        <v>1699</v>
      </c>
      <c r="D1736" s="5" t="str">
        <f>IF(A1736&lt;&gt;INT(A1736),B1736,
IF(A1736&lt;0,VLOOKUP(A1736,lookups!A$1:B$25,2,0),
IF(ISNA(B1736),"",
IF(OR(ISBLANK(A1736),ISNA(B1736),B1736=0),
"",
"#define "&amp;
VLOOKUP(A1736,SOURCE!B:S,15,0)&amp;IF(lookups!$N$2-LEN(VLOOKUP(A1736,SOURCE!B:S,15,0))&gt;=0,REPT(" ",lookups!$N$2-LEN(VLOOKUP(A1736,SOURCE!B:S,15,0))),"")&amp;
TEXT(A1736,"???0")&amp;IF(VLOOKUP(A1736,SOURCE!B:S,16,0)="","","   "&amp;VLOOKUP(A1736,SOURCE!B:S,16,0)
))))
)</f>
        <v>#define ITM_PCSIGMA                 1698</v>
      </c>
    </row>
    <row r="1737" spans="1:4">
      <c r="A1737">
        <f t="shared" ref="A1737:A1800" si="30">C1736</f>
        <v>1699</v>
      </c>
      <c r="B1737" t="str">
        <f>VLOOKUP(A1737,SOURCE!B:S,15,0)</f>
        <v>ITM_PCPMG</v>
      </c>
      <c r="C1737">
        <f>IF(
ISNUMBER(INDEX(SOURCE!B:B,MATCH(A1737,SOURCE!B:B,0)+1)),
  VALUE(INDEX(SOURCE!B:B,MATCH(A1737,SOURCE!B:B,0)+1)),
  "")</f>
        <v>1700</v>
      </c>
      <c r="D1737" s="5" t="str">
        <f>IF(A1737&lt;&gt;INT(A1737),B1737,
IF(A1737&lt;0,VLOOKUP(A1737,lookups!A$1:B$25,2,0),
IF(ISNA(B1737),"",
IF(OR(ISBLANK(A1737),ISNA(B1737),B1737=0),
"",
"#define "&amp;
VLOOKUP(A1737,SOURCE!B:S,15,0)&amp;IF(lookups!$N$2-LEN(VLOOKUP(A1737,SOURCE!B:S,15,0))&gt;=0,REPT(" ",lookups!$N$2-LEN(VLOOKUP(A1737,SOURCE!B:S,15,0))),"")&amp;
TEXT(A1737,"???0")&amp;IF(VLOOKUP(A1737,SOURCE!B:S,16,0)="","","   "&amp;VLOOKUP(A1737,SOURCE!B:S,16,0)
))))
)</f>
        <v>#define ITM_PCPMG                   1699</v>
      </c>
    </row>
    <row r="1738" spans="1:4">
      <c r="A1738">
        <f t="shared" si="30"/>
        <v>1700</v>
      </c>
      <c r="B1738" t="str">
        <f>VLOOKUP(A1738,SOURCE!B:S,15,0)</f>
        <v>ITM_INTEGRAL</v>
      </c>
      <c r="C1738">
        <f>IF(
ISNUMBER(INDEX(SOURCE!B:B,MATCH(A1738,SOURCE!B:B,0)+1)),
  VALUE(INDEX(SOURCE!B:B,MATCH(A1738,SOURCE!B:B,0)+1)),
  "")</f>
        <v>1701</v>
      </c>
      <c r="D1738" s="5" t="str">
        <f>IF(A1738&lt;&gt;INT(A1738),B1738,
IF(A1738&lt;0,VLOOKUP(A1738,lookups!A$1:B$25,2,0),
IF(ISNA(B1738),"",
IF(OR(ISBLANK(A1738),ISNA(B1738),B1738=0),
"",
"#define "&amp;
VLOOKUP(A1738,SOURCE!B:S,15,0)&amp;IF(lookups!$N$2-LEN(VLOOKUP(A1738,SOURCE!B:S,15,0))&gt;=0,REPT(" ",lookups!$N$2-LEN(VLOOKUP(A1738,SOURCE!B:S,15,0))),"")&amp;
TEXT(A1738,"???0")&amp;IF(VLOOKUP(A1738,SOURCE!B:S,16,0)="","","   "&amp;VLOOKUP(A1738,SOURCE!B:S,16,0)
))))
)</f>
        <v>#define ITM_INTEGRAL                1700</v>
      </c>
    </row>
    <row r="1739" spans="1:4">
      <c r="A1739">
        <f t="shared" si="30"/>
        <v>1701</v>
      </c>
      <c r="B1739" t="str">
        <f>VLOOKUP(A1739,SOURCE!B:S,15,0)</f>
        <v>ITM_PMOD</v>
      </c>
      <c r="C1739">
        <f>IF(
ISNUMBER(INDEX(SOURCE!B:B,MATCH(A1739,SOURCE!B:B,0)+1)),
  VALUE(INDEX(SOURCE!B:B,MATCH(A1739,SOURCE!B:B,0)+1)),
  "")</f>
        <v>1702</v>
      </c>
      <c r="D1739" s="5" t="str">
        <f>IF(A1739&lt;&gt;INT(A1739),B1739,
IF(A1739&lt;0,VLOOKUP(A1739,lookups!A$1:B$25,2,0),
IF(ISNA(B1739),"",
IF(OR(ISBLANK(A1739),ISNA(B1739),B1739=0),
"",
"#define "&amp;
VLOOKUP(A1739,SOURCE!B:S,15,0)&amp;IF(lookups!$N$2-LEN(VLOOKUP(A1739,SOURCE!B:S,15,0))&gt;=0,REPT(" ",lookups!$N$2-LEN(VLOOKUP(A1739,SOURCE!B:S,15,0))),"")&amp;
TEXT(A1739,"???0")&amp;IF(VLOOKUP(A1739,SOURCE!B:S,16,0)="","","   "&amp;VLOOKUP(A1739,SOURCE!B:S,16,0)
))))
)</f>
        <v>#define ITM_PMOD                    1701</v>
      </c>
    </row>
    <row r="1740" spans="1:4">
      <c r="A1740">
        <f t="shared" si="30"/>
        <v>1702</v>
      </c>
      <c r="B1740" t="str">
        <f>VLOOKUP(A1740,SOURCE!B:S,15,0)</f>
        <v>ITM_M_DET</v>
      </c>
      <c r="C1740">
        <f>IF(
ISNUMBER(INDEX(SOURCE!B:B,MATCH(A1740,SOURCE!B:B,0)+1)),
  VALUE(INDEX(SOURCE!B:B,MATCH(A1740,SOURCE!B:B,0)+1)),
  "")</f>
        <v>1703</v>
      </c>
      <c r="D1740" s="5" t="str">
        <f>IF(A1740&lt;&gt;INT(A1740),B1740,
IF(A1740&lt;0,VLOOKUP(A1740,lookups!A$1:B$25,2,0),
IF(ISNA(B1740),"",
IF(OR(ISBLANK(A1740),ISNA(B1740),B1740=0),
"",
"#define "&amp;
VLOOKUP(A1740,SOURCE!B:S,15,0)&amp;IF(lookups!$N$2-LEN(VLOOKUP(A1740,SOURCE!B:S,15,0))&gt;=0,REPT(" ",lookups!$N$2-LEN(VLOOKUP(A1740,SOURCE!B:S,15,0))),"")&amp;
TEXT(A1740,"???0")&amp;IF(VLOOKUP(A1740,SOURCE!B:S,16,0)="","","   "&amp;VLOOKUP(A1740,SOURCE!B:S,16,0)
))))
)</f>
        <v>#define ITM_M_DET                   1702</v>
      </c>
    </row>
    <row r="1741" spans="1:4">
      <c r="A1741">
        <f t="shared" si="30"/>
        <v>1703</v>
      </c>
      <c r="B1741" t="str">
        <f>VLOOKUP(A1741,SOURCE!B:S,15,0)</f>
        <v>ITM_PARALLEL</v>
      </c>
      <c r="C1741">
        <f>IF(
ISNUMBER(INDEX(SOURCE!B:B,MATCH(A1741,SOURCE!B:B,0)+1)),
  VALUE(INDEX(SOURCE!B:B,MATCH(A1741,SOURCE!B:B,0)+1)),
  "")</f>
        <v>1704</v>
      </c>
      <c r="D1741" s="5" t="str">
        <f>IF(A1741&lt;&gt;INT(A1741),B1741,
IF(A1741&lt;0,VLOOKUP(A1741,lookups!A$1:B$25,2,0),
IF(ISNA(B1741),"",
IF(OR(ISBLANK(A1741),ISNA(B1741),B1741=0),
"",
"#define "&amp;
VLOOKUP(A1741,SOURCE!B:S,15,0)&amp;IF(lookups!$N$2-LEN(VLOOKUP(A1741,SOURCE!B:S,15,0))&gt;=0,REPT(" ",lookups!$N$2-LEN(VLOOKUP(A1741,SOURCE!B:S,15,0))),"")&amp;
TEXT(A1741,"???0")&amp;IF(VLOOKUP(A1741,SOURCE!B:S,16,0)="","","   "&amp;VLOOKUP(A1741,SOURCE!B:S,16,0)
))))
)</f>
        <v>#define ITM_PARALLEL                1703</v>
      </c>
    </row>
    <row r="1742" spans="1:4">
      <c r="A1742">
        <f t="shared" si="30"/>
        <v>1704</v>
      </c>
      <c r="B1742" t="str">
        <f>VLOOKUP(A1742,SOURCE!B:S,15,0)</f>
        <v>ITM_M_TRANSP</v>
      </c>
      <c r="C1742">
        <f>IF(
ISNUMBER(INDEX(SOURCE!B:B,MATCH(A1742,SOURCE!B:B,0)+1)),
  VALUE(INDEX(SOURCE!B:B,MATCH(A1742,SOURCE!B:B,0)+1)),
  "")</f>
        <v>1705</v>
      </c>
      <c r="D1742" s="5" t="str">
        <f>IF(A1742&lt;&gt;INT(A1742),B1742,
IF(A1742&lt;0,VLOOKUP(A1742,lookups!A$1:B$25,2,0),
IF(ISNA(B1742),"",
IF(OR(ISBLANK(A1742),ISNA(B1742),B1742=0),
"",
"#define "&amp;
VLOOKUP(A1742,SOURCE!B:S,15,0)&amp;IF(lookups!$N$2-LEN(VLOOKUP(A1742,SOURCE!B:S,15,0))&gt;=0,REPT(" ",lookups!$N$2-LEN(VLOOKUP(A1742,SOURCE!B:S,15,0))),"")&amp;
TEXT(A1742,"???0")&amp;IF(VLOOKUP(A1742,SOURCE!B:S,16,0)="","","   "&amp;VLOOKUP(A1742,SOURCE!B:S,16,0)
))))
)</f>
        <v>#define ITM_M_TRANSP                1704</v>
      </c>
    </row>
    <row r="1743" spans="1:4">
      <c r="A1743">
        <f t="shared" si="30"/>
        <v>1705</v>
      </c>
      <c r="B1743" t="str">
        <f>VLOOKUP(A1743,SOURCE!B:S,15,0)</f>
        <v>ITM_M_INV</v>
      </c>
      <c r="C1743">
        <f>IF(
ISNUMBER(INDEX(SOURCE!B:B,MATCH(A1743,SOURCE!B:B,0)+1)),
  VALUE(INDEX(SOURCE!B:B,MATCH(A1743,SOURCE!B:B,0)+1)),
  "")</f>
        <v>1706</v>
      </c>
      <c r="D1743" s="5" t="str">
        <f>IF(A1743&lt;&gt;INT(A1743),B1743,
IF(A1743&lt;0,VLOOKUP(A1743,lookups!A$1:B$25,2,0),
IF(ISNA(B1743),"",
IF(OR(ISBLANK(A1743),ISNA(B1743),B1743=0),
"",
"#define "&amp;
VLOOKUP(A1743,SOURCE!B:S,15,0)&amp;IF(lookups!$N$2-LEN(VLOOKUP(A1743,SOURCE!B:S,15,0))&gt;=0,REPT(" ",lookups!$N$2-LEN(VLOOKUP(A1743,SOURCE!B:S,15,0))),"")&amp;
TEXT(A1743,"???0")&amp;IF(VLOOKUP(A1743,SOURCE!B:S,16,0)="","","   "&amp;VLOOKUP(A1743,SOURCE!B:S,16,0)
))))
)</f>
        <v>#define ITM_M_INV                   1705</v>
      </c>
    </row>
    <row r="1744" spans="1:4">
      <c r="A1744">
        <f t="shared" si="30"/>
        <v>1706</v>
      </c>
      <c r="B1744" t="str">
        <f>VLOOKUP(A1744,SOURCE!B:S,15,0)</f>
        <v>ITM_ARG</v>
      </c>
      <c r="C1744">
        <f>IF(
ISNUMBER(INDEX(SOURCE!B:B,MATCH(A1744,SOURCE!B:B,0)+1)),
  VALUE(INDEX(SOURCE!B:B,MATCH(A1744,SOURCE!B:B,0)+1)),
  "")</f>
        <v>1707</v>
      </c>
      <c r="D1744" s="5" t="str">
        <f>IF(A1744&lt;&gt;INT(A1744),B1744,
IF(A1744&lt;0,VLOOKUP(A1744,lookups!A$1:B$25,2,0),
IF(ISNA(B1744),"",
IF(OR(ISBLANK(A1744),ISNA(B1744),B1744=0),
"",
"#define "&amp;
VLOOKUP(A1744,SOURCE!B:S,15,0)&amp;IF(lookups!$N$2-LEN(VLOOKUP(A1744,SOURCE!B:S,15,0))&gt;=0,REPT(" ",lookups!$N$2-LEN(VLOOKUP(A1744,SOURCE!B:S,15,0))),"")&amp;
TEXT(A1744,"???0")&amp;IF(VLOOKUP(A1744,SOURCE!B:S,16,0)="","","   "&amp;VLOOKUP(A1744,SOURCE!B:S,16,0)
))))
)</f>
        <v>#define ITM_ARG                     1706</v>
      </c>
    </row>
    <row r="1745" spans="1:4">
      <c r="A1745">
        <f t="shared" si="30"/>
        <v>1707</v>
      </c>
      <c r="B1745" t="str">
        <f>VLOOKUP(A1745,SOURCE!B:S,15,0)</f>
        <v>ITM_1707</v>
      </c>
      <c r="C1745">
        <f>IF(
ISNUMBER(INDEX(SOURCE!B:B,MATCH(A1745,SOURCE!B:B,0)+1)),
  VALUE(INDEX(SOURCE!B:B,MATCH(A1745,SOURCE!B:B,0)+1)),
  "")</f>
        <v>1708</v>
      </c>
      <c r="D1745" s="5" t="str">
        <f>IF(A1745&lt;&gt;INT(A1745),B1745,
IF(A1745&lt;0,VLOOKUP(A1745,lookups!A$1:B$25,2,0),
IF(ISNA(B1745),"",
IF(OR(ISBLANK(A1745),ISNA(B1745),B1745=0),
"",
"#define "&amp;
VLOOKUP(A1745,SOURCE!B:S,15,0)&amp;IF(lookups!$N$2-LEN(VLOOKUP(A1745,SOURCE!B:S,15,0))&gt;=0,REPT(" ",lookups!$N$2-LEN(VLOOKUP(A1745,SOURCE!B:S,15,0))),"")&amp;
TEXT(A1745,"???0")&amp;IF(VLOOKUP(A1745,SOURCE!B:S,16,0)="","","   "&amp;VLOOKUP(A1745,SOURCE!B:S,16,0)
))))
)</f>
        <v>#define ITM_1707                    1707</v>
      </c>
    </row>
    <row r="1746" spans="1:4">
      <c r="A1746">
        <f t="shared" si="30"/>
        <v>1708</v>
      </c>
      <c r="B1746" t="str">
        <f>VLOOKUP(A1746,SOURCE!B:S,15,0)</f>
        <v>ITM_PRINTERADV</v>
      </c>
      <c r="C1746">
        <f>IF(
ISNUMBER(INDEX(SOURCE!B:B,MATCH(A1746,SOURCE!B:B,0)+1)),
  VALUE(INDEX(SOURCE!B:B,MATCH(A1746,SOURCE!B:B,0)+1)),
  "")</f>
        <v>1709</v>
      </c>
      <c r="D1746" s="5" t="str">
        <f>IF(A1746&lt;&gt;INT(A1746),B1746,
IF(A1746&lt;0,VLOOKUP(A1746,lookups!A$1:B$25,2,0),
IF(ISNA(B1746),"",
IF(OR(ISBLANK(A1746),ISNA(B1746),B1746=0),
"",
"#define "&amp;
VLOOKUP(A1746,SOURCE!B:S,15,0)&amp;IF(lookups!$N$2-LEN(VLOOKUP(A1746,SOURCE!B:S,15,0))&gt;=0,REPT(" ",lookups!$N$2-LEN(VLOOKUP(A1746,SOURCE!B:S,15,0))),"")&amp;
TEXT(A1746,"???0")&amp;IF(VLOOKUP(A1746,SOURCE!B:S,16,0)="","","   "&amp;VLOOKUP(A1746,SOURCE!B:S,16,0)
))))
)</f>
        <v>#define ITM_PRINTERADV              1708</v>
      </c>
    </row>
    <row r="1747" spans="1:4">
      <c r="A1747">
        <f t="shared" si="30"/>
        <v>1709</v>
      </c>
      <c r="B1747" t="str">
        <f>VLOOKUP(A1747,SOURCE!B:S,15,0)</f>
        <v>ITM_PRINTERCHAR</v>
      </c>
      <c r="C1747">
        <f>IF(
ISNUMBER(INDEX(SOURCE!B:B,MATCH(A1747,SOURCE!B:B,0)+1)),
  VALUE(INDEX(SOURCE!B:B,MATCH(A1747,SOURCE!B:B,0)+1)),
  "")</f>
        <v>1710</v>
      </c>
      <c r="D1747" s="5" t="str">
        <f>IF(A1747&lt;&gt;INT(A1747),B1747,
IF(A1747&lt;0,VLOOKUP(A1747,lookups!A$1:B$25,2,0),
IF(ISNA(B1747),"",
IF(OR(ISBLANK(A1747),ISNA(B1747),B1747=0),
"",
"#define "&amp;
VLOOKUP(A1747,SOURCE!B:S,15,0)&amp;IF(lookups!$N$2-LEN(VLOOKUP(A1747,SOURCE!B:S,15,0))&gt;=0,REPT(" ",lookups!$N$2-LEN(VLOOKUP(A1747,SOURCE!B:S,15,0))),"")&amp;
TEXT(A1747,"???0")&amp;IF(VLOOKUP(A1747,SOURCE!B:S,16,0)="","","   "&amp;VLOOKUP(A1747,SOURCE!B:S,16,0)
))))
)</f>
        <v>#define ITM_PRINTERCHAR             1709</v>
      </c>
    </row>
    <row r="1748" spans="1:4">
      <c r="A1748">
        <f t="shared" si="30"/>
        <v>1710</v>
      </c>
      <c r="B1748" t="str">
        <f>VLOOKUP(A1748,SOURCE!B:S,15,0)</f>
        <v>ITM_PRINTERDLAY</v>
      </c>
      <c r="C1748">
        <f>IF(
ISNUMBER(INDEX(SOURCE!B:B,MATCH(A1748,SOURCE!B:B,0)+1)),
  VALUE(INDEX(SOURCE!B:B,MATCH(A1748,SOURCE!B:B,0)+1)),
  "")</f>
        <v>1711</v>
      </c>
      <c r="D1748" s="5" t="str">
        <f>IF(A1748&lt;&gt;INT(A1748),B1748,
IF(A1748&lt;0,VLOOKUP(A1748,lookups!A$1:B$25,2,0),
IF(ISNA(B1748),"",
IF(OR(ISBLANK(A1748),ISNA(B1748),B1748=0),
"",
"#define "&amp;
VLOOKUP(A1748,SOURCE!B:S,15,0)&amp;IF(lookups!$N$2-LEN(VLOOKUP(A1748,SOURCE!B:S,15,0))&gt;=0,REPT(" ",lookups!$N$2-LEN(VLOOKUP(A1748,SOURCE!B:S,15,0))),"")&amp;
TEXT(A1748,"???0")&amp;IF(VLOOKUP(A1748,SOURCE!B:S,16,0)="","","   "&amp;VLOOKUP(A1748,SOURCE!B:S,16,0)
))))
)</f>
        <v>#define ITM_PRINTERDLAY             1710</v>
      </c>
    </row>
    <row r="1749" spans="1:4">
      <c r="A1749">
        <f t="shared" si="30"/>
        <v>1711</v>
      </c>
      <c r="B1749" t="str">
        <f>VLOOKUP(A1749,SOURCE!B:S,15,0)</f>
        <v>ITM_PRINTERLCD</v>
      </c>
      <c r="C1749">
        <f>IF(
ISNUMBER(INDEX(SOURCE!B:B,MATCH(A1749,SOURCE!B:B,0)+1)),
  VALUE(INDEX(SOURCE!B:B,MATCH(A1749,SOURCE!B:B,0)+1)),
  "")</f>
        <v>1712</v>
      </c>
      <c r="D1749" s="5" t="str">
        <f>IF(A1749&lt;&gt;INT(A1749),B1749,
IF(A1749&lt;0,VLOOKUP(A1749,lookups!A$1:B$25,2,0),
IF(ISNA(B1749),"",
IF(OR(ISBLANK(A1749),ISNA(B1749),B1749=0),
"",
"#define "&amp;
VLOOKUP(A1749,SOURCE!B:S,15,0)&amp;IF(lookups!$N$2-LEN(VLOOKUP(A1749,SOURCE!B:S,15,0))&gt;=0,REPT(" ",lookups!$N$2-LEN(VLOOKUP(A1749,SOURCE!B:S,15,0))),"")&amp;
TEXT(A1749,"???0")&amp;IF(VLOOKUP(A1749,SOURCE!B:S,16,0)="","","   "&amp;VLOOKUP(A1749,SOURCE!B:S,16,0)
))))
)</f>
        <v>#define ITM_PRINTERLCD              1711</v>
      </c>
    </row>
    <row r="1750" spans="1:4">
      <c r="A1750">
        <f t="shared" si="30"/>
        <v>1712</v>
      </c>
      <c r="B1750" t="str">
        <f>VLOOKUP(A1750,SOURCE!B:S,15,0)</f>
        <v>ITM_PRINTERMODE</v>
      </c>
      <c r="C1750">
        <f>IF(
ISNUMBER(INDEX(SOURCE!B:B,MATCH(A1750,SOURCE!B:B,0)+1)),
  VALUE(INDEX(SOURCE!B:B,MATCH(A1750,SOURCE!B:B,0)+1)),
  "")</f>
        <v>1713</v>
      </c>
      <c r="D1750" s="5" t="str">
        <f>IF(A1750&lt;&gt;INT(A1750),B1750,
IF(A1750&lt;0,VLOOKUP(A1750,lookups!A$1:B$25,2,0),
IF(ISNA(B1750),"",
IF(OR(ISBLANK(A1750),ISNA(B1750),B1750=0),
"",
"#define "&amp;
VLOOKUP(A1750,SOURCE!B:S,15,0)&amp;IF(lookups!$N$2-LEN(VLOOKUP(A1750,SOURCE!B:S,15,0))&gt;=0,REPT(" ",lookups!$N$2-LEN(VLOOKUP(A1750,SOURCE!B:S,15,0))),"")&amp;
TEXT(A1750,"???0")&amp;IF(VLOOKUP(A1750,SOURCE!B:S,16,0)="","","   "&amp;VLOOKUP(A1750,SOURCE!B:S,16,0)
))))
)</f>
        <v>#define ITM_PRINTERMODE             1712</v>
      </c>
    </row>
    <row r="1751" spans="1:4">
      <c r="A1751">
        <f t="shared" si="30"/>
        <v>1713</v>
      </c>
      <c r="B1751" t="str">
        <f>VLOOKUP(A1751,SOURCE!B:S,15,0)</f>
        <v>ITM_PRINTERPROG</v>
      </c>
      <c r="C1751">
        <f>IF(
ISNUMBER(INDEX(SOURCE!B:B,MATCH(A1751,SOURCE!B:B,0)+1)),
  VALUE(INDEX(SOURCE!B:B,MATCH(A1751,SOURCE!B:B,0)+1)),
  "")</f>
        <v>1714</v>
      </c>
      <c r="D1751" s="5" t="str">
        <f>IF(A1751&lt;&gt;INT(A1751),B1751,
IF(A1751&lt;0,VLOOKUP(A1751,lookups!A$1:B$25,2,0),
IF(ISNA(B1751),"",
IF(OR(ISBLANK(A1751),ISNA(B1751),B1751=0),
"",
"#define "&amp;
VLOOKUP(A1751,SOURCE!B:S,15,0)&amp;IF(lookups!$N$2-LEN(VLOOKUP(A1751,SOURCE!B:S,15,0))&gt;=0,REPT(" ",lookups!$N$2-LEN(VLOOKUP(A1751,SOURCE!B:S,15,0))),"")&amp;
TEXT(A1751,"???0")&amp;IF(VLOOKUP(A1751,SOURCE!B:S,16,0)="","","   "&amp;VLOOKUP(A1751,SOURCE!B:S,16,0)
))))
)</f>
        <v>#define ITM_PRINTERPROG             1713</v>
      </c>
    </row>
    <row r="1752" spans="1:4">
      <c r="A1752">
        <f t="shared" si="30"/>
        <v>1714</v>
      </c>
      <c r="B1752" t="str">
        <f>VLOOKUP(A1752,SOURCE!B:S,15,0)</f>
        <v>ITM_PRINTERR</v>
      </c>
      <c r="C1752">
        <f>IF(
ISNUMBER(INDEX(SOURCE!B:B,MATCH(A1752,SOURCE!B:B,0)+1)),
  VALUE(INDEX(SOURCE!B:B,MATCH(A1752,SOURCE!B:B,0)+1)),
  "")</f>
        <v>1715</v>
      </c>
      <c r="D1752" s="5" t="str">
        <f>IF(A1752&lt;&gt;INT(A1752),B1752,
IF(A1752&lt;0,VLOOKUP(A1752,lookups!A$1:B$25,2,0),
IF(ISNA(B1752),"",
IF(OR(ISBLANK(A1752),ISNA(B1752),B1752=0),
"",
"#define "&amp;
VLOOKUP(A1752,SOURCE!B:S,15,0)&amp;IF(lookups!$N$2-LEN(VLOOKUP(A1752,SOURCE!B:S,15,0))&gt;=0,REPT(" ",lookups!$N$2-LEN(VLOOKUP(A1752,SOURCE!B:S,15,0))),"")&amp;
TEXT(A1752,"???0")&amp;IF(VLOOKUP(A1752,SOURCE!B:S,16,0)="","","   "&amp;VLOOKUP(A1752,SOURCE!B:S,16,0)
))))
)</f>
        <v>#define ITM_PRINTERR                1714</v>
      </c>
    </row>
    <row r="1753" spans="1:4">
      <c r="A1753">
        <f t="shared" si="30"/>
        <v>1715</v>
      </c>
      <c r="B1753" t="str">
        <f>VLOOKUP(A1753,SOURCE!B:S,15,0)</f>
        <v>ITM_PRINTERREGS</v>
      </c>
      <c r="C1753">
        <f>IF(
ISNUMBER(INDEX(SOURCE!B:B,MATCH(A1753,SOURCE!B:B,0)+1)),
  VALUE(INDEX(SOURCE!B:B,MATCH(A1753,SOURCE!B:B,0)+1)),
  "")</f>
        <v>1716</v>
      </c>
      <c r="D1753" s="5" t="str">
        <f>IF(A1753&lt;&gt;INT(A1753),B1753,
IF(A1753&lt;0,VLOOKUP(A1753,lookups!A$1:B$25,2,0),
IF(ISNA(B1753),"",
IF(OR(ISBLANK(A1753),ISNA(B1753),B1753=0),
"",
"#define "&amp;
VLOOKUP(A1753,SOURCE!B:S,15,0)&amp;IF(lookups!$N$2-LEN(VLOOKUP(A1753,SOURCE!B:S,15,0))&gt;=0,REPT(" ",lookups!$N$2-LEN(VLOOKUP(A1753,SOURCE!B:S,15,0))),"")&amp;
TEXT(A1753,"???0")&amp;IF(VLOOKUP(A1753,SOURCE!B:S,16,0)="","","   "&amp;VLOOKUP(A1753,SOURCE!B:S,16,0)
))))
)</f>
        <v>#define ITM_PRINTERREGS             1715</v>
      </c>
    </row>
    <row r="1754" spans="1:4">
      <c r="A1754">
        <f t="shared" si="30"/>
        <v>1716</v>
      </c>
      <c r="B1754" t="str">
        <f>VLOOKUP(A1754,SOURCE!B:S,15,0)</f>
        <v>ITM_PRINTERSTK</v>
      </c>
      <c r="C1754">
        <f>IF(
ISNUMBER(INDEX(SOURCE!B:B,MATCH(A1754,SOURCE!B:B,0)+1)),
  VALUE(INDEX(SOURCE!B:B,MATCH(A1754,SOURCE!B:B,0)+1)),
  "")</f>
        <v>1717</v>
      </c>
      <c r="D1754" s="5" t="str">
        <f>IF(A1754&lt;&gt;INT(A1754),B1754,
IF(A1754&lt;0,VLOOKUP(A1754,lookups!A$1:B$25,2,0),
IF(ISNA(B1754),"",
IF(OR(ISBLANK(A1754),ISNA(B1754),B1754=0),
"",
"#define "&amp;
VLOOKUP(A1754,SOURCE!B:S,15,0)&amp;IF(lookups!$N$2-LEN(VLOOKUP(A1754,SOURCE!B:S,15,0))&gt;=0,REPT(" ",lookups!$N$2-LEN(VLOOKUP(A1754,SOURCE!B:S,15,0))),"")&amp;
TEXT(A1754,"???0")&amp;IF(VLOOKUP(A1754,SOURCE!B:S,16,0)="","","   "&amp;VLOOKUP(A1754,SOURCE!B:S,16,0)
))))
)</f>
        <v>#define ITM_PRINTERSTK              1716</v>
      </c>
    </row>
    <row r="1755" spans="1:4">
      <c r="A1755">
        <f t="shared" si="30"/>
        <v>1717</v>
      </c>
      <c r="B1755" t="str">
        <f>VLOOKUP(A1755,SOURCE!B:S,15,0)</f>
        <v>ITM_PRINTERTAB</v>
      </c>
      <c r="C1755">
        <f>IF(
ISNUMBER(INDEX(SOURCE!B:B,MATCH(A1755,SOURCE!B:B,0)+1)),
  VALUE(INDEX(SOURCE!B:B,MATCH(A1755,SOURCE!B:B,0)+1)),
  "")</f>
        <v>1718</v>
      </c>
      <c r="D1755" s="5" t="str">
        <f>IF(A1755&lt;&gt;INT(A1755),B1755,
IF(A1755&lt;0,VLOOKUP(A1755,lookups!A$1:B$25,2,0),
IF(ISNA(B1755),"",
IF(OR(ISBLANK(A1755),ISNA(B1755),B1755=0),
"",
"#define "&amp;
VLOOKUP(A1755,SOURCE!B:S,15,0)&amp;IF(lookups!$N$2-LEN(VLOOKUP(A1755,SOURCE!B:S,15,0))&gt;=0,REPT(" ",lookups!$N$2-LEN(VLOOKUP(A1755,SOURCE!B:S,15,0))),"")&amp;
TEXT(A1755,"???0")&amp;IF(VLOOKUP(A1755,SOURCE!B:S,16,0)="","","   "&amp;VLOOKUP(A1755,SOURCE!B:S,16,0)
))))
)</f>
        <v>#define ITM_PRINTERTAB              1717</v>
      </c>
    </row>
    <row r="1756" spans="1:4">
      <c r="A1756">
        <f t="shared" si="30"/>
        <v>1718</v>
      </c>
      <c r="B1756" t="str">
        <f>VLOOKUP(A1756,SOURCE!B:S,15,0)</f>
        <v>ITM_PRINTERUSER</v>
      </c>
      <c r="C1756">
        <f>IF(
ISNUMBER(INDEX(SOURCE!B:B,MATCH(A1756,SOURCE!B:B,0)+1)),
  VALUE(INDEX(SOURCE!B:B,MATCH(A1756,SOURCE!B:B,0)+1)),
  "")</f>
        <v>1719</v>
      </c>
      <c r="D1756" s="5" t="str">
        <f>IF(A1756&lt;&gt;INT(A1756),B1756,
IF(A1756&lt;0,VLOOKUP(A1756,lookups!A$1:B$25,2,0),
IF(ISNA(B1756),"",
IF(OR(ISBLANK(A1756),ISNA(B1756),B1756=0),
"",
"#define "&amp;
VLOOKUP(A1756,SOURCE!B:S,15,0)&amp;IF(lookups!$N$2-LEN(VLOOKUP(A1756,SOURCE!B:S,15,0))&gt;=0,REPT(" ",lookups!$N$2-LEN(VLOOKUP(A1756,SOURCE!B:S,15,0))),"")&amp;
TEXT(A1756,"???0")&amp;IF(VLOOKUP(A1756,SOURCE!B:S,16,0)="","","   "&amp;VLOOKUP(A1756,SOURCE!B:S,16,0)
))))
)</f>
        <v>#define ITM_PRINTERUSER             1718</v>
      </c>
    </row>
    <row r="1757" spans="1:4">
      <c r="A1757">
        <f t="shared" si="30"/>
        <v>1719</v>
      </c>
      <c r="B1757" t="str">
        <f>VLOOKUP(A1757,SOURCE!B:S,15,0)</f>
        <v>ITM_PRINTERWIDTH</v>
      </c>
      <c r="C1757">
        <f>IF(
ISNUMBER(INDEX(SOURCE!B:B,MATCH(A1757,SOURCE!B:B,0)+1)),
  VALUE(INDEX(SOURCE!B:B,MATCH(A1757,SOURCE!B:B,0)+1)),
  "")</f>
        <v>1720</v>
      </c>
      <c r="D1757" s="5" t="str">
        <f>IF(A1757&lt;&gt;INT(A1757),B1757,
IF(A1757&lt;0,VLOOKUP(A1757,lookups!A$1:B$25,2,0),
IF(ISNA(B1757),"",
IF(OR(ISBLANK(A1757),ISNA(B1757),B1757=0),
"",
"#define "&amp;
VLOOKUP(A1757,SOURCE!B:S,15,0)&amp;IF(lookups!$N$2-LEN(VLOOKUP(A1757,SOURCE!B:S,15,0))&gt;=0,REPT(" ",lookups!$N$2-LEN(VLOOKUP(A1757,SOURCE!B:S,15,0))),"")&amp;
TEXT(A1757,"???0")&amp;IF(VLOOKUP(A1757,SOURCE!B:S,16,0)="","","   "&amp;VLOOKUP(A1757,SOURCE!B:S,16,0)
))))
)</f>
        <v>#define ITM_PRINTERWIDTH            1719</v>
      </c>
    </row>
    <row r="1758" spans="1:4">
      <c r="A1758">
        <f t="shared" si="30"/>
        <v>1720</v>
      </c>
      <c r="B1758" t="str">
        <f>VLOOKUP(A1758,SOURCE!B:S,15,0)</f>
        <v>ITM_PRINTERSIGMA</v>
      </c>
      <c r="C1758">
        <f>IF(
ISNUMBER(INDEX(SOURCE!B:B,MATCH(A1758,SOURCE!B:B,0)+1)),
  VALUE(INDEX(SOURCE!B:B,MATCH(A1758,SOURCE!B:B,0)+1)),
  "")</f>
        <v>1721</v>
      </c>
      <c r="D1758" s="5" t="str">
        <f>IF(A1758&lt;&gt;INT(A1758),B1758,
IF(A1758&lt;0,VLOOKUP(A1758,lookups!A$1:B$25,2,0),
IF(ISNA(B1758),"",
IF(OR(ISBLANK(A1758),ISNA(B1758),B1758=0),
"",
"#define "&amp;
VLOOKUP(A1758,SOURCE!B:S,15,0)&amp;IF(lookups!$N$2-LEN(VLOOKUP(A1758,SOURCE!B:S,15,0))&gt;=0,REPT(" ",lookups!$N$2-LEN(VLOOKUP(A1758,SOURCE!B:S,15,0))),"")&amp;
TEXT(A1758,"???0")&amp;IF(VLOOKUP(A1758,SOURCE!B:S,16,0)="","","   "&amp;VLOOKUP(A1758,SOURCE!B:S,16,0)
))))
)</f>
        <v>#define ITM_PRINTERSIGMA            1720</v>
      </c>
    </row>
    <row r="1759" spans="1:4">
      <c r="A1759">
        <f t="shared" si="30"/>
        <v>1721</v>
      </c>
      <c r="B1759" t="str">
        <f>VLOOKUP(A1759,SOURCE!B:S,15,0)</f>
        <v>ITM_PRINTERHASH</v>
      </c>
      <c r="C1759">
        <f>IF(
ISNUMBER(INDEX(SOURCE!B:B,MATCH(A1759,SOURCE!B:B,0)+1)),
  VALUE(INDEX(SOURCE!B:B,MATCH(A1759,SOURCE!B:B,0)+1)),
  "")</f>
        <v>1721.01</v>
      </c>
      <c r="D1759" s="5" t="str">
        <f>IF(A1759&lt;&gt;INT(A1759),B1759,
IF(A1759&lt;0,VLOOKUP(A1759,lookups!A$1:B$25,2,0),
IF(ISNA(B1759),"",
IF(OR(ISBLANK(A1759),ISNA(B1759),B1759=0),
"",
"#define "&amp;
VLOOKUP(A1759,SOURCE!B:S,15,0)&amp;IF(lookups!$N$2-LEN(VLOOKUP(A1759,SOURCE!B:S,15,0))&gt;=0,REPT(" ",lookups!$N$2-LEN(VLOOKUP(A1759,SOURCE!B:S,15,0))),"")&amp;
TEXT(A1759,"???0")&amp;IF(VLOOKUP(A1759,SOURCE!B:S,16,0)="","","   "&amp;VLOOKUP(A1759,SOURCE!B:S,16,0)
))))
)</f>
        <v>#define ITM_PRINTERHASH             1721</v>
      </c>
    </row>
    <row r="1760" spans="1:4">
      <c r="A1760">
        <f t="shared" si="30"/>
        <v>1721.01</v>
      </c>
      <c r="B1760" t="str">
        <f>VLOOKUP(A1760,SOURCE!B:S,15,0)</f>
        <v/>
      </c>
      <c r="C1760">
        <f>IF(
ISNUMBER(INDEX(SOURCE!B:B,MATCH(A1760,SOURCE!B:B,0)+1)),
  VALUE(INDEX(SOURCE!B:B,MATCH(A1760,SOURCE!B:B,0)+1)),
  "")</f>
        <v>1722</v>
      </c>
      <c r="D1760" s="5" t="str">
        <f>IF(A1760&lt;&gt;INT(A1760),B1760,
IF(A1760&lt;0,VLOOKUP(A1760,lookups!A$1:B$25,2,0),
IF(ISNA(B1760),"",
IF(OR(ISBLANK(A1760),ISNA(B1760),B1760=0),
"",
"#define "&amp;
VLOOKUP(A1760,SOURCE!B:S,15,0)&amp;IF(lookups!$N$2-LEN(VLOOKUP(A1760,SOURCE!B:S,15,0))&gt;=0,REPT(" ",lookups!$N$2-LEN(VLOOKUP(A1760,SOURCE!B:S,15,0))),"")&amp;
TEXT(A1760,"???0")&amp;IF(VLOOKUP(A1760,SOURCE!B:S,16,0)="","","   "&amp;VLOOKUP(A1760,SOURCE!B:S,16,0)
))))
)</f>
        <v/>
      </c>
    </row>
    <row r="1761" spans="1:4">
      <c r="A1761">
        <f t="shared" si="30"/>
        <v>1722</v>
      </c>
      <c r="B1761" t="str">
        <f>VLOOKUP(A1761,SOURCE!B:S,15,0)</f>
        <v>ITM_FBR</v>
      </c>
      <c r="C1761">
        <f>IF(
ISNUMBER(INDEX(SOURCE!B:B,MATCH(A1761,SOURCE!B:B,0)+1)),
  VALUE(INDEX(SOURCE!B:B,MATCH(A1761,SOURCE!B:B,0)+1)),
  "")</f>
        <v>1722.01</v>
      </c>
      <c r="D1761" s="5" t="str">
        <f>IF(A1761&lt;&gt;INT(A1761),B1761,
IF(A1761&lt;0,VLOOKUP(A1761,lookups!A$1:B$25,2,0),
IF(ISNA(B1761),"",
IF(OR(ISBLANK(A1761),ISNA(B1761),B1761=0),
"",
"#define "&amp;
VLOOKUP(A1761,SOURCE!B:S,15,0)&amp;IF(lookups!$N$2-LEN(VLOOKUP(A1761,SOURCE!B:S,15,0))&gt;=0,REPT(" ",lookups!$N$2-LEN(VLOOKUP(A1761,SOURCE!B:S,15,0))),"")&amp;
TEXT(A1761,"???0")&amp;IF(VLOOKUP(A1761,SOURCE!B:S,16,0)="","","   "&amp;VLOOKUP(A1761,SOURCE!B:S,16,0)
))))
)</f>
        <v>#define ITM_FBR                     1722</v>
      </c>
    </row>
    <row r="1762" spans="1:4">
      <c r="A1762">
        <f t="shared" si="30"/>
        <v>1722.01</v>
      </c>
      <c r="B1762" t="str">
        <f>VLOOKUP(A1762,SOURCE!B:S,15,0)</f>
        <v/>
      </c>
      <c r="C1762">
        <f>IF(
ISNUMBER(INDEX(SOURCE!B:B,MATCH(A1762,SOURCE!B:B,0)+1)),
  VALUE(INDEX(SOURCE!B:B,MATCH(A1762,SOURCE!B:B,0)+1)),
  "")</f>
        <v>1723</v>
      </c>
      <c r="D1762" s="5" t="str">
        <f>IF(A1762&lt;&gt;INT(A1762),B1762,
IF(A1762&lt;0,VLOOKUP(A1762,lookups!A$1:B$25,2,0),
IF(ISNA(B1762),"",
IF(OR(ISBLANK(A1762),ISNA(B1762),B1762=0),
"",
"#define "&amp;
VLOOKUP(A1762,SOURCE!B:S,15,0)&amp;IF(lookups!$N$2-LEN(VLOOKUP(A1762,SOURCE!B:S,15,0))&gt;=0,REPT(" ",lookups!$N$2-LEN(VLOOKUP(A1762,SOURCE!B:S,15,0))),"")&amp;
TEXT(A1762,"???0")&amp;IF(VLOOKUP(A1762,SOURCE!B:S,16,0)="","","   "&amp;VLOOKUP(A1762,SOURCE!B:S,16,0)
))))
)</f>
        <v/>
      </c>
    </row>
    <row r="1763" spans="1:4">
      <c r="A1763">
        <f t="shared" si="30"/>
        <v>1723</v>
      </c>
      <c r="B1763" t="str">
        <f>VLOOKUP(A1763,SOURCE!B:S,15,0)</f>
        <v>ITM_UNDO</v>
      </c>
      <c r="C1763">
        <f>IF(
ISNUMBER(INDEX(SOURCE!B:B,MATCH(A1763,SOURCE!B:B,0)+1)),
  VALUE(INDEX(SOURCE!B:B,MATCH(A1763,SOURCE!B:B,0)+1)),
  "")</f>
        <v>1724</v>
      </c>
      <c r="D1763" s="5" t="str">
        <f>IF(A1763&lt;&gt;INT(A1763),B1763,
IF(A1763&lt;0,VLOOKUP(A1763,lookups!A$1:B$25,2,0),
IF(ISNA(B1763),"",
IF(OR(ISBLANK(A1763),ISNA(B1763),B1763=0),
"",
"#define "&amp;
VLOOKUP(A1763,SOURCE!B:S,15,0)&amp;IF(lookups!$N$2-LEN(VLOOKUP(A1763,SOURCE!B:S,15,0))&gt;=0,REPT(" ",lookups!$N$2-LEN(VLOOKUP(A1763,SOURCE!B:S,15,0))),"")&amp;
TEXT(A1763,"???0")&amp;IF(VLOOKUP(A1763,SOURCE!B:S,16,0)="","","   "&amp;VLOOKUP(A1763,SOURCE!B:S,16,0)
))))
)</f>
        <v>#define ITM_UNDO                    1723</v>
      </c>
    </row>
    <row r="1764" spans="1:4">
      <c r="A1764">
        <f t="shared" si="30"/>
        <v>1724</v>
      </c>
      <c r="B1764" t="str">
        <f>VLOOKUP(A1764,SOURCE!B:S,15,0)</f>
        <v>ITM_PR</v>
      </c>
      <c r="C1764">
        <f>IF(
ISNUMBER(INDEX(SOURCE!B:B,MATCH(A1764,SOURCE!B:B,0)+1)),
  VALUE(INDEX(SOURCE!B:B,MATCH(A1764,SOURCE!B:B,0)+1)),
  "")</f>
        <v>1725</v>
      </c>
      <c r="D1764" s="5" t="str">
        <f>IF(A1764&lt;&gt;INT(A1764),B1764,
IF(A1764&lt;0,VLOOKUP(A1764,lookups!A$1:B$25,2,0),
IF(ISNA(B1764),"",
IF(OR(ISBLANK(A1764),ISNA(B1764),B1764=0),
"",
"#define "&amp;
VLOOKUP(A1764,SOURCE!B:S,15,0)&amp;IF(lookups!$N$2-LEN(VLOOKUP(A1764,SOURCE!B:S,15,0))&gt;=0,REPT(" ",lookups!$N$2-LEN(VLOOKUP(A1764,SOURCE!B:S,15,0))),"")&amp;
TEXT(A1764,"???0")&amp;IF(VLOOKUP(A1764,SOURCE!B:S,16,0)="","","   "&amp;VLOOKUP(A1764,SOURCE!B:S,16,0)
))))
)</f>
        <v>#define ITM_PR                      1724</v>
      </c>
    </row>
    <row r="1765" spans="1:4">
      <c r="A1765">
        <f t="shared" si="30"/>
        <v>1725</v>
      </c>
      <c r="B1765" t="str">
        <f>VLOOKUP(A1765,SOURCE!B:S,15,0)</f>
        <v>ITM_RS</v>
      </c>
      <c r="C1765">
        <f>IF(
ISNUMBER(INDEX(SOURCE!B:B,MATCH(A1765,SOURCE!B:B,0)+1)),
  VALUE(INDEX(SOURCE!B:B,MATCH(A1765,SOURCE!B:B,0)+1)),
  "")</f>
        <v>1726</v>
      </c>
      <c r="D1765" s="5" t="str">
        <f>IF(A1765&lt;&gt;INT(A1765),B1765,
IF(A1765&lt;0,VLOOKUP(A1765,lookups!A$1:B$25,2,0),
IF(ISNA(B1765),"",
IF(OR(ISBLANK(A1765),ISNA(B1765),B1765=0),
"",
"#define "&amp;
VLOOKUP(A1765,SOURCE!B:S,15,0)&amp;IF(lookups!$N$2-LEN(VLOOKUP(A1765,SOURCE!B:S,15,0))&gt;=0,REPT(" ",lookups!$N$2-LEN(VLOOKUP(A1765,SOURCE!B:S,15,0))),"")&amp;
TEXT(A1765,"???0")&amp;IF(VLOOKUP(A1765,SOURCE!B:S,16,0)="","","   "&amp;VLOOKUP(A1765,SOURCE!B:S,16,0)
))))
)</f>
        <v>#define ITM_RS                      1725</v>
      </c>
    </row>
    <row r="1766" spans="1:4">
      <c r="A1766">
        <f t="shared" si="30"/>
        <v>1726</v>
      </c>
      <c r="B1766" t="str">
        <f>VLOOKUP(A1766,SOURCE!B:S,15,0)</f>
        <v>ITM_Kk</v>
      </c>
      <c r="C1766">
        <f>IF(
ISNUMBER(INDEX(SOURCE!B:B,MATCH(A1766,SOURCE!B:B,0)+1)),
  VALUE(INDEX(SOURCE!B:B,MATCH(A1766,SOURCE!B:B,0)+1)),
  "")</f>
        <v>1727</v>
      </c>
      <c r="D1766" s="5" t="str">
        <f>IF(A1766&lt;&gt;INT(A1766),B1766,
IF(A1766&lt;0,VLOOKUP(A1766,lookups!A$1:B$25,2,0),
IF(ISNA(B1766),"",
IF(OR(ISBLANK(A1766),ISNA(B1766),B1766=0),
"",
"#define "&amp;
VLOOKUP(A1766,SOURCE!B:S,15,0)&amp;IF(lookups!$N$2-LEN(VLOOKUP(A1766,SOURCE!B:S,15,0))&gt;=0,REPT(" ",lookups!$N$2-LEN(VLOOKUP(A1766,SOURCE!B:S,15,0))),"")&amp;
TEXT(A1766,"???0")&amp;IF(VLOOKUP(A1766,SOURCE!B:S,16,0)="","","   "&amp;VLOOKUP(A1766,SOURCE!B:S,16,0)
))))
)</f>
        <v>#define ITM_Kk                      1726</v>
      </c>
    </row>
    <row r="1767" spans="1:4">
      <c r="A1767">
        <f t="shared" si="30"/>
        <v>1727</v>
      </c>
      <c r="B1767" t="str">
        <f>VLOOKUP(A1767,SOURCE!B:S,15,0)</f>
        <v>ITM_Ek</v>
      </c>
      <c r="C1767">
        <f>IF(
ISNUMBER(INDEX(SOURCE!B:B,MATCH(A1767,SOURCE!B:B,0)+1)),
  VALUE(INDEX(SOURCE!B:B,MATCH(A1767,SOURCE!B:B,0)+1)),
  "")</f>
        <v>1728</v>
      </c>
      <c r="D1767" s="5" t="str">
        <f>IF(A1767&lt;&gt;INT(A1767),B1767,
IF(A1767&lt;0,VLOOKUP(A1767,lookups!A$1:B$25,2,0),
IF(ISNA(B1767),"",
IF(OR(ISBLANK(A1767),ISNA(B1767),B1767=0),
"",
"#define "&amp;
VLOOKUP(A1767,SOURCE!B:S,15,0)&amp;IF(lookups!$N$2-LEN(VLOOKUP(A1767,SOURCE!B:S,15,0))&gt;=0,REPT(" ",lookups!$N$2-LEN(VLOOKUP(A1767,SOURCE!B:S,15,0))),"")&amp;
TEXT(A1767,"???0")&amp;IF(VLOOKUP(A1767,SOURCE!B:S,16,0)="","","   "&amp;VLOOKUP(A1767,SOURCE!B:S,16,0)
))))
)</f>
        <v>#define ITM_Ek                      1727</v>
      </c>
    </row>
    <row r="1768" spans="1:4">
      <c r="A1768">
        <f t="shared" si="30"/>
        <v>1728</v>
      </c>
      <c r="B1768" t="str">
        <f>VLOOKUP(A1768,SOURCE!B:S,15,0)</f>
        <v>ITM_PInk</v>
      </c>
      <c r="C1768">
        <f>IF(
ISNUMBER(INDEX(SOURCE!B:B,MATCH(A1768,SOURCE!B:B,0)+1)),
  VALUE(INDEX(SOURCE!B:B,MATCH(A1768,SOURCE!B:B,0)+1)),
  "")</f>
        <v>1729</v>
      </c>
      <c r="D1768" s="5" t="str">
        <f>IF(A1768&lt;&gt;INT(A1768),B1768,
IF(A1768&lt;0,VLOOKUP(A1768,lookups!A$1:B$25,2,0),
IF(ISNA(B1768),"",
IF(OR(ISBLANK(A1768),ISNA(B1768),B1768=0),
"",
"#define "&amp;
VLOOKUP(A1768,SOURCE!B:S,15,0)&amp;IF(lookups!$N$2-LEN(VLOOKUP(A1768,SOURCE!B:S,15,0))&gt;=0,REPT(" ",lookups!$N$2-LEN(VLOOKUP(A1768,SOURCE!B:S,15,0))),"")&amp;
TEXT(A1768,"???0")&amp;IF(VLOOKUP(A1768,SOURCE!B:S,16,0)="","","   "&amp;VLOOKUP(A1768,SOURCE!B:S,16,0)
))))
)</f>
        <v>#define ITM_PInk                    1728</v>
      </c>
    </row>
    <row r="1769" spans="1:4">
      <c r="A1769">
        <f t="shared" si="30"/>
        <v>1729</v>
      </c>
      <c r="B1769" t="str">
        <f>VLOOKUP(A1769,SOURCE!B:S,15,0)</f>
        <v>ITM_USERMODE</v>
      </c>
      <c r="C1769">
        <f>IF(
ISNUMBER(INDEX(SOURCE!B:B,MATCH(A1769,SOURCE!B:B,0)+1)),
  VALUE(INDEX(SOURCE!B:B,MATCH(A1769,SOURCE!B:B,0)+1)),
  "")</f>
        <v>1730</v>
      </c>
      <c r="D1769" s="5" t="str">
        <f>IF(A1769&lt;&gt;INT(A1769),B1769,
IF(A1769&lt;0,VLOOKUP(A1769,lookups!A$1:B$25,2,0),
IF(ISNA(B1769),"",
IF(OR(ISBLANK(A1769),ISNA(B1769),B1769=0),
"",
"#define "&amp;
VLOOKUP(A1769,SOURCE!B:S,15,0)&amp;IF(lookups!$N$2-LEN(VLOOKUP(A1769,SOURCE!B:S,15,0))&gt;=0,REPT(" ",lookups!$N$2-LEN(VLOOKUP(A1769,SOURCE!B:S,15,0))),"")&amp;
TEXT(A1769,"???0")&amp;IF(VLOOKUP(A1769,SOURCE!B:S,16,0)="","","   "&amp;VLOOKUP(A1769,SOURCE!B:S,16,0)
))))
)</f>
        <v>#define ITM_USERMODE                1729</v>
      </c>
    </row>
    <row r="1770" spans="1:4">
      <c r="A1770">
        <f t="shared" si="30"/>
        <v>1730</v>
      </c>
      <c r="B1770" t="str">
        <f>VLOOKUP(A1770,SOURCE!B:S,15,0)</f>
        <v>ITM_CC</v>
      </c>
      <c r="C1770">
        <f>IF(
ISNUMBER(INDEX(SOURCE!B:B,MATCH(A1770,SOURCE!B:B,0)+1)),
  VALUE(INDEX(SOURCE!B:B,MATCH(A1770,SOURCE!B:B,0)+1)),
  "")</f>
        <v>1731</v>
      </c>
      <c r="D1770" s="5" t="str">
        <f>IF(A1770&lt;&gt;INT(A1770),B1770,
IF(A1770&lt;0,VLOOKUP(A1770,lookups!A$1:B$25,2,0),
IF(ISNA(B1770),"",
IF(OR(ISBLANK(A1770),ISNA(B1770),B1770=0),
"",
"#define "&amp;
VLOOKUP(A1770,SOURCE!B:S,15,0)&amp;IF(lookups!$N$2-LEN(VLOOKUP(A1770,SOURCE!B:S,15,0))&gt;=0,REPT(" ",lookups!$N$2-LEN(VLOOKUP(A1770,SOURCE!B:S,15,0))),"")&amp;
TEXT(A1770,"???0")&amp;IF(VLOOKUP(A1770,SOURCE!B:S,16,0)="","","   "&amp;VLOOKUP(A1770,SOURCE!B:S,16,0)
))))
)</f>
        <v>#define ITM_CC                      1730</v>
      </c>
    </row>
    <row r="1771" spans="1:4">
      <c r="A1771">
        <f t="shared" si="30"/>
        <v>1731</v>
      </c>
      <c r="B1771" t="str">
        <f>VLOOKUP(A1771,SOURCE!B:S,15,0)</f>
        <v>ITM_SHIFTf</v>
      </c>
      <c r="C1771">
        <f>IF(
ISNUMBER(INDEX(SOURCE!B:B,MATCH(A1771,SOURCE!B:B,0)+1)),
  VALUE(INDEX(SOURCE!B:B,MATCH(A1771,SOURCE!B:B,0)+1)),
  "")</f>
        <v>1732</v>
      </c>
      <c r="D1771" s="5" t="str">
        <f>IF(A1771&lt;&gt;INT(A1771),B1771,
IF(A1771&lt;0,VLOOKUP(A1771,lookups!A$1:B$25,2,0),
IF(ISNA(B1771),"",
IF(OR(ISBLANK(A1771),ISNA(B1771),B1771=0),
"",
"#define "&amp;
VLOOKUP(A1771,SOURCE!B:S,15,0)&amp;IF(lookups!$N$2-LEN(VLOOKUP(A1771,SOURCE!B:S,15,0))&gt;=0,REPT(" ",lookups!$N$2-LEN(VLOOKUP(A1771,SOURCE!B:S,15,0))),"")&amp;
TEXT(A1771,"???0")&amp;IF(VLOOKUP(A1771,SOURCE!B:S,16,0)="","","   "&amp;VLOOKUP(A1771,SOURCE!B:S,16,0)
))))
)</f>
        <v>#define ITM_SHIFTf                  1731</v>
      </c>
    </row>
    <row r="1772" spans="1:4">
      <c r="A1772">
        <f t="shared" si="30"/>
        <v>1732</v>
      </c>
      <c r="B1772" t="str">
        <f>VLOOKUP(A1772,SOURCE!B:S,15,0)</f>
        <v>ITM_SHIFTg</v>
      </c>
      <c r="C1772">
        <f>IF(
ISNUMBER(INDEX(SOURCE!B:B,MATCH(A1772,SOURCE!B:B,0)+1)),
  VALUE(INDEX(SOURCE!B:B,MATCH(A1772,SOURCE!B:B,0)+1)),
  "")</f>
        <v>1733</v>
      </c>
      <c r="D1772" s="5" t="str">
        <f>IF(A1772&lt;&gt;INT(A1772),B1772,
IF(A1772&lt;0,VLOOKUP(A1772,lookups!A$1:B$25,2,0),
IF(ISNA(B1772),"",
IF(OR(ISBLANK(A1772),ISNA(B1772),B1772=0),
"",
"#define "&amp;
VLOOKUP(A1772,SOURCE!B:S,15,0)&amp;IF(lookups!$N$2-LEN(VLOOKUP(A1772,SOURCE!B:S,15,0))&gt;=0,REPT(" ",lookups!$N$2-LEN(VLOOKUP(A1772,SOURCE!B:S,15,0))),"")&amp;
TEXT(A1772,"???0")&amp;IF(VLOOKUP(A1772,SOURCE!B:S,16,0)="","","   "&amp;VLOOKUP(A1772,SOURCE!B:S,16,0)
))))
)</f>
        <v>#define ITM_SHIFTg                  1732</v>
      </c>
    </row>
    <row r="1773" spans="1:4">
      <c r="A1773">
        <f t="shared" si="30"/>
        <v>1733</v>
      </c>
      <c r="B1773" t="str">
        <f>VLOOKUP(A1773,SOURCE!B:S,15,0)</f>
        <v>ITM_UP1</v>
      </c>
      <c r="C1773">
        <f>IF(
ISNUMBER(INDEX(SOURCE!B:B,MATCH(A1773,SOURCE!B:B,0)+1)),
  VALUE(INDEX(SOURCE!B:B,MATCH(A1773,SOURCE!B:B,0)+1)),
  "")</f>
        <v>1734</v>
      </c>
      <c r="D1773" s="5" t="str">
        <f>IF(A1773&lt;&gt;INT(A1773),B1773,
IF(A1773&lt;0,VLOOKUP(A1773,lookups!A$1:B$25,2,0),
IF(ISNA(B1773),"",
IF(OR(ISBLANK(A1773),ISNA(B1773),B1773=0),
"",
"#define "&amp;
VLOOKUP(A1773,SOURCE!B:S,15,0)&amp;IF(lookups!$N$2-LEN(VLOOKUP(A1773,SOURCE!B:S,15,0))&gt;=0,REPT(" ",lookups!$N$2-LEN(VLOOKUP(A1773,SOURCE!B:S,15,0))),"")&amp;
TEXT(A1773,"???0")&amp;IF(VLOOKUP(A1773,SOURCE!B:S,16,0)="","","   "&amp;VLOOKUP(A1773,SOURCE!B:S,16,0)
))))
)</f>
        <v>#define ITM_UP1                     1733</v>
      </c>
    </row>
    <row r="1774" spans="1:4">
      <c r="A1774">
        <f t="shared" si="30"/>
        <v>1734</v>
      </c>
      <c r="B1774" t="str">
        <f>VLOOKUP(A1774,SOURCE!B:S,15,0)</f>
        <v>ITM_BST</v>
      </c>
      <c r="C1774">
        <f>IF(
ISNUMBER(INDEX(SOURCE!B:B,MATCH(A1774,SOURCE!B:B,0)+1)),
  VALUE(INDEX(SOURCE!B:B,MATCH(A1774,SOURCE!B:B,0)+1)),
  "")</f>
        <v>1735</v>
      </c>
      <c r="D1774" s="5" t="str">
        <f>IF(A1774&lt;&gt;INT(A1774),B1774,
IF(A1774&lt;0,VLOOKUP(A1774,lookups!A$1:B$25,2,0),
IF(ISNA(B1774),"",
IF(OR(ISBLANK(A1774),ISNA(B1774),B1774=0),
"",
"#define "&amp;
VLOOKUP(A1774,SOURCE!B:S,15,0)&amp;IF(lookups!$N$2-LEN(VLOOKUP(A1774,SOURCE!B:S,15,0))&gt;=0,REPT(" ",lookups!$N$2-LEN(VLOOKUP(A1774,SOURCE!B:S,15,0))),"")&amp;
TEXT(A1774,"???0")&amp;IF(VLOOKUP(A1774,SOURCE!B:S,16,0)="","","   "&amp;VLOOKUP(A1774,SOURCE!B:S,16,0)
))))
)</f>
        <v>#define ITM_BST                     1734</v>
      </c>
    </row>
    <row r="1775" spans="1:4">
      <c r="A1775">
        <f t="shared" si="30"/>
        <v>1735</v>
      </c>
      <c r="B1775" t="str">
        <f>VLOOKUP(A1775,SOURCE!B:S,15,0)</f>
        <v>ITM_DOWN1</v>
      </c>
      <c r="C1775">
        <f>IF(
ISNUMBER(INDEX(SOURCE!B:B,MATCH(A1775,SOURCE!B:B,0)+1)),
  VALUE(INDEX(SOURCE!B:B,MATCH(A1775,SOURCE!B:B,0)+1)),
  "")</f>
        <v>1736</v>
      </c>
      <c r="D1775" s="5" t="str">
        <f>IF(A1775&lt;&gt;INT(A1775),B1775,
IF(A1775&lt;0,VLOOKUP(A1775,lookups!A$1:B$25,2,0),
IF(ISNA(B1775),"",
IF(OR(ISBLANK(A1775),ISNA(B1775),B1775=0),
"",
"#define "&amp;
VLOOKUP(A1775,SOURCE!B:S,15,0)&amp;IF(lookups!$N$2-LEN(VLOOKUP(A1775,SOURCE!B:S,15,0))&gt;=0,REPT(" ",lookups!$N$2-LEN(VLOOKUP(A1775,SOURCE!B:S,15,0))),"")&amp;
TEXT(A1775,"???0")&amp;IF(VLOOKUP(A1775,SOURCE!B:S,16,0)="","","   "&amp;VLOOKUP(A1775,SOURCE!B:S,16,0)
))))
)</f>
        <v>#define ITM_DOWN1                   1735</v>
      </c>
    </row>
    <row r="1776" spans="1:4">
      <c r="A1776">
        <f t="shared" si="30"/>
        <v>1736</v>
      </c>
      <c r="B1776" t="str">
        <f>VLOOKUP(A1776,SOURCE!B:S,15,0)</f>
        <v>ITM_SST</v>
      </c>
      <c r="C1776">
        <f>IF(
ISNUMBER(INDEX(SOURCE!B:B,MATCH(A1776,SOURCE!B:B,0)+1)),
  VALUE(INDEX(SOURCE!B:B,MATCH(A1776,SOURCE!B:B,0)+1)),
  "")</f>
        <v>1737</v>
      </c>
      <c r="D1776" s="5" t="str">
        <f>IF(A1776&lt;&gt;INT(A1776),B1776,
IF(A1776&lt;0,VLOOKUP(A1776,lookups!A$1:B$25,2,0),
IF(ISNA(B1776),"",
IF(OR(ISBLANK(A1776),ISNA(B1776),B1776=0),
"",
"#define "&amp;
VLOOKUP(A1776,SOURCE!B:S,15,0)&amp;IF(lookups!$N$2-LEN(VLOOKUP(A1776,SOURCE!B:S,15,0))&gt;=0,REPT(" ",lookups!$N$2-LEN(VLOOKUP(A1776,SOURCE!B:S,15,0))),"")&amp;
TEXT(A1776,"???0")&amp;IF(VLOOKUP(A1776,SOURCE!B:S,16,0)="","","   "&amp;VLOOKUP(A1776,SOURCE!B:S,16,0)
))))
)</f>
        <v>#define ITM_SST                     1736</v>
      </c>
    </row>
    <row r="1777" spans="1:4">
      <c r="A1777">
        <f t="shared" si="30"/>
        <v>1737</v>
      </c>
      <c r="B1777" t="str">
        <f>VLOOKUP(A1777,SOURCE!B:S,15,0)</f>
        <v>ITM_EXIT1</v>
      </c>
      <c r="C1777">
        <f>IF(
ISNUMBER(INDEX(SOURCE!B:B,MATCH(A1777,SOURCE!B:B,0)+1)),
  VALUE(INDEX(SOURCE!B:B,MATCH(A1777,SOURCE!B:B,0)+1)),
  "")</f>
        <v>1738</v>
      </c>
      <c r="D1777" s="5" t="str">
        <f>IF(A1777&lt;&gt;INT(A1777),B1777,
IF(A1777&lt;0,VLOOKUP(A1777,lookups!A$1:B$25,2,0),
IF(ISNA(B1777),"",
IF(OR(ISBLANK(A1777),ISNA(B1777),B1777=0),
"",
"#define "&amp;
VLOOKUP(A1777,SOURCE!B:S,15,0)&amp;IF(lookups!$N$2-LEN(VLOOKUP(A1777,SOURCE!B:S,15,0))&gt;=0,REPT(" ",lookups!$N$2-LEN(VLOOKUP(A1777,SOURCE!B:S,15,0))),"")&amp;
TEXT(A1777,"???0")&amp;IF(VLOOKUP(A1777,SOURCE!B:S,16,0)="","","   "&amp;VLOOKUP(A1777,SOURCE!B:S,16,0)
))))
)</f>
        <v>#define ITM_EXIT1                   1737</v>
      </c>
    </row>
    <row r="1778" spans="1:4">
      <c r="A1778">
        <f t="shared" si="30"/>
        <v>1738</v>
      </c>
      <c r="B1778" t="str">
        <f>VLOOKUP(A1778,SOURCE!B:S,15,0)</f>
        <v>ITM_BACKSPACE</v>
      </c>
      <c r="C1778">
        <f>IF(
ISNUMBER(INDEX(SOURCE!B:B,MATCH(A1778,SOURCE!B:B,0)+1)),
  VALUE(INDEX(SOURCE!B:B,MATCH(A1778,SOURCE!B:B,0)+1)),
  "")</f>
        <v>1739</v>
      </c>
      <c r="D1778" s="5" t="str">
        <f>IF(A1778&lt;&gt;INT(A1778),B1778,
IF(A1778&lt;0,VLOOKUP(A1778,lookups!A$1:B$25,2,0),
IF(ISNA(B1778),"",
IF(OR(ISBLANK(A1778),ISNA(B1778),B1778=0),
"",
"#define "&amp;
VLOOKUP(A1778,SOURCE!B:S,15,0)&amp;IF(lookups!$N$2-LEN(VLOOKUP(A1778,SOURCE!B:S,15,0))&gt;=0,REPT(" ",lookups!$N$2-LEN(VLOOKUP(A1778,SOURCE!B:S,15,0))),"")&amp;
TEXT(A1778,"???0")&amp;IF(VLOOKUP(A1778,SOURCE!B:S,16,0)="","","   "&amp;VLOOKUP(A1778,SOURCE!B:S,16,0)
))))
)</f>
        <v>#define ITM_BACKSPACE               1738</v>
      </c>
    </row>
    <row r="1779" spans="1:4">
      <c r="A1779">
        <f t="shared" si="30"/>
        <v>1739</v>
      </c>
      <c r="B1779" t="str">
        <f>VLOOKUP(A1779,SOURCE!B:S,15,0)</f>
        <v>ITM_1739</v>
      </c>
      <c r="C1779">
        <f>IF(
ISNUMBER(INDEX(SOURCE!B:B,MATCH(A1779,SOURCE!B:B,0)+1)),
  VALUE(INDEX(SOURCE!B:B,MATCH(A1779,SOURCE!B:B,0)+1)),
  "")</f>
        <v>1740</v>
      </c>
      <c r="D1779" s="5" t="str">
        <f>IF(A1779&lt;&gt;INT(A1779),B1779,
IF(A1779&lt;0,VLOOKUP(A1779,lookups!A$1:B$25,2,0),
IF(ISNA(B1779),"",
IF(OR(ISBLANK(A1779),ISNA(B1779),B1779=0),
"",
"#define "&amp;
VLOOKUP(A1779,SOURCE!B:S,15,0)&amp;IF(lookups!$N$2-LEN(VLOOKUP(A1779,SOURCE!B:S,15,0))&gt;=0,REPT(" ",lookups!$N$2-LEN(VLOOKUP(A1779,SOURCE!B:S,15,0))),"")&amp;
TEXT(A1779,"???0")&amp;IF(VLOOKUP(A1779,SOURCE!B:S,16,0)="","","   "&amp;VLOOKUP(A1779,SOURCE!B:S,16,0)
))))
)</f>
        <v>#define ITM_1739                    1739</v>
      </c>
    </row>
    <row r="1780" spans="1:4">
      <c r="A1780">
        <f t="shared" si="30"/>
        <v>1740</v>
      </c>
      <c r="B1780" t="str">
        <f>VLOOKUP(A1780,SOURCE!B:S,15,0)</f>
        <v>ITM_AIM</v>
      </c>
      <c r="C1780">
        <f>IF(
ISNUMBER(INDEX(SOURCE!B:B,MATCH(A1780,SOURCE!B:B,0)+1)),
  VALUE(INDEX(SOURCE!B:B,MATCH(A1780,SOURCE!B:B,0)+1)),
  "")</f>
        <v>1741</v>
      </c>
      <c r="D1780" s="5" t="str">
        <f>IF(A1780&lt;&gt;INT(A1780),B1780,
IF(A1780&lt;0,VLOOKUP(A1780,lookups!A$1:B$25,2,0),
IF(ISNA(B1780),"",
IF(OR(ISBLANK(A1780),ISNA(B1780),B1780=0),
"",
"#define "&amp;
VLOOKUP(A1780,SOURCE!B:S,15,0)&amp;IF(lookups!$N$2-LEN(VLOOKUP(A1780,SOURCE!B:S,15,0))&gt;=0,REPT(" ",lookups!$N$2-LEN(VLOOKUP(A1780,SOURCE!B:S,15,0))),"")&amp;
TEXT(A1780,"???0")&amp;IF(VLOOKUP(A1780,SOURCE!B:S,16,0)="","","   "&amp;VLOOKUP(A1780,SOURCE!B:S,16,0)
))))
)</f>
        <v>#define ITM_AIM                     1740</v>
      </c>
    </row>
    <row r="1781" spans="1:4">
      <c r="A1781">
        <f t="shared" si="30"/>
        <v>1741</v>
      </c>
      <c r="B1781" t="str">
        <f>VLOOKUP(A1781,SOURCE!B:S,15,0)</f>
        <v>ITM_dotD</v>
      </c>
      <c r="C1781">
        <f>IF(
ISNUMBER(INDEX(SOURCE!B:B,MATCH(A1781,SOURCE!B:B,0)+1)),
  VALUE(INDEX(SOURCE!B:B,MATCH(A1781,SOURCE!B:B,0)+1)),
  "")</f>
        <v>1742</v>
      </c>
      <c r="D1781" s="5" t="str">
        <f>IF(A1781&lt;&gt;INT(A1781),B1781,
IF(A1781&lt;0,VLOOKUP(A1781,lookups!A$1:B$25,2,0),
IF(ISNA(B1781),"",
IF(OR(ISBLANK(A1781),ISNA(B1781),B1781=0),
"",
"#define "&amp;
VLOOKUP(A1781,SOURCE!B:S,15,0)&amp;IF(lookups!$N$2-LEN(VLOOKUP(A1781,SOURCE!B:S,15,0))&gt;=0,REPT(" ",lookups!$N$2-LEN(VLOOKUP(A1781,SOURCE!B:S,15,0))),"")&amp;
TEXT(A1781,"???0")&amp;IF(VLOOKUP(A1781,SOURCE!B:S,16,0)="","","   "&amp;VLOOKUP(A1781,SOURCE!B:S,16,0)
))))
)</f>
        <v>#define ITM_dotD                    1741</v>
      </c>
    </row>
    <row r="1782" spans="1:4">
      <c r="A1782">
        <f t="shared" si="30"/>
        <v>1742</v>
      </c>
      <c r="B1782" t="str">
        <f>VLOOKUP(A1782,SOURCE!B:S,15,0)</f>
        <v>ITM_SHOW</v>
      </c>
      <c r="C1782">
        <f>IF(
ISNUMBER(INDEX(SOURCE!B:B,MATCH(A1782,SOURCE!B:B,0)+1)),
  VALUE(INDEX(SOURCE!B:B,MATCH(A1782,SOURCE!B:B,0)+1)),
  "")</f>
        <v>1743</v>
      </c>
      <c r="D1782" s="5" t="str">
        <f>IF(A1782&lt;&gt;INT(A1782),B1782,
IF(A1782&lt;0,VLOOKUP(A1782,lookups!A$1:B$25,2,0),
IF(ISNA(B1782),"",
IF(OR(ISBLANK(A1782),ISNA(B1782),B1782=0),
"",
"#define "&amp;
VLOOKUP(A1782,SOURCE!B:S,15,0)&amp;IF(lookups!$N$2-LEN(VLOOKUP(A1782,SOURCE!B:S,15,0))&gt;=0,REPT(" ",lookups!$N$2-LEN(VLOOKUP(A1782,SOURCE!B:S,15,0))),"")&amp;
TEXT(A1782,"???0")&amp;IF(VLOOKUP(A1782,SOURCE!B:S,16,0)="","","   "&amp;VLOOKUP(A1782,SOURCE!B:S,16,0)
))))
)</f>
        <v>#define ITM_SHOW                    1742</v>
      </c>
    </row>
    <row r="1783" spans="1:4">
      <c r="A1783">
        <f t="shared" si="30"/>
        <v>1743</v>
      </c>
      <c r="B1783" t="str">
        <f>VLOOKUP(A1783,SOURCE!B:S,15,0)</f>
        <v>ITM_SYSTEM</v>
      </c>
      <c r="C1783">
        <f>IF(
ISNUMBER(INDEX(SOURCE!B:B,MATCH(A1783,SOURCE!B:B,0)+1)),
  VALUE(INDEX(SOURCE!B:B,MATCH(A1783,SOURCE!B:B,0)+1)),
  "")</f>
        <v>1744</v>
      </c>
      <c r="D1783" s="5" t="str">
        <f>IF(A1783&lt;&gt;INT(A1783),B1783,
IF(A1783&lt;0,VLOOKUP(A1783,lookups!A$1:B$25,2,0),
IF(ISNA(B1783),"",
IF(OR(ISBLANK(A1783),ISNA(B1783),B1783=0),
"",
"#define "&amp;
VLOOKUP(A1783,SOURCE!B:S,15,0)&amp;IF(lookups!$N$2-LEN(VLOOKUP(A1783,SOURCE!B:S,15,0))&gt;=0,REPT(" ",lookups!$N$2-LEN(VLOOKUP(A1783,SOURCE!B:S,15,0))),"")&amp;
TEXT(A1783,"???0")&amp;IF(VLOOKUP(A1783,SOURCE!B:S,16,0)="","","   "&amp;VLOOKUP(A1783,SOURCE!B:S,16,0)
))))
)</f>
        <v>#define ITM_SYSTEM                  1743</v>
      </c>
    </row>
    <row r="1784" spans="1:4">
      <c r="A1784">
        <f t="shared" si="30"/>
        <v>1744</v>
      </c>
      <c r="B1784" t="str">
        <f>VLOOKUP(A1784,SOURCE!B:S,15,0)</f>
        <v>ITM_1744</v>
      </c>
      <c r="C1784">
        <f>IF(
ISNUMBER(INDEX(SOURCE!B:B,MATCH(A1784,SOURCE!B:B,0)+1)),
  VALUE(INDEX(SOURCE!B:B,MATCH(A1784,SOURCE!B:B,0)+1)),
  "")</f>
        <v>1745</v>
      </c>
      <c r="D1784" s="5" t="str">
        <f>IF(A1784&lt;&gt;INT(A1784),B1784,
IF(A1784&lt;0,VLOOKUP(A1784,lookups!A$1:B$25,2,0),
IF(ISNA(B1784),"",
IF(OR(ISBLANK(A1784),ISNA(B1784),B1784=0),
"",
"#define "&amp;
VLOOKUP(A1784,SOURCE!B:S,15,0)&amp;IF(lookups!$N$2-LEN(VLOOKUP(A1784,SOURCE!B:S,15,0))&gt;=0,REPT(" ",lookups!$N$2-LEN(VLOOKUP(A1784,SOURCE!B:S,15,0))),"")&amp;
TEXT(A1784,"???0")&amp;IF(VLOOKUP(A1784,SOURCE!B:S,16,0)="","","   "&amp;VLOOKUP(A1784,SOURCE!B:S,16,0)
))))
)</f>
        <v>#define ITM_1744                    1744</v>
      </c>
    </row>
    <row r="1785" spans="1:4">
      <c r="A1785">
        <f t="shared" si="30"/>
        <v>1745</v>
      </c>
      <c r="B1785" t="str">
        <f>VLOOKUP(A1785,SOURCE!B:S,15,0)</f>
        <v>ITM_VANGLE</v>
      </c>
      <c r="C1785">
        <f>IF(
ISNUMBER(INDEX(SOURCE!B:B,MATCH(A1785,SOURCE!B:B,0)+1)),
  VALUE(INDEX(SOURCE!B:B,MATCH(A1785,SOURCE!B:B,0)+1)),
  "")</f>
        <v>1746</v>
      </c>
      <c r="D1785" s="5" t="str">
        <f>IF(A1785&lt;&gt;INT(A1785),B1785,
IF(A1785&lt;0,VLOOKUP(A1785,lookups!A$1:B$25,2,0),
IF(ISNA(B1785),"",
IF(OR(ISBLANK(A1785),ISNA(B1785),B1785=0),
"",
"#define "&amp;
VLOOKUP(A1785,SOURCE!B:S,15,0)&amp;IF(lookups!$N$2-LEN(VLOOKUP(A1785,SOURCE!B:S,15,0))&gt;=0,REPT(" ",lookups!$N$2-LEN(VLOOKUP(A1785,SOURCE!B:S,15,0))),"")&amp;
TEXT(A1785,"???0")&amp;IF(VLOOKUP(A1785,SOURCE!B:S,16,0)="","","   "&amp;VLOOKUP(A1785,SOURCE!B:S,16,0)
))))
)</f>
        <v>#define ITM_VANGLE                  1745</v>
      </c>
    </row>
    <row r="1786" spans="1:4">
      <c r="A1786">
        <f t="shared" si="30"/>
        <v>1746</v>
      </c>
      <c r="B1786" t="str">
        <f>VLOOKUP(A1786,SOURCE!B:S,15,0)</f>
        <v>ITM_XH</v>
      </c>
      <c r="C1786">
        <f>IF(
ISNUMBER(INDEX(SOURCE!B:B,MATCH(A1786,SOURCE!B:B,0)+1)),
  VALUE(INDEX(SOURCE!B:B,MATCH(A1786,SOURCE!B:B,0)+1)),
  "")</f>
        <v>1747</v>
      </c>
      <c r="D1786" s="5" t="str">
        <f>IF(A1786&lt;&gt;INT(A1786),B1786,
IF(A1786&lt;0,VLOOKUP(A1786,lookups!A$1:B$25,2,0),
IF(ISNA(B1786),"",
IF(OR(ISBLANK(A1786),ISNA(B1786),B1786=0),
"",
"#define "&amp;
VLOOKUP(A1786,SOURCE!B:S,15,0)&amp;IF(lookups!$N$2-LEN(VLOOKUP(A1786,SOURCE!B:S,15,0))&gt;=0,REPT(" ",lookups!$N$2-LEN(VLOOKUP(A1786,SOURCE!B:S,15,0))),"")&amp;
TEXT(A1786,"???0")&amp;IF(VLOOKUP(A1786,SOURCE!B:S,16,0)="","","   "&amp;VLOOKUP(A1786,SOURCE!B:S,16,0)
))))
)</f>
        <v>#define ITM_XH                      1746</v>
      </c>
    </row>
    <row r="1787" spans="1:4">
      <c r="A1787">
        <f t="shared" si="30"/>
        <v>1747</v>
      </c>
      <c r="B1787" t="str">
        <f>VLOOKUP(A1787,SOURCE!B:S,15,0)</f>
        <v>ITM_XRMS</v>
      </c>
      <c r="C1787">
        <f>IF(
ISNUMBER(INDEX(SOURCE!B:B,MATCH(A1787,SOURCE!B:B,0)+1)),
  VALUE(INDEX(SOURCE!B:B,MATCH(A1787,SOURCE!B:B,0)+1)),
  "")</f>
        <v>1748</v>
      </c>
      <c r="D1787" s="5" t="str">
        <f>IF(A1787&lt;&gt;INT(A1787),B1787,
IF(A1787&lt;0,VLOOKUP(A1787,lookups!A$1:B$25,2,0),
IF(ISNA(B1787),"",
IF(OR(ISBLANK(A1787),ISNA(B1787),B1787=0),
"",
"#define "&amp;
VLOOKUP(A1787,SOURCE!B:S,15,0)&amp;IF(lookups!$N$2-LEN(VLOOKUP(A1787,SOURCE!B:S,15,0))&gt;=0,REPT(" ",lookups!$N$2-LEN(VLOOKUP(A1787,SOURCE!B:S,15,0))),"")&amp;
TEXT(A1787,"???0")&amp;IF(VLOOKUP(A1787,SOURCE!B:S,16,0)="","","   "&amp;VLOOKUP(A1787,SOURCE!B:S,16,0)
))))
)</f>
        <v>#define ITM_XRMS                    1747</v>
      </c>
    </row>
    <row r="1788" spans="1:4">
      <c r="A1788">
        <f t="shared" si="30"/>
        <v>1748</v>
      </c>
      <c r="B1788" t="str">
        <f>VLOOKUP(A1788,SOURCE!B:S,15,0)</f>
        <v>ITM_ACOS</v>
      </c>
      <c r="C1788">
        <f>IF(
ISNUMBER(INDEX(SOURCE!B:B,MATCH(A1788,SOURCE!B:B,0)+1)),
  VALUE(INDEX(SOURCE!B:B,MATCH(A1788,SOURCE!B:B,0)+1)),
  "")</f>
        <v>1749</v>
      </c>
      <c r="D1788" s="5" t="str">
        <f>IF(A1788&lt;&gt;INT(A1788),B1788,
IF(A1788&lt;0,VLOOKUP(A1788,lookups!A$1:B$25,2,0),
IF(ISNA(B1788),"",
IF(OR(ISBLANK(A1788),ISNA(B1788),B1788=0),
"",
"#define "&amp;
VLOOKUP(A1788,SOURCE!B:S,15,0)&amp;IF(lookups!$N$2-LEN(VLOOKUP(A1788,SOURCE!B:S,15,0))&gt;=0,REPT(" ",lookups!$N$2-LEN(VLOOKUP(A1788,SOURCE!B:S,15,0))),"")&amp;
TEXT(A1788,"???0")&amp;IF(VLOOKUP(A1788,SOURCE!B:S,16,0)="","","   "&amp;VLOOKUP(A1788,SOURCE!B:S,16,0)
))))
)</f>
        <v>#define ITM_ACOS                    1748</v>
      </c>
    </row>
    <row r="1789" spans="1:4">
      <c r="A1789">
        <f t="shared" si="30"/>
        <v>1749</v>
      </c>
      <c r="B1789" t="str">
        <f>VLOOKUP(A1789,SOURCE!B:S,15,0)</f>
        <v>ITM_ASIN</v>
      </c>
      <c r="C1789">
        <f>IF(
ISNUMBER(INDEX(SOURCE!B:B,MATCH(A1789,SOURCE!B:B,0)+1)),
  VALUE(INDEX(SOURCE!B:B,MATCH(A1789,SOURCE!B:B,0)+1)),
  "")</f>
        <v>1750</v>
      </c>
      <c r="D1789" s="5" t="str">
        <f>IF(A1789&lt;&gt;INT(A1789),B1789,
IF(A1789&lt;0,VLOOKUP(A1789,lookups!A$1:B$25,2,0),
IF(ISNA(B1789),"",
IF(OR(ISBLANK(A1789),ISNA(B1789),B1789=0),
"",
"#define "&amp;
VLOOKUP(A1789,SOURCE!B:S,15,0)&amp;IF(lookups!$N$2-LEN(VLOOKUP(A1789,SOURCE!B:S,15,0))&gt;=0,REPT(" ",lookups!$N$2-LEN(VLOOKUP(A1789,SOURCE!B:S,15,0))),"")&amp;
TEXT(A1789,"???0")&amp;IF(VLOOKUP(A1789,SOURCE!B:S,16,0)="","","   "&amp;VLOOKUP(A1789,SOURCE!B:S,16,0)
))))
)</f>
        <v>#define ITM_ASIN                    1749</v>
      </c>
    </row>
    <row r="1790" spans="1:4">
      <c r="A1790">
        <f t="shared" si="30"/>
        <v>1750</v>
      </c>
      <c r="B1790" t="str">
        <f>VLOOKUP(A1790,SOURCE!B:S,15,0)</f>
        <v>ITM_ATAN</v>
      </c>
      <c r="C1790">
        <f>IF(
ISNUMBER(INDEX(SOURCE!B:B,MATCH(A1790,SOURCE!B:B,0)+1)),
  VALUE(INDEX(SOURCE!B:B,MATCH(A1790,SOURCE!B:B,0)+1)),
  "")</f>
        <v>1751</v>
      </c>
      <c r="D1790" s="5" t="str">
        <f>IF(A1790&lt;&gt;INT(A1790),B1790,
IF(A1790&lt;0,VLOOKUP(A1790,lookups!A$1:B$25,2,0),
IF(ISNA(B1790),"",
IF(OR(ISBLANK(A1790),ISNA(B1790),B1790=0),
"",
"#define "&amp;
VLOOKUP(A1790,SOURCE!B:S,15,0)&amp;IF(lookups!$N$2-LEN(VLOOKUP(A1790,SOURCE!B:S,15,0))&gt;=0,REPT(" ",lookups!$N$2-LEN(VLOOKUP(A1790,SOURCE!B:S,15,0))),"")&amp;
TEXT(A1790,"???0")&amp;IF(VLOOKUP(A1790,SOURCE!B:S,16,0)="","","   "&amp;VLOOKUP(A1790,SOURCE!B:S,16,0)
))))
)</f>
        <v>#define ITM_ATAN                    1750</v>
      </c>
    </row>
    <row r="1791" spans="1:4">
      <c r="A1791">
        <f t="shared" si="30"/>
        <v>1751</v>
      </c>
      <c r="B1791" t="str">
        <f>VLOOKUP(A1791,SOURCE!B:S,15,0)</f>
        <v>ITM_DET</v>
      </c>
      <c r="C1791">
        <f>IF(
ISNUMBER(INDEX(SOURCE!B:B,MATCH(A1791,SOURCE!B:B,0)+1)),
  VALUE(INDEX(SOURCE!B:B,MATCH(A1791,SOURCE!B:B,0)+1)),
  "")</f>
        <v>1752</v>
      </c>
      <c r="D1791" s="5" t="str">
        <f>IF(A1791&lt;&gt;INT(A1791),B1791,
IF(A1791&lt;0,VLOOKUP(A1791,lookups!A$1:B$25,2,0),
IF(ISNA(B1791),"",
IF(OR(ISBLANK(A1791),ISNA(B1791),B1791=0),
"",
"#define "&amp;
VLOOKUP(A1791,SOURCE!B:S,15,0)&amp;IF(lookups!$N$2-LEN(VLOOKUP(A1791,SOURCE!B:S,15,0))&gt;=0,REPT(" ",lookups!$N$2-LEN(VLOOKUP(A1791,SOURCE!B:S,15,0))),"")&amp;
TEXT(A1791,"???0")&amp;IF(VLOOKUP(A1791,SOURCE!B:S,16,0)="","","   "&amp;VLOOKUP(A1791,SOURCE!B:S,16,0)
))))
)</f>
        <v>#define ITM_DET                     1751</v>
      </c>
    </row>
    <row r="1792" spans="1:4">
      <c r="A1792">
        <f t="shared" si="30"/>
        <v>1752</v>
      </c>
      <c r="B1792" t="str">
        <f>VLOOKUP(A1792,SOURCE!B:S,15,0)</f>
        <v>ITM_INVRT</v>
      </c>
      <c r="C1792">
        <f>IF(
ISNUMBER(INDEX(SOURCE!B:B,MATCH(A1792,SOURCE!B:B,0)+1)),
  VALUE(INDEX(SOURCE!B:B,MATCH(A1792,SOURCE!B:B,0)+1)),
  "")</f>
        <v>1753</v>
      </c>
      <c r="D1792" s="5" t="str">
        <f>IF(A1792&lt;&gt;INT(A1792),B1792,
IF(A1792&lt;0,VLOOKUP(A1792,lookups!A$1:B$25,2,0),
IF(ISNA(B1792),"",
IF(OR(ISBLANK(A1792),ISNA(B1792),B1792=0),
"",
"#define "&amp;
VLOOKUP(A1792,SOURCE!B:S,15,0)&amp;IF(lookups!$N$2-LEN(VLOOKUP(A1792,SOURCE!B:S,15,0))&gt;=0,REPT(" ",lookups!$N$2-LEN(VLOOKUP(A1792,SOURCE!B:S,15,0))),"")&amp;
TEXT(A1792,"???0")&amp;IF(VLOOKUP(A1792,SOURCE!B:S,16,0)="","","   "&amp;VLOOKUP(A1792,SOURCE!B:S,16,0)
))))
)</f>
        <v>#define ITM_INVRT                   1752</v>
      </c>
    </row>
    <row r="1793" spans="1:4">
      <c r="A1793">
        <f t="shared" si="30"/>
        <v>1753</v>
      </c>
      <c r="B1793" t="str">
        <f>VLOOKUP(A1793,SOURCE!B:S,15,0)</f>
        <v>ITM_TRANS</v>
      </c>
      <c r="C1793">
        <f>IF(
ISNUMBER(INDEX(SOURCE!B:B,MATCH(A1793,SOURCE!B:B,0)+1)),
  VALUE(INDEX(SOURCE!B:B,MATCH(A1793,SOURCE!B:B,0)+1)),
  "")</f>
        <v>1754</v>
      </c>
      <c r="D1793" s="5" t="str">
        <f>IF(A1793&lt;&gt;INT(A1793),B1793,
IF(A1793&lt;0,VLOOKUP(A1793,lookups!A$1:B$25,2,0),
IF(ISNA(B1793),"",
IF(OR(ISBLANK(A1793),ISNA(B1793),B1793=0),
"",
"#define "&amp;
VLOOKUP(A1793,SOURCE!B:S,15,0)&amp;IF(lookups!$N$2-LEN(VLOOKUP(A1793,SOURCE!B:S,15,0))&gt;=0,REPT(" ",lookups!$N$2-LEN(VLOOKUP(A1793,SOURCE!B:S,15,0))),"")&amp;
TEXT(A1793,"???0")&amp;IF(VLOOKUP(A1793,SOURCE!B:S,16,0)="","","   "&amp;VLOOKUP(A1793,SOURCE!B:S,16,0)
))))
)</f>
        <v>#define ITM_TRANS                   1753</v>
      </c>
    </row>
    <row r="1794" spans="1:4">
      <c r="A1794">
        <f t="shared" si="30"/>
        <v>1754</v>
      </c>
      <c r="B1794" t="str">
        <f>VLOOKUP(A1794,SOURCE!B:S,15,0)</f>
        <v>ITM_iPIn</v>
      </c>
      <c r="C1794">
        <f>IF(
ISNUMBER(INDEX(SOURCE!B:B,MATCH(A1794,SOURCE!B:B,0)+1)),
  VALUE(INDEX(SOURCE!B:B,MATCH(A1794,SOURCE!B:B,0)+1)),
  "")</f>
        <v>1755</v>
      </c>
      <c r="D1794" s="5" t="str">
        <f>IF(A1794&lt;&gt;INT(A1794),B1794,
IF(A1794&lt;0,VLOOKUP(A1794,lookups!A$1:B$25,2,0),
IF(ISNA(B1794),"",
IF(OR(ISBLANK(A1794),ISNA(B1794),B1794=0),
"",
"#define "&amp;
VLOOKUP(A1794,SOURCE!B:S,15,0)&amp;IF(lookups!$N$2-LEN(VLOOKUP(A1794,SOURCE!B:S,15,0))&gt;=0,REPT(" ",lookups!$N$2-LEN(VLOOKUP(A1794,SOURCE!B:S,15,0))),"")&amp;
TEXT(A1794,"???0")&amp;IF(VLOOKUP(A1794,SOURCE!B:S,16,0)="","","   "&amp;VLOOKUP(A1794,SOURCE!B:S,16,0)
))))
)</f>
        <v>#define ITM_iPIn                    1754</v>
      </c>
    </row>
    <row r="1795" spans="1:4">
      <c r="A1795">
        <f t="shared" si="30"/>
        <v>1755</v>
      </c>
      <c r="B1795" t="str">
        <f>VLOOKUP(A1795,SOURCE!B:S,15,0)</f>
        <v>ITM_iSIGMAn</v>
      </c>
      <c r="C1795">
        <f>IF(
ISNUMBER(INDEX(SOURCE!B:B,MATCH(A1795,SOURCE!B:B,0)+1)),
  VALUE(INDEX(SOURCE!B:B,MATCH(A1795,SOURCE!B:B,0)+1)),
  "")</f>
        <v>1756</v>
      </c>
      <c r="D1795" s="5" t="str">
        <f>IF(A1795&lt;&gt;INT(A1795),B1795,
IF(A1795&lt;0,VLOOKUP(A1795,lookups!A$1:B$25,2,0),
IF(ISNA(B1795),"",
IF(OR(ISBLANK(A1795),ISNA(B1795),B1795=0),
"",
"#define "&amp;
VLOOKUP(A1795,SOURCE!B:S,15,0)&amp;IF(lookups!$N$2-LEN(VLOOKUP(A1795,SOURCE!B:S,15,0))&gt;=0,REPT(" ",lookups!$N$2-LEN(VLOOKUP(A1795,SOURCE!B:S,15,0))),"")&amp;
TEXT(A1795,"???0")&amp;IF(VLOOKUP(A1795,SOURCE!B:S,16,0)="","","   "&amp;VLOOKUP(A1795,SOURCE!B:S,16,0)
))))
)</f>
        <v>#define ITM_iSIGMAn                 1755</v>
      </c>
    </row>
    <row r="1796" spans="1:4">
      <c r="A1796">
        <f t="shared" si="30"/>
        <v>1756</v>
      </c>
      <c r="B1796" t="str">
        <f>VLOOKUP(A1796,SOURCE!B:S,15,0)</f>
        <v>ITM_PLOT_CENTRL</v>
      </c>
      <c r="C1796">
        <f>IF(
ISNUMBER(INDEX(SOURCE!B:B,MATCH(A1796,SOURCE!B:B,0)+1)),
  VALUE(INDEX(SOURCE!B:B,MATCH(A1796,SOURCE!B:B,0)+1)),
  "")</f>
        <v>1757</v>
      </c>
      <c r="D1796" s="5" t="str">
        <f>IF(A1796&lt;&gt;INT(A1796),B1796,
IF(A1796&lt;0,VLOOKUP(A1796,lookups!A$1:B$25,2,0),
IF(ISNA(B1796),"",
IF(OR(ISBLANK(A1796),ISNA(B1796),B1796=0),
"",
"#define "&amp;
VLOOKUP(A1796,SOURCE!B:S,15,0)&amp;IF(lookups!$N$2-LEN(VLOOKUP(A1796,SOURCE!B:S,15,0))&gt;=0,REPT(" ",lookups!$N$2-LEN(VLOOKUP(A1796,SOURCE!B:S,15,0))),"")&amp;
TEXT(A1796,"???0")&amp;IF(VLOOKUP(A1796,SOURCE!B:S,16,0)="","","   "&amp;VLOOKUP(A1796,SOURCE!B:S,16,0)
))))
)</f>
        <v>#define ITM_PLOT_CENTRL             1756</v>
      </c>
    </row>
    <row r="1797" spans="1:4">
      <c r="A1797">
        <f t="shared" si="30"/>
        <v>1757</v>
      </c>
      <c r="B1797" t="str">
        <f>VLOOKUP(A1797,SOURCE!B:S,15,0)</f>
        <v>ITM_HIDE_OLD</v>
      </c>
      <c r="C1797">
        <f>IF(
ISNUMBER(INDEX(SOURCE!B:B,MATCH(A1797,SOURCE!B:B,0)+1)),
  VALUE(INDEX(SOURCE!B:B,MATCH(A1797,SOURCE!B:B,0)+1)),
  "")</f>
        <v>1758</v>
      </c>
      <c r="D1797" s="5" t="str">
        <f>IF(A1797&lt;&gt;INT(A1797),B1797,
IF(A1797&lt;0,VLOOKUP(A1797,lookups!A$1:B$25,2,0),
IF(ISNA(B1797),"",
IF(OR(ISBLANK(A1797),ISNA(B1797),B1797=0),
"",
"#define "&amp;
VLOOKUP(A1797,SOURCE!B:S,15,0)&amp;IF(lookups!$N$2-LEN(VLOOKUP(A1797,SOURCE!B:S,15,0))&gt;=0,REPT(" ",lookups!$N$2-LEN(VLOOKUP(A1797,SOURCE!B:S,15,0))),"")&amp;
TEXT(A1797,"???0")&amp;IF(VLOOKUP(A1797,SOURCE!B:S,16,0)="","","   "&amp;VLOOKUP(A1797,SOURCE!B:S,16,0)
))))
)</f>
        <v>#define ITM_HIDE_OLD                1757</v>
      </c>
    </row>
    <row r="1798" spans="1:4">
      <c r="A1798">
        <f t="shared" si="30"/>
        <v>1758</v>
      </c>
      <c r="B1798" t="str">
        <f>VLOOKUP(A1798,SOURCE!B:S,15,0)</f>
        <v xml:space="preserve">ITM_SMI         </v>
      </c>
      <c r="C1798">
        <f>IF(
ISNUMBER(INDEX(SOURCE!B:B,MATCH(A1798,SOURCE!B:B,0)+1)),
  VALUE(INDEX(SOURCE!B:B,MATCH(A1798,SOURCE!B:B,0)+1)),
  "")</f>
        <v>1759</v>
      </c>
      <c r="D1798" s="5" t="str">
        <f>IF(A1798&lt;&gt;INT(A1798),B1798,
IF(A1798&lt;0,VLOOKUP(A1798,lookups!A$1:B$25,2,0),
IF(ISNA(B1798),"",
IF(OR(ISBLANK(A1798),ISNA(B1798),B1798=0),
"",
"#define "&amp;
VLOOKUP(A1798,SOURCE!B:S,15,0)&amp;IF(lookups!$N$2-LEN(VLOOKUP(A1798,SOURCE!B:S,15,0))&gt;=0,REPT(" ",lookups!$N$2-LEN(VLOOKUP(A1798,SOURCE!B:S,15,0))),"")&amp;
TEXT(A1798,"???0")&amp;IF(VLOOKUP(A1798,SOURCE!B:S,16,0)="","","   "&amp;VLOOKUP(A1798,SOURCE!B:S,16,0)
))))
)</f>
        <v>#define ITM_SMI                     1758</v>
      </c>
    </row>
    <row r="1799" spans="1:4">
      <c r="A1799">
        <f t="shared" si="30"/>
        <v>1759</v>
      </c>
      <c r="B1799" t="str">
        <f>VLOOKUP(A1799,SOURCE!B:S,15,0)</f>
        <v>ITM_PLOT_LR</v>
      </c>
      <c r="C1799">
        <f>IF(
ISNUMBER(INDEX(SOURCE!B:B,MATCH(A1799,SOURCE!B:B,0)+1)),
  VALUE(INDEX(SOURCE!B:B,MATCH(A1799,SOURCE!B:B,0)+1)),
  "")</f>
        <v>1760</v>
      </c>
      <c r="D1799" s="5" t="str">
        <f>IF(A1799&lt;&gt;INT(A1799),B1799,
IF(A1799&lt;0,VLOOKUP(A1799,lookups!A$1:B$25,2,0),
IF(ISNA(B1799),"",
IF(OR(ISBLANK(A1799),ISNA(B1799),B1799=0),
"",
"#define "&amp;
VLOOKUP(A1799,SOURCE!B:S,15,0)&amp;IF(lookups!$N$2-LEN(VLOOKUP(A1799,SOURCE!B:S,15,0))&gt;=0,REPT(" ",lookups!$N$2-LEN(VLOOKUP(A1799,SOURCE!B:S,15,0))),"")&amp;
TEXT(A1799,"???0")&amp;IF(VLOOKUP(A1799,SOURCE!B:S,16,0)="","","   "&amp;VLOOKUP(A1799,SOURCE!B:S,16,0)
))))
)</f>
        <v>#define ITM_PLOT_LR                 1759</v>
      </c>
    </row>
    <row r="1800" spans="1:4">
      <c r="A1800">
        <f t="shared" si="30"/>
        <v>1760</v>
      </c>
      <c r="B1800" t="str">
        <f>VLOOKUP(A1800,SOURCE!B:S,15,0)</f>
        <v>ITM_PLOT_NXT</v>
      </c>
      <c r="C1800">
        <f>IF(
ISNUMBER(INDEX(SOURCE!B:B,MATCH(A1800,SOURCE!B:B,0)+1)),
  VALUE(INDEX(SOURCE!B:B,MATCH(A1800,SOURCE!B:B,0)+1)),
  "")</f>
        <v>1761</v>
      </c>
      <c r="D1800" s="5" t="str">
        <f>IF(A1800&lt;&gt;INT(A1800),B1800,
IF(A1800&lt;0,VLOOKUP(A1800,lookups!A$1:B$25,2,0),
IF(ISNA(B1800),"",
IF(OR(ISBLANK(A1800),ISNA(B1800),B1800=0),
"",
"#define "&amp;
VLOOKUP(A1800,SOURCE!B:S,15,0)&amp;IF(lookups!$N$2-LEN(VLOOKUP(A1800,SOURCE!B:S,15,0))&gt;=0,REPT(" ",lookups!$N$2-LEN(VLOOKUP(A1800,SOURCE!B:S,15,0))),"")&amp;
TEXT(A1800,"???0")&amp;IF(VLOOKUP(A1800,SOURCE!B:S,16,0)="","","   "&amp;VLOOKUP(A1800,SOURCE!B:S,16,0)
))))
)</f>
        <v>#define ITM_PLOT_NXT                1760</v>
      </c>
    </row>
    <row r="1801" spans="1:4">
      <c r="A1801">
        <f t="shared" ref="A1801:A1864" si="31">C1800</f>
        <v>1761</v>
      </c>
      <c r="B1801" t="str">
        <f>VLOOKUP(A1801,SOURCE!B:S,15,0)</f>
        <v>ITM_PLOT_REV</v>
      </c>
      <c r="C1801">
        <f>IF(
ISNUMBER(INDEX(SOURCE!B:B,MATCH(A1801,SOURCE!B:B,0)+1)),
  VALUE(INDEX(SOURCE!B:B,MATCH(A1801,SOURCE!B:B,0)+1)),
  "")</f>
        <v>1762</v>
      </c>
      <c r="D1801" s="5" t="str">
        <f>IF(A1801&lt;&gt;INT(A1801),B1801,
IF(A1801&lt;0,VLOOKUP(A1801,lookups!A$1:B$25,2,0),
IF(ISNA(B1801),"",
IF(OR(ISBLANK(A1801),ISNA(B1801),B1801=0),
"",
"#define "&amp;
VLOOKUP(A1801,SOURCE!B:S,15,0)&amp;IF(lookups!$N$2-LEN(VLOOKUP(A1801,SOURCE!B:S,15,0))&gt;=0,REPT(" ",lookups!$N$2-LEN(VLOOKUP(A1801,SOURCE!B:S,15,0))),"")&amp;
TEXT(A1801,"???0")&amp;IF(VLOOKUP(A1801,SOURCE!B:S,16,0)="","","   "&amp;VLOOKUP(A1801,SOURCE!B:S,16,0)
))))
)</f>
        <v>#define ITM_PLOT_REV                1761</v>
      </c>
    </row>
    <row r="1802" spans="1:4">
      <c r="A1802">
        <f t="shared" si="31"/>
        <v>1762</v>
      </c>
      <c r="B1802" t="str">
        <f>VLOOKUP(A1802,SOURCE!B:S,15,0)</f>
        <v>ITM_PLOTZOOM</v>
      </c>
      <c r="C1802">
        <f>IF(
ISNUMBER(INDEX(SOURCE!B:B,MATCH(A1802,SOURCE!B:B,0)+1)),
  VALUE(INDEX(SOURCE!B:B,MATCH(A1802,SOURCE!B:B,0)+1)),
  "")</f>
        <v>1763</v>
      </c>
      <c r="D1802" s="5" t="str">
        <f>IF(A1802&lt;&gt;INT(A1802),B1802,
IF(A1802&lt;0,VLOOKUP(A1802,lookups!A$1:B$25,2,0),
IF(ISNA(B1802),"",
IF(OR(ISBLANK(A1802),ISNA(B1802),B1802=0),
"",
"#define "&amp;
VLOOKUP(A1802,SOURCE!B:S,15,0)&amp;IF(lookups!$N$2-LEN(VLOOKUP(A1802,SOURCE!B:S,15,0))&gt;=0,REPT(" ",lookups!$N$2-LEN(VLOOKUP(A1802,SOURCE!B:S,15,0))),"")&amp;
TEXT(A1802,"???0")&amp;IF(VLOOKUP(A1802,SOURCE!B:S,16,0)="","","   "&amp;VLOOKUP(A1802,SOURCE!B:S,16,0)
))))
)</f>
        <v>#define ITM_PLOTZOOM                1762</v>
      </c>
    </row>
    <row r="1803" spans="1:4">
      <c r="A1803">
        <f t="shared" si="31"/>
        <v>1763</v>
      </c>
      <c r="B1803" t="str">
        <f>VLOOKUP(A1803,SOURCE!B:S,15,0)</f>
        <v>ITM_Fphik</v>
      </c>
      <c r="C1803">
        <f>IF(
ISNUMBER(INDEX(SOURCE!B:B,MATCH(A1803,SOURCE!B:B,0)+1)),
  VALUE(INDEX(SOURCE!B:B,MATCH(A1803,SOURCE!B:B,0)+1)),
  "")</f>
        <v>1764</v>
      </c>
      <c r="D1803" s="5" t="str">
        <f>IF(A1803&lt;&gt;INT(A1803),B1803,
IF(A1803&lt;0,VLOOKUP(A1803,lookups!A$1:B$25,2,0),
IF(ISNA(B1803),"",
IF(OR(ISBLANK(A1803),ISNA(B1803),B1803=0),
"",
"#define "&amp;
VLOOKUP(A1803,SOURCE!B:S,15,0)&amp;IF(lookups!$N$2-LEN(VLOOKUP(A1803,SOURCE!B:S,15,0))&gt;=0,REPT(" ",lookups!$N$2-LEN(VLOOKUP(A1803,SOURCE!B:S,15,0))),"")&amp;
TEXT(A1803,"???0")&amp;IF(VLOOKUP(A1803,SOURCE!B:S,16,0)="","","   "&amp;VLOOKUP(A1803,SOURCE!B:S,16,0)
))))
)</f>
        <v>#define ITM_Fphik                   1763</v>
      </c>
    </row>
    <row r="1804" spans="1:4">
      <c r="A1804">
        <f t="shared" si="31"/>
        <v>1764</v>
      </c>
      <c r="B1804" t="str">
        <f>VLOOKUP(A1804,SOURCE!B:S,15,0)</f>
        <v>ITM_Ephik</v>
      </c>
      <c r="C1804">
        <f>IF(
ISNUMBER(INDEX(SOURCE!B:B,MATCH(A1804,SOURCE!B:B,0)+1)),
  VALUE(INDEX(SOURCE!B:B,MATCH(A1804,SOURCE!B:B,0)+1)),
  "")</f>
        <v>1765</v>
      </c>
      <c r="D1804" s="5" t="str">
        <f>IF(A1804&lt;&gt;INT(A1804),B1804,
IF(A1804&lt;0,VLOOKUP(A1804,lookups!A$1:B$25,2,0),
IF(ISNA(B1804),"",
IF(OR(ISBLANK(A1804),ISNA(B1804),B1804=0),
"",
"#define "&amp;
VLOOKUP(A1804,SOURCE!B:S,15,0)&amp;IF(lookups!$N$2-LEN(VLOOKUP(A1804,SOURCE!B:S,15,0))&gt;=0,REPT(" ",lookups!$N$2-LEN(VLOOKUP(A1804,SOURCE!B:S,15,0))),"")&amp;
TEXT(A1804,"???0")&amp;IF(VLOOKUP(A1804,SOURCE!B:S,16,0)="","","   "&amp;VLOOKUP(A1804,SOURCE!B:S,16,0)
))))
)</f>
        <v>#define ITM_Ephik                   1764</v>
      </c>
    </row>
    <row r="1805" spans="1:4">
      <c r="A1805">
        <f t="shared" si="31"/>
        <v>1765</v>
      </c>
      <c r="B1805" t="str">
        <f>VLOOKUP(A1805,SOURCE!B:S,15,0)</f>
        <v>ITM_ZETAphik</v>
      </c>
      <c r="C1805">
        <f>IF(
ISNUMBER(INDEX(SOURCE!B:B,MATCH(A1805,SOURCE!B:B,0)+1)),
  VALUE(INDEX(SOURCE!B:B,MATCH(A1805,SOURCE!B:B,0)+1)),
  "")</f>
        <v>1766</v>
      </c>
      <c r="D1805" s="5" t="str">
        <f>IF(A1805&lt;&gt;INT(A1805),B1805,
IF(A1805&lt;0,VLOOKUP(A1805,lookups!A$1:B$25,2,0),
IF(ISNA(B1805),"",
IF(OR(ISBLANK(A1805),ISNA(B1805),B1805=0),
"",
"#define "&amp;
VLOOKUP(A1805,SOURCE!B:S,15,0)&amp;IF(lookups!$N$2-LEN(VLOOKUP(A1805,SOURCE!B:S,15,0))&gt;=0,REPT(" ",lookups!$N$2-LEN(VLOOKUP(A1805,SOURCE!B:S,15,0))),"")&amp;
TEXT(A1805,"???0")&amp;IF(VLOOKUP(A1805,SOURCE!B:S,16,0)="","","   "&amp;VLOOKUP(A1805,SOURCE!B:S,16,0)
))))
)</f>
        <v>#define ITM_ZETAphik                1765</v>
      </c>
    </row>
    <row r="1806" spans="1:4">
      <c r="A1806">
        <f t="shared" si="31"/>
        <v>1766</v>
      </c>
      <c r="B1806" t="str">
        <f>VLOOKUP(A1806,SOURCE!B:S,15,0)</f>
        <v>ITM_GETHIDE</v>
      </c>
      <c r="C1806">
        <f>IF(
ISNUMBER(INDEX(SOURCE!B:B,MATCH(A1806,SOURCE!B:B,0)+1)),
  VALUE(INDEX(SOURCE!B:B,MATCH(A1806,SOURCE!B:B,0)+1)),
  "")</f>
        <v>1767</v>
      </c>
      <c r="D1806" s="5" t="str">
        <f>IF(A1806&lt;&gt;INT(A1806),B1806,
IF(A1806&lt;0,VLOOKUP(A1806,lookups!A$1:B$25,2,0),
IF(ISNA(B1806),"",
IF(OR(ISBLANK(A1806),ISNA(B1806),B1806=0),
"",
"#define "&amp;
VLOOKUP(A1806,SOURCE!B:S,15,0)&amp;IF(lookups!$N$2-LEN(VLOOKUP(A1806,SOURCE!B:S,15,0))&gt;=0,REPT(" ",lookups!$N$2-LEN(VLOOKUP(A1806,SOURCE!B:S,15,0))),"")&amp;
TEXT(A1806,"???0")&amp;IF(VLOOKUP(A1806,SOURCE!B:S,16,0)="","","   "&amp;VLOOKUP(A1806,SOURCE!B:S,16,0)
))))
)</f>
        <v>#define ITM_GETHIDE                 1766</v>
      </c>
    </row>
    <row r="1807" spans="1:4">
      <c r="A1807">
        <f t="shared" si="31"/>
        <v>1767</v>
      </c>
      <c r="B1807" t="str">
        <f>VLOOKUP(A1807,SOURCE!B:S,15,0)</f>
        <v>ITM_CALC</v>
      </c>
      <c r="C1807">
        <f>IF(
ISNUMBER(INDEX(SOURCE!B:B,MATCH(A1807,SOURCE!B:B,0)+1)),
  VALUE(INDEX(SOURCE!B:B,MATCH(A1807,SOURCE!B:B,0)+1)),
  "")</f>
        <v>1768</v>
      </c>
      <c r="D1807" s="5" t="str">
        <f>IF(A1807&lt;&gt;INT(A1807),B1807,
IF(A1807&lt;0,VLOOKUP(A1807,lookups!A$1:B$25,2,0),
IF(ISNA(B1807),"",
IF(OR(ISBLANK(A1807),ISNA(B1807),B1807=0),
"",
"#define "&amp;
VLOOKUP(A1807,SOURCE!B:S,15,0)&amp;IF(lookups!$N$2-LEN(VLOOKUP(A1807,SOURCE!B:S,15,0))&gt;=0,REPT(" ",lookups!$N$2-LEN(VLOOKUP(A1807,SOURCE!B:S,15,0))),"")&amp;
TEXT(A1807,"???0")&amp;IF(VLOOKUP(A1807,SOURCE!B:S,16,0)="","","   "&amp;VLOOKUP(A1807,SOURCE!B:S,16,0)
))))
)</f>
        <v>#define ITM_CALC                    1767</v>
      </c>
    </row>
    <row r="1808" spans="1:4">
      <c r="A1808">
        <f t="shared" si="31"/>
        <v>1768</v>
      </c>
      <c r="B1808" t="str">
        <f>VLOOKUP(A1808,SOURCE!B:S,15,0)</f>
        <v>ITM_SQRT</v>
      </c>
      <c r="C1808">
        <f>IF(
ISNUMBER(INDEX(SOURCE!B:B,MATCH(A1808,SOURCE!B:B,0)+1)),
  VALUE(INDEX(SOURCE!B:B,MATCH(A1808,SOURCE!B:B,0)+1)),
  "")</f>
        <v>1769</v>
      </c>
      <c r="D1808" s="5" t="str">
        <f>IF(A1808&lt;&gt;INT(A1808),B1808,
IF(A1808&lt;0,VLOOKUP(A1808,lookups!A$1:B$25,2,0),
IF(ISNA(B1808),"",
IF(OR(ISBLANK(A1808),ISNA(B1808),B1808=0),
"",
"#define "&amp;
VLOOKUP(A1808,SOURCE!B:S,15,0)&amp;IF(lookups!$N$2-LEN(VLOOKUP(A1808,SOURCE!B:S,15,0))&gt;=0,REPT(" ",lookups!$N$2-LEN(VLOOKUP(A1808,SOURCE!B:S,15,0))),"")&amp;
TEXT(A1808,"???0")&amp;IF(VLOOKUP(A1808,SOURCE!B:S,16,0)="","","   "&amp;VLOOKUP(A1808,SOURCE!B:S,16,0)
))))
)</f>
        <v>#define ITM_SQRT                    1768</v>
      </c>
    </row>
    <row r="1809" spans="1:4">
      <c r="A1809">
        <f t="shared" si="31"/>
        <v>1769</v>
      </c>
      <c r="B1809" t="str">
        <f>VLOOKUP(A1809,SOURCE!B:S,15,0)</f>
        <v>ITM_RCL_FV</v>
      </c>
      <c r="C1809">
        <f>IF(
ISNUMBER(INDEX(SOURCE!B:B,MATCH(A1809,SOURCE!B:B,0)+1)),
  VALUE(INDEX(SOURCE!B:B,MATCH(A1809,SOURCE!B:B,0)+1)),
  "")</f>
        <v>1770</v>
      </c>
      <c r="D1809" s="5" t="str">
        <f>IF(A1809&lt;&gt;INT(A1809),B1809,
IF(A1809&lt;0,VLOOKUP(A1809,lookups!A$1:B$25,2,0),
IF(ISNA(B1809),"",
IF(OR(ISBLANK(A1809),ISNA(B1809),B1809=0),
"",
"#define "&amp;
VLOOKUP(A1809,SOURCE!B:S,15,0)&amp;IF(lookups!$N$2-LEN(VLOOKUP(A1809,SOURCE!B:S,15,0))&gt;=0,REPT(" ",lookups!$N$2-LEN(VLOOKUP(A1809,SOURCE!B:S,15,0))),"")&amp;
TEXT(A1809,"???0")&amp;IF(VLOOKUP(A1809,SOURCE!B:S,16,0)="","","   "&amp;VLOOKUP(A1809,SOURCE!B:S,16,0)
))))
)</f>
        <v>#define ITM_RCL_FV                  1769</v>
      </c>
    </row>
    <row r="1810" spans="1:4">
      <c r="A1810">
        <f t="shared" si="31"/>
        <v>1770</v>
      </c>
      <c r="B1810" t="str">
        <f>VLOOKUP(A1810,SOURCE!B:S,15,0)</f>
        <v>ITM_RCL_IPonA</v>
      </c>
      <c r="C1810">
        <f>IF(
ISNUMBER(INDEX(SOURCE!B:B,MATCH(A1810,SOURCE!B:B,0)+1)),
  VALUE(INDEX(SOURCE!B:B,MATCH(A1810,SOURCE!B:B,0)+1)),
  "")</f>
        <v>1771</v>
      </c>
      <c r="D1810" s="5" t="str">
        <f>IF(A1810&lt;&gt;INT(A1810),B1810,
IF(A1810&lt;0,VLOOKUP(A1810,lookups!A$1:B$25,2,0),
IF(ISNA(B1810),"",
IF(OR(ISBLANK(A1810),ISNA(B1810),B1810=0),
"",
"#define "&amp;
VLOOKUP(A1810,SOURCE!B:S,15,0)&amp;IF(lookups!$N$2-LEN(VLOOKUP(A1810,SOURCE!B:S,15,0))&gt;=0,REPT(" ",lookups!$N$2-LEN(VLOOKUP(A1810,SOURCE!B:S,15,0))),"")&amp;
TEXT(A1810,"???0")&amp;IF(VLOOKUP(A1810,SOURCE!B:S,16,0)="","","   "&amp;VLOOKUP(A1810,SOURCE!B:S,16,0)
))))
)</f>
        <v>#define ITM_RCL_IPonA               1770</v>
      </c>
    </row>
    <row r="1811" spans="1:4">
      <c r="A1811">
        <f t="shared" si="31"/>
        <v>1771</v>
      </c>
      <c r="B1811" t="str">
        <f>VLOOKUP(A1811,SOURCE!B:S,15,0)</f>
        <v>ITM_RCL_NPER</v>
      </c>
      <c r="C1811">
        <f>IF(
ISNUMBER(INDEX(SOURCE!B:B,MATCH(A1811,SOURCE!B:B,0)+1)),
  VALUE(INDEX(SOURCE!B:B,MATCH(A1811,SOURCE!B:B,0)+1)),
  "")</f>
        <v>1772</v>
      </c>
      <c r="D1811" s="5" t="str">
        <f>IF(A1811&lt;&gt;INT(A1811),B1811,
IF(A1811&lt;0,VLOOKUP(A1811,lookups!A$1:B$25,2,0),
IF(ISNA(B1811),"",
IF(OR(ISBLANK(A1811),ISNA(B1811),B1811=0),
"",
"#define "&amp;
VLOOKUP(A1811,SOURCE!B:S,15,0)&amp;IF(lookups!$N$2-LEN(VLOOKUP(A1811,SOURCE!B:S,15,0))&gt;=0,REPT(" ",lookups!$N$2-LEN(VLOOKUP(A1811,SOURCE!B:S,15,0))),"")&amp;
TEXT(A1811,"???0")&amp;IF(VLOOKUP(A1811,SOURCE!B:S,16,0)="","","   "&amp;VLOOKUP(A1811,SOURCE!B:S,16,0)
))))
)</f>
        <v>#define ITM_RCL_NPER                1771</v>
      </c>
    </row>
    <row r="1812" spans="1:4">
      <c r="A1812">
        <f t="shared" si="31"/>
        <v>1772</v>
      </c>
      <c r="B1812" t="str">
        <f>VLOOKUP(A1812,SOURCE!B:S,15,0)</f>
        <v>ITM_RCL_PERonA</v>
      </c>
      <c r="C1812">
        <f>IF(
ISNUMBER(INDEX(SOURCE!B:B,MATCH(A1812,SOURCE!B:B,0)+1)),
  VALUE(INDEX(SOURCE!B:B,MATCH(A1812,SOURCE!B:B,0)+1)),
  "")</f>
        <v>1773</v>
      </c>
      <c r="D1812" s="5" t="str">
        <f>IF(A1812&lt;&gt;INT(A1812),B1812,
IF(A1812&lt;0,VLOOKUP(A1812,lookups!A$1:B$25,2,0),
IF(ISNA(B1812),"",
IF(OR(ISBLANK(A1812),ISNA(B1812),B1812=0),
"",
"#define "&amp;
VLOOKUP(A1812,SOURCE!B:S,15,0)&amp;IF(lookups!$N$2-LEN(VLOOKUP(A1812,SOURCE!B:S,15,0))&gt;=0,REPT(" ",lookups!$N$2-LEN(VLOOKUP(A1812,SOURCE!B:S,15,0))),"")&amp;
TEXT(A1812,"???0")&amp;IF(VLOOKUP(A1812,SOURCE!B:S,16,0)="","","   "&amp;VLOOKUP(A1812,SOURCE!B:S,16,0)
))))
)</f>
        <v>#define ITM_RCL_PERonA              1772</v>
      </c>
    </row>
    <row r="1813" spans="1:4">
      <c r="A1813">
        <f t="shared" si="31"/>
        <v>1773</v>
      </c>
      <c r="B1813" t="str">
        <f>VLOOKUP(A1813,SOURCE!B:S,15,0)</f>
        <v>ITM_RCL_PMT</v>
      </c>
      <c r="C1813">
        <f>IF(
ISNUMBER(INDEX(SOURCE!B:B,MATCH(A1813,SOURCE!B:B,0)+1)),
  VALUE(INDEX(SOURCE!B:B,MATCH(A1813,SOURCE!B:B,0)+1)),
  "")</f>
        <v>1774</v>
      </c>
      <c r="D1813" s="5" t="str">
        <f>IF(A1813&lt;&gt;INT(A1813),B1813,
IF(A1813&lt;0,VLOOKUP(A1813,lookups!A$1:B$25,2,0),
IF(ISNA(B1813),"",
IF(OR(ISBLANK(A1813),ISNA(B1813),B1813=0),
"",
"#define "&amp;
VLOOKUP(A1813,SOURCE!B:S,15,0)&amp;IF(lookups!$N$2-LEN(VLOOKUP(A1813,SOURCE!B:S,15,0))&gt;=0,REPT(" ",lookups!$N$2-LEN(VLOOKUP(A1813,SOURCE!B:S,15,0))),"")&amp;
TEXT(A1813,"???0")&amp;IF(VLOOKUP(A1813,SOURCE!B:S,16,0)="","","   "&amp;VLOOKUP(A1813,SOURCE!B:S,16,0)
))))
)</f>
        <v>#define ITM_RCL_PMT                 1773</v>
      </c>
    </row>
    <row r="1814" spans="1:4">
      <c r="A1814">
        <f t="shared" si="31"/>
        <v>1774</v>
      </c>
      <c r="B1814" t="str">
        <f>VLOOKUP(A1814,SOURCE!B:S,15,0)</f>
        <v>ITM_RCL_PV</v>
      </c>
      <c r="C1814">
        <f>IF(
ISNUMBER(INDEX(SOURCE!B:B,MATCH(A1814,SOURCE!B:B,0)+1)),
  VALUE(INDEX(SOURCE!B:B,MATCH(A1814,SOURCE!B:B,0)+1)),
  "")</f>
        <v>1775</v>
      </c>
      <c r="D1814" s="5" t="str">
        <f>IF(A1814&lt;&gt;INT(A1814),B1814,
IF(A1814&lt;0,VLOOKUP(A1814,lookups!A$1:B$25,2,0),
IF(ISNA(B1814),"",
IF(OR(ISBLANK(A1814),ISNA(B1814),B1814=0),
"",
"#define "&amp;
VLOOKUP(A1814,SOURCE!B:S,15,0)&amp;IF(lookups!$N$2-LEN(VLOOKUP(A1814,SOURCE!B:S,15,0))&gt;=0,REPT(" ",lookups!$N$2-LEN(VLOOKUP(A1814,SOURCE!B:S,15,0))),"")&amp;
TEXT(A1814,"???0")&amp;IF(VLOOKUP(A1814,SOURCE!B:S,16,0)="","","   "&amp;VLOOKUP(A1814,SOURCE!B:S,16,0)
))))
)</f>
        <v>#define ITM_RCL_PV                  1774</v>
      </c>
    </row>
    <row r="1815" spans="1:4">
      <c r="A1815">
        <f t="shared" si="31"/>
        <v>1775</v>
      </c>
      <c r="B1815" t="str">
        <f>VLOOKUP(A1815,SOURCE!B:S,15,0)</f>
        <v>ITM_atan2</v>
      </c>
      <c r="C1815">
        <f>IF(
ISNUMBER(INDEX(SOURCE!B:B,MATCH(A1815,SOURCE!B:B,0)+1)),
  VALUE(INDEX(SOURCE!B:B,MATCH(A1815,SOURCE!B:B,0)+1)),
  "")</f>
        <v>1776</v>
      </c>
      <c r="D1815" s="5" t="str">
        <f>IF(A1815&lt;&gt;INT(A1815),B1815,
IF(A1815&lt;0,VLOOKUP(A1815,lookups!A$1:B$25,2,0),
IF(ISNA(B1815),"",
IF(OR(ISBLANK(A1815),ISNA(B1815),B1815=0),
"",
"#define "&amp;
VLOOKUP(A1815,SOURCE!B:S,15,0)&amp;IF(lookups!$N$2-LEN(VLOOKUP(A1815,SOURCE!B:S,15,0))&gt;=0,REPT(" ",lookups!$N$2-LEN(VLOOKUP(A1815,SOURCE!B:S,15,0))),"")&amp;
TEXT(A1815,"???0")&amp;IF(VLOOKUP(A1815,SOURCE!B:S,16,0)="","","   "&amp;VLOOKUP(A1815,SOURCE!B:S,16,0)
))))
)</f>
        <v>#define ITM_atan2                   1775</v>
      </c>
    </row>
    <row r="1816" spans="1:4">
      <c r="A1816">
        <f t="shared" si="31"/>
        <v>1776</v>
      </c>
      <c r="B1816" t="str">
        <f>VLOOKUP(A1816,SOURCE!B:S,15,0)</f>
        <v>ITM_TIMER_ADD</v>
      </c>
      <c r="C1816">
        <f>IF(
ISNUMBER(INDEX(SOURCE!B:B,MATCH(A1816,SOURCE!B:B,0)+1)),
  VALUE(INDEX(SOURCE!B:B,MATCH(A1816,SOURCE!B:B,0)+1)),
  "")</f>
        <v>1777</v>
      </c>
      <c r="D1816" s="5" t="str">
        <f>IF(A1816&lt;&gt;INT(A1816),B1816,
IF(A1816&lt;0,VLOOKUP(A1816,lookups!A$1:B$25,2,0),
IF(ISNA(B1816),"",
IF(OR(ISBLANK(A1816),ISNA(B1816),B1816=0),
"",
"#define "&amp;
VLOOKUP(A1816,SOURCE!B:S,15,0)&amp;IF(lookups!$N$2-LEN(VLOOKUP(A1816,SOURCE!B:S,15,0))&gt;=0,REPT(" ",lookups!$N$2-LEN(VLOOKUP(A1816,SOURCE!B:S,15,0))),"")&amp;
TEXT(A1816,"???0")&amp;IF(VLOOKUP(A1816,SOURCE!B:S,16,0)="","","   "&amp;VLOOKUP(A1816,SOURCE!B:S,16,0)
))))
)</f>
        <v>#define ITM_TIMER_ADD               1776</v>
      </c>
    </row>
    <row r="1817" spans="1:4">
      <c r="A1817">
        <f t="shared" si="31"/>
        <v>1777</v>
      </c>
      <c r="B1817" t="str">
        <f>VLOOKUP(A1817,SOURCE!B:S,15,0)</f>
        <v>ITM_TIMER_0_1S</v>
      </c>
      <c r="C1817">
        <f>IF(
ISNUMBER(INDEX(SOURCE!B:B,MATCH(A1817,SOURCE!B:B,0)+1)),
  VALUE(INDEX(SOURCE!B:B,MATCH(A1817,SOURCE!B:B,0)+1)),
  "")</f>
        <v>1778</v>
      </c>
      <c r="D1817" s="5" t="str">
        <f>IF(A1817&lt;&gt;INT(A1817),B1817,
IF(A1817&lt;0,VLOOKUP(A1817,lookups!A$1:B$25,2,0),
IF(ISNA(B1817),"",
IF(OR(ISBLANK(A1817),ISNA(B1817),B1817=0),
"",
"#define "&amp;
VLOOKUP(A1817,SOURCE!B:S,15,0)&amp;IF(lookups!$N$2-LEN(VLOOKUP(A1817,SOURCE!B:S,15,0))&gt;=0,REPT(" ",lookups!$N$2-LEN(VLOOKUP(A1817,SOURCE!B:S,15,0))),"")&amp;
TEXT(A1817,"???0")&amp;IF(VLOOKUP(A1817,SOURCE!B:S,16,0)="","","   "&amp;VLOOKUP(A1817,SOURCE!B:S,16,0)
))))
)</f>
        <v>#define ITM_TIMER_0_1S              1777</v>
      </c>
    </row>
    <row r="1818" spans="1:4">
      <c r="A1818">
        <f t="shared" si="31"/>
        <v>1778</v>
      </c>
      <c r="B1818" t="str">
        <f>VLOOKUP(A1818,SOURCE!B:S,15,0)</f>
        <v>ITM_TIMER_RESET</v>
      </c>
      <c r="C1818">
        <f>IF(
ISNUMBER(INDEX(SOURCE!B:B,MATCH(A1818,SOURCE!B:B,0)+1)),
  VALUE(INDEX(SOURCE!B:B,MATCH(A1818,SOURCE!B:B,0)+1)),
  "")</f>
        <v>1779</v>
      </c>
      <c r="D1818" s="5" t="str">
        <f>IF(A1818&lt;&gt;INT(A1818),B1818,
IF(A1818&lt;0,VLOOKUP(A1818,lookups!A$1:B$25,2,0),
IF(ISNA(B1818),"",
IF(OR(ISBLANK(A1818),ISNA(B1818),B1818=0),
"",
"#define "&amp;
VLOOKUP(A1818,SOURCE!B:S,15,0)&amp;IF(lookups!$N$2-LEN(VLOOKUP(A1818,SOURCE!B:S,15,0))&gt;=0,REPT(" ",lookups!$N$2-LEN(VLOOKUP(A1818,SOURCE!B:S,15,0))),"")&amp;
TEXT(A1818,"???0")&amp;IF(VLOOKUP(A1818,SOURCE!B:S,16,0)="","","   "&amp;VLOOKUP(A1818,SOURCE!B:S,16,0)
))))
)</f>
        <v>#define ITM_TIMER_RESET             1778</v>
      </c>
    </row>
    <row r="1819" spans="1:4">
      <c r="A1819">
        <f t="shared" si="31"/>
        <v>1779</v>
      </c>
      <c r="B1819" t="str">
        <f>VLOOKUP(A1819,SOURCE!B:S,15,0)</f>
        <v>ITM_TIMER_RCL</v>
      </c>
      <c r="C1819">
        <f>IF(
ISNUMBER(INDEX(SOURCE!B:B,MATCH(A1819,SOURCE!B:B,0)+1)),
  VALUE(INDEX(SOURCE!B:B,MATCH(A1819,SOURCE!B:B,0)+1)),
  "")</f>
        <v>1780</v>
      </c>
      <c r="D1819" s="5" t="str">
        <f>IF(A1819&lt;&gt;INT(A1819),B1819,
IF(A1819&lt;0,VLOOKUP(A1819,lookups!A$1:B$25,2,0),
IF(ISNA(B1819),"",
IF(OR(ISBLANK(A1819),ISNA(B1819),B1819=0),
"",
"#define "&amp;
VLOOKUP(A1819,SOURCE!B:S,15,0)&amp;IF(lookups!$N$2-LEN(VLOOKUP(A1819,SOURCE!B:S,15,0))&gt;=0,REPT(" ",lookups!$N$2-LEN(VLOOKUP(A1819,SOURCE!B:S,15,0))),"")&amp;
TEXT(A1819,"???0")&amp;IF(VLOOKUP(A1819,SOURCE!B:S,16,0)="","","   "&amp;VLOOKUP(A1819,SOURCE!B:S,16,0)
))))
)</f>
        <v>#define ITM_TIMER_RCL               1779</v>
      </c>
    </row>
    <row r="1820" spans="1:4">
      <c r="A1820">
        <f t="shared" si="31"/>
        <v>1780</v>
      </c>
      <c r="B1820" t="str">
        <f>VLOOKUP(A1820,SOURCE!B:S,15,0)</f>
        <v>ITM_CLBKUP</v>
      </c>
      <c r="C1820">
        <f>IF(
ISNUMBER(INDEX(SOURCE!B:B,MATCH(A1820,SOURCE!B:B,0)+1)),
  VALUE(INDEX(SOURCE!B:B,MATCH(A1820,SOURCE!B:B,0)+1)),
  "")</f>
        <v>1781</v>
      </c>
      <c r="D1820" s="5" t="str">
        <f>IF(A1820&lt;&gt;INT(A1820),B1820,
IF(A1820&lt;0,VLOOKUP(A1820,lookups!A$1:B$25,2,0),
IF(ISNA(B1820),"",
IF(OR(ISBLANK(A1820),ISNA(B1820),B1820=0),
"",
"#define "&amp;
VLOOKUP(A1820,SOURCE!B:S,15,0)&amp;IF(lookups!$N$2-LEN(VLOOKUP(A1820,SOURCE!B:S,15,0))&gt;=0,REPT(" ",lookups!$N$2-LEN(VLOOKUP(A1820,SOURCE!B:S,15,0))),"")&amp;
TEXT(A1820,"???0")&amp;IF(VLOOKUP(A1820,SOURCE!B:S,16,0)="","","   "&amp;VLOOKUP(A1820,SOURCE!B:S,16,0)
))))
)</f>
        <v>#define ITM_CLBKUP                  1780</v>
      </c>
    </row>
    <row r="1821" spans="1:4">
      <c r="A1821">
        <f t="shared" si="31"/>
        <v>1781</v>
      </c>
      <c r="B1821" t="str">
        <f>VLOOKUP(A1821,SOURCE!B:S,15,0)</f>
        <v>ITM_CPXSLV</v>
      </c>
      <c r="C1821">
        <f>IF(
ISNUMBER(INDEX(SOURCE!B:B,MATCH(A1821,SOURCE!B:B,0)+1)),
  VALUE(INDEX(SOURCE!B:B,MATCH(A1821,SOURCE!B:B,0)+1)),
  "")</f>
        <v>1782</v>
      </c>
      <c r="D1821" s="5" t="str">
        <f>IF(A1821&lt;&gt;INT(A1821),B1821,
IF(A1821&lt;0,VLOOKUP(A1821,lookups!A$1:B$25,2,0),
IF(ISNA(B1821),"",
IF(OR(ISBLANK(A1821),ISNA(B1821),B1821=0),
"",
"#define "&amp;
VLOOKUP(A1821,SOURCE!B:S,15,0)&amp;IF(lookups!$N$2-LEN(VLOOKUP(A1821,SOURCE!B:S,15,0))&gt;=0,REPT(" ",lookups!$N$2-LEN(VLOOKUP(A1821,SOURCE!B:S,15,0))),"")&amp;
TEXT(A1821,"???0")&amp;IF(VLOOKUP(A1821,SOURCE!B:S,16,0)="","","   "&amp;VLOOKUP(A1821,SOURCE!B:S,16,0)
))))
)</f>
        <v>#define ITM_CPXSLV                  1781</v>
      </c>
    </row>
    <row r="1822" spans="1:4">
      <c r="A1822">
        <f t="shared" si="31"/>
        <v>1782</v>
      </c>
      <c r="B1822" t="str">
        <f>VLOOKUP(A1822,SOURCE!B:S,15,0)</f>
        <v>ITM_DRAW</v>
      </c>
      <c r="C1822">
        <f>IF(
ISNUMBER(INDEX(SOURCE!B:B,MATCH(A1822,SOURCE!B:B,0)+1)),
  VALUE(INDEX(SOURCE!B:B,MATCH(A1822,SOURCE!B:B,0)+1)),
  "")</f>
        <v>1783</v>
      </c>
      <c r="D1822" s="5" t="str">
        <f>IF(A1822&lt;&gt;INT(A1822),B1822,
IF(A1822&lt;0,VLOOKUP(A1822,lookups!A$1:B$25,2,0),
IF(ISNA(B1822),"",
IF(OR(ISBLANK(A1822),ISNA(B1822),B1822=0),
"",
"#define "&amp;
VLOOKUP(A1822,SOURCE!B:S,15,0)&amp;IF(lookups!$N$2-LEN(VLOOKUP(A1822,SOURCE!B:S,15,0))&gt;=0,REPT(" ",lookups!$N$2-LEN(VLOOKUP(A1822,SOURCE!B:S,15,0))),"")&amp;
TEXT(A1822,"???0")&amp;IF(VLOOKUP(A1822,SOURCE!B:S,16,0)="","","   "&amp;VLOOKUP(A1822,SOURCE!B:S,16,0)
))))
)</f>
        <v>#define ITM_DRAW                    1782</v>
      </c>
    </row>
    <row r="1823" spans="1:4">
      <c r="A1823">
        <f t="shared" si="31"/>
        <v>1783</v>
      </c>
      <c r="B1823" t="str">
        <f>VLOOKUP(A1823,SOURCE!B:S,15,0)</f>
        <v>MNU_GRAPH</v>
      </c>
      <c r="C1823">
        <f>IF(
ISNUMBER(INDEX(SOURCE!B:B,MATCH(A1823,SOURCE!B:B,0)+1)),
  VALUE(INDEX(SOURCE!B:B,MATCH(A1823,SOURCE!B:B,0)+1)),
  "")</f>
        <v>1784</v>
      </c>
      <c r="D1823" s="5" t="str">
        <f>IF(A1823&lt;&gt;INT(A1823),B1823,
IF(A1823&lt;0,VLOOKUP(A1823,lookups!A$1:B$25,2,0),
IF(ISNA(B1823),"",
IF(OR(ISBLANK(A1823),ISNA(B1823),B1823=0),
"",
"#define "&amp;
VLOOKUP(A1823,SOURCE!B:S,15,0)&amp;IF(lookups!$N$2-LEN(VLOOKUP(A1823,SOURCE!B:S,15,0))&gt;=0,REPT(" ",lookups!$N$2-LEN(VLOOKUP(A1823,SOURCE!B:S,15,0))),"")&amp;
TEXT(A1823,"???0")&amp;IF(VLOOKUP(A1823,SOURCE!B:S,16,0)="","","   "&amp;VLOOKUP(A1823,SOURCE!B:S,16,0)
))))
)</f>
        <v>#define MNU_GRAPH                   1783</v>
      </c>
    </row>
    <row r="1824" spans="1:4">
      <c r="A1824">
        <f t="shared" si="31"/>
        <v>1784</v>
      </c>
      <c r="B1824" t="str">
        <f>VLOOKUP(A1824,SOURCE!B:S,15,0)</f>
        <v>ITM_REPLT</v>
      </c>
      <c r="C1824">
        <f>IF(
ISNUMBER(INDEX(SOURCE!B:B,MATCH(A1824,SOURCE!B:B,0)+1)),
  VALUE(INDEX(SOURCE!B:B,MATCH(A1824,SOURCE!B:B,0)+1)),
  "")</f>
        <v>1785</v>
      </c>
      <c r="D1824" s="5" t="str">
        <f>IF(A1824&lt;&gt;INT(A1824),B1824,
IF(A1824&lt;0,VLOOKUP(A1824,lookups!A$1:B$25,2,0),
IF(ISNA(B1824),"",
IF(OR(ISBLANK(A1824),ISNA(B1824),B1824=0),
"",
"#define "&amp;
VLOOKUP(A1824,SOURCE!B:S,15,0)&amp;IF(lookups!$N$2-LEN(VLOOKUP(A1824,SOURCE!B:S,15,0))&gt;=0,REPT(" ",lookups!$N$2-LEN(VLOOKUP(A1824,SOURCE!B:S,15,0))),"")&amp;
TEXT(A1824,"???0")&amp;IF(VLOOKUP(A1824,SOURCE!B:S,16,0)="","","   "&amp;VLOOKUP(A1824,SOURCE!B:S,16,0)
))))
)</f>
        <v>#define ITM_REPLT                   1784</v>
      </c>
    </row>
    <row r="1825" spans="1:4">
      <c r="A1825">
        <f t="shared" si="31"/>
        <v>1785</v>
      </c>
      <c r="B1825" t="str">
        <f>VLOOKUP(A1825,SOURCE!B:S,15,0)</f>
        <v>ITM_FPHERE</v>
      </c>
      <c r="C1825">
        <f>IF(
ISNUMBER(INDEX(SOURCE!B:B,MATCH(A1825,SOURCE!B:B,0)+1)),
  VALUE(INDEX(SOURCE!B:B,MATCH(A1825,SOURCE!B:B,0)+1)),
  "")</f>
        <v>1786</v>
      </c>
      <c r="D1825" s="5" t="str">
        <f>IF(A1825&lt;&gt;INT(A1825),B1825,
IF(A1825&lt;0,VLOOKUP(A1825,lookups!A$1:B$25,2,0),
IF(ISNA(B1825),"",
IF(OR(ISBLANK(A1825),ISNA(B1825),B1825=0),
"",
"#define "&amp;
VLOOKUP(A1825,SOURCE!B:S,15,0)&amp;IF(lookups!$N$2-LEN(VLOOKUP(A1825,SOURCE!B:S,15,0))&gt;=0,REPT(" ",lookups!$N$2-LEN(VLOOKUP(A1825,SOURCE!B:S,15,0))),"")&amp;
TEXT(A1825,"???0")&amp;IF(VLOOKUP(A1825,SOURCE!B:S,16,0)="","","   "&amp;VLOOKUP(A1825,SOURCE!B:S,16,0)
))))
)</f>
        <v>#define ITM_FPHERE                  1785</v>
      </c>
    </row>
    <row r="1826" spans="1:4">
      <c r="A1826">
        <f t="shared" si="31"/>
        <v>1786</v>
      </c>
      <c r="B1826" t="str">
        <f>VLOOKUP(A1826,SOURCE!B:S,15,0)</f>
        <v>ITM_FPPHERE</v>
      </c>
      <c r="C1826">
        <f>IF(
ISNUMBER(INDEX(SOURCE!B:B,MATCH(A1826,SOURCE!B:B,0)+1)),
  VALUE(INDEX(SOURCE!B:B,MATCH(A1826,SOURCE!B:B,0)+1)),
  "")</f>
        <v>1787</v>
      </c>
      <c r="D1826" s="5" t="str">
        <f>IF(A1826&lt;&gt;INT(A1826),B1826,
IF(A1826&lt;0,VLOOKUP(A1826,lookups!A$1:B$25,2,0),
IF(ISNA(B1826),"",
IF(OR(ISBLANK(A1826),ISNA(B1826),B1826=0),
"",
"#define "&amp;
VLOOKUP(A1826,SOURCE!B:S,15,0)&amp;IF(lookups!$N$2-LEN(VLOOKUP(A1826,SOURCE!B:S,15,0))&gt;=0,REPT(" ",lookups!$N$2-LEN(VLOOKUP(A1826,SOURCE!B:S,15,0))),"")&amp;
TEXT(A1826,"???0")&amp;IF(VLOOKUP(A1826,SOURCE!B:S,16,0)="","","   "&amp;VLOOKUP(A1826,SOURCE!B:S,16,0)
))))
)</f>
        <v>#define ITM_FPPHERE                 1786</v>
      </c>
    </row>
    <row r="1827" spans="1:4">
      <c r="A1827">
        <f t="shared" si="31"/>
        <v>1787</v>
      </c>
      <c r="B1827" t="str">
        <f>VLOOKUP(A1827,SOURCE!B:S,15,0)</f>
        <v>ITM_nBINS</v>
      </c>
      <c r="C1827">
        <f>IF(
ISNUMBER(INDEX(SOURCE!B:B,MATCH(A1827,SOURCE!B:B,0)+1)),
  VALUE(INDEX(SOURCE!B:B,MATCH(A1827,SOURCE!B:B,0)+1)),
  "")</f>
        <v>1788</v>
      </c>
      <c r="D1827" s="5" t="str">
        <f>IF(A1827&lt;&gt;INT(A1827),B1827,
IF(A1827&lt;0,VLOOKUP(A1827,lookups!A$1:B$25,2,0),
IF(ISNA(B1827),"",
IF(OR(ISBLANK(A1827),ISNA(B1827),B1827=0),
"",
"#define "&amp;
VLOOKUP(A1827,SOURCE!B:S,15,0)&amp;IF(lookups!$N$2-LEN(VLOOKUP(A1827,SOURCE!B:S,15,0))&gt;=0,REPT(" ",lookups!$N$2-LEN(VLOOKUP(A1827,SOURCE!B:S,15,0))),"")&amp;
TEXT(A1827,"???0")&amp;IF(VLOOKUP(A1827,SOURCE!B:S,16,0)="","","   "&amp;VLOOKUP(A1827,SOURCE!B:S,16,0)
))))
)</f>
        <v>#define ITM_nBINS                   1787</v>
      </c>
    </row>
    <row r="1828" spans="1:4">
      <c r="A1828">
        <f t="shared" si="31"/>
        <v>1788</v>
      </c>
      <c r="B1828" t="str">
        <f>VLOOKUP(A1828,SOURCE!B:S,15,0)</f>
        <v>ITM_LOBIN</v>
      </c>
      <c r="C1828">
        <f>IF(
ISNUMBER(INDEX(SOURCE!B:B,MATCH(A1828,SOURCE!B:B,0)+1)),
  VALUE(INDEX(SOURCE!B:B,MATCH(A1828,SOURCE!B:B,0)+1)),
  "")</f>
        <v>1789</v>
      </c>
      <c r="D1828" s="5" t="str">
        <f>IF(A1828&lt;&gt;INT(A1828),B1828,
IF(A1828&lt;0,VLOOKUP(A1828,lookups!A$1:B$25,2,0),
IF(ISNA(B1828),"",
IF(OR(ISBLANK(A1828),ISNA(B1828),B1828=0),
"",
"#define "&amp;
VLOOKUP(A1828,SOURCE!B:S,15,0)&amp;IF(lookups!$N$2-LEN(VLOOKUP(A1828,SOURCE!B:S,15,0))&gt;=0,REPT(" ",lookups!$N$2-LEN(VLOOKUP(A1828,SOURCE!B:S,15,0))),"")&amp;
TEXT(A1828,"???0")&amp;IF(VLOOKUP(A1828,SOURCE!B:S,16,0)="","","   "&amp;VLOOKUP(A1828,SOURCE!B:S,16,0)
))))
)</f>
        <v>#define ITM_LOBIN                   1788</v>
      </c>
    </row>
    <row r="1829" spans="1:4">
      <c r="A1829">
        <f t="shared" si="31"/>
        <v>1789</v>
      </c>
      <c r="B1829" t="str">
        <f>VLOOKUP(A1829,SOURCE!B:S,15,0)</f>
        <v>ITM_HIBIN</v>
      </c>
      <c r="C1829">
        <f>IF(
ISNUMBER(INDEX(SOURCE!B:B,MATCH(A1829,SOURCE!B:B,0)+1)),
  VALUE(INDEX(SOURCE!B:B,MATCH(A1829,SOURCE!B:B,0)+1)),
  "")</f>
        <v>1790</v>
      </c>
      <c r="D1829" s="5" t="str">
        <f>IF(A1829&lt;&gt;INT(A1829),B1829,
IF(A1829&lt;0,VLOOKUP(A1829,lookups!A$1:B$25,2,0),
IF(ISNA(B1829),"",
IF(OR(ISBLANK(A1829),ISNA(B1829),B1829=0),
"",
"#define "&amp;
VLOOKUP(A1829,SOURCE!B:S,15,0)&amp;IF(lookups!$N$2-LEN(VLOOKUP(A1829,SOURCE!B:S,15,0))&gt;=0,REPT(" ",lookups!$N$2-LEN(VLOOKUP(A1829,SOURCE!B:S,15,0))),"")&amp;
TEXT(A1829,"???0")&amp;IF(VLOOKUP(A1829,SOURCE!B:S,16,0)="","","   "&amp;VLOOKUP(A1829,SOURCE!B:S,16,0)
))))
)</f>
        <v>#define ITM_HIBIN                   1789</v>
      </c>
    </row>
    <row r="1830" spans="1:4">
      <c r="A1830">
        <f t="shared" si="31"/>
        <v>1790</v>
      </c>
      <c r="B1830" t="str">
        <f>VLOOKUP(A1830,SOURCE!B:S,15,0)</f>
        <v>ITM_HISTOX</v>
      </c>
      <c r="C1830">
        <f>IF(
ISNUMBER(INDEX(SOURCE!B:B,MATCH(A1830,SOURCE!B:B,0)+1)),
  VALUE(INDEX(SOURCE!B:B,MATCH(A1830,SOURCE!B:B,0)+1)),
  "")</f>
        <v>1791</v>
      </c>
      <c r="D1830" s="5" t="str">
        <f>IF(A1830&lt;&gt;INT(A1830),B1830,
IF(A1830&lt;0,VLOOKUP(A1830,lookups!A$1:B$25,2,0),
IF(ISNA(B1830),"",
IF(OR(ISBLANK(A1830),ISNA(B1830),B1830=0),
"",
"#define "&amp;
VLOOKUP(A1830,SOURCE!B:S,15,0)&amp;IF(lookups!$N$2-LEN(VLOOKUP(A1830,SOURCE!B:S,15,0))&gt;=0,REPT(" ",lookups!$N$2-LEN(VLOOKUP(A1830,SOURCE!B:S,15,0))),"")&amp;
TEXT(A1830,"???0")&amp;IF(VLOOKUP(A1830,SOURCE!B:S,16,0)="","","   "&amp;VLOOKUP(A1830,SOURCE!B:S,16,0)
))))
)</f>
        <v>#define ITM_HISTOX                  1790</v>
      </c>
    </row>
    <row r="1831" spans="1:4">
      <c r="A1831">
        <f t="shared" si="31"/>
        <v>1791</v>
      </c>
      <c r="B1831" t="str">
        <f>VLOOKUP(A1831,SOURCE!B:S,15,0)</f>
        <v>ITM_HISTOY</v>
      </c>
      <c r="C1831">
        <f>IF(
ISNUMBER(INDEX(SOURCE!B:B,MATCH(A1831,SOURCE!B:B,0)+1)),
  VALUE(INDEX(SOURCE!B:B,MATCH(A1831,SOURCE!B:B,0)+1)),
  "")</f>
        <v>1792</v>
      </c>
      <c r="D1831" s="5" t="str">
        <f>IF(A1831&lt;&gt;INT(A1831),B1831,
IF(A1831&lt;0,VLOOKUP(A1831,lookups!A$1:B$25,2,0),
IF(ISNA(B1831),"",
IF(OR(ISBLANK(A1831),ISNA(B1831),B1831=0),
"",
"#define "&amp;
VLOOKUP(A1831,SOURCE!B:S,15,0)&amp;IF(lookups!$N$2-LEN(VLOOKUP(A1831,SOURCE!B:S,15,0))&gt;=0,REPT(" ",lookups!$N$2-LEN(VLOOKUP(A1831,SOURCE!B:S,15,0))),"")&amp;
TEXT(A1831,"???0")&amp;IF(VLOOKUP(A1831,SOURCE!B:S,16,0)="","","   "&amp;VLOOKUP(A1831,SOURCE!B:S,16,0)
))))
)</f>
        <v>#define ITM_HISTOY                  1791</v>
      </c>
    </row>
    <row r="1832" spans="1:4">
      <c r="A1832">
        <f t="shared" si="31"/>
        <v>1792</v>
      </c>
      <c r="B1832" t="str">
        <f>VLOOKUP(A1832,SOURCE!B:S,15,0)</f>
        <v>ITM_HPLOT</v>
      </c>
      <c r="C1832">
        <f>IF(
ISNUMBER(INDEX(SOURCE!B:B,MATCH(A1832,SOURCE!B:B,0)+1)),
  VALUE(INDEX(SOURCE!B:B,MATCH(A1832,SOURCE!B:B,0)+1)),
  "")</f>
        <v>1793</v>
      </c>
      <c r="D1832" s="5" t="str">
        <f>IF(A1832&lt;&gt;INT(A1832),B1832,
IF(A1832&lt;0,VLOOKUP(A1832,lookups!A$1:B$25,2,0),
IF(ISNA(B1832),"",
IF(OR(ISBLANK(A1832),ISNA(B1832),B1832=0),
"",
"#define "&amp;
VLOOKUP(A1832,SOURCE!B:S,15,0)&amp;IF(lookups!$N$2-LEN(VLOOKUP(A1832,SOURCE!B:S,15,0))&gt;=0,REPT(" ",lookups!$N$2-LEN(VLOOKUP(A1832,SOURCE!B:S,15,0))),"")&amp;
TEXT(A1832,"???0")&amp;IF(VLOOKUP(A1832,SOURCE!B:S,16,0)="","","   "&amp;VLOOKUP(A1832,SOURCE!B:S,16,0)
))))
)</f>
        <v>#define ITM_HPLOT                   1792</v>
      </c>
    </row>
    <row r="1833" spans="1:4">
      <c r="A1833">
        <f t="shared" si="31"/>
        <v>1793</v>
      </c>
      <c r="B1833" t="str">
        <f>VLOOKUP(A1833,SOURCE!B:S,15,0)</f>
        <v>ITM_HNORM</v>
      </c>
      <c r="C1833">
        <f>IF(
ISNUMBER(INDEX(SOURCE!B:B,MATCH(A1833,SOURCE!B:B,0)+1)),
  VALUE(INDEX(SOURCE!B:B,MATCH(A1833,SOURCE!B:B,0)+1)),
  "")</f>
        <v>1794</v>
      </c>
      <c r="D1833" s="5" t="str">
        <f>IF(A1833&lt;&gt;INT(A1833),B1833,
IF(A1833&lt;0,VLOOKUP(A1833,lookups!A$1:B$25,2,0),
IF(ISNA(B1833),"",
IF(OR(ISBLANK(A1833),ISNA(B1833),B1833=0),
"",
"#define "&amp;
VLOOKUP(A1833,SOURCE!B:S,15,0)&amp;IF(lookups!$N$2-LEN(VLOOKUP(A1833,SOURCE!B:S,15,0))&gt;=0,REPT(" ",lookups!$N$2-LEN(VLOOKUP(A1833,SOURCE!B:S,15,0))),"")&amp;
TEXT(A1833,"???0")&amp;IF(VLOOKUP(A1833,SOURCE!B:S,16,0)="","","   "&amp;VLOOKUP(A1833,SOURCE!B:S,16,0)
))))
)</f>
        <v>#define ITM_HNORM                   1793</v>
      </c>
    </row>
    <row r="1834" spans="1:4">
      <c r="A1834">
        <f t="shared" si="31"/>
        <v>1794</v>
      </c>
      <c r="B1834" t="str">
        <f>VLOOKUP(A1834,SOURCE!B:S,15,0)</f>
        <v>ITM_SQRT1PX2</v>
      </c>
      <c r="C1834">
        <f>IF(
ISNUMBER(INDEX(SOURCE!B:B,MATCH(A1834,SOURCE!B:B,0)+1)),
  VALUE(INDEX(SOURCE!B:B,MATCH(A1834,SOURCE!B:B,0)+1)),
  "")</f>
        <v>1794.01</v>
      </c>
      <c r="D1834" s="5" t="str">
        <f>IF(A1834&lt;&gt;INT(A1834),B1834,
IF(A1834&lt;0,VLOOKUP(A1834,lookups!A$1:B$25,2,0),
IF(ISNA(B1834),"",
IF(OR(ISBLANK(A1834),ISNA(B1834),B1834=0),
"",
"#define "&amp;
VLOOKUP(A1834,SOURCE!B:S,15,0)&amp;IF(lookups!$N$2-LEN(VLOOKUP(A1834,SOURCE!B:S,15,0))&gt;=0,REPT(" ",lookups!$N$2-LEN(VLOOKUP(A1834,SOURCE!B:S,15,0))),"")&amp;
TEXT(A1834,"???0")&amp;IF(VLOOKUP(A1834,SOURCE!B:S,16,0)="","","   "&amp;VLOOKUP(A1834,SOURCE!B:S,16,0)
))))
)</f>
        <v>#define ITM_SQRT1PX2                1794</v>
      </c>
    </row>
    <row r="1835" spans="1:4">
      <c r="A1835">
        <f t="shared" si="31"/>
        <v>1794.01</v>
      </c>
      <c r="B1835" t="str">
        <f>VLOOKUP(A1835,SOURCE!B:S,15,0)</f>
        <v/>
      </c>
      <c r="C1835">
        <f>IF(
ISNUMBER(INDEX(SOURCE!B:B,MATCH(A1835,SOURCE!B:B,0)+1)),
  VALUE(INDEX(SOURCE!B:B,MATCH(A1835,SOURCE!B:B,0)+1)),
  "")</f>
        <v>1794.02</v>
      </c>
      <c r="D1835" s="5" t="str">
        <f>IF(A1835&lt;&gt;INT(A1835),B1835,
IF(A1835&lt;0,VLOOKUP(A1835,lookups!A$1:B$25,2,0),
IF(ISNA(B1835),"",
IF(OR(ISBLANK(A1835),ISNA(B1835),B1835=0),
"",
"#define "&amp;
VLOOKUP(A1835,SOURCE!B:S,15,0)&amp;IF(lookups!$N$2-LEN(VLOOKUP(A1835,SOURCE!B:S,15,0))&gt;=0,REPT(" ",lookups!$N$2-LEN(VLOOKUP(A1835,SOURCE!B:S,15,0))),"")&amp;
TEXT(A1835,"???0")&amp;IF(VLOOKUP(A1835,SOURCE!B:S,16,0)="","","   "&amp;VLOOKUP(A1835,SOURCE!B:S,16,0)
))))
)</f>
        <v/>
      </c>
    </row>
    <row r="1836" spans="1:4">
      <c r="A1836">
        <f t="shared" si="31"/>
        <v>1794.02</v>
      </c>
      <c r="B1836" t="str">
        <f>VLOOKUP(A1836,SOURCE!B:S,15,0)</f>
        <v/>
      </c>
      <c r="C1836">
        <f>IF(
ISNUMBER(INDEX(SOURCE!B:B,MATCH(A1836,SOURCE!B:B,0)+1)),
  VALUE(INDEX(SOURCE!B:B,MATCH(A1836,SOURCE!B:B,0)+1)),
  "")</f>
        <v>1794.03</v>
      </c>
      <c r="D1836" s="5" t="str">
        <f>IF(A1836&lt;&gt;INT(A1836),B1836,
IF(A1836&lt;0,VLOOKUP(A1836,lookups!A$1:B$25,2,0),
IF(ISNA(B1836),"",
IF(OR(ISBLANK(A1836),ISNA(B1836),B1836=0),
"",
"#define "&amp;
VLOOKUP(A1836,SOURCE!B:S,15,0)&amp;IF(lookups!$N$2-LEN(VLOOKUP(A1836,SOURCE!B:S,15,0))&gt;=0,REPT(" ",lookups!$N$2-LEN(VLOOKUP(A1836,SOURCE!B:S,15,0))),"")&amp;
TEXT(A1836,"???0")&amp;IF(VLOOKUP(A1836,SOURCE!B:S,16,0)="","","   "&amp;VLOOKUP(A1836,SOURCE!B:S,16,0)
))))
)</f>
        <v/>
      </c>
    </row>
    <row r="1837" spans="1:4">
      <c r="A1837">
        <f t="shared" si="31"/>
        <v>1794.03</v>
      </c>
      <c r="B1837" t="str">
        <f>VLOOKUP(A1837,SOURCE!B:S,15,0)</f>
        <v/>
      </c>
      <c r="C1837">
        <f>IF(
ISNUMBER(INDEX(SOURCE!B:B,MATCH(A1837,SOURCE!B:B,0)+1)),
  VALUE(INDEX(SOURCE!B:B,MATCH(A1837,SOURCE!B:B,0)+1)),
  "")</f>
        <v>1794.04</v>
      </c>
      <c r="D1837" s="5" t="str">
        <f>IF(A1837&lt;&gt;INT(A1837),B1837,
IF(A1837&lt;0,VLOOKUP(A1837,lookups!A$1:B$25,2,0),
IF(ISNA(B1837),"",
IF(OR(ISBLANK(A1837),ISNA(B1837),B1837=0),
"",
"#define "&amp;
VLOOKUP(A1837,SOURCE!B:S,15,0)&amp;IF(lookups!$N$2-LEN(VLOOKUP(A1837,SOURCE!B:S,15,0))&gt;=0,REPT(" ",lookups!$N$2-LEN(VLOOKUP(A1837,SOURCE!B:S,15,0))),"")&amp;
TEXT(A1837,"???0")&amp;IF(VLOOKUP(A1837,SOURCE!B:S,16,0)="","","   "&amp;VLOOKUP(A1837,SOURCE!B:S,16,0)
))))
)</f>
        <v/>
      </c>
    </row>
    <row r="1838" spans="1:4">
      <c r="A1838">
        <f t="shared" si="31"/>
        <v>1794.04</v>
      </c>
      <c r="B1838" t="str">
        <f>VLOOKUP(A1838,SOURCE!B:S,15,0)</f>
        <v>//Jaymos C43 extensions</v>
      </c>
      <c r="C1838">
        <f>IF(
ISNUMBER(INDEX(SOURCE!B:B,MATCH(A1838,SOURCE!B:B,0)+1)),
  VALUE(INDEX(SOURCE!B:B,MATCH(A1838,SOURCE!B:B,0)+1)),
  "")</f>
        <v>1795</v>
      </c>
      <c r="D1838" s="5" t="str">
        <f>IF(A1838&lt;&gt;INT(A1838),B1838,
IF(A1838&lt;0,VLOOKUP(A1838,lookups!A$1:B$25,2,0),
IF(ISNA(B1838),"",
IF(OR(ISBLANK(A1838),ISNA(B1838),B1838=0),
"",
"#define "&amp;
VLOOKUP(A1838,SOURCE!B:S,15,0)&amp;IF(lookups!$N$2-LEN(VLOOKUP(A1838,SOURCE!B:S,15,0))&gt;=0,REPT(" ",lookups!$N$2-LEN(VLOOKUP(A1838,SOURCE!B:S,15,0))),"")&amp;
TEXT(A1838,"???0")&amp;IF(VLOOKUP(A1838,SOURCE!B:S,16,0)="","","   "&amp;VLOOKUP(A1838,SOURCE!B:S,16,0)
))))
)</f>
        <v>//Jaymos C43 extensions</v>
      </c>
    </row>
    <row r="1839" spans="1:4">
      <c r="A1839">
        <f t="shared" si="31"/>
        <v>1795</v>
      </c>
      <c r="B1839" t="str">
        <f>VLOOKUP(A1839,SOURCE!B:S,15,0)</f>
        <v>ITM_op_j_pol</v>
      </c>
      <c r="C1839">
        <f>IF(
ISNUMBER(INDEX(SOURCE!B:B,MATCH(A1839,SOURCE!B:B,0)+1)),
  VALUE(INDEX(SOURCE!B:B,MATCH(A1839,SOURCE!B:B,0)+1)),
  "")</f>
        <v>1796</v>
      </c>
      <c r="D1839" s="5" t="str">
        <f>IF(A1839&lt;&gt;INT(A1839),B1839,
IF(A1839&lt;0,VLOOKUP(A1839,lookups!A$1:B$25,2,0),
IF(ISNA(B1839),"",
IF(OR(ISBLANK(A1839),ISNA(B1839),B1839=0),
"",
"#define "&amp;
VLOOKUP(A1839,SOURCE!B:S,15,0)&amp;IF(lookups!$N$2-LEN(VLOOKUP(A1839,SOURCE!B:S,15,0))&gt;=0,REPT(" ",lookups!$N$2-LEN(VLOOKUP(A1839,SOURCE!B:S,15,0))),"")&amp;
TEXT(A1839,"???0")&amp;IF(VLOOKUP(A1839,SOURCE!B:S,16,0)="","","   "&amp;VLOOKUP(A1839,SOURCE!B:S,16,0)
))))
)</f>
        <v>#define ITM_op_j_pol                1795</v>
      </c>
    </row>
    <row r="1840" spans="1:4">
      <c r="A1840">
        <f t="shared" si="31"/>
        <v>1796</v>
      </c>
      <c r="B1840" t="str">
        <f>VLOOKUP(A1840,SOURCE!B:S,15,0)</f>
        <v>ITM_BASE_MYM</v>
      </c>
      <c r="C1840">
        <f>IF(
ISNUMBER(INDEX(SOURCE!B:B,MATCH(A1840,SOURCE!B:B,0)+1)),
  VALUE(INDEX(SOURCE!B:B,MATCH(A1840,SOURCE!B:B,0)+1)),
  "")</f>
        <v>1797</v>
      </c>
      <c r="D1840" s="5" t="str">
        <f>IF(A1840&lt;&gt;INT(A1840),B1840,
IF(A1840&lt;0,VLOOKUP(A1840,lookups!A$1:B$25,2,0),
IF(ISNA(B1840),"",
IF(OR(ISBLANK(A1840),ISNA(B1840),B1840=0),
"",
"#define "&amp;
VLOOKUP(A1840,SOURCE!B:S,15,0)&amp;IF(lookups!$N$2-LEN(VLOOKUP(A1840,SOURCE!B:S,15,0))&gt;=0,REPT(" ",lookups!$N$2-LEN(VLOOKUP(A1840,SOURCE!B:S,15,0))),"")&amp;
TEXT(A1840,"???0")&amp;IF(VLOOKUP(A1840,SOURCE!B:S,16,0)="","","   "&amp;VLOOKUP(A1840,SOURCE!B:S,16,0)
))))
)</f>
        <v>#define ITM_BASE_MYM                1796</v>
      </c>
    </row>
    <row r="1841" spans="1:4">
      <c r="A1841">
        <f t="shared" si="31"/>
        <v>1797</v>
      </c>
      <c r="B1841" t="str">
        <f>VLOOKUP(A1841,SOURCE!B:S,15,0)</f>
        <v>ITM_G_DOUBLETAP</v>
      </c>
      <c r="C1841">
        <f>IF(
ISNUMBER(INDEX(SOURCE!B:B,MATCH(A1841,SOURCE!B:B,0)+1)),
  VALUE(INDEX(SOURCE!B:B,MATCH(A1841,SOURCE!B:B,0)+1)),
  "")</f>
        <v>1798</v>
      </c>
      <c r="D1841" s="5" t="str">
        <f>IF(A1841&lt;&gt;INT(A1841),B1841,
IF(A1841&lt;0,VLOOKUP(A1841,lookups!A$1:B$25,2,0),
IF(ISNA(B1841),"",
IF(OR(ISBLANK(A1841),ISNA(B1841),B1841=0),
"",
"#define "&amp;
VLOOKUP(A1841,SOURCE!B:S,15,0)&amp;IF(lookups!$N$2-LEN(VLOOKUP(A1841,SOURCE!B:S,15,0))&gt;=0,REPT(" ",lookups!$N$2-LEN(VLOOKUP(A1841,SOURCE!B:S,15,0))),"")&amp;
TEXT(A1841,"???0")&amp;IF(VLOOKUP(A1841,SOURCE!B:S,16,0)="","","   "&amp;VLOOKUP(A1841,SOURCE!B:S,16,0)
))))
)</f>
        <v>#define ITM_G_DOUBLETAP             1797</v>
      </c>
    </row>
    <row r="1842" spans="1:4">
      <c r="A1842">
        <f t="shared" si="31"/>
        <v>1798</v>
      </c>
      <c r="B1842" t="str">
        <f>VLOOKUP(A1842,SOURCE!B:S,15,0)</f>
        <v>ITM_CPXMULT</v>
      </c>
      <c r="C1842">
        <f>IF(
ISNUMBER(INDEX(SOURCE!B:B,MATCH(A1842,SOURCE!B:B,0)+1)),
  VALUE(INDEX(SOURCE!B:B,MATCH(A1842,SOURCE!B:B,0)+1)),
  "")</f>
        <v>1799</v>
      </c>
      <c r="D1842" s="5" t="str">
        <f>IF(A1842&lt;&gt;INT(A1842),B1842,
IF(A1842&lt;0,VLOOKUP(A1842,lookups!A$1:B$25,2,0),
IF(ISNA(B1842),"",
IF(OR(ISBLANK(A1842),ISNA(B1842),B1842=0),
"",
"#define "&amp;
VLOOKUP(A1842,SOURCE!B:S,15,0)&amp;IF(lookups!$N$2-LEN(VLOOKUP(A1842,SOURCE!B:S,15,0))&gt;=0,REPT(" ",lookups!$N$2-LEN(VLOOKUP(A1842,SOURCE!B:S,15,0))),"")&amp;
TEXT(A1842,"???0")&amp;IF(VLOOKUP(A1842,SOURCE!B:S,16,0)="","","   "&amp;VLOOKUP(A1842,SOURCE!B:S,16,0)
))))
)</f>
        <v>#define ITM_CPXMULT                 1798</v>
      </c>
    </row>
    <row r="1843" spans="1:4">
      <c r="A1843">
        <f t="shared" si="31"/>
        <v>1799</v>
      </c>
      <c r="B1843" t="str">
        <f>VLOOKUP(A1843,SOURCE!B:S,15,0)</f>
        <v>ITM_P_ALLREGS</v>
      </c>
      <c r="C1843">
        <f>IF(
ISNUMBER(INDEX(SOURCE!B:B,MATCH(A1843,SOURCE!B:B,0)+1)),
  VALUE(INDEX(SOURCE!B:B,MATCH(A1843,SOURCE!B:B,0)+1)),
  "")</f>
        <v>1800</v>
      </c>
      <c r="D1843" s="5" t="str">
        <f>IF(A1843&lt;&gt;INT(A1843),B1843,
IF(A1843&lt;0,VLOOKUP(A1843,lookups!A$1:B$25,2,0),
IF(ISNA(B1843),"",
IF(OR(ISBLANK(A1843),ISNA(B1843),B1843=0),
"",
"#define "&amp;
VLOOKUP(A1843,SOURCE!B:S,15,0)&amp;IF(lookups!$N$2-LEN(VLOOKUP(A1843,SOURCE!B:S,15,0))&gt;=0,REPT(" ",lookups!$N$2-LEN(VLOOKUP(A1843,SOURCE!B:S,15,0))),"")&amp;
TEXT(A1843,"???0")&amp;IF(VLOOKUP(A1843,SOURCE!B:S,16,0)="","","   "&amp;VLOOKUP(A1843,SOURCE!B:S,16,0)
))))
)</f>
        <v>#define ITM_P_ALLREGS               1799</v>
      </c>
    </row>
    <row r="1844" spans="1:4">
      <c r="A1844">
        <f t="shared" si="31"/>
        <v>1800</v>
      </c>
      <c r="B1844" t="str">
        <f>VLOOKUP(A1844,SOURCE!B:S,15,0)</f>
        <v>ITM_SI_f</v>
      </c>
      <c r="C1844">
        <f>IF(
ISNUMBER(INDEX(SOURCE!B:B,MATCH(A1844,SOURCE!B:B,0)+1)),
  VALUE(INDEX(SOURCE!B:B,MATCH(A1844,SOURCE!B:B,0)+1)),
  "")</f>
        <v>1801</v>
      </c>
      <c r="D1844" s="5" t="str">
        <f>IF(A1844&lt;&gt;INT(A1844),B1844,
IF(A1844&lt;0,VLOOKUP(A1844,lookups!A$1:B$25,2,0),
IF(ISNA(B1844),"",
IF(OR(ISBLANK(A1844),ISNA(B1844),B1844=0),
"",
"#define "&amp;
VLOOKUP(A1844,SOURCE!B:S,15,0)&amp;IF(lookups!$N$2-LEN(VLOOKUP(A1844,SOURCE!B:S,15,0))&gt;=0,REPT(" ",lookups!$N$2-LEN(VLOOKUP(A1844,SOURCE!B:S,15,0))),"")&amp;
TEXT(A1844,"???0")&amp;IF(VLOOKUP(A1844,SOURCE!B:S,16,0)="","","   "&amp;VLOOKUP(A1844,SOURCE!B:S,16,0)
))))
)</f>
        <v>#define ITM_SI_f                    1800</v>
      </c>
    </row>
    <row r="1845" spans="1:4">
      <c r="A1845">
        <f t="shared" si="31"/>
        <v>1801</v>
      </c>
      <c r="B1845" t="str">
        <f>VLOOKUP(A1845,SOURCE!B:S,15,0)</f>
        <v>ITM_SI_p</v>
      </c>
      <c r="C1845">
        <f>IF(
ISNUMBER(INDEX(SOURCE!B:B,MATCH(A1845,SOURCE!B:B,0)+1)),
  VALUE(INDEX(SOURCE!B:B,MATCH(A1845,SOURCE!B:B,0)+1)),
  "")</f>
        <v>1802</v>
      </c>
      <c r="D1845" s="5" t="str">
        <f>IF(A1845&lt;&gt;INT(A1845),B1845,
IF(A1845&lt;0,VLOOKUP(A1845,lookups!A$1:B$25,2,0),
IF(ISNA(B1845),"",
IF(OR(ISBLANK(A1845),ISNA(B1845),B1845=0),
"",
"#define "&amp;
VLOOKUP(A1845,SOURCE!B:S,15,0)&amp;IF(lookups!$N$2-LEN(VLOOKUP(A1845,SOURCE!B:S,15,0))&gt;=0,REPT(" ",lookups!$N$2-LEN(VLOOKUP(A1845,SOURCE!B:S,15,0))),"")&amp;
TEXT(A1845,"???0")&amp;IF(VLOOKUP(A1845,SOURCE!B:S,16,0)="","","   "&amp;VLOOKUP(A1845,SOURCE!B:S,16,0)
))))
)</f>
        <v>#define ITM_SI_p                    1801</v>
      </c>
    </row>
    <row r="1846" spans="1:4">
      <c r="A1846">
        <f t="shared" si="31"/>
        <v>1802</v>
      </c>
      <c r="B1846" t="str">
        <f>VLOOKUP(A1846,SOURCE!B:S,15,0)</f>
        <v>ITM_SI_n</v>
      </c>
      <c r="C1846">
        <f>IF(
ISNUMBER(INDEX(SOURCE!B:B,MATCH(A1846,SOURCE!B:B,0)+1)),
  VALUE(INDEX(SOURCE!B:B,MATCH(A1846,SOURCE!B:B,0)+1)),
  "")</f>
        <v>1803</v>
      </c>
      <c r="D1846" s="5" t="str">
        <f>IF(A1846&lt;&gt;INT(A1846),B1846,
IF(A1846&lt;0,VLOOKUP(A1846,lookups!A$1:B$25,2,0),
IF(ISNA(B1846),"",
IF(OR(ISBLANK(A1846),ISNA(B1846),B1846=0),
"",
"#define "&amp;
VLOOKUP(A1846,SOURCE!B:S,15,0)&amp;IF(lookups!$N$2-LEN(VLOOKUP(A1846,SOURCE!B:S,15,0))&gt;=0,REPT(" ",lookups!$N$2-LEN(VLOOKUP(A1846,SOURCE!B:S,15,0))),"")&amp;
TEXT(A1846,"???0")&amp;IF(VLOOKUP(A1846,SOURCE!B:S,16,0)="","","   "&amp;VLOOKUP(A1846,SOURCE!B:S,16,0)
))))
)</f>
        <v>#define ITM_SI_n                    1802</v>
      </c>
    </row>
    <row r="1847" spans="1:4">
      <c r="A1847">
        <f t="shared" si="31"/>
        <v>1803</v>
      </c>
      <c r="B1847" t="str">
        <f>VLOOKUP(A1847,SOURCE!B:S,15,0)</f>
        <v>ITM_SI_u</v>
      </c>
      <c r="C1847">
        <f>IF(
ISNUMBER(INDEX(SOURCE!B:B,MATCH(A1847,SOURCE!B:B,0)+1)),
  VALUE(INDEX(SOURCE!B:B,MATCH(A1847,SOURCE!B:B,0)+1)),
  "")</f>
        <v>1804</v>
      </c>
      <c r="D1847" s="5" t="str">
        <f>IF(A1847&lt;&gt;INT(A1847),B1847,
IF(A1847&lt;0,VLOOKUP(A1847,lookups!A$1:B$25,2,0),
IF(ISNA(B1847),"",
IF(OR(ISBLANK(A1847),ISNA(B1847),B1847=0),
"",
"#define "&amp;
VLOOKUP(A1847,SOURCE!B:S,15,0)&amp;IF(lookups!$N$2-LEN(VLOOKUP(A1847,SOURCE!B:S,15,0))&gt;=0,REPT(" ",lookups!$N$2-LEN(VLOOKUP(A1847,SOURCE!B:S,15,0))),"")&amp;
TEXT(A1847,"???0")&amp;IF(VLOOKUP(A1847,SOURCE!B:S,16,0)="","","   "&amp;VLOOKUP(A1847,SOURCE!B:S,16,0)
))))
)</f>
        <v>#define ITM_SI_u                    1803</v>
      </c>
    </row>
    <row r="1848" spans="1:4">
      <c r="A1848">
        <f t="shared" si="31"/>
        <v>1804</v>
      </c>
      <c r="B1848" t="str">
        <f>VLOOKUP(A1848,SOURCE!B:S,15,0)</f>
        <v>ITM_SI_m</v>
      </c>
      <c r="C1848">
        <f>IF(
ISNUMBER(INDEX(SOURCE!B:B,MATCH(A1848,SOURCE!B:B,0)+1)),
  VALUE(INDEX(SOURCE!B:B,MATCH(A1848,SOURCE!B:B,0)+1)),
  "")</f>
        <v>1805</v>
      </c>
      <c r="D1848" s="5" t="str">
        <f>IF(A1848&lt;&gt;INT(A1848),B1848,
IF(A1848&lt;0,VLOOKUP(A1848,lookups!A$1:B$25,2,0),
IF(ISNA(B1848),"",
IF(OR(ISBLANK(A1848),ISNA(B1848),B1848=0),
"",
"#define "&amp;
VLOOKUP(A1848,SOURCE!B:S,15,0)&amp;IF(lookups!$N$2-LEN(VLOOKUP(A1848,SOURCE!B:S,15,0))&gt;=0,REPT(" ",lookups!$N$2-LEN(VLOOKUP(A1848,SOURCE!B:S,15,0))),"")&amp;
TEXT(A1848,"???0")&amp;IF(VLOOKUP(A1848,SOURCE!B:S,16,0)="","","   "&amp;VLOOKUP(A1848,SOURCE!B:S,16,0)
))))
)</f>
        <v>#define ITM_SI_m                    1804</v>
      </c>
    </row>
    <row r="1849" spans="1:4">
      <c r="A1849">
        <f t="shared" si="31"/>
        <v>1805</v>
      </c>
      <c r="B1849" t="str">
        <f>VLOOKUP(A1849,SOURCE!B:S,15,0)</f>
        <v>ITM_SI_k</v>
      </c>
      <c r="C1849">
        <f>IF(
ISNUMBER(INDEX(SOURCE!B:B,MATCH(A1849,SOURCE!B:B,0)+1)),
  VALUE(INDEX(SOURCE!B:B,MATCH(A1849,SOURCE!B:B,0)+1)),
  "")</f>
        <v>1806</v>
      </c>
      <c r="D1849" s="5" t="str">
        <f>IF(A1849&lt;&gt;INT(A1849),B1849,
IF(A1849&lt;0,VLOOKUP(A1849,lookups!A$1:B$25,2,0),
IF(ISNA(B1849),"",
IF(OR(ISBLANK(A1849),ISNA(B1849),B1849=0),
"",
"#define "&amp;
VLOOKUP(A1849,SOURCE!B:S,15,0)&amp;IF(lookups!$N$2-LEN(VLOOKUP(A1849,SOURCE!B:S,15,0))&gt;=0,REPT(" ",lookups!$N$2-LEN(VLOOKUP(A1849,SOURCE!B:S,15,0))),"")&amp;
TEXT(A1849,"???0")&amp;IF(VLOOKUP(A1849,SOURCE!B:S,16,0)="","","   "&amp;VLOOKUP(A1849,SOURCE!B:S,16,0)
))))
)</f>
        <v>#define ITM_SI_k                    1805</v>
      </c>
    </row>
    <row r="1850" spans="1:4">
      <c r="A1850">
        <f t="shared" si="31"/>
        <v>1806</v>
      </c>
      <c r="B1850" t="str">
        <f>VLOOKUP(A1850,SOURCE!B:S,15,0)</f>
        <v>ITM_SI_M</v>
      </c>
      <c r="C1850">
        <f>IF(
ISNUMBER(INDEX(SOURCE!B:B,MATCH(A1850,SOURCE!B:B,0)+1)),
  VALUE(INDEX(SOURCE!B:B,MATCH(A1850,SOURCE!B:B,0)+1)),
  "")</f>
        <v>1807</v>
      </c>
      <c r="D1850" s="5" t="str">
        <f>IF(A1850&lt;&gt;INT(A1850),B1850,
IF(A1850&lt;0,VLOOKUP(A1850,lookups!A$1:B$25,2,0),
IF(ISNA(B1850),"",
IF(OR(ISBLANK(A1850),ISNA(B1850),B1850=0),
"",
"#define "&amp;
VLOOKUP(A1850,SOURCE!B:S,15,0)&amp;IF(lookups!$N$2-LEN(VLOOKUP(A1850,SOURCE!B:S,15,0))&gt;=0,REPT(" ",lookups!$N$2-LEN(VLOOKUP(A1850,SOURCE!B:S,15,0))),"")&amp;
TEXT(A1850,"???0")&amp;IF(VLOOKUP(A1850,SOURCE!B:S,16,0)="","","   "&amp;VLOOKUP(A1850,SOURCE!B:S,16,0)
))))
)</f>
        <v>#define ITM_SI_M                    1806</v>
      </c>
    </row>
    <row r="1851" spans="1:4">
      <c r="A1851">
        <f t="shared" si="31"/>
        <v>1807</v>
      </c>
      <c r="B1851" t="str">
        <f>VLOOKUP(A1851,SOURCE!B:S,15,0)</f>
        <v>ITM_SI_G</v>
      </c>
      <c r="C1851">
        <f>IF(
ISNUMBER(INDEX(SOURCE!B:B,MATCH(A1851,SOURCE!B:B,0)+1)),
  VALUE(INDEX(SOURCE!B:B,MATCH(A1851,SOURCE!B:B,0)+1)),
  "")</f>
        <v>1808</v>
      </c>
      <c r="D1851" s="5" t="str">
        <f>IF(A1851&lt;&gt;INT(A1851),B1851,
IF(A1851&lt;0,VLOOKUP(A1851,lookups!A$1:B$25,2,0),
IF(ISNA(B1851),"",
IF(OR(ISBLANK(A1851),ISNA(B1851),B1851=0),
"",
"#define "&amp;
VLOOKUP(A1851,SOURCE!B:S,15,0)&amp;IF(lookups!$N$2-LEN(VLOOKUP(A1851,SOURCE!B:S,15,0))&gt;=0,REPT(" ",lookups!$N$2-LEN(VLOOKUP(A1851,SOURCE!B:S,15,0))),"")&amp;
TEXT(A1851,"???0")&amp;IF(VLOOKUP(A1851,SOURCE!B:S,16,0)="","","   "&amp;VLOOKUP(A1851,SOURCE!B:S,16,0)
))))
)</f>
        <v>#define ITM_SI_G                    1807</v>
      </c>
    </row>
    <row r="1852" spans="1:4">
      <c r="A1852">
        <f t="shared" si="31"/>
        <v>1808</v>
      </c>
      <c r="B1852" t="str">
        <f>VLOOKUP(A1852,SOURCE!B:S,15,0)</f>
        <v>ITM_SI_T</v>
      </c>
      <c r="C1852">
        <f>IF(
ISNUMBER(INDEX(SOURCE!B:B,MATCH(A1852,SOURCE!B:B,0)+1)),
  VALUE(INDEX(SOURCE!B:B,MATCH(A1852,SOURCE!B:B,0)+1)),
  "")</f>
        <v>1809</v>
      </c>
      <c r="D1852" s="5" t="str">
        <f>IF(A1852&lt;&gt;INT(A1852),B1852,
IF(A1852&lt;0,VLOOKUP(A1852,lookups!A$1:B$25,2,0),
IF(ISNA(B1852),"",
IF(OR(ISBLANK(A1852),ISNA(B1852),B1852=0),
"",
"#define "&amp;
VLOOKUP(A1852,SOURCE!B:S,15,0)&amp;IF(lookups!$N$2-LEN(VLOOKUP(A1852,SOURCE!B:S,15,0))&gt;=0,REPT(" ",lookups!$N$2-LEN(VLOOKUP(A1852,SOURCE!B:S,15,0))),"")&amp;
TEXT(A1852,"???0")&amp;IF(VLOOKUP(A1852,SOURCE!B:S,16,0)="","","   "&amp;VLOOKUP(A1852,SOURCE!B:S,16,0)
))))
)</f>
        <v>#define ITM_SI_T                    1808</v>
      </c>
    </row>
    <row r="1853" spans="1:4">
      <c r="A1853">
        <f t="shared" si="31"/>
        <v>1809</v>
      </c>
      <c r="B1853" t="str">
        <f>VLOOKUP(A1853,SOURCE!B:S,15,0)</f>
        <v>ITM_QOPPA</v>
      </c>
      <c r="C1853">
        <f>IF(
ISNUMBER(INDEX(SOURCE!B:B,MATCH(A1853,SOURCE!B:B,0)+1)),
  VALUE(INDEX(SOURCE!B:B,MATCH(A1853,SOURCE!B:B,0)+1)),
  "")</f>
        <v>1810</v>
      </c>
      <c r="D1853" s="5" t="str">
        <f>IF(A1853&lt;&gt;INT(A1853),B1853,
IF(A1853&lt;0,VLOOKUP(A1853,lookups!A$1:B$25,2,0),
IF(ISNA(B1853),"",
IF(OR(ISBLANK(A1853),ISNA(B1853),B1853=0),
"",
"#define "&amp;
VLOOKUP(A1853,SOURCE!B:S,15,0)&amp;IF(lookups!$N$2-LEN(VLOOKUP(A1853,SOURCE!B:S,15,0))&gt;=0,REPT(" ",lookups!$N$2-LEN(VLOOKUP(A1853,SOURCE!B:S,15,0))),"")&amp;
TEXT(A1853,"???0")&amp;IF(VLOOKUP(A1853,SOURCE!B:S,16,0)="","","   "&amp;VLOOKUP(A1853,SOURCE!B:S,16,0)
))))
)</f>
        <v>#define ITM_QOPPA                   1809</v>
      </c>
    </row>
    <row r="1854" spans="1:4">
      <c r="A1854">
        <f t="shared" si="31"/>
        <v>1810</v>
      </c>
      <c r="B1854" t="str">
        <f>VLOOKUP(A1854,SOURCE!B:S,15,0)</f>
        <v>ITM_DIGAMMA</v>
      </c>
      <c r="C1854">
        <f>IF(
ISNUMBER(INDEX(SOURCE!B:B,MATCH(A1854,SOURCE!B:B,0)+1)),
  VALUE(INDEX(SOURCE!B:B,MATCH(A1854,SOURCE!B:B,0)+1)),
  "")</f>
        <v>1811</v>
      </c>
      <c r="D1854" s="5" t="str">
        <f>IF(A1854&lt;&gt;INT(A1854),B1854,
IF(A1854&lt;0,VLOOKUP(A1854,lookups!A$1:B$25,2,0),
IF(ISNA(B1854),"",
IF(OR(ISBLANK(A1854),ISNA(B1854),B1854=0),
"",
"#define "&amp;
VLOOKUP(A1854,SOURCE!B:S,15,0)&amp;IF(lookups!$N$2-LEN(VLOOKUP(A1854,SOURCE!B:S,15,0))&gt;=0,REPT(" ",lookups!$N$2-LEN(VLOOKUP(A1854,SOURCE!B:S,15,0))),"")&amp;
TEXT(A1854,"???0")&amp;IF(VLOOKUP(A1854,SOURCE!B:S,16,0)="","","   "&amp;VLOOKUP(A1854,SOURCE!B:S,16,0)
))))
)</f>
        <v>#define ITM_DIGAMMA                 1810</v>
      </c>
    </row>
    <row r="1855" spans="1:4">
      <c r="A1855">
        <f t="shared" si="31"/>
        <v>1811</v>
      </c>
      <c r="B1855" t="str">
        <f>VLOOKUP(A1855,SOURCE!B:S,15,0)</f>
        <v>ITM_SAMPI</v>
      </c>
      <c r="C1855">
        <f>IF(
ISNUMBER(INDEX(SOURCE!B:B,MATCH(A1855,SOURCE!B:B,0)+1)),
  VALUE(INDEX(SOURCE!B:B,MATCH(A1855,SOURCE!B:B,0)+1)),
  "")</f>
        <v>1812</v>
      </c>
      <c r="D1855" s="5" t="str">
        <f>IF(A1855&lt;&gt;INT(A1855),B1855,
IF(A1855&lt;0,VLOOKUP(A1855,lookups!A$1:B$25,2,0),
IF(ISNA(B1855),"",
IF(OR(ISBLANK(A1855),ISNA(B1855),B1855=0),
"",
"#define "&amp;
VLOOKUP(A1855,SOURCE!B:S,15,0)&amp;IF(lookups!$N$2-LEN(VLOOKUP(A1855,SOURCE!B:S,15,0))&gt;=0,REPT(" ",lookups!$N$2-LEN(VLOOKUP(A1855,SOURCE!B:S,15,0))),"")&amp;
TEXT(A1855,"???0")&amp;IF(VLOOKUP(A1855,SOURCE!B:S,16,0)="","","   "&amp;VLOOKUP(A1855,SOURCE!B:S,16,0)
))))
)</f>
        <v>#define ITM_SAMPI                   1811</v>
      </c>
    </row>
    <row r="1856" spans="1:4">
      <c r="A1856">
        <f t="shared" si="31"/>
        <v>1812</v>
      </c>
      <c r="B1856" t="str">
        <f>VLOOKUP(A1856,SOURCE!B:S,15,0)</f>
        <v>ITM_EE_D2Y</v>
      </c>
      <c r="C1856">
        <f>IF(
ISNUMBER(INDEX(SOURCE!B:B,MATCH(A1856,SOURCE!B:B,0)+1)),
  VALUE(INDEX(SOURCE!B:B,MATCH(A1856,SOURCE!B:B,0)+1)),
  "")</f>
        <v>1813</v>
      </c>
      <c r="D1856" s="5" t="str">
        <f>IF(A1856&lt;&gt;INT(A1856),B1856,
IF(A1856&lt;0,VLOOKUP(A1856,lookups!A$1:B$25,2,0),
IF(ISNA(B1856),"",
IF(OR(ISBLANK(A1856),ISNA(B1856),B1856=0),
"",
"#define "&amp;
VLOOKUP(A1856,SOURCE!B:S,15,0)&amp;IF(lookups!$N$2-LEN(VLOOKUP(A1856,SOURCE!B:S,15,0))&gt;=0,REPT(" ",lookups!$N$2-LEN(VLOOKUP(A1856,SOURCE!B:S,15,0))),"")&amp;
TEXT(A1856,"???0")&amp;IF(VLOOKUP(A1856,SOURCE!B:S,16,0)="","","   "&amp;VLOOKUP(A1856,SOURCE!B:S,16,0)
))))
)</f>
        <v>#define ITM_EE_D2Y                  1812</v>
      </c>
    </row>
    <row r="1857" spans="1:4">
      <c r="A1857">
        <f t="shared" si="31"/>
        <v>1813</v>
      </c>
      <c r="B1857" t="str">
        <f>VLOOKUP(A1857,SOURCE!B:S,15,0)</f>
        <v>ITM_EE_Y2D</v>
      </c>
      <c r="C1857">
        <f>IF(
ISNUMBER(INDEX(SOURCE!B:B,MATCH(A1857,SOURCE!B:B,0)+1)),
  VALUE(INDEX(SOURCE!B:B,MATCH(A1857,SOURCE!B:B,0)+1)),
  "")</f>
        <v>1814</v>
      </c>
      <c r="D1857" s="5" t="str">
        <f>IF(A1857&lt;&gt;INT(A1857),B1857,
IF(A1857&lt;0,VLOOKUP(A1857,lookups!A$1:B$25,2,0),
IF(ISNA(B1857),"",
IF(OR(ISBLANK(A1857),ISNA(B1857),B1857=0),
"",
"#define "&amp;
VLOOKUP(A1857,SOURCE!B:S,15,0)&amp;IF(lookups!$N$2-LEN(VLOOKUP(A1857,SOURCE!B:S,15,0))&gt;=0,REPT(" ",lookups!$N$2-LEN(VLOOKUP(A1857,SOURCE!B:S,15,0))),"")&amp;
TEXT(A1857,"???0")&amp;IF(VLOOKUP(A1857,SOURCE!B:S,16,0)="","","   "&amp;VLOOKUP(A1857,SOURCE!B:S,16,0)
))))
)</f>
        <v>#define ITM_EE_Y2D                  1813</v>
      </c>
    </row>
    <row r="1858" spans="1:4">
      <c r="A1858">
        <f t="shared" si="31"/>
        <v>1814</v>
      </c>
      <c r="B1858" t="str">
        <f>VLOOKUP(A1858,SOURCE!B:S,15,0)</f>
        <v>ITM_EE_A2S</v>
      </c>
      <c r="C1858">
        <f>IF(
ISNUMBER(INDEX(SOURCE!B:B,MATCH(A1858,SOURCE!B:B,0)+1)),
  VALUE(INDEX(SOURCE!B:B,MATCH(A1858,SOURCE!B:B,0)+1)),
  "")</f>
        <v>1815</v>
      </c>
      <c r="D1858" s="5" t="str">
        <f>IF(A1858&lt;&gt;INT(A1858),B1858,
IF(A1858&lt;0,VLOOKUP(A1858,lookups!A$1:B$25,2,0),
IF(ISNA(B1858),"",
IF(OR(ISBLANK(A1858),ISNA(B1858),B1858=0),
"",
"#define "&amp;
VLOOKUP(A1858,SOURCE!B:S,15,0)&amp;IF(lookups!$N$2-LEN(VLOOKUP(A1858,SOURCE!B:S,15,0))&gt;=0,REPT(" ",lookups!$N$2-LEN(VLOOKUP(A1858,SOURCE!B:S,15,0))),"")&amp;
TEXT(A1858,"???0")&amp;IF(VLOOKUP(A1858,SOURCE!B:S,16,0)="","","   "&amp;VLOOKUP(A1858,SOURCE!B:S,16,0)
))))
)</f>
        <v>#define ITM_EE_A2S                  1814</v>
      </c>
    </row>
    <row r="1859" spans="1:4">
      <c r="A1859">
        <f t="shared" si="31"/>
        <v>1815</v>
      </c>
      <c r="B1859" t="str">
        <f>VLOOKUP(A1859,SOURCE!B:S,15,0)</f>
        <v>ITM_EE_S2A</v>
      </c>
      <c r="C1859">
        <f>IF(
ISNUMBER(INDEX(SOURCE!B:B,MATCH(A1859,SOURCE!B:B,0)+1)),
  VALUE(INDEX(SOURCE!B:B,MATCH(A1859,SOURCE!B:B,0)+1)),
  "")</f>
        <v>1816</v>
      </c>
      <c r="D1859" s="5" t="str">
        <f>IF(A1859&lt;&gt;INT(A1859),B1859,
IF(A1859&lt;0,VLOOKUP(A1859,lookups!A$1:B$25,2,0),
IF(ISNA(B1859),"",
IF(OR(ISBLANK(A1859),ISNA(B1859),B1859=0),
"",
"#define "&amp;
VLOOKUP(A1859,SOURCE!B:S,15,0)&amp;IF(lookups!$N$2-LEN(VLOOKUP(A1859,SOURCE!B:S,15,0))&gt;=0,REPT(" ",lookups!$N$2-LEN(VLOOKUP(A1859,SOURCE!B:S,15,0))),"")&amp;
TEXT(A1859,"???0")&amp;IF(VLOOKUP(A1859,SOURCE!B:S,16,0)="","","   "&amp;VLOOKUP(A1859,SOURCE!B:S,16,0)
))))
)</f>
        <v>#define ITM_EE_S2A                  1815</v>
      </c>
    </row>
    <row r="1860" spans="1:4">
      <c r="A1860">
        <f t="shared" si="31"/>
        <v>1816</v>
      </c>
      <c r="B1860" t="str">
        <f>VLOOKUP(A1860,SOURCE!B:S,15,0)</f>
        <v>ITM_EE_EXP_TH</v>
      </c>
      <c r="C1860">
        <f>IF(
ISNUMBER(INDEX(SOURCE!B:B,MATCH(A1860,SOURCE!B:B,0)+1)),
  VALUE(INDEX(SOURCE!B:B,MATCH(A1860,SOURCE!B:B,0)+1)),
  "")</f>
        <v>1817</v>
      </c>
      <c r="D1860" s="5" t="str">
        <f>IF(A1860&lt;&gt;INT(A1860),B1860,
IF(A1860&lt;0,VLOOKUP(A1860,lookups!A$1:B$25,2,0),
IF(ISNA(B1860),"",
IF(OR(ISBLANK(A1860),ISNA(B1860),B1860=0),
"",
"#define "&amp;
VLOOKUP(A1860,SOURCE!B:S,15,0)&amp;IF(lookups!$N$2-LEN(VLOOKUP(A1860,SOURCE!B:S,15,0))&gt;=0,REPT(" ",lookups!$N$2-LEN(VLOOKUP(A1860,SOURCE!B:S,15,0))),"")&amp;
TEXT(A1860,"???0")&amp;IF(VLOOKUP(A1860,SOURCE!B:S,16,0)="","","   "&amp;VLOOKUP(A1860,SOURCE!B:S,16,0)
))))
)</f>
        <v>#define ITM_EE_EXP_TH               1816</v>
      </c>
    </row>
    <row r="1861" spans="1:4">
      <c r="A1861">
        <f t="shared" si="31"/>
        <v>1817</v>
      </c>
      <c r="B1861" t="str">
        <f>VLOOKUP(A1861,SOURCE!B:S,15,0)</f>
        <v>ITM_EE_STO_Z</v>
      </c>
      <c r="C1861">
        <f>IF(
ISNUMBER(INDEX(SOURCE!B:B,MATCH(A1861,SOURCE!B:B,0)+1)),
  VALUE(INDEX(SOURCE!B:B,MATCH(A1861,SOURCE!B:B,0)+1)),
  "")</f>
        <v>1818</v>
      </c>
      <c r="D1861" s="5" t="str">
        <f>IF(A1861&lt;&gt;INT(A1861),B1861,
IF(A1861&lt;0,VLOOKUP(A1861,lookups!A$1:B$25,2,0),
IF(ISNA(B1861),"",
IF(OR(ISBLANK(A1861),ISNA(B1861),B1861=0),
"",
"#define "&amp;
VLOOKUP(A1861,SOURCE!B:S,15,0)&amp;IF(lookups!$N$2-LEN(VLOOKUP(A1861,SOURCE!B:S,15,0))&gt;=0,REPT(" ",lookups!$N$2-LEN(VLOOKUP(A1861,SOURCE!B:S,15,0))),"")&amp;
TEXT(A1861,"???0")&amp;IF(VLOOKUP(A1861,SOURCE!B:S,16,0)="","","   "&amp;VLOOKUP(A1861,SOURCE!B:S,16,0)
))))
)</f>
        <v>#define ITM_EE_STO_Z                1817</v>
      </c>
    </row>
    <row r="1862" spans="1:4">
      <c r="A1862">
        <f t="shared" si="31"/>
        <v>1818</v>
      </c>
      <c r="B1862" t="str">
        <f>VLOOKUP(A1862,SOURCE!B:S,15,0)</f>
        <v>ITM_EE_RCL_Z</v>
      </c>
      <c r="C1862">
        <f>IF(
ISNUMBER(INDEX(SOURCE!B:B,MATCH(A1862,SOURCE!B:B,0)+1)),
  VALUE(INDEX(SOURCE!B:B,MATCH(A1862,SOURCE!B:B,0)+1)),
  "")</f>
        <v>1819</v>
      </c>
      <c r="D1862" s="5" t="str">
        <f>IF(A1862&lt;&gt;INT(A1862),B1862,
IF(A1862&lt;0,VLOOKUP(A1862,lookups!A$1:B$25,2,0),
IF(ISNA(B1862),"",
IF(OR(ISBLANK(A1862),ISNA(B1862),B1862=0),
"",
"#define "&amp;
VLOOKUP(A1862,SOURCE!B:S,15,0)&amp;IF(lookups!$N$2-LEN(VLOOKUP(A1862,SOURCE!B:S,15,0))&gt;=0,REPT(" ",lookups!$N$2-LEN(VLOOKUP(A1862,SOURCE!B:S,15,0))),"")&amp;
TEXT(A1862,"???0")&amp;IF(VLOOKUP(A1862,SOURCE!B:S,16,0)="","","   "&amp;VLOOKUP(A1862,SOURCE!B:S,16,0)
))))
)</f>
        <v>#define ITM_EE_RCL_Z                1818</v>
      </c>
    </row>
    <row r="1863" spans="1:4">
      <c r="A1863">
        <f t="shared" si="31"/>
        <v>1819</v>
      </c>
      <c r="B1863" t="str">
        <f>VLOOKUP(A1863,SOURCE!B:S,15,0)</f>
        <v>ITM_EE_STO_V</v>
      </c>
      <c r="C1863">
        <f>IF(
ISNUMBER(INDEX(SOURCE!B:B,MATCH(A1863,SOURCE!B:B,0)+1)),
  VALUE(INDEX(SOURCE!B:B,MATCH(A1863,SOURCE!B:B,0)+1)),
  "")</f>
        <v>1820</v>
      </c>
      <c r="D1863" s="5" t="str">
        <f>IF(A1863&lt;&gt;INT(A1863),B1863,
IF(A1863&lt;0,VLOOKUP(A1863,lookups!A$1:B$25,2,0),
IF(ISNA(B1863),"",
IF(OR(ISBLANK(A1863),ISNA(B1863),B1863=0),
"",
"#define "&amp;
VLOOKUP(A1863,SOURCE!B:S,15,0)&amp;IF(lookups!$N$2-LEN(VLOOKUP(A1863,SOURCE!B:S,15,0))&gt;=0,REPT(" ",lookups!$N$2-LEN(VLOOKUP(A1863,SOURCE!B:S,15,0))),"")&amp;
TEXT(A1863,"???0")&amp;IF(VLOOKUP(A1863,SOURCE!B:S,16,0)="","","   "&amp;VLOOKUP(A1863,SOURCE!B:S,16,0)
))))
)</f>
        <v>#define ITM_EE_STO_V                1819</v>
      </c>
    </row>
    <row r="1864" spans="1:4">
      <c r="A1864">
        <f t="shared" si="31"/>
        <v>1820</v>
      </c>
      <c r="B1864" t="str">
        <f>VLOOKUP(A1864,SOURCE!B:S,15,0)</f>
        <v>ITM_EE_RCL_V</v>
      </c>
      <c r="C1864">
        <f>IF(
ISNUMBER(INDEX(SOURCE!B:B,MATCH(A1864,SOURCE!B:B,0)+1)),
  VALUE(INDEX(SOURCE!B:B,MATCH(A1864,SOURCE!B:B,0)+1)),
  "")</f>
        <v>1821</v>
      </c>
      <c r="D1864" s="5" t="str">
        <f>IF(A1864&lt;&gt;INT(A1864),B1864,
IF(A1864&lt;0,VLOOKUP(A1864,lookups!A$1:B$25,2,0),
IF(ISNA(B1864),"",
IF(OR(ISBLANK(A1864),ISNA(B1864),B1864=0),
"",
"#define "&amp;
VLOOKUP(A1864,SOURCE!B:S,15,0)&amp;IF(lookups!$N$2-LEN(VLOOKUP(A1864,SOURCE!B:S,15,0))&gt;=0,REPT(" ",lookups!$N$2-LEN(VLOOKUP(A1864,SOURCE!B:S,15,0))),"")&amp;
TEXT(A1864,"???0")&amp;IF(VLOOKUP(A1864,SOURCE!B:S,16,0)="","","   "&amp;VLOOKUP(A1864,SOURCE!B:S,16,0)
))))
)</f>
        <v>#define ITM_EE_RCL_V                1820</v>
      </c>
    </row>
    <row r="1865" spans="1:4">
      <c r="A1865">
        <f t="shared" ref="A1865:A1928" si="32">C1864</f>
        <v>1821</v>
      </c>
      <c r="B1865" t="str">
        <f>VLOOKUP(A1865,SOURCE!B:S,15,0)</f>
        <v>ITM_EE_STO_I</v>
      </c>
      <c r="C1865">
        <f>IF(
ISNUMBER(INDEX(SOURCE!B:B,MATCH(A1865,SOURCE!B:B,0)+1)),
  VALUE(INDEX(SOURCE!B:B,MATCH(A1865,SOURCE!B:B,0)+1)),
  "")</f>
        <v>1822</v>
      </c>
      <c r="D1865" s="5" t="str">
        <f>IF(A1865&lt;&gt;INT(A1865),B1865,
IF(A1865&lt;0,VLOOKUP(A1865,lookups!A$1:B$25,2,0),
IF(ISNA(B1865),"",
IF(OR(ISBLANK(A1865),ISNA(B1865),B1865=0),
"",
"#define "&amp;
VLOOKUP(A1865,SOURCE!B:S,15,0)&amp;IF(lookups!$N$2-LEN(VLOOKUP(A1865,SOURCE!B:S,15,0))&gt;=0,REPT(" ",lookups!$N$2-LEN(VLOOKUP(A1865,SOURCE!B:S,15,0))),"")&amp;
TEXT(A1865,"???0")&amp;IF(VLOOKUP(A1865,SOURCE!B:S,16,0)="","","   "&amp;VLOOKUP(A1865,SOURCE!B:S,16,0)
))))
)</f>
        <v>#define ITM_EE_STO_I                1821</v>
      </c>
    </row>
    <row r="1866" spans="1:4">
      <c r="A1866">
        <f t="shared" si="32"/>
        <v>1822</v>
      </c>
      <c r="B1866" t="str">
        <f>VLOOKUP(A1866,SOURCE!B:S,15,0)</f>
        <v>ITM_EE_RCL_I</v>
      </c>
      <c r="C1866">
        <f>IF(
ISNUMBER(INDEX(SOURCE!B:B,MATCH(A1866,SOURCE!B:B,0)+1)),
  VALUE(INDEX(SOURCE!B:B,MATCH(A1866,SOURCE!B:B,0)+1)),
  "")</f>
        <v>1823</v>
      </c>
      <c r="D1866" s="5" t="str">
        <f>IF(A1866&lt;&gt;INT(A1866),B1866,
IF(A1866&lt;0,VLOOKUP(A1866,lookups!A$1:B$25,2,0),
IF(ISNA(B1866),"",
IF(OR(ISBLANK(A1866),ISNA(B1866),B1866=0),
"",
"#define "&amp;
VLOOKUP(A1866,SOURCE!B:S,15,0)&amp;IF(lookups!$N$2-LEN(VLOOKUP(A1866,SOURCE!B:S,15,0))&gt;=0,REPT(" ",lookups!$N$2-LEN(VLOOKUP(A1866,SOURCE!B:S,15,0))),"")&amp;
TEXT(A1866,"???0")&amp;IF(VLOOKUP(A1866,SOURCE!B:S,16,0)="","","   "&amp;VLOOKUP(A1866,SOURCE!B:S,16,0)
))))
)</f>
        <v>#define ITM_EE_RCL_I                1822</v>
      </c>
    </row>
    <row r="1867" spans="1:4">
      <c r="A1867">
        <f t="shared" si="32"/>
        <v>1823</v>
      </c>
      <c r="B1867" t="str">
        <f>VLOOKUP(A1867,SOURCE!B:S,15,0)</f>
        <v>ITM_EE_STO_V_I</v>
      </c>
      <c r="C1867">
        <f>IF(
ISNUMBER(INDEX(SOURCE!B:B,MATCH(A1867,SOURCE!B:B,0)+1)),
  VALUE(INDEX(SOURCE!B:B,MATCH(A1867,SOURCE!B:B,0)+1)),
  "")</f>
        <v>1824</v>
      </c>
      <c r="D1867" s="5" t="str">
        <f>IF(A1867&lt;&gt;INT(A1867),B1867,
IF(A1867&lt;0,VLOOKUP(A1867,lookups!A$1:B$25,2,0),
IF(ISNA(B1867),"",
IF(OR(ISBLANK(A1867),ISNA(B1867),B1867=0),
"",
"#define "&amp;
VLOOKUP(A1867,SOURCE!B:S,15,0)&amp;IF(lookups!$N$2-LEN(VLOOKUP(A1867,SOURCE!B:S,15,0))&gt;=0,REPT(" ",lookups!$N$2-LEN(VLOOKUP(A1867,SOURCE!B:S,15,0))),"")&amp;
TEXT(A1867,"???0")&amp;IF(VLOOKUP(A1867,SOURCE!B:S,16,0)="","","   "&amp;VLOOKUP(A1867,SOURCE!B:S,16,0)
))))
)</f>
        <v>#define ITM_EE_STO_V_I              1823</v>
      </c>
    </row>
    <row r="1868" spans="1:4">
      <c r="A1868">
        <f t="shared" si="32"/>
        <v>1824</v>
      </c>
      <c r="B1868" t="str">
        <f>VLOOKUP(A1868,SOURCE!B:S,15,0)</f>
        <v>ITM_EE_STO_IR</v>
      </c>
      <c r="C1868">
        <f>IF(
ISNUMBER(INDEX(SOURCE!B:B,MATCH(A1868,SOURCE!B:B,0)+1)),
  VALUE(INDEX(SOURCE!B:B,MATCH(A1868,SOURCE!B:B,0)+1)),
  "")</f>
        <v>1825</v>
      </c>
      <c r="D1868" s="5" t="str">
        <f>IF(A1868&lt;&gt;INT(A1868),B1868,
IF(A1868&lt;0,VLOOKUP(A1868,lookups!A$1:B$25,2,0),
IF(ISNA(B1868),"",
IF(OR(ISBLANK(A1868),ISNA(B1868),B1868=0),
"",
"#define "&amp;
VLOOKUP(A1868,SOURCE!B:S,15,0)&amp;IF(lookups!$N$2-LEN(VLOOKUP(A1868,SOURCE!B:S,15,0))&gt;=0,REPT(" ",lookups!$N$2-LEN(VLOOKUP(A1868,SOURCE!B:S,15,0))),"")&amp;
TEXT(A1868,"???0")&amp;IF(VLOOKUP(A1868,SOURCE!B:S,16,0)="","","   "&amp;VLOOKUP(A1868,SOURCE!B:S,16,0)
))))
)</f>
        <v>#define ITM_EE_STO_IR               1824</v>
      </c>
    </row>
    <row r="1869" spans="1:4">
      <c r="A1869">
        <f t="shared" si="32"/>
        <v>1825</v>
      </c>
      <c r="B1869" t="str">
        <f>VLOOKUP(A1869,SOURCE!B:S,15,0)</f>
        <v>ITM_EE_STO_V_Z</v>
      </c>
      <c r="C1869">
        <f>IF(
ISNUMBER(INDEX(SOURCE!B:B,MATCH(A1869,SOURCE!B:B,0)+1)),
  VALUE(INDEX(SOURCE!B:B,MATCH(A1869,SOURCE!B:B,0)+1)),
  "")</f>
        <v>1826</v>
      </c>
      <c r="D1869" s="5" t="str">
        <f>IF(A1869&lt;&gt;INT(A1869),B1869,
IF(A1869&lt;0,VLOOKUP(A1869,lookups!A$1:B$25,2,0),
IF(ISNA(B1869),"",
IF(OR(ISBLANK(A1869),ISNA(B1869),B1869=0),
"",
"#define "&amp;
VLOOKUP(A1869,SOURCE!B:S,15,0)&amp;IF(lookups!$N$2-LEN(VLOOKUP(A1869,SOURCE!B:S,15,0))&gt;=0,REPT(" ",lookups!$N$2-LEN(VLOOKUP(A1869,SOURCE!B:S,15,0))),"")&amp;
TEXT(A1869,"???0")&amp;IF(VLOOKUP(A1869,SOURCE!B:S,16,0)="","","   "&amp;VLOOKUP(A1869,SOURCE!B:S,16,0)
))))
)</f>
        <v>#define ITM_EE_STO_V_Z              1825</v>
      </c>
    </row>
    <row r="1870" spans="1:4">
      <c r="A1870">
        <f t="shared" si="32"/>
        <v>1826</v>
      </c>
      <c r="B1870" t="str">
        <f>VLOOKUP(A1870,SOURCE!B:S,15,0)</f>
        <v>ITM_EE_X2BAL</v>
      </c>
      <c r="C1870">
        <f>IF(
ISNUMBER(INDEX(SOURCE!B:B,MATCH(A1870,SOURCE!B:B,0)+1)),
  VALUE(INDEX(SOURCE!B:B,MATCH(A1870,SOURCE!B:B,0)+1)),
  "")</f>
        <v>1827</v>
      </c>
      <c r="D1870" s="5" t="str">
        <f>IF(A1870&lt;&gt;INT(A1870),B1870,
IF(A1870&lt;0,VLOOKUP(A1870,lookups!A$1:B$25,2,0),
IF(ISNA(B1870),"",
IF(OR(ISBLANK(A1870),ISNA(B1870),B1870=0),
"",
"#define "&amp;
VLOOKUP(A1870,SOURCE!B:S,15,0)&amp;IF(lookups!$N$2-LEN(VLOOKUP(A1870,SOURCE!B:S,15,0))&gt;=0,REPT(" ",lookups!$N$2-LEN(VLOOKUP(A1870,SOURCE!B:S,15,0))),"")&amp;
TEXT(A1870,"???0")&amp;IF(VLOOKUP(A1870,SOURCE!B:S,16,0)="","","   "&amp;VLOOKUP(A1870,SOURCE!B:S,16,0)
))))
)</f>
        <v>#define ITM_EE_X2BAL                1826</v>
      </c>
    </row>
    <row r="1871" spans="1:4">
      <c r="A1871">
        <f t="shared" si="32"/>
        <v>1827</v>
      </c>
      <c r="B1871" t="str">
        <f>VLOOKUP(A1871,SOURCE!B:S,15,0)</f>
        <v>ITM_MATX_A</v>
      </c>
      <c r="C1871">
        <f>IF(
ISNUMBER(INDEX(SOURCE!B:B,MATCH(A1871,SOURCE!B:B,0)+1)),
  VALUE(INDEX(SOURCE!B:B,MATCH(A1871,SOURCE!B:B,0)+1)),
  "")</f>
        <v>1828</v>
      </c>
      <c r="D1871" s="5" t="str">
        <f>IF(A1871&lt;&gt;INT(A1871),B1871,
IF(A1871&lt;0,VLOOKUP(A1871,lookups!A$1:B$25,2,0),
IF(ISNA(B1871),"",
IF(OR(ISBLANK(A1871),ISNA(B1871),B1871=0),
"",
"#define "&amp;
VLOOKUP(A1871,SOURCE!B:S,15,0)&amp;IF(lookups!$N$2-LEN(VLOOKUP(A1871,SOURCE!B:S,15,0))&gt;=0,REPT(" ",lookups!$N$2-LEN(VLOOKUP(A1871,SOURCE!B:S,15,0))),"")&amp;
TEXT(A1871,"???0")&amp;IF(VLOOKUP(A1871,SOURCE!B:S,16,0)="","","   "&amp;VLOOKUP(A1871,SOURCE!B:S,16,0)
))))
)</f>
        <v>#define ITM_MATX_A                  1827</v>
      </c>
    </row>
    <row r="1872" spans="1:4">
      <c r="A1872">
        <f t="shared" si="32"/>
        <v>1828</v>
      </c>
      <c r="B1872" t="str">
        <f>VLOOKUP(A1872,SOURCE!B:S,15,0)</f>
        <v>ITM_op_a</v>
      </c>
      <c r="C1872">
        <f>IF(
ISNUMBER(INDEX(SOURCE!B:B,MATCH(A1872,SOURCE!B:B,0)+1)),
  VALUE(INDEX(SOURCE!B:B,MATCH(A1872,SOURCE!B:B,0)+1)),
  "")</f>
        <v>1829</v>
      </c>
      <c r="D1872" s="5" t="str">
        <f>IF(A1872&lt;&gt;INT(A1872),B1872,
IF(A1872&lt;0,VLOOKUP(A1872,lookups!A$1:B$25,2,0),
IF(ISNA(B1872),"",
IF(OR(ISBLANK(A1872),ISNA(B1872),B1872=0),
"",
"#define "&amp;
VLOOKUP(A1872,SOURCE!B:S,15,0)&amp;IF(lookups!$N$2-LEN(VLOOKUP(A1872,SOURCE!B:S,15,0))&gt;=0,REPT(" ",lookups!$N$2-LEN(VLOOKUP(A1872,SOURCE!B:S,15,0))),"")&amp;
TEXT(A1872,"???0")&amp;IF(VLOOKUP(A1872,SOURCE!B:S,16,0)="","","   "&amp;VLOOKUP(A1872,SOURCE!B:S,16,0)
))))
)</f>
        <v>#define ITM_op_a                    1828</v>
      </c>
    </row>
    <row r="1873" spans="1:4">
      <c r="A1873">
        <f t="shared" si="32"/>
        <v>1829</v>
      </c>
      <c r="B1873" t="str">
        <f>VLOOKUP(A1873,SOURCE!B:S,15,0)</f>
        <v>ITM_op_a2</v>
      </c>
      <c r="C1873">
        <f>IF(
ISNUMBER(INDEX(SOURCE!B:B,MATCH(A1873,SOURCE!B:B,0)+1)),
  VALUE(INDEX(SOURCE!B:B,MATCH(A1873,SOURCE!B:B,0)+1)),
  "")</f>
        <v>1830</v>
      </c>
      <c r="D1873" s="5" t="str">
        <f>IF(A1873&lt;&gt;INT(A1873),B1873,
IF(A1873&lt;0,VLOOKUP(A1873,lookups!A$1:B$25,2,0),
IF(ISNA(B1873),"",
IF(OR(ISBLANK(A1873),ISNA(B1873),B1873=0),
"",
"#define "&amp;
VLOOKUP(A1873,SOURCE!B:S,15,0)&amp;IF(lookups!$N$2-LEN(VLOOKUP(A1873,SOURCE!B:S,15,0))&gt;=0,REPT(" ",lookups!$N$2-LEN(VLOOKUP(A1873,SOURCE!B:S,15,0))),"")&amp;
TEXT(A1873,"???0")&amp;IF(VLOOKUP(A1873,SOURCE!B:S,16,0)="","","   "&amp;VLOOKUP(A1873,SOURCE!B:S,16,0)
))))
)</f>
        <v>#define ITM_op_a2                   1829</v>
      </c>
    </row>
    <row r="1874" spans="1:4">
      <c r="A1874">
        <f t="shared" si="32"/>
        <v>1830</v>
      </c>
      <c r="B1874" t="str">
        <f>VLOOKUP(A1874,SOURCE!B:S,15,0)</f>
        <v>ITM_op_j</v>
      </c>
      <c r="C1874">
        <f>IF(
ISNUMBER(INDEX(SOURCE!B:B,MATCH(A1874,SOURCE!B:B,0)+1)),
  VALUE(INDEX(SOURCE!B:B,MATCH(A1874,SOURCE!B:B,0)+1)),
  "")</f>
        <v>1831</v>
      </c>
      <c r="D1874" s="5" t="str">
        <f>IF(A1874&lt;&gt;INT(A1874),B1874,
IF(A1874&lt;0,VLOOKUP(A1874,lookups!A$1:B$25,2,0),
IF(ISNA(B1874),"",
IF(OR(ISBLANK(A1874),ISNA(B1874),B1874=0),
"",
"#define "&amp;
VLOOKUP(A1874,SOURCE!B:S,15,0)&amp;IF(lookups!$N$2-LEN(VLOOKUP(A1874,SOURCE!B:S,15,0))&gt;=0,REPT(" ",lookups!$N$2-LEN(VLOOKUP(A1874,SOURCE!B:S,15,0))),"")&amp;
TEXT(A1874,"???0")&amp;IF(VLOOKUP(A1874,SOURCE!B:S,16,0)="","","   "&amp;VLOOKUP(A1874,SOURCE!B:S,16,0)
))))
)</f>
        <v>#define ITM_op_j                    1830</v>
      </c>
    </row>
    <row r="1875" spans="1:4">
      <c r="A1875">
        <f t="shared" si="32"/>
        <v>1831</v>
      </c>
      <c r="B1875" t="str">
        <f>VLOOKUP(A1875,SOURCE!B:S,15,0)</f>
        <v>ITM_2BIN</v>
      </c>
      <c r="C1875">
        <f>IF(
ISNUMBER(INDEX(SOURCE!B:B,MATCH(A1875,SOURCE!B:B,0)+1)),
  VALUE(INDEX(SOURCE!B:B,MATCH(A1875,SOURCE!B:B,0)+1)),
  "")</f>
        <v>1832</v>
      </c>
      <c r="D1875" s="5" t="str">
        <f>IF(A1875&lt;&gt;INT(A1875),B1875,
IF(A1875&lt;0,VLOOKUP(A1875,lookups!A$1:B$25,2,0),
IF(ISNA(B1875),"",
IF(OR(ISBLANK(A1875),ISNA(B1875),B1875=0),
"",
"#define "&amp;
VLOOKUP(A1875,SOURCE!B:S,15,0)&amp;IF(lookups!$N$2-LEN(VLOOKUP(A1875,SOURCE!B:S,15,0))&gt;=0,REPT(" ",lookups!$N$2-LEN(VLOOKUP(A1875,SOURCE!B:S,15,0))),"")&amp;
TEXT(A1875,"???0")&amp;IF(VLOOKUP(A1875,SOURCE!B:S,16,0)="","","   "&amp;VLOOKUP(A1875,SOURCE!B:S,16,0)
))))
)</f>
        <v>#define ITM_2BIN                    1831</v>
      </c>
    </row>
    <row r="1876" spans="1:4">
      <c r="A1876">
        <f t="shared" si="32"/>
        <v>1832</v>
      </c>
      <c r="B1876" t="str">
        <f>VLOOKUP(A1876,SOURCE!B:S,15,0)</f>
        <v>ITM_2OCT</v>
      </c>
      <c r="C1876">
        <f>IF(
ISNUMBER(INDEX(SOURCE!B:B,MATCH(A1876,SOURCE!B:B,0)+1)),
  VALUE(INDEX(SOURCE!B:B,MATCH(A1876,SOURCE!B:B,0)+1)),
  "")</f>
        <v>1833</v>
      </c>
      <c r="D1876" s="5" t="str">
        <f>IF(A1876&lt;&gt;INT(A1876),B1876,
IF(A1876&lt;0,VLOOKUP(A1876,lookups!A$1:B$25,2,0),
IF(ISNA(B1876),"",
IF(OR(ISBLANK(A1876),ISNA(B1876),B1876=0),
"",
"#define "&amp;
VLOOKUP(A1876,SOURCE!B:S,15,0)&amp;IF(lookups!$N$2-LEN(VLOOKUP(A1876,SOURCE!B:S,15,0))&gt;=0,REPT(" ",lookups!$N$2-LEN(VLOOKUP(A1876,SOURCE!B:S,15,0))),"")&amp;
TEXT(A1876,"???0")&amp;IF(VLOOKUP(A1876,SOURCE!B:S,16,0)="","","   "&amp;VLOOKUP(A1876,SOURCE!B:S,16,0)
))))
)</f>
        <v>#define ITM_2OCT                    1832</v>
      </c>
    </row>
    <row r="1877" spans="1:4">
      <c r="A1877">
        <f t="shared" si="32"/>
        <v>1833</v>
      </c>
      <c r="B1877" t="str">
        <f>VLOOKUP(A1877,SOURCE!B:S,15,0)</f>
        <v>ITM_2DEC</v>
      </c>
      <c r="C1877">
        <f>IF(
ISNUMBER(INDEX(SOURCE!B:B,MATCH(A1877,SOURCE!B:B,0)+1)),
  VALUE(INDEX(SOURCE!B:B,MATCH(A1877,SOURCE!B:B,0)+1)),
  "")</f>
        <v>1834</v>
      </c>
      <c r="D1877" s="5" t="str">
        <f>IF(A1877&lt;&gt;INT(A1877),B1877,
IF(A1877&lt;0,VLOOKUP(A1877,lookups!A$1:B$25,2,0),
IF(ISNA(B1877),"",
IF(OR(ISBLANK(A1877),ISNA(B1877),B1877=0),
"",
"#define "&amp;
VLOOKUP(A1877,SOURCE!B:S,15,0)&amp;IF(lookups!$N$2-LEN(VLOOKUP(A1877,SOURCE!B:S,15,0))&gt;=0,REPT(" ",lookups!$N$2-LEN(VLOOKUP(A1877,SOURCE!B:S,15,0))),"")&amp;
TEXT(A1877,"???0")&amp;IF(VLOOKUP(A1877,SOURCE!B:S,16,0)="","","   "&amp;VLOOKUP(A1877,SOURCE!B:S,16,0)
))))
)</f>
        <v>#define ITM_2DEC                    1833</v>
      </c>
    </row>
    <row r="1878" spans="1:4">
      <c r="A1878">
        <f t="shared" si="32"/>
        <v>1834</v>
      </c>
      <c r="B1878" t="str">
        <f>VLOOKUP(A1878,SOURCE!B:S,15,0)</f>
        <v>ITM_2HEX</v>
      </c>
      <c r="C1878">
        <f>IF(
ISNUMBER(INDEX(SOURCE!B:B,MATCH(A1878,SOURCE!B:B,0)+1)),
  VALUE(INDEX(SOURCE!B:B,MATCH(A1878,SOURCE!B:B,0)+1)),
  "")</f>
        <v>1835</v>
      </c>
      <c r="D1878" s="5" t="str">
        <f>IF(A1878&lt;&gt;INT(A1878),B1878,
IF(A1878&lt;0,VLOOKUP(A1878,lookups!A$1:B$25,2,0),
IF(ISNA(B1878),"",
IF(OR(ISBLANK(A1878),ISNA(B1878),B1878=0),
"",
"#define "&amp;
VLOOKUP(A1878,SOURCE!B:S,15,0)&amp;IF(lookups!$N$2-LEN(VLOOKUP(A1878,SOURCE!B:S,15,0))&gt;=0,REPT(" ",lookups!$N$2-LEN(VLOOKUP(A1878,SOURCE!B:S,15,0))),"")&amp;
TEXT(A1878,"???0")&amp;IF(VLOOKUP(A1878,SOURCE!B:S,16,0)="","","   "&amp;VLOOKUP(A1878,SOURCE!B:S,16,0)
))))
)</f>
        <v>#define ITM_2HEX                    1834</v>
      </c>
    </row>
    <row r="1879" spans="1:4">
      <c r="A1879">
        <f t="shared" si="32"/>
        <v>1835</v>
      </c>
      <c r="B1879" t="str">
        <f>VLOOKUP(A1879,SOURCE!B:S,15,0)</f>
        <v>ITM_WS8</v>
      </c>
      <c r="C1879">
        <f>IF(
ISNUMBER(INDEX(SOURCE!B:B,MATCH(A1879,SOURCE!B:B,0)+1)),
  VALUE(INDEX(SOURCE!B:B,MATCH(A1879,SOURCE!B:B,0)+1)),
  "")</f>
        <v>1836</v>
      </c>
      <c r="D1879" s="5" t="str">
        <f>IF(A1879&lt;&gt;INT(A1879),B1879,
IF(A1879&lt;0,VLOOKUP(A1879,lookups!A$1:B$25,2,0),
IF(ISNA(B1879),"",
IF(OR(ISBLANK(A1879),ISNA(B1879),B1879=0),
"",
"#define "&amp;
VLOOKUP(A1879,SOURCE!B:S,15,0)&amp;IF(lookups!$N$2-LEN(VLOOKUP(A1879,SOURCE!B:S,15,0))&gt;=0,REPT(" ",lookups!$N$2-LEN(VLOOKUP(A1879,SOURCE!B:S,15,0))),"")&amp;
TEXT(A1879,"???0")&amp;IF(VLOOKUP(A1879,SOURCE!B:S,16,0)="","","   "&amp;VLOOKUP(A1879,SOURCE!B:S,16,0)
))))
)</f>
        <v>#define ITM_WS8                     1835</v>
      </c>
    </row>
    <row r="1880" spans="1:4">
      <c r="A1880">
        <f t="shared" si="32"/>
        <v>1836</v>
      </c>
      <c r="B1880" t="str">
        <f>VLOOKUP(A1880,SOURCE!B:S,15,0)</f>
        <v>ITM_WS16</v>
      </c>
      <c r="C1880">
        <f>IF(
ISNUMBER(INDEX(SOURCE!B:B,MATCH(A1880,SOURCE!B:B,0)+1)),
  VALUE(INDEX(SOURCE!B:B,MATCH(A1880,SOURCE!B:B,0)+1)),
  "")</f>
        <v>1837</v>
      </c>
      <c r="D1880" s="5" t="str">
        <f>IF(A1880&lt;&gt;INT(A1880),B1880,
IF(A1880&lt;0,VLOOKUP(A1880,lookups!A$1:B$25,2,0),
IF(ISNA(B1880),"",
IF(OR(ISBLANK(A1880),ISNA(B1880),B1880=0),
"",
"#define "&amp;
VLOOKUP(A1880,SOURCE!B:S,15,0)&amp;IF(lookups!$N$2-LEN(VLOOKUP(A1880,SOURCE!B:S,15,0))&gt;=0,REPT(" ",lookups!$N$2-LEN(VLOOKUP(A1880,SOURCE!B:S,15,0))),"")&amp;
TEXT(A1880,"???0")&amp;IF(VLOOKUP(A1880,SOURCE!B:S,16,0)="","","   "&amp;VLOOKUP(A1880,SOURCE!B:S,16,0)
))))
)</f>
        <v>#define ITM_WS16                    1836</v>
      </c>
    </row>
    <row r="1881" spans="1:4">
      <c r="A1881">
        <f t="shared" si="32"/>
        <v>1837</v>
      </c>
      <c r="B1881" t="str">
        <f>VLOOKUP(A1881,SOURCE!B:S,15,0)</f>
        <v>ITM_WS32</v>
      </c>
      <c r="C1881">
        <f>IF(
ISNUMBER(INDEX(SOURCE!B:B,MATCH(A1881,SOURCE!B:B,0)+1)),
  VALUE(INDEX(SOURCE!B:B,MATCH(A1881,SOURCE!B:B,0)+1)),
  "")</f>
        <v>1838</v>
      </c>
      <c r="D1881" s="5" t="str">
        <f>IF(A1881&lt;&gt;INT(A1881),B1881,
IF(A1881&lt;0,VLOOKUP(A1881,lookups!A$1:B$25,2,0),
IF(ISNA(B1881),"",
IF(OR(ISBLANK(A1881),ISNA(B1881),B1881=0),
"",
"#define "&amp;
VLOOKUP(A1881,SOURCE!B:S,15,0)&amp;IF(lookups!$N$2-LEN(VLOOKUP(A1881,SOURCE!B:S,15,0))&gt;=0,REPT(" ",lookups!$N$2-LEN(VLOOKUP(A1881,SOURCE!B:S,15,0))),"")&amp;
TEXT(A1881,"???0")&amp;IF(VLOOKUP(A1881,SOURCE!B:S,16,0)="","","   "&amp;VLOOKUP(A1881,SOURCE!B:S,16,0)
))))
)</f>
        <v>#define ITM_WS32                    1837</v>
      </c>
    </row>
    <row r="1882" spans="1:4">
      <c r="A1882">
        <f t="shared" si="32"/>
        <v>1838</v>
      </c>
      <c r="B1882" t="str">
        <f>VLOOKUP(A1882,SOURCE!B:S,15,0)</f>
        <v>ITM_WS64</v>
      </c>
      <c r="C1882">
        <f>IF(
ISNUMBER(INDEX(SOURCE!B:B,MATCH(A1882,SOURCE!B:B,0)+1)),
  VALUE(INDEX(SOURCE!B:B,MATCH(A1882,SOURCE!B:B,0)+1)),
  "")</f>
        <v>1839</v>
      </c>
      <c r="D1882" s="5" t="str">
        <f>IF(A1882&lt;&gt;INT(A1882),B1882,
IF(A1882&lt;0,VLOOKUP(A1882,lookups!A$1:B$25,2,0),
IF(ISNA(B1882),"",
IF(OR(ISBLANK(A1882),ISNA(B1882),B1882=0),
"",
"#define "&amp;
VLOOKUP(A1882,SOURCE!B:S,15,0)&amp;IF(lookups!$N$2-LEN(VLOOKUP(A1882,SOURCE!B:S,15,0))&gt;=0,REPT(" ",lookups!$N$2-LEN(VLOOKUP(A1882,SOURCE!B:S,15,0))),"")&amp;
TEXT(A1882,"???0")&amp;IF(VLOOKUP(A1882,SOURCE!B:S,16,0)="","","   "&amp;VLOOKUP(A1882,SOURCE!B:S,16,0)
))))
)</f>
        <v>#define ITM_WS64                    1838</v>
      </c>
    </row>
    <row r="1883" spans="1:4">
      <c r="A1883">
        <f t="shared" si="32"/>
        <v>1839</v>
      </c>
      <c r="B1883" t="str">
        <f>VLOOKUP(A1883,SOURCE!B:S,15,0)</f>
        <v>ITM_HR_DEG</v>
      </c>
      <c r="C1883">
        <f>IF(
ISNUMBER(INDEX(SOURCE!B:B,MATCH(A1883,SOURCE!B:B,0)+1)),
  VALUE(INDEX(SOURCE!B:B,MATCH(A1883,SOURCE!B:B,0)+1)),
  "")</f>
        <v>1840</v>
      </c>
      <c r="D1883" s="5" t="str">
        <f>IF(A1883&lt;&gt;INT(A1883),B1883,
IF(A1883&lt;0,VLOOKUP(A1883,lookups!A$1:B$25,2,0),
IF(ISNA(B1883),"",
IF(OR(ISBLANK(A1883),ISNA(B1883),B1883=0),
"",
"#define "&amp;
VLOOKUP(A1883,SOURCE!B:S,15,0)&amp;IF(lookups!$N$2-LEN(VLOOKUP(A1883,SOURCE!B:S,15,0))&gt;=0,REPT(" ",lookups!$N$2-LEN(VLOOKUP(A1883,SOURCE!B:S,15,0))),"")&amp;
TEXT(A1883,"???0")&amp;IF(VLOOKUP(A1883,SOURCE!B:S,16,0)="","","   "&amp;VLOOKUP(A1883,SOURCE!B:S,16,0)
))))
)</f>
        <v>#define ITM_HR_DEG                  1839</v>
      </c>
    </row>
    <row r="1884" spans="1:4">
      <c r="A1884">
        <f t="shared" si="32"/>
        <v>1840</v>
      </c>
      <c r="B1884" t="str">
        <f>VLOOKUP(A1884,SOURCE!B:S,15,0)</f>
        <v>ITM_MINUTE</v>
      </c>
      <c r="C1884">
        <f>IF(
ISNUMBER(INDEX(SOURCE!B:B,MATCH(A1884,SOURCE!B:B,0)+1)),
  VALUE(INDEX(SOURCE!B:B,MATCH(A1884,SOURCE!B:B,0)+1)),
  "")</f>
        <v>1841</v>
      </c>
      <c r="D1884" s="5" t="str">
        <f>IF(A1884&lt;&gt;INT(A1884),B1884,
IF(A1884&lt;0,VLOOKUP(A1884,lookups!A$1:B$25,2,0),
IF(ISNA(B1884),"",
IF(OR(ISBLANK(A1884),ISNA(B1884),B1884=0),
"",
"#define "&amp;
VLOOKUP(A1884,SOURCE!B:S,15,0)&amp;IF(lookups!$N$2-LEN(VLOOKUP(A1884,SOURCE!B:S,15,0))&gt;=0,REPT(" ",lookups!$N$2-LEN(VLOOKUP(A1884,SOURCE!B:S,15,0))),"")&amp;
TEXT(A1884,"???0")&amp;IF(VLOOKUP(A1884,SOURCE!B:S,16,0)="","","   "&amp;VLOOKUP(A1884,SOURCE!B:S,16,0)
))))
)</f>
        <v>#define ITM_MINUTE                  1840</v>
      </c>
    </row>
    <row r="1885" spans="1:4">
      <c r="A1885">
        <f t="shared" si="32"/>
        <v>1841</v>
      </c>
      <c r="B1885" t="str">
        <f>VLOOKUP(A1885,SOURCE!B:S,15,0)</f>
        <v>ITM_SECOND</v>
      </c>
      <c r="C1885">
        <f>IF(
ISNUMBER(INDEX(SOURCE!B:B,MATCH(A1885,SOURCE!B:B,0)+1)),
  VALUE(INDEX(SOURCE!B:B,MATCH(A1885,SOURCE!B:B,0)+1)),
  "")</f>
        <v>1842</v>
      </c>
      <c r="D1885" s="5" t="str">
        <f>IF(A1885&lt;&gt;INT(A1885),B1885,
IF(A1885&lt;0,VLOOKUP(A1885,lookups!A$1:B$25,2,0),
IF(ISNA(B1885),"",
IF(OR(ISBLANK(A1885),ISNA(B1885),B1885=0),
"",
"#define "&amp;
VLOOKUP(A1885,SOURCE!B:S,15,0)&amp;IF(lookups!$N$2-LEN(VLOOKUP(A1885,SOURCE!B:S,15,0))&gt;=0,REPT(" ",lookups!$N$2-LEN(VLOOKUP(A1885,SOURCE!B:S,15,0))),"")&amp;
TEXT(A1885,"???0")&amp;IF(VLOOKUP(A1885,SOURCE!B:S,16,0)="","","   "&amp;VLOOKUP(A1885,SOURCE!B:S,16,0)
))))
)</f>
        <v>#define ITM_SECOND                  1841</v>
      </c>
    </row>
    <row r="1886" spans="1:4">
      <c r="A1886">
        <f t="shared" si="32"/>
        <v>1842</v>
      </c>
      <c r="B1886" t="str">
        <f>VLOOKUP(A1886,SOURCE!B:S,15,0)</f>
        <v>ITM_toTIME</v>
      </c>
      <c r="C1886">
        <f>IF(
ISNUMBER(INDEX(SOURCE!B:B,MATCH(A1886,SOURCE!B:B,0)+1)),
  VALUE(INDEX(SOURCE!B:B,MATCH(A1886,SOURCE!B:B,0)+1)),
  "")</f>
        <v>1843</v>
      </c>
      <c r="D1886" s="5" t="str">
        <f>IF(A1886&lt;&gt;INT(A1886),B1886,
IF(A1886&lt;0,VLOOKUP(A1886,lookups!A$1:B$25,2,0),
IF(ISNA(B1886),"",
IF(OR(ISBLANK(A1886),ISNA(B1886),B1886=0),
"",
"#define "&amp;
VLOOKUP(A1886,SOURCE!B:S,15,0)&amp;IF(lookups!$N$2-LEN(VLOOKUP(A1886,SOURCE!B:S,15,0))&gt;=0,REPT(" ",lookups!$N$2-LEN(VLOOKUP(A1886,SOURCE!B:S,15,0))),"")&amp;
TEXT(A1886,"???0")&amp;IF(VLOOKUP(A1886,SOURCE!B:S,16,0)="","","   "&amp;VLOOKUP(A1886,SOURCE!B:S,16,0)
))))
)</f>
        <v>#define ITM_toTIME                  1842</v>
      </c>
    </row>
    <row r="1887" spans="1:4">
      <c r="A1887">
        <f t="shared" si="32"/>
        <v>1843</v>
      </c>
      <c r="B1887" t="str">
        <f>VLOOKUP(A1887,SOURCE!B:S,15,0)</f>
        <v>ITM_TIMEto</v>
      </c>
      <c r="C1887">
        <f>IF(
ISNUMBER(INDEX(SOURCE!B:B,MATCH(A1887,SOURCE!B:B,0)+1)),
  VALUE(INDEX(SOURCE!B:B,MATCH(A1887,SOURCE!B:B,0)+1)),
  "")</f>
        <v>1844</v>
      </c>
      <c r="D1887" s="5" t="str">
        <f>IF(A1887&lt;&gt;INT(A1887),B1887,
IF(A1887&lt;0,VLOOKUP(A1887,lookups!A$1:B$25,2,0),
IF(ISNA(B1887),"",
IF(OR(ISBLANK(A1887),ISNA(B1887),B1887=0),
"",
"#define "&amp;
VLOOKUP(A1887,SOURCE!B:S,15,0)&amp;IF(lookups!$N$2-LEN(VLOOKUP(A1887,SOURCE!B:S,15,0))&gt;=0,REPT(" ",lookups!$N$2-LEN(VLOOKUP(A1887,SOURCE!B:S,15,0))),"")&amp;
TEXT(A1887,"???0")&amp;IF(VLOOKUP(A1887,SOURCE!B:S,16,0)="","","   "&amp;VLOOKUP(A1887,SOURCE!B:S,16,0)
))))
)</f>
        <v>#define ITM_TIMEto                  1843</v>
      </c>
    </row>
    <row r="1888" spans="1:4">
      <c r="A1888">
        <f t="shared" si="32"/>
        <v>1844</v>
      </c>
      <c r="B1888" t="str">
        <f>VLOOKUP(A1888,SOURCE!B:S,15,0)</f>
        <v>ITM_CB_FRCSRN</v>
      </c>
      <c r="C1888">
        <f>IF(
ISNUMBER(INDEX(SOURCE!B:B,MATCH(A1888,SOURCE!B:B,0)+1)),
  VALUE(INDEX(SOURCE!B:B,MATCH(A1888,SOURCE!B:B,0)+1)),
  "")</f>
        <v>1845</v>
      </c>
      <c r="D1888" s="5" t="str">
        <f>IF(A1888&lt;&gt;INT(A1888),B1888,
IF(A1888&lt;0,VLOOKUP(A1888,lookups!A$1:B$25,2,0),
IF(ISNA(B1888),"",
IF(OR(ISBLANK(A1888),ISNA(B1888),B1888=0),
"",
"#define "&amp;
VLOOKUP(A1888,SOURCE!B:S,15,0)&amp;IF(lookups!$N$2-LEN(VLOOKUP(A1888,SOURCE!B:S,15,0))&gt;=0,REPT(" ",lookups!$N$2-LEN(VLOOKUP(A1888,SOURCE!B:S,15,0))),"")&amp;
TEXT(A1888,"???0")&amp;IF(VLOOKUP(A1888,SOURCE!B:S,16,0)="","","   "&amp;VLOOKUP(A1888,SOURCE!B:S,16,0)
))))
)</f>
        <v>#define ITM_CB_FRCSRN               1844</v>
      </c>
    </row>
    <row r="1889" spans="1:4">
      <c r="A1889">
        <f t="shared" si="32"/>
        <v>1845</v>
      </c>
      <c r="B1889" t="str">
        <f>VLOOKUP(A1889,SOURCE!B:S,15,0)</f>
        <v>ITM_qoppa</v>
      </c>
      <c r="C1889">
        <f>IF(
ISNUMBER(INDEX(SOURCE!B:B,MATCH(A1889,SOURCE!B:B,0)+1)),
  VALUE(INDEX(SOURCE!B:B,MATCH(A1889,SOURCE!B:B,0)+1)),
  "")</f>
        <v>1846</v>
      </c>
      <c r="D1889" s="5" t="str">
        <f>IF(A1889&lt;&gt;INT(A1889),B1889,
IF(A1889&lt;0,VLOOKUP(A1889,lookups!A$1:B$25,2,0),
IF(ISNA(B1889),"",
IF(OR(ISBLANK(A1889),ISNA(B1889),B1889=0),
"",
"#define "&amp;
VLOOKUP(A1889,SOURCE!B:S,15,0)&amp;IF(lookups!$N$2-LEN(VLOOKUP(A1889,SOURCE!B:S,15,0))&gt;=0,REPT(" ",lookups!$N$2-LEN(VLOOKUP(A1889,SOURCE!B:S,15,0))),"")&amp;
TEXT(A1889,"???0")&amp;IF(VLOOKUP(A1889,SOURCE!B:S,16,0)="","","   "&amp;VLOOKUP(A1889,SOURCE!B:S,16,0)
))))
)</f>
        <v>#define ITM_qoppa                   1845</v>
      </c>
    </row>
    <row r="1890" spans="1:4">
      <c r="A1890">
        <f t="shared" si="32"/>
        <v>1846</v>
      </c>
      <c r="B1890" t="str">
        <f>VLOOKUP(A1890,SOURCE!B:S,15,0)</f>
        <v>ITM_digamma</v>
      </c>
      <c r="C1890">
        <f>IF(
ISNUMBER(INDEX(SOURCE!B:B,MATCH(A1890,SOURCE!B:B,0)+1)),
  VALUE(INDEX(SOURCE!B:B,MATCH(A1890,SOURCE!B:B,0)+1)),
  "")</f>
        <v>1847</v>
      </c>
      <c r="D1890" s="5" t="str">
        <f>IF(A1890&lt;&gt;INT(A1890),B1890,
IF(A1890&lt;0,VLOOKUP(A1890,lookups!A$1:B$25,2,0),
IF(ISNA(B1890),"",
IF(OR(ISBLANK(A1890),ISNA(B1890),B1890=0),
"",
"#define "&amp;
VLOOKUP(A1890,SOURCE!B:S,15,0)&amp;IF(lookups!$N$2-LEN(VLOOKUP(A1890,SOURCE!B:S,15,0))&gt;=0,REPT(" ",lookups!$N$2-LEN(VLOOKUP(A1890,SOURCE!B:S,15,0))),"")&amp;
TEXT(A1890,"???0")&amp;IF(VLOOKUP(A1890,SOURCE!B:S,16,0)="","","   "&amp;VLOOKUP(A1890,SOURCE!B:S,16,0)
))))
)</f>
        <v>#define ITM_digamma                 1846</v>
      </c>
    </row>
    <row r="1891" spans="1:4">
      <c r="A1891">
        <f t="shared" si="32"/>
        <v>1847</v>
      </c>
      <c r="B1891" t="str">
        <f>VLOOKUP(A1891,SOURCE!B:S,15,0)</f>
        <v>ITM_sampi</v>
      </c>
      <c r="C1891">
        <f>IF(
ISNUMBER(INDEX(SOURCE!B:B,MATCH(A1891,SOURCE!B:B,0)+1)),
  VALUE(INDEX(SOURCE!B:B,MATCH(A1891,SOURCE!B:B,0)+1)),
  "")</f>
        <v>1848</v>
      </c>
      <c r="D1891" s="5" t="str">
        <f>IF(A1891&lt;&gt;INT(A1891),B1891,
IF(A1891&lt;0,VLOOKUP(A1891,lookups!A$1:B$25,2,0),
IF(ISNA(B1891),"",
IF(OR(ISBLANK(A1891),ISNA(B1891),B1891=0),
"",
"#define "&amp;
VLOOKUP(A1891,SOURCE!B:S,15,0)&amp;IF(lookups!$N$2-LEN(VLOOKUP(A1891,SOURCE!B:S,15,0))&gt;=0,REPT(" ",lookups!$N$2-LEN(VLOOKUP(A1891,SOURCE!B:S,15,0))),"")&amp;
TEXT(A1891,"???0")&amp;IF(VLOOKUP(A1891,SOURCE!B:S,16,0)="","","   "&amp;VLOOKUP(A1891,SOURCE!B:S,16,0)
))))
)</f>
        <v>#define ITM_sampi                   1847</v>
      </c>
    </row>
    <row r="1892" spans="1:4">
      <c r="A1892">
        <f t="shared" si="32"/>
        <v>1848</v>
      </c>
      <c r="B1892" t="str">
        <f>VLOOKUP(A1892,SOURCE!B:S,15,0)</f>
        <v>KEY_COMPLEX</v>
      </c>
      <c r="C1892">
        <f>IF(
ISNUMBER(INDEX(SOURCE!B:B,MATCH(A1892,SOURCE!B:B,0)+1)),
  VALUE(INDEX(SOURCE!B:B,MATCH(A1892,SOURCE!B:B,0)+1)),
  "")</f>
        <v>1849</v>
      </c>
      <c r="D1892" s="5" t="str">
        <f>IF(A1892&lt;&gt;INT(A1892),B1892,
IF(A1892&lt;0,VLOOKUP(A1892,lookups!A$1:B$25,2,0),
IF(ISNA(B1892),"",
IF(OR(ISBLANK(A1892),ISNA(B1892),B1892=0),
"",
"#define "&amp;
VLOOKUP(A1892,SOURCE!B:S,15,0)&amp;IF(lookups!$N$2-LEN(VLOOKUP(A1892,SOURCE!B:S,15,0))&gt;=0,REPT(" ",lookups!$N$2-LEN(VLOOKUP(A1892,SOURCE!B:S,15,0))),"")&amp;
TEXT(A1892,"???0")&amp;IF(VLOOKUP(A1892,SOURCE!B:S,16,0)="","","   "&amp;VLOOKUP(A1892,SOURCE!B:S,16,0)
))))
)</f>
        <v>#define KEY_COMPLEX                 1848</v>
      </c>
    </row>
    <row r="1893" spans="1:4">
      <c r="A1893">
        <f t="shared" si="32"/>
        <v>1849</v>
      </c>
      <c r="B1893" t="str">
        <f>VLOOKUP(A1893,SOURCE!B:S,15,0)</f>
        <v>ITM_toPOL2</v>
      </c>
      <c r="C1893">
        <f>IF(
ISNUMBER(INDEX(SOURCE!B:B,MATCH(A1893,SOURCE!B:B,0)+1)),
  VALUE(INDEX(SOURCE!B:B,MATCH(A1893,SOURCE!B:B,0)+1)),
  "")</f>
        <v>1850</v>
      </c>
      <c r="D1893" s="5" t="str">
        <f>IF(A1893&lt;&gt;INT(A1893),B1893,
IF(A1893&lt;0,VLOOKUP(A1893,lookups!A$1:B$25,2,0),
IF(ISNA(B1893),"",
IF(OR(ISBLANK(A1893),ISNA(B1893),B1893=0),
"",
"#define "&amp;
VLOOKUP(A1893,SOURCE!B:S,15,0)&amp;IF(lookups!$N$2-LEN(VLOOKUP(A1893,SOURCE!B:S,15,0))&gt;=0,REPT(" ",lookups!$N$2-LEN(VLOOKUP(A1893,SOURCE!B:S,15,0))),"")&amp;
TEXT(A1893,"???0")&amp;IF(VLOOKUP(A1893,SOURCE!B:S,16,0)="","","   "&amp;VLOOKUP(A1893,SOURCE!B:S,16,0)
))))
)</f>
        <v>#define ITM_toPOL2                  1849</v>
      </c>
    </row>
    <row r="1894" spans="1:4">
      <c r="A1894">
        <f t="shared" si="32"/>
        <v>1850</v>
      </c>
      <c r="B1894" t="str">
        <f>VLOOKUP(A1894,SOURCE!B:S,15,0)</f>
        <v>ITM_toREC2</v>
      </c>
      <c r="C1894">
        <f>IF(
ISNUMBER(INDEX(SOURCE!B:B,MATCH(A1894,SOURCE!B:B,0)+1)),
  VALUE(INDEX(SOURCE!B:B,MATCH(A1894,SOURCE!B:B,0)+1)),
  "")</f>
        <v>1851</v>
      </c>
      <c r="D1894" s="5" t="str">
        <f>IF(A1894&lt;&gt;INT(A1894),B1894,
IF(A1894&lt;0,VLOOKUP(A1894,lookups!A$1:B$25,2,0),
IF(ISNA(B1894),"",
IF(OR(ISBLANK(A1894),ISNA(B1894),B1894=0),
"",
"#define "&amp;
VLOOKUP(A1894,SOURCE!B:S,15,0)&amp;IF(lookups!$N$2-LEN(VLOOKUP(A1894,SOURCE!B:S,15,0))&gt;=0,REPT(" ",lookups!$N$2-LEN(VLOOKUP(A1894,SOURCE!B:S,15,0))),"")&amp;
TEXT(A1894,"???0")&amp;IF(VLOOKUP(A1894,SOURCE!B:S,16,0)="","","   "&amp;VLOOKUP(A1894,SOURCE!B:S,16,0)
))))
)</f>
        <v>#define ITM_toREC2                  1850</v>
      </c>
    </row>
    <row r="1895" spans="1:4">
      <c r="A1895">
        <f t="shared" si="32"/>
        <v>1851</v>
      </c>
      <c r="B1895" t="str">
        <f>VLOOKUP(A1895,SOURCE!B:S,15,0)</f>
        <v>ITM_eRPN_ON</v>
      </c>
      <c r="C1895">
        <f>IF(
ISNUMBER(INDEX(SOURCE!B:B,MATCH(A1895,SOURCE!B:B,0)+1)),
  VALUE(INDEX(SOURCE!B:B,MATCH(A1895,SOURCE!B:B,0)+1)),
  "")</f>
        <v>1852</v>
      </c>
      <c r="D1895" s="5" t="str">
        <f>IF(A1895&lt;&gt;INT(A1895),B1895,
IF(A1895&lt;0,VLOOKUP(A1895,lookups!A$1:B$25,2,0),
IF(ISNA(B1895),"",
IF(OR(ISBLANK(A1895),ISNA(B1895),B1895=0),
"",
"#define "&amp;
VLOOKUP(A1895,SOURCE!B:S,15,0)&amp;IF(lookups!$N$2-LEN(VLOOKUP(A1895,SOURCE!B:S,15,0))&gt;=0,REPT(" ",lookups!$N$2-LEN(VLOOKUP(A1895,SOURCE!B:S,15,0))),"")&amp;
TEXT(A1895,"???0")&amp;IF(VLOOKUP(A1895,SOURCE!B:S,16,0)="","","   "&amp;VLOOKUP(A1895,SOURCE!B:S,16,0)
))))
)</f>
        <v>#define ITM_eRPN_ON                 1851</v>
      </c>
    </row>
    <row r="1896" spans="1:4">
      <c r="A1896">
        <f t="shared" si="32"/>
        <v>1852</v>
      </c>
      <c r="B1896" t="str">
        <f>VLOOKUP(A1896,SOURCE!B:S,15,0)</f>
        <v>ITM_eRPN_OFF</v>
      </c>
      <c r="C1896">
        <f>IF(
ISNUMBER(INDEX(SOURCE!B:B,MATCH(A1896,SOURCE!B:B,0)+1)),
  VALUE(INDEX(SOURCE!B:B,MATCH(A1896,SOURCE!B:B,0)+1)),
  "")</f>
        <v>1853</v>
      </c>
      <c r="D1896" s="5" t="str">
        <f>IF(A1896&lt;&gt;INT(A1896),B1896,
IF(A1896&lt;0,VLOOKUP(A1896,lookups!A$1:B$25,2,0),
IF(ISNA(B1896),"",
IF(OR(ISBLANK(A1896),ISNA(B1896),B1896=0),
"",
"#define "&amp;
VLOOKUP(A1896,SOURCE!B:S,15,0)&amp;IF(lookups!$N$2-LEN(VLOOKUP(A1896,SOURCE!B:S,15,0))&gt;=0,REPT(" ",lookups!$N$2-LEN(VLOOKUP(A1896,SOURCE!B:S,15,0))),"")&amp;
TEXT(A1896,"???0")&amp;IF(VLOOKUP(A1896,SOURCE!B:S,16,0)="","","   "&amp;VLOOKUP(A1896,SOURCE!B:S,16,0)
))))
)</f>
        <v>#define ITM_eRPN_OFF                1852</v>
      </c>
    </row>
    <row r="1897" spans="1:4">
      <c r="A1897">
        <f t="shared" si="32"/>
        <v>1853</v>
      </c>
      <c r="B1897" t="str">
        <f>VLOOKUP(A1897,SOURCE!B:S,15,0)</f>
        <v>ITM_ERPN</v>
      </c>
      <c r="C1897">
        <f>IF(
ISNUMBER(INDEX(SOURCE!B:B,MATCH(A1897,SOURCE!B:B,0)+1)),
  VALUE(INDEX(SOURCE!B:B,MATCH(A1897,SOURCE!B:B,0)+1)),
  "")</f>
        <v>1854</v>
      </c>
      <c r="D1897" s="5" t="str">
        <f>IF(A1897&lt;&gt;INT(A1897),B1897,
IF(A1897&lt;0,VLOOKUP(A1897,lookups!A$1:B$25,2,0),
IF(ISNA(B1897),"",
IF(OR(ISBLANK(A1897),ISNA(B1897),B1897=0),
"",
"#define "&amp;
VLOOKUP(A1897,SOURCE!B:S,15,0)&amp;IF(lookups!$N$2-LEN(VLOOKUP(A1897,SOURCE!B:S,15,0))&gt;=0,REPT(" ",lookups!$N$2-LEN(VLOOKUP(A1897,SOURCE!B:S,15,0))),"")&amp;
TEXT(A1897,"???0")&amp;IF(VLOOKUP(A1897,SOURCE!B:S,16,0)="","","   "&amp;VLOOKUP(A1897,SOURCE!B:S,16,0)
))))
)</f>
        <v>#define ITM_ERPN                    1853</v>
      </c>
    </row>
    <row r="1898" spans="1:4">
      <c r="A1898">
        <f t="shared" si="32"/>
        <v>1854</v>
      </c>
      <c r="B1898" t="str">
        <f>VLOOKUP(A1898,SOURCE!B:S,15,0)</f>
        <v>ITM_HOMEx3</v>
      </c>
      <c r="C1898">
        <f>IF(
ISNUMBER(INDEX(SOURCE!B:B,MATCH(A1898,SOURCE!B:B,0)+1)),
  VALUE(INDEX(SOURCE!B:B,MATCH(A1898,SOURCE!B:B,0)+1)),
  "")</f>
        <v>1855</v>
      </c>
      <c r="D1898" s="5" t="str">
        <f>IF(A1898&lt;&gt;INT(A1898),B1898,
IF(A1898&lt;0,VLOOKUP(A1898,lookups!A$1:B$25,2,0),
IF(ISNA(B1898),"",
IF(OR(ISBLANK(A1898),ISNA(B1898),B1898=0),
"",
"#define "&amp;
VLOOKUP(A1898,SOURCE!B:S,15,0)&amp;IF(lookups!$N$2-LEN(VLOOKUP(A1898,SOURCE!B:S,15,0))&gt;=0,REPT(" ",lookups!$N$2-LEN(VLOOKUP(A1898,SOURCE!B:S,15,0))),"")&amp;
TEXT(A1898,"???0")&amp;IF(VLOOKUP(A1898,SOURCE!B:S,16,0)="","","   "&amp;VLOOKUP(A1898,SOURCE!B:S,16,0)
))))
)</f>
        <v>#define ITM_HOMEx3                  1854</v>
      </c>
    </row>
    <row r="1899" spans="1:4">
      <c r="A1899">
        <f t="shared" si="32"/>
        <v>1855</v>
      </c>
      <c r="B1899" t="str">
        <f>VLOOKUP(A1899,SOURCE!B:S,15,0)</f>
        <v>ITM_SHTIM</v>
      </c>
      <c r="C1899">
        <f>IF(
ISNUMBER(INDEX(SOURCE!B:B,MATCH(A1899,SOURCE!B:B,0)+1)),
  VALUE(INDEX(SOURCE!B:B,MATCH(A1899,SOURCE!B:B,0)+1)),
  "")</f>
        <v>1856</v>
      </c>
      <c r="D1899" s="5" t="str">
        <f>IF(A1899&lt;&gt;INT(A1899),B1899,
IF(A1899&lt;0,VLOOKUP(A1899,lookups!A$1:B$25,2,0),
IF(ISNA(B1899),"",
IF(OR(ISBLANK(A1899),ISNA(B1899),B1899=0),
"",
"#define "&amp;
VLOOKUP(A1899,SOURCE!B:S,15,0)&amp;IF(lookups!$N$2-LEN(VLOOKUP(A1899,SOURCE!B:S,15,0))&gt;=0,REPT(" ",lookups!$N$2-LEN(VLOOKUP(A1899,SOURCE!B:S,15,0))),"")&amp;
TEXT(A1899,"???0")&amp;IF(VLOOKUP(A1899,SOURCE!B:S,16,0)="","","   "&amp;VLOOKUP(A1899,SOURCE!B:S,16,0)
))))
)</f>
        <v>#define ITM_SHTIM                   1855</v>
      </c>
    </row>
    <row r="1900" spans="1:4">
      <c r="A1900">
        <f t="shared" si="32"/>
        <v>1856</v>
      </c>
      <c r="B1900" t="str">
        <f>VLOOKUP(A1900,SOURCE!B:S,15,0)</f>
        <v>ITM_CB_CPXRES</v>
      </c>
      <c r="C1900">
        <f>IF(
ISNUMBER(INDEX(SOURCE!B:B,MATCH(A1900,SOURCE!B:B,0)+1)),
  VALUE(INDEX(SOURCE!B:B,MATCH(A1900,SOURCE!B:B,0)+1)),
  "")</f>
        <v>1857</v>
      </c>
      <c r="D1900" s="5" t="str">
        <f>IF(A1900&lt;&gt;INT(A1900),B1900,
IF(A1900&lt;0,VLOOKUP(A1900,lookups!A$1:B$25,2,0),
IF(ISNA(B1900),"",
IF(OR(ISBLANK(A1900),ISNA(B1900),B1900=0),
"",
"#define "&amp;
VLOOKUP(A1900,SOURCE!B:S,15,0)&amp;IF(lookups!$N$2-LEN(VLOOKUP(A1900,SOURCE!B:S,15,0))&gt;=0,REPT(" ",lookups!$N$2-LEN(VLOOKUP(A1900,SOURCE!B:S,15,0))),"")&amp;
TEXT(A1900,"???0")&amp;IF(VLOOKUP(A1900,SOURCE!B:S,16,0)="","","   "&amp;VLOOKUP(A1900,SOURCE!B:S,16,0)
))))
)</f>
        <v>#define ITM_CB_CPXRES               1856</v>
      </c>
    </row>
    <row r="1901" spans="1:4">
      <c r="A1901">
        <f t="shared" si="32"/>
        <v>1857</v>
      </c>
      <c r="B1901" t="str">
        <f>VLOOKUP(A1901,SOURCE!B:S,15,0)</f>
        <v>ITM_CB_LEADING_ZERO</v>
      </c>
      <c r="C1901">
        <f>IF(
ISNUMBER(INDEX(SOURCE!B:B,MATCH(A1901,SOURCE!B:B,0)+1)),
  VALUE(INDEX(SOURCE!B:B,MATCH(A1901,SOURCE!B:B,0)+1)),
  "")</f>
        <v>1858</v>
      </c>
      <c r="D1901" s="5" t="str">
        <f>IF(A1901&lt;&gt;INT(A1901),B1901,
IF(A1901&lt;0,VLOOKUP(A1901,lookups!A$1:B$25,2,0),
IF(ISNA(B1901),"",
IF(OR(ISBLANK(A1901),ISNA(B1901),B1901=0),
"",
"#define "&amp;
VLOOKUP(A1901,SOURCE!B:S,15,0)&amp;IF(lookups!$N$2-LEN(VLOOKUP(A1901,SOURCE!B:S,15,0))&gt;=0,REPT(" ",lookups!$N$2-LEN(VLOOKUP(A1901,SOURCE!B:S,15,0))),"")&amp;
TEXT(A1901,"???0")&amp;IF(VLOOKUP(A1901,SOURCE!B:S,16,0)="","","   "&amp;VLOOKUP(A1901,SOURCE!B:S,16,0)
))))
)</f>
        <v>#define ITM_CB_LEADING_ZERO         1857</v>
      </c>
    </row>
    <row r="1902" spans="1:4">
      <c r="A1902">
        <f t="shared" si="32"/>
        <v>1858</v>
      </c>
      <c r="B1902" t="str">
        <f>VLOOKUP(A1902,SOURCE!B:S,15,0)</f>
        <v>CHR_case</v>
      </c>
      <c r="C1902">
        <f>IF(
ISNUMBER(INDEX(SOURCE!B:B,MATCH(A1902,SOURCE!B:B,0)+1)),
  VALUE(INDEX(SOURCE!B:B,MATCH(A1902,SOURCE!B:B,0)+1)),
  "")</f>
        <v>1859</v>
      </c>
      <c r="D1902" s="5" t="str">
        <f>IF(A1902&lt;&gt;INT(A1902),B1902,
IF(A1902&lt;0,VLOOKUP(A1902,lookups!A$1:B$25,2,0),
IF(ISNA(B1902),"",
IF(OR(ISBLANK(A1902),ISNA(B1902),B1902=0),
"",
"#define "&amp;
VLOOKUP(A1902,SOURCE!B:S,15,0)&amp;IF(lookups!$N$2-LEN(VLOOKUP(A1902,SOURCE!B:S,15,0))&gt;=0,REPT(" ",lookups!$N$2-LEN(VLOOKUP(A1902,SOURCE!B:S,15,0))),"")&amp;
TEXT(A1902,"???0")&amp;IF(VLOOKUP(A1902,SOURCE!B:S,16,0)="","","   "&amp;VLOOKUP(A1902,SOURCE!B:S,16,0)
))))
)</f>
        <v>#define CHR_case                    1858</v>
      </c>
    </row>
    <row r="1903" spans="1:4">
      <c r="A1903">
        <f t="shared" si="32"/>
        <v>1859</v>
      </c>
      <c r="B1903" t="str">
        <f>VLOOKUP(A1903,SOURCE!B:S,15,0)</f>
        <v>ITM_BASE_HOME</v>
      </c>
      <c r="C1903">
        <f>IF(
ISNUMBER(INDEX(SOURCE!B:B,MATCH(A1903,SOURCE!B:B,0)+1)),
  VALUE(INDEX(SOURCE!B:B,MATCH(A1903,SOURCE!B:B,0)+1)),
  "")</f>
        <v>1860</v>
      </c>
      <c r="D1903" s="5" t="str">
        <f>IF(A1903&lt;&gt;INT(A1903),B1903,
IF(A1903&lt;0,VLOOKUP(A1903,lookups!A$1:B$25,2,0),
IF(ISNA(B1903),"",
IF(OR(ISBLANK(A1903),ISNA(B1903),B1903=0),
"",
"#define "&amp;
VLOOKUP(A1903,SOURCE!B:S,15,0)&amp;IF(lookups!$N$2-LEN(VLOOKUP(A1903,SOURCE!B:S,15,0))&gt;=0,REPT(" ",lookups!$N$2-LEN(VLOOKUP(A1903,SOURCE!B:S,15,0))),"")&amp;
TEXT(A1903,"???0")&amp;IF(VLOOKUP(A1903,SOURCE!B:S,16,0)="","","   "&amp;VLOOKUP(A1903,SOURCE!B:S,16,0)
))))
)</f>
        <v>#define ITM_BASE_HOME               1859</v>
      </c>
    </row>
    <row r="1904" spans="1:4">
      <c r="A1904">
        <f t="shared" si="32"/>
        <v>1860</v>
      </c>
      <c r="B1904" t="str">
        <f>VLOOKUP(A1904,SOURCE!B:S,15,0)</f>
        <v>MNU_MISC</v>
      </c>
      <c r="C1904">
        <f>IF(
ISNUMBER(INDEX(SOURCE!B:B,MATCH(A1904,SOURCE!B:B,0)+1)),
  VALUE(INDEX(SOURCE!B:B,MATCH(A1904,SOURCE!B:B,0)+1)),
  "")</f>
        <v>1861</v>
      </c>
      <c r="D1904" s="5" t="str">
        <f>IF(A1904&lt;&gt;INT(A1904),B1904,
IF(A1904&lt;0,VLOOKUP(A1904,lookups!A$1:B$25,2,0),
IF(ISNA(B1904),"",
IF(OR(ISBLANK(A1904),ISNA(B1904),B1904=0),
"",
"#define "&amp;
VLOOKUP(A1904,SOURCE!B:S,15,0)&amp;IF(lookups!$N$2-LEN(VLOOKUP(A1904,SOURCE!B:S,15,0))&gt;=0,REPT(" ",lookups!$N$2-LEN(VLOOKUP(A1904,SOURCE!B:S,15,0))),"")&amp;
TEXT(A1904,"???0")&amp;IF(VLOOKUP(A1904,SOURCE!B:S,16,0)="","","   "&amp;VLOOKUP(A1904,SOURCE!B:S,16,0)
))))
)</f>
        <v>#define MNU_MISC                    1860</v>
      </c>
    </row>
    <row r="1905" spans="1:4">
      <c r="A1905">
        <f t="shared" si="32"/>
        <v>1861</v>
      </c>
      <c r="B1905" t="str">
        <f>VLOOKUP(A1905,SOURCE!B:S,15,0)</f>
        <v>ITM_MYMx3</v>
      </c>
      <c r="C1905">
        <f>IF(
ISNUMBER(INDEX(SOURCE!B:B,MATCH(A1905,SOURCE!B:B,0)+1)),
  VALUE(INDEX(SOURCE!B:B,MATCH(A1905,SOURCE!B:B,0)+1)),
  "")</f>
        <v>1862</v>
      </c>
      <c r="D1905" s="5" t="str">
        <f>IF(A1905&lt;&gt;INT(A1905),B1905,
IF(A1905&lt;0,VLOOKUP(A1905,lookups!A$1:B$25,2,0),
IF(ISNA(B1905),"",
IF(OR(ISBLANK(A1905),ISNA(B1905),B1905=0),
"",
"#define "&amp;
VLOOKUP(A1905,SOURCE!B:S,15,0)&amp;IF(lookups!$N$2-LEN(VLOOKUP(A1905,SOURCE!B:S,15,0))&gt;=0,REPT(" ",lookups!$N$2-LEN(VLOOKUP(A1905,SOURCE!B:S,15,0))),"")&amp;
TEXT(A1905,"???0")&amp;IF(VLOOKUP(A1905,SOURCE!B:S,16,0)="","","   "&amp;VLOOKUP(A1905,SOURCE!B:S,16,0)
))))
)</f>
        <v>#define ITM_MYMx3                   1861</v>
      </c>
    </row>
    <row r="1906" spans="1:4">
      <c r="A1906">
        <f t="shared" si="32"/>
        <v>1862</v>
      </c>
      <c r="B1906" t="str">
        <f>VLOOKUP(A1906,SOURCE!B:S,15,0)</f>
        <v>ITM_DTtoJ</v>
      </c>
      <c r="C1906">
        <f>IF(
ISNUMBER(INDEX(SOURCE!B:B,MATCH(A1906,SOURCE!B:B,0)+1)),
  VALUE(INDEX(SOURCE!B:B,MATCH(A1906,SOURCE!B:B,0)+1)),
  "")</f>
        <v>1863</v>
      </c>
      <c r="D1906" s="5" t="str">
        <f>IF(A1906&lt;&gt;INT(A1906),B1906,
IF(A1906&lt;0,VLOOKUP(A1906,lookups!A$1:B$25,2,0),
IF(ISNA(B1906),"",
IF(OR(ISBLANK(A1906),ISNA(B1906),B1906=0),
"",
"#define "&amp;
VLOOKUP(A1906,SOURCE!B:S,15,0)&amp;IF(lookups!$N$2-LEN(VLOOKUP(A1906,SOURCE!B:S,15,0))&gt;=0,REPT(" ",lookups!$N$2-LEN(VLOOKUP(A1906,SOURCE!B:S,15,0))),"")&amp;
TEXT(A1906,"???0")&amp;IF(VLOOKUP(A1906,SOURCE!B:S,16,0)="","","   "&amp;VLOOKUP(A1906,SOURCE!B:S,16,0)
))))
)</f>
        <v>#define ITM_DTtoJ                   1862</v>
      </c>
    </row>
    <row r="1907" spans="1:4">
      <c r="A1907">
        <f t="shared" si="32"/>
        <v>1863</v>
      </c>
      <c r="B1907" t="str">
        <f>VLOOKUP(A1907,SOURCE!B:S,15,0)</f>
        <v>ITM_JtoDT</v>
      </c>
      <c r="C1907">
        <f>IF(
ISNUMBER(INDEX(SOURCE!B:B,MATCH(A1907,SOURCE!B:B,0)+1)),
  VALUE(INDEX(SOURCE!B:B,MATCH(A1907,SOURCE!B:B,0)+1)),
  "")</f>
        <v>1864</v>
      </c>
      <c r="D1907" s="5" t="str">
        <f>IF(A1907&lt;&gt;INT(A1907),B1907,
IF(A1907&lt;0,VLOOKUP(A1907,lookups!A$1:B$25,2,0),
IF(ISNA(B1907),"",
IF(OR(ISBLANK(A1907),ISNA(B1907),B1907=0),
"",
"#define "&amp;
VLOOKUP(A1907,SOURCE!B:S,15,0)&amp;IF(lookups!$N$2-LEN(VLOOKUP(A1907,SOURCE!B:S,15,0))&gt;=0,REPT(" ",lookups!$N$2-LEN(VLOOKUP(A1907,SOURCE!B:S,15,0))),"")&amp;
TEXT(A1907,"???0")&amp;IF(VLOOKUP(A1907,SOURCE!B:S,16,0)="","","   "&amp;VLOOKUP(A1907,SOURCE!B:S,16,0)
))))
)</f>
        <v>#define ITM_JtoDT                   1863</v>
      </c>
    </row>
    <row r="1908" spans="1:4">
      <c r="A1908">
        <f t="shared" si="32"/>
        <v>1864</v>
      </c>
      <c r="B1908" t="str">
        <f>VLOOKUP(A1908,SOURCE!B:S,15,0)</f>
        <v>ITM_DSPCYCLE</v>
      </c>
      <c r="C1908">
        <f>IF(
ISNUMBER(INDEX(SOURCE!B:B,MATCH(A1908,SOURCE!B:B,0)+1)),
  VALUE(INDEX(SOURCE!B:B,MATCH(A1908,SOURCE!B:B,0)+1)),
  "")</f>
        <v>1865</v>
      </c>
      <c r="D1908" s="5" t="str">
        <f>IF(A1908&lt;&gt;INT(A1908),B1908,
IF(A1908&lt;0,VLOOKUP(A1908,lookups!A$1:B$25,2,0),
IF(ISNA(B1908),"",
IF(OR(ISBLANK(A1908),ISNA(B1908),B1908=0),
"",
"#define "&amp;
VLOOKUP(A1908,SOURCE!B:S,15,0)&amp;IF(lookups!$N$2-LEN(VLOOKUP(A1908,SOURCE!B:S,15,0))&gt;=0,REPT(" ",lookups!$N$2-LEN(VLOOKUP(A1908,SOURCE!B:S,15,0))),"")&amp;
TEXT(A1908,"???0")&amp;IF(VLOOKUP(A1908,SOURCE!B:S,16,0)="","","   "&amp;VLOOKUP(A1908,SOURCE!B:S,16,0)
))))
)</f>
        <v>#define ITM_DSPCYCLE                1864</v>
      </c>
    </row>
    <row r="1909" spans="1:4">
      <c r="A1909">
        <f t="shared" si="32"/>
        <v>1865</v>
      </c>
      <c r="B1909" t="str">
        <f>VLOOKUP(A1909,SOURCE!B:S,15,0)</f>
        <v>ITM_LARGELI</v>
      </c>
      <c r="C1909">
        <f>IF(
ISNUMBER(INDEX(SOURCE!B:B,MATCH(A1909,SOURCE!B:B,0)+1)),
  VALUE(INDEX(SOURCE!B:B,MATCH(A1909,SOURCE!B:B,0)+1)),
  "")</f>
        <v>1866</v>
      </c>
      <c r="D1909" s="5" t="str">
        <f>IF(A1909&lt;&gt;INT(A1909),B1909,
IF(A1909&lt;0,VLOOKUP(A1909,lookups!A$1:B$25,2,0),
IF(ISNA(B1909),"",
IF(OR(ISBLANK(A1909),ISNA(B1909),B1909=0),
"",
"#define "&amp;
VLOOKUP(A1909,SOURCE!B:S,15,0)&amp;IF(lookups!$N$2-LEN(VLOOKUP(A1909,SOURCE!B:S,15,0))&gt;=0,REPT(" ",lookups!$N$2-LEN(VLOOKUP(A1909,SOURCE!B:S,15,0))),"")&amp;
TEXT(A1909,"???0")&amp;IF(VLOOKUP(A1909,SOURCE!B:S,16,0)="","","   "&amp;VLOOKUP(A1909,SOURCE!B:S,16,0)
))))
)</f>
        <v>#define ITM_LARGELI                 1865</v>
      </c>
    </row>
    <row r="1910" spans="1:4">
      <c r="A1910">
        <f t="shared" si="32"/>
        <v>1866</v>
      </c>
      <c r="B1910" t="str">
        <f>VLOOKUP(A1910,SOURCE!B:S,15,0)</f>
        <v>ITM_SIGFIG</v>
      </c>
      <c r="C1910">
        <f>IF(
ISNUMBER(INDEX(SOURCE!B:B,MATCH(A1910,SOURCE!B:B,0)+1)),
  VALUE(INDEX(SOURCE!B:B,MATCH(A1910,SOURCE!B:B,0)+1)),
  "")</f>
        <v>1867</v>
      </c>
      <c r="D1910" s="5" t="str">
        <f>IF(A1910&lt;&gt;INT(A1910),B1910,
IF(A1910&lt;0,VLOOKUP(A1910,lookups!A$1:B$25,2,0),
IF(ISNA(B1910),"",
IF(OR(ISBLANK(A1910),ISNA(B1910),B1910=0),
"",
"#define "&amp;
VLOOKUP(A1910,SOURCE!B:S,15,0)&amp;IF(lookups!$N$2-LEN(VLOOKUP(A1910,SOURCE!B:S,15,0))&gt;=0,REPT(" ",lookups!$N$2-LEN(VLOOKUP(A1910,SOURCE!B:S,15,0))),"")&amp;
TEXT(A1910,"???0")&amp;IF(VLOOKUP(A1910,SOURCE!B:S,16,0)="","","   "&amp;VLOOKUP(A1910,SOURCE!B:S,16,0)
))))
)</f>
        <v>#define ITM_SIGFIG                  1866</v>
      </c>
    </row>
    <row r="1911" spans="1:4">
      <c r="A1911">
        <f t="shared" si="32"/>
        <v>1867</v>
      </c>
      <c r="B1911" t="str">
        <f>VLOOKUP(A1911,SOURCE!B:S,15,0)</f>
        <v>ITM_UNIT</v>
      </c>
      <c r="C1911">
        <f>IF(
ISNUMBER(INDEX(SOURCE!B:B,MATCH(A1911,SOURCE!B:B,0)+1)),
  VALUE(INDEX(SOURCE!B:B,MATCH(A1911,SOURCE!B:B,0)+1)),
  "")</f>
        <v>1868</v>
      </c>
      <c r="D1911" s="5" t="str">
        <f>IF(A1911&lt;&gt;INT(A1911),B1911,
IF(A1911&lt;0,VLOOKUP(A1911,lookups!A$1:B$25,2,0),
IF(ISNA(B1911),"",
IF(OR(ISBLANK(A1911),ISNA(B1911),B1911=0),
"",
"#define "&amp;
VLOOKUP(A1911,SOURCE!B:S,15,0)&amp;IF(lookups!$N$2-LEN(VLOOKUP(A1911,SOURCE!B:S,15,0))&gt;=0,REPT(" ",lookups!$N$2-LEN(VLOOKUP(A1911,SOURCE!B:S,15,0))),"")&amp;
TEXT(A1911,"???0")&amp;IF(VLOOKUP(A1911,SOURCE!B:S,16,0)="","","   "&amp;VLOOKUP(A1911,SOURCE!B:S,16,0)
))))
)</f>
        <v>#define ITM_UNIT                    1867</v>
      </c>
    </row>
    <row r="1912" spans="1:4">
      <c r="A1912">
        <f t="shared" si="32"/>
        <v>1868</v>
      </c>
      <c r="B1912" t="str">
        <f>VLOOKUP(A1912,SOURCE!B:S,15,0)</f>
        <v>ITM_ROUND2</v>
      </c>
      <c r="C1912">
        <f>IF(
ISNUMBER(INDEX(SOURCE!B:B,MATCH(A1912,SOURCE!B:B,0)+1)),
  VALUE(INDEX(SOURCE!B:B,MATCH(A1912,SOURCE!B:B,0)+1)),
  "")</f>
        <v>1869</v>
      </c>
      <c r="D1912" s="5" t="str">
        <f>IF(A1912&lt;&gt;INT(A1912),B1912,
IF(A1912&lt;0,VLOOKUP(A1912,lookups!A$1:B$25,2,0),
IF(ISNA(B1912),"",
IF(OR(ISBLANK(A1912),ISNA(B1912),B1912=0),
"",
"#define "&amp;
VLOOKUP(A1912,SOURCE!B:S,15,0)&amp;IF(lookups!$N$2-LEN(VLOOKUP(A1912,SOURCE!B:S,15,0))&gt;=0,REPT(" ",lookups!$N$2-LEN(VLOOKUP(A1912,SOURCE!B:S,15,0))),"")&amp;
TEXT(A1912,"???0")&amp;IF(VLOOKUP(A1912,SOURCE!B:S,16,0)="","","   "&amp;VLOOKUP(A1912,SOURCE!B:S,16,0)
))))
)</f>
        <v>#define ITM_ROUND2                  1868</v>
      </c>
    </row>
    <row r="1913" spans="1:4">
      <c r="A1913">
        <f t="shared" si="32"/>
        <v>1869</v>
      </c>
      <c r="B1913" t="str">
        <f>VLOOKUP(A1913,SOURCE!B:S,15,0)</f>
        <v>ITM_ROUNDI2</v>
      </c>
      <c r="C1913">
        <f>IF(
ISNUMBER(INDEX(SOURCE!B:B,MATCH(A1913,SOURCE!B:B,0)+1)),
  VALUE(INDEX(SOURCE!B:B,MATCH(A1913,SOURCE!B:B,0)+1)),
  "")</f>
        <v>1870</v>
      </c>
      <c r="D1913" s="5" t="str">
        <f>IF(A1913&lt;&gt;INT(A1913),B1913,
IF(A1913&lt;0,VLOOKUP(A1913,lookups!A$1:B$25,2,0),
IF(ISNA(B1913),"",
IF(OR(ISBLANK(A1913),ISNA(B1913),B1913=0),
"",
"#define "&amp;
VLOOKUP(A1913,SOURCE!B:S,15,0)&amp;IF(lookups!$N$2-LEN(VLOOKUP(A1913,SOURCE!B:S,15,0))&gt;=0,REPT(" ",lookups!$N$2-LEN(VLOOKUP(A1913,SOURCE!B:S,15,0))),"")&amp;
TEXT(A1913,"???0")&amp;IF(VLOOKUP(A1913,SOURCE!B:S,16,0)="","","   "&amp;VLOOKUP(A1913,SOURCE!B:S,16,0)
))))
)</f>
        <v>#define ITM_ROUNDI2                 1869</v>
      </c>
    </row>
    <row r="1914" spans="1:4">
      <c r="A1914">
        <f t="shared" si="32"/>
        <v>1870</v>
      </c>
      <c r="B1914" t="str">
        <f>VLOOKUP(A1914,SOURCE!B:S,15,0)</f>
        <v>ITM_DMPMNU</v>
      </c>
      <c r="C1914">
        <f>IF(
ISNUMBER(INDEX(SOURCE!B:B,MATCH(A1914,SOURCE!B:B,0)+1)),
  VALUE(INDEX(SOURCE!B:B,MATCH(A1914,SOURCE!B:B,0)+1)),
  "")</f>
        <v>1871</v>
      </c>
      <c r="D1914" s="5" t="str">
        <f>IF(A1914&lt;&gt;INT(A1914),B1914,
IF(A1914&lt;0,VLOOKUP(A1914,lookups!A$1:B$25,2,0),
IF(ISNA(B1914),"",
IF(OR(ISBLANK(A1914),ISNA(B1914),B1914=0),
"",
"#define "&amp;
VLOOKUP(A1914,SOURCE!B:S,15,0)&amp;IF(lookups!$N$2-LEN(VLOOKUP(A1914,SOURCE!B:S,15,0))&gt;=0,REPT(" ",lookups!$N$2-LEN(VLOOKUP(A1914,SOURCE!B:S,15,0))),"")&amp;
TEXT(A1914,"???0")&amp;IF(VLOOKUP(A1914,SOURCE!B:S,16,0)="","","   "&amp;VLOOKUP(A1914,SOURCE!B:S,16,0)
))))
)</f>
        <v>#define ITM_DMPMNU                  1870</v>
      </c>
    </row>
    <row r="1915" spans="1:4">
      <c r="A1915">
        <f t="shared" si="32"/>
        <v>1871</v>
      </c>
      <c r="B1915" t="str">
        <f>VLOOKUP(A1915,SOURCE!B:S,15,0)</f>
        <v>ITM_RI</v>
      </c>
      <c r="C1915">
        <f>IF(
ISNUMBER(INDEX(SOURCE!B:B,MATCH(A1915,SOURCE!B:B,0)+1)),
  VALUE(INDEX(SOURCE!B:B,MATCH(A1915,SOURCE!B:B,0)+1)),
  "")</f>
        <v>1872</v>
      </c>
      <c r="D1915" s="5" t="str">
        <f>IF(A1915&lt;&gt;INT(A1915),B1915,
IF(A1915&lt;0,VLOOKUP(A1915,lookups!A$1:B$25,2,0),
IF(ISNA(B1915),"",
IF(OR(ISBLANK(A1915),ISNA(B1915),B1915=0),
"",
"#define "&amp;
VLOOKUP(A1915,SOURCE!B:S,15,0)&amp;IF(lookups!$N$2-LEN(VLOOKUP(A1915,SOURCE!B:S,15,0))&gt;=0,REPT(" ",lookups!$N$2-LEN(VLOOKUP(A1915,SOURCE!B:S,15,0))),"")&amp;
TEXT(A1915,"???0")&amp;IF(VLOOKUP(A1915,SOURCE!B:S,16,0)="","","   "&amp;VLOOKUP(A1915,SOURCE!B:S,16,0)
))))
)</f>
        <v>#define ITM_RI                      1871</v>
      </c>
    </row>
    <row r="1916" spans="1:4">
      <c r="A1916">
        <f t="shared" si="32"/>
        <v>1872</v>
      </c>
      <c r="B1916" t="str">
        <f>VLOOKUP(A1916,SOURCE!B:S,15,0)</f>
        <v>ITM_HASH_JM</v>
      </c>
      <c r="C1916">
        <f>IF(
ISNUMBER(INDEX(SOURCE!B:B,MATCH(A1916,SOURCE!B:B,0)+1)),
  VALUE(INDEX(SOURCE!B:B,MATCH(A1916,SOURCE!B:B,0)+1)),
  "")</f>
        <v>1873</v>
      </c>
      <c r="D1916" s="5" t="str">
        <f>IF(A1916&lt;&gt;INT(A1916),B1916,
IF(A1916&lt;0,VLOOKUP(A1916,lookups!A$1:B$25,2,0),
IF(ISNA(B1916),"",
IF(OR(ISBLANK(A1916),ISNA(B1916),B1916=0),
"",
"#define "&amp;
VLOOKUP(A1916,SOURCE!B:S,15,0)&amp;IF(lookups!$N$2-LEN(VLOOKUP(A1916,SOURCE!B:S,15,0))&gt;=0,REPT(" ",lookups!$N$2-LEN(VLOOKUP(A1916,SOURCE!B:S,15,0))),"")&amp;
TEXT(A1916,"???0")&amp;IF(VLOOKUP(A1916,SOURCE!B:S,16,0)="","","   "&amp;VLOOKUP(A1916,SOURCE!B:S,16,0)
))))
)</f>
        <v>#define ITM_HASH_JM                 1872</v>
      </c>
    </row>
    <row r="1917" spans="1:4">
      <c r="A1917">
        <f t="shared" si="32"/>
        <v>1873</v>
      </c>
      <c r="B1917" t="str">
        <f>VLOOKUP(A1917,SOURCE!B:S,15,0)</f>
        <v>ITM_DRG</v>
      </c>
      <c r="C1917">
        <f>IF(
ISNUMBER(INDEX(SOURCE!B:B,MATCH(A1917,SOURCE!B:B,0)+1)),
  VALUE(INDEX(SOURCE!B:B,MATCH(A1917,SOURCE!B:B,0)+1)),
  "")</f>
        <v>1874</v>
      </c>
      <c r="D1917" s="5" t="str">
        <f>IF(A1917&lt;&gt;INT(A1917),B1917,
IF(A1917&lt;0,VLOOKUP(A1917,lookups!A$1:B$25,2,0),
IF(ISNA(B1917),"",
IF(OR(ISBLANK(A1917),ISNA(B1917),B1917=0),
"",
"#define "&amp;
VLOOKUP(A1917,SOURCE!B:S,15,0)&amp;IF(lookups!$N$2-LEN(VLOOKUP(A1917,SOURCE!B:S,15,0))&gt;=0,REPT(" ",lookups!$N$2-LEN(VLOOKUP(A1917,SOURCE!B:S,15,0))),"")&amp;
TEXT(A1917,"???0")&amp;IF(VLOOKUP(A1917,SOURCE!B:S,16,0)="","","   "&amp;VLOOKUP(A1917,SOURCE!B:S,16,0)
))))
)</f>
        <v>#define ITM_DRG                     1873</v>
      </c>
    </row>
    <row r="1918" spans="1:4">
      <c r="A1918">
        <f t="shared" si="32"/>
        <v>1874</v>
      </c>
      <c r="B1918" t="str">
        <f>VLOOKUP(A1918,SOURCE!B:S,15,0)</f>
        <v>ITM_CLA</v>
      </c>
      <c r="C1918">
        <f>IF(
ISNUMBER(INDEX(SOURCE!B:B,MATCH(A1918,SOURCE!B:B,0)+1)),
  VALUE(INDEX(SOURCE!B:B,MATCH(A1918,SOURCE!B:B,0)+1)),
  "")</f>
        <v>1875</v>
      </c>
      <c r="D1918" s="5" t="str">
        <f>IF(A1918&lt;&gt;INT(A1918),B1918,
IF(A1918&lt;0,VLOOKUP(A1918,lookups!A$1:B$25,2,0),
IF(ISNA(B1918),"",
IF(OR(ISBLANK(A1918),ISNA(B1918),B1918=0),
"",
"#define "&amp;
VLOOKUP(A1918,SOURCE!B:S,15,0)&amp;IF(lookups!$N$2-LEN(VLOOKUP(A1918,SOURCE!B:S,15,0))&gt;=0,REPT(" ",lookups!$N$2-LEN(VLOOKUP(A1918,SOURCE!B:S,15,0))),"")&amp;
TEXT(A1918,"???0")&amp;IF(VLOOKUP(A1918,SOURCE!B:S,16,0)="","","   "&amp;VLOOKUP(A1918,SOURCE!B:S,16,0)
))))
)</f>
        <v>#define ITM_CLA                     1874</v>
      </c>
    </row>
    <row r="1919" spans="1:4">
      <c r="A1919">
        <f t="shared" si="32"/>
        <v>1875</v>
      </c>
      <c r="B1919" t="str">
        <f>VLOOKUP(A1919,SOURCE!B:S,15,0)</f>
        <v>ITM_CLN</v>
      </c>
      <c r="C1919">
        <f>IF(
ISNUMBER(INDEX(SOURCE!B:B,MATCH(A1919,SOURCE!B:B,0)+1)),
  VALUE(INDEX(SOURCE!B:B,MATCH(A1919,SOURCE!B:B,0)+1)),
  "")</f>
        <v>1876</v>
      </c>
      <c r="D1919" s="5" t="str">
        <f>IF(A1919&lt;&gt;INT(A1919),B1919,
IF(A1919&lt;0,VLOOKUP(A1919,lookups!A$1:B$25,2,0),
IF(ISNA(B1919),"",
IF(OR(ISBLANK(A1919),ISNA(B1919),B1919=0),
"",
"#define "&amp;
VLOOKUP(A1919,SOURCE!B:S,15,0)&amp;IF(lookups!$N$2-LEN(VLOOKUP(A1919,SOURCE!B:S,15,0))&gt;=0,REPT(" ",lookups!$N$2-LEN(VLOOKUP(A1919,SOURCE!B:S,15,0))),"")&amp;
TEXT(A1919,"???0")&amp;IF(VLOOKUP(A1919,SOURCE!B:S,16,0)="","","   "&amp;VLOOKUP(A1919,SOURCE!B:S,16,0)
))))
)</f>
        <v>#define ITM_CLN                     1875</v>
      </c>
    </row>
    <row r="1920" spans="1:4">
      <c r="A1920">
        <f t="shared" si="32"/>
        <v>1876</v>
      </c>
      <c r="B1920" t="str">
        <f>VLOOKUP(A1920,SOURCE!B:S,15,0)</f>
        <v>ITM_DENANY</v>
      </c>
      <c r="C1920">
        <f>IF(
ISNUMBER(INDEX(SOURCE!B:B,MATCH(A1920,SOURCE!B:B,0)+1)),
  VALUE(INDEX(SOURCE!B:B,MATCH(A1920,SOURCE!B:B,0)+1)),
  "")</f>
        <v>1877</v>
      </c>
      <c r="D1920" s="5" t="str">
        <f>IF(A1920&lt;&gt;INT(A1920),B1920,
IF(A1920&lt;0,VLOOKUP(A1920,lookups!A$1:B$25,2,0),
IF(ISNA(B1920),"",
IF(OR(ISBLANK(A1920),ISNA(B1920),B1920=0),
"",
"#define "&amp;
VLOOKUP(A1920,SOURCE!B:S,15,0)&amp;IF(lookups!$N$2-LEN(VLOOKUP(A1920,SOURCE!B:S,15,0))&gt;=0,REPT(" ",lookups!$N$2-LEN(VLOOKUP(A1920,SOURCE!B:S,15,0))),"")&amp;
TEXT(A1920,"???0")&amp;IF(VLOOKUP(A1920,SOURCE!B:S,16,0)="","","   "&amp;VLOOKUP(A1920,SOURCE!B:S,16,0)
))))
)</f>
        <v>#define ITM_DENANY                  1876</v>
      </c>
    </row>
    <row r="1921" spans="1:4">
      <c r="A1921">
        <f t="shared" si="32"/>
        <v>1877</v>
      </c>
      <c r="B1921" t="str">
        <f>VLOOKUP(A1921,SOURCE!B:S,15,0)</f>
        <v>ITM_DENFIX</v>
      </c>
      <c r="C1921">
        <f>IF(
ISNUMBER(INDEX(SOURCE!B:B,MATCH(A1921,SOURCE!B:B,0)+1)),
  VALUE(INDEX(SOURCE!B:B,MATCH(A1921,SOURCE!B:B,0)+1)),
  "")</f>
        <v>1878</v>
      </c>
      <c r="D1921" s="5" t="str">
        <f>IF(A1921&lt;&gt;INT(A1921),B1921,
IF(A1921&lt;0,VLOOKUP(A1921,lookups!A$1:B$25,2,0),
IF(ISNA(B1921),"",
IF(OR(ISBLANK(A1921),ISNA(B1921),B1921=0),
"",
"#define "&amp;
VLOOKUP(A1921,SOURCE!B:S,15,0)&amp;IF(lookups!$N$2-LEN(VLOOKUP(A1921,SOURCE!B:S,15,0))&gt;=0,REPT(" ",lookups!$N$2-LEN(VLOOKUP(A1921,SOURCE!B:S,15,0))),"")&amp;
TEXT(A1921,"???0")&amp;IF(VLOOKUP(A1921,SOURCE!B:S,16,0)="","","   "&amp;VLOOKUP(A1921,SOURCE!B:S,16,0)
))))
)</f>
        <v>#define ITM_DENFIX                  1877</v>
      </c>
    </row>
    <row r="1922" spans="1:4">
      <c r="A1922">
        <f t="shared" si="32"/>
        <v>1878</v>
      </c>
      <c r="B1922" t="str">
        <f>VLOOKUP(A1922,SOURCE!B:S,15,0)</f>
        <v>CHR_caseUP</v>
      </c>
      <c r="C1922">
        <f>IF(
ISNUMBER(INDEX(SOURCE!B:B,MATCH(A1922,SOURCE!B:B,0)+1)),
  VALUE(INDEX(SOURCE!B:B,MATCH(A1922,SOURCE!B:B,0)+1)),
  "")</f>
        <v>1879</v>
      </c>
      <c r="D1922" s="5" t="str">
        <f>IF(A1922&lt;&gt;INT(A1922),B1922,
IF(A1922&lt;0,VLOOKUP(A1922,lookups!A$1:B$25,2,0),
IF(ISNA(B1922),"",
IF(OR(ISBLANK(A1922),ISNA(B1922),B1922=0),
"",
"#define "&amp;
VLOOKUP(A1922,SOURCE!B:S,15,0)&amp;IF(lookups!$N$2-LEN(VLOOKUP(A1922,SOURCE!B:S,15,0))&gt;=0,REPT(" ",lookups!$N$2-LEN(VLOOKUP(A1922,SOURCE!B:S,15,0))),"")&amp;
TEXT(A1922,"???0")&amp;IF(VLOOKUP(A1922,SOURCE!B:S,16,0)="","","   "&amp;VLOOKUP(A1922,SOURCE!B:S,16,0)
))))
)</f>
        <v>#define CHR_caseUP                  1878</v>
      </c>
    </row>
    <row r="1923" spans="1:4">
      <c r="A1923">
        <f t="shared" si="32"/>
        <v>1879</v>
      </c>
      <c r="B1923" t="str">
        <f>VLOOKUP(A1923,SOURCE!B:S,15,0)</f>
        <v>CHR_caseDN</v>
      </c>
      <c r="C1923">
        <f>IF(
ISNUMBER(INDEX(SOURCE!B:B,MATCH(A1923,SOURCE!B:B,0)+1)),
  VALUE(INDEX(SOURCE!B:B,MATCH(A1923,SOURCE!B:B,0)+1)),
  "")</f>
        <v>1880</v>
      </c>
      <c r="D1923" s="5" t="str">
        <f>IF(A1923&lt;&gt;INT(A1923),B1923,
IF(A1923&lt;0,VLOOKUP(A1923,lookups!A$1:B$25,2,0),
IF(ISNA(B1923),"",
IF(OR(ISBLANK(A1923),ISNA(B1923),B1923=0),
"",
"#define "&amp;
VLOOKUP(A1923,SOURCE!B:S,15,0)&amp;IF(lookups!$N$2-LEN(VLOOKUP(A1923,SOURCE!B:S,15,0))&gt;=0,REPT(" ",lookups!$N$2-LEN(VLOOKUP(A1923,SOURCE!B:S,15,0))),"")&amp;
TEXT(A1923,"???0")&amp;IF(VLOOKUP(A1923,SOURCE!B:S,16,0)="","","   "&amp;VLOOKUP(A1923,SOURCE!B:S,16,0)
))))
)</f>
        <v>#define CHR_caseDN                  1879</v>
      </c>
    </row>
    <row r="1924" spans="1:4">
      <c r="A1924">
        <f t="shared" si="32"/>
        <v>1880</v>
      </c>
      <c r="B1924" t="str">
        <f>VLOOKUP(A1924,SOURCE!B:S,15,0)</f>
        <v>ITM_LISTXY</v>
      </c>
      <c r="C1924">
        <f>IF(
ISNUMBER(INDEX(SOURCE!B:B,MATCH(A1924,SOURCE!B:B,0)+1)),
  VALUE(INDEX(SOURCE!B:B,MATCH(A1924,SOURCE!B:B,0)+1)),
  "")</f>
        <v>1881</v>
      </c>
      <c r="D1924" s="5" t="str">
        <f>IF(A1924&lt;&gt;INT(A1924),B1924,
IF(A1924&lt;0,VLOOKUP(A1924,lookups!A$1:B$25,2,0),
IF(ISNA(B1924),"",
IF(OR(ISBLANK(A1924),ISNA(B1924),B1924=0),
"",
"#define "&amp;
VLOOKUP(A1924,SOURCE!B:S,15,0)&amp;IF(lookups!$N$2-LEN(VLOOKUP(A1924,SOURCE!B:S,15,0))&gt;=0,REPT(" ",lookups!$N$2-LEN(VLOOKUP(A1924,SOURCE!B:S,15,0))),"")&amp;
TEXT(A1924,"???0")&amp;IF(VLOOKUP(A1924,SOURCE!B:S,16,0)="","","   "&amp;VLOOKUP(A1924,SOURCE!B:S,16,0)
))))
)</f>
        <v>#define ITM_LISTXY                  1880</v>
      </c>
    </row>
    <row r="1925" spans="1:4">
      <c r="A1925">
        <f t="shared" si="32"/>
        <v>1881</v>
      </c>
      <c r="B1925" t="str">
        <f>VLOOKUP(A1925,SOURCE!B:S,15,0)</f>
        <v>ITM_SH_ERPN</v>
      </c>
      <c r="C1925">
        <f>IF(
ISNUMBER(INDEX(SOURCE!B:B,MATCH(A1925,SOURCE!B:B,0)+1)),
  VALUE(INDEX(SOURCE!B:B,MATCH(A1925,SOURCE!B:B,0)+1)),
  "")</f>
        <v>1882</v>
      </c>
      <c r="D1925" s="5" t="str">
        <f>IF(A1925&lt;&gt;INT(A1925),B1925,
IF(A1925&lt;0,VLOOKUP(A1925,lookups!A$1:B$25,2,0),
IF(ISNA(B1925),"",
IF(OR(ISBLANK(A1925),ISNA(B1925),B1925=0),
"",
"#define "&amp;
VLOOKUP(A1925,SOURCE!B:S,15,0)&amp;IF(lookups!$N$2-LEN(VLOOKUP(A1925,SOURCE!B:S,15,0))&gt;=0,REPT(" ",lookups!$N$2-LEN(VLOOKUP(A1925,SOURCE!B:S,15,0))),"")&amp;
TEXT(A1925,"???0")&amp;IF(VLOOKUP(A1925,SOURCE!B:S,16,0)="","","   "&amp;VLOOKUP(A1925,SOURCE!B:S,16,0)
))))
)</f>
        <v>#define ITM_SH_ERPN                 1881</v>
      </c>
    </row>
    <row r="1926" spans="1:4">
      <c r="A1926">
        <f t="shared" si="32"/>
        <v>1882</v>
      </c>
      <c r="B1926" t="str">
        <f>VLOOKUP(A1926,SOURCE!B:S,15,0)</f>
        <v>ITM_SYS_FREE_RAM</v>
      </c>
      <c r="C1926">
        <f>IF(
ISNUMBER(INDEX(SOURCE!B:B,MATCH(A1926,SOURCE!B:B,0)+1)),
  VALUE(INDEX(SOURCE!B:B,MATCH(A1926,SOURCE!B:B,0)+1)),
  "")</f>
        <v>1883</v>
      </c>
      <c r="D1926" s="5" t="str">
        <f>IF(A1926&lt;&gt;INT(A1926),B1926,
IF(A1926&lt;0,VLOOKUP(A1926,lookups!A$1:B$25,2,0),
IF(ISNA(B1926),"",
IF(OR(ISBLANK(A1926),ISNA(B1926),B1926=0),
"",
"#define "&amp;
VLOOKUP(A1926,SOURCE!B:S,15,0)&amp;IF(lookups!$N$2-LEN(VLOOKUP(A1926,SOURCE!B:S,15,0))&gt;=0,REPT(" ",lookups!$N$2-LEN(VLOOKUP(A1926,SOURCE!B:S,15,0))),"")&amp;
TEXT(A1926,"???0")&amp;IF(VLOOKUP(A1926,SOURCE!B:S,16,0)="","","   "&amp;VLOOKUP(A1926,SOURCE!B:S,16,0)
))))
)</f>
        <v>#define ITM_SYS_FREE_RAM            1882</v>
      </c>
    </row>
    <row r="1927" spans="1:4">
      <c r="A1927">
        <f t="shared" si="32"/>
        <v>1883</v>
      </c>
      <c r="B1927" t="str">
        <f>VLOOKUP(A1927,SOURCE!B:S,15,0)</f>
        <v>MNU_INL_TST</v>
      </c>
      <c r="C1927">
        <f>IF(
ISNUMBER(INDEX(SOURCE!B:B,MATCH(A1927,SOURCE!B:B,0)+1)),
  VALUE(INDEX(SOURCE!B:B,MATCH(A1927,SOURCE!B:B,0)+1)),
  "")</f>
        <v>1884</v>
      </c>
      <c r="D1927" s="5" t="str">
        <f>IF(A1927&lt;&gt;INT(A1927),B1927,
IF(A1927&lt;0,VLOOKUP(A1927,lookups!A$1:B$25,2,0),
IF(ISNA(B1927),"",
IF(OR(ISBLANK(A1927),ISNA(B1927),B1927=0),
"",
"#define "&amp;
VLOOKUP(A1927,SOURCE!B:S,15,0)&amp;IF(lookups!$N$2-LEN(VLOOKUP(A1927,SOURCE!B:S,15,0))&gt;=0,REPT(" ",lookups!$N$2-LEN(VLOOKUP(A1927,SOURCE!B:S,15,0))),"")&amp;
TEXT(A1927,"???0")&amp;IF(VLOOKUP(A1927,SOURCE!B:S,16,0)="","","   "&amp;VLOOKUP(A1927,SOURCE!B:S,16,0)
))))
)</f>
        <v>#define MNU_INL_TST                 1883</v>
      </c>
    </row>
    <row r="1928" spans="1:4">
      <c r="A1928">
        <f t="shared" si="32"/>
        <v>1884</v>
      </c>
      <c r="B1928" t="str">
        <f>VLOOKUP(A1928,SOURCE!B:S,15,0)</f>
        <v>ITM_TEST</v>
      </c>
      <c r="C1928">
        <f>IF(
ISNUMBER(INDEX(SOURCE!B:B,MATCH(A1928,SOURCE!B:B,0)+1)),
  VALUE(INDEX(SOURCE!B:B,MATCH(A1928,SOURCE!B:B,0)+1)),
  "")</f>
        <v>1885</v>
      </c>
      <c r="D1928" s="5" t="str">
        <f>IF(A1928&lt;&gt;INT(A1928),B1928,
IF(A1928&lt;0,VLOOKUP(A1928,lookups!A$1:B$25,2,0),
IF(ISNA(B1928),"",
IF(OR(ISBLANK(A1928),ISNA(B1928),B1928=0),
"",
"#define "&amp;
VLOOKUP(A1928,SOURCE!B:S,15,0)&amp;IF(lookups!$N$2-LEN(VLOOKUP(A1928,SOURCE!B:S,15,0))&gt;=0,REPT(" ",lookups!$N$2-LEN(VLOOKUP(A1928,SOURCE!B:S,15,0))),"")&amp;
TEXT(A1928,"???0")&amp;IF(VLOOKUP(A1928,SOURCE!B:S,16,0)="","","   "&amp;VLOOKUP(A1928,SOURCE!B:S,16,0)
))))
)</f>
        <v>#define ITM_TEST                    1884</v>
      </c>
    </row>
    <row r="1929" spans="1:4">
      <c r="A1929">
        <f t="shared" ref="A1929:A1992" si="33">C1928</f>
        <v>1885</v>
      </c>
      <c r="B1929" t="str">
        <f>VLOOKUP(A1929,SOURCE!B:S,15,0)</f>
        <v>ITM_GET_TEST_BS</v>
      </c>
      <c r="C1929">
        <f>IF(
ISNUMBER(INDEX(SOURCE!B:B,MATCH(A1929,SOURCE!B:B,0)+1)),
  VALUE(INDEX(SOURCE!B:B,MATCH(A1929,SOURCE!B:B,0)+1)),
  "")</f>
        <v>1886</v>
      </c>
      <c r="D1929" s="5" t="str">
        <f>IF(A1929&lt;&gt;INT(A1929),B1929,
IF(A1929&lt;0,VLOOKUP(A1929,lookups!A$1:B$25,2,0),
IF(ISNA(B1929),"",
IF(OR(ISBLANK(A1929),ISNA(B1929),B1929=0),
"",
"#define "&amp;
VLOOKUP(A1929,SOURCE!B:S,15,0)&amp;IF(lookups!$N$2-LEN(VLOOKUP(A1929,SOURCE!B:S,15,0))&gt;=0,REPT(" ",lookups!$N$2-LEN(VLOOKUP(A1929,SOURCE!B:S,15,0))),"")&amp;
TEXT(A1929,"???0")&amp;IF(VLOOKUP(A1929,SOURCE!B:S,16,0)="","","   "&amp;VLOOKUP(A1929,SOURCE!B:S,16,0)
))))
)</f>
        <v>#define ITM_GET_TEST_BS             1885</v>
      </c>
    </row>
    <row r="1930" spans="1:4">
      <c r="A1930">
        <f t="shared" si="33"/>
        <v>1886</v>
      </c>
      <c r="B1930" t="str">
        <f>VLOOKUP(A1930,SOURCE!B:S,15,0)</f>
        <v>ITM_SET_TEST_BS</v>
      </c>
      <c r="C1930">
        <f>IF(
ISNUMBER(INDEX(SOURCE!B:B,MATCH(A1930,SOURCE!B:B,0)+1)),
  VALUE(INDEX(SOURCE!B:B,MATCH(A1930,SOURCE!B:B,0)+1)),
  "")</f>
        <v>1887</v>
      </c>
      <c r="D1930" s="5" t="str">
        <f>IF(A1930&lt;&gt;INT(A1930),B1930,
IF(A1930&lt;0,VLOOKUP(A1930,lookups!A$1:B$25,2,0),
IF(ISNA(B1930),"",
IF(OR(ISBLANK(A1930),ISNA(B1930),B1930=0),
"",
"#define "&amp;
VLOOKUP(A1930,SOURCE!B:S,15,0)&amp;IF(lookups!$N$2-LEN(VLOOKUP(A1930,SOURCE!B:S,15,0))&gt;=0,REPT(" ",lookups!$N$2-LEN(VLOOKUP(A1930,SOURCE!B:S,15,0))),"")&amp;
TEXT(A1930,"???0")&amp;IF(VLOOKUP(A1930,SOURCE!B:S,16,0)="","","   "&amp;VLOOKUP(A1930,SOURCE!B:S,16,0)
))))
)</f>
        <v>#define ITM_SET_TEST_BS             1886</v>
      </c>
    </row>
    <row r="1931" spans="1:4">
      <c r="A1931">
        <f t="shared" si="33"/>
        <v>1887</v>
      </c>
      <c r="B1931" t="str">
        <f>VLOOKUP(A1931,SOURCE!B:S,15,0)</f>
        <v>ITM_INP_DEF_DP</v>
      </c>
      <c r="C1931">
        <f>IF(
ISNUMBER(INDEX(SOURCE!B:B,MATCH(A1931,SOURCE!B:B,0)+1)),
  VALUE(INDEX(SOURCE!B:B,MATCH(A1931,SOURCE!B:B,0)+1)),
  "")</f>
        <v>1888</v>
      </c>
      <c r="D1931" s="5" t="str">
        <f>IF(A1931&lt;&gt;INT(A1931),B1931,
IF(A1931&lt;0,VLOOKUP(A1931,lookups!A$1:B$25,2,0),
IF(ISNA(B1931),"",
IF(OR(ISBLANK(A1931),ISNA(B1931),B1931=0),
"",
"#define "&amp;
VLOOKUP(A1931,SOURCE!B:S,15,0)&amp;IF(lookups!$N$2-LEN(VLOOKUP(A1931,SOURCE!B:S,15,0))&gt;=0,REPT(" ",lookups!$N$2-LEN(VLOOKUP(A1931,SOURCE!B:S,15,0))),"")&amp;
TEXT(A1931,"???0")&amp;IF(VLOOKUP(A1931,SOURCE!B:S,16,0)="","","   "&amp;VLOOKUP(A1931,SOURCE!B:S,16,0)
))))
)</f>
        <v>#define ITM_INP_DEF_DP              1887</v>
      </c>
    </row>
    <row r="1932" spans="1:4">
      <c r="A1932">
        <f t="shared" si="33"/>
        <v>1888</v>
      </c>
      <c r="B1932" t="str">
        <f>VLOOKUP(A1932,SOURCE!B:S,15,0)</f>
        <v>ITM_PROPFR</v>
      </c>
      <c r="C1932">
        <f>IF(
ISNUMBER(INDEX(SOURCE!B:B,MATCH(A1932,SOURCE!B:B,0)+1)),
  VALUE(INDEX(SOURCE!B:B,MATCH(A1932,SOURCE!B:B,0)+1)),
  "")</f>
        <v>1889</v>
      </c>
      <c r="D1932" s="5" t="str">
        <f>IF(A1932&lt;&gt;INT(A1932),B1932,
IF(A1932&lt;0,VLOOKUP(A1932,lookups!A$1:B$25,2,0),
IF(ISNA(B1932),"",
IF(OR(ISBLANK(A1932),ISNA(B1932),B1932=0),
"",
"#define "&amp;
VLOOKUP(A1932,SOURCE!B:S,15,0)&amp;IF(lookups!$N$2-LEN(VLOOKUP(A1932,SOURCE!B:S,15,0))&gt;=0,REPT(" ",lookups!$N$2-LEN(VLOOKUP(A1932,SOURCE!B:S,15,0))),"")&amp;
TEXT(A1932,"???0")&amp;IF(VLOOKUP(A1932,SOURCE!B:S,16,0)="","","   "&amp;VLOOKUP(A1932,SOURCE!B:S,16,0)
))))
)</f>
        <v>#define ITM_PROPFR                  1888</v>
      </c>
    </row>
    <row r="1933" spans="1:4">
      <c r="A1933">
        <f t="shared" si="33"/>
        <v>1889</v>
      </c>
      <c r="B1933" t="str">
        <f>VLOOKUP(A1933,SOURCE!B:S,15,0)</f>
        <v>ITM_INP_DEF_CPXDP</v>
      </c>
      <c r="C1933">
        <f>IF(
ISNUMBER(INDEX(SOURCE!B:B,MATCH(A1933,SOURCE!B:B,0)+1)),
  VALUE(INDEX(SOURCE!B:B,MATCH(A1933,SOURCE!B:B,0)+1)),
  "")</f>
        <v>1890</v>
      </c>
      <c r="D1933" s="5" t="str">
        <f>IF(A1933&lt;&gt;INT(A1933),B1933,
IF(A1933&lt;0,VLOOKUP(A1933,lookups!A$1:B$25,2,0),
IF(ISNA(B1933),"",
IF(OR(ISBLANK(A1933),ISNA(B1933),B1933=0),
"",
"#define "&amp;
VLOOKUP(A1933,SOURCE!B:S,15,0)&amp;IF(lookups!$N$2-LEN(VLOOKUP(A1933,SOURCE!B:S,15,0))&gt;=0,REPT(" ",lookups!$N$2-LEN(VLOOKUP(A1933,SOURCE!B:S,15,0))),"")&amp;
TEXT(A1933,"???0")&amp;IF(VLOOKUP(A1933,SOURCE!B:S,16,0)="","","   "&amp;VLOOKUP(A1933,SOURCE!B:S,16,0)
))))
)</f>
        <v>#define ITM_INP_DEF_CPXDP           1889</v>
      </c>
    </row>
    <row r="1934" spans="1:4">
      <c r="A1934">
        <f t="shared" si="33"/>
        <v>1890</v>
      </c>
      <c r="B1934" t="str">
        <f>VLOOKUP(A1934,SOURCE!B:S,15,0)</f>
        <v>ITM_INP_DEF_SI</v>
      </c>
      <c r="C1934">
        <f>IF(
ISNUMBER(INDEX(SOURCE!B:B,MATCH(A1934,SOURCE!B:B,0)+1)),
  VALUE(INDEX(SOURCE!B:B,MATCH(A1934,SOURCE!B:B,0)+1)),
  "")</f>
        <v>1891</v>
      </c>
      <c r="D1934" s="5" t="str">
        <f>IF(A1934&lt;&gt;INT(A1934),B1934,
IF(A1934&lt;0,VLOOKUP(A1934,lookups!A$1:B$25,2,0),
IF(ISNA(B1934),"",
IF(OR(ISBLANK(A1934),ISNA(B1934),B1934=0),
"",
"#define "&amp;
VLOOKUP(A1934,SOURCE!B:S,15,0)&amp;IF(lookups!$N$2-LEN(VLOOKUP(A1934,SOURCE!B:S,15,0))&gt;=0,REPT(" ",lookups!$N$2-LEN(VLOOKUP(A1934,SOURCE!B:S,15,0))),"")&amp;
TEXT(A1934,"???0")&amp;IF(VLOOKUP(A1934,SOURCE!B:S,16,0)="","","   "&amp;VLOOKUP(A1934,SOURCE!B:S,16,0)
))))
)</f>
        <v>#define ITM_INP_DEF_SI              1890</v>
      </c>
    </row>
    <row r="1935" spans="1:4">
      <c r="A1935">
        <f t="shared" si="33"/>
        <v>1891</v>
      </c>
      <c r="B1935" t="str">
        <f>VLOOKUP(A1935,SOURCE!B:S,15,0)</f>
        <v>ITM_INP_DEF_LI</v>
      </c>
      <c r="C1935">
        <f>IF(
ISNUMBER(INDEX(SOURCE!B:B,MATCH(A1935,SOURCE!B:B,0)+1)),
  VALUE(INDEX(SOURCE!B:B,MATCH(A1935,SOURCE!B:B,0)+1)),
  "")</f>
        <v>1892</v>
      </c>
      <c r="D1935" s="5" t="str">
        <f>IF(A1935&lt;&gt;INT(A1935),B1935,
IF(A1935&lt;0,VLOOKUP(A1935,lookups!A$1:B$25,2,0),
IF(ISNA(B1935),"",
IF(OR(ISBLANK(A1935),ISNA(B1935),B1935=0),
"",
"#define "&amp;
VLOOKUP(A1935,SOURCE!B:S,15,0)&amp;IF(lookups!$N$2-LEN(VLOOKUP(A1935,SOURCE!B:S,15,0))&gt;=0,REPT(" ",lookups!$N$2-LEN(VLOOKUP(A1935,SOURCE!B:S,15,0))),"")&amp;
TEXT(A1935,"???0")&amp;IF(VLOOKUP(A1935,SOURCE!B:S,16,0)="","","   "&amp;VLOOKUP(A1935,SOURCE!B:S,16,0)
))))
)</f>
        <v>#define ITM_INP_DEF_LI              1891</v>
      </c>
    </row>
    <row r="1936" spans="1:4">
      <c r="A1936">
        <f t="shared" si="33"/>
        <v>1892</v>
      </c>
      <c r="B1936" t="str">
        <f>VLOOKUP(A1936,SOURCE!B:S,15,0)</f>
        <v>ITM_SI_P</v>
      </c>
      <c r="C1936">
        <f>IF(
ISNUMBER(INDEX(SOURCE!B:B,MATCH(A1936,SOURCE!B:B,0)+1)),
  VALUE(INDEX(SOURCE!B:B,MATCH(A1936,SOURCE!B:B,0)+1)),
  "")</f>
        <v>1893</v>
      </c>
      <c r="D1936" s="5" t="str">
        <f>IF(A1936&lt;&gt;INT(A1936),B1936,
IF(A1936&lt;0,VLOOKUP(A1936,lookups!A$1:B$25,2,0),
IF(ISNA(B1936),"",
IF(OR(ISBLANK(A1936),ISNA(B1936),B1936=0),
"",
"#define "&amp;
VLOOKUP(A1936,SOURCE!B:S,15,0)&amp;IF(lookups!$N$2-LEN(VLOOKUP(A1936,SOURCE!B:S,15,0))&gt;=0,REPT(" ",lookups!$N$2-LEN(VLOOKUP(A1936,SOURCE!B:S,15,0))),"")&amp;
TEXT(A1936,"???0")&amp;IF(VLOOKUP(A1936,SOURCE!B:S,16,0)="","","   "&amp;VLOOKUP(A1936,SOURCE!B:S,16,0)
))))
)</f>
        <v>#define ITM_SI_P                    1892</v>
      </c>
    </row>
    <row r="1937" spans="1:4">
      <c r="A1937">
        <f t="shared" si="33"/>
        <v>1893</v>
      </c>
      <c r="B1937" t="str">
        <f>VLOOKUP(A1937,SOURCE!B:S,15,0)</f>
        <v>KEY_fg</v>
      </c>
      <c r="C1937">
        <f>IF(
ISNUMBER(INDEX(SOURCE!B:B,MATCH(A1937,SOURCE!B:B,0)+1)),
  VALUE(INDEX(SOURCE!B:B,MATCH(A1937,SOURCE!B:B,0)+1)),
  "")</f>
        <v>1894</v>
      </c>
      <c r="D1937" s="5" t="str">
        <f>IF(A1937&lt;&gt;INT(A1937),B1937,
IF(A1937&lt;0,VLOOKUP(A1937,lookups!A$1:B$25,2,0),
IF(ISNA(B1937),"",
IF(OR(ISBLANK(A1937),ISNA(B1937),B1937=0),
"",
"#define "&amp;
VLOOKUP(A1937,SOURCE!B:S,15,0)&amp;IF(lookups!$N$2-LEN(VLOOKUP(A1937,SOURCE!B:S,15,0))&gt;=0,REPT(" ",lookups!$N$2-LEN(VLOOKUP(A1937,SOURCE!B:S,15,0))),"")&amp;
TEXT(A1937,"???0")&amp;IF(VLOOKUP(A1937,SOURCE!B:S,16,0)="","","   "&amp;VLOOKUP(A1937,SOURCE!B:S,16,0)
))))
)</f>
        <v>#define KEY_fg                      1893</v>
      </c>
    </row>
    <row r="1938" spans="1:4">
      <c r="A1938">
        <f t="shared" si="33"/>
        <v>1894</v>
      </c>
      <c r="B1938" t="str">
        <f>VLOOKUP(A1938,SOURCE!B:S,15,0)</f>
        <v>MNU_TAMCMPALPHA</v>
      </c>
      <c r="C1938">
        <f>IF(
ISNUMBER(INDEX(SOURCE!B:B,MATCH(A1938,SOURCE!B:B,0)+1)),
  VALUE(INDEX(SOURCE!B:B,MATCH(A1938,SOURCE!B:B,0)+1)),
  "")</f>
        <v>1895</v>
      </c>
      <c r="D1938" s="5" t="str">
        <f>IF(A1938&lt;&gt;INT(A1938),B1938,
IF(A1938&lt;0,VLOOKUP(A1938,lookups!A$1:B$25,2,0),
IF(ISNA(B1938),"",
IF(OR(ISBLANK(A1938),ISNA(B1938),B1938=0),
"",
"#define "&amp;
VLOOKUP(A1938,SOURCE!B:S,15,0)&amp;IF(lookups!$N$2-LEN(VLOOKUP(A1938,SOURCE!B:S,15,0))&gt;=0,REPT(" ",lookups!$N$2-LEN(VLOOKUP(A1938,SOURCE!B:S,15,0))),"")&amp;
TEXT(A1938,"???0")&amp;IF(VLOOKUP(A1938,SOURCE!B:S,16,0)="","","   "&amp;VLOOKUP(A1938,SOURCE!B:S,16,0)
))))
)</f>
        <v>#define MNU_TAMCMPALPHA             1894</v>
      </c>
    </row>
    <row r="1939" spans="1:4">
      <c r="A1939">
        <f t="shared" si="33"/>
        <v>1895</v>
      </c>
      <c r="B1939" t="str">
        <f>VLOOKUP(A1939,SOURCE!B:S,15,0)</f>
        <v>ITM_HPBASE</v>
      </c>
      <c r="C1939">
        <f>IF(
ISNUMBER(INDEX(SOURCE!B:B,MATCH(A1939,SOURCE!B:B,0)+1)),
  VALUE(INDEX(SOURCE!B:B,MATCH(A1939,SOURCE!B:B,0)+1)),
  "")</f>
        <v>1896</v>
      </c>
      <c r="D1939" s="5" t="str">
        <f>IF(A1939&lt;&gt;INT(A1939),B1939,
IF(A1939&lt;0,VLOOKUP(A1939,lookups!A$1:B$25,2,0),
IF(ISNA(B1939),"",
IF(OR(ISBLANK(A1939),ISNA(B1939),B1939=0),
"",
"#define "&amp;
VLOOKUP(A1939,SOURCE!B:S,15,0)&amp;IF(lookups!$N$2-LEN(VLOOKUP(A1939,SOURCE!B:S,15,0))&gt;=0,REPT(" ",lookups!$N$2-LEN(VLOOKUP(A1939,SOURCE!B:S,15,0))),"")&amp;
TEXT(A1939,"???0")&amp;IF(VLOOKUP(A1939,SOURCE!B:S,16,0)="","","   "&amp;VLOOKUP(A1939,SOURCE!B:S,16,0)
))))
)</f>
        <v>#define ITM_HPBASE                  1895</v>
      </c>
    </row>
    <row r="1940" spans="1:4">
      <c r="A1940">
        <f t="shared" si="33"/>
        <v>1896</v>
      </c>
      <c r="B1940" t="str">
        <f>VLOOKUP(A1940,SOURCE!B:S,15,0)</f>
        <v>ITM_ASNVIEWER</v>
      </c>
      <c r="C1940">
        <f>IF(
ISNUMBER(INDEX(SOURCE!B:B,MATCH(A1940,SOURCE!B:B,0)+1)),
  VALUE(INDEX(SOURCE!B:B,MATCH(A1940,SOURCE!B:B,0)+1)),
  "")</f>
        <v>1897</v>
      </c>
      <c r="D1940" s="5" t="str">
        <f>IF(A1940&lt;&gt;INT(A1940),B1940,
IF(A1940&lt;0,VLOOKUP(A1940,lookups!A$1:B$25,2,0),
IF(ISNA(B1940),"",
IF(OR(ISBLANK(A1940),ISNA(B1940),B1940=0),
"",
"#define "&amp;
VLOOKUP(A1940,SOURCE!B:S,15,0)&amp;IF(lookups!$N$2-LEN(VLOOKUP(A1940,SOURCE!B:S,15,0))&gt;=0,REPT(" ",lookups!$N$2-LEN(VLOOKUP(A1940,SOURCE!B:S,15,0))),"")&amp;
TEXT(A1940,"???0")&amp;IF(VLOOKUP(A1940,SOURCE!B:S,16,0)="","","   "&amp;VLOOKUP(A1940,SOURCE!B:S,16,0)
))))
)</f>
        <v>#define ITM_ASNVIEWER               1896</v>
      </c>
    </row>
    <row r="1941" spans="1:4">
      <c r="A1941">
        <f t="shared" si="33"/>
        <v>1897</v>
      </c>
      <c r="B1941" t="str">
        <f>VLOOKUP(A1941,SOURCE!B:S,15,0)</f>
        <v>ITM_N_KEY_TGLFRT</v>
      </c>
      <c r="C1941">
        <f>IF(
ISNUMBER(INDEX(SOURCE!B:B,MATCH(A1941,SOURCE!B:B,0)+1)),
  VALUE(INDEX(SOURCE!B:B,MATCH(A1941,SOURCE!B:B,0)+1)),
  "")</f>
        <v>1898</v>
      </c>
      <c r="D1941" s="5" t="str">
        <f>IF(A1941&lt;&gt;INT(A1941),B1941,
IF(A1941&lt;0,VLOOKUP(A1941,lookups!A$1:B$25,2,0),
IF(ISNA(B1941),"",
IF(OR(ISBLANK(A1941),ISNA(B1941),B1941=0),
"",
"#define "&amp;
VLOOKUP(A1941,SOURCE!B:S,15,0)&amp;IF(lookups!$N$2-LEN(VLOOKUP(A1941,SOURCE!B:S,15,0))&gt;=0,REPT(" ",lookups!$N$2-LEN(VLOOKUP(A1941,SOURCE!B:S,15,0))),"")&amp;
TEXT(A1941,"???0")&amp;IF(VLOOKUP(A1941,SOURCE!B:S,16,0)="","","   "&amp;VLOOKUP(A1941,SOURCE!B:S,16,0)
))))
)</f>
        <v>#define ITM_N_KEY_TGLFRT            1897</v>
      </c>
    </row>
    <row r="1942" spans="1:4">
      <c r="A1942">
        <f t="shared" si="33"/>
        <v>1898</v>
      </c>
      <c r="B1942" t="str">
        <f>VLOOKUP(A1942,SOURCE!B:S,15,0)</f>
        <v>ITM_N_KEY_ALPHA</v>
      </c>
      <c r="C1942">
        <f>IF(
ISNUMBER(INDEX(SOURCE!B:B,MATCH(A1942,SOURCE!B:B,0)+1)),
  VALUE(INDEX(SOURCE!B:B,MATCH(A1942,SOURCE!B:B,0)+1)),
  "")</f>
        <v>1899</v>
      </c>
      <c r="D1942" s="5" t="str">
        <f>IF(A1942&lt;&gt;INT(A1942),B1942,
IF(A1942&lt;0,VLOOKUP(A1942,lookups!A$1:B$25,2,0),
IF(ISNA(B1942),"",
IF(OR(ISBLANK(A1942),ISNA(B1942),B1942=0),
"",
"#define "&amp;
VLOOKUP(A1942,SOURCE!B:S,15,0)&amp;IF(lookups!$N$2-LEN(VLOOKUP(A1942,SOURCE!B:S,15,0))&gt;=0,REPT(" ",lookups!$N$2-LEN(VLOOKUP(A1942,SOURCE!B:S,15,0))),"")&amp;
TEXT(A1942,"???0")&amp;IF(VLOOKUP(A1942,SOURCE!B:S,16,0)="","","   "&amp;VLOOKUP(A1942,SOURCE!B:S,16,0)
))))
)</f>
        <v>#define ITM_N_KEY_ALPHA             1898</v>
      </c>
    </row>
    <row r="1943" spans="1:4">
      <c r="A1943">
        <f t="shared" si="33"/>
        <v>1899</v>
      </c>
      <c r="B1943" t="str">
        <f>VLOOKUP(A1943,SOURCE!B:S,15,0)</f>
        <v>ITM_N_KEY_CC</v>
      </c>
      <c r="C1943">
        <f>IF(
ISNUMBER(INDEX(SOURCE!B:B,MATCH(A1943,SOURCE!B:B,0)+1)),
  VALUE(INDEX(SOURCE!B:B,MATCH(A1943,SOURCE!B:B,0)+1)),
  "")</f>
        <v>1900</v>
      </c>
      <c r="D1943" s="5" t="str">
        <f>IF(A1943&lt;&gt;INT(A1943),B1943,
IF(A1943&lt;0,VLOOKUP(A1943,lookups!A$1:B$25,2,0),
IF(ISNA(B1943),"",
IF(OR(ISBLANK(A1943),ISNA(B1943),B1943=0),
"",
"#define "&amp;
VLOOKUP(A1943,SOURCE!B:S,15,0)&amp;IF(lookups!$N$2-LEN(VLOOKUP(A1943,SOURCE!B:S,15,0))&gt;=0,REPT(" ",lookups!$N$2-LEN(VLOOKUP(A1943,SOURCE!B:S,15,0))),"")&amp;
TEXT(A1943,"???0")&amp;IF(VLOOKUP(A1943,SOURCE!B:S,16,0)="","","   "&amp;VLOOKUP(A1943,SOURCE!B:S,16,0)
))))
)</f>
        <v>#define ITM_N_KEY_CC                1899</v>
      </c>
    </row>
    <row r="1944" spans="1:4">
      <c r="A1944">
        <f t="shared" si="33"/>
        <v>1900</v>
      </c>
      <c r="B1944" t="str">
        <f>VLOOKUP(A1944,SOURCE!B:S,15,0)</f>
        <v>ITM_N_KEY_GSH</v>
      </c>
      <c r="C1944">
        <f>IF(
ISNUMBER(INDEX(SOURCE!B:B,MATCH(A1944,SOURCE!B:B,0)+1)),
  VALUE(INDEX(SOURCE!B:B,MATCH(A1944,SOURCE!B:B,0)+1)),
  "")</f>
        <v>1901</v>
      </c>
      <c r="D1944" s="5" t="str">
        <f>IF(A1944&lt;&gt;INT(A1944),B1944,
IF(A1944&lt;0,VLOOKUP(A1944,lookups!A$1:B$25,2,0),
IF(ISNA(B1944),"",
IF(OR(ISBLANK(A1944),ISNA(B1944),B1944=0),
"",
"#define "&amp;
VLOOKUP(A1944,SOURCE!B:S,15,0)&amp;IF(lookups!$N$2-LEN(VLOOKUP(A1944,SOURCE!B:S,15,0))&gt;=0,REPT(" ",lookups!$N$2-LEN(VLOOKUP(A1944,SOURCE!B:S,15,0))),"")&amp;
TEXT(A1944,"???0")&amp;IF(VLOOKUP(A1944,SOURCE!B:S,16,0)="","","   "&amp;VLOOKUP(A1944,SOURCE!B:S,16,0)
))))
)</f>
        <v>#define ITM_N_KEY_GSH               1900</v>
      </c>
    </row>
    <row r="1945" spans="1:4">
      <c r="A1945">
        <f t="shared" si="33"/>
        <v>1901</v>
      </c>
      <c r="B1945" t="str">
        <f>VLOOKUP(A1945,SOURCE!B:S,15,0)</f>
        <v>ITM_N_KEY_MM</v>
      </c>
      <c r="C1945">
        <f>IF(
ISNUMBER(INDEX(SOURCE!B:B,MATCH(A1945,SOURCE!B:B,0)+1)),
  VALUE(INDEX(SOURCE!B:B,MATCH(A1945,SOURCE!B:B,0)+1)),
  "")</f>
        <v>1902</v>
      </c>
      <c r="D1945" s="5" t="str">
        <f>IF(A1945&lt;&gt;INT(A1945),B1945,
IF(A1945&lt;0,VLOOKUP(A1945,lookups!A$1:B$25,2,0),
IF(ISNA(B1945),"",
IF(OR(ISBLANK(A1945),ISNA(B1945),B1945=0),
"",
"#define "&amp;
VLOOKUP(A1945,SOURCE!B:S,15,0)&amp;IF(lookups!$N$2-LEN(VLOOKUP(A1945,SOURCE!B:S,15,0))&gt;=0,REPT(" ",lookups!$N$2-LEN(VLOOKUP(A1945,SOURCE!B:S,15,0))),"")&amp;
TEXT(A1945,"???0")&amp;IF(VLOOKUP(A1945,SOURCE!B:S,16,0)="","","   "&amp;VLOOKUP(A1945,SOURCE!B:S,16,0)
))))
)</f>
        <v>#define ITM_N_KEY_MM                1901</v>
      </c>
    </row>
    <row r="1946" spans="1:4">
      <c r="A1946">
        <f t="shared" si="33"/>
        <v>1902</v>
      </c>
      <c r="B1946" t="str">
        <f>VLOOKUP(A1946,SOURCE!B:S,15,0)</f>
        <v>ITM_N_KEY_DRG</v>
      </c>
      <c r="C1946">
        <f>IF(
ISNUMBER(INDEX(SOURCE!B:B,MATCH(A1946,SOURCE!B:B,0)+1)),
  VALUE(INDEX(SOURCE!B:B,MATCH(A1946,SOURCE!B:B,0)+1)),
  "")</f>
        <v>1903</v>
      </c>
      <c r="D1946" s="5" t="str">
        <f>IF(A1946&lt;&gt;INT(A1946),B1946,
IF(A1946&lt;0,VLOOKUP(A1946,lookups!A$1:B$25,2,0),
IF(ISNA(B1946),"",
IF(OR(ISBLANK(A1946),ISNA(B1946),B1946=0),
"",
"#define "&amp;
VLOOKUP(A1946,SOURCE!B:S,15,0)&amp;IF(lookups!$N$2-LEN(VLOOKUP(A1946,SOURCE!B:S,15,0))&gt;=0,REPT(" ",lookups!$N$2-LEN(VLOOKUP(A1946,SOURCE!B:S,15,0))),"")&amp;
TEXT(A1946,"???0")&amp;IF(VLOOKUP(A1946,SOURCE!B:S,16,0)="","","   "&amp;VLOOKUP(A1946,SOURCE!B:S,16,0)
))))
)</f>
        <v>#define ITM_N_KEY_DRG               1902</v>
      </c>
    </row>
    <row r="1947" spans="1:4">
      <c r="A1947">
        <f t="shared" si="33"/>
        <v>1903</v>
      </c>
      <c r="B1947" t="str">
        <f>VLOOKUP(A1947,SOURCE!B:S,15,0)</f>
        <v>ITM_N_KEY_PRGM</v>
      </c>
      <c r="C1947">
        <f>IF(
ISNUMBER(INDEX(SOURCE!B:B,MATCH(A1947,SOURCE!B:B,0)+1)),
  VALUE(INDEX(SOURCE!B:B,MATCH(A1947,SOURCE!B:B,0)+1)),
  "")</f>
        <v>1904</v>
      </c>
      <c r="D1947" s="5" t="str">
        <f>IF(A1947&lt;&gt;INT(A1947),B1947,
IF(A1947&lt;0,VLOOKUP(A1947,lookups!A$1:B$25,2,0),
IF(ISNA(B1947),"",
IF(OR(ISBLANK(A1947),ISNA(B1947),B1947=0),
"",
"#define "&amp;
VLOOKUP(A1947,SOURCE!B:S,15,0)&amp;IF(lookups!$N$2-LEN(VLOOKUP(A1947,SOURCE!B:S,15,0))&gt;=0,REPT(" ",lookups!$N$2-LEN(VLOOKUP(A1947,SOURCE!B:S,15,0))),"")&amp;
TEXT(A1947,"???0")&amp;IF(VLOOKUP(A1947,SOURCE!B:S,16,0)="","","   "&amp;VLOOKUP(A1947,SOURCE!B:S,16,0)
))))
)</f>
        <v>#define ITM_N_KEY_PRGM              1903</v>
      </c>
    </row>
    <row r="1948" spans="1:4">
      <c r="A1948">
        <f t="shared" si="33"/>
        <v>1904</v>
      </c>
      <c r="B1948" t="str">
        <f>VLOOKUP(A1948,SOURCE!B:S,15,0)</f>
        <v>ITM_N_KEY_USER</v>
      </c>
      <c r="C1948">
        <f>IF(
ISNUMBER(INDEX(SOURCE!B:B,MATCH(A1948,SOURCE!B:B,0)+1)),
  VALUE(INDEX(SOURCE!B:B,MATCH(A1948,SOURCE!B:B,0)+1)),
  "")</f>
        <v>1905</v>
      </c>
      <c r="D1948" s="5" t="str">
        <f>IF(A1948&lt;&gt;INT(A1948),B1948,
IF(A1948&lt;0,VLOOKUP(A1948,lookups!A$1:B$25,2,0),
IF(ISNA(B1948),"",
IF(OR(ISBLANK(A1948),ISNA(B1948),B1948=0),
"",
"#define "&amp;
VLOOKUP(A1948,SOURCE!B:S,15,0)&amp;IF(lookups!$N$2-LEN(VLOOKUP(A1948,SOURCE!B:S,15,0))&gt;=0,REPT(" ",lookups!$N$2-LEN(VLOOKUP(A1948,SOURCE!B:S,15,0))),"")&amp;
TEXT(A1948,"???0")&amp;IF(VLOOKUP(A1948,SOURCE!B:S,16,0)="","","   "&amp;VLOOKUP(A1948,SOURCE!B:S,16,0)
))))
)</f>
        <v>#define ITM_N_KEY_USER              1904</v>
      </c>
    </row>
    <row r="1949" spans="1:4">
      <c r="A1949">
        <f t="shared" si="33"/>
        <v>1905</v>
      </c>
      <c r="B1949" t="str">
        <f>VLOOKUP(A1949,SOURCE!B:S,15,0)</f>
        <v>ITM_N_KEY_HOME</v>
      </c>
      <c r="C1949">
        <f>IF(
ISNUMBER(INDEX(SOURCE!B:B,MATCH(A1949,SOURCE!B:B,0)+1)),
  VALUE(INDEX(SOURCE!B:B,MATCH(A1949,SOURCE!B:B,0)+1)),
  "")</f>
        <v>1906</v>
      </c>
      <c r="D1949" s="5" t="str">
        <f>IF(A1949&lt;&gt;INT(A1949),B1949,
IF(A1949&lt;0,VLOOKUP(A1949,lookups!A$1:B$25,2,0),
IF(ISNA(B1949),"",
IF(OR(ISBLANK(A1949),ISNA(B1949),B1949=0),
"",
"#define "&amp;
VLOOKUP(A1949,SOURCE!B:S,15,0)&amp;IF(lookups!$N$2-LEN(VLOOKUP(A1949,SOURCE!B:S,15,0))&gt;=0,REPT(" ",lookups!$N$2-LEN(VLOOKUP(A1949,SOURCE!B:S,15,0))),"")&amp;
TEXT(A1949,"???0")&amp;IF(VLOOKUP(A1949,SOURCE!B:S,16,0)="","","   "&amp;VLOOKUP(A1949,SOURCE!B:S,16,0)
))))
)</f>
        <v>#define ITM_N_KEY_HOME              1905</v>
      </c>
    </row>
    <row r="1950" spans="1:4">
      <c r="A1950">
        <f t="shared" si="33"/>
        <v>1906</v>
      </c>
      <c r="B1950" t="str">
        <f>VLOOKUP(A1950,SOURCE!B:S,15,0)</f>
        <v>ITM_N_KEY_SIGMA</v>
      </c>
      <c r="C1950">
        <f>IF(
ISNUMBER(INDEX(SOURCE!B:B,MATCH(A1950,SOURCE!B:B,0)+1)),
  VALUE(INDEX(SOURCE!B:B,MATCH(A1950,SOURCE!B:B,0)+1)),
  "")</f>
        <v>1907</v>
      </c>
      <c r="D1950" s="5" t="str">
        <f>IF(A1950&lt;&gt;INT(A1950),B1950,
IF(A1950&lt;0,VLOOKUP(A1950,lookups!A$1:B$25,2,0),
IF(ISNA(B1950),"",
IF(OR(ISBLANK(A1950),ISNA(B1950),B1950=0),
"",
"#define "&amp;
VLOOKUP(A1950,SOURCE!B:S,15,0)&amp;IF(lookups!$N$2-LEN(VLOOKUP(A1950,SOURCE!B:S,15,0))&gt;=0,REPT(" ",lookups!$N$2-LEN(VLOOKUP(A1950,SOURCE!B:S,15,0))),"")&amp;
TEXT(A1950,"???0")&amp;IF(VLOOKUP(A1950,SOURCE!B:S,16,0)="","","   "&amp;VLOOKUP(A1950,SOURCE!B:S,16,0)
))))
)</f>
        <v>#define ITM_N_KEY_SIGMA             1906</v>
      </c>
    </row>
    <row r="1951" spans="1:4">
      <c r="A1951">
        <f t="shared" si="33"/>
        <v>1907</v>
      </c>
      <c r="B1951" t="str">
        <f>VLOOKUP(A1951,SOURCE!B:S,15,0)</f>
        <v>ITM_N_KEY_SNAP</v>
      </c>
      <c r="C1951">
        <f>IF(
ISNUMBER(INDEX(SOURCE!B:B,MATCH(A1951,SOURCE!B:B,0)+1)),
  VALUE(INDEX(SOURCE!B:B,MATCH(A1951,SOURCE!B:B,0)+1)),
  "")</f>
        <v>1908</v>
      </c>
      <c r="D1951" s="5" t="str">
        <f>IF(A1951&lt;&gt;INT(A1951),B1951,
IF(A1951&lt;0,VLOOKUP(A1951,lookups!A$1:B$25,2,0),
IF(ISNA(B1951),"",
IF(OR(ISBLANK(A1951),ISNA(B1951),B1951=0),
"",
"#define "&amp;
VLOOKUP(A1951,SOURCE!B:S,15,0)&amp;IF(lookups!$N$2-LEN(VLOOKUP(A1951,SOURCE!B:S,15,0))&gt;=0,REPT(" ",lookups!$N$2-LEN(VLOOKUP(A1951,SOURCE!B:S,15,0))),"")&amp;
TEXT(A1951,"???0")&amp;IF(VLOOKUP(A1951,SOURCE!B:S,16,0)="","","   "&amp;VLOOKUP(A1951,SOURCE!B:S,16,0)
))))
)</f>
        <v>#define ITM_N_KEY_SNAP              1907</v>
      </c>
    </row>
    <row r="1952" spans="1:4">
      <c r="A1952">
        <f t="shared" si="33"/>
        <v>1908</v>
      </c>
      <c r="B1952" t="str">
        <f>VLOOKUP(A1952,SOURCE!B:S,15,0)</f>
        <v>ITM_SH_NORM_E</v>
      </c>
      <c r="C1952">
        <f>IF(
ISNUMBER(INDEX(SOURCE!B:B,MATCH(A1952,SOURCE!B:B,0)+1)),
  VALUE(INDEX(SOURCE!B:B,MATCH(A1952,SOURCE!B:B,0)+1)),
  "")</f>
        <v>1909</v>
      </c>
      <c r="D1952" s="5" t="str">
        <f>IF(A1952&lt;&gt;INT(A1952),B1952,
IF(A1952&lt;0,VLOOKUP(A1952,lookups!A$1:B$25,2,0),
IF(ISNA(B1952),"",
IF(OR(ISBLANK(A1952),ISNA(B1952),B1952=0),
"",
"#define "&amp;
VLOOKUP(A1952,SOURCE!B:S,15,0)&amp;IF(lookups!$N$2-LEN(VLOOKUP(A1952,SOURCE!B:S,15,0))&gt;=0,REPT(" ",lookups!$N$2-LEN(VLOOKUP(A1952,SOURCE!B:S,15,0))),"")&amp;
TEXT(A1952,"???0")&amp;IF(VLOOKUP(A1952,SOURCE!B:S,16,0)="","","   "&amp;VLOOKUP(A1952,SOURCE!B:S,16,0)
))))
)</f>
        <v>#define ITM_SH_NORM_E               1908</v>
      </c>
    </row>
    <row r="1953" spans="1:4">
      <c r="A1953">
        <f t="shared" si="33"/>
        <v>1909</v>
      </c>
      <c r="B1953" t="str">
        <f>VLOOKUP(A1953,SOURCE!B:S,15,0)</f>
        <v>ITM_ms</v>
      </c>
      <c r="C1953">
        <f>IF(
ISNUMBER(INDEX(SOURCE!B:B,MATCH(A1953,SOURCE!B:B,0)+1)),
  VALUE(INDEX(SOURCE!B:B,MATCH(A1953,SOURCE!B:B,0)+1)),
  "")</f>
        <v>1910</v>
      </c>
      <c r="D1953" s="5" t="str">
        <f>IF(A1953&lt;&gt;INT(A1953),B1953,
IF(A1953&lt;0,VLOOKUP(A1953,lookups!A$1:B$25,2,0),
IF(ISNA(B1953),"",
IF(OR(ISBLANK(A1953),ISNA(B1953),B1953=0),
"",
"#define "&amp;
VLOOKUP(A1953,SOURCE!B:S,15,0)&amp;IF(lookups!$N$2-LEN(VLOOKUP(A1953,SOURCE!B:S,15,0))&gt;=0,REPT(" ",lookups!$N$2-LEN(VLOOKUP(A1953,SOURCE!B:S,15,0))),"")&amp;
TEXT(A1953,"???0")&amp;IF(VLOOKUP(A1953,SOURCE!B:S,16,0)="","","   "&amp;VLOOKUP(A1953,SOURCE!B:S,16,0)
))))
)</f>
        <v>#define ITM_ms                      1909</v>
      </c>
    </row>
    <row r="1954" spans="1:4">
      <c r="A1954">
        <f t="shared" si="33"/>
        <v>1910</v>
      </c>
      <c r="B1954" t="str">
        <f>VLOOKUP(A1954,SOURCE!B:S,15,0)</f>
        <v>ITM_msTo</v>
      </c>
      <c r="C1954">
        <f>IF(
ISNUMBER(INDEX(SOURCE!B:B,MATCH(A1954,SOURCE!B:B,0)+1)),
  VALUE(INDEX(SOURCE!B:B,MATCH(A1954,SOURCE!B:B,0)+1)),
  "")</f>
        <v>1911</v>
      </c>
      <c r="D1954" s="5" t="str">
        <f>IF(A1954&lt;&gt;INT(A1954),B1954,
IF(A1954&lt;0,VLOOKUP(A1954,lookups!A$1:B$25,2,0),
IF(ISNA(B1954),"",
IF(OR(ISBLANK(A1954),ISNA(B1954),B1954=0),
"",
"#define "&amp;
VLOOKUP(A1954,SOURCE!B:S,15,0)&amp;IF(lookups!$N$2-LEN(VLOOKUP(A1954,SOURCE!B:S,15,0))&gt;=0,REPT(" ",lookups!$N$2-LEN(VLOOKUP(A1954,SOURCE!B:S,15,0))),"")&amp;
TEXT(A1954,"???0")&amp;IF(VLOOKUP(A1954,SOURCE!B:S,16,0)="","","   "&amp;VLOOKUP(A1954,SOURCE!B:S,16,0)
))))
)</f>
        <v>#define ITM_msTo                    1910</v>
      </c>
    </row>
    <row r="1955" spans="1:4">
      <c r="A1955">
        <f t="shared" si="33"/>
        <v>1911</v>
      </c>
      <c r="B1955" t="str">
        <f>VLOOKUP(A1955,SOURCE!B:S,15,0)</f>
        <v>ITM_INP_DEF_43S</v>
      </c>
      <c r="C1955">
        <f>IF(
ISNUMBER(INDEX(SOURCE!B:B,MATCH(A1955,SOURCE!B:B,0)+1)),
  VALUE(INDEX(SOURCE!B:B,MATCH(A1955,SOURCE!B:B,0)+1)),
  "")</f>
        <v>1912</v>
      </c>
      <c r="D1955" s="5" t="str">
        <f>IF(A1955&lt;&gt;INT(A1955),B1955,
IF(A1955&lt;0,VLOOKUP(A1955,lookups!A$1:B$25,2,0),
IF(ISNA(B1955),"",
IF(OR(ISBLANK(A1955),ISNA(B1955),B1955=0),
"",
"#define "&amp;
VLOOKUP(A1955,SOURCE!B:S,15,0)&amp;IF(lookups!$N$2-LEN(VLOOKUP(A1955,SOURCE!B:S,15,0))&gt;=0,REPT(" ",lookups!$N$2-LEN(VLOOKUP(A1955,SOURCE!B:S,15,0))),"")&amp;
TEXT(A1955,"???0")&amp;IF(VLOOKUP(A1955,SOURCE!B:S,16,0)="","","   "&amp;VLOOKUP(A1955,SOURCE!B:S,16,0)
))))
)</f>
        <v>#define ITM_INP_DEF_43S             1911</v>
      </c>
    </row>
    <row r="1956" spans="1:4">
      <c r="A1956">
        <f t="shared" si="33"/>
        <v>1912</v>
      </c>
      <c r="B1956" t="str">
        <f>VLOOKUP(A1956,SOURCE!B:S,15,0)</f>
        <v>ITM_XXEQ</v>
      </c>
      <c r="C1956">
        <f>IF(
ISNUMBER(INDEX(SOURCE!B:B,MATCH(A1956,SOURCE!B:B,0)+1)),
  VALUE(INDEX(SOURCE!B:B,MATCH(A1956,SOURCE!B:B,0)+1)),
  "")</f>
        <v>1913</v>
      </c>
      <c r="D1956" s="5" t="str">
        <f>IF(A1956&lt;&gt;INT(A1956),B1956,
IF(A1956&lt;0,VLOOKUP(A1956,lookups!A$1:B$25,2,0),
IF(ISNA(B1956),"",
IF(OR(ISBLANK(A1956),ISNA(B1956),B1956=0),
"",
"#define "&amp;
VLOOKUP(A1956,SOURCE!B:S,15,0)&amp;IF(lookups!$N$2-LEN(VLOOKUP(A1956,SOURCE!B:S,15,0))&gt;=0,REPT(" ",lookups!$N$2-LEN(VLOOKUP(A1956,SOURCE!B:S,15,0))),"")&amp;
TEXT(A1956,"???0")&amp;IF(VLOOKUP(A1956,SOURCE!B:S,16,0)="","","   "&amp;VLOOKUP(A1956,SOURCE!B:S,16,0)
))))
)</f>
        <v>#define ITM_XXEQ                    1912</v>
      </c>
    </row>
    <row r="1957" spans="1:4">
      <c r="A1957">
        <f t="shared" si="33"/>
        <v>1913</v>
      </c>
      <c r="B1957" t="str">
        <f>VLOOKUP(A1957,SOURCE!B:S,15,0)</f>
        <v>MNU_TAMALPHA</v>
      </c>
      <c r="C1957">
        <f>IF(
ISNUMBER(INDEX(SOURCE!B:B,MATCH(A1957,SOURCE!B:B,0)+1)),
  VALUE(INDEX(SOURCE!B:B,MATCH(A1957,SOURCE!B:B,0)+1)),
  "")</f>
        <v>1914</v>
      </c>
      <c r="D1957" s="5" t="str">
        <f>IF(A1957&lt;&gt;INT(A1957),B1957,
IF(A1957&lt;0,VLOOKUP(A1957,lookups!A$1:B$25,2,0),
IF(ISNA(B1957),"",
IF(OR(ISBLANK(A1957),ISNA(B1957),B1957=0),
"",
"#define "&amp;
VLOOKUP(A1957,SOURCE!B:S,15,0)&amp;IF(lookups!$N$2-LEN(VLOOKUP(A1957,SOURCE!B:S,15,0))&gt;=0,REPT(" ",lookups!$N$2-LEN(VLOOKUP(A1957,SOURCE!B:S,15,0))),"")&amp;
TEXT(A1957,"???0")&amp;IF(VLOOKUP(A1957,SOURCE!B:S,16,0)="","","   "&amp;VLOOKUP(A1957,SOURCE!B:S,16,0)
))))
)</f>
        <v>#define MNU_TAMALPHA                1913</v>
      </c>
    </row>
    <row r="1958" spans="1:4">
      <c r="A1958">
        <f t="shared" si="33"/>
        <v>1914</v>
      </c>
      <c r="B1958" t="str">
        <f>VLOOKUP(A1958,SOURCE!B:S,15,0)</f>
        <v>ITM_USER_COPY</v>
      </c>
      <c r="C1958">
        <f>IF(
ISNUMBER(INDEX(SOURCE!B:B,MATCH(A1958,SOURCE!B:B,0)+1)),
  VALUE(INDEX(SOURCE!B:B,MATCH(A1958,SOURCE!B:B,0)+1)),
  "")</f>
        <v>1915</v>
      </c>
      <c r="D1958" s="5" t="str">
        <f>IF(A1958&lt;&gt;INT(A1958),B1958,
IF(A1958&lt;0,VLOOKUP(A1958,lookups!A$1:B$25,2,0),
IF(ISNA(B1958),"",
IF(OR(ISBLANK(A1958),ISNA(B1958),B1958=0),
"",
"#define "&amp;
VLOOKUP(A1958,SOURCE!B:S,15,0)&amp;IF(lookups!$N$2-LEN(VLOOKUP(A1958,SOURCE!B:S,15,0))&gt;=0,REPT(" ",lookups!$N$2-LEN(VLOOKUP(A1958,SOURCE!B:S,15,0))),"")&amp;
TEXT(A1958,"???0")&amp;IF(VLOOKUP(A1958,SOURCE!B:S,16,0)="","","   "&amp;VLOOKUP(A1958,SOURCE!B:S,16,0)
))))
)</f>
        <v>#define ITM_USER_COPY               1914</v>
      </c>
    </row>
    <row r="1959" spans="1:4">
      <c r="A1959">
        <f t="shared" si="33"/>
        <v>1915</v>
      </c>
      <c r="B1959" t="str">
        <f>VLOOKUP(A1959,SOURCE!B:S,15,0)</f>
        <v>ITM_USER_WP43S</v>
      </c>
      <c r="C1959">
        <f>IF(
ISNUMBER(INDEX(SOURCE!B:B,MATCH(A1959,SOURCE!B:B,0)+1)),
  VALUE(INDEX(SOURCE!B:B,MATCH(A1959,SOURCE!B:B,0)+1)),
  "")</f>
        <v>1916</v>
      </c>
      <c r="D1959" s="5" t="str">
        <f>IF(A1959&lt;&gt;INT(A1959),B1959,
IF(A1959&lt;0,VLOOKUP(A1959,lookups!A$1:B$25,2,0),
IF(ISNA(B1959),"",
IF(OR(ISBLANK(A1959),ISNA(B1959),B1959=0),
"",
"#define "&amp;
VLOOKUP(A1959,SOURCE!B:S,15,0)&amp;IF(lookups!$N$2-LEN(VLOOKUP(A1959,SOURCE!B:S,15,0))&gt;=0,REPT(" ",lookups!$N$2-LEN(VLOOKUP(A1959,SOURCE!B:S,15,0))),"")&amp;
TEXT(A1959,"???0")&amp;IF(VLOOKUP(A1959,SOURCE!B:S,16,0)="","","   "&amp;VLOOKUP(A1959,SOURCE!B:S,16,0)
))))
)</f>
        <v>#define ITM_USER_WP43S              1915</v>
      </c>
    </row>
    <row r="1960" spans="1:4">
      <c r="A1960">
        <f t="shared" si="33"/>
        <v>1916</v>
      </c>
      <c r="B1960" t="str">
        <f>VLOOKUP(A1960,SOURCE!B:S,15,0)</f>
        <v>ITM_USER_DM42</v>
      </c>
      <c r="C1960">
        <f>IF(
ISNUMBER(INDEX(SOURCE!B:B,MATCH(A1960,SOURCE!B:B,0)+1)),
  VALUE(INDEX(SOURCE!B:B,MATCH(A1960,SOURCE!B:B,0)+1)),
  "")</f>
        <v>1917</v>
      </c>
      <c r="D1960" s="5" t="str">
        <f>IF(A1960&lt;&gt;INT(A1960),B1960,
IF(A1960&lt;0,VLOOKUP(A1960,lookups!A$1:B$25,2,0),
IF(ISNA(B1960),"",
IF(OR(ISBLANK(A1960),ISNA(B1960),B1960=0),
"",
"#define "&amp;
VLOOKUP(A1960,SOURCE!B:S,15,0)&amp;IF(lookups!$N$2-LEN(VLOOKUP(A1960,SOURCE!B:S,15,0))&gt;=0,REPT(" ",lookups!$N$2-LEN(VLOOKUP(A1960,SOURCE!B:S,15,0))),"")&amp;
TEXT(A1960,"???0")&amp;IF(VLOOKUP(A1960,SOURCE!B:S,16,0)="","","   "&amp;VLOOKUP(A1960,SOURCE!B:S,16,0)
))))
)</f>
        <v>#define ITM_USER_DM42               1916</v>
      </c>
    </row>
    <row r="1961" spans="1:4">
      <c r="A1961">
        <f t="shared" si="33"/>
        <v>1917</v>
      </c>
      <c r="B1961" t="str">
        <f>VLOOKUP(A1961,SOURCE!B:S,15,0)</f>
        <v>ITM_HPRP</v>
      </c>
      <c r="C1961">
        <f>IF(
ISNUMBER(INDEX(SOURCE!B:B,MATCH(A1961,SOURCE!B:B,0)+1)),
  VALUE(INDEX(SOURCE!B:B,MATCH(A1961,SOURCE!B:B,0)+1)),
  "")</f>
        <v>1918</v>
      </c>
      <c r="D1961" s="5" t="str">
        <f>IF(A1961&lt;&gt;INT(A1961),B1961,
IF(A1961&lt;0,VLOOKUP(A1961,lookups!A$1:B$25,2,0),
IF(ISNA(B1961),"",
IF(OR(ISBLANK(A1961),ISNA(B1961),B1961=0),
"",
"#define "&amp;
VLOOKUP(A1961,SOURCE!B:S,15,0)&amp;IF(lookups!$N$2-LEN(VLOOKUP(A1961,SOURCE!B:S,15,0))&gt;=0,REPT(" ",lookups!$N$2-LEN(VLOOKUP(A1961,SOURCE!B:S,15,0))),"")&amp;
TEXT(A1961,"???0")&amp;IF(VLOOKUP(A1961,SOURCE!B:S,16,0)="","","   "&amp;VLOOKUP(A1961,SOURCE!B:S,16,0)
))))
)</f>
        <v>#define ITM_HPRP                    1917</v>
      </c>
    </row>
    <row r="1962" spans="1:4">
      <c r="A1962">
        <f t="shared" si="33"/>
        <v>1918</v>
      </c>
      <c r="B1962" t="str">
        <f>VLOOKUP(A1962,SOURCE!B:S,15,0)</f>
        <v>ITM_GET_NORM_E</v>
      </c>
      <c r="C1962">
        <f>IF(
ISNUMBER(INDEX(SOURCE!B:B,MATCH(A1962,SOURCE!B:B,0)+1)),
  VALUE(INDEX(SOURCE!B:B,MATCH(A1962,SOURCE!B:B,0)+1)),
  "")</f>
        <v>1919</v>
      </c>
      <c r="D1962" s="5" t="str">
        <f>IF(A1962&lt;&gt;INT(A1962),B1962,
IF(A1962&lt;0,VLOOKUP(A1962,lookups!A$1:B$25,2,0),
IF(ISNA(B1962),"",
IF(OR(ISBLANK(A1962),ISNA(B1962),B1962=0),
"",
"#define "&amp;
VLOOKUP(A1962,SOURCE!B:S,15,0)&amp;IF(lookups!$N$2-LEN(VLOOKUP(A1962,SOURCE!B:S,15,0))&gt;=0,REPT(" ",lookups!$N$2-LEN(VLOOKUP(A1962,SOURCE!B:S,15,0))),"")&amp;
TEXT(A1962,"???0")&amp;IF(VLOOKUP(A1962,SOURCE!B:S,16,0)="","","   "&amp;VLOOKUP(A1962,SOURCE!B:S,16,0)
))))
)</f>
        <v>#define ITM_GET_NORM_E              1918</v>
      </c>
    </row>
    <row r="1963" spans="1:4">
      <c r="A1963">
        <f t="shared" si="33"/>
        <v>1919</v>
      </c>
      <c r="B1963" t="str">
        <f>VLOOKUP(A1963,SOURCE!B:S,15,0)</f>
        <v>ITM_RESERVE</v>
      </c>
      <c r="C1963">
        <f>IF(
ISNUMBER(INDEX(SOURCE!B:B,MATCH(A1963,SOURCE!B:B,0)+1)),
  VALUE(INDEX(SOURCE!B:B,MATCH(A1963,SOURCE!B:B,0)+1)),
  "")</f>
        <v>1920</v>
      </c>
      <c r="D1963" s="5" t="str">
        <f>IF(A1963&lt;&gt;INT(A1963),B1963,
IF(A1963&lt;0,VLOOKUP(A1963,lookups!A$1:B$25,2,0),
IF(ISNA(B1963),"",
IF(OR(ISBLANK(A1963),ISNA(B1963),B1963=0),
"",
"#define "&amp;
VLOOKUP(A1963,SOURCE!B:S,15,0)&amp;IF(lookups!$N$2-LEN(VLOOKUP(A1963,SOURCE!B:S,15,0))&gt;=0,REPT(" ",lookups!$N$2-LEN(VLOOKUP(A1963,SOURCE!B:S,15,0))),"")&amp;
TEXT(A1963,"???0")&amp;IF(VLOOKUP(A1963,SOURCE!B:S,16,0)="","","   "&amp;VLOOKUP(A1963,SOURCE!B:S,16,0)
))))
)</f>
        <v>#define ITM_RESERVE                 1919</v>
      </c>
    </row>
    <row r="1964" spans="1:4">
      <c r="A1964">
        <f t="shared" si="33"/>
        <v>1920</v>
      </c>
      <c r="B1964" t="str">
        <f>VLOOKUP(A1964,SOURCE!B:S,15,0)</f>
        <v>MNU_ASN_N</v>
      </c>
      <c r="C1964">
        <f>IF(
ISNUMBER(INDEX(SOURCE!B:B,MATCH(A1964,SOURCE!B:B,0)+1)),
  VALUE(INDEX(SOURCE!B:B,MATCH(A1964,SOURCE!B:B,0)+1)),
  "")</f>
        <v>1921</v>
      </c>
      <c r="D1964" s="5" t="str">
        <f>IF(A1964&lt;&gt;INT(A1964),B1964,
IF(A1964&lt;0,VLOOKUP(A1964,lookups!A$1:B$25,2,0),
IF(ISNA(B1964),"",
IF(OR(ISBLANK(A1964),ISNA(B1964),B1964=0),
"",
"#define "&amp;
VLOOKUP(A1964,SOURCE!B:S,15,0)&amp;IF(lookups!$N$2-LEN(VLOOKUP(A1964,SOURCE!B:S,15,0))&gt;=0,REPT(" ",lookups!$N$2-LEN(VLOOKUP(A1964,SOURCE!B:S,15,0))),"")&amp;
TEXT(A1964,"???0")&amp;IF(VLOOKUP(A1964,SOURCE!B:S,16,0)="","","   "&amp;VLOOKUP(A1964,SOURCE!B:S,16,0)
))))
)</f>
        <v>#define MNU_ASN_N                   1920</v>
      </c>
    </row>
    <row r="1965" spans="1:4">
      <c r="A1965">
        <f t="shared" si="33"/>
        <v>1921</v>
      </c>
      <c r="B1965" t="str">
        <f>VLOOKUP(A1965,SOURCE!B:S,15,0)</f>
        <v>MNU_HOME</v>
      </c>
      <c r="C1965">
        <f>IF(
ISNUMBER(INDEX(SOURCE!B:B,MATCH(A1965,SOURCE!B:B,0)+1)),
  VALUE(INDEX(SOURCE!B:B,MATCH(A1965,SOURCE!B:B,0)+1)),
  "")</f>
        <v>1922</v>
      </c>
      <c r="D1965" s="5" t="str">
        <f>IF(A1965&lt;&gt;INT(A1965),B1965,
IF(A1965&lt;0,VLOOKUP(A1965,lookups!A$1:B$25,2,0),
IF(ISNA(B1965),"",
IF(OR(ISBLANK(A1965),ISNA(B1965),B1965=0),
"",
"#define "&amp;
VLOOKUP(A1965,SOURCE!B:S,15,0)&amp;IF(lookups!$N$2-LEN(VLOOKUP(A1965,SOURCE!B:S,15,0))&gt;=0,REPT(" ",lookups!$N$2-LEN(VLOOKUP(A1965,SOURCE!B:S,15,0))),"")&amp;
TEXT(A1965,"???0")&amp;IF(VLOOKUP(A1965,SOURCE!B:S,16,0)="","","   "&amp;VLOOKUP(A1965,SOURCE!B:S,16,0)
))))
)</f>
        <v>#define MNU_HOME                    1921</v>
      </c>
    </row>
    <row r="1966" spans="1:4">
      <c r="A1966">
        <f t="shared" si="33"/>
        <v>1922</v>
      </c>
      <c r="B1966" t="str">
        <f>VLOOKUP(A1966,SOURCE!B:S,15,0)</f>
        <v>MNU_ALPHA</v>
      </c>
      <c r="C1966">
        <f>IF(
ISNUMBER(INDEX(SOURCE!B:B,MATCH(A1966,SOURCE!B:B,0)+1)),
  VALUE(INDEX(SOURCE!B:B,MATCH(A1966,SOURCE!B:B,0)+1)),
  "")</f>
        <v>1923</v>
      </c>
      <c r="D1966" s="5" t="str">
        <f>IF(A1966&lt;&gt;INT(A1966),B1966,
IF(A1966&lt;0,VLOOKUP(A1966,lookups!A$1:B$25,2,0),
IF(ISNA(B1966),"",
IF(OR(ISBLANK(A1966),ISNA(B1966),B1966=0),
"",
"#define "&amp;
VLOOKUP(A1966,SOURCE!B:S,15,0)&amp;IF(lookups!$N$2-LEN(VLOOKUP(A1966,SOURCE!B:S,15,0))&gt;=0,REPT(" ",lookups!$N$2-LEN(VLOOKUP(A1966,SOURCE!B:S,15,0))),"")&amp;
TEXT(A1966,"???0")&amp;IF(VLOOKUP(A1966,SOURCE!B:S,16,0)="","","   "&amp;VLOOKUP(A1966,SOURCE!B:S,16,0)
))))
)</f>
        <v>#define MNU_ALPHA                   1922</v>
      </c>
    </row>
    <row r="1967" spans="1:4">
      <c r="A1967">
        <f t="shared" si="33"/>
        <v>1923</v>
      </c>
      <c r="B1967" t="str">
        <f>VLOOKUP(A1967,SOURCE!B:S,15,0)</f>
        <v>MNU_BASE</v>
      </c>
      <c r="C1967">
        <f>IF(
ISNUMBER(INDEX(SOURCE!B:B,MATCH(A1967,SOURCE!B:B,0)+1)),
  VALUE(INDEX(SOURCE!B:B,MATCH(A1967,SOURCE!B:B,0)+1)),
  "")</f>
        <v>1924</v>
      </c>
      <c r="D1967" s="5" t="str">
        <f>IF(A1967&lt;&gt;INT(A1967),B1967,
IF(A1967&lt;0,VLOOKUP(A1967,lookups!A$1:B$25,2,0),
IF(ISNA(B1967),"",
IF(OR(ISBLANK(A1967),ISNA(B1967),B1967=0),
"",
"#define "&amp;
VLOOKUP(A1967,SOURCE!B:S,15,0)&amp;IF(lookups!$N$2-LEN(VLOOKUP(A1967,SOURCE!B:S,15,0))&gt;=0,REPT(" ",lookups!$N$2-LEN(VLOOKUP(A1967,SOURCE!B:S,15,0))),"")&amp;
TEXT(A1967,"???0")&amp;IF(VLOOKUP(A1967,SOURCE!B:S,16,0)="","","   "&amp;VLOOKUP(A1967,SOURCE!B:S,16,0)
))))
)</f>
        <v>#define MNU_BASE                    1923</v>
      </c>
    </row>
    <row r="1968" spans="1:4">
      <c r="A1968">
        <f t="shared" si="33"/>
        <v>1924</v>
      </c>
      <c r="B1968" t="str">
        <f>VLOOKUP(A1968,SOURCE!B:S,15,0)</f>
        <v>MNU_XEQ</v>
      </c>
      <c r="C1968">
        <f>IF(
ISNUMBER(INDEX(SOURCE!B:B,MATCH(A1968,SOURCE!B:B,0)+1)),
  VALUE(INDEX(SOURCE!B:B,MATCH(A1968,SOURCE!B:B,0)+1)),
  "")</f>
        <v>1925</v>
      </c>
      <c r="D1968" s="5" t="str">
        <f>IF(A1968&lt;&gt;INT(A1968),B1968,
IF(A1968&lt;0,VLOOKUP(A1968,lookups!A$1:B$25,2,0),
IF(ISNA(B1968),"",
IF(OR(ISBLANK(A1968),ISNA(B1968),B1968=0),
"",
"#define "&amp;
VLOOKUP(A1968,SOURCE!B:S,15,0)&amp;IF(lookups!$N$2-LEN(VLOOKUP(A1968,SOURCE!B:S,15,0))&gt;=0,REPT(" ",lookups!$N$2-LEN(VLOOKUP(A1968,SOURCE!B:S,15,0))),"")&amp;
TEXT(A1968,"???0")&amp;IF(VLOOKUP(A1968,SOURCE!B:S,16,0)="","","   "&amp;VLOOKUP(A1968,SOURCE!B:S,16,0)
))))
)</f>
        <v>#define MNU_XEQ                     1924</v>
      </c>
    </row>
    <row r="1969" spans="1:4">
      <c r="A1969">
        <f t="shared" si="33"/>
        <v>1925</v>
      </c>
      <c r="B1969" t="str">
        <f>VLOOKUP(A1969,SOURCE!B:S,15,0)</f>
        <v>MNU_EE</v>
      </c>
      <c r="C1969">
        <f>IF(
ISNUMBER(INDEX(SOURCE!B:B,MATCH(A1969,SOURCE!B:B,0)+1)),
  VALUE(INDEX(SOURCE!B:B,MATCH(A1969,SOURCE!B:B,0)+1)),
  "")</f>
        <v>1926</v>
      </c>
      <c r="D1969" s="5" t="str">
        <f>IF(A1969&lt;&gt;INT(A1969),B1969,
IF(A1969&lt;0,VLOOKUP(A1969,lookups!A$1:B$25,2,0),
IF(ISNA(B1969),"",
IF(OR(ISBLANK(A1969),ISNA(B1969),B1969=0),
"",
"#define "&amp;
VLOOKUP(A1969,SOURCE!B:S,15,0)&amp;IF(lookups!$N$2-LEN(VLOOKUP(A1969,SOURCE!B:S,15,0))&gt;=0,REPT(" ",lookups!$N$2-LEN(VLOOKUP(A1969,SOURCE!B:S,15,0))),"")&amp;
TEXT(A1969,"???0")&amp;IF(VLOOKUP(A1969,SOURCE!B:S,16,0)="","","   "&amp;VLOOKUP(A1969,SOURCE!B:S,16,0)
))))
)</f>
        <v>#define MNU_EE                      1925</v>
      </c>
    </row>
    <row r="1970" spans="1:4">
      <c r="A1970">
        <f t="shared" si="33"/>
        <v>1926</v>
      </c>
      <c r="B1970" t="str">
        <f>VLOOKUP(A1970,SOURCE!B:S,15,0)</f>
        <v>ITM_T_UP_ARROW</v>
      </c>
      <c r="C1970">
        <f>IF(
ISNUMBER(INDEX(SOURCE!B:B,MATCH(A1970,SOURCE!B:B,0)+1)),
  VALUE(INDEX(SOURCE!B:B,MATCH(A1970,SOURCE!B:B,0)+1)),
  "")</f>
        <v>1927</v>
      </c>
      <c r="D1970" s="5" t="str">
        <f>IF(A1970&lt;&gt;INT(A1970),B1970,
IF(A1970&lt;0,VLOOKUP(A1970,lookups!A$1:B$25,2,0),
IF(ISNA(B1970),"",
IF(OR(ISBLANK(A1970),ISNA(B1970),B1970=0),
"",
"#define "&amp;
VLOOKUP(A1970,SOURCE!B:S,15,0)&amp;IF(lookups!$N$2-LEN(VLOOKUP(A1970,SOURCE!B:S,15,0))&gt;=0,REPT(" ",lookups!$N$2-LEN(VLOOKUP(A1970,SOURCE!B:S,15,0))),"")&amp;
TEXT(A1970,"???0")&amp;IF(VLOOKUP(A1970,SOURCE!B:S,16,0)="","","   "&amp;VLOOKUP(A1970,SOURCE!B:S,16,0)
))))
)</f>
        <v>#define ITM_T_UP_ARROW              1926</v>
      </c>
    </row>
    <row r="1971" spans="1:4">
      <c r="A1971">
        <f t="shared" si="33"/>
        <v>1927</v>
      </c>
      <c r="B1971" t="str">
        <f>VLOOKUP(A1971,SOURCE!B:S,15,0)</f>
        <v>MNU_ASN</v>
      </c>
      <c r="C1971">
        <f>IF(
ISNUMBER(INDEX(SOURCE!B:B,MATCH(A1971,SOURCE!B:B,0)+1)),
  VALUE(INDEX(SOURCE!B:B,MATCH(A1971,SOURCE!B:B,0)+1)),
  "")</f>
        <v>1928</v>
      </c>
      <c r="D1971" s="5" t="str">
        <f>IF(A1971&lt;&gt;INT(A1971),B1971,
IF(A1971&lt;0,VLOOKUP(A1971,lookups!A$1:B$25,2,0),
IF(ISNA(B1971),"",
IF(OR(ISBLANK(A1971),ISNA(B1971),B1971=0),
"",
"#define "&amp;
VLOOKUP(A1971,SOURCE!B:S,15,0)&amp;IF(lookups!$N$2-LEN(VLOOKUP(A1971,SOURCE!B:S,15,0))&gt;=0,REPT(" ",lookups!$N$2-LEN(VLOOKUP(A1971,SOURCE!B:S,15,0))),"")&amp;
TEXT(A1971,"???0")&amp;IF(VLOOKUP(A1971,SOURCE!B:S,16,0)="","","   "&amp;VLOOKUP(A1971,SOURCE!B:S,16,0)
))))
)</f>
        <v>#define MNU_ASN                     1927</v>
      </c>
    </row>
    <row r="1972" spans="1:4">
      <c r="A1972">
        <f t="shared" si="33"/>
        <v>1928</v>
      </c>
      <c r="B1972" t="str">
        <f>VLOOKUP(A1972,SOURCE!B:S,15,0)</f>
        <v>ITM_T_DOWN_ARROW</v>
      </c>
      <c r="C1972">
        <f>IF(
ISNUMBER(INDEX(SOURCE!B:B,MATCH(A1972,SOURCE!B:B,0)+1)),
  VALUE(INDEX(SOURCE!B:B,MATCH(A1972,SOURCE!B:B,0)+1)),
  "")</f>
        <v>1929</v>
      </c>
      <c r="D1972" s="5" t="str">
        <f>IF(A1972&lt;&gt;INT(A1972),B1972,
IF(A1972&lt;0,VLOOKUP(A1972,lookups!A$1:B$25,2,0),
IF(ISNA(B1972),"",
IF(OR(ISBLANK(A1972),ISNA(B1972),B1972=0),
"",
"#define "&amp;
VLOOKUP(A1972,SOURCE!B:S,15,0)&amp;IF(lookups!$N$2-LEN(VLOOKUP(A1972,SOURCE!B:S,15,0))&gt;=0,REPT(" ",lookups!$N$2-LEN(VLOOKUP(A1972,SOURCE!B:S,15,0))),"")&amp;
TEXT(A1972,"???0")&amp;IF(VLOOKUP(A1972,SOURCE!B:S,16,0)="","","   "&amp;VLOOKUP(A1972,SOURCE!B:S,16,0)
))))
)</f>
        <v>#define ITM_T_DOWN_ARROW            1928</v>
      </c>
    </row>
    <row r="1973" spans="1:4">
      <c r="A1973">
        <f t="shared" si="33"/>
        <v>1929</v>
      </c>
      <c r="B1973" t="str">
        <f>VLOOKUP(A1973,SOURCE!B:S,15,0)</f>
        <v>ITM_T_HOME</v>
      </c>
      <c r="C1973">
        <f>IF(
ISNUMBER(INDEX(SOURCE!B:B,MATCH(A1973,SOURCE!B:B,0)+1)),
  VALUE(INDEX(SOURCE!B:B,MATCH(A1973,SOURCE!B:B,0)+1)),
  "")</f>
        <v>1930</v>
      </c>
      <c r="D1973" s="5" t="str">
        <f>IF(A1973&lt;&gt;INT(A1973),B1973,
IF(A1973&lt;0,VLOOKUP(A1973,lookups!A$1:B$25,2,0),
IF(ISNA(B1973),"",
IF(OR(ISBLANK(A1973),ISNA(B1973),B1973=0),
"",
"#define "&amp;
VLOOKUP(A1973,SOURCE!B:S,15,0)&amp;IF(lookups!$N$2-LEN(VLOOKUP(A1973,SOURCE!B:S,15,0))&gt;=0,REPT(" ",lookups!$N$2-LEN(VLOOKUP(A1973,SOURCE!B:S,15,0))),"")&amp;
TEXT(A1973,"???0")&amp;IF(VLOOKUP(A1973,SOURCE!B:S,16,0)="","","   "&amp;VLOOKUP(A1973,SOURCE!B:S,16,0)
))))
)</f>
        <v>#define ITM_T_HOME                  1929</v>
      </c>
    </row>
    <row r="1974" spans="1:4">
      <c r="A1974">
        <f t="shared" si="33"/>
        <v>1930</v>
      </c>
      <c r="B1974" t="str">
        <f>VLOOKUP(A1974,SOURCE!B:S,15,0)</f>
        <v>ITM_T_END</v>
      </c>
      <c r="C1974">
        <f>IF(
ISNUMBER(INDEX(SOURCE!B:B,MATCH(A1974,SOURCE!B:B,0)+1)),
  VALUE(INDEX(SOURCE!B:B,MATCH(A1974,SOURCE!B:B,0)+1)),
  "")</f>
        <v>1931</v>
      </c>
      <c r="D1974" s="5" t="str">
        <f>IF(A1974&lt;&gt;INT(A1974),B1974,
IF(A1974&lt;0,VLOOKUP(A1974,lookups!A$1:B$25,2,0),
IF(ISNA(B1974),"",
IF(OR(ISBLANK(A1974),ISNA(B1974),B1974=0),
"",
"#define "&amp;
VLOOKUP(A1974,SOURCE!B:S,15,0)&amp;IF(lookups!$N$2-LEN(VLOOKUP(A1974,SOURCE!B:S,15,0))&gt;=0,REPT(" ",lookups!$N$2-LEN(VLOOKUP(A1974,SOURCE!B:S,15,0))),"")&amp;
TEXT(A1974,"???0")&amp;IF(VLOOKUP(A1974,SOURCE!B:S,16,0)="","","   "&amp;VLOOKUP(A1974,SOURCE!B:S,16,0)
))))
)</f>
        <v>#define ITM_T_END                   1930</v>
      </c>
    </row>
    <row r="1975" spans="1:4">
      <c r="A1975">
        <f t="shared" si="33"/>
        <v>1931</v>
      </c>
      <c r="B1975" t="str">
        <f>VLOOKUP(A1975,SOURCE!B:S,15,0)</f>
        <v>ITM_STKTO3x1</v>
      </c>
      <c r="C1975">
        <f>IF(
ISNUMBER(INDEX(SOURCE!B:B,MATCH(A1975,SOURCE!B:B,0)+1)),
  VALUE(INDEX(SOURCE!B:B,MATCH(A1975,SOURCE!B:B,0)+1)),
  "")</f>
        <v>1932</v>
      </c>
      <c r="D1975" s="5" t="str">
        <f>IF(A1975&lt;&gt;INT(A1975),B1975,
IF(A1975&lt;0,VLOOKUP(A1975,lookups!A$1:B$25,2,0),
IF(ISNA(B1975),"",
IF(OR(ISBLANK(A1975),ISNA(B1975),B1975=0),
"",
"#define "&amp;
VLOOKUP(A1975,SOURCE!B:S,15,0)&amp;IF(lookups!$N$2-LEN(VLOOKUP(A1975,SOURCE!B:S,15,0))&gt;=0,REPT(" ",lookups!$N$2-LEN(VLOOKUP(A1975,SOURCE!B:S,15,0))),"")&amp;
TEXT(A1975,"???0")&amp;IF(VLOOKUP(A1975,SOURCE!B:S,16,0)="","","   "&amp;VLOOKUP(A1975,SOURCE!B:S,16,0)
))))
)</f>
        <v>#define ITM_STKTO3x1                1931</v>
      </c>
    </row>
    <row r="1976" spans="1:4">
      <c r="A1976">
        <f t="shared" si="33"/>
        <v>1932</v>
      </c>
      <c r="B1976" t="str">
        <f>VLOOKUP(A1976,SOURCE!B:S,15,0)</f>
        <v>ITM_XPARSE</v>
      </c>
      <c r="C1976">
        <f>IF(
ISNUMBER(INDEX(SOURCE!B:B,MATCH(A1976,SOURCE!B:B,0)+1)),
  VALUE(INDEX(SOURCE!B:B,MATCH(A1976,SOURCE!B:B,0)+1)),
  "")</f>
        <v>1933</v>
      </c>
      <c r="D1976" s="5" t="str">
        <f>IF(A1976&lt;&gt;INT(A1976),B1976,
IF(A1976&lt;0,VLOOKUP(A1976,lookups!A$1:B$25,2,0),
IF(ISNA(B1976),"",
IF(OR(ISBLANK(A1976),ISNA(B1976),B1976=0),
"",
"#define "&amp;
VLOOKUP(A1976,SOURCE!B:S,15,0)&amp;IF(lookups!$N$2-LEN(VLOOKUP(A1976,SOURCE!B:S,15,0))&gt;=0,REPT(" ",lookups!$N$2-LEN(VLOOKUP(A1976,SOURCE!B:S,15,0))),"")&amp;
TEXT(A1976,"???0")&amp;IF(VLOOKUP(A1976,SOURCE!B:S,16,0)="","","   "&amp;VLOOKUP(A1976,SOURCE!B:S,16,0)
))))
)</f>
        <v>#define ITM_XPARSE                  1932</v>
      </c>
    </row>
    <row r="1977" spans="1:4">
      <c r="A1977">
        <f t="shared" si="33"/>
        <v>1933</v>
      </c>
      <c r="B1977" t="str">
        <f>VLOOKUP(A1977,SOURCE!B:S,15,0)</f>
        <v>MNU_XXEQ</v>
      </c>
      <c r="C1977">
        <f>IF(
ISNUMBER(INDEX(SOURCE!B:B,MATCH(A1977,SOURCE!B:B,0)+1)),
  VALUE(INDEX(SOURCE!B:B,MATCH(A1977,SOURCE!B:B,0)+1)),
  "")</f>
        <v>1934</v>
      </c>
      <c r="D1977" s="5" t="str">
        <f>IF(A1977&lt;&gt;INT(A1977),B1977,
IF(A1977&lt;0,VLOOKUP(A1977,lookups!A$1:B$25,2,0),
IF(ISNA(B1977),"",
IF(OR(ISBLANK(A1977),ISNA(B1977),B1977=0),
"",
"#define "&amp;
VLOOKUP(A1977,SOURCE!B:S,15,0)&amp;IF(lookups!$N$2-LEN(VLOOKUP(A1977,SOURCE!B:S,15,0))&gt;=0,REPT(" ",lookups!$N$2-LEN(VLOOKUP(A1977,SOURCE!B:S,15,0))),"")&amp;
TEXT(A1977,"???0")&amp;IF(VLOOKUP(A1977,SOURCE!B:S,16,0)="","","   "&amp;VLOOKUP(A1977,SOURCE!B:S,16,0)
))))
)</f>
        <v>#define MNU_XXEQ                    1933</v>
      </c>
    </row>
    <row r="1978" spans="1:4">
      <c r="A1978">
        <f t="shared" si="33"/>
        <v>1934</v>
      </c>
      <c r="B1978" t="str">
        <f>VLOOKUP(A1978,SOURCE!B:S,15,0)</f>
        <v>ITM_RNG</v>
      </c>
      <c r="C1978">
        <f>IF(
ISNUMBER(INDEX(SOURCE!B:B,MATCH(A1978,SOURCE!B:B,0)+1)),
  VALUE(INDEX(SOURCE!B:B,MATCH(A1978,SOURCE!B:B,0)+1)),
  "")</f>
        <v>1935</v>
      </c>
      <c r="D1978" s="5" t="str">
        <f>IF(A1978&lt;&gt;INT(A1978),B1978,
IF(A1978&lt;0,VLOOKUP(A1978,lookups!A$1:B$25,2,0),
IF(ISNA(B1978),"",
IF(OR(ISBLANK(A1978),ISNA(B1978),B1978=0),
"",
"#define "&amp;
VLOOKUP(A1978,SOURCE!B:S,15,0)&amp;IF(lookups!$N$2-LEN(VLOOKUP(A1978,SOURCE!B:S,15,0))&gt;=0,REPT(" ",lookups!$N$2-LEN(VLOOKUP(A1978,SOURCE!B:S,15,0))),"")&amp;
TEXT(A1978,"???0")&amp;IF(VLOOKUP(A1978,SOURCE!B:S,16,0)="","","   "&amp;VLOOKUP(A1978,SOURCE!B:S,16,0)
))))
)</f>
        <v>#define ITM_RNG                     1934</v>
      </c>
    </row>
    <row r="1979" spans="1:4">
      <c r="A1979">
        <f t="shared" si="33"/>
        <v>1935</v>
      </c>
      <c r="B1979" t="str">
        <f>VLOOKUP(A1979,SOURCE!B:S,15,0)</f>
        <v>ITM_FLGSV</v>
      </c>
      <c r="C1979">
        <f>IF(
ISNUMBER(INDEX(SOURCE!B:B,MATCH(A1979,SOURCE!B:B,0)+1)),
  VALUE(INDEX(SOURCE!B:B,MATCH(A1979,SOURCE!B:B,0)+1)),
  "")</f>
        <v>1936</v>
      </c>
      <c r="D1979" s="5" t="str">
        <f>IF(A1979&lt;&gt;INT(A1979),B1979,
IF(A1979&lt;0,VLOOKUP(A1979,lookups!A$1:B$25,2,0),
IF(ISNA(B1979),"",
IF(OR(ISBLANK(A1979),ISNA(B1979),B1979=0),
"",
"#define "&amp;
VLOOKUP(A1979,SOURCE!B:S,15,0)&amp;IF(lookups!$N$2-LEN(VLOOKUP(A1979,SOURCE!B:S,15,0))&gt;=0,REPT(" ",lookups!$N$2-LEN(VLOOKUP(A1979,SOURCE!B:S,15,0))),"")&amp;
TEXT(A1979,"???0")&amp;IF(VLOOKUP(A1979,SOURCE!B:S,16,0)="","","   "&amp;VLOOKUP(A1979,SOURCE!B:S,16,0)
))))
)</f>
        <v>#define ITM_FLGSV                   1935</v>
      </c>
    </row>
    <row r="1980" spans="1:4">
      <c r="A1980">
        <f t="shared" si="33"/>
        <v>1936</v>
      </c>
      <c r="B1980" t="str">
        <f>VLOOKUP(A1980,SOURCE!B:S,15,0)</f>
        <v>ITM_CPXI</v>
      </c>
      <c r="C1980">
        <f>IF(
ISNUMBER(INDEX(SOURCE!B:B,MATCH(A1980,SOURCE!B:B,0)+1)),
  VALUE(INDEX(SOURCE!B:B,MATCH(A1980,SOURCE!B:B,0)+1)),
  "")</f>
        <v>1937</v>
      </c>
      <c r="D1980" s="5" t="str">
        <f>IF(A1980&lt;&gt;INT(A1980),B1980,
IF(A1980&lt;0,VLOOKUP(A1980,lookups!A$1:B$25,2,0),
IF(ISNA(B1980),"",
IF(OR(ISBLANK(A1980),ISNA(B1980),B1980=0),
"",
"#define "&amp;
VLOOKUP(A1980,SOURCE!B:S,15,0)&amp;IF(lookups!$N$2-LEN(VLOOKUP(A1980,SOURCE!B:S,15,0))&gt;=0,REPT(" ",lookups!$N$2-LEN(VLOOKUP(A1980,SOURCE!B:S,15,0))),"")&amp;
TEXT(A1980,"???0")&amp;IF(VLOOKUP(A1980,SOURCE!B:S,16,0)="","","   "&amp;VLOOKUP(A1980,SOURCE!B:S,16,0)
))))
)</f>
        <v>#define ITM_CPXI                    1936</v>
      </c>
    </row>
    <row r="1981" spans="1:4">
      <c r="A1981">
        <f t="shared" si="33"/>
        <v>1937</v>
      </c>
      <c r="B1981" t="str">
        <f>VLOOKUP(A1981,SOURCE!B:S,15,0)</f>
        <v>ITM_CPXJ</v>
      </c>
      <c r="C1981">
        <f>IF(
ISNUMBER(INDEX(SOURCE!B:B,MATCH(A1981,SOURCE!B:B,0)+1)),
  VALUE(INDEX(SOURCE!B:B,MATCH(A1981,SOURCE!B:B,0)+1)),
  "")</f>
        <v>1938</v>
      </c>
      <c r="D1981" s="5" t="str">
        <f>IF(A1981&lt;&gt;INT(A1981),B1981,
IF(A1981&lt;0,VLOOKUP(A1981,lookups!A$1:B$25,2,0),
IF(ISNA(B1981),"",
IF(OR(ISBLANK(A1981),ISNA(B1981),B1981=0),
"",
"#define "&amp;
VLOOKUP(A1981,SOURCE!B:S,15,0)&amp;IF(lookups!$N$2-LEN(VLOOKUP(A1981,SOURCE!B:S,15,0))&gt;=0,REPT(" ",lookups!$N$2-LEN(VLOOKUP(A1981,SOURCE!B:S,15,0))),"")&amp;
TEXT(A1981,"???0")&amp;IF(VLOOKUP(A1981,SOURCE!B:S,16,0)="","","   "&amp;VLOOKUP(A1981,SOURCE!B:S,16,0)
))))
)</f>
        <v>#define ITM_CPXJ                    1937</v>
      </c>
    </row>
    <row r="1982" spans="1:4">
      <c r="A1982">
        <f t="shared" si="33"/>
        <v>1938</v>
      </c>
      <c r="B1982" t="str">
        <f>VLOOKUP(A1982,SOURCE!B:S,15,0)</f>
        <v>ITM_SSIZE4</v>
      </c>
      <c r="C1982">
        <f>IF(
ISNUMBER(INDEX(SOURCE!B:B,MATCH(A1982,SOURCE!B:B,0)+1)),
  VALUE(INDEX(SOURCE!B:B,MATCH(A1982,SOURCE!B:B,0)+1)),
  "")</f>
        <v>1939</v>
      </c>
      <c r="D1982" s="5" t="str">
        <f>IF(A1982&lt;&gt;INT(A1982),B1982,
IF(A1982&lt;0,VLOOKUP(A1982,lookups!A$1:B$25,2,0),
IF(ISNA(B1982),"",
IF(OR(ISBLANK(A1982),ISNA(B1982),B1982=0),
"",
"#define "&amp;
VLOOKUP(A1982,SOURCE!B:S,15,0)&amp;IF(lookups!$N$2-LEN(VLOOKUP(A1982,SOURCE!B:S,15,0))&gt;=0,REPT(" ",lookups!$N$2-LEN(VLOOKUP(A1982,SOURCE!B:S,15,0))),"")&amp;
TEXT(A1982,"???0")&amp;IF(VLOOKUP(A1982,SOURCE!B:S,16,0)="","","   "&amp;VLOOKUP(A1982,SOURCE!B:S,16,0)
))))
)</f>
        <v>#define ITM_SSIZE4                  1938</v>
      </c>
    </row>
    <row r="1983" spans="1:4">
      <c r="A1983">
        <f t="shared" si="33"/>
        <v>1939</v>
      </c>
      <c r="B1983" t="str">
        <f>VLOOKUP(A1983,SOURCE!B:S,15,0)</f>
        <v>ITM_SSIZE8</v>
      </c>
      <c r="C1983">
        <f>IF(
ISNUMBER(INDEX(SOURCE!B:B,MATCH(A1983,SOURCE!B:B,0)+1)),
  VALUE(INDEX(SOURCE!B:B,MATCH(A1983,SOURCE!B:B,0)+1)),
  "")</f>
        <v>1940</v>
      </c>
      <c r="D1983" s="5" t="str">
        <f>IF(A1983&lt;&gt;INT(A1983),B1983,
IF(A1983&lt;0,VLOOKUP(A1983,lookups!A$1:B$25,2,0),
IF(ISNA(B1983),"",
IF(OR(ISBLANK(A1983),ISNA(B1983),B1983=0),
"",
"#define "&amp;
VLOOKUP(A1983,SOURCE!B:S,15,0)&amp;IF(lookups!$N$2-LEN(VLOOKUP(A1983,SOURCE!B:S,15,0))&gt;=0,REPT(" ",lookups!$N$2-LEN(VLOOKUP(A1983,SOURCE!B:S,15,0))),"")&amp;
TEXT(A1983,"???0")&amp;IF(VLOOKUP(A1983,SOURCE!B:S,16,0)="","","   "&amp;VLOOKUP(A1983,SOURCE!B:S,16,0)
))))
)</f>
        <v>#define ITM_SSIZE8                  1939</v>
      </c>
    </row>
    <row r="1984" spans="1:4">
      <c r="A1984">
        <f t="shared" si="33"/>
        <v>1940</v>
      </c>
      <c r="B1984" t="str">
        <f>VLOOKUP(A1984,SOURCE!B:S,15,0)</f>
        <v>ITM_CB_SPCRES</v>
      </c>
      <c r="C1984">
        <f>IF(
ISNUMBER(INDEX(SOURCE!B:B,MATCH(A1984,SOURCE!B:B,0)+1)),
  VALUE(INDEX(SOURCE!B:B,MATCH(A1984,SOURCE!B:B,0)+1)),
  "")</f>
        <v>1941</v>
      </c>
      <c r="D1984" s="5" t="str">
        <f>IF(A1984&lt;&gt;INT(A1984),B1984,
IF(A1984&lt;0,VLOOKUP(A1984,lookups!A$1:B$25,2,0),
IF(ISNA(B1984),"",
IF(OR(ISBLANK(A1984),ISNA(B1984),B1984=0),
"",
"#define "&amp;
VLOOKUP(A1984,SOURCE!B:S,15,0)&amp;IF(lookups!$N$2-LEN(VLOOKUP(A1984,SOURCE!B:S,15,0))&gt;=0,REPT(" ",lookups!$N$2-LEN(VLOOKUP(A1984,SOURCE!B:S,15,0))),"")&amp;
TEXT(A1984,"???0")&amp;IF(VLOOKUP(A1984,SOURCE!B:S,16,0)="","","   "&amp;VLOOKUP(A1984,SOURCE!B:S,16,0)
))))
)</f>
        <v>#define ITM_CB_SPCRES               1940</v>
      </c>
    </row>
    <row r="1985" spans="1:4">
      <c r="A1985">
        <f t="shared" si="33"/>
        <v>1941</v>
      </c>
      <c r="B1985" t="str">
        <f>VLOOKUP(A1985,SOURCE!B:S,15,0)</f>
        <v>ITM_CFG</v>
      </c>
      <c r="C1985">
        <f>IF(
ISNUMBER(INDEX(SOURCE!B:B,MATCH(A1985,SOURCE!B:B,0)+1)),
  VALUE(INDEX(SOURCE!B:B,MATCH(A1985,SOURCE!B:B,0)+1)),
  "")</f>
        <v>1942</v>
      </c>
      <c r="D1985" s="5" t="str">
        <f>IF(A1985&lt;&gt;INT(A1985),B1985,
IF(A1985&lt;0,VLOOKUP(A1985,lookups!A$1:B$25,2,0),
IF(ISNA(B1985),"",
IF(OR(ISBLANK(A1985),ISNA(B1985),B1985=0),
"",
"#define "&amp;
VLOOKUP(A1985,SOURCE!B:S,15,0)&amp;IF(lookups!$N$2-LEN(VLOOKUP(A1985,SOURCE!B:S,15,0))&gt;=0,REPT(" ",lookups!$N$2-LEN(VLOOKUP(A1985,SOURCE!B:S,15,0))),"")&amp;
TEXT(A1985,"???0")&amp;IF(VLOOKUP(A1985,SOURCE!B:S,16,0)="","","   "&amp;VLOOKUP(A1985,SOURCE!B:S,16,0)
))))
)</f>
        <v>#define ITM_CFG                     1941</v>
      </c>
    </row>
    <row r="1986" spans="1:4">
      <c r="A1986">
        <f t="shared" si="33"/>
        <v>1942</v>
      </c>
      <c r="B1986" t="str">
        <f>VLOOKUP(A1986,SOURCE!B:S,15,0)</f>
        <v>ITM_CLK12</v>
      </c>
      <c r="C1986">
        <f>IF(
ISNUMBER(INDEX(SOURCE!B:B,MATCH(A1986,SOURCE!B:B,0)+1)),
  VALUE(INDEX(SOURCE!B:B,MATCH(A1986,SOURCE!B:B,0)+1)),
  "")</f>
        <v>1943</v>
      </c>
      <c r="D1986" s="5" t="str">
        <f>IF(A1986&lt;&gt;INT(A1986),B1986,
IF(A1986&lt;0,VLOOKUP(A1986,lookups!A$1:B$25,2,0),
IF(ISNA(B1986),"",
IF(OR(ISBLANK(A1986),ISNA(B1986),B1986=0),
"",
"#define "&amp;
VLOOKUP(A1986,SOURCE!B:S,15,0)&amp;IF(lookups!$N$2-LEN(VLOOKUP(A1986,SOURCE!B:S,15,0))&gt;=0,REPT(" ",lookups!$N$2-LEN(VLOOKUP(A1986,SOURCE!B:S,15,0))),"")&amp;
TEXT(A1986,"???0")&amp;IF(VLOOKUP(A1986,SOURCE!B:S,16,0)="","","   "&amp;VLOOKUP(A1986,SOURCE!B:S,16,0)
))))
)</f>
        <v>#define ITM_CLK12                   1942</v>
      </c>
    </row>
    <row r="1987" spans="1:4">
      <c r="A1987">
        <f t="shared" si="33"/>
        <v>1943</v>
      </c>
      <c r="B1987" t="str">
        <f>VLOOKUP(A1987,SOURCE!B:S,15,0)</f>
        <v>ITM_CLK24</v>
      </c>
      <c r="C1987">
        <f>IF(
ISNUMBER(INDEX(SOURCE!B:B,MATCH(A1987,SOURCE!B:B,0)+1)),
  VALUE(INDEX(SOURCE!B:B,MATCH(A1987,SOURCE!B:B,0)+1)),
  "")</f>
        <v>1944</v>
      </c>
      <c r="D1987" s="5" t="str">
        <f>IF(A1987&lt;&gt;INT(A1987),B1987,
IF(A1987&lt;0,VLOOKUP(A1987,lookups!A$1:B$25,2,0),
IF(ISNA(B1987),"",
IF(OR(ISBLANK(A1987),ISNA(B1987),B1987=0),
"",
"#define "&amp;
VLOOKUP(A1987,SOURCE!B:S,15,0)&amp;IF(lookups!$N$2-LEN(VLOOKUP(A1987,SOURCE!B:S,15,0))&gt;=0,REPT(" ",lookups!$N$2-LEN(VLOOKUP(A1987,SOURCE!B:S,15,0))),"")&amp;
TEXT(A1987,"???0")&amp;IF(VLOOKUP(A1987,SOURCE!B:S,16,0)="","","   "&amp;VLOOKUP(A1987,SOURCE!B:S,16,0)
))))
)</f>
        <v>#define ITM_CLK24                   1943</v>
      </c>
    </row>
    <row r="1988" spans="1:4">
      <c r="A1988">
        <f t="shared" si="33"/>
        <v>1944</v>
      </c>
      <c r="B1988" t="str">
        <f>VLOOKUP(A1988,SOURCE!B:S,15,0)</f>
        <v>ITM_MULTCR</v>
      </c>
      <c r="C1988">
        <f>IF(
ISNUMBER(INDEX(SOURCE!B:B,MATCH(A1988,SOURCE!B:B,0)+1)),
  VALUE(INDEX(SOURCE!B:B,MATCH(A1988,SOURCE!B:B,0)+1)),
  "")</f>
        <v>1945</v>
      </c>
      <c r="D1988" s="5" t="str">
        <f>IF(A1988&lt;&gt;INT(A1988),B1988,
IF(A1988&lt;0,VLOOKUP(A1988,lookups!A$1:B$25,2,0),
IF(ISNA(B1988),"",
IF(OR(ISBLANK(A1988),ISNA(B1988),B1988=0),
"",
"#define "&amp;
VLOOKUP(A1988,SOURCE!B:S,15,0)&amp;IF(lookups!$N$2-LEN(VLOOKUP(A1988,SOURCE!B:S,15,0))&gt;=0,REPT(" ",lookups!$N$2-LEN(VLOOKUP(A1988,SOURCE!B:S,15,0))),"")&amp;
TEXT(A1988,"???0")&amp;IF(VLOOKUP(A1988,SOURCE!B:S,16,0)="","","   "&amp;VLOOKUP(A1988,SOURCE!B:S,16,0)
))))
)</f>
        <v>#define ITM_MULTCR                  1944</v>
      </c>
    </row>
    <row r="1989" spans="1:4">
      <c r="A1989">
        <f t="shared" si="33"/>
        <v>1945</v>
      </c>
      <c r="B1989" t="str">
        <f>VLOOKUP(A1989,SOURCE!B:S,15,0)</f>
        <v>ITM_MULTDOT</v>
      </c>
      <c r="C1989">
        <f>IF(
ISNUMBER(INDEX(SOURCE!B:B,MATCH(A1989,SOURCE!B:B,0)+1)),
  VALUE(INDEX(SOURCE!B:B,MATCH(A1989,SOURCE!B:B,0)+1)),
  "")</f>
        <v>1946</v>
      </c>
      <c r="D1989" s="5" t="str">
        <f>IF(A1989&lt;&gt;INT(A1989),B1989,
IF(A1989&lt;0,VLOOKUP(A1989,lookups!A$1:B$25,2,0),
IF(ISNA(B1989),"",
IF(OR(ISBLANK(A1989),ISNA(B1989),B1989=0),
"",
"#define "&amp;
VLOOKUP(A1989,SOURCE!B:S,15,0)&amp;IF(lookups!$N$2-LEN(VLOOKUP(A1989,SOURCE!B:S,15,0))&gt;=0,REPT(" ",lookups!$N$2-LEN(VLOOKUP(A1989,SOURCE!B:S,15,0))),"")&amp;
TEXT(A1989,"???0")&amp;IF(VLOOKUP(A1989,SOURCE!B:S,16,0)="","","   "&amp;VLOOKUP(A1989,SOURCE!B:S,16,0)
))))
)</f>
        <v>#define ITM_MULTDOT                 1945</v>
      </c>
    </row>
    <row r="1990" spans="1:4">
      <c r="A1990">
        <f t="shared" si="33"/>
        <v>1946</v>
      </c>
      <c r="B1990" t="str">
        <f>VLOOKUP(A1990,SOURCE!B:S,15,0)</f>
        <v>ITM_POLAR</v>
      </c>
      <c r="C1990">
        <f>IF(
ISNUMBER(INDEX(SOURCE!B:B,MATCH(A1990,SOURCE!B:B,0)+1)),
  VALUE(INDEX(SOURCE!B:B,MATCH(A1990,SOURCE!B:B,0)+1)),
  "")</f>
        <v>1947</v>
      </c>
      <c r="D1990" s="5" t="str">
        <f>IF(A1990&lt;&gt;INT(A1990),B1990,
IF(A1990&lt;0,VLOOKUP(A1990,lookups!A$1:B$25,2,0),
IF(ISNA(B1990),"",
IF(OR(ISBLANK(A1990),ISNA(B1990),B1990=0),
"",
"#define "&amp;
VLOOKUP(A1990,SOURCE!B:S,15,0)&amp;IF(lookups!$N$2-LEN(VLOOKUP(A1990,SOURCE!B:S,15,0))&gt;=0,REPT(" ",lookups!$N$2-LEN(VLOOKUP(A1990,SOURCE!B:S,15,0))),"")&amp;
TEXT(A1990,"???0")&amp;IF(VLOOKUP(A1990,SOURCE!B:S,16,0)="","","   "&amp;VLOOKUP(A1990,SOURCE!B:S,16,0)
))))
)</f>
        <v>#define ITM_POLAR                   1946</v>
      </c>
    </row>
    <row r="1991" spans="1:4">
      <c r="A1991">
        <f t="shared" si="33"/>
        <v>1947</v>
      </c>
      <c r="B1991" t="str">
        <f>VLOOKUP(A1991,SOURCE!B:S,15,0)</f>
        <v>ITM_RESERVE2</v>
      </c>
      <c r="C1991">
        <f>IF(
ISNUMBER(INDEX(SOURCE!B:B,MATCH(A1991,SOURCE!B:B,0)+1)),
  VALUE(INDEX(SOURCE!B:B,MATCH(A1991,SOURCE!B:B,0)+1)),
  "")</f>
        <v>1948</v>
      </c>
      <c r="D1991" s="5" t="str">
        <f>IF(A1991&lt;&gt;INT(A1991),B1991,
IF(A1991&lt;0,VLOOKUP(A1991,lookups!A$1:B$25,2,0),
IF(ISNA(B1991),"",
IF(OR(ISBLANK(A1991),ISNA(B1991),B1991=0),
"",
"#define "&amp;
VLOOKUP(A1991,SOURCE!B:S,15,0)&amp;IF(lookups!$N$2-LEN(VLOOKUP(A1991,SOURCE!B:S,15,0))&gt;=0,REPT(" ",lookups!$N$2-LEN(VLOOKUP(A1991,SOURCE!B:S,15,0))),"")&amp;
TEXT(A1991,"???0")&amp;IF(VLOOKUP(A1991,SOURCE!B:S,16,0)="","","   "&amp;VLOOKUP(A1991,SOURCE!B:S,16,0)
))))
)</f>
        <v>#define ITM_RESERVE2                1947</v>
      </c>
    </row>
    <row r="1992" spans="1:4">
      <c r="A1992">
        <f t="shared" si="33"/>
        <v>1948</v>
      </c>
      <c r="B1992" t="str">
        <f>VLOOKUP(A1992,SOURCE!B:S,15,0)</f>
        <v>ITM_PRTACT</v>
      </c>
      <c r="C1992">
        <f>IF(
ISNUMBER(INDEX(SOURCE!B:B,MATCH(A1992,SOURCE!B:B,0)+1)),
  VALUE(INDEX(SOURCE!B:B,MATCH(A1992,SOURCE!B:B,0)+1)),
  "")</f>
        <v>1949</v>
      </c>
      <c r="D1992" s="5" t="str">
        <f>IF(A1992&lt;&gt;INT(A1992),B1992,
IF(A1992&lt;0,VLOOKUP(A1992,lookups!A$1:B$25,2,0),
IF(ISNA(B1992),"",
IF(OR(ISBLANK(A1992),ISNA(B1992),B1992=0),
"",
"#define "&amp;
VLOOKUP(A1992,SOURCE!B:S,15,0)&amp;IF(lookups!$N$2-LEN(VLOOKUP(A1992,SOURCE!B:S,15,0))&gt;=0,REPT(" ",lookups!$N$2-LEN(VLOOKUP(A1992,SOURCE!B:S,15,0))),"")&amp;
TEXT(A1992,"???0")&amp;IF(VLOOKUP(A1992,SOURCE!B:S,16,0)="","","   "&amp;VLOOKUP(A1992,SOURCE!B:S,16,0)
))))
)</f>
        <v>#define ITM_PRTACT                  1948</v>
      </c>
    </row>
    <row r="1993" spans="1:4">
      <c r="A1993">
        <f t="shared" ref="A1993:A2056" si="34">C1992</f>
        <v>1949</v>
      </c>
      <c r="B1993" t="str">
        <f>VLOOKUP(A1993,SOURCE!B:S,15,0)</f>
        <v>ITM_RECT</v>
      </c>
      <c r="C1993">
        <f>IF(
ISNUMBER(INDEX(SOURCE!B:B,MATCH(A1993,SOURCE!B:B,0)+1)),
  VALUE(INDEX(SOURCE!B:B,MATCH(A1993,SOURCE!B:B,0)+1)),
  "")</f>
        <v>1950</v>
      </c>
      <c r="D1993" s="5" t="str">
        <f>IF(A1993&lt;&gt;INT(A1993),B1993,
IF(A1993&lt;0,VLOOKUP(A1993,lookups!A$1:B$25,2,0),
IF(ISNA(B1993),"",
IF(OR(ISBLANK(A1993),ISNA(B1993),B1993=0),
"",
"#define "&amp;
VLOOKUP(A1993,SOURCE!B:S,15,0)&amp;IF(lookups!$N$2-LEN(VLOOKUP(A1993,SOURCE!B:S,15,0))&gt;=0,REPT(" ",lookups!$N$2-LEN(VLOOKUP(A1993,SOURCE!B:S,15,0))),"")&amp;
TEXT(A1993,"???0")&amp;IF(VLOOKUP(A1993,SOURCE!B:S,16,0)="","","   "&amp;VLOOKUP(A1993,SOURCE!B:S,16,0)
))))
)</f>
        <v>#define ITM_RECT                    1949</v>
      </c>
    </row>
    <row r="1994" spans="1:4">
      <c r="A1994">
        <f t="shared" si="34"/>
        <v>1950</v>
      </c>
      <c r="B1994" t="str">
        <f>VLOOKUP(A1994,SOURCE!B:S,15,0)</f>
        <v>ITM_SCIOVR</v>
      </c>
      <c r="C1994">
        <f>IF(
ISNUMBER(INDEX(SOURCE!B:B,MATCH(A1994,SOURCE!B:B,0)+1)),
  VALUE(INDEX(SOURCE!B:B,MATCH(A1994,SOURCE!B:B,0)+1)),
  "")</f>
        <v>1951</v>
      </c>
      <c r="D1994" s="5" t="str">
        <f>IF(A1994&lt;&gt;INT(A1994),B1994,
IF(A1994&lt;0,VLOOKUP(A1994,lookups!A$1:B$25,2,0),
IF(ISNA(B1994),"",
IF(OR(ISBLANK(A1994),ISNA(B1994),B1994=0),
"",
"#define "&amp;
VLOOKUP(A1994,SOURCE!B:S,15,0)&amp;IF(lookups!$N$2-LEN(VLOOKUP(A1994,SOURCE!B:S,15,0))&gt;=0,REPT(" ",lookups!$N$2-LEN(VLOOKUP(A1994,SOURCE!B:S,15,0))),"")&amp;
TEXT(A1994,"???0")&amp;IF(VLOOKUP(A1994,SOURCE!B:S,16,0)="","","   "&amp;VLOOKUP(A1994,SOURCE!B:S,16,0)
))))
)</f>
        <v>#define ITM_SCIOVR                  1950</v>
      </c>
    </row>
    <row r="1995" spans="1:4">
      <c r="A1995">
        <f t="shared" si="34"/>
        <v>1951</v>
      </c>
      <c r="B1995" t="str">
        <f>VLOOKUP(A1995,SOURCE!B:S,15,0)</f>
        <v>ITM_ENGOVR</v>
      </c>
      <c r="C1995">
        <f>IF(
ISNUMBER(INDEX(SOURCE!B:B,MATCH(A1995,SOURCE!B:B,0)+1)),
  VALUE(INDEX(SOURCE!B:B,MATCH(A1995,SOURCE!B:B,0)+1)),
  "")</f>
        <v>1952</v>
      </c>
      <c r="D1995" s="5" t="str">
        <f>IF(A1995&lt;&gt;INT(A1995),B1995,
IF(A1995&lt;0,VLOOKUP(A1995,lookups!A$1:B$25,2,0),
IF(ISNA(B1995),"",
IF(OR(ISBLANK(A1995),ISNA(B1995),B1995=0),
"",
"#define "&amp;
VLOOKUP(A1995,SOURCE!B:S,15,0)&amp;IF(lookups!$N$2-LEN(VLOOKUP(A1995,SOURCE!B:S,15,0))&gt;=0,REPT(" ",lookups!$N$2-LEN(VLOOKUP(A1995,SOURCE!B:S,15,0))),"")&amp;
TEXT(A1995,"???0")&amp;IF(VLOOKUP(A1995,SOURCE!B:S,16,0)="","","   "&amp;VLOOKUP(A1995,SOURCE!B:S,16,0)
))))
)</f>
        <v>#define ITM_ENGOVR                  1951</v>
      </c>
    </row>
    <row r="1996" spans="1:4">
      <c r="A1996">
        <f t="shared" si="34"/>
        <v>1952</v>
      </c>
      <c r="B1996" t="str">
        <f>VLOOKUP(A1996,SOURCE!B:S,15,0)</f>
        <v>ITM_T_LEFT_ARROW</v>
      </c>
      <c r="C1996">
        <f>IF(
ISNUMBER(INDEX(SOURCE!B:B,MATCH(A1996,SOURCE!B:B,0)+1)),
  VALUE(INDEX(SOURCE!B:B,MATCH(A1996,SOURCE!B:B,0)+1)),
  "")</f>
        <v>1953</v>
      </c>
      <c r="D1996" s="5" t="str">
        <f>IF(A1996&lt;&gt;INT(A1996),B1996,
IF(A1996&lt;0,VLOOKUP(A1996,lookups!A$1:B$25,2,0),
IF(ISNA(B1996),"",
IF(OR(ISBLANK(A1996),ISNA(B1996),B1996=0),
"",
"#define "&amp;
VLOOKUP(A1996,SOURCE!B:S,15,0)&amp;IF(lookups!$N$2-LEN(VLOOKUP(A1996,SOURCE!B:S,15,0))&gt;=0,REPT(" ",lookups!$N$2-LEN(VLOOKUP(A1996,SOURCE!B:S,15,0))),"")&amp;
TEXT(A1996,"???0")&amp;IF(VLOOKUP(A1996,SOURCE!B:S,16,0)="","","   "&amp;VLOOKUP(A1996,SOURCE!B:S,16,0)
))))
)</f>
        <v>#define ITM_T_LEFT_ARROW            1952</v>
      </c>
    </row>
    <row r="1997" spans="1:4">
      <c r="A1997">
        <f t="shared" si="34"/>
        <v>1953</v>
      </c>
      <c r="B1997" t="str">
        <f>VLOOKUP(A1997,SOURCE!B:S,15,0)</f>
        <v>ITM_T_RIGHT_ARROW</v>
      </c>
      <c r="C1997">
        <f>IF(
ISNUMBER(INDEX(SOURCE!B:B,MATCH(A1997,SOURCE!B:B,0)+1)),
  VALUE(INDEX(SOURCE!B:B,MATCH(A1997,SOURCE!B:B,0)+1)),
  "")</f>
        <v>1954</v>
      </c>
      <c r="D1997" s="5" t="str">
        <f>IF(A1997&lt;&gt;INT(A1997),B1997,
IF(A1997&lt;0,VLOOKUP(A1997,lookups!A$1:B$25,2,0),
IF(ISNA(B1997),"",
IF(OR(ISBLANK(A1997),ISNA(B1997),B1997=0),
"",
"#define "&amp;
VLOOKUP(A1997,SOURCE!B:S,15,0)&amp;IF(lookups!$N$2-LEN(VLOOKUP(A1997,SOURCE!B:S,15,0))&gt;=0,REPT(" ",lookups!$N$2-LEN(VLOOKUP(A1997,SOURCE!B:S,15,0))),"")&amp;
TEXT(A1997,"???0")&amp;IF(VLOOKUP(A1997,SOURCE!B:S,16,0)="","","   "&amp;VLOOKUP(A1997,SOURCE!B:S,16,0)
))))
)</f>
        <v>#define ITM_T_RIGHT_ARROW           1953</v>
      </c>
    </row>
    <row r="1998" spans="1:4">
      <c r="A1998">
        <f t="shared" si="34"/>
        <v>1954</v>
      </c>
      <c r="B1998" t="str">
        <f>VLOOKUP(A1998,SOURCE!B:S,15,0)</f>
        <v>ITM_T_LLEFT_ARROW</v>
      </c>
      <c r="C1998">
        <f>IF(
ISNUMBER(INDEX(SOURCE!B:B,MATCH(A1998,SOURCE!B:B,0)+1)),
  VALUE(INDEX(SOURCE!B:B,MATCH(A1998,SOURCE!B:B,0)+1)),
  "")</f>
        <v>1955</v>
      </c>
      <c r="D1998" s="5" t="str">
        <f>IF(A1998&lt;&gt;INT(A1998),B1998,
IF(A1998&lt;0,VLOOKUP(A1998,lookups!A$1:B$25,2,0),
IF(ISNA(B1998),"",
IF(OR(ISBLANK(A1998),ISNA(B1998),B1998=0),
"",
"#define "&amp;
VLOOKUP(A1998,SOURCE!B:S,15,0)&amp;IF(lookups!$N$2-LEN(VLOOKUP(A1998,SOURCE!B:S,15,0))&gt;=0,REPT(" ",lookups!$N$2-LEN(VLOOKUP(A1998,SOURCE!B:S,15,0))),"")&amp;
TEXT(A1998,"???0")&amp;IF(VLOOKUP(A1998,SOURCE!B:S,16,0)="","","   "&amp;VLOOKUP(A1998,SOURCE!B:S,16,0)
))))
)</f>
        <v>#define ITM_T_LLEFT_ARROW           1954</v>
      </c>
    </row>
    <row r="1999" spans="1:4">
      <c r="A1999">
        <f t="shared" si="34"/>
        <v>1955</v>
      </c>
      <c r="B1999" t="str">
        <f>VLOOKUP(A1999,SOURCE!B:S,15,0)</f>
        <v>ITM_T_RRIGHT_ARROW</v>
      </c>
      <c r="C1999">
        <f>IF(
ISNUMBER(INDEX(SOURCE!B:B,MATCH(A1999,SOURCE!B:B,0)+1)),
  VALUE(INDEX(SOURCE!B:B,MATCH(A1999,SOURCE!B:B,0)+1)),
  "")</f>
        <v>1956</v>
      </c>
      <c r="D1999" s="5" t="str">
        <f>IF(A1999&lt;&gt;INT(A1999),B1999,
IF(A1999&lt;0,VLOOKUP(A1999,lookups!A$1:B$25,2,0),
IF(ISNA(B1999),"",
IF(OR(ISBLANK(A1999),ISNA(B1999),B1999=0),
"",
"#define "&amp;
VLOOKUP(A1999,SOURCE!B:S,15,0)&amp;IF(lookups!$N$2-LEN(VLOOKUP(A1999,SOURCE!B:S,15,0))&gt;=0,REPT(" ",lookups!$N$2-LEN(VLOOKUP(A1999,SOURCE!B:S,15,0))),"")&amp;
TEXT(A1999,"???0")&amp;IF(VLOOKUP(A1999,SOURCE!B:S,16,0)="","","   "&amp;VLOOKUP(A1999,SOURCE!B:S,16,0)
))))
)</f>
        <v>#define ITM_T_RRIGHT_ARROW          1955</v>
      </c>
    </row>
    <row r="2000" spans="1:4">
      <c r="A2000">
        <f t="shared" si="34"/>
        <v>1956</v>
      </c>
      <c r="B2000" t="str">
        <f>VLOOKUP(A2000,SOURCE!B:S,15,0)</f>
        <v>ITM_XNEW</v>
      </c>
      <c r="C2000">
        <f>IF(
ISNUMBER(INDEX(SOURCE!B:B,MATCH(A2000,SOURCE!B:B,0)+1)),
  VALUE(INDEX(SOURCE!B:B,MATCH(A2000,SOURCE!B:B,0)+1)),
  "")</f>
        <v>1957</v>
      </c>
      <c r="D2000" s="5" t="str">
        <f>IF(A2000&lt;&gt;INT(A2000),B2000,
IF(A2000&lt;0,VLOOKUP(A2000,lookups!A$1:B$25,2,0),
IF(ISNA(B2000),"",
IF(OR(ISBLANK(A2000),ISNA(B2000),B2000=0),
"",
"#define "&amp;
VLOOKUP(A2000,SOURCE!B:S,15,0)&amp;IF(lookups!$N$2-LEN(VLOOKUP(A2000,SOURCE!B:S,15,0))&gt;=0,REPT(" ",lookups!$N$2-LEN(VLOOKUP(A2000,SOURCE!B:S,15,0))),"")&amp;
TEXT(A2000,"???0")&amp;IF(VLOOKUP(A2000,SOURCE!B:S,16,0)="","","   "&amp;VLOOKUP(A2000,SOURCE!B:S,16,0)
))))
)</f>
        <v>#define ITM_XNEW                    1956</v>
      </c>
    </row>
    <row r="2001" spans="1:4">
      <c r="A2001">
        <f t="shared" si="34"/>
        <v>1957</v>
      </c>
      <c r="B2001" t="str">
        <f>VLOOKUP(A2001,SOURCE!B:S,15,0)</f>
        <v>ITM_XSWAP</v>
      </c>
      <c r="C2001">
        <f>IF(
ISNUMBER(INDEX(SOURCE!B:B,MATCH(A2001,SOURCE!B:B,0)+1)),
  VALUE(INDEX(SOURCE!B:B,MATCH(A2001,SOURCE!B:B,0)+1)),
  "")</f>
        <v>1958</v>
      </c>
      <c r="D2001" s="5" t="str">
        <f>IF(A2001&lt;&gt;INT(A2001),B2001,
IF(A2001&lt;0,VLOOKUP(A2001,lookups!A$1:B$25,2,0),
IF(ISNA(B2001),"",
IF(OR(ISBLANK(A2001),ISNA(B2001),B2001=0),
"",
"#define "&amp;
VLOOKUP(A2001,SOURCE!B:S,15,0)&amp;IF(lookups!$N$2-LEN(VLOOKUP(A2001,SOURCE!B:S,15,0))&gt;=0,REPT(" ",lookups!$N$2-LEN(VLOOKUP(A2001,SOURCE!B:S,15,0))),"")&amp;
TEXT(A2001,"???0")&amp;IF(VLOOKUP(A2001,SOURCE!B:S,16,0)="","","   "&amp;VLOOKUP(A2001,SOURCE!B:S,16,0)
))))
)</f>
        <v>#define ITM_XSWAP                   1957</v>
      </c>
    </row>
    <row r="2002" spans="1:4">
      <c r="A2002">
        <f t="shared" si="34"/>
        <v>1958</v>
      </c>
      <c r="B2002" t="str">
        <f>VLOOKUP(A2002,SOURCE!B:S,15,0)</f>
        <v>ITM_OCT</v>
      </c>
      <c r="C2002">
        <f>IF(
ISNUMBER(INDEX(SOURCE!B:B,MATCH(A2002,SOURCE!B:B,0)+1)),
  VALUE(INDEX(SOURCE!B:B,MATCH(A2002,SOURCE!B:B,0)+1)),
  "")</f>
        <v>1959</v>
      </c>
      <c r="D2002" s="5" t="str">
        <f>IF(A2002&lt;&gt;INT(A2002),B2002,
IF(A2002&lt;0,VLOOKUP(A2002,lookups!A$1:B$25,2,0),
IF(ISNA(B2002),"",
IF(OR(ISBLANK(A2002),ISNA(B2002),B2002=0),
"",
"#define "&amp;
VLOOKUP(A2002,SOURCE!B:S,15,0)&amp;IF(lookups!$N$2-LEN(VLOOKUP(A2002,SOURCE!B:S,15,0))&gt;=0,REPT(" ",lookups!$N$2-LEN(VLOOKUP(A2002,SOURCE!B:S,15,0))),"")&amp;
TEXT(A2002,"???0")&amp;IF(VLOOKUP(A2002,SOURCE!B:S,16,0)="","","   "&amp;VLOOKUP(A2002,SOURCE!B:S,16,0)
))))
)</f>
        <v>#define ITM_OCT                     1958</v>
      </c>
    </row>
    <row r="2003" spans="1:4">
      <c r="A2003">
        <f t="shared" si="34"/>
        <v>1959</v>
      </c>
      <c r="B2003" t="str">
        <f>VLOOKUP(A2003,SOURCE!B:S,15,0)</f>
        <v>ITM_USER_C47</v>
      </c>
      <c r="C2003">
        <f>IF(
ISNUMBER(INDEX(SOURCE!B:B,MATCH(A2003,SOURCE!B:B,0)+1)),
  VALUE(INDEX(SOURCE!B:B,MATCH(A2003,SOURCE!B:B,0)+1)),
  "")</f>
        <v>1960</v>
      </c>
      <c r="D2003" s="5" t="str">
        <f>IF(A2003&lt;&gt;INT(A2003),B2003,
IF(A2003&lt;0,VLOOKUP(A2003,lookups!A$1:B$25,2,0),
IF(ISNA(B2003),"",
IF(OR(ISBLANK(A2003),ISNA(B2003),B2003=0),
"",
"#define "&amp;
VLOOKUP(A2003,SOURCE!B:S,15,0)&amp;IF(lookups!$N$2-LEN(VLOOKUP(A2003,SOURCE!B:S,15,0))&gt;=0,REPT(" ",lookups!$N$2-LEN(VLOOKUP(A2003,SOURCE!B:S,15,0))),"")&amp;
TEXT(A2003,"???0")&amp;IF(VLOOKUP(A2003,SOURCE!B:S,16,0)="","","   "&amp;VLOOKUP(A2003,SOURCE!B:S,16,0)
))))
)</f>
        <v>#define ITM_USER_C47                1959</v>
      </c>
    </row>
    <row r="2004" spans="1:4">
      <c r="A2004">
        <f t="shared" si="34"/>
        <v>1960</v>
      </c>
      <c r="B2004" t="str">
        <f>VLOOKUP(A2004,SOURCE!B:S,15,0)</f>
        <v>ITM_USER_V47</v>
      </c>
      <c r="C2004">
        <f>IF(
ISNUMBER(INDEX(SOURCE!B:B,MATCH(A2004,SOURCE!B:B,0)+1)),
  VALUE(INDEX(SOURCE!B:B,MATCH(A2004,SOURCE!B:B,0)+1)),
  "")</f>
        <v>1961</v>
      </c>
      <c r="D2004" s="5" t="str">
        <f>IF(A2004&lt;&gt;INT(A2004),B2004,
IF(A2004&lt;0,VLOOKUP(A2004,lookups!A$1:B$25,2,0),
IF(ISNA(B2004),"",
IF(OR(ISBLANK(A2004),ISNA(B2004),B2004=0),
"",
"#define "&amp;
VLOOKUP(A2004,SOURCE!B:S,15,0)&amp;IF(lookups!$N$2-LEN(VLOOKUP(A2004,SOURCE!B:S,15,0))&gt;=0,REPT(" ",lookups!$N$2-LEN(VLOOKUP(A2004,SOURCE!B:S,15,0))),"")&amp;
TEXT(A2004,"???0")&amp;IF(VLOOKUP(A2004,SOURCE!B:S,16,0)="","","   "&amp;VLOOKUP(A2004,SOURCE!B:S,16,0)
))))
)</f>
        <v>#define ITM_USER_V47                1960</v>
      </c>
    </row>
    <row r="2005" spans="1:4">
      <c r="A2005">
        <f t="shared" si="34"/>
        <v>1961</v>
      </c>
      <c r="B2005" t="str">
        <f>VLOOKUP(A2005,SOURCE!B:S,15,0)</f>
        <v>ITM_USER_D47</v>
      </c>
      <c r="C2005">
        <f>IF(
ISNUMBER(INDEX(SOURCE!B:B,MATCH(A2005,SOURCE!B:B,0)+1)),
  VALUE(INDEX(SOURCE!B:B,MATCH(A2005,SOURCE!B:B,0)+1)),
  "")</f>
        <v>1962</v>
      </c>
      <c r="D2005" s="5" t="str">
        <f>IF(A2005&lt;&gt;INT(A2005),B2005,
IF(A2005&lt;0,VLOOKUP(A2005,lookups!A$1:B$25,2,0),
IF(ISNA(B2005),"",
IF(OR(ISBLANK(A2005),ISNA(B2005),B2005=0),
"",
"#define "&amp;
VLOOKUP(A2005,SOURCE!B:S,15,0)&amp;IF(lookups!$N$2-LEN(VLOOKUP(A2005,SOURCE!B:S,15,0))&gt;=0,REPT(" ",lookups!$N$2-LEN(VLOOKUP(A2005,SOURCE!B:S,15,0))),"")&amp;
TEXT(A2005,"???0")&amp;IF(VLOOKUP(A2005,SOURCE!B:S,16,0)="","","   "&amp;VLOOKUP(A2005,SOURCE!B:S,16,0)
))))
)</f>
        <v>#define ITM_USER_D47                1961</v>
      </c>
    </row>
    <row r="2006" spans="1:4">
      <c r="A2006">
        <f t="shared" si="34"/>
        <v>1962</v>
      </c>
      <c r="B2006" t="str">
        <f>VLOOKUP(A2006,SOURCE!B:S,15,0)</f>
        <v>ITM_USER_N47</v>
      </c>
      <c r="C2006">
        <f>IF(
ISNUMBER(INDEX(SOURCE!B:B,MATCH(A2006,SOURCE!B:B,0)+1)),
  VALUE(INDEX(SOURCE!B:B,MATCH(A2006,SOURCE!B:B,0)+1)),
  "")</f>
        <v>1963</v>
      </c>
      <c r="D2006" s="5" t="str">
        <f>IF(A2006&lt;&gt;INT(A2006),B2006,
IF(A2006&lt;0,VLOOKUP(A2006,lookups!A$1:B$25,2,0),
IF(ISNA(B2006),"",
IF(OR(ISBLANK(A2006),ISNA(B2006),B2006=0),
"",
"#define "&amp;
VLOOKUP(A2006,SOURCE!B:S,15,0)&amp;IF(lookups!$N$2-LEN(VLOOKUP(A2006,SOURCE!B:S,15,0))&gt;=0,REPT(" ",lookups!$N$2-LEN(VLOOKUP(A2006,SOURCE!B:S,15,0))),"")&amp;
TEXT(A2006,"???0")&amp;IF(VLOOKUP(A2006,SOURCE!B:S,16,0)="","","   "&amp;VLOOKUP(A2006,SOURCE!B:S,16,0)
))))
)</f>
        <v>#define ITM_USER_N47                1962</v>
      </c>
    </row>
    <row r="2007" spans="1:4">
      <c r="A2007">
        <f t="shared" si="34"/>
        <v>1963</v>
      </c>
      <c r="B2007" t="str">
        <f>VLOOKUP(A2007,SOURCE!B:S,15,0)</f>
        <v>ITM_USER_E47</v>
      </c>
      <c r="C2007">
        <f>IF(
ISNUMBER(INDEX(SOURCE!B:B,MATCH(A2007,SOURCE!B:B,0)+1)),
  VALUE(INDEX(SOURCE!B:B,MATCH(A2007,SOURCE!B:B,0)+1)),
  "")</f>
        <v>1964</v>
      </c>
      <c r="D2007" s="5" t="str">
        <f>IF(A2007&lt;&gt;INT(A2007),B2007,
IF(A2007&lt;0,VLOOKUP(A2007,lookups!A$1:B$25,2,0),
IF(ISNA(B2007),"",
IF(OR(ISBLANK(A2007),ISNA(B2007),B2007=0),
"",
"#define "&amp;
VLOOKUP(A2007,SOURCE!B:S,15,0)&amp;IF(lookups!$N$2-LEN(VLOOKUP(A2007,SOURCE!B:S,15,0))&gt;=0,REPT(" ",lookups!$N$2-LEN(VLOOKUP(A2007,SOURCE!B:S,15,0))),"")&amp;
TEXT(A2007,"???0")&amp;IF(VLOOKUP(A2007,SOURCE!B:S,16,0)="","","   "&amp;VLOOKUP(A2007,SOURCE!B:S,16,0)
))))
)</f>
        <v>#define ITM_USER_E47                1963</v>
      </c>
    </row>
    <row r="2008" spans="1:4">
      <c r="A2008">
        <f t="shared" si="34"/>
        <v>1964</v>
      </c>
      <c r="B2008" t="str">
        <f>VLOOKUP(A2008,SOURCE!B:S,15,0)</f>
        <v>ITM_1964</v>
      </c>
      <c r="C2008">
        <f>IF(
ISNUMBER(INDEX(SOURCE!B:B,MATCH(A2008,SOURCE!B:B,0)+1)),
  VALUE(INDEX(SOURCE!B:B,MATCH(A2008,SOURCE!B:B,0)+1)),
  "")</f>
        <v>1965</v>
      </c>
      <c r="D2008" s="5" t="str">
        <f>IF(A2008&lt;&gt;INT(A2008),B2008,
IF(A2008&lt;0,VLOOKUP(A2008,lookups!A$1:B$25,2,0),
IF(ISNA(B2008),"",
IF(OR(ISBLANK(A2008),ISNA(B2008),B2008=0),
"",
"#define "&amp;
VLOOKUP(A2008,SOURCE!B:S,15,0)&amp;IF(lookups!$N$2-LEN(VLOOKUP(A2008,SOURCE!B:S,15,0))&gt;=0,REPT(" ",lookups!$N$2-LEN(VLOOKUP(A2008,SOURCE!B:S,15,0))),"")&amp;
TEXT(A2008,"???0")&amp;IF(VLOOKUP(A2008,SOURCE!B:S,16,0)="","","   "&amp;VLOOKUP(A2008,SOURCE!B:S,16,0)
))))
)</f>
        <v>#define ITM_1964                    1964</v>
      </c>
    </row>
    <row r="2009" spans="1:4">
      <c r="A2009">
        <f t="shared" si="34"/>
        <v>1965</v>
      </c>
      <c r="B2009" t="str">
        <f>VLOOKUP(A2009,SOURCE!B:S,15,0)</f>
        <v>ITM_X_P1</v>
      </c>
      <c r="C2009">
        <f>IF(
ISNUMBER(INDEX(SOURCE!B:B,MATCH(A2009,SOURCE!B:B,0)+1)),
  VALUE(INDEX(SOURCE!B:B,MATCH(A2009,SOURCE!B:B,0)+1)),
  "")</f>
        <v>1966</v>
      </c>
      <c r="D2009" s="5" t="str">
        <f>IF(A2009&lt;&gt;INT(A2009),B2009,
IF(A2009&lt;0,VLOOKUP(A2009,lookups!A$1:B$25,2,0),
IF(ISNA(B2009),"",
IF(OR(ISBLANK(A2009),ISNA(B2009),B2009=0),
"",
"#define "&amp;
VLOOKUP(A2009,SOURCE!B:S,15,0)&amp;IF(lookups!$N$2-LEN(VLOOKUP(A2009,SOURCE!B:S,15,0))&gt;=0,REPT(" ",lookups!$N$2-LEN(VLOOKUP(A2009,SOURCE!B:S,15,0))),"")&amp;
TEXT(A2009,"???0")&amp;IF(VLOOKUP(A2009,SOURCE!B:S,16,0)="","","   "&amp;VLOOKUP(A2009,SOURCE!B:S,16,0)
))))
)</f>
        <v>#define ITM_X_P1                    1965</v>
      </c>
    </row>
    <row r="2010" spans="1:4">
      <c r="A2010">
        <f t="shared" si="34"/>
        <v>1966</v>
      </c>
      <c r="B2010" t="str">
        <f>VLOOKUP(A2010,SOURCE!B:S,15,0)</f>
        <v>ITM_X_P2</v>
      </c>
      <c r="C2010">
        <f>IF(
ISNUMBER(INDEX(SOURCE!B:B,MATCH(A2010,SOURCE!B:B,0)+1)),
  VALUE(INDEX(SOURCE!B:B,MATCH(A2010,SOURCE!B:B,0)+1)),
  "")</f>
        <v>1967</v>
      </c>
      <c r="D2010" s="5" t="str">
        <f>IF(A2010&lt;&gt;INT(A2010),B2010,
IF(A2010&lt;0,VLOOKUP(A2010,lookups!A$1:B$25,2,0),
IF(ISNA(B2010),"",
IF(OR(ISBLANK(A2010),ISNA(B2010),B2010=0),
"",
"#define "&amp;
VLOOKUP(A2010,SOURCE!B:S,15,0)&amp;IF(lookups!$N$2-LEN(VLOOKUP(A2010,SOURCE!B:S,15,0))&gt;=0,REPT(" ",lookups!$N$2-LEN(VLOOKUP(A2010,SOURCE!B:S,15,0))),"")&amp;
TEXT(A2010,"???0")&amp;IF(VLOOKUP(A2010,SOURCE!B:S,16,0)="","","   "&amp;VLOOKUP(A2010,SOURCE!B:S,16,0)
))))
)</f>
        <v>#define ITM_X_P2                    1966</v>
      </c>
    </row>
    <row r="2011" spans="1:4">
      <c r="A2011">
        <f t="shared" si="34"/>
        <v>1967</v>
      </c>
      <c r="B2011" t="str">
        <f>VLOOKUP(A2011,SOURCE!B:S,15,0)</f>
        <v>ITM_X_P3</v>
      </c>
      <c r="C2011">
        <f>IF(
ISNUMBER(INDEX(SOURCE!B:B,MATCH(A2011,SOURCE!B:B,0)+1)),
  VALUE(INDEX(SOURCE!B:B,MATCH(A2011,SOURCE!B:B,0)+1)),
  "")</f>
        <v>1968</v>
      </c>
      <c r="D2011" s="5" t="str">
        <f>IF(A2011&lt;&gt;INT(A2011),B2011,
IF(A2011&lt;0,VLOOKUP(A2011,lookups!A$1:B$25,2,0),
IF(ISNA(B2011),"",
IF(OR(ISBLANK(A2011),ISNA(B2011),B2011=0),
"",
"#define "&amp;
VLOOKUP(A2011,SOURCE!B:S,15,0)&amp;IF(lookups!$N$2-LEN(VLOOKUP(A2011,SOURCE!B:S,15,0))&gt;=0,REPT(" ",lookups!$N$2-LEN(VLOOKUP(A2011,SOURCE!B:S,15,0))),"")&amp;
TEXT(A2011,"???0")&amp;IF(VLOOKUP(A2011,SOURCE!B:S,16,0)="","","   "&amp;VLOOKUP(A2011,SOURCE!B:S,16,0)
))))
)</f>
        <v>#define ITM_X_P3                    1967</v>
      </c>
    </row>
    <row r="2012" spans="1:4">
      <c r="A2012">
        <f t="shared" si="34"/>
        <v>1968</v>
      </c>
      <c r="B2012" t="str">
        <f>VLOOKUP(A2012,SOURCE!B:S,15,0)</f>
        <v>ITM_X_P4</v>
      </c>
      <c r="C2012">
        <f>IF(
ISNUMBER(INDEX(SOURCE!B:B,MATCH(A2012,SOURCE!B:B,0)+1)),
  VALUE(INDEX(SOURCE!B:B,MATCH(A2012,SOURCE!B:B,0)+1)),
  "")</f>
        <v>1969</v>
      </c>
      <c r="D2012" s="5" t="str">
        <f>IF(A2012&lt;&gt;INT(A2012),B2012,
IF(A2012&lt;0,VLOOKUP(A2012,lookups!A$1:B$25,2,0),
IF(ISNA(B2012),"",
IF(OR(ISBLANK(A2012),ISNA(B2012),B2012=0),
"",
"#define "&amp;
VLOOKUP(A2012,SOURCE!B:S,15,0)&amp;IF(lookups!$N$2-LEN(VLOOKUP(A2012,SOURCE!B:S,15,0))&gt;=0,REPT(" ",lookups!$N$2-LEN(VLOOKUP(A2012,SOURCE!B:S,15,0))),"")&amp;
TEXT(A2012,"???0")&amp;IF(VLOOKUP(A2012,SOURCE!B:S,16,0)="","","   "&amp;VLOOKUP(A2012,SOURCE!B:S,16,0)
))))
)</f>
        <v>#define ITM_X_P4                    1968</v>
      </c>
    </row>
    <row r="2013" spans="1:4">
      <c r="A2013">
        <f t="shared" si="34"/>
        <v>1969</v>
      </c>
      <c r="B2013" t="str">
        <f>VLOOKUP(A2013,SOURCE!B:S,15,0)</f>
        <v>ITM_X_P5</v>
      </c>
      <c r="C2013">
        <f>IF(
ISNUMBER(INDEX(SOURCE!B:B,MATCH(A2013,SOURCE!B:B,0)+1)),
  VALUE(INDEX(SOURCE!B:B,MATCH(A2013,SOURCE!B:B,0)+1)),
  "")</f>
        <v>1970</v>
      </c>
      <c r="D2013" s="5" t="str">
        <f>IF(A2013&lt;&gt;INT(A2013),B2013,
IF(A2013&lt;0,VLOOKUP(A2013,lookups!A$1:B$25,2,0),
IF(ISNA(B2013),"",
IF(OR(ISBLANK(A2013),ISNA(B2013),B2013=0),
"",
"#define "&amp;
VLOOKUP(A2013,SOURCE!B:S,15,0)&amp;IF(lookups!$N$2-LEN(VLOOKUP(A2013,SOURCE!B:S,15,0))&gt;=0,REPT(" ",lookups!$N$2-LEN(VLOOKUP(A2013,SOURCE!B:S,15,0))),"")&amp;
TEXT(A2013,"???0")&amp;IF(VLOOKUP(A2013,SOURCE!B:S,16,0)="","","   "&amp;VLOOKUP(A2013,SOURCE!B:S,16,0)
))))
)</f>
        <v>#define ITM_X_P5                    1969</v>
      </c>
    </row>
    <row r="2014" spans="1:4">
      <c r="A2014">
        <f t="shared" si="34"/>
        <v>1970</v>
      </c>
      <c r="B2014" t="str">
        <f>VLOOKUP(A2014,SOURCE!B:S,15,0)</f>
        <v>ITM_X_P6</v>
      </c>
      <c r="C2014">
        <f>IF(
ISNUMBER(INDEX(SOURCE!B:B,MATCH(A2014,SOURCE!B:B,0)+1)),
  VALUE(INDEX(SOURCE!B:B,MATCH(A2014,SOURCE!B:B,0)+1)),
  "")</f>
        <v>1971</v>
      </c>
      <c r="D2014" s="5" t="str">
        <f>IF(A2014&lt;&gt;INT(A2014),B2014,
IF(A2014&lt;0,VLOOKUP(A2014,lookups!A$1:B$25,2,0),
IF(ISNA(B2014),"",
IF(OR(ISBLANK(A2014),ISNA(B2014),B2014=0),
"",
"#define "&amp;
VLOOKUP(A2014,SOURCE!B:S,15,0)&amp;IF(lookups!$N$2-LEN(VLOOKUP(A2014,SOURCE!B:S,15,0))&gt;=0,REPT(" ",lookups!$N$2-LEN(VLOOKUP(A2014,SOURCE!B:S,15,0))),"")&amp;
TEXT(A2014,"???0")&amp;IF(VLOOKUP(A2014,SOURCE!B:S,16,0)="","","   "&amp;VLOOKUP(A2014,SOURCE!B:S,16,0)
))))
)</f>
        <v>#define ITM_X_P6                    1970</v>
      </c>
    </row>
    <row r="2015" spans="1:4">
      <c r="A2015">
        <f t="shared" si="34"/>
        <v>1971</v>
      </c>
      <c r="B2015" t="str">
        <f>VLOOKUP(A2015,SOURCE!B:S,15,0)</f>
        <v>ITM_X_f1</v>
      </c>
      <c r="C2015">
        <f>IF(
ISNUMBER(INDEX(SOURCE!B:B,MATCH(A2015,SOURCE!B:B,0)+1)),
  VALUE(INDEX(SOURCE!B:B,MATCH(A2015,SOURCE!B:B,0)+1)),
  "")</f>
        <v>1972</v>
      </c>
      <c r="D2015" s="5" t="str">
        <f>IF(A2015&lt;&gt;INT(A2015),B2015,
IF(A2015&lt;0,VLOOKUP(A2015,lookups!A$1:B$25,2,0),
IF(ISNA(B2015),"",
IF(OR(ISBLANK(A2015),ISNA(B2015),B2015=0),
"",
"#define "&amp;
VLOOKUP(A2015,SOURCE!B:S,15,0)&amp;IF(lookups!$N$2-LEN(VLOOKUP(A2015,SOURCE!B:S,15,0))&gt;=0,REPT(" ",lookups!$N$2-LEN(VLOOKUP(A2015,SOURCE!B:S,15,0))),"")&amp;
TEXT(A2015,"???0")&amp;IF(VLOOKUP(A2015,SOURCE!B:S,16,0)="","","   "&amp;VLOOKUP(A2015,SOURCE!B:S,16,0)
))))
)</f>
        <v>#define ITM_X_f1                    1971</v>
      </c>
    </row>
    <row r="2016" spans="1:4">
      <c r="A2016">
        <f t="shared" si="34"/>
        <v>1972</v>
      </c>
      <c r="B2016" t="str">
        <f>VLOOKUP(A2016,SOURCE!B:S,15,0)</f>
        <v>ITM_X_f2</v>
      </c>
      <c r="C2016">
        <f>IF(
ISNUMBER(INDEX(SOURCE!B:B,MATCH(A2016,SOURCE!B:B,0)+1)),
  VALUE(INDEX(SOURCE!B:B,MATCH(A2016,SOURCE!B:B,0)+1)),
  "")</f>
        <v>1973</v>
      </c>
      <c r="D2016" s="5" t="str">
        <f>IF(A2016&lt;&gt;INT(A2016),B2016,
IF(A2016&lt;0,VLOOKUP(A2016,lookups!A$1:B$25,2,0),
IF(ISNA(B2016),"",
IF(OR(ISBLANK(A2016),ISNA(B2016),B2016=0),
"",
"#define "&amp;
VLOOKUP(A2016,SOURCE!B:S,15,0)&amp;IF(lookups!$N$2-LEN(VLOOKUP(A2016,SOURCE!B:S,15,0))&gt;=0,REPT(" ",lookups!$N$2-LEN(VLOOKUP(A2016,SOURCE!B:S,15,0))),"")&amp;
TEXT(A2016,"???0")&amp;IF(VLOOKUP(A2016,SOURCE!B:S,16,0)="","","   "&amp;VLOOKUP(A2016,SOURCE!B:S,16,0)
))))
)</f>
        <v>#define ITM_X_f2                    1972</v>
      </c>
    </row>
    <row r="2017" spans="1:4">
      <c r="A2017">
        <f t="shared" si="34"/>
        <v>1973</v>
      </c>
      <c r="B2017" t="str">
        <f>VLOOKUP(A2017,SOURCE!B:S,15,0)</f>
        <v>ITM_X_f3</v>
      </c>
      <c r="C2017">
        <f>IF(
ISNUMBER(INDEX(SOURCE!B:B,MATCH(A2017,SOURCE!B:B,0)+1)),
  VALUE(INDEX(SOURCE!B:B,MATCH(A2017,SOURCE!B:B,0)+1)),
  "")</f>
        <v>1974</v>
      </c>
      <c r="D2017" s="5" t="str">
        <f>IF(A2017&lt;&gt;INT(A2017),B2017,
IF(A2017&lt;0,VLOOKUP(A2017,lookups!A$1:B$25,2,0),
IF(ISNA(B2017),"",
IF(OR(ISBLANK(A2017),ISNA(B2017),B2017=0),
"",
"#define "&amp;
VLOOKUP(A2017,SOURCE!B:S,15,0)&amp;IF(lookups!$N$2-LEN(VLOOKUP(A2017,SOURCE!B:S,15,0))&gt;=0,REPT(" ",lookups!$N$2-LEN(VLOOKUP(A2017,SOURCE!B:S,15,0))),"")&amp;
TEXT(A2017,"???0")&amp;IF(VLOOKUP(A2017,SOURCE!B:S,16,0)="","","   "&amp;VLOOKUP(A2017,SOURCE!B:S,16,0)
))))
)</f>
        <v>#define ITM_X_f3                    1973</v>
      </c>
    </row>
    <row r="2018" spans="1:4">
      <c r="A2018">
        <f t="shared" si="34"/>
        <v>1974</v>
      </c>
      <c r="B2018" t="str">
        <f>VLOOKUP(A2018,SOURCE!B:S,15,0)</f>
        <v>ITM_X_f4</v>
      </c>
      <c r="C2018">
        <f>IF(
ISNUMBER(INDEX(SOURCE!B:B,MATCH(A2018,SOURCE!B:B,0)+1)),
  VALUE(INDEX(SOURCE!B:B,MATCH(A2018,SOURCE!B:B,0)+1)),
  "")</f>
        <v>1975</v>
      </c>
      <c r="D2018" s="5" t="str">
        <f>IF(A2018&lt;&gt;INT(A2018),B2018,
IF(A2018&lt;0,VLOOKUP(A2018,lookups!A$1:B$25,2,0),
IF(ISNA(B2018),"",
IF(OR(ISBLANK(A2018),ISNA(B2018),B2018=0),
"",
"#define "&amp;
VLOOKUP(A2018,SOURCE!B:S,15,0)&amp;IF(lookups!$N$2-LEN(VLOOKUP(A2018,SOURCE!B:S,15,0))&gt;=0,REPT(" ",lookups!$N$2-LEN(VLOOKUP(A2018,SOURCE!B:S,15,0))),"")&amp;
TEXT(A2018,"???0")&amp;IF(VLOOKUP(A2018,SOURCE!B:S,16,0)="","","   "&amp;VLOOKUP(A2018,SOURCE!B:S,16,0)
))))
)</f>
        <v>#define ITM_X_f4                    1974</v>
      </c>
    </row>
    <row r="2019" spans="1:4">
      <c r="A2019">
        <f t="shared" si="34"/>
        <v>1975</v>
      </c>
      <c r="B2019" t="str">
        <f>VLOOKUP(A2019,SOURCE!B:S,15,0)</f>
        <v>ITM_X_f5</v>
      </c>
      <c r="C2019">
        <f>IF(
ISNUMBER(INDEX(SOURCE!B:B,MATCH(A2019,SOURCE!B:B,0)+1)),
  VALUE(INDEX(SOURCE!B:B,MATCH(A2019,SOURCE!B:B,0)+1)),
  "")</f>
        <v>1976</v>
      </c>
      <c r="D2019" s="5" t="str">
        <f>IF(A2019&lt;&gt;INT(A2019),B2019,
IF(A2019&lt;0,VLOOKUP(A2019,lookups!A$1:B$25,2,0),
IF(ISNA(B2019),"",
IF(OR(ISBLANK(A2019),ISNA(B2019),B2019=0),
"",
"#define "&amp;
VLOOKUP(A2019,SOURCE!B:S,15,0)&amp;IF(lookups!$N$2-LEN(VLOOKUP(A2019,SOURCE!B:S,15,0))&gt;=0,REPT(" ",lookups!$N$2-LEN(VLOOKUP(A2019,SOURCE!B:S,15,0))),"")&amp;
TEXT(A2019,"???0")&amp;IF(VLOOKUP(A2019,SOURCE!B:S,16,0)="","","   "&amp;VLOOKUP(A2019,SOURCE!B:S,16,0)
))))
)</f>
        <v>#define ITM_X_f5                    1975</v>
      </c>
    </row>
    <row r="2020" spans="1:4">
      <c r="A2020">
        <f t="shared" si="34"/>
        <v>1976</v>
      </c>
      <c r="B2020" t="str">
        <f>VLOOKUP(A2020,SOURCE!B:S,15,0)</f>
        <v>ITM_X_f6</v>
      </c>
      <c r="C2020">
        <f>IF(
ISNUMBER(INDEX(SOURCE!B:B,MATCH(A2020,SOURCE!B:B,0)+1)),
  VALUE(INDEX(SOURCE!B:B,MATCH(A2020,SOURCE!B:B,0)+1)),
  "")</f>
        <v>1977</v>
      </c>
      <c r="D2020" s="5" t="str">
        <f>IF(A2020&lt;&gt;INT(A2020),B2020,
IF(A2020&lt;0,VLOOKUP(A2020,lookups!A$1:B$25,2,0),
IF(ISNA(B2020),"",
IF(OR(ISBLANK(A2020),ISNA(B2020),B2020=0),
"",
"#define "&amp;
VLOOKUP(A2020,SOURCE!B:S,15,0)&amp;IF(lookups!$N$2-LEN(VLOOKUP(A2020,SOURCE!B:S,15,0))&gt;=0,REPT(" ",lookups!$N$2-LEN(VLOOKUP(A2020,SOURCE!B:S,15,0))),"")&amp;
TEXT(A2020,"???0")&amp;IF(VLOOKUP(A2020,SOURCE!B:S,16,0)="","","   "&amp;VLOOKUP(A2020,SOURCE!B:S,16,0)
))))
)</f>
        <v>#define ITM_X_f6                    1976</v>
      </c>
    </row>
    <row r="2021" spans="1:4">
      <c r="A2021">
        <f t="shared" si="34"/>
        <v>1977</v>
      </c>
      <c r="B2021" t="str">
        <f>VLOOKUP(A2021,SOURCE!B:S,15,0)</f>
        <v>ITM_X_g1</v>
      </c>
      <c r="C2021">
        <f>IF(
ISNUMBER(INDEX(SOURCE!B:B,MATCH(A2021,SOURCE!B:B,0)+1)),
  VALUE(INDEX(SOURCE!B:B,MATCH(A2021,SOURCE!B:B,0)+1)),
  "")</f>
        <v>1978</v>
      </c>
      <c r="D2021" s="5" t="str">
        <f>IF(A2021&lt;&gt;INT(A2021),B2021,
IF(A2021&lt;0,VLOOKUP(A2021,lookups!A$1:B$25,2,0),
IF(ISNA(B2021),"",
IF(OR(ISBLANK(A2021),ISNA(B2021),B2021=0),
"",
"#define "&amp;
VLOOKUP(A2021,SOURCE!B:S,15,0)&amp;IF(lookups!$N$2-LEN(VLOOKUP(A2021,SOURCE!B:S,15,0))&gt;=0,REPT(" ",lookups!$N$2-LEN(VLOOKUP(A2021,SOURCE!B:S,15,0))),"")&amp;
TEXT(A2021,"???0")&amp;IF(VLOOKUP(A2021,SOURCE!B:S,16,0)="","","   "&amp;VLOOKUP(A2021,SOURCE!B:S,16,0)
))))
)</f>
        <v>#define ITM_X_g1                    1977</v>
      </c>
    </row>
    <row r="2022" spans="1:4">
      <c r="A2022">
        <f t="shared" si="34"/>
        <v>1978</v>
      </c>
      <c r="B2022" t="str">
        <f>VLOOKUP(A2022,SOURCE!B:S,15,0)</f>
        <v>ITM_X_g2</v>
      </c>
      <c r="C2022">
        <f>IF(
ISNUMBER(INDEX(SOURCE!B:B,MATCH(A2022,SOURCE!B:B,0)+1)),
  VALUE(INDEX(SOURCE!B:B,MATCH(A2022,SOURCE!B:B,0)+1)),
  "")</f>
        <v>1979</v>
      </c>
      <c r="D2022" s="5" t="str">
        <f>IF(A2022&lt;&gt;INT(A2022),B2022,
IF(A2022&lt;0,VLOOKUP(A2022,lookups!A$1:B$25,2,0),
IF(ISNA(B2022),"",
IF(OR(ISBLANK(A2022),ISNA(B2022),B2022=0),
"",
"#define "&amp;
VLOOKUP(A2022,SOURCE!B:S,15,0)&amp;IF(lookups!$N$2-LEN(VLOOKUP(A2022,SOURCE!B:S,15,0))&gt;=0,REPT(" ",lookups!$N$2-LEN(VLOOKUP(A2022,SOURCE!B:S,15,0))),"")&amp;
TEXT(A2022,"???0")&amp;IF(VLOOKUP(A2022,SOURCE!B:S,16,0)="","","   "&amp;VLOOKUP(A2022,SOURCE!B:S,16,0)
))))
)</f>
        <v>#define ITM_X_g2                    1978</v>
      </c>
    </row>
    <row r="2023" spans="1:4">
      <c r="A2023">
        <f t="shared" si="34"/>
        <v>1979</v>
      </c>
      <c r="B2023" t="str">
        <f>VLOOKUP(A2023,SOURCE!B:S,15,0)</f>
        <v>ITM_X_g3</v>
      </c>
      <c r="C2023">
        <f>IF(
ISNUMBER(INDEX(SOURCE!B:B,MATCH(A2023,SOURCE!B:B,0)+1)),
  VALUE(INDEX(SOURCE!B:B,MATCH(A2023,SOURCE!B:B,0)+1)),
  "")</f>
        <v>1980</v>
      </c>
      <c r="D2023" s="5" t="str">
        <f>IF(A2023&lt;&gt;INT(A2023),B2023,
IF(A2023&lt;0,VLOOKUP(A2023,lookups!A$1:B$25,2,0),
IF(ISNA(B2023),"",
IF(OR(ISBLANK(A2023),ISNA(B2023),B2023=0),
"",
"#define "&amp;
VLOOKUP(A2023,SOURCE!B:S,15,0)&amp;IF(lookups!$N$2-LEN(VLOOKUP(A2023,SOURCE!B:S,15,0))&gt;=0,REPT(" ",lookups!$N$2-LEN(VLOOKUP(A2023,SOURCE!B:S,15,0))),"")&amp;
TEXT(A2023,"???0")&amp;IF(VLOOKUP(A2023,SOURCE!B:S,16,0)="","","   "&amp;VLOOKUP(A2023,SOURCE!B:S,16,0)
))))
)</f>
        <v>#define ITM_X_g3                    1979</v>
      </c>
    </row>
    <row r="2024" spans="1:4">
      <c r="A2024">
        <f t="shared" si="34"/>
        <v>1980</v>
      </c>
      <c r="B2024" t="str">
        <f>VLOOKUP(A2024,SOURCE!B:S,15,0)</f>
        <v>ITM_X_g4</v>
      </c>
      <c r="C2024">
        <f>IF(
ISNUMBER(INDEX(SOURCE!B:B,MATCH(A2024,SOURCE!B:B,0)+1)),
  VALUE(INDEX(SOURCE!B:B,MATCH(A2024,SOURCE!B:B,0)+1)),
  "")</f>
        <v>1981</v>
      </c>
      <c r="D2024" s="5" t="str">
        <f>IF(A2024&lt;&gt;INT(A2024),B2024,
IF(A2024&lt;0,VLOOKUP(A2024,lookups!A$1:B$25,2,0),
IF(ISNA(B2024),"",
IF(OR(ISBLANK(A2024),ISNA(B2024),B2024=0),
"",
"#define "&amp;
VLOOKUP(A2024,SOURCE!B:S,15,0)&amp;IF(lookups!$N$2-LEN(VLOOKUP(A2024,SOURCE!B:S,15,0))&gt;=0,REPT(" ",lookups!$N$2-LEN(VLOOKUP(A2024,SOURCE!B:S,15,0))),"")&amp;
TEXT(A2024,"???0")&amp;IF(VLOOKUP(A2024,SOURCE!B:S,16,0)="","","   "&amp;VLOOKUP(A2024,SOURCE!B:S,16,0)
))))
)</f>
        <v>#define ITM_X_g4                    1980</v>
      </c>
    </row>
    <row r="2025" spans="1:4">
      <c r="A2025">
        <f t="shared" si="34"/>
        <v>1981</v>
      </c>
      <c r="B2025" t="str">
        <f>VLOOKUP(A2025,SOURCE!B:S,15,0)</f>
        <v>ITM_X_g5</v>
      </c>
      <c r="C2025">
        <f>IF(
ISNUMBER(INDEX(SOURCE!B:B,MATCH(A2025,SOURCE!B:B,0)+1)),
  VALUE(INDEX(SOURCE!B:B,MATCH(A2025,SOURCE!B:B,0)+1)),
  "")</f>
        <v>1982</v>
      </c>
      <c r="D2025" s="5" t="str">
        <f>IF(A2025&lt;&gt;INT(A2025),B2025,
IF(A2025&lt;0,VLOOKUP(A2025,lookups!A$1:B$25,2,0),
IF(ISNA(B2025),"",
IF(OR(ISBLANK(A2025),ISNA(B2025),B2025=0),
"",
"#define "&amp;
VLOOKUP(A2025,SOURCE!B:S,15,0)&amp;IF(lookups!$N$2-LEN(VLOOKUP(A2025,SOURCE!B:S,15,0))&gt;=0,REPT(" ",lookups!$N$2-LEN(VLOOKUP(A2025,SOURCE!B:S,15,0))),"")&amp;
TEXT(A2025,"???0")&amp;IF(VLOOKUP(A2025,SOURCE!B:S,16,0)="","","   "&amp;VLOOKUP(A2025,SOURCE!B:S,16,0)
))))
)</f>
        <v>#define ITM_X_g5                    1981</v>
      </c>
    </row>
    <row r="2026" spans="1:4">
      <c r="A2026">
        <f t="shared" si="34"/>
        <v>1982</v>
      </c>
      <c r="B2026" t="str">
        <f>VLOOKUP(A2026,SOURCE!B:S,15,0)</f>
        <v>ITM_X_g6</v>
      </c>
      <c r="C2026">
        <f>IF(
ISNUMBER(INDEX(SOURCE!B:B,MATCH(A2026,SOURCE!B:B,0)+1)),
  VALUE(INDEX(SOURCE!B:B,MATCH(A2026,SOURCE!B:B,0)+1)),
  "")</f>
        <v>1983</v>
      </c>
      <c r="D2026" s="5" t="str">
        <f>IF(A2026&lt;&gt;INT(A2026),B2026,
IF(A2026&lt;0,VLOOKUP(A2026,lookups!A$1:B$25,2,0),
IF(ISNA(B2026),"",
IF(OR(ISBLANK(A2026),ISNA(B2026),B2026=0),
"",
"#define "&amp;
VLOOKUP(A2026,SOURCE!B:S,15,0)&amp;IF(lookups!$N$2-LEN(VLOOKUP(A2026,SOURCE!B:S,15,0))&gt;=0,REPT(" ",lookups!$N$2-LEN(VLOOKUP(A2026,SOURCE!B:S,15,0))),"")&amp;
TEXT(A2026,"???0")&amp;IF(VLOOKUP(A2026,SOURCE!B:S,16,0)="","","   "&amp;VLOOKUP(A2026,SOURCE!B:S,16,0)
))))
)</f>
        <v>#define ITM_X_g6                    1982</v>
      </c>
    </row>
    <row r="2027" spans="1:4">
      <c r="A2027">
        <f t="shared" si="34"/>
        <v>1983</v>
      </c>
      <c r="B2027" t="str">
        <f>VLOOKUP(A2027,SOURCE!B:S,15,0)</f>
        <v>ITM_XSAVE</v>
      </c>
      <c r="C2027">
        <f>IF(
ISNUMBER(INDEX(SOURCE!B:B,MATCH(A2027,SOURCE!B:B,0)+1)),
  VALUE(INDEX(SOURCE!B:B,MATCH(A2027,SOURCE!B:B,0)+1)),
  "")</f>
        <v>1984</v>
      </c>
      <c r="D2027" s="5" t="str">
        <f>IF(A2027&lt;&gt;INT(A2027),B2027,
IF(A2027&lt;0,VLOOKUP(A2027,lookups!A$1:B$25,2,0),
IF(ISNA(B2027),"",
IF(OR(ISBLANK(A2027),ISNA(B2027),B2027=0),
"",
"#define "&amp;
VLOOKUP(A2027,SOURCE!B:S,15,0)&amp;IF(lookups!$N$2-LEN(VLOOKUP(A2027,SOURCE!B:S,15,0))&gt;=0,REPT(" ",lookups!$N$2-LEN(VLOOKUP(A2027,SOURCE!B:S,15,0))),"")&amp;
TEXT(A2027,"???0")&amp;IF(VLOOKUP(A2027,SOURCE!B:S,16,0)="","","   "&amp;VLOOKUP(A2027,SOURCE!B:S,16,0)
))))
)</f>
        <v>#define ITM_XSAVE                   1983</v>
      </c>
    </row>
    <row r="2028" spans="1:4">
      <c r="A2028">
        <f t="shared" si="34"/>
        <v>1984</v>
      </c>
      <c r="B2028" t="str">
        <f>VLOOKUP(A2028,SOURCE!B:S,15,0)</f>
        <v>ITM_XLOAD</v>
      </c>
      <c r="C2028">
        <f>IF(
ISNUMBER(INDEX(SOURCE!B:B,MATCH(A2028,SOURCE!B:B,0)+1)),
  VALUE(INDEX(SOURCE!B:B,MATCH(A2028,SOURCE!B:B,0)+1)),
  "")</f>
        <v>1985</v>
      </c>
      <c r="D2028" s="5" t="str">
        <f>IF(A2028&lt;&gt;INT(A2028),B2028,
IF(A2028&lt;0,VLOOKUP(A2028,lookups!A$1:B$25,2,0),
IF(ISNA(B2028),"",
IF(OR(ISBLANK(A2028),ISNA(B2028),B2028=0),
"",
"#define "&amp;
VLOOKUP(A2028,SOURCE!B:S,15,0)&amp;IF(lookups!$N$2-LEN(VLOOKUP(A2028,SOURCE!B:S,15,0))&gt;=0,REPT(" ",lookups!$N$2-LEN(VLOOKUP(A2028,SOURCE!B:S,15,0))),"")&amp;
TEXT(A2028,"???0")&amp;IF(VLOOKUP(A2028,SOURCE!B:S,16,0)="","","   "&amp;VLOOKUP(A2028,SOURCE!B:S,16,0)
))))
)</f>
        <v>#define ITM_XLOAD                   1984</v>
      </c>
    </row>
    <row r="2029" spans="1:4">
      <c r="A2029">
        <f t="shared" si="34"/>
        <v>1985</v>
      </c>
      <c r="B2029" t="str">
        <f>VLOOKUP(A2029,SOURCE!B:S,15,0)</f>
        <v>ITM_BCD</v>
      </c>
      <c r="C2029">
        <f>IF(
ISNUMBER(INDEX(SOURCE!B:B,MATCH(A2029,SOURCE!B:B,0)+1)),
  VALUE(INDEX(SOURCE!B:B,MATCH(A2029,SOURCE!B:B,0)+1)),
  "")</f>
        <v>1986</v>
      </c>
      <c r="D2029" s="5" t="str">
        <f>IF(A2029&lt;&gt;INT(A2029),B2029,
IF(A2029&lt;0,VLOOKUP(A2029,lookups!A$1:B$25,2,0),
IF(ISNA(B2029),"",
IF(OR(ISBLANK(A2029),ISNA(B2029),B2029=0),
"",
"#define "&amp;
VLOOKUP(A2029,SOURCE!B:S,15,0)&amp;IF(lookups!$N$2-LEN(VLOOKUP(A2029,SOURCE!B:S,15,0))&gt;=0,REPT(" ",lookups!$N$2-LEN(VLOOKUP(A2029,SOURCE!B:S,15,0))),"")&amp;
TEXT(A2029,"???0")&amp;IF(VLOOKUP(A2029,SOURCE!B:S,16,0)="","","   "&amp;VLOOKUP(A2029,SOURCE!B:S,16,0)
))))
)</f>
        <v>#define ITM_BCD                     1985</v>
      </c>
    </row>
    <row r="2030" spans="1:4">
      <c r="A2030">
        <f t="shared" si="34"/>
        <v>1986</v>
      </c>
      <c r="B2030" t="str">
        <f>VLOOKUP(A2030,SOURCE!B:S,15,0)</f>
        <v>ITM_BCD9</v>
      </c>
      <c r="C2030">
        <f>IF(
ISNUMBER(INDEX(SOURCE!B:B,MATCH(A2030,SOURCE!B:B,0)+1)),
  VALUE(INDEX(SOURCE!B:B,MATCH(A2030,SOURCE!B:B,0)+1)),
  "")</f>
        <v>1987</v>
      </c>
      <c r="D2030" s="5" t="str">
        <f>IF(A2030&lt;&gt;INT(A2030),B2030,
IF(A2030&lt;0,VLOOKUP(A2030,lookups!A$1:B$25,2,0),
IF(ISNA(B2030),"",
IF(OR(ISBLANK(A2030),ISNA(B2030),B2030=0),
"",
"#define "&amp;
VLOOKUP(A2030,SOURCE!B:S,15,0)&amp;IF(lookups!$N$2-LEN(VLOOKUP(A2030,SOURCE!B:S,15,0))&gt;=0,REPT(" ",lookups!$N$2-LEN(VLOOKUP(A2030,SOURCE!B:S,15,0))),"")&amp;
TEXT(A2030,"???0")&amp;IF(VLOOKUP(A2030,SOURCE!B:S,16,0)="","","   "&amp;VLOOKUP(A2030,SOURCE!B:S,16,0)
))))
)</f>
        <v>#define ITM_BCD9                    1986</v>
      </c>
    </row>
    <row r="2031" spans="1:4">
      <c r="A2031">
        <f t="shared" si="34"/>
        <v>1987</v>
      </c>
      <c r="B2031" t="str">
        <f>VLOOKUP(A2031,SOURCE!B:S,15,0)</f>
        <v>ITM_BCD10</v>
      </c>
      <c r="C2031">
        <f>IF(
ISNUMBER(INDEX(SOURCE!B:B,MATCH(A2031,SOURCE!B:B,0)+1)),
  VALUE(INDEX(SOURCE!B:B,MATCH(A2031,SOURCE!B:B,0)+1)),
  "")</f>
        <v>1988</v>
      </c>
      <c r="D2031" s="5" t="str">
        <f>IF(A2031&lt;&gt;INT(A2031),B2031,
IF(A2031&lt;0,VLOOKUP(A2031,lookups!A$1:B$25,2,0),
IF(ISNA(B2031),"",
IF(OR(ISBLANK(A2031),ISNA(B2031),B2031=0),
"",
"#define "&amp;
VLOOKUP(A2031,SOURCE!B:S,15,0)&amp;IF(lookups!$N$2-LEN(VLOOKUP(A2031,SOURCE!B:S,15,0))&gt;=0,REPT(" ",lookups!$N$2-LEN(VLOOKUP(A2031,SOURCE!B:S,15,0))),"")&amp;
TEXT(A2031,"???0")&amp;IF(VLOOKUP(A2031,SOURCE!B:S,16,0)="","","   "&amp;VLOOKUP(A2031,SOURCE!B:S,16,0)
))))
)</f>
        <v>#define ITM_BCD10                   1987</v>
      </c>
    </row>
    <row r="2032" spans="1:4">
      <c r="A2032">
        <f t="shared" si="34"/>
        <v>1988</v>
      </c>
      <c r="B2032" t="str">
        <f>VLOOKUP(A2032,SOURCE!B:S,15,0)</f>
        <v>ITM_BCDU</v>
      </c>
      <c r="C2032">
        <f>IF(
ISNUMBER(INDEX(SOURCE!B:B,MATCH(A2032,SOURCE!B:B,0)+1)),
  VALUE(INDEX(SOURCE!B:B,MATCH(A2032,SOURCE!B:B,0)+1)),
  "")</f>
        <v>1989</v>
      </c>
      <c r="D2032" s="5" t="str">
        <f>IF(A2032&lt;&gt;INT(A2032),B2032,
IF(A2032&lt;0,VLOOKUP(A2032,lookups!A$1:B$25,2,0),
IF(ISNA(B2032),"",
IF(OR(ISBLANK(A2032),ISNA(B2032),B2032=0),
"",
"#define "&amp;
VLOOKUP(A2032,SOURCE!B:S,15,0)&amp;IF(lookups!$N$2-LEN(VLOOKUP(A2032,SOURCE!B:S,15,0))&gt;=0,REPT(" ",lookups!$N$2-LEN(VLOOKUP(A2032,SOURCE!B:S,15,0))),"")&amp;
TEXT(A2032,"???0")&amp;IF(VLOOKUP(A2032,SOURCE!B:S,16,0)="","","   "&amp;VLOOKUP(A2032,SOURCE!B:S,16,0)
))))
)</f>
        <v>#define ITM_BCDU                    1988</v>
      </c>
    </row>
    <row r="2033" spans="1:4">
      <c r="A2033">
        <f t="shared" si="34"/>
        <v>1989</v>
      </c>
      <c r="B2033" t="str">
        <f>VLOOKUP(A2033,SOURCE!B:S,15,0)</f>
        <v>ITM_S06</v>
      </c>
      <c r="C2033">
        <f>IF(
ISNUMBER(INDEX(SOURCE!B:B,MATCH(A2033,SOURCE!B:B,0)+1)),
  VALUE(INDEX(SOURCE!B:B,MATCH(A2033,SOURCE!B:B,0)+1)),
  "")</f>
        <v>1990</v>
      </c>
      <c r="D2033" s="5" t="str">
        <f>IF(A2033&lt;&gt;INT(A2033),B2033,
IF(A2033&lt;0,VLOOKUP(A2033,lookups!A$1:B$25,2,0),
IF(ISNA(B2033),"",
IF(OR(ISBLANK(A2033),ISNA(B2033),B2033=0),
"",
"#define "&amp;
VLOOKUP(A2033,SOURCE!B:S,15,0)&amp;IF(lookups!$N$2-LEN(VLOOKUP(A2033,SOURCE!B:S,15,0))&gt;=0,REPT(" ",lookups!$N$2-LEN(VLOOKUP(A2033,SOURCE!B:S,15,0))),"")&amp;
TEXT(A2033,"???0")&amp;IF(VLOOKUP(A2033,SOURCE!B:S,16,0)="","","   "&amp;VLOOKUP(A2033,SOURCE!B:S,16,0)
))))
)</f>
        <v>#define ITM_S06                     1989</v>
      </c>
    </row>
    <row r="2034" spans="1:4">
      <c r="A2034">
        <f t="shared" si="34"/>
        <v>1990</v>
      </c>
      <c r="B2034" t="str">
        <f>VLOOKUP(A2034,SOURCE!B:S,15,0)</f>
        <v>ITM_S08</v>
      </c>
      <c r="C2034">
        <f>IF(
ISNUMBER(INDEX(SOURCE!B:B,MATCH(A2034,SOURCE!B:B,0)+1)),
  VALUE(INDEX(SOURCE!B:B,MATCH(A2034,SOURCE!B:B,0)+1)),
  "")</f>
        <v>1991</v>
      </c>
      <c r="D2034" s="5" t="str">
        <f>IF(A2034&lt;&gt;INT(A2034),B2034,
IF(A2034&lt;0,VLOOKUP(A2034,lookups!A$1:B$25,2,0),
IF(ISNA(B2034),"",
IF(OR(ISBLANK(A2034),ISNA(B2034),B2034=0),
"",
"#define "&amp;
VLOOKUP(A2034,SOURCE!B:S,15,0)&amp;IF(lookups!$N$2-LEN(VLOOKUP(A2034,SOURCE!B:S,15,0))&gt;=0,REPT(" ",lookups!$N$2-LEN(VLOOKUP(A2034,SOURCE!B:S,15,0))),"")&amp;
TEXT(A2034,"???0")&amp;IF(VLOOKUP(A2034,SOURCE!B:S,16,0)="","","   "&amp;VLOOKUP(A2034,SOURCE!B:S,16,0)
))))
)</f>
        <v>#define ITM_S08                     1990</v>
      </c>
    </row>
    <row r="2035" spans="1:4">
      <c r="A2035">
        <f t="shared" si="34"/>
        <v>1991</v>
      </c>
      <c r="B2035" t="str">
        <f>VLOOKUP(A2035,SOURCE!B:S,15,0)</f>
        <v>ITM_S16</v>
      </c>
      <c r="C2035">
        <f>IF(
ISNUMBER(INDEX(SOURCE!B:B,MATCH(A2035,SOURCE!B:B,0)+1)),
  VALUE(INDEX(SOURCE!B:B,MATCH(A2035,SOURCE!B:B,0)+1)),
  "")</f>
        <v>1992</v>
      </c>
      <c r="D2035" s="5" t="str">
        <f>IF(A2035&lt;&gt;INT(A2035),B2035,
IF(A2035&lt;0,VLOOKUP(A2035,lookups!A$1:B$25,2,0),
IF(ISNA(B2035),"",
IF(OR(ISBLANK(A2035),ISNA(B2035),B2035=0),
"",
"#define "&amp;
VLOOKUP(A2035,SOURCE!B:S,15,0)&amp;IF(lookups!$N$2-LEN(VLOOKUP(A2035,SOURCE!B:S,15,0))&gt;=0,REPT(" ",lookups!$N$2-LEN(VLOOKUP(A2035,SOURCE!B:S,15,0))),"")&amp;
TEXT(A2035,"???0")&amp;IF(VLOOKUP(A2035,SOURCE!B:S,16,0)="","","   "&amp;VLOOKUP(A2035,SOURCE!B:S,16,0)
))))
)</f>
        <v>#define ITM_S16                     1991</v>
      </c>
    </row>
    <row r="2036" spans="1:4">
      <c r="A2036">
        <f t="shared" si="34"/>
        <v>1992</v>
      </c>
      <c r="B2036" t="str">
        <f>VLOOKUP(A2036,SOURCE!B:S,15,0)</f>
        <v>ITM_S32</v>
      </c>
      <c r="C2036">
        <f>IF(
ISNUMBER(INDEX(SOURCE!B:B,MATCH(A2036,SOURCE!B:B,0)+1)),
  VALUE(INDEX(SOURCE!B:B,MATCH(A2036,SOURCE!B:B,0)+1)),
  "")</f>
        <v>1993</v>
      </c>
      <c r="D2036" s="5" t="str">
        <f>IF(A2036&lt;&gt;INT(A2036),B2036,
IF(A2036&lt;0,VLOOKUP(A2036,lookups!A$1:B$25,2,0),
IF(ISNA(B2036),"",
IF(OR(ISBLANK(A2036),ISNA(B2036),B2036=0),
"",
"#define "&amp;
VLOOKUP(A2036,SOURCE!B:S,15,0)&amp;IF(lookups!$N$2-LEN(VLOOKUP(A2036,SOURCE!B:S,15,0))&gt;=0,REPT(" ",lookups!$N$2-LEN(VLOOKUP(A2036,SOURCE!B:S,15,0))),"")&amp;
TEXT(A2036,"???0")&amp;IF(VLOOKUP(A2036,SOURCE!B:S,16,0)="","","   "&amp;VLOOKUP(A2036,SOURCE!B:S,16,0)
))))
)</f>
        <v>#define ITM_S32                     1992</v>
      </c>
    </row>
    <row r="2037" spans="1:4">
      <c r="A2037">
        <f t="shared" si="34"/>
        <v>1993</v>
      </c>
      <c r="B2037" t="str">
        <f>VLOOKUP(A2037,SOURCE!B:S,15,0)</f>
        <v>ITM_S64</v>
      </c>
      <c r="C2037">
        <f>IF(
ISNUMBER(INDEX(SOURCE!B:B,MATCH(A2037,SOURCE!B:B,0)+1)),
  VALUE(INDEX(SOURCE!B:B,MATCH(A2037,SOURCE!B:B,0)+1)),
  "")</f>
        <v>1994</v>
      </c>
      <c r="D2037" s="5" t="str">
        <f>IF(A2037&lt;&gt;INT(A2037),B2037,
IF(A2037&lt;0,VLOOKUP(A2037,lookups!A$1:B$25,2,0),
IF(ISNA(B2037),"",
IF(OR(ISBLANK(A2037),ISNA(B2037),B2037=0),
"",
"#define "&amp;
VLOOKUP(A2037,SOURCE!B:S,15,0)&amp;IF(lookups!$N$2-LEN(VLOOKUP(A2037,SOURCE!B:S,15,0))&gt;=0,REPT(" ",lookups!$N$2-LEN(VLOOKUP(A2037,SOURCE!B:S,15,0))),"")&amp;
TEXT(A2037,"???0")&amp;IF(VLOOKUP(A2037,SOURCE!B:S,16,0)="","","   "&amp;VLOOKUP(A2037,SOURCE!B:S,16,0)
))))
)</f>
        <v>#define ITM_S64                     1993</v>
      </c>
    </row>
    <row r="2038" spans="1:4">
      <c r="A2038">
        <f t="shared" si="34"/>
        <v>1994</v>
      </c>
      <c r="B2038" t="str">
        <f>VLOOKUP(A2038,SOURCE!B:S,15,0)</f>
        <v>ITM_U06</v>
      </c>
      <c r="C2038">
        <f>IF(
ISNUMBER(INDEX(SOURCE!B:B,MATCH(A2038,SOURCE!B:B,0)+1)),
  VALUE(INDEX(SOURCE!B:B,MATCH(A2038,SOURCE!B:B,0)+1)),
  "")</f>
        <v>1995</v>
      </c>
      <c r="D2038" s="5" t="str">
        <f>IF(A2038&lt;&gt;INT(A2038),B2038,
IF(A2038&lt;0,VLOOKUP(A2038,lookups!A$1:B$25,2,0),
IF(ISNA(B2038),"",
IF(OR(ISBLANK(A2038),ISNA(B2038),B2038=0),
"",
"#define "&amp;
VLOOKUP(A2038,SOURCE!B:S,15,0)&amp;IF(lookups!$N$2-LEN(VLOOKUP(A2038,SOURCE!B:S,15,0))&gt;=0,REPT(" ",lookups!$N$2-LEN(VLOOKUP(A2038,SOURCE!B:S,15,0))),"")&amp;
TEXT(A2038,"???0")&amp;IF(VLOOKUP(A2038,SOURCE!B:S,16,0)="","","   "&amp;VLOOKUP(A2038,SOURCE!B:S,16,0)
))))
)</f>
        <v>#define ITM_U06                     1994</v>
      </c>
    </row>
    <row r="2039" spans="1:4">
      <c r="A2039">
        <f t="shared" si="34"/>
        <v>1995</v>
      </c>
      <c r="B2039" t="str">
        <f>VLOOKUP(A2039,SOURCE!B:S,15,0)</f>
        <v>ITM_U08</v>
      </c>
      <c r="C2039">
        <f>IF(
ISNUMBER(INDEX(SOURCE!B:B,MATCH(A2039,SOURCE!B:B,0)+1)),
  VALUE(INDEX(SOURCE!B:B,MATCH(A2039,SOURCE!B:B,0)+1)),
  "")</f>
        <v>1996</v>
      </c>
      <c r="D2039" s="5" t="str">
        <f>IF(A2039&lt;&gt;INT(A2039),B2039,
IF(A2039&lt;0,VLOOKUP(A2039,lookups!A$1:B$25,2,0),
IF(ISNA(B2039),"",
IF(OR(ISBLANK(A2039),ISNA(B2039),B2039=0),
"",
"#define "&amp;
VLOOKUP(A2039,SOURCE!B:S,15,0)&amp;IF(lookups!$N$2-LEN(VLOOKUP(A2039,SOURCE!B:S,15,0))&gt;=0,REPT(" ",lookups!$N$2-LEN(VLOOKUP(A2039,SOURCE!B:S,15,0))),"")&amp;
TEXT(A2039,"???0")&amp;IF(VLOOKUP(A2039,SOURCE!B:S,16,0)="","","   "&amp;VLOOKUP(A2039,SOURCE!B:S,16,0)
))))
)</f>
        <v>#define ITM_U08                     1995</v>
      </c>
    </row>
    <row r="2040" spans="1:4">
      <c r="A2040">
        <f t="shared" si="34"/>
        <v>1996</v>
      </c>
      <c r="B2040" t="str">
        <f>VLOOKUP(A2040,SOURCE!B:S,15,0)</f>
        <v>ITM_U16</v>
      </c>
      <c r="C2040">
        <f>IF(
ISNUMBER(INDEX(SOURCE!B:B,MATCH(A2040,SOURCE!B:B,0)+1)),
  VALUE(INDEX(SOURCE!B:B,MATCH(A2040,SOURCE!B:B,0)+1)),
  "")</f>
        <v>1997</v>
      </c>
      <c r="D2040" s="5" t="str">
        <f>IF(A2040&lt;&gt;INT(A2040),B2040,
IF(A2040&lt;0,VLOOKUP(A2040,lookups!A$1:B$25,2,0),
IF(ISNA(B2040),"",
IF(OR(ISBLANK(A2040),ISNA(B2040),B2040=0),
"",
"#define "&amp;
VLOOKUP(A2040,SOURCE!B:S,15,0)&amp;IF(lookups!$N$2-LEN(VLOOKUP(A2040,SOURCE!B:S,15,0))&gt;=0,REPT(" ",lookups!$N$2-LEN(VLOOKUP(A2040,SOURCE!B:S,15,0))),"")&amp;
TEXT(A2040,"???0")&amp;IF(VLOOKUP(A2040,SOURCE!B:S,16,0)="","","   "&amp;VLOOKUP(A2040,SOURCE!B:S,16,0)
))))
)</f>
        <v>#define ITM_U16                     1996</v>
      </c>
    </row>
    <row r="2041" spans="1:4">
      <c r="A2041">
        <f t="shared" si="34"/>
        <v>1997</v>
      </c>
      <c r="B2041" t="str">
        <f>VLOOKUP(A2041,SOURCE!B:S,15,0)</f>
        <v>ITM_U32</v>
      </c>
      <c r="C2041">
        <f>IF(
ISNUMBER(INDEX(SOURCE!B:B,MATCH(A2041,SOURCE!B:B,0)+1)),
  VALUE(INDEX(SOURCE!B:B,MATCH(A2041,SOURCE!B:B,0)+1)),
  "")</f>
        <v>1998</v>
      </c>
      <c r="D2041" s="5" t="str">
        <f>IF(A2041&lt;&gt;INT(A2041),B2041,
IF(A2041&lt;0,VLOOKUP(A2041,lookups!A$1:B$25,2,0),
IF(ISNA(B2041),"",
IF(OR(ISBLANK(A2041),ISNA(B2041),B2041=0),
"",
"#define "&amp;
VLOOKUP(A2041,SOURCE!B:S,15,0)&amp;IF(lookups!$N$2-LEN(VLOOKUP(A2041,SOURCE!B:S,15,0))&gt;=0,REPT(" ",lookups!$N$2-LEN(VLOOKUP(A2041,SOURCE!B:S,15,0))),"")&amp;
TEXT(A2041,"???0")&amp;IF(VLOOKUP(A2041,SOURCE!B:S,16,0)="","","   "&amp;VLOOKUP(A2041,SOURCE!B:S,16,0)
))))
)</f>
        <v>#define ITM_U32                     1997</v>
      </c>
    </row>
    <row r="2042" spans="1:4">
      <c r="A2042">
        <f t="shared" si="34"/>
        <v>1998</v>
      </c>
      <c r="B2042" t="str">
        <f>VLOOKUP(A2042,SOURCE!B:S,15,0)</f>
        <v>ITM_U64</v>
      </c>
      <c r="C2042">
        <f>IF(
ISNUMBER(INDEX(SOURCE!B:B,MATCH(A2042,SOURCE!B:B,0)+1)),
  VALUE(INDEX(SOURCE!B:B,MATCH(A2042,SOURCE!B:B,0)+1)),
  "")</f>
        <v>1999</v>
      </c>
      <c r="D2042" s="5" t="str">
        <f>IF(A2042&lt;&gt;INT(A2042),B2042,
IF(A2042&lt;0,VLOOKUP(A2042,lookups!A$1:B$25,2,0),
IF(ISNA(B2042),"",
IF(OR(ISBLANK(A2042),ISNA(B2042),B2042=0),
"",
"#define "&amp;
VLOOKUP(A2042,SOURCE!B:S,15,0)&amp;IF(lookups!$N$2-LEN(VLOOKUP(A2042,SOURCE!B:S,15,0))&gt;=0,REPT(" ",lookups!$N$2-LEN(VLOOKUP(A2042,SOURCE!B:S,15,0))),"")&amp;
TEXT(A2042,"???0")&amp;IF(VLOOKUP(A2042,SOURCE!B:S,16,0)="","","   "&amp;VLOOKUP(A2042,SOURCE!B:S,16,0)
))))
)</f>
        <v>#define ITM_U64                     1998</v>
      </c>
    </row>
    <row r="2043" spans="1:4">
      <c r="A2043">
        <f t="shared" si="34"/>
        <v>1999</v>
      </c>
      <c r="B2043" t="str">
        <f>VLOOKUP(A2043,SOURCE!B:S,15,0)</f>
        <v>ITM_SL1</v>
      </c>
      <c r="C2043">
        <f>IF(
ISNUMBER(INDEX(SOURCE!B:B,MATCH(A2043,SOURCE!B:B,0)+1)),
  VALUE(INDEX(SOURCE!B:B,MATCH(A2043,SOURCE!B:B,0)+1)),
  "")</f>
        <v>2000</v>
      </c>
      <c r="D2043" s="5" t="str">
        <f>IF(A2043&lt;&gt;INT(A2043),B2043,
IF(A2043&lt;0,VLOOKUP(A2043,lookups!A$1:B$25,2,0),
IF(ISNA(B2043),"",
IF(OR(ISBLANK(A2043),ISNA(B2043),B2043=0),
"",
"#define "&amp;
VLOOKUP(A2043,SOURCE!B:S,15,0)&amp;IF(lookups!$N$2-LEN(VLOOKUP(A2043,SOURCE!B:S,15,0))&gt;=0,REPT(" ",lookups!$N$2-LEN(VLOOKUP(A2043,SOURCE!B:S,15,0))),"")&amp;
TEXT(A2043,"???0")&amp;IF(VLOOKUP(A2043,SOURCE!B:S,16,0)="","","   "&amp;VLOOKUP(A2043,SOURCE!B:S,16,0)
))))
)</f>
        <v>#define ITM_SL1                     1999</v>
      </c>
    </row>
    <row r="2044" spans="1:4">
      <c r="A2044">
        <f t="shared" si="34"/>
        <v>2000</v>
      </c>
      <c r="B2044" t="str">
        <f>VLOOKUP(A2044,SOURCE!B:S,15,0)</f>
        <v>ITM_SR1</v>
      </c>
      <c r="C2044">
        <f>IF(
ISNUMBER(INDEX(SOURCE!B:B,MATCH(A2044,SOURCE!B:B,0)+1)),
  VALUE(INDEX(SOURCE!B:B,MATCH(A2044,SOURCE!B:B,0)+1)),
  "")</f>
        <v>2001</v>
      </c>
      <c r="D2044" s="5" t="str">
        <f>IF(A2044&lt;&gt;INT(A2044),B2044,
IF(A2044&lt;0,VLOOKUP(A2044,lookups!A$1:B$25,2,0),
IF(ISNA(B2044),"",
IF(OR(ISBLANK(A2044),ISNA(B2044),B2044=0),
"",
"#define "&amp;
VLOOKUP(A2044,SOURCE!B:S,15,0)&amp;IF(lookups!$N$2-LEN(VLOOKUP(A2044,SOURCE!B:S,15,0))&gt;=0,REPT(" ",lookups!$N$2-LEN(VLOOKUP(A2044,SOURCE!B:S,15,0))),"")&amp;
TEXT(A2044,"???0")&amp;IF(VLOOKUP(A2044,SOURCE!B:S,16,0)="","","   "&amp;VLOOKUP(A2044,SOURCE!B:S,16,0)
))))
)</f>
        <v>#define ITM_SR1                     2000</v>
      </c>
    </row>
    <row r="2045" spans="1:4">
      <c r="A2045">
        <f t="shared" si="34"/>
        <v>2001</v>
      </c>
      <c r="B2045" t="str">
        <f>VLOOKUP(A2045,SOURCE!B:S,15,0)</f>
        <v>ITM_RL1</v>
      </c>
      <c r="C2045">
        <f>IF(
ISNUMBER(INDEX(SOURCE!B:B,MATCH(A2045,SOURCE!B:B,0)+1)),
  VALUE(INDEX(SOURCE!B:B,MATCH(A2045,SOURCE!B:B,0)+1)),
  "")</f>
        <v>2002</v>
      </c>
      <c r="D2045" s="5" t="str">
        <f>IF(A2045&lt;&gt;INT(A2045),B2045,
IF(A2045&lt;0,VLOOKUP(A2045,lookups!A$1:B$25,2,0),
IF(ISNA(B2045),"",
IF(OR(ISBLANK(A2045),ISNA(B2045),B2045=0),
"",
"#define "&amp;
VLOOKUP(A2045,SOURCE!B:S,15,0)&amp;IF(lookups!$N$2-LEN(VLOOKUP(A2045,SOURCE!B:S,15,0))&gt;=0,REPT(" ",lookups!$N$2-LEN(VLOOKUP(A2045,SOURCE!B:S,15,0))),"")&amp;
TEXT(A2045,"???0")&amp;IF(VLOOKUP(A2045,SOURCE!B:S,16,0)="","","   "&amp;VLOOKUP(A2045,SOURCE!B:S,16,0)
))))
)</f>
        <v>#define ITM_RL1                     2001</v>
      </c>
    </row>
    <row r="2046" spans="1:4">
      <c r="A2046">
        <f t="shared" si="34"/>
        <v>2002</v>
      </c>
      <c r="B2046" t="str">
        <f>VLOOKUP(A2046,SOURCE!B:S,15,0)</f>
        <v>ITM_RR1</v>
      </c>
      <c r="C2046">
        <f>IF(
ISNUMBER(INDEX(SOURCE!B:B,MATCH(A2046,SOURCE!B:B,0)+1)),
  VALUE(INDEX(SOURCE!B:B,MATCH(A2046,SOURCE!B:B,0)+1)),
  "")</f>
        <v>2003</v>
      </c>
      <c r="D2046" s="5" t="str">
        <f>IF(A2046&lt;&gt;INT(A2046),B2046,
IF(A2046&lt;0,VLOOKUP(A2046,lookups!A$1:B$25,2,0),
IF(ISNA(B2046),"",
IF(OR(ISBLANK(A2046),ISNA(B2046),B2046=0),
"",
"#define "&amp;
VLOOKUP(A2046,SOURCE!B:S,15,0)&amp;IF(lookups!$N$2-LEN(VLOOKUP(A2046,SOURCE!B:S,15,0))&gt;=0,REPT(" ",lookups!$N$2-LEN(VLOOKUP(A2046,SOURCE!B:S,15,0))),"")&amp;
TEXT(A2046,"???0")&amp;IF(VLOOKUP(A2046,SOURCE!B:S,16,0)="","","   "&amp;VLOOKUP(A2046,SOURCE!B:S,16,0)
))))
)</f>
        <v>#define ITM_RR1                     2002</v>
      </c>
    </row>
    <row r="2047" spans="1:4">
      <c r="A2047">
        <f t="shared" si="34"/>
        <v>2003</v>
      </c>
      <c r="B2047" t="str">
        <f>VLOOKUP(A2047,SOURCE!B:S,15,0)</f>
        <v>ITM_FWORD</v>
      </c>
      <c r="C2047">
        <f>IF(
ISNUMBER(INDEX(SOURCE!B:B,MATCH(A2047,SOURCE!B:B,0)+1)),
  VALUE(INDEX(SOURCE!B:B,MATCH(A2047,SOURCE!B:B,0)+1)),
  "")</f>
        <v>2004</v>
      </c>
      <c r="D2047" s="5" t="str">
        <f>IF(A2047&lt;&gt;INT(A2047),B2047,
IF(A2047&lt;0,VLOOKUP(A2047,lookups!A$1:B$25,2,0),
IF(ISNA(B2047),"",
IF(OR(ISBLANK(A2047),ISNA(B2047),B2047=0),
"",
"#define "&amp;
VLOOKUP(A2047,SOURCE!B:S,15,0)&amp;IF(lookups!$N$2-LEN(VLOOKUP(A2047,SOURCE!B:S,15,0))&gt;=0,REPT(" ",lookups!$N$2-LEN(VLOOKUP(A2047,SOURCE!B:S,15,0))),"")&amp;
TEXT(A2047,"???0")&amp;IF(VLOOKUP(A2047,SOURCE!B:S,16,0)="","","   "&amp;VLOOKUP(A2047,SOURCE!B:S,16,0)
))))
)</f>
        <v>#define ITM_FWORD                   2003</v>
      </c>
    </row>
    <row r="2048" spans="1:4">
      <c r="A2048">
        <f t="shared" si="34"/>
        <v>2004</v>
      </c>
      <c r="B2048" t="str">
        <f>VLOOKUP(A2048,SOURCE!B:S,15,0)</f>
        <v>ITM_FBYTE</v>
      </c>
      <c r="C2048">
        <f>IF(
ISNUMBER(INDEX(SOURCE!B:B,MATCH(A2048,SOURCE!B:B,0)+1)),
  VALUE(INDEX(SOURCE!B:B,MATCH(A2048,SOURCE!B:B,0)+1)),
  "")</f>
        <v>2005</v>
      </c>
      <c r="D2048" s="5" t="str">
        <f>IF(A2048&lt;&gt;INT(A2048),B2048,
IF(A2048&lt;0,VLOOKUP(A2048,lookups!A$1:B$25,2,0),
IF(ISNA(B2048),"",
IF(OR(ISBLANK(A2048),ISNA(B2048),B2048=0),
"",
"#define "&amp;
VLOOKUP(A2048,SOURCE!B:S,15,0)&amp;IF(lookups!$N$2-LEN(VLOOKUP(A2048,SOURCE!B:S,15,0))&gt;=0,REPT(" ",lookups!$N$2-LEN(VLOOKUP(A2048,SOURCE!B:S,15,0))),"")&amp;
TEXT(A2048,"???0")&amp;IF(VLOOKUP(A2048,SOURCE!B:S,16,0)="","","   "&amp;VLOOKUP(A2048,SOURCE!B:S,16,0)
))))
)</f>
        <v>#define ITM_FBYTE                   2004</v>
      </c>
    </row>
    <row r="2049" spans="1:4">
      <c r="A2049">
        <f t="shared" si="34"/>
        <v>2005</v>
      </c>
      <c r="B2049" t="str">
        <f>VLOOKUP(A2049,SOURCE!B:S,15,0)</f>
        <v>ITM_CLRMOD</v>
      </c>
      <c r="C2049">
        <f>IF(
ISNUMBER(INDEX(SOURCE!B:B,MATCH(A2049,SOURCE!B:B,0)+1)),
  VALUE(INDEX(SOURCE!B:B,MATCH(A2049,SOURCE!B:B,0)+1)),
  "")</f>
        <v>2006</v>
      </c>
      <c r="D2049" s="5" t="str">
        <f>IF(A2049&lt;&gt;INT(A2049),B2049,
IF(A2049&lt;0,VLOOKUP(A2049,lookups!A$1:B$25,2,0),
IF(ISNA(B2049),"",
IF(OR(ISBLANK(A2049),ISNA(B2049),B2049=0),
"",
"#define "&amp;
VLOOKUP(A2049,SOURCE!B:S,15,0)&amp;IF(lookups!$N$2-LEN(VLOOKUP(A2049,SOURCE!B:S,15,0))&gt;=0,REPT(" ",lookups!$N$2-LEN(VLOOKUP(A2049,SOURCE!B:S,15,0))),"")&amp;
TEXT(A2049,"???0")&amp;IF(VLOOKUP(A2049,SOURCE!B:S,16,0)="","","   "&amp;VLOOKUP(A2049,SOURCE!B:S,16,0)
))))
)</f>
        <v>#define ITM_CLRMOD                  2005</v>
      </c>
    </row>
    <row r="2050" spans="1:4">
      <c r="A2050">
        <f t="shared" si="34"/>
        <v>2006</v>
      </c>
      <c r="B2050" t="str">
        <f>VLOOKUP(A2050,SOURCE!B:S,15,0)</f>
        <v>ITM_SHOIREP</v>
      </c>
      <c r="C2050">
        <f>IF(
ISNUMBER(INDEX(SOURCE!B:B,MATCH(A2050,SOURCE!B:B,0)+1)),
  VALUE(INDEX(SOURCE!B:B,MATCH(A2050,SOURCE!B:B,0)+1)),
  "")</f>
        <v>2007</v>
      </c>
      <c r="D2050" s="5" t="str">
        <f>IF(A2050&lt;&gt;INT(A2050),B2050,
IF(A2050&lt;0,VLOOKUP(A2050,lookups!A$1:B$25,2,0),
IF(ISNA(B2050),"",
IF(OR(ISBLANK(A2050),ISNA(B2050),B2050=0),
"",
"#define "&amp;
VLOOKUP(A2050,SOURCE!B:S,15,0)&amp;IF(lookups!$N$2-LEN(VLOOKUP(A2050,SOURCE!B:S,15,0))&gt;=0,REPT(" ",lookups!$N$2-LEN(VLOOKUP(A2050,SOURCE!B:S,15,0))),"")&amp;
TEXT(A2050,"???0")&amp;IF(VLOOKUP(A2050,SOURCE!B:S,16,0)="","","   "&amp;VLOOKUP(A2050,SOURCE!B:S,16,0)
))))
)</f>
        <v>#define ITM_SHOIREP                 2006</v>
      </c>
    </row>
    <row r="2051" spans="1:4">
      <c r="A2051">
        <f t="shared" si="34"/>
        <v>2007</v>
      </c>
      <c r="B2051" t="str">
        <f>VLOOKUP(A2051,SOURCE!B:S,15,0)</f>
        <v>ITM_SCALE</v>
      </c>
      <c r="C2051">
        <f>IF(
ISNUMBER(INDEX(SOURCE!B:B,MATCH(A2051,SOURCE!B:B,0)+1)),
  VALUE(INDEX(SOURCE!B:B,MATCH(A2051,SOURCE!B:B,0)+1)),
  "")</f>
        <v>2008</v>
      </c>
      <c r="D2051" s="5" t="str">
        <f>IF(A2051&lt;&gt;INT(A2051),B2051,
IF(A2051&lt;0,VLOOKUP(A2051,lookups!A$1:B$25,2,0),
IF(ISNA(B2051),"",
IF(OR(ISBLANK(A2051),ISNA(B2051),B2051=0),
"",
"#define "&amp;
VLOOKUP(A2051,SOURCE!B:S,15,0)&amp;IF(lookups!$N$2-LEN(VLOOKUP(A2051,SOURCE!B:S,15,0))&gt;=0,REPT(" ",lookups!$N$2-LEN(VLOOKUP(A2051,SOURCE!B:S,15,0))),"")&amp;
TEXT(A2051,"???0")&amp;IF(VLOOKUP(A2051,SOURCE!B:S,16,0)="","","   "&amp;VLOOKUP(A2051,SOURCE!B:S,16,0)
))))
)</f>
        <v>#define ITM_SCALE                   2007</v>
      </c>
    </row>
    <row r="2052" spans="1:4">
      <c r="A2052">
        <f t="shared" si="34"/>
        <v>2008</v>
      </c>
      <c r="B2052" t="str">
        <f>VLOOKUP(A2052,SOURCE!B:S,15,0)</f>
        <v>ITM_TOPHEX</v>
      </c>
      <c r="C2052">
        <f>IF(
ISNUMBER(INDEX(SOURCE!B:B,MATCH(A2052,SOURCE!B:B,0)+1)),
  VALUE(INDEX(SOURCE!B:B,MATCH(A2052,SOURCE!B:B,0)+1)),
  "")</f>
        <v>2009</v>
      </c>
      <c r="D2052" s="5" t="str">
        <f>IF(A2052&lt;&gt;INT(A2052),B2052,
IF(A2052&lt;0,VLOOKUP(A2052,lookups!A$1:B$25,2,0),
IF(ISNA(B2052),"",
IF(OR(ISBLANK(A2052),ISNA(B2052),B2052=0),
"",
"#define "&amp;
VLOOKUP(A2052,SOURCE!B:S,15,0)&amp;IF(lookups!$N$2-LEN(VLOOKUP(A2052,SOURCE!B:S,15,0))&gt;=0,REPT(" ",lookups!$N$2-LEN(VLOOKUP(A2052,SOURCE!B:S,15,0))),"")&amp;
TEXT(A2052,"???0")&amp;IF(VLOOKUP(A2052,SOURCE!B:S,16,0)="","","   "&amp;VLOOKUP(A2052,SOURCE!B:S,16,0)
))))
)</f>
        <v>#define ITM_TOPHEX                  2008</v>
      </c>
    </row>
    <row r="2053" spans="1:4">
      <c r="A2053">
        <f t="shared" si="34"/>
        <v>2009</v>
      </c>
      <c r="B2053" t="str">
        <f>VLOOKUP(A2053,SOURCE!B:S,15,0)</f>
        <v>ITM_PLINE</v>
      </c>
      <c r="C2053">
        <f>IF(
ISNUMBER(INDEX(SOURCE!B:B,MATCH(A2053,SOURCE!B:B,0)+1)),
  VALUE(INDEX(SOURCE!B:B,MATCH(A2053,SOURCE!B:B,0)+1)),
  "")</f>
        <v>2010</v>
      </c>
      <c r="D2053" s="5" t="str">
        <f>IF(A2053&lt;&gt;INT(A2053),B2053,
IF(A2053&lt;0,VLOOKUP(A2053,lookups!A$1:B$25,2,0),
IF(ISNA(B2053),"",
IF(OR(ISBLANK(A2053),ISNA(B2053),B2053=0),
"",
"#define "&amp;
VLOOKUP(A2053,SOURCE!B:S,15,0)&amp;IF(lookups!$N$2-LEN(VLOOKUP(A2053,SOURCE!B:S,15,0))&gt;=0,REPT(" ",lookups!$N$2-LEN(VLOOKUP(A2053,SOURCE!B:S,15,0))),"")&amp;
TEXT(A2053,"???0")&amp;IF(VLOOKUP(A2053,SOURCE!B:S,16,0)="","","   "&amp;VLOOKUP(A2053,SOURCE!B:S,16,0)
))))
)</f>
        <v>#define ITM_PLINE                   2009</v>
      </c>
    </row>
    <row r="2054" spans="1:4">
      <c r="A2054">
        <f t="shared" si="34"/>
        <v>2010</v>
      </c>
      <c r="B2054" t="str">
        <f>VLOOKUP(A2054,SOURCE!B:S,15,0)</f>
        <v>ITM_PCROS</v>
      </c>
      <c r="C2054">
        <f>IF(
ISNUMBER(INDEX(SOURCE!B:B,MATCH(A2054,SOURCE!B:B,0)+1)),
  VALUE(INDEX(SOURCE!B:B,MATCH(A2054,SOURCE!B:B,0)+1)),
  "")</f>
        <v>2011</v>
      </c>
      <c r="D2054" s="5" t="str">
        <f>IF(A2054&lt;&gt;INT(A2054),B2054,
IF(A2054&lt;0,VLOOKUP(A2054,lookups!A$1:B$25,2,0),
IF(ISNA(B2054),"",
IF(OR(ISBLANK(A2054),ISNA(B2054),B2054=0),
"",
"#define "&amp;
VLOOKUP(A2054,SOURCE!B:S,15,0)&amp;IF(lookups!$N$2-LEN(VLOOKUP(A2054,SOURCE!B:S,15,0))&gt;=0,REPT(" ",lookups!$N$2-LEN(VLOOKUP(A2054,SOURCE!B:S,15,0))),"")&amp;
TEXT(A2054,"???0")&amp;IF(VLOOKUP(A2054,SOURCE!B:S,16,0)="","","   "&amp;VLOOKUP(A2054,SOURCE!B:S,16,0)
))))
)</f>
        <v>#define ITM_PCROS                   2010</v>
      </c>
    </row>
    <row r="2055" spans="1:4">
      <c r="A2055">
        <f t="shared" si="34"/>
        <v>2011</v>
      </c>
      <c r="B2055" t="str">
        <f>VLOOKUP(A2055,SOURCE!B:S,15,0)</f>
        <v>ITM_PBOX</v>
      </c>
      <c r="C2055">
        <f>IF(
ISNUMBER(INDEX(SOURCE!B:B,MATCH(A2055,SOURCE!B:B,0)+1)),
  VALUE(INDEX(SOURCE!B:B,MATCH(A2055,SOURCE!B:B,0)+1)),
  "")</f>
        <v>2012</v>
      </c>
      <c r="D2055" s="5" t="str">
        <f>IF(A2055&lt;&gt;INT(A2055),B2055,
IF(A2055&lt;0,VLOOKUP(A2055,lookups!A$1:B$25,2,0),
IF(ISNA(B2055),"",
IF(OR(ISBLANK(A2055),ISNA(B2055),B2055=0),
"",
"#define "&amp;
VLOOKUP(A2055,SOURCE!B:S,15,0)&amp;IF(lookups!$N$2-LEN(VLOOKUP(A2055,SOURCE!B:S,15,0))&gt;=0,REPT(" ",lookups!$N$2-LEN(VLOOKUP(A2055,SOURCE!B:S,15,0))),"")&amp;
TEXT(A2055,"???0")&amp;IF(VLOOKUP(A2055,SOURCE!B:S,16,0)="","","   "&amp;VLOOKUP(A2055,SOURCE!B:S,16,0)
))))
)</f>
        <v>#define ITM_PBOX                    2011</v>
      </c>
    </row>
    <row r="2056" spans="1:4">
      <c r="A2056">
        <f t="shared" si="34"/>
        <v>2012</v>
      </c>
      <c r="B2056" t="str">
        <f>VLOOKUP(A2056,SOURCE!B:S,15,0)</f>
        <v>ITM_VECT</v>
      </c>
      <c r="C2056">
        <f>IF(
ISNUMBER(INDEX(SOURCE!B:B,MATCH(A2056,SOURCE!B:B,0)+1)),
  VALUE(INDEX(SOURCE!B:B,MATCH(A2056,SOURCE!B:B,0)+1)),
  "")</f>
        <v>2013</v>
      </c>
      <c r="D2056" s="5" t="str">
        <f>IF(A2056&lt;&gt;INT(A2056),B2056,
IF(A2056&lt;0,VLOOKUP(A2056,lookups!A$1:B$25,2,0),
IF(ISNA(B2056),"",
IF(OR(ISBLANK(A2056),ISNA(B2056),B2056=0),
"",
"#define "&amp;
VLOOKUP(A2056,SOURCE!B:S,15,0)&amp;IF(lookups!$N$2-LEN(VLOOKUP(A2056,SOURCE!B:S,15,0))&gt;=0,REPT(" ",lookups!$N$2-LEN(VLOOKUP(A2056,SOURCE!B:S,15,0))),"")&amp;
TEXT(A2056,"???0")&amp;IF(VLOOKUP(A2056,SOURCE!B:S,16,0)="","","   "&amp;VLOOKUP(A2056,SOURCE!B:S,16,0)
))))
)</f>
        <v>#define ITM_VECT                    2012</v>
      </c>
    </row>
    <row r="2057" spans="1:4">
      <c r="A2057">
        <f t="shared" ref="A2057:A2120" si="35">C2056</f>
        <v>2013</v>
      </c>
      <c r="B2057" t="str">
        <f>VLOOKUP(A2057,SOURCE!B:S,15,0)</f>
        <v>ITM_NVECT</v>
      </c>
      <c r="C2057">
        <f>IF(
ISNUMBER(INDEX(SOURCE!B:B,MATCH(A2057,SOURCE!B:B,0)+1)),
  VALUE(INDEX(SOURCE!B:B,MATCH(A2057,SOURCE!B:B,0)+1)),
  "")</f>
        <v>2014</v>
      </c>
      <c r="D2057" s="5" t="str">
        <f>IF(A2057&lt;&gt;INT(A2057),B2057,
IF(A2057&lt;0,VLOOKUP(A2057,lookups!A$1:B$25,2,0),
IF(ISNA(B2057),"",
IF(OR(ISBLANK(A2057),ISNA(B2057),B2057=0),
"",
"#define "&amp;
VLOOKUP(A2057,SOURCE!B:S,15,0)&amp;IF(lookups!$N$2-LEN(VLOOKUP(A2057,SOURCE!B:S,15,0))&gt;=0,REPT(" ",lookups!$N$2-LEN(VLOOKUP(A2057,SOURCE!B:S,15,0))),"")&amp;
TEXT(A2057,"???0")&amp;IF(VLOOKUP(A2057,SOURCE!B:S,16,0)="","","   "&amp;VLOOKUP(A2057,SOURCE!B:S,16,0)
))))
)</f>
        <v>#define ITM_NVECT                   2013</v>
      </c>
    </row>
    <row r="2058" spans="1:4">
      <c r="A2058">
        <f t="shared" si="35"/>
        <v>2014</v>
      </c>
      <c r="B2058" t="str">
        <f>VLOOKUP(A2058,SOURCE!B:S,15,0)</f>
        <v>ITM_EXTX</v>
      </c>
      <c r="C2058">
        <f>IF(
ISNUMBER(INDEX(SOURCE!B:B,MATCH(A2058,SOURCE!B:B,0)+1)),
  VALUE(INDEX(SOURCE!B:B,MATCH(A2058,SOURCE!B:B,0)+1)),
  "")</f>
        <v>2015</v>
      </c>
      <c r="D2058" s="5" t="str">
        <f>IF(A2058&lt;&gt;INT(A2058),B2058,
IF(A2058&lt;0,VLOOKUP(A2058,lookups!A$1:B$25,2,0),
IF(ISNA(B2058),"",
IF(OR(ISBLANK(A2058),ISNA(B2058),B2058=0),
"",
"#define "&amp;
VLOOKUP(A2058,SOURCE!B:S,15,0)&amp;IF(lookups!$N$2-LEN(VLOOKUP(A2058,SOURCE!B:S,15,0))&gt;=0,REPT(" ",lookups!$N$2-LEN(VLOOKUP(A2058,SOURCE!B:S,15,0))),"")&amp;
TEXT(A2058,"???0")&amp;IF(VLOOKUP(A2058,SOURCE!B:S,16,0)="","","   "&amp;VLOOKUP(A2058,SOURCE!B:S,16,0)
))))
)</f>
        <v>#define ITM_EXTX                    2014</v>
      </c>
    </row>
    <row r="2059" spans="1:4">
      <c r="A2059">
        <f t="shared" si="35"/>
        <v>2015</v>
      </c>
      <c r="B2059" t="str">
        <f>VLOOKUP(A2059,SOURCE!B:S,15,0)</f>
        <v>ITM_EXTY</v>
      </c>
      <c r="C2059">
        <f>IF(
ISNUMBER(INDEX(SOURCE!B:B,MATCH(A2059,SOURCE!B:B,0)+1)),
  VALUE(INDEX(SOURCE!B:B,MATCH(A2059,SOURCE!B:B,0)+1)),
  "")</f>
        <v>2016</v>
      </c>
      <c r="D2059" s="5" t="str">
        <f>IF(A2059&lt;&gt;INT(A2059),B2059,
IF(A2059&lt;0,VLOOKUP(A2059,lookups!A$1:B$25,2,0),
IF(ISNA(B2059),"",
IF(OR(ISBLANK(A2059),ISNA(B2059),B2059=0),
"",
"#define "&amp;
VLOOKUP(A2059,SOURCE!B:S,15,0)&amp;IF(lookups!$N$2-LEN(VLOOKUP(A2059,SOURCE!B:S,15,0))&gt;=0,REPT(" ",lookups!$N$2-LEN(VLOOKUP(A2059,SOURCE!B:S,15,0))),"")&amp;
TEXT(A2059,"???0")&amp;IF(VLOOKUP(A2059,SOURCE!B:S,16,0)="","","   "&amp;VLOOKUP(A2059,SOURCE!B:S,16,0)
))))
)</f>
        <v>#define ITM_EXTY                    2015</v>
      </c>
    </row>
    <row r="2060" spans="1:4">
      <c r="A2060">
        <f t="shared" si="35"/>
        <v>2016</v>
      </c>
      <c r="B2060" t="str">
        <f>VLOOKUP(A2060,SOURCE!B:S,15,0)</f>
        <v>ITM_DENMAX2_OLD</v>
      </c>
      <c r="C2060">
        <f>IF(
ISNUMBER(INDEX(SOURCE!B:B,MATCH(A2060,SOURCE!B:B,0)+1)),
  VALUE(INDEX(SOURCE!B:B,MATCH(A2060,SOURCE!B:B,0)+1)),
  "")</f>
        <v>2017</v>
      </c>
      <c r="D2060" s="5" t="str">
        <f>IF(A2060&lt;&gt;INT(A2060),B2060,
IF(A2060&lt;0,VLOOKUP(A2060,lookups!A$1:B$25,2,0),
IF(ISNA(B2060),"",
IF(OR(ISBLANK(A2060),ISNA(B2060),B2060=0),
"",
"#define "&amp;
VLOOKUP(A2060,SOURCE!B:S,15,0)&amp;IF(lookups!$N$2-LEN(VLOOKUP(A2060,SOURCE!B:S,15,0))&gt;=0,REPT(" ",lookups!$N$2-LEN(VLOOKUP(A2060,SOURCE!B:S,15,0))),"")&amp;
TEXT(A2060,"???0")&amp;IF(VLOOKUP(A2060,SOURCE!B:S,16,0)="","","   "&amp;VLOOKUP(A2060,SOURCE!B:S,16,0)
))))
)</f>
        <v>#define ITM_DENMAX2_OLD             2016</v>
      </c>
    </row>
    <row r="2061" spans="1:4">
      <c r="A2061">
        <f t="shared" si="35"/>
        <v>2017</v>
      </c>
      <c r="B2061" t="str">
        <f>VLOOKUP(A2061,SOURCE!B:S,15,0)</f>
        <v>ITM_SETSIG2_OLD</v>
      </c>
      <c r="C2061">
        <f>IF(
ISNUMBER(INDEX(SOURCE!B:B,MATCH(A2061,SOURCE!B:B,0)+1)),
  VALUE(INDEX(SOURCE!B:B,MATCH(A2061,SOURCE!B:B,0)+1)),
  "")</f>
        <v>2018</v>
      </c>
      <c r="D2061" s="5" t="str">
        <f>IF(A2061&lt;&gt;INT(A2061),B2061,
IF(A2061&lt;0,VLOOKUP(A2061,lookups!A$1:B$25,2,0),
IF(ISNA(B2061),"",
IF(OR(ISBLANK(A2061),ISNA(B2061),B2061=0),
"",
"#define "&amp;
VLOOKUP(A2061,SOURCE!B:S,15,0)&amp;IF(lookups!$N$2-LEN(VLOOKUP(A2061,SOURCE!B:S,15,0))&gt;=0,REPT(" ",lookups!$N$2-LEN(VLOOKUP(A2061,SOURCE!B:S,15,0))),"")&amp;
TEXT(A2061,"???0")&amp;IF(VLOOKUP(A2061,SOURCE!B:S,16,0)="","","   "&amp;VLOOKUP(A2061,SOURCE!B:S,16,0)
))))
)</f>
        <v>#define ITM_SETSIG2_OLD             2017</v>
      </c>
    </row>
    <row r="2062" spans="1:4">
      <c r="A2062">
        <f t="shared" si="35"/>
        <v>2018</v>
      </c>
      <c r="B2062" t="str">
        <f>VLOOKUP(A2062,SOURCE!B:S,15,0)</f>
        <v>MNU_2018</v>
      </c>
      <c r="C2062">
        <f>IF(
ISNUMBER(INDEX(SOURCE!B:B,MATCH(A2062,SOURCE!B:B,0)+1)),
  VALUE(INDEX(SOURCE!B:B,MATCH(A2062,SOURCE!B:B,0)+1)),
  "")</f>
        <v>2019</v>
      </c>
      <c r="D2062" s="5" t="str">
        <f>IF(A2062&lt;&gt;INT(A2062),B2062,
IF(A2062&lt;0,VLOOKUP(A2062,lookups!A$1:B$25,2,0),
IF(ISNA(B2062),"",
IF(OR(ISBLANK(A2062),ISNA(B2062),B2062=0),
"",
"#define "&amp;
VLOOKUP(A2062,SOURCE!B:S,15,0)&amp;IF(lookups!$N$2-LEN(VLOOKUP(A2062,SOURCE!B:S,15,0))&gt;=0,REPT(" ",lookups!$N$2-LEN(VLOOKUP(A2062,SOURCE!B:S,15,0))),"")&amp;
TEXT(A2062,"???0")&amp;IF(VLOOKUP(A2062,SOURCE!B:S,16,0)="","","   "&amp;VLOOKUP(A2062,SOURCE!B:S,16,0)
))))
)</f>
        <v>#define MNU_2018                    2018</v>
      </c>
    </row>
    <row r="2063" spans="1:4">
      <c r="A2063">
        <f t="shared" si="35"/>
        <v>2019</v>
      </c>
      <c r="B2063" t="str">
        <f>VLOOKUP(A2063,SOURCE!B:S,15,0)</f>
        <v>ITM_RMODEQ</v>
      </c>
      <c r="C2063">
        <f>IF(
ISNUMBER(INDEX(SOURCE!B:B,MATCH(A2063,SOURCE!B:B,0)+1)),
  VALUE(INDEX(SOURCE!B:B,MATCH(A2063,SOURCE!B:B,0)+1)),
  "")</f>
        <v>2020</v>
      </c>
      <c r="D2063" s="5" t="str">
        <f>IF(A2063&lt;&gt;INT(A2063),B2063,
IF(A2063&lt;0,VLOOKUP(A2063,lookups!A$1:B$25,2,0),
IF(ISNA(B2063),"",
IF(OR(ISBLANK(A2063),ISNA(B2063),B2063=0),
"",
"#define "&amp;
VLOOKUP(A2063,SOURCE!B:S,15,0)&amp;IF(lookups!$N$2-LEN(VLOOKUP(A2063,SOURCE!B:S,15,0))&gt;=0,REPT(" ",lookups!$N$2-LEN(VLOOKUP(A2063,SOURCE!B:S,15,0))),"")&amp;
TEXT(A2063,"???0")&amp;IF(VLOOKUP(A2063,SOURCE!B:S,16,0)="","","   "&amp;VLOOKUP(A2063,SOURCE!B:S,16,0)
))))
)</f>
        <v>#define ITM_RMODEQ                  2019</v>
      </c>
    </row>
    <row r="2064" spans="1:4">
      <c r="A2064">
        <f t="shared" si="35"/>
        <v>2020</v>
      </c>
      <c r="B2064" t="str">
        <f>VLOOKUP(A2064,SOURCE!B:S,15,0)</f>
        <v>ITM_SI_All</v>
      </c>
      <c r="C2064">
        <f>IF(
ISNUMBER(INDEX(SOURCE!B:B,MATCH(A2064,SOURCE!B:B,0)+1)),
  VALUE(INDEX(SOURCE!B:B,MATCH(A2064,SOURCE!B:B,0)+1)),
  "")</f>
        <v>2021</v>
      </c>
      <c r="D2064" s="5" t="str">
        <f>IF(A2064&lt;&gt;INT(A2064),B2064,
IF(A2064&lt;0,VLOOKUP(A2064,lookups!A$1:B$25,2,0),
IF(ISNA(B2064),"",
IF(OR(ISBLANK(A2064),ISNA(B2064),B2064=0),
"",
"#define "&amp;
VLOOKUP(A2064,SOURCE!B:S,15,0)&amp;IF(lookups!$N$2-LEN(VLOOKUP(A2064,SOURCE!B:S,15,0))&gt;=0,REPT(" ",lookups!$N$2-LEN(VLOOKUP(A2064,SOURCE!B:S,15,0))),"")&amp;
TEXT(A2064,"???0")&amp;IF(VLOOKUP(A2064,SOURCE!B:S,16,0)="","","   "&amp;VLOOKUP(A2064,SOURCE!B:S,16,0)
))))
)</f>
        <v>#define ITM_SI_All                  2020</v>
      </c>
    </row>
    <row r="2065" spans="1:4">
      <c r="A2065">
        <f t="shared" si="35"/>
        <v>2021</v>
      </c>
      <c r="B2065" t="str">
        <f>VLOOKUP(A2065,SOURCE!B:S,15,0)</f>
        <v>ITM_USER_ARESET</v>
      </c>
      <c r="C2065">
        <f>IF(
ISNUMBER(INDEX(SOURCE!B:B,MATCH(A2065,SOURCE!B:B,0)+1)),
  VALUE(INDEX(SOURCE!B:B,MATCH(A2065,SOURCE!B:B,0)+1)),
  "")</f>
        <v>2022</v>
      </c>
      <c r="D2065" s="5" t="str">
        <f>IF(A2065&lt;&gt;INT(A2065),B2065,
IF(A2065&lt;0,VLOOKUP(A2065,lookups!A$1:B$25,2,0),
IF(ISNA(B2065),"",
IF(OR(ISBLANK(A2065),ISNA(B2065),B2065=0),
"",
"#define "&amp;
VLOOKUP(A2065,SOURCE!B:S,15,0)&amp;IF(lookups!$N$2-LEN(VLOOKUP(A2065,SOURCE!B:S,15,0))&gt;=0,REPT(" ",lookups!$N$2-LEN(VLOOKUP(A2065,SOURCE!B:S,15,0))),"")&amp;
TEXT(A2065,"???0")&amp;IF(VLOOKUP(A2065,SOURCE!B:S,16,0)="","","   "&amp;VLOOKUP(A2065,SOURCE!B:S,16,0)
))))
)</f>
        <v>#define ITM_USER_ARESET             2021</v>
      </c>
    </row>
    <row r="2066" spans="1:4">
      <c r="A2066">
        <f t="shared" si="35"/>
        <v>2022</v>
      </c>
      <c r="B2066" t="str">
        <f>VLOOKUP(A2066,SOURCE!B:S,15,0)</f>
        <v>ITM_USER_MRESET</v>
      </c>
      <c r="C2066">
        <f>IF(
ISNUMBER(INDEX(SOURCE!B:B,MATCH(A2066,SOURCE!B:B,0)+1)),
  VALUE(INDEX(SOURCE!B:B,MATCH(A2066,SOURCE!B:B,0)+1)),
  "")</f>
        <v>2023</v>
      </c>
      <c r="D2066" s="5" t="str">
        <f>IF(A2066&lt;&gt;INT(A2066),B2066,
IF(A2066&lt;0,VLOOKUP(A2066,lookups!A$1:B$25,2,0),
IF(ISNA(B2066),"",
IF(OR(ISBLANK(A2066),ISNA(B2066),B2066=0),
"",
"#define "&amp;
VLOOKUP(A2066,SOURCE!B:S,15,0)&amp;IF(lookups!$N$2-LEN(VLOOKUP(A2066,SOURCE!B:S,15,0))&gt;=0,REPT(" ",lookups!$N$2-LEN(VLOOKUP(A2066,SOURCE!B:S,15,0))),"")&amp;
TEXT(A2066,"???0")&amp;IF(VLOOKUP(A2066,SOURCE!B:S,16,0)="","","   "&amp;VLOOKUP(A2066,SOURCE!B:S,16,0)
))))
)</f>
        <v>#define ITM_USER_MRESET             2022</v>
      </c>
    </row>
    <row r="2067" spans="1:4">
      <c r="A2067">
        <f t="shared" si="35"/>
        <v>2023</v>
      </c>
      <c r="B2067" t="str">
        <f>VLOOKUP(A2067,SOURCE!B:S,15,0)</f>
        <v>ITM_USER_KRESET</v>
      </c>
      <c r="C2067">
        <f>IF(
ISNUMBER(INDEX(SOURCE!B:B,MATCH(A2067,SOURCE!B:B,0)+1)),
  VALUE(INDEX(SOURCE!B:B,MATCH(A2067,SOURCE!B:B,0)+1)),
  "")</f>
        <v>2024</v>
      </c>
      <c r="D2067" s="5" t="str">
        <f>IF(A2067&lt;&gt;INT(A2067),B2067,
IF(A2067&lt;0,VLOOKUP(A2067,lookups!A$1:B$25,2,0),
IF(ISNA(B2067),"",
IF(OR(ISBLANK(A2067),ISNA(B2067),B2067=0),
"",
"#define "&amp;
VLOOKUP(A2067,SOURCE!B:S,15,0)&amp;IF(lookups!$N$2-LEN(VLOOKUP(A2067,SOURCE!B:S,15,0))&gt;=0,REPT(" ",lookups!$N$2-LEN(VLOOKUP(A2067,SOURCE!B:S,15,0))),"")&amp;
TEXT(A2067,"???0")&amp;IF(VLOOKUP(A2067,SOURCE!B:S,16,0)="","","   "&amp;VLOOKUP(A2067,SOURCE!B:S,16,0)
))))
)</f>
        <v>#define ITM_USER_KRESET             2023</v>
      </c>
    </row>
    <row r="2068" spans="1:4">
      <c r="A2068">
        <f t="shared" si="35"/>
        <v>2024</v>
      </c>
      <c r="B2068" t="str">
        <f>VLOOKUP(A2068,SOURCE!B:S,15,0)</f>
        <v>ITM_INTG</v>
      </c>
      <c r="C2068">
        <f>IF(
ISNUMBER(INDEX(SOURCE!B:B,MATCH(A2068,SOURCE!B:B,0)+1)),
  VALUE(INDEX(SOURCE!B:B,MATCH(A2068,SOURCE!B:B,0)+1)),
  "")</f>
        <v>2025</v>
      </c>
      <c r="D2068" s="5" t="str">
        <f>IF(A2068&lt;&gt;INT(A2068),B2068,
IF(A2068&lt;0,VLOOKUP(A2068,lookups!A$1:B$25,2,0),
IF(ISNA(B2068),"",
IF(OR(ISBLANK(A2068),ISNA(B2068),B2068=0),
"",
"#define "&amp;
VLOOKUP(A2068,SOURCE!B:S,15,0)&amp;IF(lookups!$N$2-LEN(VLOOKUP(A2068,SOURCE!B:S,15,0))&gt;=0,REPT(" ",lookups!$N$2-LEN(VLOOKUP(A2068,SOURCE!B:S,15,0))),"")&amp;
TEXT(A2068,"???0")&amp;IF(VLOOKUP(A2068,SOURCE!B:S,16,0)="","","   "&amp;VLOOKUP(A2068,SOURCE!B:S,16,0)
))))
)</f>
        <v>#define ITM_INTG                    2024</v>
      </c>
    </row>
    <row r="2069" spans="1:4">
      <c r="A2069">
        <f t="shared" si="35"/>
        <v>2025</v>
      </c>
      <c r="B2069" t="str">
        <f>VLOOKUP(A2069,SOURCE!B:S,15,0)</f>
        <v>ITM_DIFF</v>
      </c>
      <c r="C2069">
        <f>IF(
ISNUMBER(INDEX(SOURCE!B:B,MATCH(A2069,SOURCE!B:B,0)+1)),
  VALUE(INDEX(SOURCE!B:B,MATCH(A2069,SOURCE!B:B,0)+1)),
  "")</f>
        <v>2026</v>
      </c>
      <c r="D2069" s="5" t="str">
        <f>IF(A2069&lt;&gt;INT(A2069),B2069,
IF(A2069&lt;0,VLOOKUP(A2069,lookups!A$1:B$25,2,0),
IF(ISNA(B2069),"",
IF(OR(ISBLANK(A2069),ISNA(B2069),B2069=0),
"",
"#define "&amp;
VLOOKUP(A2069,SOURCE!B:S,15,0)&amp;IF(lookups!$N$2-LEN(VLOOKUP(A2069,SOURCE!B:S,15,0))&gt;=0,REPT(" ",lookups!$N$2-LEN(VLOOKUP(A2069,SOURCE!B:S,15,0))),"")&amp;
TEXT(A2069,"???0")&amp;IF(VLOOKUP(A2069,SOURCE!B:S,16,0)="","","   "&amp;VLOOKUP(A2069,SOURCE!B:S,16,0)
))))
)</f>
        <v>#define ITM_DIFF                    2025</v>
      </c>
    </row>
    <row r="2070" spans="1:4">
      <c r="A2070">
        <f t="shared" si="35"/>
        <v>2026</v>
      </c>
      <c r="B2070" t="str">
        <f>VLOOKUP(A2070,SOURCE!B:S,15,0)</f>
        <v>ITM_RMS</v>
      </c>
      <c r="C2070">
        <f>IF(
ISNUMBER(INDEX(SOURCE!B:B,MATCH(A2070,SOURCE!B:B,0)+1)),
  VALUE(INDEX(SOURCE!B:B,MATCH(A2070,SOURCE!B:B,0)+1)),
  "")</f>
        <v>2027</v>
      </c>
      <c r="D2070" s="5" t="str">
        <f>IF(A2070&lt;&gt;INT(A2070),B2070,
IF(A2070&lt;0,VLOOKUP(A2070,lookups!A$1:B$25,2,0),
IF(ISNA(B2070),"",
IF(OR(ISBLANK(A2070),ISNA(B2070),B2070=0),
"",
"#define "&amp;
VLOOKUP(A2070,SOURCE!B:S,15,0)&amp;IF(lookups!$N$2-LEN(VLOOKUP(A2070,SOURCE!B:S,15,0))&gt;=0,REPT(" ",lookups!$N$2-LEN(VLOOKUP(A2070,SOURCE!B:S,15,0))),"")&amp;
TEXT(A2070,"???0")&amp;IF(VLOOKUP(A2070,SOURCE!B:S,16,0)="","","   "&amp;VLOOKUP(A2070,SOURCE!B:S,16,0)
))))
)</f>
        <v>#define ITM_RMS                     2026</v>
      </c>
    </row>
    <row r="2071" spans="1:4">
      <c r="A2071">
        <f t="shared" si="35"/>
        <v>2027</v>
      </c>
      <c r="B2071" t="str">
        <f>VLOOKUP(A2071,SOURCE!B:S,15,0)</f>
        <v>ITM_SHADE</v>
      </c>
      <c r="C2071">
        <f>IF(
ISNUMBER(INDEX(SOURCE!B:B,MATCH(A2071,SOURCE!B:B,0)+1)),
  VALUE(INDEX(SOURCE!B:B,MATCH(A2071,SOURCE!B:B,0)+1)),
  "")</f>
        <v>2028</v>
      </c>
      <c r="D2071" s="5" t="str">
        <f>IF(A2071&lt;&gt;INT(A2071),B2071,
IF(A2071&lt;0,VLOOKUP(A2071,lookups!A$1:B$25,2,0),
IF(ISNA(B2071),"",
IF(OR(ISBLANK(A2071),ISNA(B2071),B2071=0),
"",
"#define "&amp;
VLOOKUP(A2071,SOURCE!B:S,15,0)&amp;IF(lookups!$N$2-LEN(VLOOKUP(A2071,SOURCE!B:S,15,0))&gt;=0,REPT(" ",lookups!$N$2-LEN(VLOOKUP(A2071,SOURCE!B:S,15,0))),"")&amp;
TEXT(A2071,"???0")&amp;IF(VLOOKUP(A2071,SOURCE!B:S,16,0)="","","   "&amp;VLOOKUP(A2071,SOURCE!B:S,16,0)
))))
)</f>
        <v>#define ITM_SHADE                   2027</v>
      </c>
    </row>
    <row r="2072" spans="1:4">
      <c r="A2072">
        <f t="shared" si="35"/>
        <v>2028</v>
      </c>
      <c r="B2072" t="str">
        <f>VLOOKUP(A2072,SOURCE!B:S,15,0)</f>
        <v>MNU_PLOT</v>
      </c>
      <c r="C2072">
        <f>IF(
ISNUMBER(INDEX(SOURCE!B:B,MATCH(A2072,SOURCE!B:B,0)+1)),
  VALUE(INDEX(SOURCE!B:B,MATCH(A2072,SOURCE!B:B,0)+1)),
  "")</f>
        <v>2029</v>
      </c>
      <c r="D2072" s="5" t="str">
        <f>IF(A2072&lt;&gt;INT(A2072),B2072,
IF(A2072&lt;0,VLOOKUP(A2072,lookups!A$1:B$25,2,0),
IF(ISNA(B2072),"",
IF(OR(ISBLANK(A2072),ISNA(B2072),B2072=0),
"",
"#define "&amp;
VLOOKUP(A2072,SOURCE!B:S,15,0)&amp;IF(lookups!$N$2-LEN(VLOOKUP(A2072,SOURCE!B:S,15,0))&gt;=0,REPT(" ",lookups!$N$2-LEN(VLOOKUP(A2072,SOURCE!B:S,15,0))),"")&amp;
TEXT(A2072,"???0")&amp;IF(VLOOKUP(A2072,SOURCE!B:S,16,0)="","","   "&amp;VLOOKUP(A2072,SOURCE!B:S,16,0)
))))
)</f>
        <v>#define MNU_PLOT                    2028</v>
      </c>
    </row>
    <row r="2073" spans="1:4">
      <c r="A2073">
        <f t="shared" si="35"/>
        <v>2029</v>
      </c>
      <c r="B2073" t="str">
        <f>VLOOKUP(A2073,SOURCE!B:S,15,0)</f>
        <v>CHR_num</v>
      </c>
      <c r="C2073">
        <f>IF(
ISNUMBER(INDEX(SOURCE!B:B,MATCH(A2073,SOURCE!B:B,0)+1)),
  VALUE(INDEX(SOURCE!B:B,MATCH(A2073,SOURCE!B:B,0)+1)),
  "")</f>
        <v>2030</v>
      </c>
      <c r="D2073" s="5" t="str">
        <f>IF(A2073&lt;&gt;INT(A2073),B2073,
IF(A2073&lt;0,VLOOKUP(A2073,lookups!A$1:B$25,2,0),
IF(ISNA(B2073),"",
IF(OR(ISBLANK(A2073),ISNA(B2073),B2073=0),
"",
"#define "&amp;
VLOOKUP(A2073,SOURCE!B:S,15,0)&amp;IF(lookups!$N$2-LEN(VLOOKUP(A2073,SOURCE!B:S,15,0))&gt;=0,REPT(" ",lookups!$N$2-LEN(VLOOKUP(A2073,SOURCE!B:S,15,0))),"")&amp;
TEXT(A2073,"???0")&amp;IF(VLOOKUP(A2073,SOURCE!B:S,16,0)="","","   "&amp;VLOOKUP(A2073,SOURCE!B:S,16,0)
))))
)</f>
        <v>#define CHR_num                     2029</v>
      </c>
    </row>
    <row r="2074" spans="1:4">
      <c r="A2074">
        <f t="shared" si="35"/>
        <v>2030</v>
      </c>
      <c r="B2074" t="str">
        <f>VLOOKUP(A2074,SOURCE!B:S,15,0)</f>
        <v>CHR_numL</v>
      </c>
      <c r="C2074">
        <f>IF(
ISNUMBER(INDEX(SOURCE!B:B,MATCH(A2074,SOURCE!B:B,0)+1)),
  VALUE(INDEX(SOURCE!B:B,MATCH(A2074,SOURCE!B:B,0)+1)),
  "")</f>
        <v>2031</v>
      </c>
      <c r="D2074" s="5" t="str">
        <f>IF(A2074&lt;&gt;INT(A2074),B2074,
IF(A2074&lt;0,VLOOKUP(A2074,lookups!A$1:B$25,2,0),
IF(ISNA(B2074),"",
IF(OR(ISBLANK(A2074),ISNA(B2074),B2074=0),
"",
"#define "&amp;
VLOOKUP(A2074,SOURCE!B:S,15,0)&amp;IF(lookups!$N$2-LEN(VLOOKUP(A2074,SOURCE!B:S,15,0))&gt;=0,REPT(" ",lookups!$N$2-LEN(VLOOKUP(A2074,SOURCE!B:S,15,0))),"")&amp;
TEXT(A2074,"???0")&amp;IF(VLOOKUP(A2074,SOURCE!B:S,16,0)="","","   "&amp;VLOOKUP(A2074,SOURCE!B:S,16,0)
))))
)</f>
        <v>#define CHR_numL                    2030</v>
      </c>
    </row>
    <row r="2075" spans="1:4">
      <c r="A2075">
        <f t="shared" si="35"/>
        <v>2031</v>
      </c>
      <c r="B2075" t="str">
        <f>VLOOKUP(A2075,SOURCE!B:S,15,0)</f>
        <v>CHR_numU</v>
      </c>
      <c r="C2075">
        <f>IF(
ISNUMBER(INDEX(SOURCE!B:B,MATCH(A2075,SOURCE!B:B,0)+1)),
  VALUE(INDEX(SOURCE!B:B,MATCH(A2075,SOURCE!B:B,0)+1)),
  "")</f>
        <v>2032</v>
      </c>
      <c r="D2075" s="5" t="str">
        <f>IF(A2075&lt;&gt;INT(A2075),B2075,
IF(A2075&lt;0,VLOOKUP(A2075,lookups!A$1:B$25,2,0),
IF(ISNA(B2075),"",
IF(OR(ISBLANK(A2075),ISNA(B2075),B2075=0),
"",
"#define "&amp;
VLOOKUP(A2075,SOURCE!B:S,15,0)&amp;IF(lookups!$N$2-LEN(VLOOKUP(A2075,SOURCE!B:S,15,0))&gt;=0,REPT(" ",lookups!$N$2-LEN(VLOOKUP(A2075,SOURCE!B:S,15,0))),"")&amp;
TEXT(A2075,"???0")&amp;IF(VLOOKUP(A2075,SOURCE!B:S,16,0)="","","   "&amp;VLOOKUP(A2075,SOURCE!B:S,16,0)
))))
)</f>
        <v>#define CHR_numU                    2031</v>
      </c>
    </row>
    <row r="2076" spans="1:4">
      <c r="A2076">
        <f t="shared" si="35"/>
        <v>2032</v>
      </c>
      <c r="B2076" t="str">
        <f>VLOOKUP(A2076,SOURCE!B:S,15,0)</f>
        <v>ITM_EEXCHR</v>
      </c>
      <c r="C2076">
        <f>IF(
ISNUMBER(INDEX(SOURCE!B:B,MATCH(A2076,SOURCE!B:B,0)+1)),
  VALUE(INDEX(SOURCE!B:B,MATCH(A2076,SOURCE!B:B,0)+1)),
  "")</f>
        <v>2033</v>
      </c>
      <c r="D2076" s="5" t="str">
        <f>IF(A2076&lt;&gt;INT(A2076),B2076,
IF(A2076&lt;0,VLOOKUP(A2076,lookups!A$1:B$25,2,0),
IF(ISNA(B2076),"",
IF(OR(ISBLANK(A2076),ISNA(B2076),B2076=0),
"",
"#define "&amp;
VLOOKUP(A2076,SOURCE!B:S,15,0)&amp;IF(lookups!$N$2-LEN(VLOOKUP(A2076,SOURCE!B:S,15,0))&gt;=0,REPT(" ",lookups!$N$2-LEN(VLOOKUP(A2076,SOURCE!B:S,15,0))),"")&amp;
TEXT(A2076,"???0")&amp;IF(VLOOKUP(A2076,SOURCE!B:S,16,0)="","","   "&amp;VLOOKUP(A2076,SOURCE!B:S,16,0)
))))
)</f>
        <v>#define ITM_EEXCHR                  2032</v>
      </c>
    </row>
    <row r="2077" spans="1:4">
      <c r="A2077">
        <f t="shared" si="35"/>
        <v>2033</v>
      </c>
      <c r="B2077" t="str">
        <f>VLOOKUP(A2077,SOURCE!B:S,15,0)</f>
        <v>ITM_CLGRF</v>
      </c>
      <c r="C2077">
        <f>IF(
ISNUMBER(INDEX(SOURCE!B:B,MATCH(A2077,SOURCE!B:B,0)+1)),
  VALUE(INDEX(SOURCE!B:B,MATCH(A2077,SOURCE!B:B,0)+1)),
  "")</f>
        <v>2034</v>
      </c>
      <c r="D2077" s="5" t="str">
        <f>IF(A2077&lt;&gt;INT(A2077),B2077,
IF(A2077&lt;0,VLOOKUP(A2077,lookups!A$1:B$25,2,0),
IF(ISNA(B2077),"",
IF(OR(ISBLANK(A2077),ISNA(B2077),B2077=0),
"",
"#define "&amp;
VLOOKUP(A2077,SOURCE!B:S,15,0)&amp;IF(lookups!$N$2-LEN(VLOOKUP(A2077,SOURCE!B:S,15,0))&gt;=0,REPT(" ",lookups!$N$2-LEN(VLOOKUP(A2077,SOURCE!B:S,15,0))),"")&amp;
TEXT(A2077,"???0")&amp;IF(VLOOKUP(A2077,SOURCE!B:S,16,0)="","","   "&amp;VLOOKUP(A2077,SOURCE!B:S,16,0)
))))
)</f>
        <v>#define ITM_CLGRF                   2033</v>
      </c>
    </row>
    <row r="2078" spans="1:4">
      <c r="A2078">
        <f t="shared" si="35"/>
        <v>2034</v>
      </c>
      <c r="B2078" t="str">
        <f>VLOOKUP(A2078,SOURCE!B:S,15,0)</f>
        <v>ITM_PZOOMX</v>
      </c>
      <c r="C2078">
        <f>IF(
ISNUMBER(INDEX(SOURCE!B:B,MATCH(A2078,SOURCE!B:B,0)+1)),
  VALUE(INDEX(SOURCE!B:B,MATCH(A2078,SOURCE!B:B,0)+1)),
  "")</f>
        <v>2035</v>
      </c>
      <c r="D2078" s="5" t="str">
        <f>IF(A2078&lt;&gt;INT(A2078),B2078,
IF(A2078&lt;0,VLOOKUP(A2078,lookups!A$1:B$25,2,0),
IF(ISNA(B2078),"",
IF(OR(ISBLANK(A2078),ISNA(B2078),B2078=0),
"",
"#define "&amp;
VLOOKUP(A2078,SOURCE!B:S,15,0)&amp;IF(lookups!$N$2-LEN(VLOOKUP(A2078,SOURCE!B:S,15,0))&gt;=0,REPT(" ",lookups!$N$2-LEN(VLOOKUP(A2078,SOURCE!B:S,15,0))),"")&amp;
TEXT(A2078,"???0")&amp;IF(VLOOKUP(A2078,SOURCE!B:S,16,0)="","","   "&amp;VLOOKUP(A2078,SOURCE!B:S,16,0)
))))
)</f>
        <v>#define ITM_PZOOMX                  2034</v>
      </c>
    </row>
    <row r="2079" spans="1:4">
      <c r="A2079">
        <f t="shared" si="35"/>
        <v>2035</v>
      </c>
      <c r="B2079" t="str">
        <f>VLOOKUP(A2079,SOURCE!B:S,15,0)</f>
        <v>ITM_PZOOMY</v>
      </c>
      <c r="C2079">
        <f>IF(
ISNUMBER(INDEX(SOURCE!B:B,MATCH(A2079,SOURCE!B:B,0)+1)),
  VALUE(INDEX(SOURCE!B:B,MATCH(A2079,SOURCE!B:B,0)+1)),
  "")</f>
        <v>2036</v>
      </c>
      <c r="D2079" s="5" t="str">
        <f>IF(A2079&lt;&gt;INT(A2079),B2079,
IF(A2079&lt;0,VLOOKUP(A2079,lookups!A$1:B$25,2,0),
IF(ISNA(B2079),"",
IF(OR(ISBLANK(A2079),ISNA(B2079),B2079=0),
"",
"#define "&amp;
VLOOKUP(A2079,SOURCE!B:S,15,0)&amp;IF(lookups!$N$2-LEN(VLOOKUP(A2079,SOURCE!B:S,15,0))&gt;=0,REPT(" ",lookups!$N$2-LEN(VLOOKUP(A2079,SOURCE!B:S,15,0))),"")&amp;
TEXT(A2079,"???0")&amp;IF(VLOOKUP(A2079,SOURCE!B:S,16,0)="","","   "&amp;VLOOKUP(A2079,SOURCE!B:S,16,0)
))))
)</f>
        <v>#define ITM_PZOOMY                  2035</v>
      </c>
    </row>
    <row r="2080" spans="1:4">
      <c r="A2080">
        <f t="shared" si="35"/>
        <v>2036</v>
      </c>
      <c r="B2080" t="str">
        <f>VLOOKUP(A2080,SOURCE!B:S,15,0)</f>
        <v>MNU_TRG</v>
      </c>
      <c r="C2080">
        <f>IF(
ISNUMBER(INDEX(SOURCE!B:B,MATCH(A2080,SOURCE!B:B,0)+1)),
  VALUE(INDEX(SOURCE!B:B,MATCH(A2080,SOURCE!B:B,0)+1)),
  "")</f>
        <v>2037</v>
      </c>
      <c r="D2080" s="5" t="str">
        <f>IF(A2080&lt;&gt;INT(A2080),B2080,
IF(A2080&lt;0,VLOOKUP(A2080,lookups!A$1:B$25,2,0),
IF(ISNA(B2080),"",
IF(OR(ISBLANK(A2080),ISNA(B2080),B2080=0),
"",
"#define "&amp;
VLOOKUP(A2080,SOURCE!B:S,15,0)&amp;IF(lookups!$N$2-LEN(VLOOKUP(A2080,SOURCE!B:S,15,0))&gt;=0,REPT(" ",lookups!$N$2-LEN(VLOOKUP(A2080,SOURCE!B:S,15,0))),"")&amp;
TEXT(A2080,"???0")&amp;IF(VLOOKUP(A2080,SOURCE!B:S,16,0)="","","   "&amp;VLOOKUP(A2080,SOURCE!B:S,16,0)
))))
)</f>
        <v>#define MNU_TRG                     2036</v>
      </c>
    </row>
    <row r="2081" spans="1:4">
      <c r="A2081">
        <f t="shared" si="35"/>
        <v>2037</v>
      </c>
      <c r="B2081" t="str">
        <f>VLOOKUP(A2081,SOURCE!B:S,15,0)</f>
        <v>MNU_SETUP</v>
      </c>
      <c r="C2081">
        <f>IF(
ISNUMBER(INDEX(SOURCE!B:B,MATCH(A2081,SOURCE!B:B,0)+1)),
  VALUE(INDEX(SOURCE!B:B,MATCH(A2081,SOURCE!B:B,0)+1)),
  "")</f>
        <v>2038</v>
      </c>
      <c r="D2081" s="5" t="str">
        <f>IF(A2081&lt;&gt;INT(A2081),B2081,
IF(A2081&lt;0,VLOOKUP(A2081,lookups!A$1:B$25,2,0),
IF(ISNA(B2081),"",
IF(OR(ISBLANK(A2081),ISNA(B2081),B2081=0),
"",
"#define "&amp;
VLOOKUP(A2081,SOURCE!B:S,15,0)&amp;IF(lookups!$N$2-LEN(VLOOKUP(A2081,SOURCE!B:S,15,0))&gt;=0,REPT(" ",lookups!$N$2-LEN(VLOOKUP(A2081,SOURCE!B:S,15,0))),"")&amp;
TEXT(A2081,"???0")&amp;IF(VLOOKUP(A2081,SOURCE!B:S,16,0)="","","   "&amp;VLOOKUP(A2081,SOURCE!B:S,16,0)
))))
)</f>
        <v>#define MNU_SETUP                   2037</v>
      </c>
    </row>
    <row r="2082" spans="1:4">
      <c r="A2082">
        <f t="shared" si="35"/>
        <v>2038</v>
      </c>
      <c r="B2082" t="str">
        <f>VLOOKUP(A2082,SOURCE!B:S,15,0)</f>
        <v>ITM_SAFERESET</v>
      </c>
      <c r="C2082">
        <f>IF(
ISNUMBER(INDEX(SOURCE!B:B,MATCH(A2082,SOURCE!B:B,0)+1)),
  VALUE(INDEX(SOURCE!B:B,MATCH(A2082,SOURCE!B:B,0)+1)),
  "")</f>
        <v>2039</v>
      </c>
      <c r="D2082" s="5" t="str">
        <f>IF(A2082&lt;&gt;INT(A2082),B2082,
IF(A2082&lt;0,VLOOKUP(A2082,lookups!A$1:B$25,2,0),
IF(ISNA(B2082),"",
IF(OR(ISBLANK(A2082),ISNA(B2082),B2082=0),
"",
"#define "&amp;
VLOOKUP(A2082,SOURCE!B:S,15,0)&amp;IF(lookups!$N$2-LEN(VLOOKUP(A2082,SOURCE!B:S,15,0))&gt;=0,REPT(" ",lookups!$N$2-LEN(VLOOKUP(A2082,SOURCE!B:S,15,0))),"")&amp;
TEXT(A2082,"???0")&amp;IF(VLOOKUP(A2082,SOURCE!B:S,16,0)="","","   "&amp;VLOOKUP(A2082,SOURCE!B:S,16,0)
))))
)</f>
        <v>#define ITM_SAFERESET               2038</v>
      </c>
    </row>
    <row r="2083" spans="1:4">
      <c r="A2083">
        <f t="shared" si="35"/>
        <v>2039</v>
      </c>
      <c r="B2083" t="str">
        <f>VLOOKUP(A2083,SOURCE!B:S,15,0)</f>
        <v>ITM_PRN</v>
      </c>
      <c r="C2083">
        <f>IF(
ISNUMBER(INDEX(SOURCE!B:B,MATCH(A2083,SOURCE!B:B,0)+1)),
  VALUE(INDEX(SOURCE!B:B,MATCH(A2083,SOURCE!B:B,0)+1)),
  "")</f>
        <v>2040</v>
      </c>
      <c r="D2083" s="5" t="str">
        <f>IF(A2083&lt;&gt;INT(A2083),B2083,
IF(A2083&lt;0,VLOOKUP(A2083,lookups!A$1:B$25,2,0),
IF(ISNA(B2083),"",
IF(OR(ISBLANK(A2083),ISNA(B2083),B2083=0),
"",
"#define "&amp;
VLOOKUP(A2083,SOURCE!B:S,15,0)&amp;IF(lookups!$N$2-LEN(VLOOKUP(A2083,SOURCE!B:S,15,0))&gt;=0,REPT(" ",lookups!$N$2-LEN(VLOOKUP(A2083,SOURCE!B:S,15,0))),"")&amp;
TEXT(A2083,"???0")&amp;IF(VLOOKUP(A2083,SOURCE!B:S,16,0)="","","   "&amp;VLOOKUP(A2083,SOURCE!B:S,16,0)
))))
)</f>
        <v>#define ITM_PRN                     2039</v>
      </c>
    </row>
    <row r="2084" spans="1:4">
      <c r="A2084">
        <f t="shared" si="35"/>
        <v>2040</v>
      </c>
      <c r="B2084" t="str">
        <f>VLOOKUP(A2084,SOURCE!B:S,15,0)</f>
        <v>ITM_PLOT_STAT</v>
      </c>
      <c r="C2084">
        <f>IF(
ISNUMBER(INDEX(SOURCE!B:B,MATCH(A2084,SOURCE!B:B,0)+1)),
  VALUE(INDEX(SOURCE!B:B,MATCH(A2084,SOURCE!B:B,0)+1)),
  "")</f>
        <v>2041</v>
      </c>
      <c r="D2084" s="5" t="str">
        <f>IF(A2084&lt;&gt;INT(A2084),B2084,
IF(A2084&lt;0,VLOOKUP(A2084,lookups!A$1:B$25,2,0),
IF(ISNA(B2084),"",
IF(OR(ISBLANK(A2084),ISNA(B2084),B2084=0),
"",
"#define "&amp;
VLOOKUP(A2084,SOURCE!B:S,15,0)&amp;IF(lookups!$N$2-LEN(VLOOKUP(A2084,SOURCE!B:S,15,0))&gt;=0,REPT(" ",lookups!$N$2-LEN(VLOOKUP(A2084,SOURCE!B:S,15,0))),"")&amp;
TEXT(A2084,"???0")&amp;IF(VLOOKUP(A2084,SOURCE!B:S,16,0)="","","   "&amp;VLOOKUP(A2084,SOURCE!B:S,16,0)
))))
)</f>
        <v>#define ITM_PLOT_STAT               2040</v>
      </c>
    </row>
    <row r="2085" spans="1:4">
      <c r="A2085">
        <f t="shared" si="35"/>
        <v>2041</v>
      </c>
      <c r="B2085" t="str">
        <f>VLOOKUP(A2085,SOURCE!B:S,15,0)</f>
        <v>ITM_3x1TOSTK</v>
      </c>
      <c r="C2085">
        <f>IF(
ISNUMBER(INDEX(SOURCE!B:B,MATCH(A2085,SOURCE!B:B,0)+1)),
  VALUE(INDEX(SOURCE!B:B,MATCH(A2085,SOURCE!B:B,0)+1)),
  "")</f>
        <v>2042</v>
      </c>
      <c r="D2085" s="5" t="str">
        <f>IF(A2085&lt;&gt;INT(A2085),B2085,
IF(A2085&lt;0,VLOOKUP(A2085,lookups!A$1:B$25,2,0),
IF(ISNA(B2085),"",
IF(OR(ISBLANK(A2085),ISNA(B2085),B2085=0),
"",
"#define "&amp;
VLOOKUP(A2085,SOURCE!B:S,15,0)&amp;IF(lookups!$N$2-LEN(VLOOKUP(A2085,SOURCE!B:S,15,0))&gt;=0,REPT(" ",lookups!$N$2-LEN(VLOOKUP(A2085,SOURCE!B:S,15,0))),"")&amp;
TEXT(A2085,"???0")&amp;IF(VLOOKUP(A2085,SOURCE!B:S,16,0)="","","   "&amp;VLOOKUP(A2085,SOURCE!B:S,16,0)
))))
)</f>
        <v>#define ITM_3x1TOSTK                2041</v>
      </c>
    </row>
    <row r="2086" spans="1:4">
      <c r="A2086">
        <f t="shared" si="35"/>
        <v>2042</v>
      </c>
      <c r="B2086" t="str">
        <f>VLOOKUP(A2086,SOURCE!B:S,15,0)</f>
        <v>ITM_PLOTRST</v>
      </c>
      <c r="C2086">
        <f>IF(
ISNUMBER(INDEX(SOURCE!B:B,MATCH(A2086,SOURCE!B:B,0)+1)),
  VALUE(INDEX(SOURCE!B:B,MATCH(A2086,SOURCE!B:B,0)+1)),
  "")</f>
        <v>2043</v>
      </c>
      <c r="D2086" s="5" t="str">
        <f>IF(A2086&lt;&gt;INT(A2086),B2086,
IF(A2086&lt;0,VLOOKUP(A2086,lookups!A$1:B$25,2,0),
IF(ISNA(B2086),"",
IF(OR(ISBLANK(A2086),ISNA(B2086),B2086=0),
"",
"#define "&amp;
VLOOKUP(A2086,SOURCE!B:S,15,0)&amp;IF(lookups!$N$2-LEN(VLOOKUP(A2086,SOURCE!B:S,15,0))&gt;=0,REPT(" ",lookups!$N$2-LEN(VLOOKUP(A2086,SOURCE!B:S,15,0))),"")&amp;
TEXT(A2086,"???0")&amp;IF(VLOOKUP(A2086,SOURCE!B:S,16,0)="","","   "&amp;VLOOKUP(A2086,SOURCE!B:S,16,0)
))))
)</f>
        <v>#define ITM_PLOTRST                 2042</v>
      </c>
    </row>
    <row r="2087" spans="1:4">
      <c r="A2087">
        <f t="shared" si="35"/>
        <v>2043</v>
      </c>
      <c r="B2087" t="str">
        <f>VLOOKUP(A2087,SOURCE!B:S,15,0)</f>
        <v>ITM_SYSTEM2</v>
      </c>
      <c r="C2087">
        <f>IF(
ISNUMBER(INDEX(SOURCE!B:B,MATCH(A2087,SOURCE!B:B,0)+1)),
  VALUE(INDEX(SOURCE!B:B,MATCH(A2087,SOURCE!B:B,0)+1)),
  "")</f>
        <v>2044</v>
      </c>
      <c r="D2087" s="5" t="str">
        <f>IF(A2087&lt;&gt;INT(A2087),B2087,
IF(A2087&lt;0,VLOOKUP(A2087,lookups!A$1:B$25,2,0),
IF(ISNA(B2087),"",
IF(OR(ISBLANK(A2087),ISNA(B2087),B2087=0),
"",
"#define "&amp;
VLOOKUP(A2087,SOURCE!B:S,15,0)&amp;IF(lookups!$N$2-LEN(VLOOKUP(A2087,SOURCE!B:S,15,0))&gt;=0,REPT(" ",lookups!$N$2-LEN(VLOOKUP(A2087,SOURCE!B:S,15,0))),"")&amp;
TEXT(A2087,"???0")&amp;IF(VLOOKUP(A2087,SOURCE!B:S,16,0)="","","   "&amp;VLOOKUP(A2087,SOURCE!B:S,16,0)
))))
)</f>
        <v>#define ITM_SYSTEM2                 2043</v>
      </c>
    </row>
    <row r="2088" spans="1:4">
      <c r="A2088">
        <f t="shared" si="35"/>
        <v>2044</v>
      </c>
      <c r="B2088" t="str">
        <f>VLOOKUP(A2088,SOURCE!B:S,15,0)</f>
        <v>ITM_ACTUSB</v>
      </c>
      <c r="C2088">
        <f>IF(
ISNUMBER(INDEX(SOURCE!B:B,MATCH(A2088,SOURCE!B:B,0)+1)),
  VALUE(INDEX(SOURCE!B:B,MATCH(A2088,SOURCE!B:B,0)+1)),
  "")</f>
        <v>2045</v>
      </c>
      <c r="D2088" s="5" t="str">
        <f>IF(A2088&lt;&gt;INT(A2088),B2088,
IF(A2088&lt;0,VLOOKUP(A2088,lookups!A$1:B$25,2,0),
IF(ISNA(B2088),"",
IF(OR(ISBLANK(A2088),ISNA(B2088),B2088=0),
"",
"#define "&amp;
VLOOKUP(A2088,SOURCE!B:S,15,0)&amp;IF(lookups!$N$2-LEN(VLOOKUP(A2088,SOURCE!B:S,15,0))&gt;=0,REPT(" ",lookups!$N$2-LEN(VLOOKUP(A2088,SOURCE!B:S,15,0))),"")&amp;
TEXT(A2088,"???0")&amp;IF(VLOOKUP(A2088,SOURCE!B:S,16,0)="","","   "&amp;VLOOKUP(A2088,SOURCE!B:S,16,0)
))))
)</f>
        <v>#define ITM_ACTUSB                  2044</v>
      </c>
    </row>
    <row r="2089" spans="1:4">
      <c r="A2089">
        <f t="shared" si="35"/>
        <v>2045</v>
      </c>
      <c r="B2089" t="str">
        <f>VLOOKUP(A2089,SOURCE!B:S,15,0)</f>
        <v>MNU_CONVS</v>
      </c>
      <c r="C2089">
        <f>IF(
ISNUMBER(INDEX(SOURCE!B:B,MATCH(A2089,SOURCE!B:B,0)+1)),
  VALUE(INDEX(SOURCE!B:B,MATCH(A2089,SOURCE!B:B,0)+1)),
  "")</f>
        <v>2046</v>
      </c>
      <c r="D2089" s="5" t="str">
        <f>IF(A2089&lt;&gt;INT(A2089),B2089,
IF(A2089&lt;0,VLOOKUP(A2089,lookups!A$1:B$25,2,0),
IF(ISNA(B2089),"",
IF(OR(ISBLANK(A2089),ISNA(B2089),B2089=0),
"",
"#define "&amp;
VLOOKUP(A2089,SOURCE!B:S,15,0)&amp;IF(lookups!$N$2-LEN(VLOOKUP(A2089,SOURCE!B:S,15,0))&gt;=0,REPT(" ",lookups!$N$2-LEN(VLOOKUP(A2089,SOURCE!B:S,15,0))),"")&amp;
TEXT(A2089,"???0")&amp;IF(VLOOKUP(A2089,SOURCE!B:S,16,0)="","","   "&amp;VLOOKUP(A2089,SOURCE!B:S,16,0)
))))
)</f>
        <v>#define MNU_CONVS                   2045</v>
      </c>
    </row>
    <row r="2090" spans="1:4">
      <c r="A2090">
        <f t="shared" si="35"/>
        <v>2046</v>
      </c>
      <c r="B2090" t="str">
        <f>VLOOKUP(A2090,SOURCE!B:S,15,0)</f>
        <v>MNU_CONVANG</v>
      </c>
      <c r="C2090">
        <f>IF(
ISNUMBER(INDEX(SOURCE!B:B,MATCH(A2090,SOURCE!B:B,0)+1)),
  VALUE(INDEX(SOURCE!B:B,MATCH(A2090,SOURCE!B:B,0)+1)),
  "")</f>
        <v>2047</v>
      </c>
      <c r="D2090" s="5" t="str">
        <f>IF(A2090&lt;&gt;INT(A2090),B2090,
IF(A2090&lt;0,VLOOKUP(A2090,lookups!A$1:B$25,2,0),
IF(ISNA(B2090),"",
IF(OR(ISBLANK(A2090),ISNA(B2090),B2090=0),
"",
"#define "&amp;
VLOOKUP(A2090,SOURCE!B:S,15,0)&amp;IF(lookups!$N$2-LEN(VLOOKUP(A2090,SOURCE!B:S,15,0))&gt;=0,REPT(" ",lookups!$N$2-LEN(VLOOKUP(A2090,SOURCE!B:S,15,0))),"")&amp;
TEXT(A2090,"???0")&amp;IF(VLOOKUP(A2090,SOURCE!B:S,16,0)="","","   "&amp;VLOOKUP(A2090,SOURCE!B:S,16,0)
))))
)</f>
        <v>#define MNU_CONVANG                 2046</v>
      </c>
    </row>
    <row r="2091" spans="1:4">
      <c r="A2091">
        <f t="shared" si="35"/>
        <v>2047</v>
      </c>
      <c r="B2091" t="str">
        <f>VLOOKUP(A2091,SOURCE!B:S,15,0)</f>
        <v>ITM_CPXRES1</v>
      </c>
      <c r="C2091">
        <f>IF(
ISNUMBER(INDEX(SOURCE!B:B,MATCH(A2091,SOURCE!B:B,0)+1)),
  VALUE(INDEX(SOURCE!B:B,MATCH(A2091,SOURCE!B:B,0)+1)),
  "")</f>
        <v>2048</v>
      </c>
      <c r="D2091" s="5" t="str">
        <f>IF(A2091&lt;&gt;INT(A2091),B2091,
IF(A2091&lt;0,VLOOKUP(A2091,lookups!A$1:B$25,2,0),
IF(ISNA(B2091),"",
IF(OR(ISBLANK(A2091),ISNA(B2091),B2091=0),
"",
"#define "&amp;
VLOOKUP(A2091,SOURCE!B:S,15,0)&amp;IF(lookups!$N$2-LEN(VLOOKUP(A2091,SOURCE!B:S,15,0))&gt;=0,REPT(" ",lookups!$N$2-LEN(VLOOKUP(A2091,SOURCE!B:S,15,0))),"")&amp;
TEXT(A2091,"???0")&amp;IF(VLOOKUP(A2091,SOURCE!B:S,16,0)="","","   "&amp;VLOOKUP(A2091,SOURCE!B:S,16,0)
))))
)</f>
        <v>#define ITM_CPXRES1                 2047</v>
      </c>
    </row>
    <row r="2092" spans="1:4">
      <c r="A2092">
        <f t="shared" si="35"/>
        <v>2048</v>
      </c>
      <c r="B2092" t="str">
        <f>VLOOKUP(A2092,SOURCE!B:S,15,0)</f>
        <v>ITM_SPCRES1</v>
      </c>
      <c r="C2092">
        <f>IF(
ISNUMBER(INDEX(SOURCE!B:B,MATCH(A2092,SOURCE!B:B,0)+1)),
  VALUE(INDEX(SOURCE!B:B,MATCH(A2092,SOURCE!B:B,0)+1)),
  "")</f>
        <v>2049</v>
      </c>
      <c r="D2092" s="5" t="str">
        <f>IF(A2092&lt;&gt;INT(A2092),B2092,
IF(A2092&lt;0,VLOOKUP(A2092,lookups!A$1:B$25,2,0),
IF(ISNA(B2092),"",
IF(OR(ISBLANK(A2092),ISNA(B2092),B2092=0),
"",
"#define "&amp;
VLOOKUP(A2092,SOURCE!B:S,15,0)&amp;IF(lookups!$N$2-LEN(VLOOKUP(A2092,SOURCE!B:S,15,0))&gt;=0,REPT(" ",lookups!$N$2-LEN(VLOOKUP(A2092,SOURCE!B:S,15,0))),"")&amp;
TEXT(A2092,"???0")&amp;IF(VLOOKUP(A2092,SOURCE!B:S,16,0)="","","   "&amp;VLOOKUP(A2092,SOURCE!B:S,16,0)
))))
)</f>
        <v>#define ITM_SPCRES1                 2048</v>
      </c>
    </row>
    <row r="2093" spans="1:4">
      <c r="A2093">
        <f t="shared" si="35"/>
        <v>2049</v>
      </c>
      <c r="B2093" t="str">
        <f>VLOOKUP(A2093,SOURCE!B:S,15,0)</f>
        <v>ITM_CPXRES0</v>
      </c>
      <c r="C2093">
        <f>IF(
ISNUMBER(INDEX(SOURCE!B:B,MATCH(A2093,SOURCE!B:B,0)+1)),
  VALUE(INDEX(SOURCE!B:B,MATCH(A2093,SOURCE!B:B,0)+1)),
  "")</f>
        <v>2050</v>
      </c>
      <c r="D2093" s="5" t="str">
        <f>IF(A2093&lt;&gt;INT(A2093),B2093,
IF(A2093&lt;0,VLOOKUP(A2093,lookups!A$1:B$25,2,0),
IF(ISNA(B2093),"",
IF(OR(ISBLANK(A2093),ISNA(B2093),B2093=0),
"",
"#define "&amp;
VLOOKUP(A2093,SOURCE!B:S,15,0)&amp;IF(lookups!$N$2-LEN(VLOOKUP(A2093,SOURCE!B:S,15,0))&gt;=0,REPT(" ",lookups!$N$2-LEN(VLOOKUP(A2093,SOURCE!B:S,15,0))),"")&amp;
TEXT(A2093,"???0")&amp;IF(VLOOKUP(A2093,SOURCE!B:S,16,0)="","","   "&amp;VLOOKUP(A2093,SOURCE!B:S,16,0)
))))
)</f>
        <v>#define ITM_CPXRES0                 2049</v>
      </c>
    </row>
    <row r="2094" spans="1:4">
      <c r="A2094">
        <f t="shared" si="35"/>
        <v>2050</v>
      </c>
      <c r="B2094" t="str">
        <f>VLOOKUP(A2094,SOURCE!B:S,15,0)</f>
        <v>ITM_SPCRES0</v>
      </c>
      <c r="C2094">
        <f>IF(
ISNUMBER(INDEX(SOURCE!B:B,MATCH(A2094,SOURCE!B:B,0)+1)),
  VALUE(INDEX(SOURCE!B:B,MATCH(A2094,SOURCE!B:B,0)+1)),
  "")</f>
        <v>2051</v>
      </c>
      <c r="D2094" s="5" t="str">
        <f>IF(A2094&lt;&gt;INT(A2094),B2094,
IF(A2094&lt;0,VLOOKUP(A2094,lookups!A$1:B$25,2,0),
IF(ISNA(B2094),"",
IF(OR(ISBLANK(A2094),ISNA(B2094),B2094=0),
"",
"#define "&amp;
VLOOKUP(A2094,SOURCE!B:S,15,0)&amp;IF(lookups!$N$2-LEN(VLOOKUP(A2094,SOURCE!B:S,15,0))&gt;=0,REPT(" ",lookups!$N$2-LEN(VLOOKUP(A2094,SOURCE!B:S,15,0))),"")&amp;
TEXT(A2094,"???0")&amp;IF(VLOOKUP(A2094,SOURCE!B:S,16,0)="","","   "&amp;VLOOKUP(A2094,SOURCE!B:S,16,0)
))))
)</f>
        <v>#define ITM_SPCRES0                 2050</v>
      </c>
    </row>
    <row r="2095" spans="1:4">
      <c r="A2095">
        <f t="shared" si="35"/>
        <v>2051</v>
      </c>
      <c r="B2095" t="str">
        <f>VLOOKUP(A2095,SOURCE!B:S,15,0)</f>
        <v>ITM_PRTACT1</v>
      </c>
      <c r="C2095">
        <f>IF(
ISNUMBER(INDEX(SOURCE!B:B,MATCH(A2095,SOURCE!B:B,0)+1)),
  VALUE(INDEX(SOURCE!B:B,MATCH(A2095,SOURCE!B:B,0)+1)),
  "")</f>
        <v>2052</v>
      </c>
      <c r="D2095" s="5" t="str">
        <f>IF(A2095&lt;&gt;INT(A2095),B2095,
IF(A2095&lt;0,VLOOKUP(A2095,lookups!A$1:B$25,2,0),
IF(ISNA(B2095),"",
IF(OR(ISBLANK(A2095),ISNA(B2095),B2095=0),
"",
"#define "&amp;
VLOOKUP(A2095,SOURCE!B:S,15,0)&amp;IF(lookups!$N$2-LEN(VLOOKUP(A2095,SOURCE!B:S,15,0))&gt;=0,REPT(" ",lookups!$N$2-LEN(VLOOKUP(A2095,SOURCE!B:S,15,0))),"")&amp;
TEXT(A2095,"???0")&amp;IF(VLOOKUP(A2095,SOURCE!B:S,16,0)="","","   "&amp;VLOOKUP(A2095,SOURCE!B:S,16,0)
))))
)</f>
        <v>#define ITM_PRTACT1                 2051</v>
      </c>
    </row>
    <row r="2096" spans="1:4">
      <c r="A2096">
        <f t="shared" si="35"/>
        <v>2052</v>
      </c>
      <c r="B2096" t="str">
        <f>VLOOKUP(A2096,SOURCE!B:S,15,0)</f>
        <v>ITM_PRTACT0</v>
      </c>
      <c r="C2096">
        <f>IF(
ISNUMBER(INDEX(SOURCE!B:B,MATCH(A2096,SOURCE!B:B,0)+1)),
  VALUE(INDEX(SOURCE!B:B,MATCH(A2096,SOURCE!B:B,0)+1)),
  "")</f>
        <v>2053</v>
      </c>
      <c r="D2096" s="5" t="str">
        <f>IF(A2096&lt;&gt;INT(A2096),B2096,
IF(A2096&lt;0,VLOOKUP(A2096,lookups!A$1:B$25,2,0),
IF(ISNA(B2096),"",
IF(OR(ISBLANK(A2096),ISNA(B2096),B2096=0),
"",
"#define "&amp;
VLOOKUP(A2096,SOURCE!B:S,15,0)&amp;IF(lookups!$N$2-LEN(VLOOKUP(A2096,SOURCE!B:S,15,0))&gt;=0,REPT(" ",lookups!$N$2-LEN(VLOOKUP(A2096,SOURCE!B:S,15,0))),"")&amp;
TEXT(A2096,"???0")&amp;IF(VLOOKUP(A2096,SOURCE!B:S,16,0)="","","   "&amp;VLOOKUP(A2096,SOURCE!B:S,16,0)
))))
)</f>
        <v>#define ITM_PRTACT0                 2052</v>
      </c>
    </row>
    <row r="2097" spans="1:4">
      <c r="A2097">
        <f t="shared" si="35"/>
        <v>2053</v>
      </c>
      <c r="B2097" t="str">
        <f>VLOOKUP(A2097,SOURCE!B:S,15,0)</f>
        <v>ITM_2053</v>
      </c>
      <c r="C2097">
        <f>IF(
ISNUMBER(INDEX(SOURCE!B:B,MATCH(A2097,SOURCE!B:B,0)+1)),
  VALUE(INDEX(SOURCE!B:B,MATCH(A2097,SOURCE!B:B,0)+1)),
  "")</f>
        <v>2054</v>
      </c>
      <c r="D2097" s="5" t="str">
        <f>IF(A2097&lt;&gt;INT(A2097),B2097,
IF(A2097&lt;0,VLOOKUP(A2097,lookups!A$1:B$25,2,0),
IF(ISNA(B2097),"",
IF(OR(ISBLANK(A2097),ISNA(B2097),B2097=0),
"",
"#define "&amp;
VLOOKUP(A2097,SOURCE!B:S,15,0)&amp;IF(lookups!$N$2-LEN(VLOOKUP(A2097,SOURCE!B:S,15,0))&gt;=0,REPT(" ",lookups!$N$2-LEN(VLOOKUP(A2097,SOURCE!B:S,15,0))),"")&amp;
TEXT(A2097,"???0")&amp;IF(VLOOKUP(A2097,SOURCE!B:S,16,0)="","","   "&amp;VLOOKUP(A2097,SOURCE!B:S,16,0)
))))
)</f>
        <v>#define ITM_2053                    2053</v>
      </c>
    </row>
    <row r="2098" spans="1:4">
      <c r="A2098">
        <f t="shared" si="35"/>
        <v>2054</v>
      </c>
      <c r="B2098" t="str">
        <f>VLOOKUP(A2098,SOURCE!B:S,15,0)</f>
        <v>ITM_2054</v>
      </c>
      <c r="C2098">
        <f>IF(
ISNUMBER(INDEX(SOURCE!B:B,MATCH(A2098,SOURCE!B:B,0)+1)),
  VALUE(INDEX(SOURCE!B:B,MATCH(A2098,SOURCE!B:B,0)+1)),
  "")</f>
        <v>2055</v>
      </c>
      <c r="D2098" s="5" t="str">
        <f>IF(A2098&lt;&gt;INT(A2098),B2098,
IF(A2098&lt;0,VLOOKUP(A2098,lookups!A$1:B$25,2,0),
IF(ISNA(B2098),"",
IF(OR(ISBLANK(A2098),ISNA(B2098),B2098=0),
"",
"#define "&amp;
VLOOKUP(A2098,SOURCE!B:S,15,0)&amp;IF(lookups!$N$2-LEN(VLOOKUP(A2098,SOURCE!B:S,15,0))&gt;=0,REPT(" ",lookups!$N$2-LEN(VLOOKUP(A2098,SOURCE!B:S,15,0))),"")&amp;
TEXT(A2098,"???0")&amp;IF(VLOOKUP(A2098,SOURCE!B:S,16,0)="","","   "&amp;VLOOKUP(A2098,SOURCE!B:S,16,0)
))))
)</f>
        <v>#define ITM_2054                    2054</v>
      </c>
    </row>
    <row r="2099" spans="1:4">
      <c r="A2099">
        <f t="shared" si="35"/>
        <v>2055</v>
      </c>
      <c r="B2099" t="str">
        <f>VLOOKUP(A2099,SOURCE!B:S,15,0)</f>
        <v>ITM_2055</v>
      </c>
      <c r="C2099">
        <f>IF(
ISNUMBER(INDEX(SOURCE!B:B,MATCH(A2099,SOURCE!B:B,0)+1)),
  VALUE(INDEX(SOURCE!B:B,MATCH(A2099,SOURCE!B:B,0)+1)),
  "")</f>
        <v>2056</v>
      </c>
      <c r="D2099" s="5" t="str">
        <f>IF(A2099&lt;&gt;INT(A2099),B2099,
IF(A2099&lt;0,VLOOKUP(A2099,lookups!A$1:B$25,2,0),
IF(ISNA(B2099),"",
IF(OR(ISBLANK(A2099),ISNA(B2099),B2099=0),
"",
"#define "&amp;
VLOOKUP(A2099,SOURCE!B:S,15,0)&amp;IF(lookups!$N$2-LEN(VLOOKUP(A2099,SOURCE!B:S,15,0))&gt;=0,REPT(" ",lookups!$N$2-LEN(VLOOKUP(A2099,SOURCE!B:S,15,0))),"")&amp;
TEXT(A2099,"???0")&amp;IF(VLOOKUP(A2099,SOURCE!B:S,16,0)="","","   "&amp;VLOOKUP(A2099,SOURCE!B:S,16,0)
))))
)</f>
        <v>#define ITM_2055                    2055</v>
      </c>
    </row>
    <row r="2100" spans="1:4">
      <c r="A2100">
        <f t="shared" si="35"/>
        <v>2056</v>
      </c>
      <c r="B2100" t="str">
        <f>VLOOKUP(A2100,SOURCE!B:S,15,0)</f>
        <v>ITM_IRFRAC</v>
      </c>
      <c r="C2100">
        <f>IF(
ISNUMBER(INDEX(SOURCE!B:B,MATCH(A2100,SOURCE!B:B,0)+1)),
  VALUE(INDEX(SOURCE!B:B,MATCH(A2100,SOURCE!B:B,0)+1)),
  "")</f>
        <v>2057</v>
      </c>
      <c r="D2100" s="5" t="str">
        <f>IF(A2100&lt;&gt;INT(A2100),B2100,
IF(A2100&lt;0,VLOOKUP(A2100,lookups!A$1:B$25,2,0),
IF(ISNA(B2100),"",
IF(OR(ISBLANK(A2100),ISNA(B2100),B2100=0),
"",
"#define "&amp;
VLOOKUP(A2100,SOURCE!B:S,15,0)&amp;IF(lookups!$N$2-LEN(VLOOKUP(A2100,SOURCE!B:S,15,0))&gt;=0,REPT(" ",lookups!$N$2-LEN(VLOOKUP(A2100,SOURCE!B:S,15,0))),"")&amp;
TEXT(A2100,"???0")&amp;IF(VLOOKUP(A2100,SOURCE!B:S,16,0)="","","   "&amp;VLOOKUP(A2100,SOURCE!B:S,16,0)
))))
)</f>
        <v>#define ITM_IRFRAC                  2056</v>
      </c>
    </row>
    <row r="2101" spans="1:4">
      <c r="A2101">
        <f t="shared" si="35"/>
        <v>2057</v>
      </c>
      <c r="B2101" t="str">
        <f>VLOOKUP(A2101,SOURCE!B:S,15,0)</f>
        <v>ITM_FGLNOFF</v>
      </c>
      <c r="C2101">
        <f>IF(
ISNUMBER(INDEX(SOURCE!B:B,MATCH(A2101,SOURCE!B:B,0)+1)),
  VALUE(INDEX(SOURCE!B:B,MATCH(A2101,SOURCE!B:B,0)+1)),
  "")</f>
        <v>2058</v>
      </c>
      <c r="D2101" s="5" t="str">
        <f>IF(A2101&lt;&gt;INT(A2101),B2101,
IF(A2101&lt;0,VLOOKUP(A2101,lookups!A$1:B$25,2,0),
IF(ISNA(B2101),"",
IF(OR(ISBLANK(A2101),ISNA(B2101),B2101=0),
"",
"#define "&amp;
VLOOKUP(A2101,SOURCE!B:S,15,0)&amp;IF(lookups!$N$2-LEN(VLOOKUP(A2101,SOURCE!B:S,15,0))&gt;=0,REPT(" ",lookups!$N$2-LEN(VLOOKUP(A2101,SOURCE!B:S,15,0))),"")&amp;
TEXT(A2101,"???0")&amp;IF(VLOOKUP(A2101,SOURCE!B:S,16,0)="","","   "&amp;VLOOKUP(A2101,SOURCE!B:S,16,0)
))))
)</f>
        <v>#define ITM_FGLNOFF                 2057</v>
      </c>
    </row>
    <row r="2102" spans="1:4">
      <c r="A2102">
        <f t="shared" si="35"/>
        <v>2058</v>
      </c>
      <c r="B2102" t="str">
        <f>VLOOKUP(A2102,SOURCE!B:S,15,0)</f>
        <v>ITM_FGLNLIM</v>
      </c>
      <c r="C2102">
        <f>IF(
ISNUMBER(INDEX(SOURCE!B:B,MATCH(A2102,SOURCE!B:B,0)+1)),
  VALUE(INDEX(SOURCE!B:B,MATCH(A2102,SOURCE!B:B,0)+1)),
  "")</f>
        <v>2059</v>
      </c>
      <c r="D2102" s="5" t="str">
        <f>IF(A2102&lt;&gt;INT(A2102),B2102,
IF(A2102&lt;0,VLOOKUP(A2102,lookups!A$1:B$25,2,0),
IF(ISNA(B2102),"",
IF(OR(ISBLANK(A2102),ISNA(B2102),B2102=0),
"",
"#define "&amp;
VLOOKUP(A2102,SOURCE!B:S,15,0)&amp;IF(lookups!$N$2-LEN(VLOOKUP(A2102,SOURCE!B:S,15,0))&gt;=0,REPT(" ",lookups!$N$2-LEN(VLOOKUP(A2102,SOURCE!B:S,15,0))),"")&amp;
TEXT(A2102,"???0")&amp;IF(VLOOKUP(A2102,SOURCE!B:S,16,0)="","","   "&amp;VLOOKUP(A2102,SOURCE!B:S,16,0)
))))
)</f>
        <v>#define ITM_FGLNLIM                 2058</v>
      </c>
    </row>
    <row r="2103" spans="1:4">
      <c r="A2103">
        <f t="shared" si="35"/>
        <v>2059</v>
      </c>
      <c r="B2103" t="str">
        <f>VLOOKUP(A2103,SOURCE!B:S,15,0)</f>
        <v>ITM_FGLNFUL</v>
      </c>
      <c r="C2103">
        <f>IF(
ISNUMBER(INDEX(SOURCE!B:B,MATCH(A2103,SOURCE!B:B,0)+1)),
  VALUE(INDEX(SOURCE!B:B,MATCH(A2103,SOURCE!B:B,0)+1)),
  "")</f>
        <v>2060</v>
      </c>
      <c r="D2103" s="5" t="str">
        <f>IF(A2103&lt;&gt;INT(A2103),B2103,
IF(A2103&lt;0,VLOOKUP(A2103,lookups!A$1:B$25,2,0),
IF(ISNA(B2103),"",
IF(OR(ISBLANK(A2103),ISNA(B2103),B2103=0),
"",
"#define "&amp;
VLOOKUP(A2103,SOURCE!B:S,15,0)&amp;IF(lookups!$N$2-LEN(VLOOKUP(A2103,SOURCE!B:S,15,0))&gt;=0,REPT(" ",lookups!$N$2-LEN(VLOOKUP(A2103,SOURCE!B:S,15,0))),"")&amp;
TEXT(A2103,"???0")&amp;IF(VLOOKUP(A2103,SOURCE!B:S,16,0)="","","   "&amp;VLOOKUP(A2103,SOURCE!B:S,16,0)
))))
)</f>
        <v>#define ITM_FGLNFUL                 2059</v>
      </c>
    </row>
    <row r="2104" spans="1:4">
      <c r="A2104">
        <f t="shared" si="35"/>
        <v>2060</v>
      </c>
      <c r="B2104" t="str">
        <f>VLOOKUP(A2104,SOURCE!B:S,15,0)</f>
        <v>ITM_M124</v>
      </c>
      <c r="C2104">
        <f>IF(
ISNUMBER(INDEX(SOURCE!B:B,MATCH(A2104,SOURCE!B:B,0)+1)),
  VALUE(INDEX(SOURCE!B:B,MATCH(A2104,SOURCE!B:B,0)+1)),
  "")</f>
        <v>2061</v>
      </c>
      <c r="D2104" s="5" t="str">
        <f>IF(A2104&lt;&gt;INT(A2104),B2104,
IF(A2104&lt;0,VLOOKUP(A2104,lookups!A$1:B$25,2,0),
IF(ISNA(B2104),"",
IF(OR(ISBLANK(A2104),ISNA(B2104),B2104=0),
"",
"#define "&amp;
VLOOKUP(A2104,SOURCE!B:S,15,0)&amp;IF(lookups!$N$2-LEN(VLOOKUP(A2104,SOURCE!B:S,15,0))&gt;=0,REPT(" ",lookups!$N$2-LEN(VLOOKUP(A2104,SOURCE!B:S,15,0))),"")&amp;
TEXT(A2104,"???0")&amp;IF(VLOOKUP(A2104,SOURCE!B:S,16,0)="","","   "&amp;VLOOKUP(A2104,SOURCE!B:S,16,0)
))))
)</f>
        <v>#define ITM_M124                    2060</v>
      </c>
    </row>
    <row r="2105" spans="1:4">
      <c r="A2105">
        <f t="shared" si="35"/>
        <v>2061</v>
      </c>
      <c r="B2105" t="str">
        <f>VLOOKUP(A2105,SOURCE!B:S,15,0)</f>
        <v>ITM_F1234</v>
      </c>
      <c r="C2105">
        <f>IF(
ISNUMBER(INDEX(SOURCE!B:B,MATCH(A2105,SOURCE!B:B,0)+1)),
  VALUE(INDEX(SOURCE!B:B,MATCH(A2105,SOURCE!B:B,0)+1)),
  "")</f>
        <v>2062</v>
      </c>
      <c r="D2105" s="5" t="str">
        <f>IF(A2105&lt;&gt;INT(A2105),B2105,
IF(A2105&lt;0,VLOOKUP(A2105,lookups!A$1:B$25,2,0),
IF(ISNA(B2105),"",
IF(OR(ISBLANK(A2105),ISNA(B2105),B2105=0),
"",
"#define "&amp;
VLOOKUP(A2105,SOURCE!B:S,15,0)&amp;IF(lookups!$N$2-LEN(VLOOKUP(A2105,SOURCE!B:S,15,0))&gt;=0,REPT(" ",lookups!$N$2-LEN(VLOOKUP(A2105,SOURCE!B:S,15,0))),"")&amp;
TEXT(A2105,"???0")&amp;IF(VLOOKUP(A2105,SOURCE!B:S,16,0)="","","   "&amp;VLOOKUP(A2105,SOURCE!B:S,16,0)
))))
)</f>
        <v>#define ITM_F1234                   2061</v>
      </c>
    </row>
    <row r="2106" spans="1:4">
      <c r="A2106">
        <f t="shared" si="35"/>
        <v>2062</v>
      </c>
      <c r="B2106" t="str">
        <f>VLOOKUP(A2106,SOURCE!B:S,15,0)</f>
        <v>ITM_M1234</v>
      </c>
      <c r="C2106">
        <f>IF(
ISNUMBER(INDEX(SOURCE!B:B,MATCH(A2106,SOURCE!B:B,0)+1)),
  VALUE(INDEX(SOURCE!B:B,MATCH(A2106,SOURCE!B:B,0)+1)),
  "")</f>
        <v>2063</v>
      </c>
      <c r="D2106" s="5" t="str">
        <f>IF(A2106&lt;&gt;INT(A2106),B2106,
IF(A2106&lt;0,VLOOKUP(A2106,lookups!A$1:B$25,2,0),
IF(ISNA(B2106),"",
IF(OR(ISBLANK(A2106),ISNA(B2106),B2106=0),
"",
"#define "&amp;
VLOOKUP(A2106,SOURCE!B:S,15,0)&amp;IF(lookups!$N$2-LEN(VLOOKUP(A2106,SOURCE!B:S,15,0))&gt;=0,REPT(" ",lookups!$N$2-LEN(VLOOKUP(A2106,SOURCE!B:S,15,0))),"")&amp;
TEXT(A2106,"???0")&amp;IF(VLOOKUP(A2106,SOURCE!B:S,16,0)="","","   "&amp;VLOOKUP(A2106,SOURCE!B:S,16,0)
))))
)</f>
        <v>#define ITM_M1234                   2062</v>
      </c>
    </row>
    <row r="2107" spans="1:4">
      <c r="A2107">
        <f t="shared" si="35"/>
        <v>2063</v>
      </c>
      <c r="B2107" t="str">
        <f>VLOOKUP(A2107,SOURCE!B:S,15,0)</f>
        <v>ITM_F14</v>
      </c>
      <c r="C2107">
        <f>IF(
ISNUMBER(INDEX(SOURCE!B:B,MATCH(A2107,SOURCE!B:B,0)+1)),
  VALUE(INDEX(SOURCE!B:B,MATCH(A2107,SOURCE!B:B,0)+1)),
  "")</f>
        <v>2064</v>
      </c>
      <c r="D2107" s="5" t="str">
        <f>IF(A2107&lt;&gt;INT(A2107),B2107,
IF(A2107&lt;0,VLOOKUP(A2107,lookups!A$1:B$25,2,0),
IF(ISNA(B2107),"",
IF(OR(ISBLANK(A2107),ISNA(B2107),B2107=0),
"",
"#define "&amp;
VLOOKUP(A2107,SOURCE!B:S,15,0)&amp;IF(lookups!$N$2-LEN(VLOOKUP(A2107,SOURCE!B:S,15,0))&gt;=0,REPT(" ",lookups!$N$2-LEN(VLOOKUP(A2107,SOURCE!B:S,15,0))),"")&amp;
TEXT(A2107,"???0")&amp;IF(VLOOKUP(A2107,SOURCE!B:S,16,0)="","","   "&amp;VLOOKUP(A2107,SOURCE!B:S,16,0)
))))
)</f>
        <v>#define ITM_F14                     2063</v>
      </c>
    </row>
    <row r="2108" spans="1:4">
      <c r="A2108">
        <f t="shared" si="35"/>
        <v>2064</v>
      </c>
      <c r="B2108" t="str">
        <f>VLOOKUP(A2108,SOURCE!B:S,15,0)</f>
        <v>ITM_M14</v>
      </c>
      <c r="C2108">
        <f>IF(
ISNUMBER(INDEX(SOURCE!B:B,MATCH(A2108,SOURCE!B:B,0)+1)),
  VALUE(INDEX(SOURCE!B:B,MATCH(A2108,SOURCE!B:B,0)+1)),
  "")</f>
        <v>2065</v>
      </c>
      <c r="D2108" s="5" t="str">
        <f>IF(A2108&lt;&gt;INT(A2108),B2108,
IF(A2108&lt;0,VLOOKUP(A2108,lookups!A$1:B$25,2,0),
IF(ISNA(B2108),"",
IF(OR(ISBLANK(A2108),ISNA(B2108),B2108=0),
"",
"#define "&amp;
VLOOKUP(A2108,SOURCE!B:S,15,0)&amp;IF(lookups!$N$2-LEN(VLOOKUP(A2108,SOURCE!B:S,15,0))&gt;=0,REPT(" ",lookups!$N$2-LEN(VLOOKUP(A2108,SOURCE!B:S,15,0))),"")&amp;
TEXT(A2108,"???0")&amp;IF(VLOOKUP(A2108,SOURCE!B:S,16,0)="","","   "&amp;VLOOKUP(A2108,SOURCE!B:S,16,0)
))))
)</f>
        <v>#define ITM_M14                     2064</v>
      </c>
    </row>
    <row r="2109" spans="1:4">
      <c r="A2109">
        <f t="shared" si="35"/>
        <v>2065</v>
      </c>
      <c r="B2109" t="str">
        <f>VLOOKUP(A2109,SOURCE!B:S,15,0)</f>
        <v>ITM_F124</v>
      </c>
      <c r="C2109">
        <f>IF(
ISNUMBER(INDEX(SOURCE!B:B,MATCH(A2109,SOURCE!B:B,0)+1)),
  VALUE(INDEX(SOURCE!B:B,MATCH(A2109,SOURCE!B:B,0)+1)),
  "")</f>
        <v>2066</v>
      </c>
      <c r="D2109" s="5" t="str">
        <f>IF(A2109&lt;&gt;INT(A2109),B2109,
IF(A2109&lt;0,VLOOKUP(A2109,lookups!A$1:B$25,2,0),
IF(ISNA(B2109),"",
IF(OR(ISBLANK(A2109),ISNA(B2109),B2109=0),
"",
"#define "&amp;
VLOOKUP(A2109,SOURCE!B:S,15,0)&amp;IF(lookups!$N$2-LEN(VLOOKUP(A2109,SOURCE!B:S,15,0))&gt;=0,REPT(" ",lookups!$N$2-LEN(VLOOKUP(A2109,SOURCE!B:S,15,0))),"")&amp;
TEXT(A2109,"???0")&amp;IF(VLOOKUP(A2109,SOURCE!B:S,16,0)="","","   "&amp;VLOOKUP(A2109,SOURCE!B:S,16,0)
))))
)</f>
        <v>#define ITM_F124                    2065</v>
      </c>
    </row>
    <row r="2110" spans="1:4">
      <c r="A2110">
        <f t="shared" si="35"/>
        <v>2066</v>
      </c>
      <c r="B2110" t="str">
        <f>VLOOKUP(A2110,SOURCE!B:S,15,0)</f>
        <v>MNU_TAMLBLALPHA</v>
      </c>
      <c r="C2110">
        <f>IF(
ISNUMBER(INDEX(SOURCE!B:B,MATCH(A2110,SOURCE!B:B,0)+1)),
  VALUE(INDEX(SOURCE!B:B,MATCH(A2110,SOURCE!B:B,0)+1)),
  "")</f>
        <v>2067</v>
      </c>
      <c r="D2110" s="5" t="str">
        <f>IF(A2110&lt;&gt;INT(A2110),B2110,
IF(A2110&lt;0,VLOOKUP(A2110,lookups!A$1:B$25,2,0),
IF(ISNA(B2110),"",
IF(OR(ISBLANK(A2110),ISNA(B2110),B2110=0),
"",
"#define "&amp;
VLOOKUP(A2110,SOURCE!B:S,15,0)&amp;IF(lookups!$N$2-LEN(VLOOKUP(A2110,SOURCE!B:S,15,0))&gt;=0,REPT(" ",lookups!$N$2-LEN(VLOOKUP(A2110,SOURCE!B:S,15,0))),"")&amp;
TEXT(A2110,"???0")&amp;IF(VLOOKUP(A2110,SOURCE!B:S,16,0)="","","   "&amp;VLOOKUP(A2110,SOURCE!B:S,16,0)
))))
)</f>
        <v>#define MNU_TAMLBLALPHA             2066</v>
      </c>
    </row>
    <row r="2111" spans="1:4">
      <c r="A2111">
        <f t="shared" si="35"/>
        <v>2067</v>
      </c>
      <c r="B2111" t="str">
        <f>VLOOKUP(A2111,SOURCE!B:S,15,0)</f>
        <v>MNU_TAMSRALPHA</v>
      </c>
      <c r="C2111">
        <f>IF(
ISNUMBER(INDEX(SOURCE!B:B,MATCH(A2111,SOURCE!B:B,0)+1)),
  VALUE(INDEX(SOURCE!B:B,MATCH(A2111,SOURCE!B:B,0)+1)),
  "")</f>
        <v>2068</v>
      </c>
      <c r="D2111" s="5" t="str">
        <f>IF(A2111&lt;&gt;INT(A2111),B2111,
IF(A2111&lt;0,VLOOKUP(A2111,lookups!A$1:B$25,2,0),
IF(ISNA(B2111),"",
IF(OR(ISBLANK(A2111),ISNA(B2111),B2111=0),
"",
"#define "&amp;
VLOOKUP(A2111,SOURCE!B:S,15,0)&amp;IF(lookups!$N$2-LEN(VLOOKUP(A2111,SOURCE!B:S,15,0))&gt;=0,REPT(" ",lookups!$N$2-LEN(VLOOKUP(A2111,SOURCE!B:S,15,0))),"")&amp;
TEXT(A2111,"???0")&amp;IF(VLOOKUP(A2111,SOURCE!B:S,16,0)="","","   "&amp;VLOOKUP(A2111,SOURCE!B:S,16,0)
))))
)</f>
        <v>#define MNU_TAMSRALPHA              2067</v>
      </c>
    </row>
    <row r="2112" spans="1:4">
      <c r="A2112">
        <f t="shared" si="35"/>
        <v>2068</v>
      </c>
      <c r="B2112" t="str">
        <f>VLOOKUP(A2112,SOURCE!B:S,15,0)</f>
        <v>MNU_TAMNONREG</v>
      </c>
      <c r="C2112">
        <f>IF(
ISNUMBER(INDEX(SOURCE!B:B,MATCH(A2112,SOURCE!B:B,0)+1)),
  VALUE(INDEX(SOURCE!B:B,MATCH(A2112,SOURCE!B:B,0)+1)),
  "")</f>
        <v>2069</v>
      </c>
      <c r="D2112" s="5" t="str">
        <f>IF(A2112&lt;&gt;INT(A2112),B2112,
IF(A2112&lt;0,VLOOKUP(A2112,lookups!A$1:B$25,2,0),
IF(ISNA(B2112),"",
IF(OR(ISBLANK(A2112),ISNA(B2112),B2112=0),
"",
"#define "&amp;
VLOOKUP(A2112,SOURCE!B:S,15,0)&amp;IF(lookups!$N$2-LEN(VLOOKUP(A2112,SOURCE!B:S,15,0))&gt;=0,REPT(" ",lookups!$N$2-LEN(VLOOKUP(A2112,SOURCE!B:S,15,0))),"")&amp;
TEXT(A2112,"???0")&amp;IF(VLOOKUP(A2112,SOURCE!B:S,16,0)="","","   "&amp;VLOOKUP(A2112,SOURCE!B:S,16,0)
))))
)</f>
        <v>#define MNU_TAMNONREG               2068</v>
      </c>
    </row>
    <row r="2113" spans="1:4">
      <c r="A2113">
        <f t="shared" si="35"/>
        <v>2069</v>
      </c>
      <c r="B2113" t="str">
        <f>VLOOKUP(A2113,SOURCE!B:S,15,0)</f>
        <v xml:space="preserve">ITM_LG_SIGN </v>
      </c>
      <c r="C2113">
        <f>IF(
ISNUMBER(INDEX(SOURCE!B:B,MATCH(A2113,SOURCE!B:B,0)+1)),
  VALUE(INDEX(SOURCE!B:B,MATCH(A2113,SOURCE!B:B,0)+1)),
  "")</f>
        <v>2070</v>
      </c>
      <c r="D2113" s="5" t="str">
        <f>IF(A2113&lt;&gt;INT(A2113),B2113,
IF(A2113&lt;0,VLOOKUP(A2113,lookups!A$1:B$25,2,0),
IF(ISNA(B2113),"",
IF(OR(ISBLANK(A2113),ISNA(B2113),B2113=0),
"",
"#define "&amp;
VLOOKUP(A2113,SOURCE!B:S,15,0)&amp;IF(lookups!$N$2-LEN(VLOOKUP(A2113,SOURCE!B:S,15,0))&gt;=0,REPT(" ",lookups!$N$2-LEN(VLOOKUP(A2113,SOURCE!B:S,15,0))),"")&amp;
TEXT(A2113,"???0")&amp;IF(VLOOKUP(A2113,SOURCE!B:S,16,0)="","","   "&amp;VLOOKUP(A2113,SOURCE!B:S,16,0)
))))
)</f>
        <v>#define ITM_LG_SIGN                 2069</v>
      </c>
    </row>
    <row r="2114" spans="1:4">
      <c r="A2114">
        <f t="shared" si="35"/>
        <v>2070</v>
      </c>
      <c r="B2114" t="str">
        <f>VLOOKUP(A2114,SOURCE!B:S,15,0)</f>
        <v>ITM_LN_SIGN</v>
      </c>
      <c r="C2114">
        <f>IF(
ISNUMBER(INDEX(SOURCE!B:B,MATCH(A2114,SOURCE!B:B,0)+1)),
  VALUE(INDEX(SOURCE!B:B,MATCH(A2114,SOURCE!B:B,0)+1)),
  "")</f>
        <v>2071</v>
      </c>
      <c r="D2114" s="5" t="str">
        <f>IF(A2114&lt;&gt;INT(A2114),B2114,
IF(A2114&lt;0,VLOOKUP(A2114,lookups!A$1:B$25,2,0),
IF(ISNA(B2114),"",
IF(OR(ISBLANK(A2114),ISNA(B2114),B2114=0),
"",
"#define "&amp;
VLOOKUP(A2114,SOURCE!B:S,15,0)&amp;IF(lookups!$N$2-LEN(VLOOKUP(A2114,SOURCE!B:S,15,0))&gt;=0,REPT(" ",lookups!$N$2-LEN(VLOOKUP(A2114,SOURCE!B:S,15,0))),"")&amp;
TEXT(A2114,"???0")&amp;IF(VLOOKUP(A2114,SOURCE!B:S,16,0)="","","   "&amp;VLOOKUP(A2114,SOURCE!B:S,16,0)
))))
)</f>
        <v>#define ITM_LN_SIGN                 2070</v>
      </c>
    </row>
    <row r="2115" spans="1:4">
      <c r="A2115">
        <f t="shared" si="35"/>
        <v>2071</v>
      </c>
      <c r="B2115" t="str">
        <f>VLOOKUP(A2115,SOURCE!B:S,15,0)</f>
        <v>ITM_SIN_SIGN</v>
      </c>
      <c r="C2115">
        <f>IF(
ISNUMBER(INDEX(SOURCE!B:B,MATCH(A2115,SOURCE!B:B,0)+1)),
  VALUE(INDEX(SOURCE!B:B,MATCH(A2115,SOURCE!B:B,0)+1)),
  "")</f>
        <v>2072</v>
      </c>
      <c r="D2115" s="5" t="str">
        <f>IF(A2115&lt;&gt;INT(A2115),B2115,
IF(A2115&lt;0,VLOOKUP(A2115,lookups!A$1:B$25,2,0),
IF(ISNA(B2115),"",
IF(OR(ISBLANK(A2115),ISNA(B2115),B2115=0),
"",
"#define "&amp;
VLOOKUP(A2115,SOURCE!B:S,15,0)&amp;IF(lookups!$N$2-LEN(VLOOKUP(A2115,SOURCE!B:S,15,0))&gt;=0,REPT(" ",lookups!$N$2-LEN(VLOOKUP(A2115,SOURCE!B:S,15,0))),"")&amp;
TEXT(A2115,"???0")&amp;IF(VLOOKUP(A2115,SOURCE!B:S,16,0)="","","   "&amp;VLOOKUP(A2115,SOURCE!B:S,16,0)
))))
)</f>
        <v>#define ITM_SIN_SIGN                2071</v>
      </c>
    </row>
    <row r="2116" spans="1:4">
      <c r="A2116">
        <f t="shared" si="35"/>
        <v>2072</v>
      </c>
      <c r="B2116" t="str">
        <f>VLOOKUP(A2116,SOURCE!B:S,15,0)</f>
        <v>ITM_COS_SIGN</v>
      </c>
      <c r="C2116">
        <f>IF(
ISNUMBER(INDEX(SOURCE!B:B,MATCH(A2116,SOURCE!B:B,0)+1)),
  VALUE(INDEX(SOURCE!B:B,MATCH(A2116,SOURCE!B:B,0)+1)),
  "")</f>
        <v>2073</v>
      </c>
      <c r="D2116" s="5" t="str">
        <f>IF(A2116&lt;&gt;INT(A2116),B2116,
IF(A2116&lt;0,VLOOKUP(A2116,lookups!A$1:B$25,2,0),
IF(ISNA(B2116),"",
IF(OR(ISBLANK(A2116),ISNA(B2116),B2116=0),
"",
"#define "&amp;
VLOOKUP(A2116,SOURCE!B:S,15,0)&amp;IF(lookups!$N$2-LEN(VLOOKUP(A2116,SOURCE!B:S,15,0))&gt;=0,REPT(" ",lookups!$N$2-LEN(VLOOKUP(A2116,SOURCE!B:S,15,0))),"")&amp;
TEXT(A2116,"???0")&amp;IF(VLOOKUP(A2116,SOURCE!B:S,16,0)="","","   "&amp;VLOOKUP(A2116,SOURCE!B:S,16,0)
))))
)</f>
        <v>#define ITM_COS_SIGN                2072</v>
      </c>
    </row>
    <row r="2117" spans="1:4">
      <c r="A2117">
        <f t="shared" si="35"/>
        <v>2073</v>
      </c>
      <c r="B2117" t="str">
        <f>VLOOKUP(A2117,SOURCE!B:S,15,0)</f>
        <v>ITM_TAN_SIGN</v>
      </c>
      <c r="C2117">
        <f>IF(
ISNUMBER(INDEX(SOURCE!B:B,MATCH(A2117,SOURCE!B:B,0)+1)),
  VALUE(INDEX(SOURCE!B:B,MATCH(A2117,SOURCE!B:B,0)+1)),
  "")</f>
        <v>2074</v>
      </c>
      <c r="D2117" s="5" t="str">
        <f>IF(A2117&lt;&gt;INT(A2117),B2117,
IF(A2117&lt;0,VLOOKUP(A2117,lookups!A$1:B$25,2,0),
IF(ISNA(B2117),"",
IF(OR(ISBLANK(A2117),ISNA(B2117),B2117=0),
"",
"#define "&amp;
VLOOKUP(A2117,SOURCE!B:S,15,0)&amp;IF(lookups!$N$2-LEN(VLOOKUP(A2117,SOURCE!B:S,15,0))&gt;=0,REPT(" ",lookups!$N$2-LEN(VLOOKUP(A2117,SOURCE!B:S,15,0))),"")&amp;
TEXT(A2117,"???0")&amp;IF(VLOOKUP(A2117,SOURCE!B:S,16,0)="","","   "&amp;VLOOKUP(A2117,SOURCE!B:S,16,0)
))))
)</f>
        <v>#define ITM_TAN_SIGN                2073</v>
      </c>
    </row>
    <row r="2118" spans="1:4">
      <c r="A2118">
        <f t="shared" si="35"/>
        <v>2074</v>
      </c>
      <c r="B2118" t="str">
        <f>VLOOKUP(A2118,SOURCE!B:S,15,0)</f>
        <v>ITM_MEDIAN</v>
      </c>
      <c r="C2118">
        <f>IF(
ISNUMBER(INDEX(SOURCE!B:B,MATCH(A2118,SOURCE!B:B,0)+1)),
  VALUE(INDEX(SOURCE!B:B,MATCH(A2118,SOURCE!B:B,0)+1)),
  "")</f>
        <v>2075</v>
      </c>
      <c r="D2118" s="5" t="str">
        <f>IF(A2118&lt;&gt;INT(A2118),B2118,
IF(A2118&lt;0,VLOOKUP(A2118,lookups!A$1:B$25,2,0),
IF(ISNA(B2118),"",
IF(OR(ISBLANK(A2118),ISNA(B2118),B2118=0),
"",
"#define "&amp;
VLOOKUP(A2118,SOURCE!B:S,15,0)&amp;IF(lookups!$N$2-LEN(VLOOKUP(A2118,SOURCE!B:S,15,0))&gt;=0,REPT(" ",lookups!$N$2-LEN(VLOOKUP(A2118,SOURCE!B:S,15,0))),"")&amp;
TEXT(A2118,"???0")&amp;IF(VLOOKUP(A2118,SOURCE!B:S,16,0)="","","   "&amp;VLOOKUP(A2118,SOURCE!B:S,16,0)
))))
)</f>
        <v>#define ITM_MEDIAN                  2074</v>
      </c>
    </row>
    <row r="2119" spans="1:4">
      <c r="A2119">
        <f t="shared" si="35"/>
        <v>2075</v>
      </c>
      <c r="B2119" t="str">
        <f>VLOOKUP(A2119,SOURCE!B:S,15,0)</f>
        <v>ITM_LOWER_QUARTILE</v>
      </c>
      <c r="C2119">
        <f>IF(
ISNUMBER(INDEX(SOURCE!B:B,MATCH(A2119,SOURCE!B:B,0)+1)),
  VALUE(INDEX(SOURCE!B:B,MATCH(A2119,SOURCE!B:B,0)+1)),
  "")</f>
        <v>2076</v>
      </c>
      <c r="D2119" s="5" t="str">
        <f>IF(A2119&lt;&gt;INT(A2119),B2119,
IF(A2119&lt;0,VLOOKUP(A2119,lookups!A$1:B$25,2,0),
IF(ISNA(B2119),"",
IF(OR(ISBLANK(A2119),ISNA(B2119),B2119=0),
"",
"#define "&amp;
VLOOKUP(A2119,SOURCE!B:S,15,0)&amp;IF(lookups!$N$2-LEN(VLOOKUP(A2119,SOURCE!B:S,15,0))&gt;=0,REPT(" ",lookups!$N$2-LEN(VLOOKUP(A2119,SOURCE!B:S,15,0))),"")&amp;
TEXT(A2119,"???0")&amp;IF(VLOOKUP(A2119,SOURCE!B:S,16,0)="","","   "&amp;VLOOKUP(A2119,SOURCE!B:S,16,0)
))))
)</f>
        <v>#define ITM_LOWER_QUARTILE          2075</v>
      </c>
    </row>
    <row r="2120" spans="1:4">
      <c r="A2120">
        <f t="shared" si="35"/>
        <v>2076</v>
      </c>
      <c r="B2120" t="str">
        <f>VLOOKUP(A2120,SOURCE!B:S,15,0)</f>
        <v>ITM_UPPER_QUARTILE</v>
      </c>
      <c r="C2120">
        <f>IF(
ISNUMBER(INDEX(SOURCE!B:B,MATCH(A2120,SOURCE!B:B,0)+1)),
  VALUE(INDEX(SOURCE!B:B,MATCH(A2120,SOURCE!B:B,0)+1)),
  "")</f>
        <v>2077</v>
      </c>
      <c r="D2120" s="5" t="str">
        <f>IF(A2120&lt;&gt;INT(A2120),B2120,
IF(A2120&lt;0,VLOOKUP(A2120,lookups!A$1:B$25,2,0),
IF(ISNA(B2120),"",
IF(OR(ISBLANK(A2120),ISNA(B2120),B2120=0),
"",
"#define "&amp;
VLOOKUP(A2120,SOURCE!B:S,15,0)&amp;IF(lookups!$N$2-LEN(VLOOKUP(A2120,SOURCE!B:S,15,0))&gt;=0,REPT(" ",lookups!$N$2-LEN(VLOOKUP(A2120,SOURCE!B:S,15,0))),"")&amp;
TEXT(A2120,"???0")&amp;IF(VLOOKUP(A2120,SOURCE!B:S,16,0)="","","   "&amp;VLOOKUP(A2120,SOURCE!B:S,16,0)
))))
)</f>
        <v>#define ITM_UPPER_QUARTILE          2076</v>
      </c>
    </row>
    <row r="2121" spans="1:4">
      <c r="A2121">
        <f t="shared" ref="A2121:A2184" si="36">C2120</f>
        <v>2077</v>
      </c>
      <c r="B2121" t="str">
        <f>VLOOKUP(A2121,SOURCE!B:S,15,0)</f>
        <v>ITM_MAD</v>
      </c>
      <c r="C2121">
        <f>IF(
ISNUMBER(INDEX(SOURCE!B:B,MATCH(A2121,SOURCE!B:B,0)+1)),
  VALUE(INDEX(SOURCE!B:B,MATCH(A2121,SOURCE!B:B,0)+1)),
  "")</f>
        <v>2078</v>
      </c>
      <c r="D2121" s="5" t="str">
        <f>IF(A2121&lt;&gt;INT(A2121),B2121,
IF(A2121&lt;0,VLOOKUP(A2121,lookups!A$1:B$25,2,0),
IF(ISNA(B2121),"",
IF(OR(ISBLANK(A2121),ISNA(B2121),B2121=0),
"",
"#define "&amp;
VLOOKUP(A2121,SOURCE!B:S,15,0)&amp;IF(lookups!$N$2-LEN(VLOOKUP(A2121,SOURCE!B:S,15,0))&gt;=0,REPT(" ",lookups!$N$2-LEN(VLOOKUP(A2121,SOURCE!B:S,15,0))),"")&amp;
TEXT(A2121,"???0")&amp;IF(VLOOKUP(A2121,SOURCE!B:S,16,0)="","","   "&amp;VLOOKUP(A2121,SOURCE!B:S,16,0)
))))
)</f>
        <v>#define ITM_MAD                     2077</v>
      </c>
    </row>
    <row r="2122" spans="1:4">
      <c r="A2122">
        <f t="shared" si="36"/>
        <v>2078</v>
      </c>
      <c r="B2122" t="str">
        <f>VLOOKUP(A2122,SOURCE!B:S,15,0)</f>
        <v>ITM_IQR</v>
      </c>
      <c r="C2122">
        <f>IF(
ISNUMBER(INDEX(SOURCE!B:B,MATCH(A2122,SOURCE!B:B,0)+1)),
  VALUE(INDEX(SOURCE!B:B,MATCH(A2122,SOURCE!B:B,0)+1)),
  "")</f>
        <v>2079</v>
      </c>
      <c r="D2122" s="5" t="str">
        <f>IF(A2122&lt;&gt;INT(A2122),B2122,
IF(A2122&lt;0,VLOOKUP(A2122,lookups!A$1:B$25,2,0),
IF(ISNA(B2122),"",
IF(OR(ISBLANK(A2122),ISNA(B2122),B2122=0),
"",
"#define "&amp;
VLOOKUP(A2122,SOURCE!B:S,15,0)&amp;IF(lookups!$N$2-LEN(VLOOKUP(A2122,SOURCE!B:S,15,0))&gt;=0,REPT(" ",lookups!$N$2-LEN(VLOOKUP(A2122,SOURCE!B:S,15,0))),"")&amp;
TEXT(A2122,"???0")&amp;IF(VLOOKUP(A2122,SOURCE!B:S,16,0)="","","   "&amp;VLOOKUP(A2122,SOURCE!B:S,16,0)
))))
)</f>
        <v>#define ITM_IQR                     2078</v>
      </c>
    </row>
    <row r="2123" spans="1:4">
      <c r="A2123">
        <f t="shared" si="36"/>
        <v>2079</v>
      </c>
      <c r="B2123" t="str">
        <f>VLOOKUP(A2123,SOURCE!B:S,15,0)</f>
        <v>ITM_SIGMARANGE</v>
      </c>
      <c r="C2123">
        <f>IF(
ISNUMBER(INDEX(SOURCE!B:B,MATCH(A2123,SOURCE!B:B,0)+1)),
  VALUE(INDEX(SOURCE!B:B,MATCH(A2123,SOURCE!B:B,0)+1)),
  "")</f>
        <v>2080</v>
      </c>
      <c r="D2123" s="5" t="str">
        <f>IF(A2123&lt;&gt;INT(A2123),B2123,
IF(A2123&lt;0,VLOOKUP(A2123,lookups!A$1:B$25,2,0),
IF(ISNA(B2123),"",
IF(OR(ISBLANK(A2123),ISNA(B2123),B2123=0),
"",
"#define "&amp;
VLOOKUP(A2123,SOURCE!B:S,15,0)&amp;IF(lookups!$N$2-LEN(VLOOKUP(A2123,SOURCE!B:S,15,0))&gt;=0,REPT(" ",lookups!$N$2-LEN(VLOOKUP(A2123,SOURCE!B:S,15,0))),"")&amp;
TEXT(A2123,"???0")&amp;IF(VLOOKUP(A2123,SOURCE!B:S,16,0)="","","   "&amp;VLOOKUP(A2123,SOURCE!B:S,16,0)
))))
)</f>
        <v>#define ITM_SIGMARANGE              2079</v>
      </c>
    </row>
    <row r="2124" spans="1:4">
      <c r="A2124">
        <f t="shared" si="36"/>
        <v>2080</v>
      </c>
      <c r="B2124" t="str">
        <f>VLOOKUP(A2124,SOURCE!B:S,15,0)</f>
        <v>MNU_REGR</v>
      </c>
      <c r="C2124">
        <f>IF(
ISNUMBER(INDEX(SOURCE!B:B,MATCH(A2124,SOURCE!B:B,0)+1)),
  VALUE(INDEX(SOURCE!B:B,MATCH(A2124,SOURCE!B:B,0)+1)),
  "")</f>
        <v>2081</v>
      </c>
      <c r="D2124" s="5" t="str">
        <f>IF(A2124&lt;&gt;INT(A2124),B2124,
IF(A2124&lt;0,VLOOKUP(A2124,lookups!A$1:B$25,2,0),
IF(ISNA(B2124),"",
IF(OR(ISBLANK(A2124),ISNA(B2124),B2124=0),
"",
"#define "&amp;
VLOOKUP(A2124,SOURCE!B:S,15,0)&amp;IF(lookups!$N$2-LEN(VLOOKUP(A2124,SOURCE!B:S,15,0))&gt;=0,REPT(" ",lookups!$N$2-LEN(VLOOKUP(A2124,SOURCE!B:S,15,0))),"")&amp;
TEXT(A2124,"???0")&amp;IF(VLOOKUP(A2124,SOURCE!B:S,16,0)="","","   "&amp;VLOOKUP(A2124,SOURCE!B:S,16,0)
))))
)</f>
        <v>#define MNU_REGR                    2080</v>
      </c>
    </row>
    <row r="2125" spans="1:4">
      <c r="A2125">
        <f t="shared" si="36"/>
        <v>2081</v>
      </c>
      <c r="B2125" t="str">
        <f>VLOOKUP(A2125,SOURCE!B:S,15,0)</f>
        <v>MNU_MODEL</v>
      </c>
      <c r="C2125">
        <f>IF(
ISNUMBER(INDEX(SOURCE!B:B,MATCH(A2125,SOURCE!B:B,0)+1)),
  VALUE(INDEX(SOURCE!B:B,MATCH(A2125,SOURCE!B:B,0)+1)),
  "")</f>
        <v>2082</v>
      </c>
      <c r="D2125" s="5" t="str">
        <f>IF(A2125&lt;&gt;INT(A2125),B2125,
IF(A2125&lt;0,VLOOKUP(A2125,lookups!A$1:B$25,2,0),
IF(ISNA(B2125),"",
IF(OR(ISBLANK(A2125),ISNA(B2125),B2125=0),
"",
"#define "&amp;
VLOOKUP(A2125,SOURCE!B:S,15,0)&amp;IF(lookups!$N$2-LEN(VLOOKUP(A2125,SOURCE!B:S,15,0))&gt;=0,REPT(" ",lookups!$N$2-LEN(VLOOKUP(A2125,SOURCE!B:S,15,0))),"")&amp;
TEXT(A2125,"???0")&amp;IF(VLOOKUP(A2125,SOURCE!B:S,16,0)="","","   "&amp;VLOOKUP(A2125,SOURCE!B:S,16,0)
))))
)</f>
        <v>#define MNU_MODEL                   2081</v>
      </c>
    </row>
    <row r="2126" spans="1:4">
      <c r="A2126">
        <f t="shared" si="36"/>
        <v>2082</v>
      </c>
      <c r="B2126" t="str">
        <f>VLOOKUP(A2126,SOURCE!B:S,15,0)</f>
        <v>ITM_PERCENTILE</v>
      </c>
      <c r="C2126">
        <f>IF(
ISNUMBER(INDEX(SOURCE!B:B,MATCH(A2126,SOURCE!B:B,0)+1)),
  VALUE(INDEX(SOURCE!B:B,MATCH(A2126,SOURCE!B:B,0)+1)),
  "")</f>
        <v>2083</v>
      </c>
      <c r="D2126" s="5" t="str">
        <f>IF(A2126&lt;&gt;INT(A2126),B2126,
IF(A2126&lt;0,VLOOKUP(A2126,lookups!A$1:B$25,2,0),
IF(ISNA(B2126),"",
IF(OR(ISBLANK(A2126),ISNA(B2126),B2126=0),
"",
"#define "&amp;
VLOOKUP(A2126,SOURCE!B:S,15,0)&amp;IF(lookups!$N$2-LEN(VLOOKUP(A2126,SOURCE!B:S,15,0))&gt;=0,REPT(" ",lookups!$N$2-LEN(VLOOKUP(A2126,SOURCE!B:S,15,0))),"")&amp;
TEXT(A2126,"???0")&amp;IF(VLOOKUP(A2126,SOURCE!B:S,16,0)="","","   "&amp;VLOOKUP(A2126,SOURCE!B:S,16,0)
))))
)</f>
        <v>#define ITM_PERCENTILE              2082</v>
      </c>
    </row>
    <row r="2127" spans="1:4">
      <c r="A2127">
        <f t="shared" si="36"/>
        <v>2083</v>
      </c>
      <c r="B2127" t="str">
        <f>VLOOKUP(A2127,SOURCE!B:S,15,0)</f>
        <v>ITM_LINPOL</v>
      </c>
      <c r="C2127">
        <f>IF(
ISNUMBER(INDEX(SOURCE!B:B,MATCH(A2127,SOURCE!B:B,0)+1)),
  VALUE(INDEX(SOURCE!B:B,MATCH(A2127,SOURCE!B:B,0)+1)),
  "")</f>
        <v>2084</v>
      </c>
      <c r="D2127" s="5" t="str">
        <f>IF(A2127&lt;&gt;INT(A2127),B2127,
IF(A2127&lt;0,VLOOKUP(A2127,lookups!A$1:B$25,2,0),
IF(ISNA(B2127),"",
IF(OR(ISBLANK(A2127),ISNA(B2127),B2127=0),
"",
"#define "&amp;
VLOOKUP(A2127,SOURCE!B:S,15,0)&amp;IF(lookups!$N$2-LEN(VLOOKUP(A2127,SOURCE!B:S,15,0))&gt;=0,REPT(" ",lookups!$N$2-LEN(VLOOKUP(A2127,SOURCE!B:S,15,0))),"")&amp;
TEXT(A2127,"???0")&amp;IF(VLOOKUP(A2127,SOURCE!B:S,16,0)="","","   "&amp;VLOOKUP(A2127,SOURCE!B:S,16,0)
))))
)</f>
        <v>#define ITM_LINPOL                  2083</v>
      </c>
    </row>
    <row r="2128" spans="1:4">
      <c r="A2128">
        <f t="shared" si="36"/>
        <v>2084</v>
      </c>
      <c r="B2128" t="str">
        <f>VLOOKUP(A2128,SOURCE!B:S,15,0)</f>
        <v>ITM_KNOTtoKMH</v>
      </c>
      <c r="C2128">
        <f>IF(
ISNUMBER(INDEX(SOURCE!B:B,MATCH(A2128,SOURCE!B:B,0)+1)),
  VALUE(INDEX(SOURCE!B:B,MATCH(A2128,SOURCE!B:B,0)+1)),
  "")</f>
        <v>2085</v>
      </c>
      <c r="D2128" s="5" t="str">
        <f>IF(A2128&lt;&gt;INT(A2128),B2128,
IF(A2128&lt;0,VLOOKUP(A2128,lookups!A$1:B$25,2,0),
IF(ISNA(B2128),"",
IF(OR(ISBLANK(A2128),ISNA(B2128),B2128=0),
"",
"#define "&amp;
VLOOKUP(A2128,SOURCE!B:S,15,0)&amp;IF(lookups!$N$2-LEN(VLOOKUP(A2128,SOURCE!B:S,15,0))&gt;=0,REPT(" ",lookups!$N$2-LEN(VLOOKUP(A2128,SOURCE!B:S,15,0))),"")&amp;
TEXT(A2128,"???0")&amp;IF(VLOOKUP(A2128,SOURCE!B:S,16,0)="","","   "&amp;VLOOKUP(A2128,SOURCE!B:S,16,0)
))))
)</f>
        <v>#define ITM_KNOTtoKMH               2084</v>
      </c>
    </row>
    <row r="2129" spans="1:4">
      <c r="A2129">
        <f t="shared" si="36"/>
        <v>2085</v>
      </c>
      <c r="B2129" t="str">
        <f>VLOOKUP(A2129,SOURCE!B:S,15,0)</f>
        <v>ITM_KMHtoKNOT</v>
      </c>
      <c r="C2129">
        <f>IF(
ISNUMBER(INDEX(SOURCE!B:B,MATCH(A2129,SOURCE!B:B,0)+1)),
  VALUE(INDEX(SOURCE!B:B,MATCH(A2129,SOURCE!B:B,0)+1)),
  "")</f>
        <v>2086</v>
      </c>
      <c r="D2129" s="5" t="str">
        <f>IF(A2129&lt;&gt;INT(A2129),B2129,
IF(A2129&lt;0,VLOOKUP(A2129,lookups!A$1:B$25,2,0),
IF(ISNA(B2129),"",
IF(OR(ISBLANK(A2129),ISNA(B2129),B2129=0),
"",
"#define "&amp;
VLOOKUP(A2129,SOURCE!B:S,15,0)&amp;IF(lookups!$N$2-LEN(VLOOKUP(A2129,SOURCE!B:S,15,0))&gt;=0,REPT(" ",lookups!$N$2-LEN(VLOOKUP(A2129,SOURCE!B:S,15,0))),"")&amp;
TEXT(A2129,"???0")&amp;IF(VLOOKUP(A2129,SOURCE!B:S,16,0)="","","   "&amp;VLOOKUP(A2129,SOURCE!B:S,16,0)
))))
)</f>
        <v>#define ITM_KMHtoKNOT               2085</v>
      </c>
    </row>
    <row r="2130" spans="1:4">
      <c r="A2130">
        <f t="shared" si="36"/>
        <v>2086</v>
      </c>
      <c r="B2130" t="str">
        <f>VLOOKUP(A2130,SOURCE!B:S,15,0)</f>
        <v>ITM_KMHtoMPS</v>
      </c>
      <c r="C2130">
        <f>IF(
ISNUMBER(INDEX(SOURCE!B:B,MATCH(A2130,SOURCE!B:B,0)+1)),
  VALUE(INDEX(SOURCE!B:B,MATCH(A2130,SOURCE!B:B,0)+1)),
  "")</f>
        <v>2087</v>
      </c>
      <c r="D2130" s="5" t="str">
        <f>IF(A2130&lt;&gt;INT(A2130),B2130,
IF(A2130&lt;0,VLOOKUP(A2130,lookups!A$1:B$25,2,0),
IF(ISNA(B2130),"",
IF(OR(ISBLANK(A2130),ISNA(B2130),B2130=0),
"",
"#define "&amp;
VLOOKUP(A2130,SOURCE!B:S,15,0)&amp;IF(lookups!$N$2-LEN(VLOOKUP(A2130,SOURCE!B:S,15,0))&gt;=0,REPT(" ",lookups!$N$2-LEN(VLOOKUP(A2130,SOURCE!B:S,15,0))),"")&amp;
TEXT(A2130,"???0")&amp;IF(VLOOKUP(A2130,SOURCE!B:S,16,0)="","","   "&amp;VLOOKUP(A2130,SOURCE!B:S,16,0)
))))
)</f>
        <v>#define ITM_KMHtoMPS                2086</v>
      </c>
    </row>
    <row r="2131" spans="1:4">
      <c r="A2131">
        <f t="shared" si="36"/>
        <v>2087</v>
      </c>
      <c r="B2131" t="str">
        <f>VLOOKUP(A2131,SOURCE!B:S,15,0)</f>
        <v>ITM_MPStoKMH</v>
      </c>
      <c r="C2131">
        <f>IF(
ISNUMBER(INDEX(SOURCE!B:B,MATCH(A2131,SOURCE!B:B,0)+1)),
  VALUE(INDEX(SOURCE!B:B,MATCH(A2131,SOURCE!B:B,0)+1)),
  "")</f>
        <v>2088</v>
      </c>
      <c r="D2131" s="5" t="str">
        <f>IF(A2131&lt;&gt;INT(A2131),B2131,
IF(A2131&lt;0,VLOOKUP(A2131,lookups!A$1:B$25,2,0),
IF(ISNA(B2131),"",
IF(OR(ISBLANK(A2131),ISNA(B2131),B2131=0),
"",
"#define "&amp;
VLOOKUP(A2131,SOURCE!B:S,15,0)&amp;IF(lookups!$N$2-LEN(VLOOKUP(A2131,SOURCE!B:S,15,0))&gt;=0,REPT(" ",lookups!$N$2-LEN(VLOOKUP(A2131,SOURCE!B:S,15,0))),"")&amp;
TEXT(A2131,"???0")&amp;IF(VLOOKUP(A2131,SOURCE!B:S,16,0)="","","   "&amp;VLOOKUP(A2131,SOURCE!B:S,16,0)
))))
)</f>
        <v>#define ITM_MPStoKMH                2087</v>
      </c>
    </row>
    <row r="2132" spans="1:4">
      <c r="A2132">
        <f t="shared" si="36"/>
        <v>2088</v>
      </c>
      <c r="B2132" t="str">
        <f>VLOOKUP(A2132,SOURCE!B:S,15,0)</f>
        <v>ITM_RPMtoDEGPS</v>
      </c>
      <c r="C2132">
        <f>IF(
ISNUMBER(INDEX(SOURCE!B:B,MATCH(A2132,SOURCE!B:B,0)+1)),
  VALUE(INDEX(SOURCE!B:B,MATCH(A2132,SOURCE!B:B,0)+1)),
  "")</f>
        <v>2089</v>
      </c>
      <c r="D2132" s="5" t="str">
        <f>IF(A2132&lt;&gt;INT(A2132),B2132,
IF(A2132&lt;0,VLOOKUP(A2132,lookups!A$1:B$25,2,0),
IF(ISNA(B2132),"",
IF(OR(ISBLANK(A2132),ISNA(B2132),B2132=0),
"",
"#define "&amp;
VLOOKUP(A2132,SOURCE!B:S,15,0)&amp;IF(lookups!$N$2-LEN(VLOOKUP(A2132,SOURCE!B:S,15,0))&gt;=0,REPT(" ",lookups!$N$2-LEN(VLOOKUP(A2132,SOURCE!B:S,15,0))),"")&amp;
TEXT(A2132,"???0")&amp;IF(VLOOKUP(A2132,SOURCE!B:S,16,0)="","","   "&amp;VLOOKUP(A2132,SOURCE!B:S,16,0)
))))
)</f>
        <v>#define ITM_RPMtoDEGPS              2088</v>
      </c>
    </row>
    <row r="2133" spans="1:4">
      <c r="A2133">
        <f t="shared" si="36"/>
        <v>2089</v>
      </c>
      <c r="B2133" t="str">
        <f>VLOOKUP(A2133,SOURCE!B:S,15,0)</f>
        <v>ITM_DEGPStoRPM</v>
      </c>
      <c r="C2133">
        <f>IF(
ISNUMBER(INDEX(SOURCE!B:B,MATCH(A2133,SOURCE!B:B,0)+1)),
  VALUE(INDEX(SOURCE!B:B,MATCH(A2133,SOURCE!B:B,0)+1)),
  "")</f>
        <v>2090</v>
      </c>
      <c r="D2133" s="5" t="str">
        <f>IF(A2133&lt;&gt;INT(A2133),B2133,
IF(A2133&lt;0,VLOOKUP(A2133,lookups!A$1:B$25,2,0),
IF(ISNA(B2133),"",
IF(OR(ISBLANK(A2133),ISNA(B2133),B2133=0),
"",
"#define "&amp;
VLOOKUP(A2133,SOURCE!B:S,15,0)&amp;IF(lookups!$N$2-LEN(VLOOKUP(A2133,SOURCE!B:S,15,0))&gt;=0,REPT(" ",lookups!$N$2-LEN(VLOOKUP(A2133,SOURCE!B:S,15,0))),"")&amp;
TEXT(A2133,"???0")&amp;IF(VLOOKUP(A2133,SOURCE!B:S,16,0)="","","   "&amp;VLOOKUP(A2133,SOURCE!B:S,16,0)
))))
)</f>
        <v>#define ITM_DEGPStoRPM              2089</v>
      </c>
    </row>
    <row r="2134" spans="1:4">
      <c r="A2134">
        <f t="shared" si="36"/>
        <v>2090</v>
      </c>
      <c r="B2134" t="str">
        <f>VLOOKUP(A2134,SOURCE!B:S,15,0)</f>
        <v>ITM_MPHtoKMH</v>
      </c>
      <c r="C2134">
        <f>IF(
ISNUMBER(INDEX(SOURCE!B:B,MATCH(A2134,SOURCE!B:B,0)+1)),
  VALUE(INDEX(SOURCE!B:B,MATCH(A2134,SOURCE!B:B,0)+1)),
  "")</f>
        <v>2091</v>
      </c>
      <c r="D2134" s="5" t="str">
        <f>IF(A2134&lt;&gt;INT(A2134),B2134,
IF(A2134&lt;0,VLOOKUP(A2134,lookups!A$1:B$25,2,0),
IF(ISNA(B2134),"",
IF(OR(ISBLANK(A2134),ISNA(B2134),B2134=0),
"",
"#define "&amp;
VLOOKUP(A2134,SOURCE!B:S,15,0)&amp;IF(lookups!$N$2-LEN(VLOOKUP(A2134,SOURCE!B:S,15,0))&gt;=0,REPT(" ",lookups!$N$2-LEN(VLOOKUP(A2134,SOURCE!B:S,15,0))),"")&amp;
TEXT(A2134,"???0")&amp;IF(VLOOKUP(A2134,SOURCE!B:S,16,0)="","","   "&amp;VLOOKUP(A2134,SOURCE!B:S,16,0)
))))
)</f>
        <v>#define ITM_MPHtoKMH                2090</v>
      </c>
    </row>
    <row r="2135" spans="1:4">
      <c r="A2135">
        <f t="shared" si="36"/>
        <v>2091</v>
      </c>
      <c r="B2135" t="str">
        <f>VLOOKUP(A2135,SOURCE!B:S,15,0)</f>
        <v>ITM_KMHtoMPH</v>
      </c>
      <c r="C2135">
        <f>IF(
ISNUMBER(INDEX(SOURCE!B:B,MATCH(A2135,SOURCE!B:B,0)+1)),
  VALUE(INDEX(SOURCE!B:B,MATCH(A2135,SOURCE!B:B,0)+1)),
  "")</f>
        <v>2092</v>
      </c>
      <c r="D2135" s="5" t="str">
        <f>IF(A2135&lt;&gt;INT(A2135),B2135,
IF(A2135&lt;0,VLOOKUP(A2135,lookups!A$1:B$25,2,0),
IF(ISNA(B2135),"",
IF(OR(ISBLANK(A2135),ISNA(B2135),B2135=0),
"",
"#define "&amp;
VLOOKUP(A2135,SOURCE!B:S,15,0)&amp;IF(lookups!$N$2-LEN(VLOOKUP(A2135,SOURCE!B:S,15,0))&gt;=0,REPT(" ",lookups!$N$2-LEN(VLOOKUP(A2135,SOURCE!B:S,15,0))),"")&amp;
TEXT(A2135,"???0")&amp;IF(VLOOKUP(A2135,SOURCE!B:S,16,0)="","","   "&amp;VLOOKUP(A2135,SOURCE!B:S,16,0)
))))
)</f>
        <v>#define ITM_KMHtoMPH                2091</v>
      </c>
    </row>
    <row r="2136" spans="1:4">
      <c r="A2136">
        <f t="shared" si="36"/>
        <v>2092</v>
      </c>
      <c r="B2136" t="str">
        <f>VLOOKUP(A2136,SOURCE!B:S,15,0)</f>
        <v>ITM_MPHtoMPS</v>
      </c>
      <c r="C2136">
        <f>IF(
ISNUMBER(INDEX(SOURCE!B:B,MATCH(A2136,SOURCE!B:B,0)+1)),
  VALUE(INDEX(SOURCE!B:B,MATCH(A2136,SOURCE!B:B,0)+1)),
  "")</f>
        <v>2093</v>
      </c>
      <c r="D2136" s="5" t="str">
        <f>IF(A2136&lt;&gt;INT(A2136),B2136,
IF(A2136&lt;0,VLOOKUP(A2136,lookups!A$1:B$25,2,0),
IF(ISNA(B2136),"",
IF(OR(ISBLANK(A2136),ISNA(B2136),B2136=0),
"",
"#define "&amp;
VLOOKUP(A2136,SOURCE!B:S,15,0)&amp;IF(lookups!$N$2-LEN(VLOOKUP(A2136,SOURCE!B:S,15,0))&gt;=0,REPT(" ",lookups!$N$2-LEN(VLOOKUP(A2136,SOURCE!B:S,15,0))),"")&amp;
TEXT(A2136,"???0")&amp;IF(VLOOKUP(A2136,SOURCE!B:S,16,0)="","","   "&amp;VLOOKUP(A2136,SOURCE!B:S,16,0)
))))
)</f>
        <v>#define ITM_MPHtoMPS                2092</v>
      </c>
    </row>
    <row r="2137" spans="1:4">
      <c r="A2137">
        <f t="shared" si="36"/>
        <v>2093</v>
      </c>
      <c r="B2137" t="str">
        <f>VLOOKUP(A2137,SOURCE!B:S,15,0)</f>
        <v>ITM_MPStoMPH</v>
      </c>
      <c r="C2137">
        <f>IF(
ISNUMBER(INDEX(SOURCE!B:B,MATCH(A2137,SOURCE!B:B,0)+1)),
  VALUE(INDEX(SOURCE!B:B,MATCH(A2137,SOURCE!B:B,0)+1)),
  "")</f>
        <v>2094</v>
      </c>
      <c r="D2137" s="5" t="str">
        <f>IF(A2137&lt;&gt;INT(A2137),B2137,
IF(A2137&lt;0,VLOOKUP(A2137,lookups!A$1:B$25,2,0),
IF(ISNA(B2137),"",
IF(OR(ISBLANK(A2137),ISNA(B2137),B2137=0),
"",
"#define "&amp;
VLOOKUP(A2137,SOURCE!B:S,15,0)&amp;IF(lookups!$N$2-LEN(VLOOKUP(A2137,SOURCE!B:S,15,0))&gt;=0,REPT(" ",lookups!$N$2-LEN(VLOOKUP(A2137,SOURCE!B:S,15,0))),"")&amp;
TEXT(A2137,"???0")&amp;IF(VLOOKUP(A2137,SOURCE!B:S,16,0)="","","   "&amp;VLOOKUP(A2137,SOURCE!B:S,16,0)
))))
)</f>
        <v>#define ITM_MPStoMPH                2093</v>
      </c>
    </row>
    <row r="2138" spans="1:4">
      <c r="A2138">
        <f t="shared" si="36"/>
        <v>2094</v>
      </c>
      <c r="B2138" t="str">
        <f>VLOOKUP(A2138,SOURCE!B:S,15,0)</f>
        <v>ITM_RPMtoRADPS</v>
      </c>
      <c r="C2138">
        <f>IF(
ISNUMBER(INDEX(SOURCE!B:B,MATCH(A2138,SOURCE!B:B,0)+1)),
  VALUE(INDEX(SOURCE!B:B,MATCH(A2138,SOURCE!B:B,0)+1)),
  "")</f>
        <v>2095</v>
      </c>
      <c r="D2138" s="5" t="str">
        <f>IF(A2138&lt;&gt;INT(A2138),B2138,
IF(A2138&lt;0,VLOOKUP(A2138,lookups!A$1:B$25,2,0),
IF(ISNA(B2138),"",
IF(OR(ISBLANK(A2138),ISNA(B2138),B2138=0),
"",
"#define "&amp;
VLOOKUP(A2138,SOURCE!B:S,15,0)&amp;IF(lookups!$N$2-LEN(VLOOKUP(A2138,SOURCE!B:S,15,0))&gt;=0,REPT(" ",lookups!$N$2-LEN(VLOOKUP(A2138,SOURCE!B:S,15,0))),"")&amp;
TEXT(A2138,"???0")&amp;IF(VLOOKUP(A2138,SOURCE!B:S,16,0)="","","   "&amp;VLOOKUP(A2138,SOURCE!B:S,16,0)
))))
)</f>
        <v>#define ITM_RPMtoRADPS              2094</v>
      </c>
    </row>
    <row r="2139" spans="1:4">
      <c r="A2139">
        <f t="shared" si="36"/>
        <v>2095</v>
      </c>
      <c r="B2139" t="str">
        <f>VLOOKUP(A2139,SOURCE!B:S,15,0)</f>
        <v>ITM_RADPStoRPM</v>
      </c>
      <c r="C2139">
        <f>IF(
ISNUMBER(INDEX(SOURCE!B:B,MATCH(A2139,SOURCE!B:B,0)+1)),
  VALUE(INDEX(SOURCE!B:B,MATCH(A2139,SOURCE!B:B,0)+1)),
  "")</f>
        <v>2096</v>
      </c>
      <c r="D2139" s="5" t="str">
        <f>IF(A2139&lt;&gt;INT(A2139),B2139,
IF(A2139&lt;0,VLOOKUP(A2139,lookups!A$1:B$25,2,0),
IF(ISNA(B2139),"",
IF(OR(ISBLANK(A2139),ISNA(B2139),B2139=0),
"",
"#define "&amp;
VLOOKUP(A2139,SOURCE!B:S,15,0)&amp;IF(lookups!$N$2-LEN(VLOOKUP(A2139,SOURCE!B:S,15,0))&gt;=0,REPT(" ",lookups!$N$2-LEN(VLOOKUP(A2139,SOURCE!B:S,15,0))),"")&amp;
TEXT(A2139,"???0")&amp;IF(VLOOKUP(A2139,SOURCE!B:S,16,0)="","","   "&amp;VLOOKUP(A2139,SOURCE!B:S,16,0)
))))
)</f>
        <v>#define ITM_RADPStoRPM              2095</v>
      </c>
    </row>
    <row r="2140" spans="1:4">
      <c r="A2140">
        <f t="shared" si="36"/>
        <v>2096</v>
      </c>
      <c r="B2140" t="str">
        <f>VLOOKUP(A2140,SOURCE!B:S,15,0)</f>
        <v>ITM_DEGtoRAD</v>
      </c>
      <c r="C2140">
        <f>IF(
ISNUMBER(INDEX(SOURCE!B:B,MATCH(A2140,SOURCE!B:B,0)+1)),
  VALUE(INDEX(SOURCE!B:B,MATCH(A2140,SOURCE!B:B,0)+1)),
  "")</f>
        <v>2097</v>
      </c>
      <c r="D2140" s="5" t="str">
        <f>IF(A2140&lt;&gt;INT(A2140),B2140,
IF(A2140&lt;0,VLOOKUP(A2140,lookups!A$1:B$25,2,0),
IF(ISNA(B2140),"",
IF(OR(ISBLANK(A2140),ISNA(B2140),B2140=0),
"",
"#define "&amp;
VLOOKUP(A2140,SOURCE!B:S,15,0)&amp;IF(lookups!$N$2-LEN(VLOOKUP(A2140,SOURCE!B:S,15,0))&gt;=0,REPT(" ",lookups!$N$2-LEN(VLOOKUP(A2140,SOURCE!B:S,15,0))),"")&amp;
TEXT(A2140,"???0")&amp;IF(VLOOKUP(A2140,SOURCE!B:S,16,0)="","","   "&amp;VLOOKUP(A2140,SOURCE!B:S,16,0)
))))
)</f>
        <v>#define ITM_DEGtoRAD                2096</v>
      </c>
    </row>
    <row r="2141" spans="1:4">
      <c r="A2141">
        <f t="shared" si="36"/>
        <v>2097</v>
      </c>
      <c r="B2141" t="str">
        <f>VLOOKUP(A2141,SOURCE!B:S,15,0)</f>
        <v>ITM_RADtoDEG</v>
      </c>
      <c r="C2141">
        <f>IF(
ISNUMBER(INDEX(SOURCE!B:B,MATCH(A2141,SOURCE!B:B,0)+1)),
  VALUE(INDEX(SOURCE!B:B,MATCH(A2141,SOURCE!B:B,0)+1)),
  "")</f>
        <v>2098</v>
      </c>
      <c r="D2141" s="5" t="str">
        <f>IF(A2141&lt;&gt;INT(A2141),B2141,
IF(A2141&lt;0,VLOOKUP(A2141,lookups!A$1:B$25,2,0),
IF(ISNA(B2141),"",
IF(OR(ISBLANK(A2141),ISNA(B2141),B2141=0),
"",
"#define "&amp;
VLOOKUP(A2141,SOURCE!B:S,15,0)&amp;IF(lookups!$N$2-LEN(VLOOKUP(A2141,SOURCE!B:S,15,0))&gt;=0,REPT(" ",lookups!$N$2-LEN(VLOOKUP(A2141,SOURCE!B:S,15,0))),"")&amp;
TEXT(A2141,"???0")&amp;IF(VLOOKUP(A2141,SOURCE!B:S,16,0)="","","   "&amp;VLOOKUP(A2141,SOURCE!B:S,16,0)
))))
)</f>
        <v>#define ITM_RADtoDEG                2097</v>
      </c>
    </row>
    <row r="2142" spans="1:4">
      <c r="A2142">
        <f t="shared" si="36"/>
        <v>2098</v>
      </c>
      <c r="B2142" t="str">
        <f>VLOOKUP(A2142,SOURCE!B:S,15,0)</f>
        <v>ITM_DEGtoGRAD</v>
      </c>
      <c r="C2142">
        <f>IF(
ISNUMBER(INDEX(SOURCE!B:B,MATCH(A2142,SOURCE!B:B,0)+1)),
  VALUE(INDEX(SOURCE!B:B,MATCH(A2142,SOURCE!B:B,0)+1)),
  "")</f>
        <v>2099</v>
      </c>
      <c r="D2142" s="5" t="str">
        <f>IF(A2142&lt;&gt;INT(A2142),B2142,
IF(A2142&lt;0,VLOOKUP(A2142,lookups!A$1:B$25,2,0),
IF(ISNA(B2142),"",
IF(OR(ISBLANK(A2142),ISNA(B2142),B2142=0),
"",
"#define "&amp;
VLOOKUP(A2142,SOURCE!B:S,15,0)&amp;IF(lookups!$N$2-LEN(VLOOKUP(A2142,SOURCE!B:S,15,0))&gt;=0,REPT(" ",lookups!$N$2-LEN(VLOOKUP(A2142,SOURCE!B:S,15,0))),"")&amp;
TEXT(A2142,"???0")&amp;IF(VLOOKUP(A2142,SOURCE!B:S,16,0)="","","   "&amp;VLOOKUP(A2142,SOURCE!B:S,16,0)
))))
)</f>
        <v>#define ITM_DEGtoGRAD               2098</v>
      </c>
    </row>
    <row r="2143" spans="1:4">
      <c r="A2143">
        <f t="shared" si="36"/>
        <v>2099</v>
      </c>
      <c r="B2143" t="str">
        <f>VLOOKUP(A2143,SOURCE!B:S,15,0)</f>
        <v>ITM_GRADtoDEG</v>
      </c>
      <c r="C2143">
        <f>IF(
ISNUMBER(INDEX(SOURCE!B:B,MATCH(A2143,SOURCE!B:B,0)+1)),
  VALUE(INDEX(SOURCE!B:B,MATCH(A2143,SOURCE!B:B,0)+1)),
  "")</f>
        <v>2100</v>
      </c>
      <c r="D2143" s="5" t="str">
        <f>IF(A2143&lt;&gt;INT(A2143),B2143,
IF(A2143&lt;0,VLOOKUP(A2143,lookups!A$1:B$25,2,0),
IF(ISNA(B2143),"",
IF(OR(ISBLANK(A2143),ISNA(B2143),B2143=0),
"",
"#define "&amp;
VLOOKUP(A2143,SOURCE!B:S,15,0)&amp;IF(lookups!$N$2-LEN(VLOOKUP(A2143,SOURCE!B:S,15,0))&gt;=0,REPT(" ",lookups!$N$2-LEN(VLOOKUP(A2143,SOURCE!B:S,15,0))),"")&amp;
TEXT(A2143,"???0")&amp;IF(VLOOKUP(A2143,SOURCE!B:S,16,0)="","","   "&amp;VLOOKUP(A2143,SOURCE!B:S,16,0)
))))
)</f>
        <v>#define ITM_GRADtoDEG               2099</v>
      </c>
    </row>
    <row r="2144" spans="1:4">
      <c r="A2144">
        <f t="shared" si="36"/>
        <v>2100</v>
      </c>
      <c r="B2144" t="str">
        <f>VLOOKUP(A2144,SOURCE!B:S,15,0)</f>
        <v>ITM_GRADtoRAD</v>
      </c>
      <c r="C2144">
        <f>IF(
ISNUMBER(INDEX(SOURCE!B:B,MATCH(A2144,SOURCE!B:B,0)+1)),
  VALUE(INDEX(SOURCE!B:B,MATCH(A2144,SOURCE!B:B,0)+1)),
  "")</f>
        <v>2101</v>
      </c>
      <c r="D2144" s="5" t="str">
        <f>IF(A2144&lt;&gt;INT(A2144),B2144,
IF(A2144&lt;0,VLOOKUP(A2144,lookups!A$1:B$25,2,0),
IF(ISNA(B2144),"",
IF(OR(ISBLANK(A2144),ISNA(B2144),B2144=0),
"",
"#define "&amp;
VLOOKUP(A2144,SOURCE!B:S,15,0)&amp;IF(lookups!$N$2-LEN(VLOOKUP(A2144,SOURCE!B:S,15,0))&gt;=0,REPT(" ",lookups!$N$2-LEN(VLOOKUP(A2144,SOURCE!B:S,15,0))),"")&amp;
TEXT(A2144,"???0")&amp;IF(VLOOKUP(A2144,SOURCE!B:S,16,0)="","","   "&amp;VLOOKUP(A2144,SOURCE!B:S,16,0)
))))
)</f>
        <v>#define ITM_GRADtoRAD               2100</v>
      </c>
    </row>
    <row r="2145" spans="1:4">
      <c r="A2145">
        <f t="shared" si="36"/>
        <v>2101</v>
      </c>
      <c r="B2145" t="str">
        <f>VLOOKUP(A2145,SOURCE!B:S,15,0)</f>
        <v>ITM_RADtoGRAD</v>
      </c>
      <c r="C2145">
        <f>IF(
ISNUMBER(INDEX(SOURCE!B:B,MATCH(A2145,SOURCE!B:B,0)+1)),
  VALUE(INDEX(SOURCE!B:B,MATCH(A2145,SOURCE!B:B,0)+1)),
  "")</f>
        <v>2102</v>
      </c>
      <c r="D2145" s="5" t="str">
        <f>IF(A2145&lt;&gt;INT(A2145),B2145,
IF(A2145&lt;0,VLOOKUP(A2145,lookups!A$1:B$25,2,0),
IF(ISNA(B2145),"",
IF(OR(ISBLANK(A2145),ISNA(B2145),B2145=0),
"",
"#define "&amp;
VLOOKUP(A2145,SOURCE!B:S,15,0)&amp;IF(lookups!$N$2-LEN(VLOOKUP(A2145,SOURCE!B:S,15,0))&gt;=0,REPT(" ",lookups!$N$2-LEN(VLOOKUP(A2145,SOURCE!B:S,15,0))),"")&amp;
TEXT(A2145,"???0")&amp;IF(VLOOKUP(A2145,SOURCE!B:S,16,0)="","","   "&amp;VLOOKUP(A2145,SOURCE!B:S,16,0)
))))
)</f>
        <v>#define ITM_RADtoGRAD               2101</v>
      </c>
    </row>
    <row r="2146" spans="1:4">
      <c r="A2146">
        <f t="shared" si="36"/>
        <v>2102</v>
      </c>
      <c r="B2146" t="str">
        <f>VLOOKUP(A2146,SOURCE!B:S,15,0)</f>
        <v>MNU_TRG_C47</v>
      </c>
      <c r="C2146">
        <f>IF(
ISNUMBER(INDEX(SOURCE!B:B,MATCH(A2146,SOURCE!B:B,0)+1)),
  VALUE(INDEX(SOURCE!B:B,MATCH(A2146,SOURCE!B:B,0)+1)),
  "")</f>
        <v>2103</v>
      </c>
      <c r="D2146" s="5" t="str">
        <f>IF(A2146&lt;&gt;INT(A2146),B2146,
IF(A2146&lt;0,VLOOKUP(A2146,lookups!A$1:B$25,2,0),
IF(ISNA(B2146),"",
IF(OR(ISBLANK(A2146),ISNA(B2146),B2146=0),
"",
"#define "&amp;
VLOOKUP(A2146,SOURCE!B:S,15,0)&amp;IF(lookups!$N$2-LEN(VLOOKUP(A2146,SOURCE!B:S,15,0))&gt;=0,REPT(" ",lookups!$N$2-LEN(VLOOKUP(A2146,SOURCE!B:S,15,0))),"")&amp;
TEXT(A2146,"???0")&amp;IF(VLOOKUP(A2146,SOURCE!B:S,16,0)="","","   "&amp;VLOOKUP(A2146,SOURCE!B:S,16,0)
))))
)</f>
        <v>#define MNU_TRG_C47                 2102</v>
      </c>
    </row>
    <row r="2147" spans="1:4">
      <c r="A2147">
        <f t="shared" si="36"/>
        <v>2103</v>
      </c>
      <c r="B2147" t="str">
        <f>VLOOKUP(A2147,SOURCE!B:S,15,0)</f>
        <v>MNU_TRG_C47_MORE</v>
      </c>
      <c r="C2147">
        <f>IF(
ISNUMBER(INDEX(SOURCE!B:B,MATCH(A2147,SOURCE!B:B,0)+1)),
  VALUE(INDEX(SOURCE!B:B,MATCH(A2147,SOURCE!B:B,0)+1)),
  "")</f>
        <v>2104</v>
      </c>
      <c r="D2147" s="5" t="str">
        <f>IF(A2147&lt;&gt;INT(A2147),B2147,
IF(A2147&lt;0,VLOOKUP(A2147,lookups!A$1:B$25,2,0),
IF(ISNA(B2147),"",
IF(OR(ISBLANK(A2147),ISNA(B2147),B2147=0),
"",
"#define "&amp;
VLOOKUP(A2147,SOURCE!B:S,15,0)&amp;IF(lookups!$N$2-LEN(VLOOKUP(A2147,SOURCE!B:S,15,0))&gt;=0,REPT(" ",lookups!$N$2-LEN(VLOOKUP(A2147,SOURCE!B:S,15,0))),"")&amp;
TEXT(A2147,"???0")&amp;IF(VLOOKUP(A2147,SOURCE!B:S,16,0)="","","   "&amp;VLOOKUP(A2147,SOURCE!B:S,16,0)
))))
)</f>
        <v>#define MNU_TRG_C47_MORE            2103</v>
      </c>
    </row>
    <row r="2148" spans="1:4">
      <c r="A2148">
        <f t="shared" si="36"/>
        <v>2104</v>
      </c>
      <c r="B2148" t="str">
        <f>VLOOKUP(A2148,SOURCE!B:S,15,0)</f>
        <v>ITM_2104</v>
      </c>
      <c r="C2148">
        <f>IF(
ISNUMBER(INDEX(SOURCE!B:B,MATCH(A2148,SOURCE!B:B,0)+1)),
  VALUE(INDEX(SOURCE!B:B,MATCH(A2148,SOURCE!B:B,0)+1)),
  "")</f>
        <v>2105</v>
      </c>
      <c r="D2148" s="5" t="str">
        <f>IF(A2148&lt;&gt;INT(A2148),B2148,
IF(A2148&lt;0,VLOOKUP(A2148,lookups!A$1:B$25,2,0),
IF(ISNA(B2148),"",
IF(OR(ISBLANK(A2148),ISNA(B2148),B2148=0),
"",
"#define "&amp;
VLOOKUP(A2148,SOURCE!B:S,15,0)&amp;IF(lookups!$N$2-LEN(VLOOKUP(A2148,SOURCE!B:S,15,0))&gt;=0,REPT(" ",lookups!$N$2-LEN(VLOOKUP(A2148,SOURCE!B:S,15,0))),"")&amp;
TEXT(A2148,"???0")&amp;IF(VLOOKUP(A2148,SOURCE!B:S,16,0)="","","   "&amp;VLOOKUP(A2148,SOURCE!B:S,16,0)
))))
)</f>
        <v>#define ITM_2104                    2104</v>
      </c>
    </row>
    <row r="2149" spans="1:4">
      <c r="A2149">
        <f t="shared" si="36"/>
        <v>2105</v>
      </c>
      <c r="B2149" t="str">
        <f>VLOOKUP(A2149,SOURCE!B:S,15,0)</f>
        <v>ITM_2105</v>
      </c>
      <c r="C2149">
        <f>IF(
ISNUMBER(INDEX(SOURCE!B:B,MATCH(A2149,SOURCE!B:B,0)+1)),
  VALUE(INDEX(SOURCE!B:B,MATCH(A2149,SOURCE!B:B,0)+1)),
  "")</f>
        <v>2106</v>
      </c>
      <c r="D2149" s="5" t="str">
        <f>IF(A2149&lt;&gt;INT(A2149),B2149,
IF(A2149&lt;0,VLOOKUP(A2149,lookups!A$1:B$25,2,0),
IF(ISNA(B2149),"",
IF(OR(ISBLANK(A2149),ISNA(B2149),B2149=0),
"",
"#define "&amp;
VLOOKUP(A2149,SOURCE!B:S,15,0)&amp;IF(lookups!$N$2-LEN(VLOOKUP(A2149,SOURCE!B:S,15,0))&gt;=0,REPT(" ",lookups!$N$2-LEN(VLOOKUP(A2149,SOURCE!B:S,15,0))),"")&amp;
TEXT(A2149,"???0")&amp;IF(VLOOKUP(A2149,SOURCE!B:S,16,0)="","","   "&amp;VLOOKUP(A2149,SOURCE!B:S,16,0)
))))
)</f>
        <v>#define ITM_2105                    2105</v>
      </c>
    </row>
    <row r="2150" spans="1:4">
      <c r="A2150">
        <f t="shared" si="36"/>
        <v>2106</v>
      </c>
      <c r="B2150" t="str">
        <f>VLOOKUP(A2150,SOURCE!B:S,15,0)</f>
        <v>ITM_2106</v>
      </c>
      <c r="C2150">
        <f>IF(
ISNUMBER(INDEX(SOURCE!B:B,MATCH(A2150,SOURCE!B:B,0)+1)),
  VALUE(INDEX(SOURCE!B:B,MATCH(A2150,SOURCE!B:B,0)+1)),
  "")</f>
        <v>2107</v>
      </c>
      <c r="D2150" s="5" t="str">
        <f>IF(A2150&lt;&gt;INT(A2150),B2150,
IF(A2150&lt;0,VLOOKUP(A2150,lookups!A$1:B$25,2,0),
IF(ISNA(B2150),"",
IF(OR(ISBLANK(A2150),ISNA(B2150),B2150=0),
"",
"#define "&amp;
VLOOKUP(A2150,SOURCE!B:S,15,0)&amp;IF(lookups!$N$2-LEN(VLOOKUP(A2150,SOURCE!B:S,15,0))&gt;=0,REPT(" ",lookups!$N$2-LEN(VLOOKUP(A2150,SOURCE!B:S,15,0))),"")&amp;
TEXT(A2150,"???0")&amp;IF(VLOOKUP(A2150,SOURCE!B:S,16,0)="","","   "&amp;VLOOKUP(A2150,SOURCE!B:S,16,0)
))))
)</f>
        <v>#define ITM_2106                    2106</v>
      </c>
    </row>
    <row r="2151" spans="1:4">
      <c r="A2151">
        <f t="shared" si="36"/>
        <v>2107</v>
      </c>
      <c r="B2151" t="str">
        <f>VLOOKUP(A2151,SOURCE!B:S,15,0)</f>
        <v>MNU_PLOTTING</v>
      </c>
      <c r="C2151">
        <f>IF(
ISNUMBER(INDEX(SOURCE!B:B,MATCH(A2151,SOURCE!B:B,0)+1)),
  VALUE(INDEX(SOURCE!B:B,MATCH(A2151,SOURCE!B:B,0)+1)),
  "")</f>
        <v>2108</v>
      </c>
      <c r="D2151" s="5" t="str">
        <f>IF(A2151&lt;&gt;INT(A2151),B2151,
IF(A2151&lt;0,VLOOKUP(A2151,lookups!A$1:B$25,2,0),
IF(ISNA(B2151),"",
IF(OR(ISBLANK(A2151),ISNA(B2151),B2151=0),
"",
"#define "&amp;
VLOOKUP(A2151,SOURCE!B:S,15,0)&amp;IF(lookups!$N$2-LEN(VLOOKUP(A2151,SOURCE!B:S,15,0))&gt;=0,REPT(" ",lookups!$N$2-LEN(VLOOKUP(A2151,SOURCE!B:S,15,0))),"")&amp;
TEXT(A2151,"???0")&amp;IF(VLOOKUP(A2151,SOURCE!B:S,16,0)="","","   "&amp;VLOOKUP(A2151,SOURCE!B:S,16,0)
))))
)</f>
        <v>#define MNU_PLOTTING                2107</v>
      </c>
    </row>
    <row r="2152" spans="1:4">
      <c r="A2152">
        <f t="shared" si="36"/>
        <v>2108</v>
      </c>
      <c r="B2152" t="str">
        <f>VLOOKUP(A2152,SOURCE!B:S,15,0)</f>
        <v>MNU_TAMNONREGIND</v>
      </c>
      <c r="C2152">
        <f>IF(
ISNUMBER(INDEX(SOURCE!B:B,MATCH(A2152,SOURCE!B:B,0)+1)),
  VALUE(INDEX(SOURCE!B:B,MATCH(A2152,SOURCE!B:B,0)+1)),
  "")</f>
        <v>2109</v>
      </c>
      <c r="D2152" s="5" t="str">
        <f>IF(A2152&lt;&gt;INT(A2152),B2152,
IF(A2152&lt;0,VLOOKUP(A2152,lookups!A$1:B$25,2,0),
IF(ISNA(B2152),"",
IF(OR(ISBLANK(A2152),ISNA(B2152),B2152=0),
"",
"#define "&amp;
VLOOKUP(A2152,SOURCE!B:S,15,0)&amp;IF(lookups!$N$2-LEN(VLOOKUP(A2152,SOURCE!B:S,15,0))&gt;=0,REPT(" ",lookups!$N$2-LEN(VLOOKUP(A2152,SOURCE!B:S,15,0))),"")&amp;
TEXT(A2152,"???0")&amp;IF(VLOOKUP(A2152,SOURCE!B:S,16,0)="","","   "&amp;VLOOKUP(A2152,SOURCE!B:S,16,0)
))))
)</f>
        <v>#define MNU_TAMNONREGIND            2108</v>
      </c>
    </row>
    <row r="2153" spans="1:4">
      <c r="A2153">
        <f t="shared" si="36"/>
        <v>2109</v>
      </c>
      <c r="B2153" t="str">
        <f>VLOOKUP(A2153,SOURCE!B:S,15,0)</f>
        <v>ITM_SAVEST</v>
      </c>
      <c r="C2153">
        <f>IF(
ISNUMBER(INDEX(SOURCE!B:B,MATCH(A2153,SOURCE!B:B,0)+1)),
  VALUE(INDEX(SOURCE!B:B,MATCH(A2153,SOURCE!B:B,0)+1)),
  "")</f>
        <v>2110</v>
      </c>
      <c r="D2153" s="5" t="str">
        <f>IF(A2153&lt;&gt;INT(A2153),B2153,
IF(A2153&lt;0,VLOOKUP(A2153,lookups!A$1:B$25,2,0),
IF(ISNA(B2153),"",
IF(OR(ISBLANK(A2153),ISNA(B2153),B2153=0),
"",
"#define "&amp;
VLOOKUP(A2153,SOURCE!B:S,15,0)&amp;IF(lookups!$N$2-LEN(VLOOKUP(A2153,SOURCE!B:S,15,0))&gt;=0,REPT(" ",lookups!$N$2-LEN(VLOOKUP(A2153,SOURCE!B:S,15,0))),"")&amp;
TEXT(A2153,"???0")&amp;IF(VLOOKUP(A2153,SOURCE!B:S,16,0)="","","   "&amp;VLOOKUP(A2153,SOURCE!B:S,16,0)
))))
)</f>
        <v>#define ITM_SAVEST                  2109</v>
      </c>
    </row>
    <row r="2154" spans="1:4">
      <c r="A2154">
        <f t="shared" si="36"/>
        <v>2110</v>
      </c>
      <c r="B2154" t="str">
        <f>VLOOKUP(A2154,SOURCE!B:S,15,0)</f>
        <v>ITM_LOADST</v>
      </c>
      <c r="C2154">
        <f>IF(
ISNUMBER(INDEX(SOURCE!B:B,MATCH(A2154,SOURCE!B:B,0)+1)),
  VALUE(INDEX(SOURCE!B:B,MATCH(A2154,SOURCE!B:B,0)+1)),
  "")</f>
        <v>2111</v>
      </c>
      <c r="D2154" s="5" t="str">
        <f>IF(A2154&lt;&gt;INT(A2154),B2154,
IF(A2154&lt;0,VLOOKUP(A2154,lookups!A$1:B$25,2,0),
IF(ISNA(B2154),"",
IF(OR(ISBLANK(A2154),ISNA(B2154),B2154=0),
"",
"#define "&amp;
VLOOKUP(A2154,SOURCE!B:S,15,0)&amp;IF(lookups!$N$2-LEN(VLOOKUP(A2154,SOURCE!B:S,15,0))&gt;=0,REPT(" ",lookups!$N$2-LEN(VLOOKUP(A2154,SOURCE!B:S,15,0))),"")&amp;
TEXT(A2154,"???0")&amp;IF(VLOOKUP(A2154,SOURCE!B:S,16,0)="","","   "&amp;VLOOKUP(A2154,SOURCE!B:S,16,0)
))))
)</f>
        <v>#define ITM_LOADST                  2110</v>
      </c>
    </row>
    <row r="2155" spans="1:4">
      <c r="A2155">
        <f t="shared" si="36"/>
        <v>2111</v>
      </c>
      <c r="B2155" t="str">
        <f>VLOOKUP(A2155,SOURCE!B:S,15,0)</f>
        <v>ITM_GAPDOT_L</v>
      </c>
      <c r="C2155">
        <f>IF(
ISNUMBER(INDEX(SOURCE!B:B,MATCH(A2155,SOURCE!B:B,0)+1)),
  VALUE(INDEX(SOURCE!B:B,MATCH(A2155,SOURCE!B:B,0)+1)),
  "")</f>
        <v>2112</v>
      </c>
      <c r="D2155" s="5" t="str">
        <f>IF(A2155&lt;&gt;INT(A2155),B2155,
IF(A2155&lt;0,VLOOKUP(A2155,lookups!A$1:B$25,2,0),
IF(ISNA(B2155),"",
IF(OR(ISBLANK(A2155),ISNA(B2155),B2155=0),
"",
"#define "&amp;
VLOOKUP(A2155,SOURCE!B:S,15,0)&amp;IF(lookups!$N$2-LEN(VLOOKUP(A2155,SOURCE!B:S,15,0))&gt;=0,REPT(" ",lookups!$N$2-LEN(VLOOKUP(A2155,SOURCE!B:S,15,0))),"")&amp;
TEXT(A2155,"???0")&amp;IF(VLOOKUP(A2155,SOURCE!B:S,16,0)="","","   "&amp;VLOOKUP(A2155,SOURCE!B:S,16,0)
))))
)</f>
        <v>#define ITM_GAPDOT_L                2111</v>
      </c>
    </row>
    <row r="2156" spans="1:4">
      <c r="A2156">
        <f t="shared" si="36"/>
        <v>2112</v>
      </c>
      <c r="B2156" t="str">
        <f>VLOOKUP(A2156,SOURCE!B:S,15,0)</f>
        <v>ITM_GAPWIDDOT_L</v>
      </c>
      <c r="C2156">
        <f>IF(
ISNUMBER(INDEX(SOURCE!B:B,MATCH(A2156,SOURCE!B:B,0)+1)),
  VALUE(INDEX(SOURCE!B:B,MATCH(A2156,SOURCE!B:B,0)+1)),
  "")</f>
        <v>2113</v>
      </c>
      <c r="D2156" s="5" t="str">
        <f>IF(A2156&lt;&gt;INT(A2156),B2156,
IF(A2156&lt;0,VLOOKUP(A2156,lookups!A$1:B$25,2,0),
IF(ISNA(B2156),"",
IF(OR(ISBLANK(A2156),ISNA(B2156),B2156=0),
"",
"#define "&amp;
VLOOKUP(A2156,SOURCE!B:S,15,0)&amp;IF(lookups!$N$2-LEN(VLOOKUP(A2156,SOURCE!B:S,15,0))&gt;=0,REPT(" ",lookups!$N$2-LEN(VLOOKUP(A2156,SOURCE!B:S,15,0))),"")&amp;
TEXT(A2156,"???0")&amp;IF(VLOOKUP(A2156,SOURCE!B:S,16,0)="","","   "&amp;VLOOKUP(A2156,SOURCE!B:S,16,0)
))))
)</f>
        <v>#define ITM_GAPWIDDOT_L             2112</v>
      </c>
    </row>
    <row r="2157" spans="1:4">
      <c r="A2157">
        <f t="shared" si="36"/>
        <v>2113</v>
      </c>
      <c r="B2157" t="str">
        <f>VLOOKUP(A2157,SOURCE!B:S,15,0)</f>
        <v>ITM_GAPPER_L</v>
      </c>
      <c r="C2157">
        <f>IF(
ISNUMBER(INDEX(SOURCE!B:B,MATCH(A2157,SOURCE!B:B,0)+1)),
  VALUE(INDEX(SOURCE!B:B,MATCH(A2157,SOURCE!B:B,0)+1)),
  "")</f>
        <v>2114</v>
      </c>
      <c r="D2157" s="5" t="str">
        <f>IF(A2157&lt;&gt;INT(A2157),B2157,
IF(A2157&lt;0,VLOOKUP(A2157,lookups!A$1:B$25,2,0),
IF(ISNA(B2157),"",
IF(OR(ISBLANK(A2157),ISNA(B2157),B2157=0),
"",
"#define "&amp;
VLOOKUP(A2157,SOURCE!B:S,15,0)&amp;IF(lookups!$N$2-LEN(VLOOKUP(A2157,SOURCE!B:S,15,0))&gt;=0,REPT(" ",lookups!$N$2-LEN(VLOOKUP(A2157,SOURCE!B:S,15,0))),"")&amp;
TEXT(A2157,"???0")&amp;IF(VLOOKUP(A2157,SOURCE!B:S,16,0)="","","   "&amp;VLOOKUP(A2157,SOURCE!B:S,16,0)
))))
)</f>
        <v>#define ITM_GAPPER_L                2113</v>
      </c>
    </row>
    <row r="2158" spans="1:4">
      <c r="A2158">
        <f t="shared" si="36"/>
        <v>2114</v>
      </c>
      <c r="B2158" t="str">
        <f>VLOOKUP(A2158,SOURCE!B:S,15,0)</f>
        <v>ITM_GAPWIDPER_L</v>
      </c>
      <c r="C2158">
        <f>IF(
ISNUMBER(INDEX(SOURCE!B:B,MATCH(A2158,SOURCE!B:B,0)+1)),
  VALUE(INDEX(SOURCE!B:B,MATCH(A2158,SOURCE!B:B,0)+1)),
  "")</f>
        <v>2115</v>
      </c>
      <c r="D2158" s="5" t="str">
        <f>IF(A2158&lt;&gt;INT(A2158),B2158,
IF(A2158&lt;0,VLOOKUP(A2158,lookups!A$1:B$25,2,0),
IF(ISNA(B2158),"",
IF(OR(ISBLANK(A2158),ISNA(B2158),B2158=0),
"",
"#define "&amp;
VLOOKUP(A2158,SOURCE!B:S,15,0)&amp;IF(lookups!$N$2-LEN(VLOOKUP(A2158,SOURCE!B:S,15,0))&gt;=0,REPT(" ",lookups!$N$2-LEN(VLOOKUP(A2158,SOURCE!B:S,15,0))),"")&amp;
TEXT(A2158,"???0")&amp;IF(VLOOKUP(A2158,SOURCE!B:S,16,0)="","","   "&amp;VLOOKUP(A2158,SOURCE!B:S,16,0)
))))
)</f>
        <v>#define ITM_GAPWIDPER_L             2114</v>
      </c>
    </row>
    <row r="2159" spans="1:4">
      <c r="A2159">
        <f t="shared" si="36"/>
        <v>2115</v>
      </c>
      <c r="B2159" t="str">
        <f>VLOOKUP(A2159,SOURCE!B:S,15,0)</f>
        <v>ITM_GAPCOM_L</v>
      </c>
      <c r="C2159">
        <f>IF(
ISNUMBER(INDEX(SOURCE!B:B,MATCH(A2159,SOURCE!B:B,0)+1)),
  VALUE(INDEX(SOURCE!B:B,MATCH(A2159,SOURCE!B:B,0)+1)),
  "")</f>
        <v>2116</v>
      </c>
      <c r="D2159" s="5" t="str">
        <f>IF(A2159&lt;&gt;INT(A2159),B2159,
IF(A2159&lt;0,VLOOKUP(A2159,lookups!A$1:B$25,2,0),
IF(ISNA(B2159),"",
IF(OR(ISBLANK(A2159),ISNA(B2159),B2159=0),
"",
"#define "&amp;
VLOOKUP(A2159,SOURCE!B:S,15,0)&amp;IF(lookups!$N$2-LEN(VLOOKUP(A2159,SOURCE!B:S,15,0))&gt;=0,REPT(" ",lookups!$N$2-LEN(VLOOKUP(A2159,SOURCE!B:S,15,0))),"")&amp;
TEXT(A2159,"???0")&amp;IF(VLOOKUP(A2159,SOURCE!B:S,16,0)="","","   "&amp;VLOOKUP(A2159,SOURCE!B:S,16,0)
))))
)</f>
        <v>#define ITM_GAPCOM_L                2115</v>
      </c>
    </row>
    <row r="2160" spans="1:4">
      <c r="A2160">
        <f t="shared" si="36"/>
        <v>2116</v>
      </c>
      <c r="B2160" t="str">
        <f>VLOOKUP(A2160,SOURCE!B:S,15,0)</f>
        <v>ITM_GAPWIDCOM_L</v>
      </c>
      <c r="C2160">
        <f>IF(
ISNUMBER(INDEX(SOURCE!B:B,MATCH(A2160,SOURCE!B:B,0)+1)),
  VALUE(INDEX(SOURCE!B:B,MATCH(A2160,SOURCE!B:B,0)+1)),
  "")</f>
        <v>2117</v>
      </c>
      <c r="D2160" s="5" t="str">
        <f>IF(A2160&lt;&gt;INT(A2160),B2160,
IF(A2160&lt;0,VLOOKUP(A2160,lookups!A$1:B$25,2,0),
IF(ISNA(B2160),"",
IF(OR(ISBLANK(A2160),ISNA(B2160),B2160=0),
"",
"#define "&amp;
VLOOKUP(A2160,SOURCE!B:S,15,0)&amp;IF(lookups!$N$2-LEN(VLOOKUP(A2160,SOURCE!B:S,15,0))&gt;=0,REPT(" ",lookups!$N$2-LEN(VLOOKUP(A2160,SOURCE!B:S,15,0))),"")&amp;
TEXT(A2160,"???0")&amp;IF(VLOOKUP(A2160,SOURCE!B:S,16,0)="","","   "&amp;VLOOKUP(A2160,SOURCE!B:S,16,0)
))))
)</f>
        <v>#define ITM_GAPWIDCOM_L             2116</v>
      </c>
    </row>
    <row r="2161" spans="1:4">
      <c r="A2161">
        <f t="shared" si="36"/>
        <v>2117</v>
      </c>
      <c r="B2161" t="str">
        <f>VLOOKUP(A2161,SOURCE!B:S,15,0)</f>
        <v>ITM_GAPAPO_L</v>
      </c>
      <c r="C2161">
        <f>IF(
ISNUMBER(INDEX(SOURCE!B:B,MATCH(A2161,SOURCE!B:B,0)+1)),
  VALUE(INDEX(SOURCE!B:B,MATCH(A2161,SOURCE!B:B,0)+1)),
  "")</f>
        <v>2118</v>
      </c>
      <c r="D2161" s="5" t="str">
        <f>IF(A2161&lt;&gt;INT(A2161),B2161,
IF(A2161&lt;0,VLOOKUP(A2161,lookups!A$1:B$25,2,0),
IF(ISNA(B2161),"",
IF(OR(ISBLANK(A2161),ISNA(B2161),B2161=0),
"",
"#define "&amp;
VLOOKUP(A2161,SOURCE!B:S,15,0)&amp;IF(lookups!$N$2-LEN(VLOOKUP(A2161,SOURCE!B:S,15,0))&gt;=0,REPT(" ",lookups!$N$2-LEN(VLOOKUP(A2161,SOURCE!B:S,15,0))),"")&amp;
TEXT(A2161,"???0")&amp;IF(VLOOKUP(A2161,SOURCE!B:S,16,0)="","","   "&amp;VLOOKUP(A2161,SOURCE!B:S,16,0)
))))
)</f>
        <v>#define ITM_GAPAPO_L                2117</v>
      </c>
    </row>
    <row r="2162" spans="1:4">
      <c r="A2162">
        <f t="shared" si="36"/>
        <v>2118</v>
      </c>
      <c r="B2162" t="str">
        <f>VLOOKUP(A2162,SOURCE!B:S,15,0)</f>
        <v>ITM_GAPNARAPO_L</v>
      </c>
      <c r="C2162">
        <f>IF(
ISNUMBER(INDEX(SOURCE!B:B,MATCH(A2162,SOURCE!B:B,0)+1)),
  VALUE(INDEX(SOURCE!B:B,MATCH(A2162,SOURCE!B:B,0)+1)),
  "")</f>
        <v>2119</v>
      </c>
      <c r="D2162" s="5" t="str">
        <f>IF(A2162&lt;&gt;INT(A2162),B2162,
IF(A2162&lt;0,VLOOKUP(A2162,lookups!A$1:B$25,2,0),
IF(ISNA(B2162),"",
IF(OR(ISBLANK(A2162),ISNA(B2162),B2162=0),
"",
"#define "&amp;
VLOOKUP(A2162,SOURCE!B:S,15,0)&amp;IF(lookups!$N$2-LEN(VLOOKUP(A2162,SOURCE!B:S,15,0))&gt;=0,REPT(" ",lookups!$N$2-LEN(VLOOKUP(A2162,SOURCE!B:S,15,0))),"")&amp;
TEXT(A2162,"???0")&amp;IF(VLOOKUP(A2162,SOURCE!B:S,16,0)="","","   "&amp;VLOOKUP(A2162,SOURCE!B:S,16,0)
))))
)</f>
        <v>#define ITM_GAPNARAPO_L             2118</v>
      </c>
    </row>
    <row r="2163" spans="1:4">
      <c r="A2163">
        <f t="shared" si="36"/>
        <v>2119</v>
      </c>
      <c r="B2163" t="str">
        <f>VLOOKUP(A2163,SOURCE!B:S,15,0)</f>
        <v>ITM_GAPSPC_L</v>
      </c>
      <c r="C2163">
        <f>IF(
ISNUMBER(INDEX(SOURCE!B:B,MATCH(A2163,SOURCE!B:B,0)+1)),
  VALUE(INDEX(SOURCE!B:B,MATCH(A2163,SOURCE!B:B,0)+1)),
  "")</f>
        <v>2120</v>
      </c>
      <c r="D2163" s="5" t="str">
        <f>IF(A2163&lt;&gt;INT(A2163),B2163,
IF(A2163&lt;0,VLOOKUP(A2163,lookups!A$1:B$25,2,0),
IF(ISNA(B2163),"",
IF(OR(ISBLANK(A2163),ISNA(B2163),B2163=0),
"",
"#define "&amp;
VLOOKUP(A2163,SOURCE!B:S,15,0)&amp;IF(lookups!$N$2-LEN(VLOOKUP(A2163,SOURCE!B:S,15,0))&gt;=0,REPT(" ",lookups!$N$2-LEN(VLOOKUP(A2163,SOURCE!B:S,15,0))),"")&amp;
TEXT(A2163,"???0")&amp;IF(VLOOKUP(A2163,SOURCE!B:S,16,0)="","","   "&amp;VLOOKUP(A2163,SOURCE!B:S,16,0)
))))
)</f>
        <v>#define ITM_GAPSPC_L                2119</v>
      </c>
    </row>
    <row r="2164" spans="1:4">
      <c r="A2164">
        <f t="shared" si="36"/>
        <v>2120</v>
      </c>
      <c r="B2164" t="str">
        <f>VLOOKUP(A2164,SOURCE!B:S,15,0)</f>
        <v>ITM_GAPNARSPC_L</v>
      </c>
      <c r="C2164">
        <f>IF(
ISNUMBER(INDEX(SOURCE!B:B,MATCH(A2164,SOURCE!B:B,0)+1)),
  VALUE(INDEX(SOURCE!B:B,MATCH(A2164,SOURCE!B:B,0)+1)),
  "")</f>
        <v>2121</v>
      </c>
      <c r="D2164" s="5" t="str">
        <f>IF(A2164&lt;&gt;INT(A2164),B2164,
IF(A2164&lt;0,VLOOKUP(A2164,lookups!A$1:B$25,2,0),
IF(ISNA(B2164),"",
IF(OR(ISBLANK(A2164),ISNA(B2164),B2164=0),
"",
"#define "&amp;
VLOOKUP(A2164,SOURCE!B:S,15,0)&amp;IF(lookups!$N$2-LEN(VLOOKUP(A2164,SOURCE!B:S,15,0))&gt;=0,REPT(" ",lookups!$N$2-LEN(VLOOKUP(A2164,SOURCE!B:S,15,0))),"")&amp;
TEXT(A2164,"???0")&amp;IF(VLOOKUP(A2164,SOURCE!B:S,16,0)="","","   "&amp;VLOOKUP(A2164,SOURCE!B:S,16,0)
))))
)</f>
        <v>#define ITM_GAPNARSPC_L             2120</v>
      </c>
    </row>
    <row r="2165" spans="1:4">
      <c r="A2165">
        <f t="shared" si="36"/>
        <v>2121</v>
      </c>
      <c r="B2165" t="str">
        <f>VLOOKUP(A2165,SOURCE!B:S,15,0)</f>
        <v>ITM_GAPDBLSPC_L</v>
      </c>
      <c r="C2165">
        <f>IF(
ISNUMBER(INDEX(SOURCE!B:B,MATCH(A2165,SOURCE!B:B,0)+1)),
  VALUE(INDEX(SOURCE!B:B,MATCH(A2165,SOURCE!B:B,0)+1)),
  "")</f>
        <v>2122</v>
      </c>
      <c r="D2165" s="5" t="str">
        <f>IF(A2165&lt;&gt;INT(A2165),B2165,
IF(A2165&lt;0,VLOOKUP(A2165,lookups!A$1:B$25,2,0),
IF(ISNA(B2165),"",
IF(OR(ISBLANK(A2165),ISNA(B2165),B2165=0),
"",
"#define "&amp;
VLOOKUP(A2165,SOURCE!B:S,15,0)&amp;IF(lookups!$N$2-LEN(VLOOKUP(A2165,SOURCE!B:S,15,0))&gt;=0,REPT(" ",lookups!$N$2-LEN(VLOOKUP(A2165,SOURCE!B:S,15,0))),"")&amp;
TEXT(A2165,"???0")&amp;IF(VLOOKUP(A2165,SOURCE!B:S,16,0)="","","   "&amp;VLOOKUP(A2165,SOURCE!B:S,16,0)
))))
)</f>
        <v>#define ITM_GAPDBLSPC_L             2121</v>
      </c>
    </row>
    <row r="2166" spans="1:4">
      <c r="A2166">
        <f t="shared" si="36"/>
        <v>2122</v>
      </c>
      <c r="B2166" t="str">
        <f>VLOOKUP(A2166,SOURCE!B:S,15,0)</f>
        <v>ITM_GAPUND_L</v>
      </c>
      <c r="C2166">
        <f>IF(
ISNUMBER(INDEX(SOURCE!B:B,MATCH(A2166,SOURCE!B:B,0)+1)),
  VALUE(INDEX(SOURCE!B:B,MATCH(A2166,SOURCE!B:B,0)+1)),
  "")</f>
        <v>2123</v>
      </c>
      <c r="D2166" s="5" t="str">
        <f>IF(A2166&lt;&gt;INT(A2166),B2166,
IF(A2166&lt;0,VLOOKUP(A2166,lookups!A$1:B$25,2,0),
IF(ISNA(B2166),"",
IF(OR(ISBLANK(A2166),ISNA(B2166),B2166=0),
"",
"#define "&amp;
VLOOKUP(A2166,SOURCE!B:S,15,0)&amp;IF(lookups!$N$2-LEN(VLOOKUP(A2166,SOURCE!B:S,15,0))&gt;=0,REPT(" ",lookups!$N$2-LEN(VLOOKUP(A2166,SOURCE!B:S,15,0))),"")&amp;
TEXT(A2166,"???0")&amp;IF(VLOOKUP(A2166,SOURCE!B:S,16,0)="","","   "&amp;VLOOKUP(A2166,SOURCE!B:S,16,0)
))))
)</f>
        <v>#define ITM_GAPUND_L                2122</v>
      </c>
    </row>
    <row r="2167" spans="1:4">
      <c r="A2167">
        <f t="shared" si="36"/>
        <v>2123</v>
      </c>
      <c r="B2167" t="str">
        <f>VLOOKUP(A2167,SOURCE!B:S,15,0)</f>
        <v>ITM_GAPNIL_L</v>
      </c>
      <c r="C2167">
        <f>IF(
ISNUMBER(INDEX(SOURCE!B:B,MATCH(A2167,SOURCE!B:B,0)+1)),
  VALUE(INDEX(SOURCE!B:B,MATCH(A2167,SOURCE!B:B,0)+1)),
  "")</f>
        <v>2124</v>
      </c>
      <c r="D2167" s="5" t="str">
        <f>IF(A2167&lt;&gt;INT(A2167),B2167,
IF(A2167&lt;0,VLOOKUP(A2167,lookups!A$1:B$25,2,0),
IF(ISNA(B2167),"",
IF(OR(ISBLANK(A2167),ISNA(B2167),B2167=0),
"",
"#define "&amp;
VLOOKUP(A2167,SOURCE!B:S,15,0)&amp;IF(lookups!$N$2-LEN(VLOOKUP(A2167,SOURCE!B:S,15,0))&gt;=0,REPT(" ",lookups!$N$2-LEN(VLOOKUP(A2167,SOURCE!B:S,15,0))),"")&amp;
TEXT(A2167,"???0")&amp;IF(VLOOKUP(A2167,SOURCE!B:S,16,0)="","","   "&amp;VLOOKUP(A2167,SOURCE!B:S,16,0)
))))
)</f>
        <v>#define ITM_GAPNIL_L                2123</v>
      </c>
    </row>
    <row r="2168" spans="1:4">
      <c r="A2168">
        <f t="shared" si="36"/>
        <v>2124</v>
      </c>
      <c r="B2168" t="str">
        <f>VLOOKUP(A2168,SOURCE!B:S,15,0)</f>
        <v>ITM_GAPDOT_R</v>
      </c>
      <c r="C2168">
        <f>IF(
ISNUMBER(INDEX(SOURCE!B:B,MATCH(A2168,SOURCE!B:B,0)+1)),
  VALUE(INDEX(SOURCE!B:B,MATCH(A2168,SOURCE!B:B,0)+1)),
  "")</f>
        <v>2125</v>
      </c>
      <c r="D2168" s="5" t="str">
        <f>IF(A2168&lt;&gt;INT(A2168),B2168,
IF(A2168&lt;0,VLOOKUP(A2168,lookups!A$1:B$25,2,0),
IF(ISNA(B2168),"",
IF(OR(ISBLANK(A2168),ISNA(B2168),B2168=0),
"",
"#define "&amp;
VLOOKUP(A2168,SOURCE!B:S,15,0)&amp;IF(lookups!$N$2-LEN(VLOOKUP(A2168,SOURCE!B:S,15,0))&gt;=0,REPT(" ",lookups!$N$2-LEN(VLOOKUP(A2168,SOURCE!B:S,15,0))),"")&amp;
TEXT(A2168,"???0")&amp;IF(VLOOKUP(A2168,SOURCE!B:S,16,0)="","","   "&amp;VLOOKUP(A2168,SOURCE!B:S,16,0)
))))
)</f>
        <v>#define ITM_GAPDOT_R                2124</v>
      </c>
    </row>
    <row r="2169" spans="1:4">
      <c r="A2169">
        <f t="shared" si="36"/>
        <v>2125</v>
      </c>
      <c r="B2169" t="str">
        <f>VLOOKUP(A2169,SOURCE!B:S,15,0)</f>
        <v>ITM_GAPWIDDOT_R</v>
      </c>
      <c r="C2169">
        <f>IF(
ISNUMBER(INDEX(SOURCE!B:B,MATCH(A2169,SOURCE!B:B,0)+1)),
  VALUE(INDEX(SOURCE!B:B,MATCH(A2169,SOURCE!B:B,0)+1)),
  "")</f>
        <v>2126</v>
      </c>
      <c r="D2169" s="5" t="str">
        <f>IF(A2169&lt;&gt;INT(A2169),B2169,
IF(A2169&lt;0,VLOOKUP(A2169,lookups!A$1:B$25,2,0),
IF(ISNA(B2169),"",
IF(OR(ISBLANK(A2169),ISNA(B2169),B2169=0),
"",
"#define "&amp;
VLOOKUP(A2169,SOURCE!B:S,15,0)&amp;IF(lookups!$N$2-LEN(VLOOKUP(A2169,SOURCE!B:S,15,0))&gt;=0,REPT(" ",lookups!$N$2-LEN(VLOOKUP(A2169,SOURCE!B:S,15,0))),"")&amp;
TEXT(A2169,"???0")&amp;IF(VLOOKUP(A2169,SOURCE!B:S,16,0)="","","   "&amp;VLOOKUP(A2169,SOURCE!B:S,16,0)
))))
)</f>
        <v>#define ITM_GAPWIDDOT_R             2125</v>
      </c>
    </row>
    <row r="2170" spans="1:4">
      <c r="A2170">
        <f t="shared" si="36"/>
        <v>2126</v>
      </c>
      <c r="B2170" t="str">
        <f>VLOOKUP(A2170,SOURCE!B:S,15,0)</f>
        <v>ITM_GAPPER_R</v>
      </c>
      <c r="C2170">
        <f>IF(
ISNUMBER(INDEX(SOURCE!B:B,MATCH(A2170,SOURCE!B:B,0)+1)),
  VALUE(INDEX(SOURCE!B:B,MATCH(A2170,SOURCE!B:B,0)+1)),
  "")</f>
        <v>2127</v>
      </c>
      <c r="D2170" s="5" t="str">
        <f>IF(A2170&lt;&gt;INT(A2170),B2170,
IF(A2170&lt;0,VLOOKUP(A2170,lookups!A$1:B$25,2,0),
IF(ISNA(B2170),"",
IF(OR(ISBLANK(A2170),ISNA(B2170),B2170=0),
"",
"#define "&amp;
VLOOKUP(A2170,SOURCE!B:S,15,0)&amp;IF(lookups!$N$2-LEN(VLOOKUP(A2170,SOURCE!B:S,15,0))&gt;=0,REPT(" ",lookups!$N$2-LEN(VLOOKUP(A2170,SOURCE!B:S,15,0))),"")&amp;
TEXT(A2170,"???0")&amp;IF(VLOOKUP(A2170,SOURCE!B:S,16,0)="","","   "&amp;VLOOKUP(A2170,SOURCE!B:S,16,0)
))))
)</f>
        <v>#define ITM_GAPPER_R                2126</v>
      </c>
    </row>
    <row r="2171" spans="1:4">
      <c r="A2171">
        <f t="shared" si="36"/>
        <v>2127</v>
      </c>
      <c r="B2171" t="str">
        <f>VLOOKUP(A2171,SOURCE!B:S,15,0)</f>
        <v>ITM_GAPWIDPER_R</v>
      </c>
      <c r="C2171">
        <f>IF(
ISNUMBER(INDEX(SOURCE!B:B,MATCH(A2171,SOURCE!B:B,0)+1)),
  VALUE(INDEX(SOURCE!B:B,MATCH(A2171,SOURCE!B:B,0)+1)),
  "")</f>
        <v>2128</v>
      </c>
      <c r="D2171" s="5" t="str">
        <f>IF(A2171&lt;&gt;INT(A2171),B2171,
IF(A2171&lt;0,VLOOKUP(A2171,lookups!A$1:B$25,2,0),
IF(ISNA(B2171),"",
IF(OR(ISBLANK(A2171),ISNA(B2171),B2171=0),
"",
"#define "&amp;
VLOOKUP(A2171,SOURCE!B:S,15,0)&amp;IF(lookups!$N$2-LEN(VLOOKUP(A2171,SOURCE!B:S,15,0))&gt;=0,REPT(" ",lookups!$N$2-LEN(VLOOKUP(A2171,SOURCE!B:S,15,0))),"")&amp;
TEXT(A2171,"???0")&amp;IF(VLOOKUP(A2171,SOURCE!B:S,16,0)="","","   "&amp;VLOOKUP(A2171,SOURCE!B:S,16,0)
))))
)</f>
        <v>#define ITM_GAPWIDPER_R             2127</v>
      </c>
    </row>
    <row r="2172" spans="1:4">
      <c r="A2172">
        <f t="shared" si="36"/>
        <v>2128</v>
      </c>
      <c r="B2172" t="str">
        <f>VLOOKUP(A2172,SOURCE!B:S,15,0)</f>
        <v>ITM_GAPCOM_R</v>
      </c>
      <c r="C2172">
        <f>IF(
ISNUMBER(INDEX(SOURCE!B:B,MATCH(A2172,SOURCE!B:B,0)+1)),
  VALUE(INDEX(SOURCE!B:B,MATCH(A2172,SOURCE!B:B,0)+1)),
  "")</f>
        <v>2129</v>
      </c>
      <c r="D2172" s="5" t="str">
        <f>IF(A2172&lt;&gt;INT(A2172),B2172,
IF(A2172&lt;0,VLOOKUP(A2172,lookups!A$1:B$25,2,0),
IF(ISNA(B2172),"",
IF(OR(ISBLANK(A2172),ISNA(B2172),B2172=0),
"",
"#define "&amp;
VLOOKUP(A2172,SOURCE!B:S,15,0)&amp;IF(lookups!$N$2-LEN(VLOOKUP(A2172,SOURCE!B:S,15,0))&gt;=0,REPT(" ",lookups!$N$2-LEN(VLOOKUP(A2172,SOURCE!B:S,15,0))),"")&amp;
TEXT(A2172,"???0")&amp;IF(VLOOKUP(A2172,SOURCE!B:S,16,0)="","","   "&amp;VLOOKUP(A2172,SOURCE!B:S,16,0)
))))
)</f>
        <v>#define ITM_GAPCOM_R                2128</v>
      </c>
    </row>
    <row r="2173" spans="1:4">
      <c r="A2173">
        <f t="shared" si="36"/>
        <v>2129</v>
      </c>
      <c r="B2173" t="str">
        <f>VLOOKUP(A2173,SOURCE!B:S,15,0)</f>
        <v>ITM_GAPWIDCOM_R</v>
      </c>
      <c r="C2173">
        <f>IF(
ISNUMBER(INDEX(SOURCE!B:B,MATCH(A2173,SOURCE!B:B,0)+1)),
  VALUE(INDEX(SOURCE!B:B,MATCH(A2173,SOURCE!B:B,0)+1)),
  "")</f>
        <v>2130</v>
      </c>
      <c r="D2173" s="5" t="str">
        <f>IF(A2173&lt;&gt;INT(A2173),B2173,
IF(A2173&lt;0,VLOOKUP(A2173,lookups!A$1:B$25,2,0),
IF(ISNA(B2173),"",
IF(OR(ISBLANK(A2173),ISNA(B2173),B2173=0),
"",
"#define "&amp;
VLOOKUP(A2173,SOURCE!B:S,15,0)&amp;IF(lookups!$N$2-LEN(VLOOKUP(A2173,SOURCE!B:S,15,0))&gt;=0,REPT(" ",lookups!$N$2-LEN(VLOOKUP(A2173,SOURCE!B:S,15,0))),"")&amp;
TEXT(A2173,"???0")&amp;IF(VLOOKUP(A2173,SOURCE!B:S,16,0)="","","   "&amp;VLOOKUP(A2173,SOURCE!B:S,16,0)
))))
)</f>
        <v>#define ITM_GAPWIDCOM_R             2129</v>
      </c>
    </row>
    <row r="2174" spans="1:4">
      <c r="A2174">
        <f t="shared" si="36"/>
        <v>2130</v>
      </c>
      <c r="B2174" t="str">
        <f>VLOOKUP(A2174,SOURCE!B:S,15,0)</f>
        <v>ITM_GAPAPO_R</v>
      </c>
      <c r="C2174">
        <f>IF(
ISNUMBER(INDEX(SOURCE!B:B,MATCH(A2174,SOURCE!B:B,0)+1)),
  VALUE(INDEX(SOURCE!B:B,MATCH(A2174,SOURCE!B:B,0)+1)),
  "")</f>
        <v>2131</v>
      </c>
      <c r="D2174" s="5" t="str">
        <f>IF(A2174&lt;&gt;INT(A2174),B2174,
IF(A2174&lt;0,VLOOKUP(A2174,lookups!A$1:B$25,2,0),
IF(ISNA(B2174),"",
IF(OR(ISBLANK(A2174),ISNA(B2174),B2174=0),
"",
"#define "&amp;
VLOOKUP(A2174,SOURCE!B:S,15,0)&amp;IF(lookups!$N$2-LEN(VLOOKUP(A2174,SOURCE!B:S,15,0))&gt;=0,REPT(" ",lookups!$N$2-LEN(VLOOKUP(A2174,SOURCE!B:S,15,0))),"")&amp;
TEXT(A2174,"???0")&amp;IF(VLOOKUP(A2174,SOURCE!B:S,16,0)="","","   "&amp;VLOOKUP(A2174,SOURCE!B:S,16,0)
))))
)</f>
        <v>#define ITM_GAPAPO_R                2130</v>
      </c>
    </row>
    <row r="2175" spans="1:4">
      <c r="A2175">
        <f t="shared" si="36"/>
        <v>2131</v>
      </c>
      <c r="B2175" t="str">
        <f>VLOOKUP(A2175,SOURCE!B:S,15,0)</f>
        <v>ITM_GAPNARAPO_R</v>
      </c>
      <c r="C2175">
        <f>IF(
ISNUMBER(INDEX(SOURCE!B:B,MATCH(A2175,SOURCE!B:B,0)+1)),
  VALUE(INDEX(SOURCE!B:B,MATCH(A2175,SOURCE!B:B,0)+1)),
  "")</f>
        <v>2132</v>
      </c>
      <c r="D2175" s="5" t="str">
        <f>IF(A2175&lt;&gt;INT(A2175),B2175,
IF(A2175&lt;0,VLOOKUP(A2175,lookups!A$1:B$25,2,0),
IF(ISNA(B2175),"",
IF(OR(ISBLANK(A2175),ISNA(B2175),B2175=0),
"",
"#define "&amp;
VLOOKUP(A2175,SOURCE!B:S,15,0)&amp;IF(lookups!$N$2-LEN(VLOOKUP(A2175,SOURCE!B:S,15,0))&gt;=0,REPT(" ",lookups!$N$2-LEN(VLOOKUP(A2175,SOURCE!B:S,15,0))),"")&amp;
TEXT(A2175,"???0")&amp;IF(VLOOKUP(A2175,SOURCE!B:S,16,0)="","","   "&amp;VLOOKUP(A2175,SOURCE!B:S,16,0)
))))
)</f>
        <v>#define ITM_GAPNARAPO_R             2131</v>
      </c>
    </row>
    <row r="2176" spans="1:4">
      <c r="A2176">
        <f t="shared" si="36"/>
        <v>2132</v>
      </c>
      <c r="B2176" t="str">
        <f>VLOOKUP(A2176,SOURCE!B:S,15,0)</f>
        <v>ITM_GAPSPC_R</v>
      </c>
      <c r="C2176">
        <f>IF(
ISNUMBER(INDEX(SOURCE!B:B,MATCH(A2176,SOURCE!B:B,0)+1)),
  VALUE(INDEX(SOURCE!B:B,MATCH(A2176,SOURCE!B:B,0)+1)),
  "")</f>
        <v>2133</v>
      </c>
      <c r="D2176" s="5" t="str">
        <f>IF(A2176&lt;&gt;INT(A2176),B2176,
IF(A2176&lt;0,VLOOKUP(A2176,lookups!A$1:B$25,2,0),
IF(ISNA(B2176),"",
IF(OR(ISBLANK(A2176),ISNA(B2176),B2176=0),
"",
"#define "&amp;
VLOOKUP(A2176,SOURCE!B:S,15,0)&amp;IF(lookups!$N$2-LEN(VLOOKUP(A2176,SOURCE!B:S,15,0))&gt;=0,REPT(" ",lookups!$N$2-LEN(VLOOKUP(A2176,SOURCE!B:S,15,0))),"")&amp;
TEXT(A2176,"???0")&amp;IF(VLOOKUP(A2176,SOURCE!B:S,16,0)="","","   "&amp;VLOOKUP(A2176,SOURCE!B:S,16,0)
))))
)</f>
        <v>#define ITM_GAPSPC_R                2132</v>
      </c>
    </row>
    <row r="2177" spans="1:4">
      <c r="A2177">
        <f t="shared" si="36"/>
        <v>2133</v>
      </c>
      <c r="B2177" t="str">
        <f>VLOOKUP(A2177,SOURCE!B:S,15,0)</f>
        <v>ITM_GAPNARSPC_R</v>
      </c>
      <c r="C2177">
        <f>IF(
ISNUMBER(INDEX(SOURCE!B:B,MATCH(A2177,SOURCE!B:B,0)+1)),
  VALUE(INDEX(SOURCE!B:B,MATCH(A2177,SOURCE!B:B,0)+1)),
  "")</f>
        <v>2134</v>
      </c>
      <c r="D2177" s="5" t="str">
        <f>IF(A2177&lt;&gt;INT(A2177),B2177,
IF(A2177&lt;0,VLOOKUP(A2177,lookups!A$1:B$25,2,0),
IF(ISNA(B2177),"",
IF(OR(ISBLANK(A2177),ISNA(B2177),B2177=0),
"",
"#define "&amp;
VLOOKUP(A2177,SOURCE!B:S,15,0)&amp;IF(lookups!$N$2-LEN(VLOOKUP(A2177,SOURCE!B:S,15,0))&gt;=0,REPT(" ",lookups!$N$2-LEN(VLOOKUP(A2177,SOURCE!B:S,15,0))),"")&amp;
TEXT(A2177,"???0")&amp;IF(VLOOKUP(A2177,SOURCE!B:S,16,0)="","","   "&amp;VLOOKUP(A2177,SOURCE!B:S,16,0)
))))
)</f>
        <v>#define ITM_GAPNARSPC_R             2133</v>
      </c>
    </row>
    <row r="2178" spans="1:4">
      <c r="A2178">
        <f t="shared" si="36"/>
        <v>2134</v>
      </c>
      <c r="B2178" t="str">
        <f>VLOOKUP(A2178,SOURCE!B:S,15,0)</f>
        <v>ITM_GAPDBLSPC_R</v>
      </c>
      <c r="C2178">
        <f>IF(
ISNUMBER(INDEX(SOURCE!B:B,MATCH(A2178,SOURCE!B:B,0)+1)),
  VALUE(INDEX(SOURCE!B:B,MATCH(A2178,SOURCE!B:B,0)+1)),
  "")</f>
        <v>2135</v>
      </c>
      <c r="D2178" s="5" t="str">
        <f>IF(A2178&lt;&gt;INT(A2178),B2178,
IF(A2178&lt;0,VLOOKUP(A2178,lookups!A$1:B$25,2,0),
IF(ISNA(B2178),"",
IF(OR(ISBLANK(A2178),ISNA(B2178),B2178=0),
"",
"#define "&amp;
VLOOKUP(A2178,SOURCE!B:S,15,0)&amp;IF(lookups!$N$2-LEN(VLOOKUP(A2178,SOURCE!B:S,15,0))&gt;=0,REPT(" ",lookups!$N$2-LEN(VLOOKUP(A2178,SOURCE!B:S,15,0))),"")&amp;
TEXT(A2178,"???0")&amp;IF(VLOOKUP(A2178,SOURCE!B:S,16,0)="","","   "&amp;VLOOKUP(A2178,SOURCE!B:S,16,0)
))))
)</f>
        <v>#define ITM_GAPDBLSPC_R             2134</v>
      </c>
    </row>
    <row r="2179" spans="1:4">
      <c r="A2179">
        <f t="shared" si="36"/>
        <v>2135</v>
      </c>
      <c r="B2179" t="str">
        <f>VLOOKUP(A2179,SOURCE!B:S,15,0)</f>
        <v>ITM_GAPUND_R</v>
      </c>
      <c r="C2179">
        <f>IF(
ISNUMBER(INDEX(SOURCE!B:B,MATCH(A2179,SOURCE!B:B,0)+1)),
  VALUE(INDEX(SOURCE!B:B,MATCH(A2179,SOURCE!B:B,0)+1)),
  "")</f>
        <v>2136</v>
      </c>
      <c r="D2179" s="5" t="str">
        <f>IF(A2179&lt;&gt;INT(A2179),B2179,
IF(A2179&lt;0,VLOOKUP(A2179,lookups!A$1:B$25,2,0),
IF(ISNA(B2179),"",
IF(OR(ISBLANK(A2179),ISNA(B2179),B2179=0),
"",
"#define "&amp;
VLOOKUP(A2179,SOURCE!B:S,15,0)&amp;IF(lookups!$N$2-LEN(VLOOKUP(A2179,SOURCE!B:S,15,0))&gt;=0,REPT(" ",lookups!$N$2-LEN(VLOOKUP(A2179,SOURCE!B:S,15,0))),"")&amp;
TEXT(A2179,"???0")&amp;IF(VLOOKUP(A2179,SOURCE!B:S,16,0)="","","   "&amp;VLOOKUP(A2179,SOURCE!B:S,16,0)
))))
)</f>
        <v>#define ITM_GAPUND_R                2135</v>
      </c>
    </row>
    <row r="2180" spans="1:4">
      <c r="A2180">
        <f t="shared" si="36"/>
        <v>2136</v>
      </c>
      <c r="B2180" t="str">
        <f>VLOOKUP(A2180,SOURCE!B:S,15,0)</f>
        <v>ITM_GAPNIL_R</v>
      </c>
      <c r="C2180">
        <f>IF(
ISNUMBER(INDEX(SOURCE!B:B,MATCH(A2180,SOURCE!B:B,0)+1)),
  VALUE(INDEX(SOURCE!B:B,MATCH(A2180,SOURCE!B:B,0)+1)),
  "")</f>
        <v>2137</v>
      </c>
      <c r="D2180" s="5" t="str">
        <f>IF(A2180&lt;&gt;INT(A2180),B2180,
IF(A2180&lt;0,VLOOKUP(A2180,lookups!A$1:B$25,2,0),
IF(ISNA(B2180),"",
IF(OR(ISBLANK(A2180),ISNA(B2180),B2180=0),
"",
"#define "&amp;
VLOOKUP(A2180,SOURCE!B:S,15,0)&amp;IF(lookups!$N$2-LEN(VLOOKUP(A2180,SOURCE!B:S,15,0))&gt;=0,REPT(" ",lookups!$N$2-LEN(VLOOKUP(A2180,SOURCE!B:S,15,0))),"")&amp;
TEXT(A2180,"???0")&amp;IF(VLOOKUP(A2180,SOURCE!B:S,16,0)="","","   "&amp;VLOOKUP(A2180,SOURCE!B:S,16,0)
))))
)</f>
        <v>#define ITM_GAPNIL_R                2136</v>
      </c>
    </row>
    <row r="2181" spans="1:4">
      <c r="A2181">
        <f t="shared" si="36"/>
        <v>2137</v>
      </c>
      <c r="B2181" t="str">
        <f>VLOOKUP(A2181,SOURCE!B:S,15,0)</f>
        <v>ITM_GAPDOT_RX</v>
      </c>
      <c r="C2181">
        <f>IF(
ISNUMBER(INDEX(SOURCE!B:B,MATCH(A2181,SOURCE!B:B,0)+1)),
  VALUE(INDEX(SOURCE!B:B,MATCH(A2181,SOURCE!B:B,0)+1)),
  "")</f>
        <v>2138</v>
      </c>
      <c r="D2181" s="5" t="str">
        <f>IF(A2181&lt;&gt;INT(A2181),B2181,
IF(A2181&lt;0,VLOOKUP(A2181,lookups!A$1:B$25,2,0),
IF(ISNA(B2181),"",
IF(OR(ISBLANK(A2181),ISNA(B2181),B2181=0),
"",
"#define "&amp;
VLOOKUP(A2181,SOURCE!B:S,15,0)&amp;IF(lookups!$N$2-LEN(VLOOKUP(A2181,SOURCE!B:S,15,0))&gt;=0,REPT(" ",lookups!$N$2-LEN(VLOOKUP(A2181,SOURCE!B:S,15,0))),"")&amp;
TEXT(A2181,"???0")&amp;IF(VLOOKUP(A2181,SOURCE!B:S,16,0)="","","   "&amp;VLOOKUP(A2181,SOURCE!B:S,16,0)
))))
)</f>
        <v>#define ITM_GAPDOT_RX               2137</v>
      </c>
    </row>
    <row r="2182" spans="1:4">
      <c r="A2182">
        <f t="shared" si="36"/>
        <v>2138</v>
      </c>
      <c r="B2182" t="str">
        <f>VLOOKUP(A2182,SOURCE!B:S,15,0)</f>
        <v>ITM_GAPWIDDOT_RX</v>
      </c>
      <c r="C2182">
        <f>IF(
ISNUMBER(INDEX(SOURCE!B:B,MATCH(A2182,SOURCE!B:B,0)+1)),
  VALUE(INDEX(SOURCE!B:B,MATCH(A2182,SOURCE!B:B,0)+1)),
  "")</f>
        <v>2139</v>
      </c>
      <c r="D2182" s="5" t="str">
        <f>IF(A2182&lt;&gt;INT(A2182),B2182,
IF(A2182&lt;0,VLOOKUP(A2182,lookups!A$1:B$25,2,0),
IF(ISNA(B2182),"",
IF(OR(ISBLANK(A2182),ISNA(B2182),B2182=0),
"",
"#define "&amp;
VLOOKUP(A2182,SOURCE!B:S,15,0)&amp;IF(lookups!$N$2-LEN(VLOOKUP(A2182,SOURCE!B:S,15,0))&gt;=0,REPT(" ",lookups!$N$2-LEN(VLOOKUP(A2182,SOURCE!B:S,15,0))),"")&amp;
TEXT(A2182,"???0")&amp;IF(VLOOKUP(A2182,SOURCE!B:S,16,0)="","","   "&amp;VLOOKUP(A2182,SOURCE!B:S,16,0)
))))
)</f>
        <v>#define ITM_GAPWIDDOT_RX            2138</v>
      </c>
    </row>
    <row r="2183" spans="1:4">
      <c r="A2183">
        <f t="shared" si="36"/>
        <v>2139</v>
      </c>
      <c r="B2183" t="str">
        <f>VLOOKUP(A2183,SOURCE!B:S,15,0)</f>
        <v>ITM_GAPPER_RX</v>
      </c>
      <c r="C2183">
        <f>IF(
ISNUMBER(INDEX(SOURCE!B:B,MATCH(A2183,SOURCE!B:B,0)+1)),
  VALUE(INDEX(SOURCE!B:B,MATCH(A2183,SOURCE!B:B,0)+1)),
  "")</f>
        <v>2140</v>
      </c>
      <c r="D2183" s="5" t="str">
        <f>IF(A2183&lt;&gt;INT(A2183),B2183,
IF(A2183&lt;0,VLOOKUP(A2183,lookups!A$1:B$25,2,0),
IF(ISNA(B2183),"",
IF(OR(ISBLANK(A2183),ISNA(B2183),B2183=0),
"",
"#define "&amp;
VLOOKUP(A2183,SOURCE!B:S,15,0)&amp;IF(lookups!$N$2-LEN(VLOOKUP(A2183,SOURCE!B:S,15,0))&gt;=0,REPT(" ",lookups!$N$2-LEN(VLOOKUP(A2183,SOURCE!B:S,15,0))),"")&amp;
TEXT(A2183,"???0")&amp;IF(VLOOKUP(A2183,SOURCE!B:S,16,0)="","","   "&amp;VLOOKUP(A2183,SOURCE!B:S,16,0)
))))
)</f>
        <v>#define ITM_GAPPER_RX               2139</v>
      </c>
    </row>
    <row r="2184" spans="1:4">
      <c r="A2184">
        <f t="shared" si="36"/>
        <v>2140</v>
      </c>
      <c r="B2184" t="str">
        <f>VLOOKUP(A2184,SOURCE!B:S,15,0)</f>
        <v>ITM_GAPWIDPER_RX</v>
      </c>
      <c r="C2184">
        <f>IF(
ISNUMBER(INDEX(SOURCE!B:B,MATCH(A2184,SOURCE!B:B,0)+1)),
  VALUE(INDEX(SOURCE!B:B,MATCH(A2184,SOURCE!B:B,0)+1)),
  "")</f>
        <v>2141</v>
      </c>
      <c r="D2184" s="5" t="str">
        <f>IF(A2184&lt;&gt;INT(A2184),B2184,
IF(A2184&lt;0,VLOOKUP(A2184,lookups!A$1:B$25,2,0),
IF(ISNA(B2184),"",
IF(OR(ISBLANK(A2184),ISNA(B2184),B2184=0),
"",
"#define "&amp;
VLOOKUP(A2184,SOURCE!B:S,15,0)&amp;IF(lookups!$N$2-LEN(VLOOKUP(A2184,SOURCE!B:S,15,0))&gt;=0,REPT(" ",lookups!$N$2-LEN(VLOOKUP(A2184,SOURCE!B:S,15,0))),"")&amp;
TEXT(A2184,"???0")&amp;IF(VLOOKUP(A2184,SOURCE!B:S,16,0)="","","   "&amp;VLOOKUP(A2184,SOURCE!B:S,16,0)
))))
)</f>
        <v>#define ITM_GAPWIDPER_RX            2140</v>
      </c>
    </row>
    <row r="2185" spans="1:4">
      <c r="A2185">
        <f t="shared" ref="A2185:A2248" si="37">C2184</f>
        <v>2141</v>
      </c>
      <c r="B2185" t="str">
        <f>VLOOKUP(A2185,SOURCE!B:S,15,0)</f>
        <v>ITM_GAPCOM_RX</v>
      </c>
      <c r="C2185">
        <f>IF(
ISNUMBER(INDEX(SOURCE!B:B,MATCH(A2185,SOURCE!B:B,0)+1)),
  VALUE(INDEX(SOURCE!B:B,MATCH(A2185,SOURCE!B:B,0)+1)),
  "")</f>
        <v>2142</v>
      </c>
      <c r="D2185" s="5" t="str">
        <f>IF(A2185&lt;&gt;INT(A2185),B2185,
IF(A2185&lt;0,VLOOKUP(A2185,lookups!A$1:B$25,2,0),
IF(ISNA(B2185),"",
IF(OR(ISBLANK(A2185),ISNA(B2185),B2185=0),
"",
"#define "&amp;
VLOOKUP(A2185,SOURCE!B:S,15,0)&amp;IF(lookups!$N$2-LEN(VLOOKUP(A2185,SOURCE!B:S,15,0))&gt;=0,REPT(" ",lookups!$N$2-LEN(VLOOKUP(A2185,SOURCE!B:S,15,0))),"")&amp;
TEXT(A2185,"???0")&amp;IF(VLOOKUP(A2185,SOURCE!B:S,16,0)="","","   "&amp;VLOOKUP(A2185,SOURCE!B:S,16,0)
))))
)</f>
        <v>#define ITM_GAPCOM_RX               2141</v>
      </c>
    </row>
    <row r="2186" spans="1:4">
      <c r="A2186">
        <f t="shared" si="37"/>
        <v>2142</v>
      </c>
      <c r="B2186" t="str">
        <f>VLOOKUP(A2186,SOURCE!B:S,15,0)</f>
        <v>ITM_GAPWIDCOM_RX</v>
      </c>
      <c r="C2186">
        <f>IF(
ISNUMBER(INDEX(SOURCE!B:B,MATCH(A2186,SOURCE!B:B,0)+1)),
  VALUE(INDEX(SOURCE!B:B,MATCH(A2186,SOURCE!B:B,0)+1)),
  "")</f>
        <v>2143</v>
      </c>
      <c r="D2186" s="5" t="str">
        <f>IF(A2186&lt;&gt;INT(A2186),B2186,
IF(A2186&lt;0,VLOOKUP(A2186,lookups!A$1:B$25,2,0),
IF(ISNA(B2186),"",
IF(OR(ISBLANK(A2186),ISNA(B2186),B2186=0),
"",
"#define "&amp;
VLOOKUP(A2186,SOURCE!B:S,15,0)&amp;IF(lookups!$N$2-LEN(VLOOKUP(A2186,SOURCE!B:S,15,0))&gt;=0,REPT(" ",lookups!$N$2-LEN(VLOOKUP(A2186,SOURCE!B:S,15,0))),"")&amp;
TEXT(A2186,"???0")&amp;IF(VLOOKUP(A2186,SOURCE!B:S,16,0)="","","   "&amp;VLOOKUP(A2186,SOURCE!B:S,16,0)
))))
)</f>
        <v>#define ITM_GAPWIDCOM_RX            2142</v>
      </c>
    </row>
    <row r="2187" spans="1:4">
      <c r="A2187">
        <f t="shared" si="37"/>
        <v>2143</v>
      </c>
      <c r="B2187" t="str">
        <f>VLOOKUP(A2187,SOURCE!B:S,15,0)</f>
        <v>ITM_WDOT</v>
      </c>
      <c r="C2187">
        <f>IF(
ISNUMBER(INDEX(SOURCE!B:B,MATCH(A2187,SOURCE!B:B,0)+1)),
  VALUE(INDEX(SOURCE!B:B,MATCH(A2187,SOURCE!B:B,0)+1)),
  "")</f>
        <v>2144</v>
      </c>
      <c r="D2187" s="5" t="str">
        <f>IF(A2187&lt;&gt;INT(A2187),B2187,
IF(A2187&lt;0,VLOOKUP(A2187,lookups!A$1:B$25,2,0),
IF(ISNA(B2187),"",
IF(OR(ISBLANK(A2187),ISNA(B2187),B2187=0),
"",
"#define "&amp;
VLOOKUP(A2187,SOURCE!B:S,15,0)&amp;IF(lookups!$N$2-LEN(VLOOKUP(A2187,SOURCE!B:S,15,0))&gt;=0,REPT(" ",lookups!$N$2-LEN(VLOOKUP(A2187,SOURCE!B:S,15,0))),"")&amp;
TEXT(A2187,"???0")&amp;IF(VLOOKUP(A2187,SOURCE!B:S,16,0)="","","   "&amp;VLOOKUP(A2187,SOURCE!B:S,16,0)
))))
)</f>
        <v>#define ITM_WDOT                    2143</v>
      </c>
    </row>
    <row r="2188" spans="1:4">
      <c r="A2188">
        <f t="shared" si="37"/>
        <v>2144</v>
      </c>
      <c r="B2188" t="str">
        <f>VLOOKUP(A2188,SOURCE!B:S,15,0)</f>
        <v>ITM_WPERIOD</v>
      </c>
      <c r="C2188">
        <f>IF(
ISNUMBER(INDEX(SOURCE!B:B,MATCH(A2188,SOURCE!B:B,0)+1)),
  VALUE(INDEX(SOURCE!B:B,MATCH(A2188,SOURCE!B:B,0)+1)),
  "")</f>
        <v>2145</v>
      </c>
      <c r="D2188" s="5" t="str">
        <f>IF(A2188&lt;&gt;INT(A2188),B2188,
IF(A2188&lt;0,VLOOKUP(A2188,lookups!A$1:B$25,2,0),
IF(ISNA(B2188),"",
IF(OR(ISBLANK(A2188),ISNA(B2188),B2188=0),
"",
"#define "&amp;
VLOOKUP(A2188,SOURCE!B:S,15,0)&amp;IF(lookups!$N$2-LEN(VLOOKUP(A2188,SOURCE!B:S,15,0))&gt;=0,REPT(" ",lookups!$N$2-LEN(VLOOKUP(A2188,SOURCE!B:S,15,0))),"")&amp;
TEXT(A2188,"???0")&amp;IF(VLOOKUP(A2188,SOURCE!B:S,16,0)="","","   "&amp;VLOOKUP(A2188,SOURCE!B:S,16,0)
))))
)</f>
        <v>#define ITM_WPERIOD                 2144</v>
      </c>
    </row>
    <row r="2189" spans="1:4">
      <c r="A2189">
        <f t="shared" si="37"/>
        <v>2145</v>
      </c>
      <c r="B2189" t="str">
        <f>VLOOKUP(A2189,SOURCE!B:S,15,0)</f>
        <v>ITM_WCOMMA</v>
      </c>
      <c r="C2189">
        <f>IF(
ISNUMBER(INDEX(SOURCE!B:B,MATCH(A2189,SOURCE!B:B,0)+1)),
  VALUE(INDEX(SOURCE!B:B,MATCH(A2189,SOURCE!B:B,0)+1)),
  "")</f>
        <v>2146</v>
      </c>
      <c r="D2189" s="5" t="str">
        <f>IF(A2189&lt;&gt;INT(A2189),B2189,
IF(A2189&lt;0,VLOOKUP(A2189,lookups!A$1:B$25,2,0),
IF(ISNA(B2189),"",
IF(OR(ISBLANK(A2189),ISNA(B2189),B2189=0),
"",
"#define "&amp;
VLOOKUP(A2189,SOURCE!B:S,15,0)&amp;IF(lookups!$N$2-LEN(VLOOKUP(A2189,SOURCE!B:S,15,0))&gt;=0,REPT(" ",lookups!$N$2-LEN(VLOOKUP(A2189,SOURCE!B:S,15,0))),"")&amp;
TEXT(A2189,"???0")&amp;IF(VLOOKUP(A2189,SOURCE!B:S,16,0)="","","   "&amp;VLOOKUP(A2189,SOURCE!B:S,16,0)
))))
)</f>
        <v>#define ITM_WCOMMA                  2145</v>
      </c>
    </row>
    <row r="2190" spans="1:4">
      <c r="A2190">
        <f t="shared" si="37"/>
        <v>2146</v>
      </c>
      <c r="B2190" t="str">
        <f>VLOOKUP(A2190,SOURCE!B:S,15,0)</f>
        <v>ITM_NQUOTE</v>
      </c>
      <c r="C2190">
        <f>IF(
ISNUMBER(INDEX(SOURCE!B:B,MATCH(A2190,SOURCE!B:B,0)+1)),
  VALUE(INDEX(SOURCE!B:B,MATCH(A2190,SOURCE!B:B,0)+1)),
  "")</f>
        <v>2147</v>
      </c>
      <c r="D2190" s="5" t="str">
        <f>IF(A2190&lt;&gt;INT(A2190),B2190,
IF(A2190&lt;0,VLOOKUP(A2190,lookups!A$1:B$25,2,0),
IF(ISNA(B2190),"",
IF(OR(ISBLANK(A2190),ISNA(B2190),B2190=0),
"",
"#define "&amp;
VLOOKUP(A2190,SOURCE!B:S,15,0)&amp;IF(lookups!$N$2-LEN(VLOOKUP(A2190,SOURCE!B:S,15,0))&gt;=0,REPT(" ",lookups!$N$2-LEN(VLOOKUP(A2190,SOURCE!B:S,15,0))),"")&amp;
TEXT(A2190,"???0")&amp;IF(VLOOKUP(A2190,SOURCE!B:S,16,0)="","","   "&amp;VLOOKUP(A2190,SOURCE!B:S,16,0)
))))
)</f>
        <v>#define ITM_NQUOTE                  2146</v>
      </c>
    </row>
    <row r="2191" spans="1:4">
      <c r="A2191">
        <f t="shared" si="37"/>
        <v>2147</v>
      </c>
      <c r="B2191" t="str">
        <f>VLOOKUP(A2191,SOURCE!B:S,15,0)</f>
        <v>ITM_JUL_GREG_1582</v>
      </c>
      <c r="C2191">
        <f>IF(
ISNUMBER(INDEX(SOURCE!B:B,MATCH(A2191,SOURCE!B:B,0)+1)),
  VALUE(INDEX(SOURCE!B:B,MATCH(A2191,SOURCE!B:B,0)+1)),
  "")</f>
        <v>2148</v>
      </c>
      <c r="D2191" s="5" t="str">
        <f>IF(A2191&lt;&gt;INT(A2191),B2191,
IF(A2191&lt;0,VLOOKUP(A2191,lookups!A$1:B$25,2,0),
IF(ISNA(B2191),"",
IF(OR(ISBLANK(A2191),ISNA(B2191),B2191=0),
"",
"#define "&amp;
VLOOKUP(A2191,SOURCE!B:S,15,0)&amp;IF(lookups!$N$2-LEN(VLOOKUP(A2191,SOURCE!B:S,15,0))&gt;=0,REPT(" ",lookups!$N$2-LEN(VLOOKUP(A2191,SOURCE!B:S,15,0))),"")&amp;
TEXT(A2191,"???0")&amp;IF(VLOOKUP(A2191,SOURCE!B:S,16,0)="","","   "&amp;VLOOKUP(A2191,SOURCE!B:S,16,0)
))))
)</f>
        <v>#define ITM_JUL_GREG_1582           2147</v>
      </c>
    </row>
    <row r="2192" spans="1:4">
      <c r="A2192">
        <f t="shared" si="37"/>
        <v>2148</v>
      </c>
      <c r="B2192" t="str">
        <f>VLOOKUP(A2192,SOURCE!B:S,15,0)</f>
        <v>ITM_JUL_GREG_1752</v>
      </c>
      <c r="C2192">
        <f>IF(
ISNUMBER(INDEX(SOURCE!B:B,MATCH(A2192,SOURCE!B:B,0)+1)),
  VALUE(INDEX(SOURCE!B:B,MATCH(A2192,SOURCE!B:B,0)+1)),
  "")</f>
        <v>2149</v>
      </c>
      <c r="D2192" s="5" t="str">
        <f>IF(A2192&lt;&gt;INT(A2192),B2192,
IF(A2192&lt;0,VLOOKUP(A2192,lookups!A$1:B$25,2,0),
IF(ISNA(B2192),"",
IF(OR(ISBLANK(A2192),ISNA(B2192),B2192=0),
"",
"#define "&amp;
VLOOKUP(A2192,SOURCE!B:S,15,0)&amp;IF(lookups!$N$2-LEN(VLOOKUP(A2192,SOURCE!B:S,15,0))&gt;=0,REPT(" ",lookups!$N$2-LEN(VLOOKUP(A2192,SOURCE!B:S,15,0))),"")&amp;
TEXT(A2192,"???0")&amp;IF(VLOOKUP(A2192,SOURCE!B:S,16,0)="","","   "&amp;VLOOKUP(A2192,SOURCE!B:S,16,0)
))))
)</f>
        <v>#define ITM_JUL_GREG_1752           2148</v>
      </c>
    </row>
    <row r="2193" spans="1:4">
      <c r="A2193">
        <f t="shared" si="37"/>
        <v>2149</v>
      </c>
      <c r="B2193" t="str">
        <f>VLOOKUP(A2193,SOURCE!B:S,15,0)</f>
        <v>ITM_JUL_GREG_1873</v>
      </c>
      <c r="C2193">
        <f>IF(
ISNUMBER(INDEX(SOURCE!B:B,MATCH(A2193,SOURCE!B:B,0)+1)),
  VALUE(INDEX(SOURCE!B:B,MATCH(A2193,SOURCE!B:B,0)+1)),
  "")</f>
        <v>2150</v>
      </c>
      <c r="D2193" s="5" t="str">
        <f>IF(A2193&lt;&gt;INT(A2193),B2193,
IF(A2193&lt;0,VLOOKUP(A2193,lookups!A$1:B$25,2,0),
IF(ISNA(B2193),"",
IF(OR(ISBLANK(A2193),ISNA(B2193),B2193=0),
"",
"#define "&amp;
VLOOKUP(A2193,SOURCE!B:S,15,0)&amp;IF(lookups!$N$2-LEN(VLOOKUP(A2193,SOURCE!B:S,15,0))&gt;=0,REPT(" ",lookups!$N$2-LEN(VLOOKUP(A2193,SOURCE!B:S,15,0))),"")&amp;
TEXT(A2193,"???0")&amp;IF(VLOOKUP(A2193,SOURCE!B:S,16,0)="","","   "&amp;VLOOKUP(A2193,SOURCE!B:S,16,0)
))))
)</f>
        <v>#define ITM_JUL_GREG_1873           2149</v>
      </c>
    </row>
    <row r="2194" spans="1:4">
      <c r="A2194">
        <f t="shared" si="37"/>
        <v>2150</v>
      </c>
      <c r="B2194" t="str">
        <f>VLOOKUP(A2194,SOURCE!B:S,15,0)</f>
        <v>ITM_JUL_GREG_1949</v>
      </c>
      <c r="C2194">
        <f>IF(
ISNUMBER(INDEX(SOURCE!B:B,MATCH(A2194,SOURCE!B:B,0)+1)),
  VALUE(INDEX(SOURCE!B:B,MATCH(A2194,SOURCE!B:B,0)+1)),
  "")</f>
        <v>2151</v>
      </c>
      <c r="D2194" s="5" t="str">
        <f>IF(A2194&lt;&gt;INT(A2194),B2194,
IF(A2194&lt;0,VLOOKUP(A2194,lookups!A$1:B$25,2,0),
IF(ISNA(B2194),"",
IF(OR(ISBLANK(A2194),ISNA(B2194),B2194=0),
"",
"#define "&amp;
VLOOKUP(A2194,SOURCE!B:S,15,0)&amp;IF(lookups!$N$2-LEN(VLOOKUP(A2194,SOURCE!B:S,15,0))&gt;=0,REPT(" ",lookups!$N$2-LEN(VLOOKUP(A2194,SOURCE!B:S,15,0))),"")&amp;
TEXT(A2194,"???0")&amp;IF(VLOOKUP(A2194,SOURCE!B:S,16,0)="","","   "&amp;VLOOKUP(A2194,SOURCE!B:S,16,0)
))))
)</f>
        <v>#define ITM_JUL_GREG_1949           2150</v>
      </c>
    </row>
    <row r="2195" spans="1:4">
      <c r="A2195">
        <f t="shared" si="37"/>
        <v>2151</v>
      </c>
      <c r="B2195" t="str">
        <f>VLOOKUP(A2195,SOURCE!B:S,15,0)</f>
        <v>MNU_GAP_L</v>
      </c>
      <c r="C2195">
        <f>IF(
ISNUMBER(INDEX(SOURCE!B:B,MATCH(A2195,SOURCE!B:B,0)+1)),
  VALUE(INDEX(SOURCE!B:B,MATCH(A2195,SOURCE!B:B,0)+1)),
  "")</f>
        <v>2152</v>
      </c>
      <c r="D2195" s="5" t="str">
        <f>IF(A2195&lt;&gt;INT(A2195),B2195,
IF(A2195&lt;0,VLOOKUP(A2195,lookups!A$1:B$25,2,0),
IF(ISNA(B2195),"",
IF(OR(ISBLANK(A2195),ISNA(B2195),B2195=0),
"",
"#define "&amp;
VLOOKUP(A2195,SOURCE!B:S,15,0)&amp;IF(lookups!$N$2-LEN(VLOOKUP(A2195,SOURCE!B:S,15,0))&gt;=0,REPT(" ",lookups!$N$2-LEN(VLOOKUP(A2195,SOURCE!B:S,15,0))),"")&amp;
TEXT(A2195,"???0")&amp;IF(VLOOKUP(A2195,SOURCE!B:S,16,0)="","","   "&amp;VLOOKUP(A2195,SOURCE!B:S,16,0)
))))
)</f>
        <v>#define MNU_GAP_L                   2151</v>
      </c>
    </row>
    <row r="2196" spans="1:4">
      <c r="A2196">
        <f t="shared" si="37"/>
        <v>2152</v>
      </c>
      <c r="B2196" t="str">
        <f>VLOOKUP(A2196,SOURCE!B:S,15,0)</f>
        <v>MNU_GAP_RX</v>
      </c>
      <c r="C2196">
        <f>IF(
ISNUMBER(INDEX(SOURCE!B:B,MATCH(A2196,SOURCE!B:B,0)+1)),
  VALUE(INDEX(SOURCE!B:B,MATCH(A2196,SOURCE!B:B,0)+1)),
  "")</f>
        <v>2153</v>
      </c>
      <c r="D2196" s="5" t="str">
        <f>IF(A2196&lt;&gt;INT(A2196),B2196,
IF(A2196&lt;0,VLOOKUP(A2196,lookups!A$1:B$25,2,0),
IF(ISNA(B2196),"",
IF(OR(ISBLANK(A2196),ISNA(B2196),B2196=0),
"",
"#define "&amp;
VLOOKUP(A2196,SOURCE!B:S,15,0)&amp;IF(lookups!$N$2-LEN(VLOOKUP(A2196,SOURCE!B:S,15,0))&gt;=0,REPT(" ",lookups!$N$2-LEN(VLOOKUP(A2196,SOURCE!B:S,15,0))),"")&amp;
TEXT(A2196,"???0")&amp;IF(VLOOKUP(A2196,SOURCE!B:S,16,0)="","","   "&amp;VLOOKUP(A2196,SOURCE!B:S,16,0)
))))
)</f>
        <v>#define MNU_GAP_RX                  2152</v>
      </c>
    </row>
    <row r="2197" spans="1:4">
      <c r="A2197">
        <f t="shared" si="37"/>
        <v>2153</v>
      </c>
      <c r="B2197" t="str">
        <f>VLOOKUP(A2197,SOURCE!B:S,15,0)</f>
        <v>MNU_GAP_R</v>
      </c>
      <c r="C2197">
        <f>IF(
ISNUMBER(INDEX(SOURCE!B:B,MATCH(A2197,SOURCE!B:B,0)+1)),
  VALUE(INDEX(SOURCE!B:B,MATCH(A2197,SOURCE!B:B,0)+1)),
  "")</f>
        <v>2154</v>
      </c>
      <c r="D2197" s="5" t="str">
        <f>IF(A2197&lt;&gt;INT(A2197),B2197,
IF(A2197&lt;0,VLOOKUP(A2197,lookups!A$1:B$25,2,0),
IF(ISNA(B2197),"",
IF(OR(ISBLANK(A2197),ISNA(B2197),B2197=0),
"",
"#define "&amp;
VLOOKUP(A2197,SOURCE!B:S,15,0)&amp;IF(lookups!$N$2-LEN(VLOOKUP(A2197,SOURCE!B:S,15,0))&gt;=0,REPT(" ",lookups!$N$2-LEN(VLOOKUP(A2197,SOURCE!B:S,15,0))),"")&amp;
TEXT(A2197,"???0")&amp;IF(VLOOKUP(A2197,SOURCE!B:S,16,0)="","","   "&amp;VLOOKUP(A2197,SOURCE!B:S,16,0)
))))
)</f>
        <v>#define MNU_GAP_R                   2153</v>
      </c>
    </row>
    <row r="2198" spans="1:4">
      <c r="A2198">
        <f t="shared" si="37"/>
        <v>2154</v>
      </c>
      <c r="B2198" t="str">
        <f>VLOOKUP(A2198,SOURCE!B:S,15,0)</f>
        <v>ITM_SET_TO_TEXT</v>
      </c>
      <c r="C2198">
        <f>IF(
ISNUMBER(INDEX(SOURCE!B:B,MATCH(A2198,SOURCE!B:B,0)+1)),
  VALUE(INDEX(SOURCE!B:B,MATCH(A2198,SOURCE!B:B,0)+1)),
  "")</f>
        <v>2155</v>
      </c>
      <c r="D2198" s="5" t="str">
        <f>IF(A2198&lt;&gt;INT(A2198),B2198,
IF(A2198&lt;0,VLOOKUP(A2198,lookups!A$1:B$25,2,0),
IF(ISNA(B2198),"",
IF(OR(ISBLANK(A2198),ISNA(B2198),B2198=0),
"",
"#define "&amp;
VLOOKUP(A2198,SOURCE!B:S,15,0)&amp;IF(lookups!$N$2-LEN(VLOOKUP(A2198,SOURCE!B:S,15,0))&gt;=0,REPT(" ",lookups!$N$2-LEN(VLOOKUP(A2198,SOURCE!B:S,15,0))),"")&amp;
TEXT(A2198,"???0")&amp;IF(VLOOKUP(A2198,SOURCE!B:S,16,0)="","","   "&amp;VLOOKUP(A2198,SOURCE!B:S,16,0)
))))
)</f>
        <v>#define ITM_SET_TO_TEXT             2154</v>
      </c>
    </row>
    <row r="2199" spans="1:4">
      <c r="A2199">
        <f t="shared" si="37"/>
        <v>2155</v>
      </c>
      <c r="B2199" t="str">
        <f>VLOOKUP(A2199,SOURCE!B:S,15,0)</f>
        <v>ITM_GRP_L</v>
      </c>
      <c r="C2199">
        <f>IF(
ISNUMBER(INDEX(SOURCE!B:B,MATCH(A2199,SOURCE!B:B,0)+1)),
  VALUE(INDEX(SOURCE!B:B,MATCH(A2199,SOURCE!B:B,0)+1)),
  "")</f>
        <v>2156</v>
      </c>
      <c r="D2199" s="5" t="str">
        <f>IF(A2199&lt;&gt;INT(A2199),B2199,
IF(A2199&lt;0,VLOOKUP(A2199,lookups!A$1:B$25,2,0),
IF(ISNA(B2199),"",
IF(OR(ISBLANK(A2199),ISNA(B2199),B2199=0),
"",
"#define "&amp;
VLOOKUP(A2199,SOURCE!B:S,15,0)&amp;IF(lookups!$N$2-LEN(VLOOKUP(A2199,SOURCE!B:S,15,0))&gt;=0,REPT(" ",lookups!$N$2-LEN(VLOOKUP(A2199,SOURCE!B:S,15,0))),"")&amp;
TEXT(A2199,"???0")&amp;IF(VLOOKUP(A2199,SOURCE!B:S,16,0)="","","   "&amp;VLOOKUP(A2199,SOURCE!B:S,16,0)
))))
)</f>
        <v>#define ITM_GRP_L                   2155</v>
      </c>
    </row>
    <row r="2200" spans="1:4">
      <c r="A2200">
        <f t="shared" si="37"/>
        <v>2156</v>
      </c>
      <c r="B2200" t="str">
        <f>VLOOKUP(A2200,SOURCE!B:S,15,0)</f>
        <v>ITM_GRP1_L_OF</v>
      </c>
      <c r="C2200">
        <f>IF(
ISNUMBER(INDEX(SOURCE!B:B,MATCH(A2200,SOURCE!B:B,0)+1)),
  VALUE(INDEX(SOURCE!B:B,MATCH(A2200,SOURCE!B:B,0)+1)),
  "")</f>
        <v>2157</v>
      </c>
      <c r="D2200" s="5" t="str">
        <f>IF(A2200&lt;&gt;INT(A2200),B2200,
IF(A2200&lt;0,VLOOKUP(A2200,lookups!A$1:B$25,2,0),
IF(ISNA(B2200),"",
IF(OR(ISBLANK(A2200),ISNA(B2200),B2200=0),
"",
"#define "&amp;
VLOOKUP(A2200,SOURCE!B:S,15,0)&amp;IF(lookups!$N$2-LEN(VLOOKUP(A2200,SOURCE!B:S,15,0))&gt;=0,REPT(" ",lookups!$N$2-LEN(VLOOKUP(A2200,SOURCE!B:S,15,0))),"")&amp;
TEXT(A2200,"???0")&amp;IF(VLOOKUP(A2200,SOURCE!B:S,16,0)="","","   "&amp;VLOOKUP(A2200,SOURCE!B:S,16,0)
))))
)</f>
        <v>#define ITM_GRP1_L_OF               2156</v>
      </c>
    </row>
    <row r="2201" spans="1:4">
      <c r="A2201">
        <f t="shared" si="37"/>
        <v>2157</v>
      </c>
      <c r="B2201" t="str">
        <f>VLOOKUP(A2201,SOURCE!B:S,15,0)</f>
        <v>ITM_GRP1_L</v>
      </c>
      <c r="C2201">
        <f>IF(
ISNUMBER(INDEX(SOURCE!B:B,MATCH(A2201,SOURCE!B:B,0)+1)),
  VALUE(INDEX(SOURCE!B:B,MATCH(A2201,SOURCE!B:B,0)+1)),
  "")</f>
        <v>2158</v>
      </c>
      <c r="D2201" s="5" t="str">
        <f>IF(A2201&lt;&gt;INT(A2201),B2201,
IF(A2201&lt;0,VLOOKUP(A2201,lookups!A$1:B$25,2,0),
IF(ISNA(B2201),"",
IF(OR(ISBLANK(A2201),ISNA(B2201),B2201=0),
"",
"#define "&amp;
VLOOKUP(A2201,SOURCE!B:S,15,0)&amp;IF(lookups!$N$2-LEN(VLOOKUP(A2201,SOURCE!B:S,15,0))&gt;=0,REPT(" ",lookups!$N$2-LEN(VLOOKUP(A2201,SOURCE!B:S,15,0))),"")&amp;
TEXT(A2201,"???0")&amp;IF(VLOOKUP(A2201,SOURCE!B:S,16,0)="","","   "&amp;VLOOKUP(A2201,SOURCE!B:S,16,0)
))))
)</f>
        <v>#define ITM_GRP1_L                  2157</v>
      </c>
    </row>
    <row r="2202" spans="1:4">
      <c r="A2202">
        <f t="shared" si="37"/>
        <v>2158</v>
      </c>
      <c r="B2202" t="str">
        <f>VLOOKUP(A2202,SOURCE!B:S,15,0)</f>
        <v>ITM_GRP_R</v>
      </c>
      <c r="C2202">
        <f>IF(
ISNUMBER(INDEX(SOURCE!B:B,MATCH(A2202,SOURCE!B:B,0)+1)),
  VALUE(INDEX(SOURCE!B:B,MATCH(A2202,SOURCE!B:B,0)+1)),
  "")</f>
        <v>2159</v>
      </c>
      <c r="D2202" s="5" t="str">
        <f>IF(A2202&lt;&gt;INT(A2202),B2202,
IF(A2202&lt;0,VLOOKUP(A2202,lookups!A$1:B$25,2,0),
IF(ISNA(B2202),"",
IF(OR(ISBLANK(A2202),ISNA(B2202),B2202=0),
"",
"#define "&amp;
VLOOKUP(A2202,SOURCE!B:S,15,0)&amp;IF(lookups!$N$2-LEN(VLOOKUP(A2202,SOURCE!B:S,15,0))&gt;=0,REPT(" ",lookups!$N$2-LEN(VLOOKUP(A2202,SOURCE!B:S,15,0))),"")&amp;
TEXT(A2202,"???0")&amp;IF(VLOOKUP(A2202,SOURCE!B:S,16,0)="","","   "&amp;VLOOKUP(A2202,SOURCE!B:S,16,0)
))))
)</f>
        <v>#define ITM_GRP_R                   2158</v>
      </c>
    </row>
    <row r="2203" spans="1:4">
      <c r="A2203">
        <f t="shared" si="37"/>
        <v>2159</v>
      </c>
      <c r="B2203" t="str">
        <f>VLOOKUP(A2203,SOURCE!B:S,15,0)</f>
        <v>ITM_GAP_L</v>
      </c>
      <c r="C2203">
        <f>IF(
ISNUMBER(INDEX(SOURCE!B:B,MATCH(A2203,SOURCE!B:B,0)+1)),
  VALUE(INDEX(SOURCE!B:B,MATCH(A2203,SOURCE!B:B,0)+1)),
  "")</f>
        <v>2160</v>
      </c>
      <c r="D2203" s="5" t="str">
        <f>IF(A2203&lt;&gt;INT(A2203),B2203,
IF(A2203&lt;0,VLOOKUP(A2203,lookups!A$1:B$25,2,0),
IF(ISNA(B2203),"",
IF(OR(ISBLANK(A2203),ISNA(B2203),B2203=0),
"",
"#define "&amp;
VLOOKUP(A2203,SOURCE!B:S,15,0)&amp;IF(lookups!$N$2-LEN(VLOOKUP(A2203,SOURCE!B:S,15,0))&gt;=0,REPT(" ",lookups!$N$2-LEN(VLOOKUP(A2203,SOURCE!B:S,15,0))),"")&amp;
TEXT(A2203,"???0")&amp;IF(VLOOKUP(A2203,SOURCE!B:S,16,0)="","","   "&amp;VLOOKUP(A2203,SOURCE!B:S,16,0)
))))
)</f>
        <v>#define ITM_GAP_L                   2159</v>
      </c>
    </row>
    <row r="2204" spans="1:4">
      <c r="A2204">
        <f t="shared" si="37"/>
        <v>2160</v>
      </c>
      <c r="B2204" t="str">
        <f>VLOOKUP(A2204,SOURCE!B:S,15,0)</f>
        <v>ITM_GAP_RX</v>
      </c>
      <c r="C2204">
        <f>IF(
ISNUMBER(INDEX(SOURCE!B:B,MATCH(A2204,SOURCE!B:B,0)+1)),
  VALUE(INDEX(SOURCE!B:B,MATCH(A2204,SOURCE!B:B,0)+1)),
  "")</f>
        <v>2161</v>
      </c>
      <c r="D2204" s="5" t="str">
        <f>IF(A2204&lt;&gt;INT(A2204),B2204,
IF(A2204&lt;0,VLOOKUP(A2204,lookups!A$1:B$25,2,0),
IF(ISNA(B2204),"",
IF(OR(ISBLANK(A2204),ISNA(B2204),B2204=0),
"",
"#define "&amp;
VLOOKUP(A2204,SOURCE!B:S,15,0)&amp;IF(lookups!$N$2-LEN(VLOOKUP(A2204,SOURCE!B:S,15,0))&gt;=0,REPT(" ",lookups!$N$2-LEN(VLOOKUP(A2204,SOURCE!B:S,15,0))),"")&amp;
TEXT(A2204,"???0")&amp;IF(VLOOKUP(A2204,SOURCE!B:S,16,0)="","","   "&amp;VLOOKUP(A2204,SOURCE!B:S,16,0)
))))
)</f>
        <v>#define ITM_GAP_RX                  2160</v>
      </c>
    </row>
    <row r="2205" spans="1:4">
      <c r="A2205">
        <f t="shared" si="37"/>
        <v>2161</v>
      </c>
      <c r="B2205" t="str">
        <f>VLOOKUP(A2205,SOURCE!B:S,15,0)</f>
        <v>ITM_GAP_R</v>
      </c>
      <c r="C2205">
        <f>IF(
ISNUMBER(INDEX(SOURCE!B:B,MATCH(A2205,SOURCE!B:B,0)+1)),
  VALUE(INDEX(SOURCE!B:B,MATCH(A2205,SOURCE!B:B,0)+1)),
  "")</f>
        <v>2162</v>
      </c>
      <c r="D2205" s="5" t="str">
        <f>IF(A2205&lt;&gt;INT(A2205),B2205,
IF(A2205&lt;0,VLOOKUP(A2205,lookups!A$1:B$25,2,0),
IF(ISNA(B2205),"",
IF(OR(ISBLANK(A2205),ISNA(B2205),B2205=0),
"",
"#define "&amp;
VLOOKUP(A2205,SOURCE!B:S,15,0)&amp;IF(lookups!$N$2-LEN(VLOOKUP(A2205,SOURCE!B:S,15,0))&gt;=0,REPT(" ",lookups!$N$2-LEN(VLOOKUP(A2205,SOURCE!B:S,15,0))),"")&amp;
TEXT(A2205,"???0")&amp;IF(VLOOKUP(A2205,SOURCE!B:S,16,0)="","","   "&amp;VLOOKUP(A2205,SOURCE!B:S,16,0)
))))
)</f>
        <v>#define ITM_GAP_R                   2161</v>
      </c>
    </row>
    <row r="2206" spans="1:4">
      <c r="A2206">
        <f t="shared" si="37"/>
        <v>2162</v>
      </c>
      <c r="B2206" t="str">
        <f>VLOOKUP(A2206,SOURCE!B:S,15,0)</f>
        <v>ITM_BASE_ENG</v>
      </c>
      <c r="C2206">
        <f>IF(
ISNUMBER(INDEX(SOURCE!B:B,MATCH(A2206,SOURCE!B:B,0)+1)),
  VALUE(INDEX(SOURCE!B:B,MATCH(A2206,SOURCE!B:B,0)+1)),
  "")</f>
        <v>2163</v>
      </c>
      <c r="D2206" s="5" t="str">
        <f>IF(A2206&lt;&gt;INT(A2206),B2206,
IF(A2206&lt;0,VLOOKUP(A2206,lookups!A$1:B$25,2,0),
IF(ISNA(B2206),"",
IF(OR(ISBLANK(A2206),ISNA(B2206),B2206=0),
"",
"#define "&amp;
VLOOKUP(A2206,SOURCE!B:S,15,0)&amp;IF(lookups!$N$2-LEN(VLOOKUP(A2206,SOURCE!B:S,15,0))&gt;=0,REPT(" ",lookups!$N$2-LEN(VLOOKUP(A2206,SOURCE!B:S,15,0))),"")&amp;
TEXT(A2206,"???0")&amp;IF(VLOOKUP(A2206,SOURCE!B:S,16,0)="","","   "&amp;VLOOKUP(A2206,SOURCE!B:S,16,0)
))))
)</f>
        <v>#define ITM_BASE_ENG                2162</v>
      </c>
    </row>
    <row r="2207" spans="1:4">
      <c r="A2207">
        <f t="shared" si="37"/>
        <v>2163</v>
      </c>
      <c r="B2207" t="str">
        <f>VLOOKUP(A2207,SOURCE!B:S,15,0)</f>
        <v>ITM_BASE_FIN</v>
      </c>
      <c r="C2207">
        <f>IF(
ISNUMBER(INDEX(SOURCE!B:B,MATCH(A2207,SOURCE!B:B,0)+1)),
  VALUE(INDEX(SOURCE!B:B,MATCH(A2207,SOURCE!B:B,0)+1)),
  "")</f>
        <v>2164</v>
      </c>
      <c r="D2207" s="5" t="str">
        <f>IF(A2207&lt;&gt;INT(A2207),B2207,
IF(A2207&lt;0,VLOOKUP(A2207,lookups!A$1:B$25,2,0),
IF(ISNA(B2207),"",
IF(OR(ISBLANK(A2207),ISNA(B2207),B2207=0),
"",
"#define "&amp;
VLOOKUP(A2207,SOURCE!B:S,15,0)&amp;IF(lookups!$N$2-LEN(VLOOKUP(A2207,SOURCE!B:S,15,0))&gt;=0,REPT(" ",lookups!$N$2-LEN(VLOOKUP(A2207,SOURCE!B:S,15,0))),"")&amp;
TEXT(A2207,"???0")&amp;IF(VLOOKUP(A2207,SOURCE!B:S,16,0)="","","   "&amp;VLOOKUP(A2207,SOURCE!B:S,16,0)
))))
)</f>
        <v>#define ITM_BASE_FIN                2163</v>
      </c>
    </row>
    <row r="2208" spans="1:4">
      <c r="A2208">
        <f t="shared" si="37"/>
        <v>2164</v>
      </c>
      <c r="B2208" t="str">
        <f>VLOOKUP(A2208,SOURCE!B:S,15,0)</f>
        <v>ITM_BASE_CPX</v>
      </c>
      <c r="C2208">
        <f>IF(
ISNUMBER(INDEX(SOURCE!B:B,MATCH(A2208,SOURCE!B:B,0)+1)),
  VALUE(INDEX(SOURCE!B:B,MATCH(A2208,SOURCE!B:B,0)+1)),
  "")</f>
        <v>2165</v>
      </c>
      <c r="D2208" s="5" t="str">
        <f>IF(A2208&lt;&gt;INT(A2208),B2208,
IF(A2208&lt;0,VLOOKUP(A2208,lookups!A$1:B$25,2,0),
IF(ISNA(B2208),"",
IF(OR(ISBLANK(A2208),ISNA(B2208),B2208=0),
"",
"#define "&amp;
VLOOKUP(A2208,SOURCE!B:S,15,0)&amp;IF(lookups!$N$2-LEN(VLOOKUP(A2208,SOURCE!B:S,15,0))&gt;=0,REPT(" ",lookups!$N$2-LEN(VLOOKUP(A2208,SOURCE!B:S,15,0))),"")&amp;
TEXT(A2208,"???0")&amp;IF(VLOOKUP(A2208,SOURCE!B:S,16,0)="","","   "&amp;VLOOKUP(A2208,SOURCE!B:S,16,0)
))))
)</f>
        <v>#define ITM_BASE_CPX                2164</v>
      </c>
    </row>
    <row r="2209" spans="1:4">
      <c r="A2209">
        <f t="shared" si="37"/>
        <v>2165</v>
      </c>
      <c r="B2209" t="str">
        <f>VLOOKUP(A2209,SOURCE!B:S,15,0)</f>
        <v>ITM_op_j_SIGN</v>
      </c>
      <c r="C2209">
        <f>IF(
ISNUMBER(INDEX(SOURCE!B:B,MATCH(A2209,SOURCE!B:B,0)+1)),
  VALUE(INDEX(SOURCE!B:B,MATCH(A2209,SOURCE!B:B,0)+1)),
  "")</f>
        <v>2166</v>
      </c>
      <c r="D2209" s="5" t="str">
        <f>IF(A2209&lt;&gt;INT(A2209),B2209,
IF(A2209&lt;0,VLOOKUP(A2209,lookups!A$1:B$25,2,0),
IF(ISNA(B2209),"",
IF(OR(ISBLANK(A2209),ISNA(B2209),B2209=0),
"",
"#define "&amp;
VLOOKUP(A2209,SOURCE!B:S,15,0)&amp;IF(lookups!$N$2-LEN(VLOOKUP(A2209,SOURCE!B:S,15,0))&gt;=0,REPT(" ",lookups!$N$2-LEN(VLOOKUP(A2209,SOURCE!B:S,15,0))),"")&amp;
TEXT(A2209,"???0")&amp;IF(VLOOKUP(A2209,SOURCE!B:S,16,0)="","","   "&amp;VLOOKUP(A2209,SOURCE!B:S,16,0)
))))
)</f>
        <v>#define ITM_op_j_SIGN               2165</v>
      </c>
    </row>
    <row r="2210" spans="1:4">
      <c r="A2210">
        <f t="shared" si="37"/>
        <v>2166</v>
      </c>
      <c r="B2210" t="str">
        <f>VLOOKUP(A2210,SOURCE!B:S,15,0)</f>
        <v>ITM_poly_SIGN</v>
      </c>
      <c r="C2210">
        <f>IF(
ISNUMBER(INDEX(SOURCE!B:B,MATCH(A2210,SOURCE!B:B,0)+1)),
  VALUE(INDEX(SOURCE!B:B,MATCH(A2210,SOURCE!B:B,0)+1)),
  "")</f>
        <v>2167</v>
      </c>
      <c r="D2210" s="5" t="str">
        <f>IF(A2210&lt;&gt;INT(A2210),B2210,
IF(A2210&lt;0,VLOOKUP(A2210,lookups!A$1:B$25,2,0),
IF(ISNA(B2210),"",
IF(OR(ISBLANK(A2210),ISNA(B2210),B2210=0),
"",
"#define "&amp;
VLOOKUP(A2210,SOURCE!B:S,15,0)&amp;IF(lookups!$N$2-LEN(VLOOKUP(A2210,SOURCE!B:S,15,0))&gt;=0,REPT(" ",lookups!$N$2-LEN(VLOOKUP(A2210,SOURCE!B:S,15,0))),"")&amp;
TEXT(A2210,"???0")&amp;IF(VLOOKUP(A2210,SOURCE!B:S,16,0)="","","   "&amp;VLOOKUP(A2210,SOURCE!B:S,16,0)
))))
)</f>
        <v>#define ITM_poly_SIGN               2166</v>
      </c>
    </row>
    <row r="2211" spans="1:4">
      <c r="A2211">
        <f t="shared" si="37"/>
        <v>2167</v>
      </c>
      <c r="B2211" t="str">
        <f>VLOOKUP(A2211,SOURCE!B:S,15,0)</f>
        <v>ITM_NMItoMI</v>
      </c>
      <c r="C2211">
        <f>IF(
ISNUMBER(INDEX(SOURCE!B:B,MATCH(A2211,SOURCE!B:B,0)+1)),
  VALUE(INDEX(SOURCE!B:B,MATCH(A2211,SOURCE!B:B,0)+1)),
  "")</f>
        <v>2168</v>
      </c>
      <c r="D2211" s="5" t="str">
        <f>IF(A2211&lt;&gt;INT(A2211),B2211,
IF(A2211&lt;0,VLOOKUP(A2211,lookups!A$1:B$25,2,0),
IF(ISNA(B2211),"",
IF(OR(ISBLANK(A2211),ISNA(B2211),B2211=0),
"",
"#define "&amp;
VLOOKUP(A2211,SOURCE!B:S,15,0)&amp;IF(lookups!$N$2-LEN(VLOOKUP(A2211,SOURCE!B:S,15,0))&gt;=0,REPT(" ",lookups!$N$2-LEN(VLOOKUP(A2211,SOURCE!B:S,15,0))),"")&amp;
TEXT(A2211,"???0")&amp;IF(VLOOKUP(A2211,SOURCE!B:S,16,0)="","","   "&amp;VLOOKUP(A2211,SOURCE!B:S,16,0)
))))
)</f>
        <v>#define ITM_NMItoMI                 2167</v>
      </c>
    </row>
    <row r="2212" spans="1:4">
      <c r="A2212">
        <f t="shared" si="37"/>
        <v>2168</v>
      </c>
      <c r="B2212" t="str">
        <f>VLOOKUP(A2212,SOURCE!B:S,15,0)</f>
        <v>ITM_MItoNMI</v>
      </c>
      <c r="C2212">
        <f>IF(
ISNUMBER(INDEX(SOURCE!B:B,MATCH(A2212,SOURCE!B:B,0)+1)),
  VALUE(INDEX(SOURCE!B:B,MATCH(A2212,SOURCE!B:B,0)+1)),
  "")</f>
        <v>2169</v>
      </c>
      <c r="D2212" s="5" t="str">
        <f>IF(A2212&lt;&gt;INT(A2212),B2212,
IF(A2212&lt;0,VLOOKUP(A2212,lookups!A$1:B$25,2,0),
IF(ISNA(B2212),"",
IF(OR(ISBLANK(A2212),ISNA(B2212),B2212=0),
"",
"#define "&amp;
VLOOKUP(A2212,SOURCE!B:S,15,0)&amp;IF(lookups!$N$2-LEN(VLOOKUP(A2212,SOURCE!B:S,15,0))&gt;=0,REPT(" ",lookups!$N$2-LEN(VLOOKUP(A2212,SOURCE!B:S,15,0))),"")&amp;
TEXT(A2212,"???0")&amp;IF(VLOOKUP(A2212,SOURCE!B:S,16,0)="","","   "&amp;VLOOKUP(A2212,SOURCE!B:S,16,0)
))))
)</f>
        <v>#define ITM_MItoNMI                 2168</v>
      </c>
    </row>
    <row r="2213" spans="1:4">
      <c r="A2213">
        <f t="shared" si="37"/>
        <v>2169</v>
      </c>
      <c r="B2213" t="str">
        <f>VLOOKUP(A2213,SOURCE!B:S,15,0)</f>
        <v>ITM_FURtoM</v>
      </c>
      <c r="C2213">
        <f>IF(
ISNUMBER(INDEX(SOURCE!B:B,MATCH(A2213,SOURCE!B:B,0)+1)),
  VALUE(INDEX(SOURCE!B:B,MATCH(A2213,SOURCE!B:B,0)+1)),
  "")</f>
        <v>2170</v>
      </c>
      <c r="D2213" s="5" t="str">
        <f>IF(A2213&lt;&gt;INT(A2213),B2213,
IF(A2213&lt;0,VLOOKUP(A2213,lookups!A$1:B$25,2,0),
IF(ISNA(B2213),"",
IF(OR(ISBLANK(A2213),ISNA(B2213),B2213=0),
"",
"#define "&amp;
VLOOKUP(A2213,SOURCE!B:S,15,0)&amp;IF(lookups!$N$2-LEN(VLOOKUP(A2213,SOURCE!B:S,15,0))&gt;=0,REPT(" ",lookups!$N$2-LEN(VLOOKUP(A2213,SOURCE!B:S,15,0))),"")&amp;
TEXT(A2213,"???0")&amp;IF(VLOOKUP(A2213,SOURCE!B:S,16,0)="","","   "&amp;VLOOKUP(A2213,SOURCE!B:S,16,0)
))))
)</f>
        <v>#define ITM_FURtoM                  2169</v>
      </c>
    </row>
    <row r="2214" spans="1:4">
      <c r="A2214">
        <f t="shared" si="37"/>
        <v>2170</v>
      </c>
      <c r="B2214" t="str">
        <f>VLOOKUP(A2214,SOURCE!B:S,15,0)</f>
        <v>ITM_MtoFUR</v>
      </c>
      <c r="C2214">
        <f>IF(
ISNUMBER(INDEX(SOURCE!B:B,MATCH(A2214,SOURCE!B:B,0)+1)),
  VALUE(INDEX(SOURCE!B:B,MATCH(A2214,SOURCE!B:B,0)+1)),
  "")</f>
        <v>2171</v>
      </c>
      <c r="D2214" s="5" t="str">
        <f>IF(A2214&lt;&gt;INT(A2214),B2214,
IF(A2214&lt;0,VLOOKUP(A2214,lookups!A$1:B$25,2,0),
IF(ISNA(B2214),"",
IF(OR(ISBLANK(A2214),ISNA(B2214),B2214=0),
"",
"#define "&amp;
VLOOKUP(A2214,SOURCE!B:S,15,0)&amp;IF(lookups!$N$2-LEN(VLOOKUP(A2214,SOURCE!B:S,15,0))&gt;=0,REPT(" ",lookups!$N$2-LEN(VLOOKUP(A2214,SOURCE!B:S,15,0))),"")&amp;
TEXT(A2214,"???0")&amp;IF(VLOOKUP(A2214,SOURCE!B:S,16,0)="","","   "&amp;VLOOKUP(A2214,SOURCE!B:S,16,0)
))))
)</f>
        <v>#define ITM_MtoFUR                  2170</v>
      </c>
    </row>
    <row r="2215" spans="1:4">
      <c r="A2215">
        <f t="shared" si="37"/>
        <v>2171</v>
      </c>
      <c r="B2215" t="str">
        <f>VLOOKUP(A2215,SOURCE!B:S,15,0)</f>
        <v>ITM_FTNtoS</v>
      </c>
      <c r="C2215">
        <f>IF(
ISNUMBER(INDEX(SOURCE!B:B,MATCH(A2215,SOURCE!B:B,0)+1)),
  VALUE(INDEX(SOURCE!B:B,MATCH(A2215,SOURCE!B:B,0)+1)),
  "")</f>
        <v>2172</v>
      </c>
      <c r="D2215" s="5" t="str">
        <f>IF(A2215&lt;&gt;INT(A2215),B2215,
IF(A2215&lt;0,VLOOKUP(A2215,lookups!A$1:B$25,2,0),
IF(ISNA(B2215),"",
IF(OR(ISBLANK(A2215),ISNA(B2215),B2215=0),
"",
"#define "&amp;
VLOOKUP(A2215,SOURCE!B:S,15,0)&amp;IF(lookups!$N$2-LEN(VLOOKUP(A2215,SOURCE!B:S,15,0))&gt;=0,REPT(" ",lookups!$N$2-LEN(VLOOKUP(A2215,SOURCE!B:S,15,0))),"")&amp;
TEXT(A2215,"???0")&amp;IF(VLOOKUP(A2215,SOURCE!B:S,16,0)="","","   "&amp;VLOOKUP(A2215,SOURCE!B:S,16,0)
))))
)</f>
        <v>#define ITM_FTNtoS                  2171</v>
      </c>
    </row>
    <row r="2216" spans="1:4">
      <c r="A2216">
        <f t="shared" si="37"/>
        <v>2172</v>
      </c>
      <c r="B2216" t="str">
        <f>VLOOKUP(A2216,SOURCE!B:S,15,0)</f>
        <v>ITM_StoFTN</v>
      </c>
      <c r="C2216">
        <f>IF(
ISNUMBER(INDEX(SOURCE!B:B,MATCH(A2216,SOURCE!B:B,0)+1)),
  VALUE(INDEX(SOURCE!B:B,MATCH(A2216,SOURCE!B:B,0)+1)),
  "")</f>
        <v>2173</v>
      </c>
      <c r="D2216" s="5" t="str">
        <f>IF(A2216&lt;&gt;INT(A2216),B2216,
IF(A2216&lt;0,VLOOKUP(A2216,lookups!A$1:B$25,2,0),
IF(ISNA(B2216),"",
IF(OR(ISBLANK(A2216),ISNA(B2216),B2216=0),
"",
"#define "&amp;
VLOOKUP(A2216,SOURCE!B:S,15,0)&amp;IF(lookups!$N$2-LEN(VLOOKUP(A2216,SOURCE!B:S,15,0))&gt;=0,REPT(" ",lookups!$N$2-LEN(VLOOKUP(A2216,SOURCE!B:S,15,0))),"")&amp;
TEXT(A2216,"???0")&amp;IF(VLOOKUP(A2216,SOURCE!B:S,16,0)="","","   "&amp;VLOOKUP(A2216,SOURCE!B:S,16,0)
))))
)</f>
        <v>#define ITM_StoFTN                  2172</v>
      </c>
    </row>
    <row r="2217" spans="1:4">
      <c r="A2217">
        <f t="shared" si="37"/>
        <v>2173</v>
      </c>
      <c r="B2217" t="str">
        <f>VLOOKUP(A2217,SOURCE!B:S,15,0)</f>
        <v>ITM_FPFtoMPS</v>
      </c>
      <c r="C2217">
        <f>IF(
ISNUMBER(INDEX(SOURCE!B:B,MATCH(A2217,SOURCE!B:B,0)+1)),
  VALUE(INDEX(SOURCE!B:B,MATCH(A2217,SOURCE!B:B,0)+1)),
  "")</f>
        <v>2174</v>
      </c>
      <c r="D2217" s="5" t="str">
        <f>IF(A2217&lt;&gt;INT(A2217),B2217,
IF(A2217&lt;0,VLOOKUP(A2217,lookups!A$1:B$25,2,0),
IF(ISNA(B2217),"",
IF(OR(ISBLANK(A2217),ISNA(B2217),B2217=0),
"",
"#define "&amp;
VLOOKUP(A2217,SOURCE!B:S,15,0)&amp;IF(lookups!$N$2-LEN(VLOOKUP(A2217,SOURCE!B:S,15,0))&gt;=0,REPT(" ",lookups!$N$2-LEN(VLOOKUP(A2217,SOURCE!B:S,15,0))),"")&amp;
TEXT(A2217,"???0")&amp;IF(VLOOKUP(A2217,SOURCE!B:S,16,0)="","","   "&amp;VLOOKUP(A2217,SOURCE!B:S,16,0)
))))
)</f>
        <v>#define ITM_FPFtoMPS                2173</v>
      </c>
    </row>
    <row r="2218" spans="1:4">
      <c r="A2218">
        <f t="shared" si="37"/>
        <v>2174</v>
      </c>
      <c r="B2218" t="str">
        <f>VLOOKUP(A2218,SOURCE!B:S,15,0)</f>
        <v>ITM_MPStoFPF</v>
      </c>
      <c r="C2218">
        <f>IF(
ISNUMBER(INDEX(SOURCE!B:B,MATCH(A2218,SOURCE!B:B,0)+1)),
  VALUE(INDEX(SOURCE!B:B,MATCH(A2218,SOURCE!B:B,0)+1)),
  "")</f>
        <v>2175</v>
      </c>
      <c r="D2218" s="5" t="str">
        <f>IF(A2218&lt;&gt;INT(A2218),B2218,
IF(A2218&lt;0,VLOOKUP(A2218,lookups!A$1:B$25,2,0),
IF(ISNA(B2218),"",
IF(OR(ISBLANK(A2218),ISNA(B2218),B2218=0),
"",
"#define "&amp;
VLOOKUP(A2218,SOURCE!B:S,15,0)&amp;IF(lookups!$N$2-LEN(VLOOKUP(A2218,SOURCE!B:S,15,0))&gt;=0,REPT(" ",lookups!$N$2-LEN(VLOOKUP(A2218,SOURCE!B:S,15,0))),"")&amp;
TEXT(A2218,"???0")&amp;IF(VLOOKUP(A2218,SOURCE!B:S,16,0)="","","   "&amp;VLOOKUP(A2218,SOURCE!B:S,16,0)
))))
)</f>
        <v>#define ITM_MPStoFPF                2174</v>
      </c>
    </row>
    <row r="2219" spans="1:4">
      <c r="A2219">
        <f t="shared" si="37"/>
        <v>2175</v>
      </c>
      <c r="B2219" t="str">
        <f>VLOOKUP(A2219,SOURCE!B:S,15,0)</f>
        <v>ITM_BRDStoM</v>
      </c>
      <c r="C2219">
        <f>IF(
ISNUMBER(INDEX(SOURCE!B:B,MATCH(A2219,SOURCE!B:B,0)+1)),
  VALUE(INDEX(SOURCE!B:B,MATCH(A2219,SOURCE!B:B,0)+1)),
  "")</f>
        <v>2176</v>
      </c>
      <c r="D2219" s="5" t="str">
        <f>IF(A2219&lt;&gt;INT(A2219),B2219,
IF(A2219&lt;0,VLOOKUP(A2219,lookups!A$1:B$25,2,0),
IF(ISNA(B2219),"",
IF(OR(ISBLANK(A2219),ISNA(B2219),B2219=0),
"",
"#define "&amp;
VLOOKUP(A2219,SOURCE!B:S,15,0)&amp;IF(lookups!$N$2-LEN(VLOOKUP(A2219,SOURCE!B:S,15,0))&gt;=0,REPT(" ",lookups!$N$2-LEN(VLOOKUP(A2219,SOURCE!B:S,15,0))),"")&amp;
TEXT(A2219,"???0")&amp;IF(VLOOKUP(A2219,SOURCE!B:S,16,0)="","","   "&amp;VLOOKUP(A2219,SOURCE!B:S,16,0)
))))
)</f>
        <v>#define ITM_BRDStoM                 2175</v>
      </c>
    </row>
    <row r="2220" spans="1:4">
      <c r="A2220">
        <f t="shared" si="37"/>
        <v>2176</v>
      </c>
      <c r="B2220" t="str">
        <f>VLOOKUP(A2220,SOURCE!B:S,15,0)</f>
        <v>ITM_MtoBRDS</v>
      </c>
      <c r="C2220">
        <f>IF(
ISNUMBER(INDEX(SOURCE!B:B,MATCH(A2220,SOURCE!B:B,0)+1)),
  VALUE(INDEX(SOURCE!B:B,MATCH(A2220,SOURCE!B:B,0)+1)),
  "")</f>
        <v>2177</v>
      </c>
      <c r="D2220" s="5" t="str">
        <f>IF(A2220&lt;&gt;INT(A2220),B2220,
IF(A2220&lt;0,VLOOKUP(A2220,lookups!A$1:B$25,2,0),
IF(ISNA(B2220),"",
IF(OR(ISBLANK(A2220),ISNA(B2220),B2220=0),
"",
"#define "&amp;
VLOOKUP(A2220,SOURCE!B:S,15,0)&amp;IF(lookups!$N$2-LEN(VLOOKUP(A2220,SOURCE!B:S,15,0))&gt;=0,REPT(" ",lookups!$N$2-LEN(VLOOKUP(A2220,SOURCE!B:S,15,0))),"")&amp;
TEXT(A2220,"???0")&amp;IF(VLOOKUP(A2220,SOURCE!B:S,16,0)="","","   "&amp;VLOOKUP(A2220,SOURCE!B:S,16,0)
))))
)</f>
        <v>#define ITM_MtoBRDS                 2176</v>
      </c>
    </row>
    <row r="2221" spans="1:4">
      <c r="A2221">
        <f t="shared" si="37"/>
        <v>2177</v>
      </c>
      <c r="B2221" t="str">
        <f>VLOOKUP(A2221,SOURCE!B:S,15,0)</f>
        <v>ITM_FIRtoKG</v>
      </c>
      <c r="C2221">
        <f>IF(
ISNUMBER(INDEX(SOURCE!B:B,MATCH(A2221,SOURCE!B:B,0)+1)),
  VALUE(INDEX(SOURCE!B:B,MATCH(A2221,SOURCE!B:B,0)+1)),
  "")</f>
        <v>2178</v>
      </c>
      <c r="D2221" s="5" t="str">
        <f>IF(A2221&lt;&gt;INT(A2221),B2221,
IF(A2221&lt;0,VLOOKUP(A2221,lookups!A$1:B$25,2,0),
IF(ISNA(B2221),"",
IF(OR(ISBLANK(A2221),ISNA(B2221),B2221=0),
"",
"#define "&amp;
VLOOKUP(A2221,SOURCE!B:S,15,0)&amp;IF(lookups!$N$2-LEN(VLOOKUP(A2221,SOURCE!B:S,15,0))&gt;=0,REPT(" ",lookups!$N$2-LEN(VLOOKUP(A2221,SOURCE!B:S,15,0))),"")&amp;
TEXT(A2221,"???0")&amp;IF(VLOOKUP(A2221,SOURCE!B:S,16,0)="","","   "&amp;VLOOKUP(A2221,SOURCE!B:S,16,0)
))))
)</f>
        <v>#define ITM_FIRtoKG                 2177</v>
      </c>
    </row>
    <row r="2222" spans="1:4">
      <c r="A2222">
        <f t="shared" si="37"/>
        <v>2178</v>
      </c>
      <c r="B2222" t="str">
        <f>VLOOKUP(A2222,SOURCE!B:S,15,0)</f>
        <v>ITM_KGtoFIR</v>
      </c>
      <c r="C2222">
        <f>IF(
ISNUMBER(INDEX(SOURCE!B:B,MATCH(A2222,SOURCE!B:B,0)+1)),
  VALUE(INDEX(SOURCE!B:B,MATCH(A2222,SOURCE!B:B,0)+1)),
  "")</f>
        <v>2179</v>
      </c>
      <c r="D2222" s="5" t="str">
        <f>IF(A2222&lt;&gt;INT(A2222),B2222,
IF(A2222&lt;0,VLOOKUP(A2222,lookups!A$1:B$25,2,0),
IF(ISNA(B2222),"",
IF(OR(ISBLANK(A2222),ISNA(B2222),B2222=0),
"",
"#define "&amp;
VLOOKUP(A2222,SOURCE!B:S,15,0)&amp;IF(lookups!$N$2-LEN(VLOOKUP(A2222,SOURCE!B:S,15,0))&gt;=0,REPT(" ",lookups!$N$2-LEN(VLOOKUP(A2222,SOURCE!B:S,15,0))),"")&amp;
TEXT(A2222,"???0")&amp;IF(VLOOKUP(A2222,SOURCE!B:S,16,0)="","","   "&amp;VLOOKUP(A2222,SOURCE!B:S,16,0)
))))
)</f>
        <v>#define ITM_KGtoFIR                 2178</v>
      </c>
    </row>
    <row r="2223" spans="1:4">
      <c r="A2223">
        <f t="shared" si="37"/>
        <v>2179</v>
      </c>
      <c r="B2223" t="str">
        <f>VLOOKUP(A2223,SOURCE!B:S,15,0)</f>
        <v>ITM_FPFtoKPH</v>
      </c>
      <c r="C2223">
        <f>IF(
ISNUMBER(INDEX(SOURCE!B:B,MATCH(A2223,SOURCE!B:B,0)+1)),
  VALUE(INDEX(SOURCE!B:B,MATCH(A2223,SOURCE!B:B,0)+1)),
  "")</f>
        <v>2180</v>
      </c>
      <c r="D2223" s="5" t="str">
        <f>IF(A2223&lt;&gt;INT(A2223),B2223,
IF(A2223&lt;0,VLOOKUP(A2223,lookups!A$1:B$25,2,0),
IF(ISNA(B2223),"",
IF(OR(ISBLANK(A2223),ISNA(B2223),B2223=0),
"",
"#define "&amp;
VLOOKUP(A2223,SOURCE!B:S,15,0)&amp;IF(lookups!$N$2-LEN(VLOOKUP(A2223,SOURCE!B:S,15,0))&gt;=0,REPT(" ",lookups!$N$2-LEN(VLOOKUP(A2223,SOURCE!B:S,15,0))),"")&amp;
TEXT(A2223,"???0")&amp;IF(VLOOKUP(A2223,SOURCE!B:S,16,0)="","","   "&amp;VLOOKUP(A2223,SOURCE!B:S,16,0)
))))
)</f>
        <v>#define ITM_FPFtoKPH                2179</v>
      </c>
    </row>
    <row r="2224" spans="1:4">
      <c r="A2224">
        <f t="shared" si="37"/>
        <v>2180</v>
      </c>
      <c r="B2224" t="str">
        <f>VLOOKUP(A2224,SOURCE!B:S,15,0)</f>
        <v>ITM_KPHtoFPF</v>
      </c>
      <c r="C2224">
        <f>IF(
ISNUMBER(INDEX(SOURCE!B:B,MATCH(A2224,SOURCE!B:B,0)+1)),
  VALUE(INDEX(SOURCE!B:B,MATCH(A2224,SOURCE!B:B,0)+1)),
  "")</f>
        <v>2181</v>
      </c>
      <c r="D2224" s="5" t="str">
        <f>IF(A2224&lt;&gt;INT(A2224),B2224,
IF(A2224&lt;0,VLOOKUP(A2224,lookups!A$1:B$25,2,0),
IF(ISNA(B2224),"",
IF(OR(ISBLANK(A2224),ISNA(B2224),B2224=0),
"",
"#define "&amp;
VLOOKUP(A2224,SOURCE!B:S,15,0)&amp;IF(lookups!$N$2-LEN(VLOOKUP(A2224,SOURCE!B:S,15,0))&gt;=0,REPT(" ",lookups!$N$2-LEN(VLOOKUP(A2224,SOURCE!B:S,15,0))),"")&amp;
TEXT(A2224,"???0")&amp;IF(VLOOKUP(A2224,SOURCE!B:S,16,0)="","","   "&amp;VLOOKUP(A2224,SOURCE!B:S,16,0)
))))
)</f>
        <v>#define ITM_KPHtoFPF                2180</v>
      </c>
    </row>
    <row r="2225" spans="1:4">
      <c r="A2225">
        <f t="shared" si="37"/>
        <v>2181</v>
      </c>
      <c r="B2225" t="str">
        <f>VLOOKUP(A2225,SOURCE!B:S,15,0)</f>
        <v>ITM_BRDStoIN</v>
      </c>
      <c r="C2225">
        <f>IF(
ISNUMBER(INDEX(SOURCE!B:B,MATCH(A2225,SOURCE!B:B,0)+1)),
  VALUE(INDEX(SOURCE!B:B,MATCH(A2225,SOURCE!B:B,0)+1)),
  "")</f>
        <v>2182</v>
      </c>
      <c r="D2225" s="5" t="str">
        <f>IF(A2225&lt;&gt;INT(A2225),B2225,
IF(A2225&lt;0,VLOOKUP(A2225,lookups!A$1:B$25,2,0),
IF(ISNA(B2225),"",
IF(OR(ISBLANK(A2225),ISNA(B2225),B2225=0),
"",
"#define "&amp;
VLOOKUP(A2225,SOURCE!B:S,15,0)&amp;IF(lookups!$N$2-LEN(VLOOKUP(A2225,SOURCE!B:S,15,0))&gt;=0,REPT(" ",lookups!$N$2-LEN(VLOOKUP(A2225,SOURCE!B:S,15,0))),"")&amp;
TEXT(A2225,"???0")&amp;IF(VLOOKUP(A2225,SOURCE!B:S,16,0)="","","   "&amp;VLOOKUP(A2225,SOURCE!B:S,16,0)
))))
)</f>
        <v>#define ITM_BRDStoIN                2181</v>
      </c>
    </row>
    <row r="2226" spans="1:4">
      <c r="A2226">
        <f t="shared" si="37"/>
        <v>2182</v>
      </c>
      <c r="B2226" t="str">
        <f>VLOOKUP(A2226,SOURCE!B:S,15,0)</f>
        <v>ITM_INtoBRDS</v>
      </c>
      <c r="C2226">
        <f>IF(
ISNUMBER(INDEX(SOURCE!B:B,MATCH(A2226,SOURCE!B:B,0)+1)),
  VALUE(INDEX(SOURCE!B:B,MATCH(A2226,SOURCE!B:B,0)+1)),
  "")</f>
        <v>2183</v>
      </c>
      <c r="D2226" s="5" t="str">
        <f>IF(A2226&lt;&gt;INT(A2226),B2226,
IF(A2226&lt;0,VLOOKUP(A2226,lookups!A$1:B$25,2,0),
IF(ISNA(B2226),"",
IF(OR(ISBLANK(A2226),ISNA(B2226),B2226=0),
"",
"#define "&amp;
VLOOKUP(A2226,SOURCE!B:S,15,0)&amp;IF(lookups!$N$2-LEN(VLOOKUP(A2226,SOURCE!B:S,15,0))&gt;=0,REPT(" ",lookups!$N$2-LEN(VLOOKUP(A2226,SOURCE!B:S,15,0))),"")&amp;
TEXT(A2226,"???0")&amp;IF(VLOOKUP(A2226,SOURCE!B:S,16,0)="","","   "&amp;VLOOKUP(A2226,SOURCE!B:S,16,0)
))))
)</f>
        <v>#define ITM_INtoBRDS                2182</v>
      </c>
    </row>
    <row r="2227" spans="1:4">
      <c r="A2227">
        <f t="shared" si="37"/>
        <v>2183</v>
      </c>
      <c r="B2227" t="str">
        <f>VLOOKUP(A2227,SOURCE!B:S,15,0)</f>
        <v>ITM_FIRtoLB</v>
      </c>
      <c r="C2227">
        <f>IF(
ISNUMBER(INDEX(SOURCE!B:B,MATCH(A2227,SOURCE!B:B,0)+1)),
  VALUE(INDEX(SOURCE!B:B,MATCH(A2227,SOURCE!B:B,0)+1)),
  "")</f>
        <v>2184</v>
      </c>
      <c r="D2227" s="5" t="str">
        <f>IF(A2227&lt;&gt;INT(A2227),B2227,
IF(A2227&lt;0,VLOOKUP(A2227,lookups!A$1:B$25,2,0),
IF(ISNA(B2227),"",
IF(OR(ISBLANK(A2227),ISNA(B2227),B2227=0),
"",
"#define "&amp;
VLOOKUP(A2227,SOURCE!B:S,15,0)&amp;IF(lookups!$N$2-LEN(VLOOKUP(A2227,SOURCE!B:S,15,0))&gt;=0,REPT(" ",lookups!$N$2-LEN(VLOOKUP(A2227,SOURCE!B:S,15,0))),"")&amp;
TEXT(A2227,"???0")&amp;IF(VLOOKUP(A2227,SOURCE!B:S,16,0)="","","   "&amp;VLOOKUP(A2227,SOURCE!B:S,16,0)
))))
)</f>
        <v>#define ITM_FIRtoLB                 2183</v>
      </c>
    </row>
    <row r="2228" spans="1:4">
      <c r="A2228">
        <f t="shared" si="37"/>
        <v>2184</v>
      </c>
      <c r="B2228" t="str">
        <f>VLOOKUP(A2228,SOURCE!B:S,15,0)</f>
        <v>ITM_LBtoFIR</v>
      </c>
      <c r="C2228">
        <f>IF(
ISNUMBER(INDEX(SOURCE!B:B,MATCH(A2228,SOURCE!B:B,0)+1)),
  VALUE(INDEX(SOURCE!B:B,MATCH(A2228,SOURCE!B:B,0)+1)),
  "")</f>
        <v>2185</v>
      </c>
      <c r="D2228" s="5" t="str">
        <f>IF(A2228&lt;&gt;INT(A2228),B2228,
IF(A2228&lt;0,VLOOKUP(A2228,lookups!A$1:B$25,2,0),
IF(ISNA(B2228),"",
IF(OR(ISBLANK(A2228),ISNA(B2228),B2228=0),
"",
"#define "&amp;
VLOOKUP(A2228,SOURCE!B:S,15,0)&amp;IF(lookups!$N$2-LEN(VLOOKUP(A2228,SOURCE!B:S,15,0))&gt;=0,REPT(" ",lookups!$N$2-LEN(VLOOKUP(A2228,SOURCE!B:S,15,0))),"")&amp;
TEXT(A2228,"???0")&amp;IF(VLOOKUP(A2228,SOURCE!B:S,16,0)="","","   "&amp;VLOOKUP(A2228,SOURCE!B:S,16,0)
))))
)</f>
        <v>#define ITM_LBtoFIR                 2184</v>
      </c>
    </row>
    <row r="2229" spans="1:4">
      <c r="A2229">
        <f t="shared" si="37"/>
        <v>2185</v>
      </c>
      <c r="B2229" t="str">
        <f>VLOOKUP(A2229,SOURCE!B:S,15,0)</f>
        <v>ITM_FPFtoMPH</v>
      </c>
      <c r="C2229">
        <f>IF(
ISNUMBER(INDEX(SOURCE!B:B,MATCH(A2229,SOURCE!B:B,0)+1)),
  VALUE(INDEX(SOURCE!B:B,MATCH(A2229,SOURCE!B:B,0)+1)),
  "")</f>
        <v>2186</v>
      </c>
      <c r="D2229" s="5" t="str">
        <f>IF(A2229&lt;&gt;INT(A2229),B2229,
IF(A2229&lt;0,VLOOKUP(A2229,lookups!A$1:B$25,2,0),
IF(ISNA(B2229),"",
IF(OR(ISBLANK(A2229),ISNA(B2229),B2229=0),
"",
"#define "&amp;
VLOOKUP(A2229,SOURCE!B:S,15,0)&amp;IF(lookups!$N$2-LEN(VLOOKUP(A2229,SOURCE!B:S,15,0))&gt;=0,REPT(" ",lookups!$N$2-LEN(VLOOKUP(A2229,SOURCE!B:S,15,0))),"")&amp;
TEXT(A2229,"???0")&amp;IF(VLOOKUP(A2229,SOURCE!B:S,16,0)="","","   "&amp;VLOOKUP(A2229,SOURCE!B:S,16,0)
))))
)</f>
        <v>#define ITM_FPFtoMPH                2185</v>
      </c>
    </row>
    <row r="2230" spans="1:4">
      <c r="A2230">
        <f t="shared" si="37"/>
        <v>2186</v>
      </c>
      <c r="B2230" t="str">
        <f>VLOOKUP(A2230,SOURCE!B:S,15,0)</f>
        <v>ITM_MPHtoFPF</v>
      </c>
      <c r="C2230">
        <f>IF(
ISNUMBER(INDEX(SOURCE!B:B,MATCH(A2230,SOURCE!B:B,0)+1)),
  VALUE(INDEX(SOURCE!B:B,MATCH(A2230,SOURCE!B:B,0)+1)),
  "")</f>
        <v>2187</v>
      </c>
      <c r="D2230" s="5" t="str">
        <f>IF(A2230&lt;&gt;INT(A2230),B2230,
IF(A2230&lt;0,VLOOKUP(A2230,lookups!A$1:B$25,2,0),
IF(ISNA(B2230),"",
IF(OR(ISBLANK(A2230),ISNA(B2230),B2230=0),
"",
"#define "&amp;
VLOOKUP(A2230,SOURCE!B:S,15,0)&amp;IF(lookups!$N$2-LEN(VLOOKUP(A2230,SOURCE!B:S,15,0))&gt;=0,REPT(" ",lookups!$N$2-LEN(VLOOKUP(A2230,SOURCE!B:S,15,0))),"")&amp;
TEXT(A2230,"???0")&amp;IF(VLOOKUP(A2230,SOURCE!B:S,16,0)="","","   "&amp;VLOOKUP(A2230,SOURCE!B:S,16,0)
))))
)</f>
        <v>#define ITM_MPHtoFPF                2186</v>
      </c>
    </row>
    <row r="2231" spans="1:4">
      <c r="A2231">
        <f t="shared" si="37"/>
        <v>2187</v>
      </c>
      <c r="B2231" t="str">
        <f>VLOOKUP(A2231,SOURCE!B:S,15,0)</f>
        <v>ITM_FPStoKMH</v>
      </c>
      <c r="C2231">
        <f>IF(
ISNUMBER(INDEX(SOURCE!B:B,MATCH(A2231,SOURCE!B:B,0)+1)),
  VALUE(INDEX(SOURCE!B:B,MATCH(A2231,SOURCE!B:B,0)+1)),
  "")</f>
        <v>2188</v>
      </c>
      <c r="D2231" s="5" t="str">
        <f>IF(A2231&lt;&gt;INT(A2231),B2231,
IF(A2231&lt;0,VLOOKUP(A2231,lookups!A$1:B$25,2,0),
IF(ISNA(B2231),"",
IF(OR(ISBLANK(A2231),ISNA(B2231),B2231=0),
"",
"#define "&amp;
VLOOKUP(A2231,SOURCE!B:S,15,0)&amp;IF(lookups!$N$2-LEN(VLOOKUP(A2231,SOURCE!B:S,15,0))&gt;=0,REPT(" ",lookups!$N$2-LEN(VLOOKUP(A2231,SOURCE!B:S,15,0))),"")&amp;
TEXT(A2231,"???0")&amp;IF(VLOOKUP(A2231,SOURCE!B:S,16,0)="","","   "&amp;VLOOKUP(A2231,SOURCE!B:S,16,0)
))))
)</f>
        <v>#define ITM_FPStoKMH                2187</v>
      </c>
    </row>
    <row r="2232" spans="1:4">
      <c r="A2232">
        <f t="shared" si="37"/>
        <v>2188</v>
      </c>
      <c r="B2232" t="str">
        <f>VLOOKUP(A2232,SOURCE!B:S,15,0)</f>
        <v>ITM_KMHtoFPS</v>
      </c>
      <c r="C2232">
        <f>IF(
ISNUMBER(INDEX(SOURCE!B:B,MATCH(A2232,SOURCE!B:B,0)+1)),
  VALUE(INDEX(SOURCE!B:B,MATCH(A2232,SOURCE!B:B,0)+1)),
  "")</f>
        <v>2189</v>
      </c>
      <c r="D2232" s="5" t="str">
        <f>IF(A2232&lt;&gt;INT(A2232),B2232,
IF(A2232&lt;0,VLOOKUP(A2232,lookups!A$1:B$25,2,0),
IF(ISNA(B2232),"",
IF(OR(ISBLANK(A2232),ISNA(B2232),B2232=0),
"",
"#define "&amp;
VLOOKUP(A2232,SOURCE!B:S,15,0)&amp;IF(lookups!$N$2-LEN(VLOOKUP(A2232,SOURCE!B:S,15,0))&gt;=0,REPT(" ",lookups!$N$2-LEN(VLOOKUP(A2232,SOURCE!B:S,15,0))),"")&amp;
TEXT(A2232,"???0")&amp;IF(VLOOKUP(A2232,SOURCE!B:S,16,0)="","","   "&amp;VLOOKUP(A2232,SOURCE!B:S,16,0)
))))
)</f>
        <v>#define ITM_KMHtoFPS                2188</v>
      </c>
    </row>
    <row r="2233" spans="1:4">
      <c r="A2233">
        <f t="shared" si="37"/>
        <v>2189</v>
      </c>
      <c r="B2233" t="str">
        <f>VLOOKUP(A2233,SOURCE!B:S,15,0)</f>
        <v>ITM_FTPtoMPS</v>
      </c>
      <c r="C2233">
        <f>IF(
ISNUMBER(INDEX(SOURCE!B:B,MATCH(A2233,SOURCE!B:B,0)+1)),
  VALUE(INDEX(SOURCE!B:B,MATCH(A2233,SOURCE!B:B,0)+1)),
  "")</f>
        <v>2190</v>
      </c>
      <c r="D2233" s="5" t="str">
        <f>IF(A2233&lt;&gt;INT(A2233),B2233,
IF(A2233&lt;0,VLOOKUP(A2233,lookups!A$1:B$25,2,0),
IF(ISNA(B2233),"",
IF(OR(ISBLANK(A2233),ISNA(B2233),B2233=0),
"",
"#define "&amp;
VLOOKUP(A2233,SOURCE!B:S,15,0)&amp;IF(lookups!$N$2-LEN(VLOOKUP(A2233,SOURCE!B:S,15,0))&gt;=0,REPT(" ",lookups!$N$2-LEN(VLOOKUP(A2233,SOURCE!B:S,15,0))),"")&amp;
TEXT(A2233,"???0")&amp;IF(VLOOKUP(A2233,SOURCE!B:S,16,0)="","","   "&amp;VLOOKUP(A2233,SOURCE!B:S,16,0)
))))
)</f>
        <v>#define ITM_FTPtoMPS                2189</v>
      </c>
    </row>
    <row r="2234" spans="1:4">
      <c r="A2234">
        <f t="shared" si="37"/>
        <v>2190</v>
      </c>
      <c r="B2234" t="str">
        <f>VLOOKUP(A2234,SOURCE!B:S,15,0)</f>
        <v>ITM_MPStoFPS</v>
      </c>
      <c r="C2234">
        <f>IF(
ISNUMBER(INDEX(SOURCE!B:B,MATCH(A2234,SOURCE!B:B,0)+1)),
  VALUE(INDEX(SOURCE!B:B,MATCH(A2234,SOURCE!B:B,0)+1)),
  "")</f>
        <v>2191</v>
      </c>
      <c r="D2234" s="5" t="str">
        <f>IF(A2234&lt;&gt;INT(A2234),B2234,
IF(A2234&lt;0,VLOOKUP(A2234,lookups!A$1:B$25,2,0),
IF(ISNA(B2234),"",
IF(OR(ISBLANK(A2234),ISNA(B2234),B2234=0),
"",
"#define "&amp;
VLOOKUP(A2234,SOURCE!B:S,15,0)&amp;IF(lookups!$N$2-LEN(VLOOKUP(A2234,SOURCE!B:S,15,0))&gt;=0,REPT(" ",lookups!$N$2-LEN(VLOOKUP(A2234,SOURCE!B:S,15,0))),"")&amp;
TEXT(A2234,"???0")&amp;IF(VLOOKUP(A2234,SOURCE!B:S,16,0)="","","   "&amp;VLOOKUP(A2234,SOURCE!B:S,16,0)
))))
)</f>
        <v>#define ITM_MPStoFPS                2190</v>
      </c>
    </row>
    <row r="2235" spans="1:4">
      <c r="A2235">
        <f t="shared" si="37"/>
        <v>2191</v>
      </c>
      <c r="B2235" t="str">
        <f>VLOOKUP(A2235,SOURCE!B:S,15,0)</f>
        <v>ITM_SCR</v>
      </c>
      <c r="C2235">
        <f>IF(
ISNUMBER(INDEX(SOURCE!B:B,MATCH(A2235,SOURCE!B:B,0)+1)),
  VALUE(INDEX(SOURCE!B:B,MATCH(A2235,SOURCE!B:B,0)+1)),
  "")</f>
        <v>2192</v>
      </c>
      <c r="D2235" s="5" t="str">
        <f>IF(A2235&lt;&gt;INT(A2235),B2235,
IF(A2235&lt;0,VLOOKUP(A2235,lookups!A$1:B$25,2,0),
IF(ISNA(B2235),"",
IF(OR(ISBLANK(A2235),ISNA(B2235),B2235=0),
"",
"#define "&amp;
VLOOKUP(A2235,SOURCE!B:S,15,0)&amp;IF(lookups!$N$2-LEN(VLOOKUP(A2235,SOURCE!B:S,15,0))&gt;=0,REPT(" ",lookups!$N$2-LEN(VLOOKUP(A2235,SOURCE!B:S,15,0))),"")&amp;
TEXT(A2235,"???0")&amp;IF(VLOOKUP(A2235,SOURCE!B:S,16,0)="","","   "&amp;VLOOKUP(A2235,SOURCE!B:S,16,0)
))))
)</f>
        <v>#define ITM_SCR                     2191</v>
      </c>
    </row>
    <row r="2236" spans="1:4">
      <c r="A2236">
        <f t="shared" si="37"/>
        <v>2192</v>
      </c>
      <c r="B2236" t="str">
        <f>VLOOKUP(A2236,SOURCE!B:S,15,0)</f>
        <v>ITM_SCRNRM</v>
      </c>
      <c r="C2236">
        <f>IF(
ISNUMBER(INDEX(SOURCE!B:B,MATCH(A2236,SOURCE!B:B,0)+1)),
  VALUE(INDEX(SOURCE!B:B,MATCH(A2236,SOURCE!B:B,0)+1)),
  "")</f>
        <v>2193</v>
      </c>
      <c r="D2236" s="5" t="str">
        <f>IF(A2236&lt;&gt;INT(A2236),B2236,
IF(A2236&lt;0,VLOOKUP(A2236,lookups!A$1:B$25,2,0),
IF(ISNA(B2236),"",
IF(OR(ISBLANK(A2236),ISNA(B2236),B2236=0),
"",
"#define "&amp;
VLOOKUP(A2236,SOURCE!B:S,15,0)&amp;IF(lookups!$N$2-LEN(VLOOKUP(A2236,SOURCE!B:S,15,0))&gt;=0,REPT(" ",lookups!$N$2-LEN(VLOOKUP(A2236,SOURCE!B:S,15,0))),"")&amp;
TEXT(A2236,"???0")&amp;IF(VLOOKUP(A2236,SOURCE!B:S,16,0)="","","   "&amp;VLOOKUP(A2236,SOURCE!B:S,16,0)
))))
)</f>
        <v>#define ITM_SCRNRM                  2192</v>
      </c>
    </row>
    <row r="2237" spans="1:4">
      <c r="A2237">
        <f t="shared" si="37"/>
        <v>2193</v>
      </c>
      <c r="B2237" t="str">
        <f>VLOOKUP(A2237,SOURCE!B:S,15,0)</f>
        <v>ITM_SCRSUP</v>
      </c>
      <c r="C2237">
        <f>IF(
ISNUMBER(INDEX(SOURCE!B:B,MATCH(A2237,SOURCE!B:B,0)+1)),
  VALUE(INDEX(SOURCE!B:B,MATCH(A2237,SOURCE!B:B,0)+1)),
  "")</f>
        <v>2194</v>
      </c>
      <c r="D2237" s="5" t="str">
        <f>IF(A2237&lt;&gt;INT(A2237),B2237,
IF(A2237&lt;0,VLOOKUP(A2237,lookups!A$1:B$25,2,0),
IF(ISNA(B2237),"",
IF(OR(ISBLANK(A2237),ISNA(B2237),B2237=0),
"",
"#define "&amp;
VLOOKUP(A2237,SOURCE!B:S,15,0)&amp;IF(lookups!$N$2-LEN(VLOOKUP(A2237,SOURCE!B:S,15,0))&gt;=0,REPT(" ",lookups!$N$2-LEN(VLOOKUP(A2237,SOURCE!B:S,15,0))),"")&amp;
TEXT(A2237,"???0")&amp;IF(VLOOKUP(A2237,SOURCE!B:S,16,0)="","","   "&amp;VLOOKUP(A2237,SOURCE!B:S,16,0)
))))
)</f>
        <v>#define ITM_SCRSUP                  2193</v>
      </c>
    </row>
    <row r="2238" spans="1:4">
      <c r="A2238">
        <f t="shared" si="37"/>
        <v>2194</v>
      </c>
      <c r="B2238" t="str">
        <f>VLOOKUP(A2238,SOURCE!B:S,15,0)</f>
        <v>ITM_SCRSUB</v>
      </c>
      <c r="C2238">
        <f>IF(
ISNUMBER(INDEX(SOURCE!B:B,MATCH(A2238,SOURCE!B:B,0)+1)),
  VALUE(INDEX(SOURCE!B:B,MATCH(A2238,SOURCE!B:B,0)+1)),
  "")</f>
        <v>2195</v>
      </c>
      <c r="D2238" s="5" t="str">
        <f>IF(A2238&lt;&gt;INT(A2238),B2238,
IF(A2238&lt;0,VLOOKUP(A2238,lookups!A$1:B$25,2,0),
IF(ISNA(B2238),"",
IF(OR(ISBLANK(A2238),ISNA(B2238),B2238=0),
"",
"#define "&amp;
VLOOKUP(A2238,SOURCE!B:S,15,0)&amp;IF(lookups!$N$2-LEN(VLOOKUP(A2238,SOURCE!B:S,15,0))&gt;=0,REPT(" ",lookups!$N$2-LEN(VLOOKUP(A2238,SOURCE!B:S,15,0))),"")&amp;
TEXT(A2238,"???0")&amp;IF(VLOOKUP(A2238,SOURCE!B:S,16,0)="","","   "&amp;VLOOKUP(A2238,SOURCE!B:S,16,0)
))))
)</f>
        <v>#define ITM_SCRSUB                  2194</v>
      </c>
    </row>
    <row r="2239" spans="1:4">
      <c r="A2239">
        <f t="shared" si="37"/>
        <v>2195</v>
      </c>
      <c r="B2239" t="str">
        <f>VLOOKUP(A2239,SOURCE!B:S,15,0)</f>
        <v>ITM_HIDE</v>
      </c>
      <c r="C2239">
        <f>IF(
ISNUMBER(INDEX(SOURCE!B:B,MATCH(A2239,SOURCE!B:B,0)+1)),
  VALUE(INDEX(SOURCE!B:B,MATCH(A2239,SOURCE!B:B,0)+1)),
  "")</f>
        <v>2196</v>
      </c>
      <c r="D2239" s="5" t="str">
        <f>IF(A2239&lt;&gt;INT(A2239),B2239,
IF(A2239&lt;0,VLOOKUP(A2239,lookups!A$1:B$25,2,0),
IF(ISNA(B2239),"",
IF(OR(ISBLANK(A2239),ISNA(B2239),B2239=0),
"",
"#define "&amp;
VLOOKUP(A2239,SOURCE!B:S,15,0)&amp;IF(lookups!$N$2-LEN(VLOOKUP(A2239,SOURCE!B:S,15,0))&gt;=0,REPT(" ",lookups!$N$2-LEN(VLOOKUP(A2239,SOURCE!B:S,15,0))),"")&amp;
TEXT(A2239,"???0")&amp;IF(VLOOKUP(A2239,SOURCE!B:S,16,0)="","","   "&amp;VLOOKUP(A2239,SOURCE!B:S,16,0)
))))
)</f>
        <v>#define ITM_HIDE                    2195</v>
      </c>
    </row>
    <row r="2240" spans="1:4">
      <c r="A2240">
        <f t="shared" si="37"/>
        <v>2196</v>
      </c>
      <c r="B2240" t="str">
        <f>VLOOKUP(A2240,SOURCE!B:S,15,0)</f>
        <v>ITM_DENMAX2</v>
      </c>
      <c r="C2240">
        <f>IF(
ISNUMBER(INDEX(SOURCE!B:B,MATCH(A2240,SOURCE!B:B,0)+1)),
  VALUE(INDEX(SOURCE!B:B,MATCH(A2240,SOURCE!B:B,0)+1)),
  "")</f>
        <v>2197</v>
      </c>
      <c r="D2240" s="5" t="str">
        <f>IF(A2240&lt;&gt;INT(A2240),B2240,
IF(A2240&lt;0,VLOOKUP(A2240,lookups!A$1:B$25,2,0),
IF(ISNA(B2240),"",
IF(OR(ISBLANK(A2240),ISNA(B2240),B2240=0),
"",
"#define "&amp;
VLOOKUP(A2240,SOURCE!B:S,15,0)&amp;IF(lookups!$N$2-LEN(VLOOKUP(A2240,SOURCE!B:S,15,0))&gt;=0,REPT(" ",lookups!$N$2-LEN(VLOOKUP(A2240,SOURCE!B:S,15,0))),"")&amp;
TEXT(A2240,"???0")&amp;IF(VLOOKUP(A2240,SOURCE!B:S,16,0)="","","   "&amp;VLOOKUP(A2240,SOURCE!B:S,16,0)
))))
)</f>
        <v>#define ITM_DENMAX2                 2196</v>
      </c>
    </row>
    <row r="2241" spans="1:4">
      <c r="A2241">
        <f t="shared" si="37"/>
        <v>2197</v>
      </c>
      <c r="B2241" t="str">
        <f>VLOOKUP(A2241,SOURCE!B:S,15,0)</f>
        <v>ITM_SETSIG2</v>
      </c>
      <c r="C2241">
        <f>IF(
ISNUMBER(INDEX(SOURCE!B:B,MATCH(A2241,SOURCE!B:B,0)+1)),
  VALUE(INDEX(SOURCE!B:B,MATCH(A2241,SOURCE!B:B,0)+1)),
  "")</f>
        <v>2198</v>
      </c>
      <c r="D2241" s="5" t="str">
        <f>IF(A2241&lt;&gt;INT(A2241),B2241,
IF(A2241&lt;0,VLOOKUP(A2241,lookups!A$1:B$25,2,0),
IF(ISNA(B2241),"",
IF(OR(ISBLANK(A2241),ISNA(B2241),B2241=0),
"",
"#define "&amp;
VLOOKUP(A2241,SOURCE!B:S,15,0)&amp;IF(lookups!$N$2-LEN(VLOOKUP(A2241,SOURCE!B:S,15,0))&gt;=0,REPT(" ",lookups!$N$2-LEN(VLOOKUP(A2241,SOURCE!B:S,15,0))),"")&amp;
TEXT(A2241,"???0")&amp;IF(VLOOKUP(A2241,SOURCE!B:S,16,0)="","","   "&amp;VLOOKUP(A2241,SOURCE!B:S,16,0)
))))
)</f>
        <v>#define ITM_SETSIG2                 2197</v>
      </c>
    </row>
    <row r="2242" spans="1:4">
      <c r="A2242">
        <f t="shared" si="37"/>
        <v>2198</v>
      </c>
      <c r="B2242" t="str">
        <f>VLOOKUP(A2242,SOURCE!B:S,15,0)</f>
        <v>ITM_VOL</v>
      </c>
      <c r="C2242">
        <f>IF(
ISNUMBER(INDEX(SOURCE!B:B,MATCH(A2242,SOURCE!B:B,0)+1)),
  VALUE(INDEX(SOURCE!B:B,MATCH(A2242,SOURCE!B:B,0)+1)),
  "")</f>
        <v>2199</v>
      </c>
      <c r="D2242" s="5" t="str">
        <f>IF(A2242&lt;&gt;INT(A2242),B2242,
IF(A2242&lt;0,VLOOKUP(A2242,lookups!A$1:B$25,2,0),
IF(ISNA(B2242),"",
IF(OR(ISBLANK(A2242),ISNA(B2242),B2242=0),
"",
"#define "&amp;
VLOOKUP(A2242,SOURCE!B:S,15,0)&amp;IF(lookups!$N$2-LEN(VLOOKUP(A2242,SOURCE!B:S,15,0))&gt;=0,REPT(" ",lookups!$N$2-LEN(VLOOKUP(A2242,SOURCE!B:S,15,0))),"")&amp;
TEXT(A2242,"???0")&amp;IF(VLOOKUP(A2242,SOURCE!B:S,16,0)="","","   "&amp;VLOOKUP(A2242,SOURCE!B:S,16,0)
))))
)</f>
        <v>#define ITM_VOL                     2198</v>
      </c>
    </row>
    <row r="2243" spans="1:4">
      <c r="A2243">
        <f t="shared" si="37"/>
        <v>2199</v>
      </c>
      <c r="B2243" t="str">
        <f>VLOOKUP(A2243,SOURCE!B:S,15,0)</f>
        <v>ITM_VOLQ</v>
      </c>
      <c r="C2243">
        <f>IF(
ISNUMBER(INDEX(SOURCE!B:B,MATCH(A2243,SOURCE!B:B,0)+1)),
  VALUE(INDEX(SOURCE!B:B,MATCH(A2243,SOURCE!B:B,0)+1)),
  "")</f>
        <v>2200</v>
      </c>
      <c r="D2243" s="5" t="str">
        <f>IF(A2243&lt;&gt;INT(A2243),B2243,
IF(A2243&lt;0,VLOOKUP(A2243,lookups!A$1:B$25,2,0),
IF(ISNA(B2243),"",
IF(OR(ISBLANK(A2243),ISNA(B2243),B2243=0),
"",
"#define "&amp;
VLOOKUP(A2243,SOURCE!B:S,15,0)&amp;IF(lookups!$N$2-LEN(VLOOKUP(A2243,SOURCE!B:S,15,0))&gt;=0,REPT(" ",lookups!$N$2-LEN(VLOOKUP(A2243,SOURCE!B:S,15,0))),"")&amp;
TEXT(A2243,"???0")&amp;IF(VLOOKUP(A2243,SOURCE!B:S,16,0)="","","   "&amp;VLOOKUP(A2243,SOURCE!B:S,16,0)
))))
)</f>
        <v>#define ITM_VOLQ                    2199</v>
      </c>
    </row>
    <row r="2244" spans="1:4">
      <c r="A2244">
        <f t="shared" si="37"/>
        <v>2200</v>
      </c>
      <c r="B2244" t="str">
        <f>VLOOKUP(A2244,SOURCE!B:S,15,0)</f>
        <v>ITM_VOLPLUS</v>
      </c>
      <c r="C2244">
        <f>IF(
ISNUMBER(INDEX(SOURCE!B:B,MATCH(A2244,SOURCE!B:B,0)+1)),
  VALUE(INDEX(SOURCE!B:B,MATCH(A2244,SOURCE!B:B,0)+1)),
  "")</f>
        <v>2201</v>
      </c>
      <c r="D2244" s="5" t="str">
        <f>IF(A2244&lt;&gt;INT(A2244),B2244,
IF(A2244&lt;0,VLOOKUP(A2244,lookups!A$1:B$25,2,0),
IF(ISNA(B2244),"",
IF(OR(ISBLANK(A2244),ISNA(B2244),B2244=0),
"",
"#define "&amp;
VLOOKUP(A2244,SOURCE!B:S,15,0)&amp;IF(lookups!$N$2-LEN(VLOOKUP(A2244,SOURCE!B:S,15,0))&gt;=0,REPT(" ",lookups!$N$2-LEN(VLOOKUP(A2244,SOURCE!B:S,15,0))),"")&amp;
TEXT(A2244,"???0")&amp;IF(VLOOKUP(A2244,SOURCE!B:S,16,0)="","","   "&amp;VLOOKUP(A2244,SOURCE!B:S,16,0)
))))
)</f>
        <v>#define ITM_VOLPLUS                 2200</v>
      </c>
    </row>
    <row r="2245" spans="1:4">
      <c r="A2245">
        <f t="shared" si="37"/>
        <v>2201</v>
      </c>
      <c r="B2245" t="str">
        <f>VLOOKUP(A2245,SOURCE!B:S,15,0)</f>
        <v>ITM_VOLMINUS</v>
      </c>
      <c r="C2245">
        <f>IF(
ISNUMBER(INDEX(SOURCE!B:B,MATCH(A2245,SOURCE!B:B,0)+1)),
  VALUE(INDEX(SOURCE!B:B,MATCH(A2245,SOURCE!B:B,0)+1)),
  "")</f>
        <v>2202</v>
      </c>
      <c r="D2245" s="5" t="str">
        <f>IF(A2245&lt;&gt;INT(A2245),B2245,
IF(A2245&lt;0,VLOOKUP(A2245,lookups!A$1:B$25,2,0),
IF(ISNA(B2245),"",
IF(OR(ISBLANK(A2245),ISNA(B2245),B2245=0),
"",
"#define "&amp;
VLOOKUP(A2245,SOURCE!B:S,15,0)&amp;IF(lookups!$N$2-LEN(VLOOKUP(A2245,SOURCE!B:S,15,0))&gt;=0,REPT(" ",lookups!$N$2-LEN(VLOOKUP(A2245,SOURCE!B:S,15,0))),"")&amp;
TEXT(A2245,"???0")&amp;IF(VLOOKUP(A2245,SOURCE!B:S,16,0)="","","   "&amp;VLOOKUP(A2245,SOURCE!B:S,16,0)
))))
)</f>
        <v>#define ITM_VOLMINUS                2201</v>
      </c>
    </row>
    <row r="2246" spans="1:4">
      <c r="A2246">
        <f t="shared" si="37"/>
        <v>2202</v>
      </c>
      <c r="B2246" t="str">
        <f>VLOOKUP(A2246,SOURCE!B:S,15,0)</f>
        <v>ITM_BUZZ</v>
      </c>
      <c r="C2246">
        <f>IF(
ISNUMBER(INDEX(SOURCE!B:B,MATCH(A2246,SOURCE!B:B,0)+1)),
  VALUE(INDEX(SOURCE!B:B,MATCH(A2246,SOURCE!B:B,0)+1)),
  "")</f>
        <v>2203</v>
      </c>
      <c r="D2246" s="5" t="str">
        <f>IF(A2246&lt;&gt;INT(A2246),B2246,
IF(A2246&lt;0,VLOOKUP(A2246,lookups!A$1:B$25,2,0),
IF(ISNA(B2246),"",
IF(OR(ISBLANK(A2246),ISNA(B2246),B2246=0),
"",
"#define "&amp;
VLOOKUP(A2246,SOURCE!B:S,15,0)&amp;IF(lookups!$N$2-LEN(VLOOKUP(A2246,SOURCE!B:S,15,0))&gt;=0,REPT(" ",lookups!$N$2-LEN(VLOOKUP(A2246,SOURCE!B:S,15,0))),"")&amp;
TEXT(A2246,"???0")&amp;IF(VLOOKUP(A2246,SOURCE!B:S,16,0)="","","   "&amp;VLOOKUP(A2246,SOURCE!B:S,16,0)
))))
)</f>
        <v>#define ITM_BUZZ                    2202</v>
      </c>
    </row>
    <row r="2247" spans="1:4">
      <c r="A2247">
        <f t="shared" si="37"/>
        <v>2203</v>
      </c>
      <c r="B2247" t="str">
        <f>VLOOKUP(A2247,SOURCE!B:S,15,0)</f>
        <v>ITM_PLAY</v>
      </c>
      <c r="C2247">
        <f>IF(
ISNUMBER(INDEX(SOURCE!B:B,MATCH(A2247,SOURCE!B:B,0)+1)),
  VALUE(INDEX(SOURCE!B:B,MATCH(A2247,SOURCE!B:B,0)+1)),
  "")</f>
        <v>2204</v>
      </c>
      <c r="D2247" s="5" t="str">
        <f>IF(A2247&lt;&gt;INT(A2247),B2247,
IF(A2247&lt;0,VLOOKUP(A2247,lookups!A$1:B$25,2,0),
IF(ISNA(B2247),"",
IF(OR(ISBLANK(A2247),ISNA(B2247),B2247=0),
"",
"#define "&amp;
VLOOKUP(A2247,SOURCE!B:S,15,0)&amp;IF(lookups!$N$2-LEN(VLOOKUP(A2247,SOURCE!B:S,15,0))&gt;=0,REPT(" ",lookups!$N$2-LEN(VLOOKUP(A2247,SOURCE!B:S,15,0))),"")&amp;
TEXT(A2247,"???0")&amp;IF(VLOOKUP(A2247,SOURCE!B:S,16,0)="","","   "&amp;VLOOKUP(A2247,SOURCE!B:S,16,0)
))))
)</f>
        <v>#define ITM_PLAY                    2203</v>
      </c>
    </row>
    <row r="2248" spans="1:4">
      <c r="A2248">
        <f t="shared" si="37"/>
        <v>2204</v>
      </c>
      <c r="B2248" t="str">
        <f>VLOOKUP(A2248,SOURCE!B:S,15,0)</f>
        <v>ITM_L100toKML</v>
      </c>
      <c r="C2248">
        <f>IF(
ISNUMBER(INDEX(SOURCE!B:B,MATCH(A2248,SOURCE!B:B,0)+1)),
  VALUE(INDEX(SOURCE!B:B,MATCH(A2248,SOURCE!B:B,0)+1)),
  "")</f>
        <v>2205</v>
      </c>
      <c r="D2248" s="5" t="str">
        <f>IF(A2248&lt;&gt;INT(A2248),B2248,
IF(A2248&lt;0,VLOOKUP(A2248,lookups!A$1:B$25,2,0),
IF(ISNA(B2248),"",
IF(OR(ISBLANK(A2248),ISNA(B2248),B2248=0),
"",
"#define "&amp;
VLOOKUP(A2248,SOURCE!B:S,15,0)&amp;IF(lookups!$N$2-LEN(VLOOKUP(A2248,SOURCE!B:S,15,0))&gt;=0,REPT(" ",lookups!$N$2-LEN(VLOOKUP(A2248,SOURCE!B:S,15,0))),"")&amp;
TEXT(A2248,"???0")&amp;IF(VLOOKUP(A2248,SOURCE!B:S,16,0)="","","   "&amp;VLOOKUP(A2248,SOURCE!B:S,16,0)
))))
)</f>
        <v>#define ITM_L100toKML               2204</v>
      </c>
    </row>
    <row r="2249" spans="1:4">
      <c r="A2249">
        <f t="shared" ref="A2249:A2291" si="38">C2248</f>
        <v>2205</v>
      </c>
      <c r="B2249" t="str">
        <f>VLOOKUP(A2249,SOURCE!B:S,15,0)</f>
        <v>ITM_KMLtoL100</v>
      </c>
      <c r="C2249">
        <f>IF(
ISNUMBER(INDEX(SOURCE!B:B,MATCH(A2249,SOURCE!B:B,0)+1)),
  VALUE(INDEX(SOURCE!B:B,MATCH(A2249,SOURCE!B:B,0)+1)),
  "")</f>
        <v>2206</v>
      </c>
      <c r="D2249" s="5" t="str">
        <f>IF(A2249&lt;&gt;INT(A2249),B2249,
IF(A2249&lt;0,VLOOKUP(A2249,lookups!A$1:B$25,2,0),
IF(ISNA(B2249),"",
IF(OR(ISBLANK(A2249),ISNA(B2249),B2249=0),
"",
"#define "&amp;
VLOOKUP(A2249,SOURCE!B:S,15,0)&amp;IF(lookups!$N$2-LEN(VLOOKUP(A2249,SOURCE!B:S,15,0))&gt;=0,REPT(" ",lookups!$N$2-LEN(VLOOKUP(A2249,SOURCE!B:S,15,0))),"")&amp;
TEXT(A2249,"???0")&amp;IF(VLOOKUP(A2249,SOURCE!B:S,16,0)="","","   "&amp;VLOOKUP(A2249,SOURCE!B:S,16,0)
))))
)</f>
        <v>#define ITM_KMLtoL100               2205</v>
      </c>
    </row>
    <row r="2250" spans="1:4">
      <c r="A2250">
        <f t="shared" si="38"/>
        <v>2206</v>
      </c>
      <c r="B2250" t="str">
        <f>VLOOKUP(A2250,SOURCE!B:S,15,0)</f>
        <v>ITM_KMLEtoK100K</v>
      </c>
      <c r="C2250">
        <f>IF(
ISNUMBER(INDEX(SOURCE!B:B,MATCH(A2250,SOURCE!B:B,0)+1)),
  VALUE(INDEX(SOURCE!B:B,MATCH(A2250,SOURCE!B:B,0)+1)),
  "")</f>
        <v>2207</v>
      </c>
      <c r="D2250" s="5" t="str">
        <f>IF(A2250&lt;&gt;INT(A2250),B2250,
IF(A2250&lt;0,VLOOKUP(A2250,lookups!A$1:B$25,2,0),
IF(ISNA(B2250),"",
IF(OR(ISBLANK(A2250),ISNA(B2250),B2250=0),
"",
"#define "&amp;
VLOOKUP(A2250,SOURCE!B:S,15,0)&amp;IF(lookups!$N$2-LEN(VLOOKUP(A2250,SOURCE!B:S,15,0))&gt;=0,REPT(" ",lookups!$N$2-LEN(VLOOKUP(A2250,SOURCE!B:S,15,0))),"")&amp;
TEXT(A2250,"???0")&amp;IF(VLOOKUP(A2250,SOURCE!B:S,16,0)="","","   "&amp;VLOOKUP(A2250,SOURCE!B:S,16,0)
))))
)</f>
        <v>#define ITM_KMLEtoK100K             2206</v>
      </c>
    </row>
    <row r="2251" spans="1:4">
      <c r="A2251">
        <f t="shared" si="38"/>
        <v>2207</v>
      </c>
      <c r="B2251" t="str">
        <f>VLOOKUP(A2251,SOURCE!B:S,15,0)</f>
        <v>ITM_K100KtoKMLE</v>
      </c>
      <c r="C2251">
        <f>IF(
ISNUMBER(INDEX(SOURCE!B:B,MATCH(A2251,SOURCE!B:B,0)+1)),
  VALUE(INDEX(SOURCE!B:B,MATCH(A2251,SOURCE!B:B,0)+1)),
  "")</f>
        <v>2208</v>
      </c>
      <c r="D2251" s="5" t="str">
        <f>IF(A2251&lt;&gt;INT(A2251),B2251,
IF(A2251&lt;0,VLOOKUP(A2251,lookups!A$1:B$25,2,0),
IF(ISNA(B2251),"",
IF(OR(ISBLANK(A2251),ISNA(B2251),B2251=0),
"",
"#define "&amp;
VLOOKUP(A2251,SOURCE!B:S,15,0)&amp;IF(lookups!$N$2-LEN(VLOOKUP(A2251,SOURCE!B:S,15,0))&gt;=0,REPT(" ",lookups!$N$2-LEN(VLOOKUP(A2251,SOURCE!B:S,15,0))),"")&amp;
TEXT(A2251,"???0")&amp;IF(VLOOKUP(A2251,SOURCE!B:S,16,0)="","","   "&amp;VLOOKUP(A2251,SOURCE!B:S,16,0)
))))
)</f>
        <v>#define ITM_K100KtoKMLE             2207</v>
      </c>
    </row>
    <row r="2252" spans="1:4">
      <c r="A2252">
        <f t="shared" si="38"/>
        <v>2208</v>
      </c>
      <c r="B2252" t="str">
        <f>VLOOKUP(A2252,SOURCE!B:S,15,0)</f>
        <v>ITM_K100KtoKMK</v>
      </c>
      <c r="C2252">
        <f>IF(
ISNUMBER(INDEX(SOURCE!B:B,MATCH(A2252,SOURCE!B:B,0)+1)),
  VALUE(INDEX(SOURCE!B:B,MATCH(A2252,SOURCE!B:B,0)+1)),
  "")</f>
        <v>2209</v>
      </c>
      <c r="D2252" s="5" t="str">
        <f>IF(A2252&lt;&gt;INT(A2252),B2252,
IF(A2252&lt;0,VLOOKUP(A2252,lookups!A$1:B$25,2,0),
IF(ISNA(B2252),"",
IF(OR(ISBLANK(A2252),ISNA(B2252),B2252=0),
"",
"#define "&amp;
VLOOKUP(A2252,SOURCE!B:S,15,0)&amp;IF(lookups!$N$2-LEN(VLOOKUP(A2252,SOURCE!B:S,15,0))&gt;=0,REPT(" ",lookups!$N$2-LEN(VLOOKUP(A2252,SOURCE!B:S,15,0))),"")&amp;
TEXT(A2252,"???0")&amp;IF(VLOOKUP(A2252,SOURCE!B:S,16,0)="","","   "&amp;VLOOKUP(A2252,SOURCE!B:S,16,0)
))))
)</f>
        <v>#define ITM_K100KtoKMK              2208</v>
      </c>
    </row>
    <row r="2253" spans="1:4">
      <c r="A2253">
        <f t="shared" si="38"/>
        <v>2209</v>
      </c>
      <c r="B2253" t="str">
        <f>VLOOKUP(A2253,SOURCE!B:S,15,0)</f>
        <v>ITM_KMKtoK100K</v>
      </c>
      <c r="C2253">
        <f>IF(
ISNUMBER(INDEX(SOURCE!B:B,MATCH(A2253,SOURCE!B:B,0)+1)),
  VALUE(INDEX(SOURCE!B:B,MATCH(A2253,SOURCE!B:B,0)+1)),
  "")</f>
        <v>2210</v>
      </c>
      <c r="D2253" s="5" t="str">
        <f>IF(A2253&lt;&gt;INT(A2253),B2253,
IF(A2253&lt;0,VLOOKUP(A2253,lookups!A$1:B$25,2,0),
IF(ISNA(B2253),"",
IF(OR(ISBLANK(A2253),ISNA(B2253),B2253=0),
"",
"#define "&amp;
VLOOKUP(A2253,SOURCE!B:S,15,0)&amp;IF(lookups!$N$2-LEN(VLOOKUP(A2253,SOURCE!B:S,15,0))&gt;=0,REPT(" ",lookups!$N$2-LEN(VLOOKUP(A2253,SOURCE!B:S,15,0))),"")&amp;
TEXT(A2253,"???0")&amp;IF(VLOOKUP(A2253,SOURCE!B:S,16,0)="","","   "&amp;VLOOKUP(A2253,SOURCE!B:S,16,0)
))))
)</f>
        <v>#define ITM_KMKtoK100K              2209</v>
      </c>
    </row>
    <row r="2254" spans="1:4">
      <c r="A2254">
        <f t="shared" si="38"/>
        <v>2210</v>
      </c>
      <c r="B2254" t="str">
        <f>VLOOKUP(A2254,SOURCE!B:S,15,0)</f>
        <v>ITM_L100toMGUS</v>
      </c>
      <c r="C2254">
        <f>IF(
ISNUMBER(INDEX(SOURCE!B:B,MATCH(A2254,SOURCE!B:B,0)+1)),
  VALUE(INDEX(SOURCE!B:B,MATCH(A2254,SOURCE!B:B,0)+1)),
  "")</f>
        <v>2211</v>
      </c>
      <c r="D2254" s="5" t="str">
        <f>IF(A2254&lt;&gt;INT(A2254),B2254,
IF(A2254&lt;0,VLOOKUP(A2254,lookups!A$1:B$25,2,0),
IF(ISNA(B2254),"",
IF(OR(ISBLANK(A2254),ISNA(B2254),B2254=0),
"",
"#define "&amp;
VLOOKUP(A2254,SOURCE!B:S,15,0)&amp;IF(lookups!$N$2-LEN(VLOOKUP(A2254,SOURCE!B:S,15,0))&gt;=0,REPT(" ",lookups!$N$2-LEN(VLOOKUP(A2254,SOURCE!B:S,15,0))),"")&amp;
TEXT(A2254,"???0")&amp;IF(VLOOKUP(A2254,SOURCE!B:S,16,0)="","","   "&amp;VLOOKUP(A2254,SOURCE!B:S,16,0)
))))
)</f>
        <v>#define ITM_L100toMGUS              2210</v>
      </c>
    </row>
    <row r="2255" spans="1:4">
      <c r="A2255">
        <f t="shared" si="38"/>
        <v>2211</v>
      </c>
      <c r="B2255" t="str">
        <f>VLOOKUP(A2255,SOURCE!B:S,15,0)</f>
        <v>ITM_MGUStoL100</v>
      </c>
      <c r="C2255">
        <f>IF(
ISNUMBER(INDEX(SOURCE!B:B,MATCH(A2255,SOURCE!B:B,0)+1)),
  VALUE(INDEX(SOURCE!B:B,MATCH(A2255,SOURCE!B:B,0)+1)),
  "")</f>
        <v>2212</v>
      </c>
      <c r="D2255" s="5" t="str">
        <f>IF(A2255&lt;&gt;INT(A2255),B2255,
IF(A2255&lt;0,VLOOKUP(A2255,lookups!A$1:B$25,2,0),
IF(ISNA(B2255),"",
IF(OR(ISBLANK(A2255),ISNA(B2255),B2255=0),
"",
"#define "&amp;
VLOOKUP(A2255,SOURCE!B:S,15,0)&amp;IF(lookups!$N$2-LEN(VLOOKUP(A2255,SOURCE!B:S,15,0))&gt;=0,REPT(" ",lookups!$N$2-LEN(VLOOKUP(A2255,SOURCE!B:S,15,0))),"")&amp;
TEXT(A2255,"???0")&amp;IF(VLOOKUP(A2255,SOURCE!B:S,16,0)="","","   "&amp;VLOOKUP(A2255,SOURCE!B:S,16,0)
))))
)</f>
        <v>#define ITM_MGUStoL100              2211</v>
      </c>
    </row>
    <row r="2256" spans="1:4">
      <c r="A2256">
        <f t="shared" si="38"/>
        <v>2212</v>
      </c>
      <c r="B2256" t="str">
        <f>VLOOKUP(A2256,SOURCE!B:S,15,0)</f>
        <v>ITM_MGEUStoK100M</v>
      </c>
      <c r="C2256">
        <f>IF(
ISNUMBER(INDEX(SOURCE!B:B,MATCH(A2256,SOURCE!B:B,0)+1)),
  VALUE(INDEX(SOURCE!B:B,MATCH(A2256,SOURCE!B:B,0)+1)),
  "")</f>
        <v>2213</v>
      </c>
      <c r="D2256" s="5" t="str">
        <f>IF(A2256&lt;&gt;INT(A2256),B2256,
IF(A2256&lt;0,VLOOKUP(A2256,lookups!A$1:B$25,2,0),
IF(ISNA(B2256),"",
IF(OR(ISBLANK(A2256),ISNA(B2256),B2256=0),
"",
"#define "&amp;
VLOOKUP(A2256,SOURCE!B:S,15,0)&amp;IF(lookups!$N$2-LEN(VLOOKUP(A2256,SOURCE!B:S,15,0))&gt;=0,REPT(" ",lookups!$N$2-LEN(VLOOKUP(A2256,SOURCE!B:S,15,0))),"")&amp;
TEXT(A2256,"???0")&amp;IF(VLOOKUP(A2256,SOURCE!B:S,16,0)="","","   "&amp;VLOOKUP(A2256,SOURCE!B:S,16,0)
))))
)</f>
        <v>#define ITM_MGEUStoK100M            2212</v>
      </c>
    </row>
    <row r="2257" spans="1:4">
      <c r="A2257">
        <f t="shared" si="38"/>
        <v>2213</v>
      </c>
      <c r="B2257" t="str">
        <f>VLOOKUP(A2257,SOURCE!B:S,15,0)</f>
        <v>ITM_K100MtoMGEUS</v>
      </c>
      <c r="C2257">
        <f>IF(
ISNUMBER(INDEX(SOURCE!B:B,MATCH(A2257,SOURCE!B:B,0)+1)),
  VALUE(INDEX(SOURCE!B:B,MATCH(A2257,SOURCE!B:B,0)+1)),
  "")</f>
        <v>2214</v>
      </c>
      <c r="D2257" s="5" t="str">
        <f>IF(A2257&lt;&gt;INT(A2257),B2257,
IF(A2257&lt;0,VLOOKUP(A2257,lookups!A$1:B$25,2,0),
IF(ISNA(B2257),"",
IF(OR(ISBLANK(A2257),ISNA(B2257),B2257=0),
"",
"#define "&amp;
VLOOKUP(A2257,SOURCE!B:S,15,0)&amp;IF(lookups!$N$2-LEN(VLOOKUP(A2257,SOURCE!B:S,15,0))&gt;=0,REPT(" ",lookups!$N$2-LEN(VLOOKUP(A2257,SOURCE!B:S,15,0))),"")&amp;
TEXT(A2257,"???0")&amp;IF(VLOOKUP(A2257,SOURCE!B:S,16,0)="","","   "&amp;VLOOKUP(A2257,SOURCE!B:S,16,0)
))))
)</f>
        <v>#define ITM_K100MtoMGEUS            2213</v>
      </c>
    </row>
    <row r="2258" spans="1:4">
      <c r="A2258">
        <f t="shared" si="38"/>
        <v>2214</v>
      </c>
      <c r="B2258" t="str">
        <f>VLOOKUP(A2258,SOURCE!B:S,15,0)</f>
        <v>ITM_K100KtoK100M</v>
      </c>
      <c r="C2258">
        <f>IF(
ISNUMBER(INDEX(SOURCE!B:B,MATCH(A2258,SOURCE!B:B,0)+1)),
  VALUE(INDEX(SOURCE!B:B,MATCH(A2258,SOURCE!B:B,0)+1)),
  "")</f>
        <v>2215</v>
      </c>
      <c r="D2258" s="5" t="str">
        <f>IF(A2258&lt;&gt;INT(A2258),B2258,
IF(A2258&lt;0,VLOOKUP(A2258,lookups!A$1:B$25,2,0),
IF(ISNA(B2258),"",
IF(OR(ISBLANK(A2258),ISNA(B2258),B2258=0),
"",
"#define "&amp;
VLOOKUP(A2258,SOURCE!B:S,15,0)&amp;IF(lookups!$N$2-LEN(VLOOKUP(A2258,SOURCE!B:S,15,0))&gt;=0,REPT(" ",lookups!$N$2-LEN(VLOOKUP(A2258,SOURCE!B:S,15,0))),"")&amp;
TEXT(A2258,"???0")&amp;IF(VLOOKUP(A2258,SOURCE!B:S,16,0)="","","   "&amp;VLOOKUP(A2258,SOURCE!B:S,16,0)
))))
)</f>
        <v>#define ITM_K100KtoK100M            2214</v>
      </c>
    </row>
    <row r="2259" spans="1:4">
      <c r="A2259">
        <f t="shared" si="38"/>
        <v>2215</v>
      </c>
      <c r="B2259" t="str">
        <f>VLOOKUP(A2259,SOURCE!B:S,15,0)</f>
        <v>ITM_K100MtoK100K</v>
      </c>
      <c r="C2259">
        <f>IF(
ISNUMBER(INDEX(SOURCE!B:B,MATCH(A2259,SOURCE!B:B,0)+1)),
  VALUE(INDEX(SOURCE!B:B,MATCH(A2259,SOURCE!B:B,0)+1)),
  "")</f>
        <v>2216</v>
      </c>
      <c r="D2259" s="5" t="str">
        <f>IF(A2259&lt;&gt;INT(A2259),B2259,
IF(A2259&lt;0,VLOOKUP(A2259,lookups!A$1:B$25,2,0),
IF(ISNA(B2259),"",
IF(OR(ISBLANK(A2259),ISNA(B2259),B2259=0),
"",
"#define "&amp;
VLOOKUP(A2259,SOURCE!B:S,15,0)&amp;IF(lookups!$N$2-LEN(VLOOKUP(A2259,SOURCE!B:S,15,0))&gt;=0,REPT(" ",lookups!$N$2-LEN(VLOOKUP(A2259,SOURCE!B:S,15,0))),"")&amp;
TEXT(A2259,"???0")&amp;IF(VLOOKUP(A2259,SOURCE!B:S,16,0)="","","   "&amp;VLOOKUP(A2259,SOURCE!B:S,16,0)
))))
)</f>
        <v>#define ITM_K100MtoK100K            2215</v>
      </c>
    </row>
    <row r="2260" spans="1:4">
      <c r="A2260">
        <f t="shared" si="38"/>
        <v>2216</v>
      </c>
      <c r="B2260" t="str">
        <f>VLOOKUP(A2260,SOURCE!B:S,15,0)</f>
        <v>ITM_L100toMGUK</v>
      </c>
      <c r="C2260">
        <f>IF(
ISNUMBER(INDEX(SOURCE!B:B,MATCH(A2260,SOURCE!B:B,0)+1)),
  VALUE(INDEX(SOURCE!B:B,MATCH(A2260,SOURCE!B:B,0)+1)),
  "")</f>
        <v>2217</v>
      </c>
      <c r="D2260" s="5" t="str">
        <f>IF(A2260&lt;&gt;INT(A2260),B2260,
IF(A2260&lt;0,VLOOKUP(A2260,lookups!A$1:B$25,2,0),
IF(ISNA(B2260),"",
IF(OR(ISBLANK(A2260),ISNA(B2260),B2260=0),
"",
"#define "&amp;
VLOOKUP(A2260,SOURCE!B:S,15,0)&amp;IF(lookups!$N$2-LEN(VLOOKUP(A2260,SOURCE!B:S,15,0))&gt;=0,REPT(" ",lookups!$N$2-LEN(VLOOKUP(A2260,SOURCE!B:S,15,0))),"")&amp;
TEXT(A2260,"???0")&amp;IF(VLOOKUP(A2260,SOURCE!B:S,16,0)="","","   "&amp;VLOOKUP(A2260,SOURCE!B:S,16,0)
))))
)</f>
        <v>#define ITM_L100toMGUK              2216</v>
      </c>
    </row>
    <row r="2261" spans="1:4">
      <c r="A2261">
        <f t="shared" si="38"/>
        <v>2217</v>
      </c>
      <c r="B2261" t="str">
        <f>VLOOKUP(A2261,SOURCE!B:S,15,0)</f>
        <v>ITM_MGUKtoL100</v>
      </c>
      <c r="C2261">
        <f>IF(
ISNUMBER(INDEX(SOURCE!B:B,MATCH(A2261,SOURCE!B:B,0)+1)),
  VALUE(INDEX(SOURCE!B:B,MATCH(A2261,SOURCE!B:B,0)+1)),
  "")</f>
        <v>2218</v>
      </c>
      <c r="D2261" s="5" t="str">
        <f>IF(A2261&lt;&gt;INT(A2261),B2261,
IF(A2261&lt;0,VLOOKUP(A2261,lookups!A$1:B$25,2,0),
IF(ISNA(B2261),"",
IF(OR(ISBLANK(A2261),ISNA(B2261),B2261=0),
"",
"#define "&amp;
VLOOKUP(A2261,SOURCE!B:S,15,0)&amp;IF(lookups!$N$2-LEN(VLOOKUP(A2261,SOURCE!B:S,15,0))&gt;=0,REPT(" ",lookups!$N$2-LEN(VLOOKUP(A2261,SOURCE!B:S,15,0))),"")&amp;
TEXT(A2261,"???0")&amp;IF(VLOOKUP(A2261,SOURCE!B:S,16,0)="","","   "&amp;VLOOKUP(A2261,SOURCE!B:S,16,0)
))))
)</f>
        <v>#define ITM_MGUKtoL100              2217</v>
      </c>
    </row>
    <row r="2262" spans="1:4">
      <c r="A2262">
        <f t="shared" si="38"/>
        <v>2218</v>
      </c>
      <c r="B2262" t="str">
        <f>VLOOKUP(A2262,SOURCE!B:S,15,0)</f>
        <v>ITM_MGEUKtoK100M</v>
      </c>
      <c r="C2262">
        <f>IF(
ISNUMBER(INDEX(SOURCE!B:B,MATCH(A2262,SOURCE!B:B,0)+1)),
  VALUE(INDEX(SOURCE!B:B,MATCH(A2262,SOURCE!B:B,0)+1)),
  "")</f>
        <v>2219</v>
      </c>
      <c r="D2262" s="5" t="str">
        <f>IF(A2262&lt;&gt;INT(A2262),B2262,
IF(A2262&lt;0,VLOOKUP(A2262,lookups!A$1:B$25,2,0),
IF(ISNA(B2262),"",
IF(OR(ISBLANK(A2262),ISNA(B2262),B2262=0),
"",
"#define "&amp;
VLOOKUP(A2262,SOURCE!B:S,15,0)&amp;IF(lookups!$N$2-LEN(VLOOKUP(A2262,SOURCE!B:S,15,0))&gt;=0,REPT(" ",lookups!$N$2-LEN(VLOOKUP(A2262,SOURCE!B:S,15,0))),"")&amp;
TEXT(A2262,"???0")&amp;IF(VLOOKUP(A2262,SOURCE!B:S,16,0)="","","   "&amp;VLOOKUP(A2262,SOURCE!B:S,16,0)
))))
)</f>
        <v>#define ITM_MGEUKtoK100M            2218</v>
      </c>
    </row>
    <row r="2263" spans="1:4">
      <c r="A2263">
        <f t="shared" si="38"/>
        <v>2219</v>
      </c>
      <c r="B2263" t="str">
        <f>VLOOKUP(A2263,SOURCE!B:S,15,0)</f>
        <v>ITM_K100MtoMGEUK</v>
      </c>
      <c r="C2263">
        <f>IF(
ISNUMBER(INDEX(SOURCE!B:B,MATCH(A2263,SOURCE!B:B,0)+1)),
  VALUE(INDEX(SOURCE!B:B,MATCH(A2263,SOURCE!B:B,0)+1)),
  "")</f>
        <v>2220</v>
      </c>
      <c r="D2263" s="5" t="str">
        <f>IF(A2263&lt;&gt;INT(A2263),B2263,
IF(A2263&lt;0,VLOOKUP(A2263,lookups!A$1:B$25,2,0),
IF(ISNA(B2263),"",
IF(OR(ISBLANK(A2263),ISNA(B2263),B2263=0),
"",
"#define "&amp;
VLOOKUP(A2263,SOURCE!B:S,15,0)&amp;IF(lookups!$N$2-LEN(VLOOKUP(A2263,SOURCE!B:S,15,0))&gt;=0,REPT(" ",lookups!$N$2-LEN(VLOOKUP(A2263,SOURCE!B:S,15,0))),"")&amp;
TEXT(A2263,"???0")&amp;IF(VLOOKUP(A2263,SOURCE!B:S,16,0)="","","   "&amp;VLOOKUP(A2263,SOURCE!B:S,16,0)
))))
)</f>
        <v>#define ITM_K100MtoMGEUK            2219</v>
      </c>
    </row>
    <row r="2264" spans="1:4">
      <c r="A2264">
        <f t="shared" si="38"/>
        <v>2220</v>
      </c>
      <c r="B2264" t="str">
        <f>VLOOKUP(A2264,SOURCE!B:S,15,0)</f>
        <v>ITM_K100MtoMIK</v>
      </c>
      <c r="C2264">
        <f>IF(
ISNUMBER(INDEX(SOURCE!B:B,MATCH(A2264,SOURCE!B:B,0)+1)),
  VALUE(INDEX(SOURCE!B:B,MATCH(A2264,SOURCE!B:B,0)+1)),
  "")</f>
        <v>2221</v>
      </c>
      <c r="D2264" s="5" t="str">
        <f>IF(A2264&lt;&gt;INT(A2264),B2264,
IF(A2264&lt;0,VLOOKUP(A2264,lookups!A$1:B$25,2,0),
IF(ISNA(B2264),"",
IF(OR(ISBLANK(A2264),ISNA(B2264),B2264=0),
"",
"#define "&amp;
VLOOKUP(A2264,SOURCE!B:S,15,0)&amp;IF(lookups!$N$2-LEN(VLOOKUP(A2264,SOURCE!B:S,15,0))&gt;=0,REPT(" ",lookups!$N$2-LEN(VLOOKUP(A2264,SOURCE!B:S,15,0))),"")&amp;
TEXT(A2264,"???0")&amp;IF(VLOOKUP(A2264,SOURCE!B:S,16,0)="","","   "&amp;VLOOKUP(A2264,SOURCE!B:S,16,0)
))))
)</f>
        <v>#define ITM_K100MtoMIK              2220</v>
      </c>
    </row>
    <row r="2265" spans="1:4">
      <c r="A2265">
        <f t="shared" si="38"/>
        <v>2221</v>
      </c>
      <c r="B2265" t="str">
        <f>VLOOKUP(A2265,SOURCE!B:S,15,0)</f>
        <v>ITM_MIKtoK100M</v>
      </c>
      <c r="C2265">
        <f>IF(
ISNUMBER(INDEX(SOURCE!B:B,MATCH(A2265,SOURCE!B:B,0)+1)),
  VALUE(INDEX(SOURCE!B:B,MATCH(A2265,SOURCE!B:B,0)+1)),
  "")</f>
        <v>2222</v>
      </c>
      <c r="D2265" s="5" t="str">
        <f>IF(A2265&lt;&gt;INT(A2265),B2265,
IF(A2265&lt;0,VLOOKUP(A2265,lookups!A$1:B$25,2,0),
IF(ISNA(B2265),"",
IF(OR(ISBLANK(A2265),ISNA(B2265),B2265=0),
"",
"#define "&amp;
VLOOKUP(A2265,SOURCE!B:S,15,0)&amp;IF(lookups!$N$2-LEN(VLOOKUP(A2265,SOURCE!B:S,15,0))&gt;=0,REPT(" ",lookups!$N$2-LEN(VLOOKUP(A2265,SOURCE!B:S,15,0))),"")&amp;
TEXT(A2265,"???0")&amp;IF(VLOOKUP(A2265,SOURCE!B:S,16,0)="","","   "&amp;VLOOKUP(A2265,SOURCE!B:S,16,0)
))))
)</f>
        <v>#define ITM_MIKtoK100M              2221</v>
      </c>
    </row>
    <row r="2266" spans="1:4">
      <c r="A2266">
        <f t="shared" si="38"/>
        <v>2222</v>
      </c>
      <c r="B2266" t="str">
        <f>VLOOKUP(A2266,SOURCE!B:S,15,0)</f>
        <v>MNU_CONVYMMV</v>
      </c>
      <c r="C2266">
        <f>IF(
ISNUMBER(INDEX(SOURCE!B:B,MATCH(A2266,SOURCE!B:B,0)+1)),
  VALUE(INDEX(SOURCE!B:B,MATCH(A2266,SOURCE!B:B,0)+1)),
  "")</f>
        <v>2223</v>
      </c>
      <c r="D2266" s="5" t="str">
        <f>IF(A2266&lt;&gt;INT(A2266),B2266,
IF(A2266&lt;0,VLOOKUP(A2266,lookups!A$1:B$25,2,0),
IF(ISNA(B2266),"",
IF(OR(ISBLANK(A2266),ISNA(B2266),B2266=0),
"",
"#define "&amp;
VLOOKUP(A2266,SOURCE!B:S,15,0)&amp;IF(lookups!$N$2-LEN(VLOOKUP(A2266,SOURCE!B:S,15,0))&gt;=0,REPT(" ",lookups!$N$2-LEN(VLOOKUP(A2266,SOURCE!B:S,15,0))),"")&amp;
TEXT(A2266,"???0")&amp;IF(VLOOKUP(A2266,SOURCE!B:S,16,0)="","","   "&amp;VLOOKUP(A2266,SOURCE!B:S,16,0)
))))
)</f>
        <v>#define MNU_CONVYMMV                2222</v>
      </c>
    </row>
    <row r="2267" spans="1:4">
      <c r="A2267">
        <f t="shared" si="38"/>
        <v>2223</v>
      </c>
      <c r="B2267" t="str">
        <f>VLOOKUP(A2267,SOURCE!B:S,15,0)</f>
        <v>ITM_XEQP1</v>
      </c>
      <c r="C2267" t="str">
        <f>IF(
ISNUMBER(INDEX(SOURCE!B:B,MATCH(A2267,SOURCE!B:B,0)+1)),
  VALUE(INDEX(SOURCE!B:B,MATCH(A2267,SOURCE!B:B,0)+1)),
  "")</f>
        <v/>
      </c>
      <c r="D2267" s="5" t="str">
        <f>IF(A2267&lt;&gt;INT(A2267),B2267,
IF(A2267&lt;0,VLOOKUP(A2267,lookups!A$1:B$25,2,0),
IF(ISNA(B2267),"",
IF(OR(ISBLANK(A2267),ISNA(B2267),B2267=0),
"",
"#define "&amp;
VLOOKUP(A2267,SOURCE!B:S,15,0)&amp;IF(lookups!$N$2-LEN(VLOOKUP(A2267,SOURCE!B:S,15,0))&gt;=0,REPT(" ",lookups!$N$2-LEN(VLOOKUP(A2267,SOURCE!B:S,15,0))),"")&amp;
TEXT(A2267,"???0")&amp;IF(VLOOKUP(A2267,SOURCE!B:S,16,0)="","","   "&amp;VLOOKUP(A2267,SOURCE!B:S,16,0)
))))
)</f>
        <v>#define ITM_XEQP1                   2223</v>
      </c>
    </row>
    <row r="2268" spans="1:4">
      <c r="A2268" t="str">
        <f t="shared" si="38"/>
        <v/>
      </c>
      <c r="B2268" t="e">
        <f>VLOOKUP(A2268,SOURCE!B:S,15,0)</f>
        <v>#N/A</v>
      </c>
      <c r="C2268" t="str">
        <f>IF(
ISNUMBER(INDEX(SOURCE!B:B,MATCH(A2268,SOURCE!B:B,0)+1)),
  VALUE(INDEX(SOURCE!B:B,MATCH(A2268,SOURCE!B:B,0)+1)),
  "")</f>
        <v/>
      </c>
      <c r="D2268" s="5" t="e">
        <f>IF(A2268&lt;&gt;INT(A2268),B2268,
IF(A2268&lt;0,VLOOKUP(A2268,lookups!A$1:B$25,2,0),
IF(ISNA(B2268),"",
IF(OR(ISBLANK(A2268),ISNA(B2268),B2268=0),
"",
"#define "&amp;
VLOOKUP(A2268,SOURCE!B:S,15,0)&amp;IF(lookups!$N$2-LEN(VLOOKUP(A2268,SOURCE!B:S,15,0))&gt;=0,REPT(" ",lookups!$N$2-LEN(VLOOKUP(A2268,SOURCE!B:S,15,0))),"")&amp;
TEXT(A2268,"???0")&amp;IF(VLOOKUP(A2268,SOURCE!B:S,16,0)="","","   "&amp;VLOOKUP(A2268,SOURCE!B:S,16,0)
))))
)</f>
        <v>#VALUE!</v>
      </c>
    </row>
    <row r="2269" spans="1:4">
      <c r="A2269" t="str">
        <f t="shared" si="38"/>
        <v/>
      </c>
      <c r="B2269" t="e">
        <f>VLOOKUP(A2269,SOURCE!B:S,15,0)</f>
        <v>#N/A</v>
      </c>
      <c r="C2269" t="str">
        <f>IF(
ISNUMBER(INDEX(SOURCE!B:B,MATCH(A2269,SOURCE!B:B,0)+1)),
  VALUE(INDEX(SOURCE!B:B,MATCH(A2269,SOURCE!B:B,0)+1)),
  "")</f>
        <v/>
      </c>
      <c r="D2269" s="5" t="e">
        <f>IF(A2269&lt;&gt;INT(A2269),B2269,
IF(A2269&lt;0,VLOOKUP(A2269,lookups!A$1:B$25,2,0),
IF(ISNA(B2269),"",
IF(OR(ISBLANK(A2269),ISNA(B2269),B2269=0),
"",
"#define "&amp;
VLOOKUP(A2269,SOURCE!B:S,15,0)&amp;IF(lookups!$N$2-LEN(VLOOKUP(A2269,SOURCE!B:S,15,0))&gt;=0,REPT(" ",lookups!$N$2-LEN(VLOOKUP(A2269,SOURCE!B:S,15,0))),"")&amp;
TEXT(A2269,"???0")&amp;IF(VLOOKUP(A2269,SOURCE!B:S,16,0)="","","   "&amp;VLOOKUP(A2269,SOURCE!B:S,16,0)
))))
)</f>
        <v>#VALUE!</v>
      </c>
    </row>
    <row r="2270" spans="1:4">
      <c r="A2270" t="str">
        <f t="shared" si="38"/>
        <v/>
      </c>
      <c r="B2270" t="e">
        <f>VLOOKUP(A2270,SOURCE!B:S,15,0)</f>
        <v>#N/A</v>
      </c>
      <c r="C2270" t="str">
        <f>IF(
ISNUMBER(INDEX(SOURCE!B:B,MATCH(A2270,SOURCE!B:B,0)+1)),
  VALUE(INDEX(SOURCE!B:B,MATCH(A2270,SOURCE!B:B,0)+1)),
  "")</f>
        <v/>
      </c>
      <c r="D2270" s="5" t="e">
        <f>IF(A2270&lt;&gt;INT(A2270),B2270,
IF(A2270&lt;0,VLOOKUP(A2270,lookups!A$1:B$25,2,0),
IF(ISNA(B2270),"",
IF(OR(ISBLANK(A2270),ISNA(B2270),B2270=0),
"",
"#define "&amp;
VLOOKUP(A2270,SOURCE!B:S,15,0)&amp;IF(lookups!$N$2-LEN(VLOOKUP(A2270,SOURCE!B:S,15,0))&gt;=0,REPT(" ",lookups!$N$2-LEN(VLOOKUP(A2270,SOURCE!B:S,15,0))),"")&amp;
TEXT(A2270,"???0")&amp;IF(VLOOKUP(A2270,SOURCE!B:S,16,0)="","","   "&amp;VLOOKUP(A2270,SOURCE!B:S,16,0)
))))
)</f>
        <v>#VALUE!</v>
      </c>
    </row>
    <row r="2271" spans="1:4">
      <c r="A2271" t="str">
        <f t="shared" si="38"/>
        <v/>
      </c>
      <c r="B2271" t="e">
        <f>VLOOKUP(A2271,SOURCE!B:S,15,0)</f>
        <v>#N/A</v>
      </c>
      <c r="C2271" t="str">
        <f>IF(
ISNUMBER(INDEX(SOURCE!B:B,MATCH(A2271,SOURCE!B:B,0)+1)),
  VALUE(INDEX(SOURCE!B:B,MATCH(A2271,SOURCE!B:B,0)+1)),
  "")</f>
        <v/>
      </c>
      <c r="D2271" s="5" t="e">
        <f>IF(A2271&lt;&gt;INT(A2271),B2271,
IF(A2271&lt;0,VLOOKUP(A2271,lookups!A$1:B$25,2,0),
IF(ISNA(B2271),"",
IF(OR(ISBLANK(A2271),ISNA(B2271),B2271=0),
"",
"#define "&amp;
VLOOKUP(A2271,SOURCE!B:S,15,0)&amp;IF(lookups!$N$2-LEN(VLOOKUP(A2271,SOURCE!B:S,15,0))&gt;=0,REPT(" ",lookups!$N$2-LEN(VLOOKUP(A2271,SOURCE!B:S,15,0))),"")&amp;
TEXT(A2271,"???0")&amp;IF(VLOOKUP(A2271,SOURCE!B:S,16,0)="","","   "&amp;VLOOKUP(A2271,SOURCE!B:S,16,0)
))))
)</f>
        <v>#VALUE!</v>
      </c>
    </row>
    <row r="2272" spans="1:4">
      <c r="A2272" t="str">
        <f t="shared" si="38"/>
        <v/>
      </c>
      <c r="B2272" t="e">
        <f>VLOOKUP(A2272,SOURCE!B:S,15,0)</f>
        <v>#N/A</v>
      </c>
      <c r="C2272" t="str">
        <f>IF(
ISNUMBER(INDEX(SOURCE!B:B,MATCH(A2272,SOURCE!B:B,0)+1)),
  VALUE(INDEX(SOURCE!B:B,MATCH(A2272,SOURCE!B:B,0)+1)),
  "")</f>
        <v/>
      </c>
      <c r="D2272" s="5" t="e">
        <f>IF(A2272&lt;&gt;INT(A2272),B2272,
IF(A2272&lt;0,VLOOKUP(A2272,lookups!A$1:B$25,2,0),
IF(ISNA(B2272),"",
IF(OR(ISBLANK(A2272),ISNA(B2272),B2272=0),
"",
"#define "&amp;
VLOOKUP(A2272,SOURCE!B:S,15,0)&amp;IF(lookups!$N$2-LEN(VLOOKUP(A2272,SOURCE!B:S,15,0))&gt;=0,REPT(" ",lookups!$N$2-LEN(VLOOKUP(A2272,SOURCE!B:S,15,0))),"")&amp;
TEXT(A2272,"???0")&amp;IF(VLOOKUP(A2272,SOURCE!B:S,16,0)="","","   "&amp;VLOOKUP(A2272,SOURCE!B:S,16,0)
))))
)</f>
        <v>#VALUE!</v>
      </c>
    </row>
    <row r="2273" spans="1:4">
      <c r="A2273" t="str">
        <f t="shared" si="38"/>
        <v/>
      </c>
      <c r="B2273" t="e">
        <f>VLOOKUP(A2273,SOURCE!B:S,15,0)</f>
        <v>#N/A</v>
      </c>
      <c r="C2273" t="str">
        <f>IF(
ISNUMBER(INDEX(SOURCE!B:B,MATCH(A2273,SOURCE!B:B,0)+1)),
  VALUE(INDEX(SOURCE!B:B,MATCH(A2273,SOURCE!B:B,0)+1)),
  "")</f>
        <v/>
      </c>
      <c r="D2273" s="5" t="e">
        <f>IF(A2273&lt;&gt;INT(A2273),B2273,
IF(A2273&lt;0,VLOOKUP(A2273,lookups!A$1:B$25,2,0),
IF(ISNA(B2273),"",
IF(OR(ISBLANK(A2273),ISNA(B2273),B2273=0),
"",
"#define "&amp;
VLOOKUP(A2273,SOURCE!B:S,15,0)&amp;IF(lookups!$N$2-LEN(VLOOKUP(A2273,SOURCE!B:S,15,0))&gt;=0,REPT(" ",lookups!$N$2-LEN(VLOOKUP(A2273,SOURCE!B:S,15,0))),"")&amp;
TEXT(A2273,"???0")&amp;IF(VLOOKUP(A2273,SOURCE!B:S,16,0)="","","   "&amp;VLOOKUP(A2273,SOURCE!B:S,16,0)
))))
)</f>
        <v>#VALUE!</v>
      </c>
    </row>
    <row r="2274" spans="1:4">
      <c r="A2274" t="str">
        <f t="shared" si="38"/>
        <v/>
      </c>
      <c r="B2274" t="e">
        <f>VLOOKUP(A2274,SOURCE!B:S,15,0)</f>
        <v>#N/A</v>
      </c>
      <c r="C2274" t="str">
        <f>IF(
ISNUMBER(INDEX(SOURCE!B:B,MATCH(A2274,SOURCE!B:B,0)+1)),
  VALUE(INDEX(SOURCE!B:B,MATCH(A2274,SOURCE!B:B,0)+1)),
  "")</f>
        <v/>
      </c>
      <c r="D2274" s="5" t="e">
        <f>IF(A2274&lt;&gt;INT(A2274),B2274,
IF(A2274&lt;0,VLOOKUP(A2274,lookups!A$1:B$25,2,0),
IF(ISNA(B2274),"",
IF(OR(ISBLANK(A2274),ISNA(B2274),B2274=0),
"",
"#define "&amp;
VLOOKUP(A2274,SOURCE!B:S,15,0)&amp;IF(lookups!$N$2-LEN(VLOOKUP(A2274,SOURCE!B:S,15,0))&gt;=0,REPT(" ",lookups!$N$2-LEN(VLOOKUP(A2274,SOURCE!B:S,15,0))),"")&amp;
TEXT(A2274,"???0")&amp;IF(VLOOKUP(A2274,SOURCE!B:S,16,0)="","","   "&amp;VLOOKUP(A2274,SOURCE!B:S,16,0)
))))
)</f>
        <v>#VALUE!</v>
      </c>
    </row>
    <row r="2275" spans="1:4">
      <c r="A2275" t="str">
        <f t="shared" si="38"/>
        <v/>
      </c>
      <c r="B2275" t="e">
        <f>VLOOKUP(A2275,SOURCE!B:S,15,0)</f>
        <v>#N/A</v>
      </c>
      <c r="C2275" t="str">
        <f>IF(
ISNUMBER(INDEX(SOURCE!B:B,MATCH(A2275,SOURCE!B:B,0)+1)),
  VALUE(INDEX(SOURCE!B:B,MATCH(A2275,SOURCE!B:B,0)+1)),
  "")</f>
        <v/>
      </c>
      <c r="D2275" s="5" t="e">
        <f>IF(A2275&lt;&gt;INT(A2275),B2275,
IF(A2275&lt;0,VLOOKUP(A2275,lookups!A$1:B$25,2,0),
IF(ISNA(B2275),"",
IF(OR(ISBLANK(A2275),ISNA(B2275),B2275=0),
"",
"#define "&amp;
VLOOKUP(A2275,SOURCE!B:S,15,0)&amp;IF(lookups!$N$2-LEN(VLOOKUP(A2275,SOURCE!B:S,15,0))&gt;=0,REPT(" ",lookups!$N$2-LEN(VLOOKUP(A2275,SOURCE!B:S,15,0))),"")&amp;
TEXT(A2275,"???0")&amp;IF(VLOOKUP(A2275,SOURCE!B:S,16,0)="","","   "&amp;VLOOKUP(A2275,SOURCE!B:S,16,0)
))))
)</f>
        <v>#VALUE!</v>
      </c>
    </row>
    <row r="2276" spans="1:4">
      <c r="A2276" t="str">
        <f t="shared" si="38"/>
        <v/>
      </c>
      <c r="B2276" t="e">
        <f>VLOOKUP(A2276,SOURCE!B:S,15,0)</f>
        <v>#N/A</v>
      </c>
      <c r="C2276" t="str">
        <f>IF(
ISNUMBER(INDEX(SOURCE!B:B,MATCH(A2276,SOURCE!B:B,0)+1)),
  VALUE(INDEX(SOURCE!B:B,MATCH(A2276,SOURCE!B:B,0)+1)),
  "")</f>
        <v/>
      </c>
      <c r="D2276" s="5" t="e">
        <f>IF(A2276&lt;&gt;INT(A2276),B2276,
IF(A2276&lt;0,VLOOKUP(A2276,lookups!A$1:B$25,2,0),
IF(ISNA(B2276),"",
IF(OR(ISBLANK(A2276),ISNA(B2276),B2276=0),
"",
"#define "&amp;
VLOOKUP(A2276,SOURCE!B:S,15,0)&amp;IF(lookups!$N$2-LEN(VLOOKUP(A2276,SOURCE!B:S,15,0))&gt;=0,REPT(" ",lookups!$N$2-LEN(VLOOKUP(A2276,SOURCE!B:S,15,0))),"")&amp;
TEXT(A2276,"???0")&amp;IF(VLOOKUP(A2276,SOURCE!B:S,16,0)="","","   "&amp;VLOOKUP(A2276,SOURCE!B:S,16,0)
))))
)</f>
        <v>#VALUE!</v>
      </c>
    </row>
    <row r="2277" spans="1:4">
      <c r="A2277" t="str">
        <f t="shared" si="38"/>
        <v/>
      </c>
      <c r="B2277" t="e">
        <f>VLOOKUP(A2277,SOURCE!B:S,15,0)</f>
        <v>#N/A</v>
      </c>
      <c r="C2277" t="str">
        <f>IF(
ISNUMBER(INDEX(SOURCE!B:B,MATCH(A2277,SOURCE!B:B,0)+1)),
  VALUE(INDEX(SOURCE!B:B,MATCH(A2277,SOURCE!B:B,0)+1)),
  "")</f>
        <v/>
      </c>
      <c r="D2277" s="5" t="e">
        <f>IF(A2277&lt;&gt;INT(A2277),B2277,
IF(A2277&lt;0,VLOOKUP(A2277,lookups!A$1:B$25,2,0),
IF(ISNA(B2277),"",
IF(OR(ISBLANK(A2277),ISNA(B2277),B2277=0),
"",
"#define "&amp;
VLOOKUP(A2277,SOURCE!B:S,15,0)&amp;IF(lookups!$N$2-LEN(VLOOKUP(A2277,SOURCE!B:S,15,0))&gt;=0,REPT(" ",lookups!$N$2-LEN(VLOOKUP(A2277,SOURCE!B:S,15,0))),"")&amp;
TEXT(A2277,"???0")&amp;IF(VLOOKUP(A2277,SOURCE!B:S,16,0)="","","   "&amp;VLOOKUP(A2277,SOURCE!B:S,16,0)
))))
)</f>
        <v>#VALUE!</v>
      </c>
    </row>
    <row r="2278" spans="1:4">
      <c r="A2278" t="str">
        <f t="shared" si="38"/>
        <v/>
      </c>
      <c r="B2278" t="e">
        <f>VLOOKUP(A2278,SOURCE!B:S,15,0)</f>
        <v>#N/A</v>
      </c>
      <c r="C2278" t="str">
        <f>IF(
ISNUMBER(INDEX(SOURCE!B:B,MATCH(A2278,SOURCE!B:B,0)+1)),
  VALUE(INDEX(SOURCE!B:B,MATCH(A2278,SOURCE!B:B,0)+1)),
  "")</f>
        <v/>
      </c>
      <c r="D2278" s="5" t="e">
        <f>IF(A2278&lt;&gt;INT(A2278),B2278,
IF(A2278&lt;0,VLOOKUP(A2278,lookups!A$1:B$25,2,0),
IF(ISNA(B2278),"",
IF(OR(ISBLANK(A2278),ISNA(B2278),B2278=0),
"",
"#define "&amp;
VLOOKUP(A2278,SOURCE!B:S,15,0)&amp;IF(lookups!$N$2-LEN(VLOOKUP(A2278,SOURCE!B:S,15,0))&gt;=0,REPT(" ",lookups!$N$2-LEN(VLOOKUP(A2278,SOURCE!B:S,15,0))),"")&amp;
TEXT(A2278,"???0")&amp;IF(VLOOKUP(A2278,SOURCE!B:S,16,0)="","","   "&amp;VLOOKUP(A2278,SOURCE!B:S,16,0)
))))
)</f>
        <v>#VALUE!</v>
      </c>
    </row>
    <row r="2279" spans="1:4">
      <c r="A2279" t="str">
        <f t="shared" si="38"/>
        <v/>
      </c>
      <c r="B2279" t="e">
        <f>VLOOKUP(A2279,SOURCE!B:S,15,0)</f>
        <v>#N/A</v>
      </c>
      <c r="C2279" t="str">
        <f>IF(
ISNUMBER(INDEX(SOURCE!B:B,MATCH(A2279,SOURCE!B:B,0)+1)),
  VALUE(INDEX(SOURCE!B:B,MATCH(A2279,SOURCE!B:B,0)+1)),
  "")</f>
        <v/>
      </c>
      <c r="D2279" s="5" t="e">
        <f>IF(A2279&lt;&gt;INT(A2279),B2279,
IF(A2279&lt;0,VLOOKUP(A2279,lookups!A$1:B$25,2,0),
IF(ISNA(B2279),"",
IF(OR(ISBLANK(A2279),ISNA(B2279),B2279=0),
"",
"#define "&amp;
VLOOKUP(A2279,SOURCE!B:S,15,0)&amp;IF(lookups!$N$2-LEN(VLOOKUP(A2279,SOURCE!B:S,15,0))&gt;=0,REPT(" ",lookups!$N$2-LEN(VLOOKUP(A2279,SOURCE!B:S,15,0))),"")&amp;
TEXT(A2279,"???0")&amp;IF(VLOOKUP(A2279,SOURCE!B:S,16,0)="","","   "&amp;VLOOKUP(A2279,SOURCE!B:S,16,0)
))))
)</f>
        <v>#VALUE!</v>
      </c>
    </row>
    <row r="2280" spans="1:4">
      <c r="A2280" t="str">
        <f t="shared" si="38"/>
        <v/>
      </c>
      <c r="B2280" t="e">
        <f>VLOOKUP(A2280,SOURCE!B:S,15,0)</f>
        <v>#N/A</v>
      </c>
      <c r="C2280" t="str">
        <f>IF(
ISNUMBER(INDEX(SOURCE!B:B,MATCH(A2280,SOURCE!B:B,0)+1)),
  VALUE(INDEX(SOURCE!B:B,MATCH(A2280,SOURCE!B:B,0)+1)),
  "")</f>
        <v/>
      </c>
      <c r="D2280" s="5" t="e">
        <f>IF(A2280&lt;&gt;INT(A2280),B2280,
IF(A2280&lt;0,VLOOKUP(A2280,lookups!A$1:B$25,2,0),
IF(ISNA(B2280),"",
IF(OR(ISBLANK(A2280),ISNA(B2280),B2280=0),
"",
"#define "&amp;
VLOOKUP(A2280,SOURCE!B:S,15,0)&amp;IF(lookups!$N$2-LEN(VLOOKUP(A2280,SOURCE!B:S,15,0))&gt;=0,REPT(" ",lookups!$N$2-LEN(VLOOKUP(A2280,SOURCE!B:S,15,0))),"")&amp;
TEXT(A2280,"???0")&amp;IF(VLOOKUP(A2280,SOURCE!B:S,16,0)="","","   "&amp;VLOOKUP(A2280,SOURCE!B:S,16,0)
))))
)</f>
        <v>#VALUE!</v>
      </c>
    </row>
    <row r="2281" spans="1:4">
      <c r="A2281" t="str">
        <f t="shared" si="38"/>
        <v/>
      </c>
      <c r="B2281" t="e">
        <f>VLOOKUP(A2281,SOURCE!B:S,15,0)</f>
        <v>#N/A</v>
      </c>
      <c r="C2281" t="str">
        <f>IF(
ISNUMBER(INDEX(SOURCE!B:B,MATCH(A2281,SOURCE!B:B,0)+1)),
  VALUE(INDEX(SOURCE!B:B,MATCH(A2281,SOURCE!B:B,0)+1)),
  "")</f>
        <v/>
      </c>
      <c r="D2281" s="5" t="e">
        <f>IF(A2281&lt;&gt;INT(A2281),B2281,
IF(A2281&lt;0,VLOOKUP(A2281,lookups!A$1:B$25,2,0),
IF(ISNA(B2281),"",
IF(OR(ISBLANK(A2281),ISNA(B2281),B2281=0),
"",
"#define "&amp;
VLOOKUP(A2281,SOURCE!B:S,15,0)&amp;IF(lookups!$N$2-LEN(VLOOKUP(A2281,SOURCE!B:S,15,0))&gt;=0,REPT(" ",lookups!$N$2-LEN(VLOOKUP(A2281,SOURCE!B:S,15,0))),"")&amp;
TEXT(A2281,"???0")&amp;IF(VLOOKUP(A2281,SOURCE!B:S,16,0)="","","   "&amp;VLOOKUP(A2281,SOURCE!B:S,16,0)
))))
)</f>
        <v>#VALUE!</v>
      </c>
    </row>
    <row r="2282" spans="1:4">
      <c r="A2282" t="str">
        <f t="shared" si="38"/>
        <v/>
      </c>
      <c r="B2282" t="e">
        <f>VLOOKUP(A2282,SOURCE!B:S,15,0)</f>
        <v>#N/A</v>
      </c>
      <c r="C2282" t="str">
        <f>IF(
ISNUMBER(INDEX(SOURCE!B:B,MATCH(A2282,SOURCE!B:B,0)+1)),
  VALUE(INDEX(SOURCE!B:B,MATCH(A2282,SOURCE!B:B,0)+1)),
  "")</f>
        <v/>
      </c>
      <c r="D2282" s="5" t="e">
        <f>IF(A2282&lt;&gt;INT(A2282),B2282,
IF(A2282&lt;0,VLOOKUP(A2282,lookups!A$1:B$25,2,0),
IF(ISNA(B2282),"",
IF(OR(ISBLANK(A2282),ISNA(B2282),B2282=0),
"",
"#define "&amp;
VLOOKUP(A2282,SOURCE!B:S,15,0)&amp;IF(lookups!$N$2-LEN(VLOOKUP(A2282,SOURCE!B:S,15,0))&gt;=0,REPT(" ",lookups!$N$2-LEN(VLOOKUP(A2282,SOURCE!B:S,15,0))),"")&amp;
TEXT(A2282,"???0")&amp;IF(VLOOKUP(A2282,SOURCE!B:S,16,0)="","","   "&amp;VLOOKUP(A2282,SOURCE!B:S,16,0)
))))
)</f>
        <v>#VALUE!</v>
      </c>
    </row>
    <row r="2283" spans="1:4">
      <c r="A2283" t="str">
        <f t="shared" si="38"/>
        <v/>
      </c>
      <c r="B2283" t="e">
        <f>VLOOKUP(A2283,SOURCE!B:S,15,0)</f>
        <v>#N/A</v>
      </c>
      <c r="C2283" t="str">
        <f>IF(
ISNUMBER(INDEX(SOURCE!B:B,MATCH(A2283,SOURCE!B:B,0)+1)),
  VALUE(INDEX(SOURCE!B:B,MATCH(A2283,SOURCE!B:B,0)+1)),
  "")</f>
        <v/>
      </c>
      <c r="D2283" s="5" t="e">
        <f>IF(A2283&lt;&gt;INT(A2283),B2283,
IF(A2283&lt;0,VLOOKUP(A2283,lookups!A$1:B$25,2,0),
IF(ISNA(B2283),"",
IF(OR(ISBLANK(A2283),ISNA(B2283),B2283=0),
"",
"#define "&amp;
VLOOKUP(A2283,SOURCE!B:S,15,0)&amp;IF(lookups!$N$2-LEN(VLOOKUP(A2283,SOURCE!B:S,15,0))&gt;=0,REPT(" ",lookups!$N$2-LEN(VLOOKUP(A2283,SOURCE!B:S,15,0))),"")&amp;
TEXT(A2283,"???0")&amp;IF(VLOOKUP(A2283,SOURCE!B:S,16,0)="","","   "&amp;VLOOKUP(A2283,SOURCE!B:S,16,0)
))))
)</f>
        <v>#VALUE!</v>
      </c>
    </row>
    <row r="2284" spans="1:4">
      <c r="A2284" t="str">
        <f t="shared" si="38"/>
        <v/>
      </c>
      <c r="B2284" t="e">
        <f>VLOOKUP(A2284,SOURCE!B:S,15,0)</f>
        <v>#N/A</v>
      </c>
      <c r="C2284" t="str">
        <f>IF(
ISNUMBER(INDEX(SOURCE!B:B,MATCH(A2284,SOURCE!B:B,0)+1)),
  VALUE(INDEX(SOURCE!B:B,MATCH(A2284,SOURCE!B:B,0)+1)),
  "")</f>
        <v/>
      </c>
      <c r="D2284" s="5" t="e">
        <f>IF(A2284&lt;&gt;INT(A2284),B2284,
IF(A2284&lt;0,VLOOKUP(A2284,lookups!A$1:B$25,2,0),
IF(ISNA(B2284),"",
IF(OR(ISBLANK(A2284),ISNA(B2284),B2284=0),
"",
"#define "&amp;
VLOOKUP(A2284,SOURCE!B:S,15,0)&amp;IF(lookups!$N$2-LEN(VLOOKUP(A2284,SOURCE!B:S,15,0))&gt;=0,REPT(" ",lookups!$N$2-LEN(VLOOKUP(A2284,SOURCE!B:S,15,0))),"")&amp;
TEXT(A2284,"???0")&amp;IF(VLOOKUP(A2284,SOURCE!B:S,16,0)="","","   "&amp;VLOOKUP(A2284,SOURCE!B:S,16,0)
))))
)</f>
        <v>#VALUE!</v>
      </c>
    </row>
    <row r="2285" spans="1:4">
      <c r="A2285" t="str">
        <f t="shared" si="38"/>
        <v/>
      </c>
      <c r="B2285" t="e">
        <f>VLOOKUP(A2285,SOURCE!B:S,15,0)</f>
        <v>#N/A</v>
      </c>
      <c r="C2285" t="str">
        <f>IF(
ISNUMBER(INDEX(SOURCE!B:B,MATCH(A2285,SOURCE!B:B,0)+1)),
  VALUE(INDEX(SOURCE!B:B,MATCH(A2285,SOURCE!B:B,0)+1)),
  "")</f>
        <v/>
      </c>
      <c r="D2285" s="5" t="e">
        <f>IF(A2285&lt;&gt;INT(A2285),B2285,
IF(A2285&lt;0,VLOOKUP(A2285,lookups!A$1:B$25,2,0),
IF(ISNA(B2285),"",
IF(OR(ISBLANK(A2285),ISNA(B2285),B2285=0),
"",
"#define "&amp;
VLOOKUP(A2285,SOURCE!B:S,15,0)&amp;IF(lookups!$N$2-LEN(VLOOKUP(A2285,SOURCE!B:S,15,0))&gt;=0,REPT(" ",lookups!$N$2-LEN(VLOOKUP(A2285,SOURCE!B:S,15,0))),"")&amp;
TEXT(A2285,"???0")&amp;IF(VLOOKUP(A2285,SOURCE!B:S,16,0)="","","   "&amp;VLOOKUP(A2285,SOURCE!B:S,16,0)
))))
)</f>
        <v>#VALUE!</v>
      </c>
    </row>
    <row r="2286" spans="1:4">
      <c r="A2286" t="str">
        <f t="shared" si="38"/>
        <v/>
      </c>
      <c r="B2286" t="e">
        <f>VLOOKUP(A2286,SOURCE!B:S,15,0)</f>
        <v>#N/A</v>
      </c>
      <c r="C2286" t="str">
        <f>IF(
ISNUMBER(INDEX(SOURCE!B:B,MATCH(A2286,SOURCE!B:B,0)+1)),
  VALUE(INDEX(SOURCE!B:B,MATCH(A2286,SOURCE!B:B,0)+1)),
  "")</f>
        <v/>
      </c>
      <c r="D2286" s="5" t="e">
        <f>IF(A2286&lt;&gt;INT(A2286),B2286,
IF(A2286&lt;0,VLOOKUP(A2286,lookups!A$1:B$25,2,0),
IF(ISNA(B2286),"",
IF(OR(ISBLANK(A2286),ISNA(B2286),B2286=0),
"",
"#define "&amp;
VLOOKUP(A2286,SOURCE!B:S,15,0)&amp;IF(lookups!$N$2-LEN(VLOOKUP(A2286,SOURCE!B:S,15,0))&gt;=0,REPT(" ",lookups!$N$2-LEN(VLOOKUP(A2286,SOURCE!B:S,15,0))),"")&amp;
TEXT(A2286,"???0")&amp;IF(VLOOKUP(A2286,SOURCE!B:S,16,0)="","","   "&amp;VLOOKUP(A2286,SOURCE!B:S,16,0)
))))
)</f>
        <v>#VALUE!</v>
      </c>
    </row>
    <row r="2287" spans="1:4">
      <c r="A2287" t="str">
        <f t="shared" si="38"/>
        <v/>
      </c>
      <c r="B2287" t="e">
        <f>VLOOKUP(A2287,SOURCE!B:S,15,0)</f>
        <v>#N/A</v>
      </c>
      <c r="C2287" t="str">
        <f>IF(
ISNUMBER(INDEX(SOURCE!B:B,MATCH(A2287,SOURCE!B:B,0)+1)),
  VALUE(INDEX(SOURCE!B:B,MATCH(A2287,SOURCE!B:B,0)+1)),
  "")</f>
        <v/>
      </c>
      <c r="D2287" s="5" t="e">
        <f>IF(A2287&lt;&gt;INT(A2287),B2287,
IF(A2287&lt;0,VLOOKUP(A2287,lookups!A$1:B$25,2,0),
IF(ISNA(B2287),"",
IF(OR(ISBLANK(A2287),ISNA(B2287),B2287=0),
"",
"#define "&amp;
VLOOKUP(A2287,SOURCE!B:S,15,0)&amp;IF(lookups!$N$2-LEN(VLOOKUP(A2287,SOURCE!B:S,15,0))&gt;=0,REPT(" ",lookups!$N$2-LEN(VLOOKUP(A2287,SOURCE!B:S,15,0))),"")&amp;
TEXT(A2287,"???0")&amp;IF(VLOOKUP(A2287,SOURCE!B:S,16,0)="","","   "&amp;VLOOKUP(A2287,SOURCE!B:S,16,0)
))))
)</f>
        <v>#VALUE!</v>
      </c>
    </row>
    <row r="2288" spans="1:4">
      <c r="A2288" t="str">
        <f t="shared" si="38"/>
        <v/>
      </c>
      <c r="B2288" t="e">
        <f>VLOOKUP(A2288,SOURCE!B:S,15,0)</f>
        <v>#N/A</v>
      </c>
      <c r="C2288" t="str">
        <f>IF(
ISNUMBER(INDEX(SOURCE!B:B,MATCH(A2288,SOURCE!B:B,0)+1)),
  VALUE(INDEX(SOURCE!B:B,MATCH(A2288,SOURCE!B:B,0)+1)),
  "")</f>
        <v/>
      </c>
      <c r="D2288" s="5" t="e">
        <f>IF(A2288&lt;&gt;INT(A2288),B2288,
IF(A2288&lt;0,VLOOKUP(A2288,lookups!A$1:B$25,2,0),
IF(ISNA(B2288),"",
IF(OR(ISBLANK(A2288),ISNA(B2288),B2288=0),
"",
"#define "&amp;
VLOOKUP(A2288,SOURCE!B:S,15,0)&amp;IF(lookups!$N$2-LEN(VLOOKUP(A2288,SOURCE!B:S,15,0))&gt;=0,REPT(" ",lookups!$N$2-LEN(VLOOKUP(A2288,SOURCE!B:S,15,0))),"")&amp;
TEXT(A2288,"???0")&amp;IF(VLOOKUP(A2288,SOURCE!B:S,16,0)="","","   "&amp;VLOOKUP(A2288,SOURCE!B:S,16,0)
))))
)</f>
        <v>#VALUE!</v>
      </c>
    </row>
    <row r="2289" spans="1:4">
      <c r="A2289" t="str">
        <f t="shared" si="38"/>
        <v/>
      </c>
      <c r="B2289" t="e">
        <f>VLOOKUP(A2289,SOURCE!B:S,15,0)</f>
        <v>#N/A</v>
      </c>
      <c r="C2289" t="str">
        <f>IF(
ISNUMBER(INDEX(SOURCE!B:B,MATCH(A2289,SOURCE!B:B,0)+1)),
  VALUE(INDEX(SOURCE!B:B,MATCH(A2289,SOURCE!B:B,0)+1)),
  "")</f>
        <v/>
      </c>
      <c r="D2289" s="5" t="e">
        <f>IF(A2289&lt;&gt;INT(A2289),B2289,
IF(A2289&lt;0,VLOOKUP(A2289,lookups!A$1:B$25,2,0),
IF(ISNA(B2289),"",
IF(OR(ISBLANK(A2289),ISNA(B2289),B2289=0),
"",
"#define "&amp;
VLOOKUP(A2289,SOURCE!B:S,15,0)&amp;IF(lookups!$N$2-LEN(VLOOKUP(A2289,SOURCE!B:S,15,0))&gt;=0,REPT(" ",lookups!$N$2-LEN(VLOOKUP(A2289,SOURCE!B:S,15,0))),"")&amp;
TEXT(A2289,"???0")&amp;IF(VLOOKUP(A2289,SOURCE!B:S,16,0)="","","   "&amp;VLOOKUP(A2289,SOURCE!B:S,16,0)
))))
)</f>
        <v>#VALUE!</v>
      </c>
    </row>
    <row r="2290" spans="1:4">
      <c r="A2290" t="str">
        <f t="shared" si="38"/>
        <v/>
      </c>
      <c r="B2290" t="e">
        <f>VLOOKUP(A2290,SOURCE!B:S,15,0)</f>
        <v>#N/A</v>
      </c>
      <c r="C2290" t="str">
        <f>IF(
ISNUMBER(INDEX(SOURCE!B:B,MATCH(A2290,SOURCE!B:B,0)+1)),
  VALUE(INDEX(SOURCE!B:B,MATCH(A2290,SOURCE!B:B,0)+1)),
  "")</f>
        <v/>
      </c>
      <c r="D2290" s="5" t="e">
        <f>IF(A2290&lt;&gt;INT(A2290),B2290,
IF(A2290&lt;0,VLOOKUP(A2290,lookups!A$1:B$25,2,0),
IF(ISNA(B2290),"",
IF(OR(ISBLANK(A2290),ISNA(B2290),B2290=0),
"",
"#define "&amp;
VLOOKUP(A2290,SOURCE!B:S,15,0)&amp;IF(lookups!$N$2-LEN(VLOOKUP(A2290,SOURCE!B:S,15,0))&gt;=0,REPT(" ",lookups!$N$2-LEN(VLOOKUP(A2290,SOURCE!B:S,15,0))),"")&amp;
TEXT(A2290,"???0")&amp;IF(VLOOKUP(A2290,SOURCE!B:S,16,0)="","","   "&amp;VLOOKUP(A2290,SOURCE!B:S,16,0)
))))
)</f>
        <v>#VALUE!</v>
      </c>
    </row>
    <row r="2291" spans="1:4">
      <c r="A2291" t="str">
        <f t="shared" si="38"/>
        <v/>
      </c>
      <c r="B2291" t="e">
        <f>VLOOKUP(A2291,SOURCE!B:S,15,0)</f>
        <v>#N/A</v>
      </c>
      <c r="C2291" t="str">
        <f>IF(
ISNUMBER(INDEX(SOURCE!B:B,MATCH(A2291,SOURCE!B:B,0)+1)),
  VALUE(INDEX(SOURCE!B:B,MATCH(A2291,SOURCE!B:B,0)+1)),
  "")</f>
        <v/>
      </c>
      <c r="D2291" s="5" t="e">
        <f>IF(A2291&lt;&gt;INT(A2291),B2291,
IF(A2291&lt;0,VLOOKUP(A2291,lookups!A$1:B$25,2,0),
IF(ISNA(B2291),"",
IF(OR(ISBLANK(A2291),ISNA(B2291),B2291=0),
"",
"#define "&amp;
VLOOKUP(A2291,SOURCE!B:S,15,0)&amp;IF(lookups!$N$2-LEN(VLOOKUP(A2291,SOURCE!B:S,15,0))&gt;=0,REPT(" ",lookups!$N$2-LEN(VLOOKUP(A2291,SOURCE!B:S,15,0))),"")&amp;
TEXT(A2291,"???0")&amp;IF(VLOOKUP(A2291,SOURCE!B:S,16,0)="","","   "&amp;VLOOKUP(A2291,SOURCE!B:S,16,0)
))))
)</f>
        <v>#VALUE!</v>
      </c>
    </row>
  </sheetData>
  <conditionalFormatting sqref="A1:A2291">
    <cfRule type="cellIs" dxfId="1" priority="4055" operator="notEqual">
      <formula>#REF!+1</formula>
    </cfRule>
  </conditionalFormatting>
  <conditionalFormatting sqref="A2292:A1048576">
    <cfRule type="cellIs" dxfId="0" priority="2" operator="notEqual">
      <formula>A2291+1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C673-98FF-2E45-A1D8-B654072C5258}">
  <dimension ref="B1:H79"/>
  <sheetViews>
    <sheetView workbookViewId="0">
      <selection activeCell="B9" sqref="B9"/>
    </sheetView>
  </sheetViews>
  <sheetFormatPr baseColWidth="10" defaultRowHeight="16"/>
  <cols>
    <col min="2" max="2" width="45.6640625" bestFit="1" customWidth="1"/>
  </cols>
  <sheetData>
    <row r="1" spans="2:8" ht="19">
      <c r="B1" s="234" t="s">
        <v>5449</v>
      </c>
      <c r="F1" s="221" t="s">
        <v>5136</v>
      </c>
      <c r="H1" t="str">
        <f>""""&amp;F1&amp;""""</f>
        <v>"yr.gregor"</v>
      </c>
    </row>
    <row r="2" spans="2:8" ht="19">
      <c r="B2" s="235" t="s">
        <v>5450</v>
      </c>
      <c r="F2" s="221" t="s">
        <v>5137</v>
      </c>
      <c r="H2" t="str">
        <f t="shared" ref="H2:H65" si="0">""""&amp;F2&amp;""""</f>
        <v>"rad.bohr"</v>
      </c>
    </row>
    <row r="3" spans="2:8">
      <c r="F3" s="221" t="s">
        <v>5138</v>
      </c>
      <c r="H3" t="str">
        <f t="shared" si="0"/>
        <v>"orb.moon"</v>
      </c>
    </row>
    <row r="4" spans="2:8">
      <c r="F4" s="221" t="s">
        <v>5139</v>
      </c>
      <c r="H4" t="str">
        <f t="shared" si="0"/>
        <v>"orb.earth"</v>
      </c>
    </row>
    <row r="5" spans="2:8">
      <c r="F5" s="221" t="s">
        <v>5126</v>
      </c>
      <c r="H5" t="str">
        <f t="shared" si="0"/>
        <v>"lightspeed"</v>
      </c>
    </row>
    <row r="6" spans="2:8">
      <c r="F6" s="221" t="s">
        <v>5140</v>
      </c>
      <c r="H6" t="str">
        <f t="shared" si="0"/>
        <v>"c.radiatn1"</v>
      </c>
    </row>
    <row r="7" spans="2:8">
      <c r="F7" s="221" t="s">
        <v>5141</v>
      </c>
      <c r="H7" t="str">
        <f t="shared" si="0"/>
        <v>"c.radiatn2"</v>
      </c>
    </row>
    <row r="8" spans="2:8">
      <c r="F8" s="221" t="s">
        <v>5059</v>
      </c>
      <c r="H8" t="str">
        <f t="shared" si="0"/>
        <v>"charge.elem"</v>
      </c>
    </row>
    <row r="9" spans="2:8">
      <c r="F9" s="221" t="s">
        <v>5060</v>
      </c>
      <c r="H9" t="str">
        <f t="shared" si="0"/>
        <v>"e.euler"</v>
      </c>
    </row>
    <row r="10" spans="2:8">
      <c r="F10" s="221" t="s">
        <v>5142</v>
      </c>
      <c r="H10" t="str">
        <f t="shared" si="0"/>
        <v>"c.faraday"</v>
      </c>
    </row>
    <row r="11" spans="2:8">
      <c r="F11" s="221" t="s">
        <v>5143</v>
      </c>
      <c r="H11" t="str">
        <f t="shared" si="0"/>
        <v>"α.feigenbm"</v>
      </c>
    </row>
    <row r="12" spans="2:8">
      <c r="F12" s="221" t="s">
        <v>5144</v>
      </c>
      <c r="H12" t="str">
        <f t="shared" si="0"/>
        <v>"δ.feigenbm"</v>
      </c>
    </row>
    <row r="13" spans="2:8">
      <c r="F13" s="221" t="s">
        <v>5145</v>
      </c>
      <c r="H13" t="str">
        <f t="shared" si="0"/>
        <v>"c.grav.nwt"</v>
      </c>
    </row>
    <row r="14" spans="2:8">
      <c r="F14" s="221" t="s">
        <v>5061</v>
      </c>
      <c r="H14" t="str">
        <f t="shared" si="0"/>
        <v>"cond.quant"</v>
      </c>
    </row>
    <row r="15" spans="2:8">
      <c r="F15" s="221" t="s">
        <v>5146</v>
      </c>
      <c r="H15" t="str">
        <f t="shared" si="0"/>
        <v>"c.catalan"</v>
      </c>
    </row>
    <row r="16" spans="2:8">
      <c r="F16" s="221" t="s">
        <v>5062</v>
      </c>
      <c r="H16" t="str">
        <f t="shared" si="0"/>
        <v>"gfact.elec"</v>
      </c>
    </row>
    <row r="17" spans="6:8">
      <c r="F17" s="221" t="s">
        <v>5147</v>
      </c>
      <c r="H17" t="str">
        <f t="shared" si="0"/>
        <v>"c.grav.geo"</v>
      </c>
    </row>
    <row r="18" spans="6:8">
      <c r="F18" s="221" t="s">
        <v>5148</v>
      </c>
      <c r="H18" t="str">
        <f t="shared" si="0"/>
        <v>"acc.earth"</v>
      </c>
    </row>
    <row r="19" spans="6:8">
      <c r="F19" s="221" t="s">
        <v>5149</v>
      </c>
      <c r="H19" t="str">
        <f t="shared" si="0"/>
        <v>"c.planck"</v>
      </c>
    </row>
    <row r="20" spans="6:8">
      <c r="F20" s="221" t="s">
        <v>5150</v>
      </c>
      <c r="H20" t="str">
        <f t="shared" si="0"/>
        <v>"red.planck"</v>
      </c>
    </row>
    <row r="21" spans="6:8">
      <c r="F21" s="221" t="s">
        <v>5151</v>
      </c>
      <c r="H21" t="str">
        <f t="shared" si="0"/>
        <v>"c.boltzmn"</v>
      </c>
    </row>
    <row r="22" spans="6:8">
      <c r="F22" s="221" t="s">
        <v>5152</v>
      </c>
      <c r="H22" t="str">
        <f t="shared" si="0"/>
        <v>"c.josephsn"</v>
      </c>
    </row>
    <row r="23" spans="6:8">
      <c r="F23" s="221" t="s">
        <v>5153</v>
      </c>
      <c r="H23" t="str">
        <f t="shared" si="0"/>
        <v>"len.planck"</v>
      </c>
    </row>
    <row r="24" spans="6:8">
      <c r="F24" s="221" t="s">
        <v>5154</v>
      </c>
      <c r="H24" t="str">
        <f t="shared" si="0"/>
        <v>"mass.elec"</v>
      </c>
    </row>
    <row r="25" spans="6:8">
      <c r="F25" s="221" t="s">
        <v>5063</v>
      </c>
      <c r="H25" t="str">
        <f t="shared" si="0"/>
        <v>"mass.moon"</v>
      </c>
    </row>
    <row r="26" spans="6:8">
      <c r="F26" s="221" t="s">
        <v>5155</v>
      </c>
      <c r="H26" t="str">
        <f t="shared" si="0"/>
        <v>"mass.neu"</v>
      </c>
    </row>
    <row r="27" spans="6:8">
      <c r="F27" s="221" t="s">
        <v>5156</v>
      </c>
      <c r="H27" t="str">
        <f t="shared" si="0"/>
        <v>"r.neu.prot"</v>
      </c>
    </row>
    <row r="28" spans="6:8">
      <c r="F28" s="221" t="s">
        <v>5157</v>
      </c>
      <c r="H28" t="str">
        <f t="shared" si="0"/>
        <v>"mass.prot"</v>
      </c>
    </row>
    <row r="29" spans="6:8">
      <c r="F29" s="221" t="s">
        <v>5064</v>
      </c>
      <c r="H29" t="str">
        <f t="shared" si="0"/>
        <v>"mass.planck"</v>
      </c>
    </row>
    <row r="30" spans="6:8">
      <c r="F30" s="221" t="s">
        <v>5158</v>
      </c>
      <c r="H30" t="str">
        <f t="shared" si="0"/>
        <v>"r.prot.elec"</v>
      </c>
    </row>
    <row r="31" spans="6:8">
      <c r="F31" s="221" t="s">
        <v>5065</v>
      </c>
      <c r="H31" t="str">
        <f t="shared" si="0"/>
        <v>"mass.atom"</v>
      </c>
    </row>
    <row r="32" spans="6:8">
      <c r="F32" s="221" t="s">
        <v>5066</v>
      </c>
      <c r="H32" t="str">
        <f t="shared" si="0"/>
        <v>"energy.atom"</v>
      </c>
    </row>
    <row r="33" spans="6:8">
      <c r="F33" s="221" t="s">
        <v>5067</v>
      </c>
      <c r="H33" t="str">
        <f t="shared" si="0"/>
        <v>"mass.muon"</v>
      </c>
    </row>
    <row r="34" spans="6:8">
      <c r="F34" s="221" t="s">
        <v>5068</v>
      </c>
      <c r="H34" t="str">
        <f t="shared" si="0"/>
        <v>"mass.sun"</v>
      </c>
    </row>
    <row r="35" spans="6:8">
      <c r="F35" s="221" t="s">
        <v>5069</v>
      </c>
      <c r="H35" t="str">
        <f t="shared" si="0"/>
        <v>"mass.earth"</v>
      </c>
    </row>
    <row r="36" spans="6:8">
      <c r="F36" s="221" t="s">
        <v>5070</v>
      </c>
      <c r="H36" t="str">
        <f t="shared" si="0"/>
        <v>"nr.avogadro"</v>
      </c>
    </row>
    <row r="37" spans="6:8">
      <c r="F37" s="221" t="s">
        <v>5159</v>
      </c>
      <c r="H37" t="str">
        <f t="shared" si="0"/>
        <v>"not.a.nr"</v>
      </c>
    </row>
    <row r="38" spans="6:8">
      <c r="F38" s="221" t="s">
        <v>5160</v>
      </c>
      <c r="H38" t="str">
        <f t="shared" si="0"/>
        <v>"press.atm"</v>
      </c>
    </row>
    <row r="39" spans="6:8">
      <c r="F39" s="221" t="s">
        <v>5161</v>
      </c>
      <c r="H39" t="str">
        <f t="shared" si="0"/>
        <v>"c.mol.gas"</v>
      </c>
    </row>
    <row r="40" spans="6:8">
      <c r="F40" s="221" t="s">
        <v>5162</v>
      </c>
      <c r="H40" t="str">
        <f t="shared" si="0"/>
        <v>"rad.elec"</v>
      </c>
    </row>
    <row r="41" spans="6:8">
      <c r="F41" s="221" t="s">
        <v>5163</v>
      </c>
      <c r="H41" t="str">
        <f t="shared" si="0"/>
        <v>"c.klitzing"</v>
      </c>
    </row>
    <row r="42" spans="6:8">
      <c r="F42" s="221" t="s">
        <v>5164</v>
      </c>
      <c r="H42" t="str">
        <f t="shared" si="0"/>
        <v>"rad.moon"</v>
      </c>
    </row>
    <row r="43" spans="6:8">
      <c r="F43" s="221" t="s">
        <v>5165</v>
      </c>
      <c r="H43" t="str">
        <f t="shared" si="0"/>
        <v>"c.rydberg"</v>
      </c>
    </row>
    <row r="44" spans="6:8">
      <c r="F44" s="221" t="s">
        <v>5166</v>
      </c>
      <c r="H44" t="str">
        <f t="shared" si="0"/>
        <v>"rad.sun"</v>
      </c>
    </row>
    <row r="45" spans="6:8">
      <c r="F45" s="221" t="s">
        <v>5167</v>
      </c>
      <c r="H45" t="str">
        <f t="shared" si="0"/>
        <v>"rad.earth"</v>
      </c>
    </row>
    <row r="46" spans="6:8">
      <c r="F46" s="221" t="s">
        <v>5168</v>
      </c>
      <c r="H46" t="str">
        <f t="shared" si="0"/>
        <v>"majax.earth"</v>
      </c>
    </row>
    <row r="47" spans="6:8">
      <c r="F47" s="221" t="s">
        <v>5169</v>
      </c>
      <c r="H47" t="str">
        <f t="shared" si="0"/>
        <v>"minax.earth"</v>
      </c>
    </row>
    <row r="48" spans="6:8">
      <c r="F48" s="221" t="s">
        <v>5170</v>
      </c>
      <c r="H48" t="str">
        <f t="shared" si="0"/>
        <v>"sq.eccent1"</v>
      </c>
    </row>
    <row r="49" spans="6:8">
      <c r="F49" s="221" t="s">
        <v>5171</v>
      </c>
      <c r="H49" t="str">
        <f t="shared" si="0"/>
        <v>"sq.eccent2"</v>
      </c>
    </row>
    <row r="50" spans="6:8">
      <c r="F50" s="221" t="s">
        <v>5172</v>
      </c>
      <c r="H50" t="str">
        <f t="shared" si="0"/>
        <v>"f.flatteng"</v>
      </c>
    </row>
    <row r="51" spans="6:8">
      <c r="F51" s="221" t="s">
        <v>5173</v>
      </c>
      <c r="H51" t="str">
        <f t="shared" si="0"/>
        <v>"temp.stand"</v>
      </c>
    </row>
    <row r="52" spans="6:8">
      <c r="F52" s="221" t="s">
        <v>5071</v>
      </c>
      <c r="H52" t="str">
        <f t="shared" si="0"/>
        <v>"temp.planck"</v>
      </c>
    </row>
    <row r="53" spans="6:8">
      <c r="F53" s="221" t="s">
        <v>5072</v>
      </c>
      <c r="H53" t="str">
        <f t="shared" si="0"/>
        <v>"time.planck"</v>
      </c>
    </row>
    <row r="54" spans="6:8">
      <c r="F54" s="221" t="s">
        <v>5127</v>
      </c>
      <c r="H54" t="str">
        <f t="shared" si="0"/>
        <v>"volume.gas"</v>
      </c>
    </row>
    <row r="55" spans="6:8">
      <c r="F55" s="221" t="s">
        <v>5174</v>
      </c>
      <c r="H55" t="str">
        <f t="shared" si="0"/>
        <v>"imped.vac"</v>
      </c>
    </row>
    <row r="56" spans="6:8">
      <c r="F56" s="221" t="s">
        <v>5175</v>
      </c>
      <c r="H56" t="str">
        <f t="shared" si="0"/>
        <v>"c.finestruc"</v>
      </c>
    </row>
    <row r="57" spans="6:8">
      <c r="F57" s="221" t="s">
        <v>5145</v>
      </c>
      <c r="H57" t="str">
        <f t="shared" si="0"/>
        <v>"c.grav.nwt"</v>
      </c>
    </row>
    <row r="58" spans="6:8">
      <c r="F58" s="221" t="s">
        <v>5176</v>
      </c>
      <c r="H58" t="str">
        <f t="shared" si="0"/>
        <v>"c.eul.masc"</v>
      </c>
    </row>
    <row r="59" spans="6:8">
      <c r="F59" s="221" t="s">
        <v>5177</v>
      </c>
      <c r="H59" t="str">
        <f t="shared" si="0"/>
        <v>"r.gyro.prot"</v>
      </c>
    </row>
    <row r="60" spans="6:8">
      <c r="F60" s="221" t="s">
        <v>5178</v>
      </c>
      <c r="H60" t="str">
        <f t="shared" si="0"/>
        <v>"frq.hypf.cs"</v>
      </c>
    </row>
    <row r="61" spans="6:8">
      <c r="F61" s="221" t="s">
        <v>5179</v>
      </c>
      <c r="H61" t="str">
        <f t="shared" si="0"/>
        <v>"epermt.vac"</v>
      </c>
    </row>
    <row r="62" spans="6:8">
      <c r="F62" s="221" t="s">
        <v>5180</v>
      </c>
      <c r="H62" t="str">
        <f t="shared" si="0"/>
        <v>"wavln.elec"</v>
      </c>
    </row>
    <row r="63" spans="6:8">
      <c r="F63" s="221" t="s">
        <v>5181</v>
      </c>
      <c r="H63" t="str">
        <f t="shared" si="0"/>
        <v>"wavln.neu"</v>
      </c>
    </row>
    <row r="64" spans="6:8">
      <c r="F64" s="221" t="s">
        <v>5182</v>
      </c>
      <c r="H64" t="str">
        <f t="shared" si="0"/>
        <v>"wavln.prot"</v>
      </c>
    </row>
    <row r="65" spans="6:8">
      <c r="F65" s="221" t="s">
        <v>5183</v>
      </c>
      <c r="H65" t="str">
        <f t="shared" si="0"/>
        <v>"mpermb.vac"</v>
      </c>
    </row>
    <row r="66" spans="6:8">
      <c r="F66" s="221" t="s">
        <v>5184</v>
      </c>
      <c r="H66" t="str">
        <f t="shared" ref="H66:H79" si="1">""""&amp;F66&amp;""""</f>
        <v>"magn.both"</v>
      </c>
    </row>
    <row r="67" spans="6:8">
      <c r="F67" s="221" t="s">
        <v>5185</v>
      </c>
      <c r="H67" t="str">
        <f t="shared" si="1"/>
        <v>"mgmom.elec"</v>
      </c>
    </row>
    <row r="68" spans="6:8">
      <c r="F68" s="221" t="s">
        <v>5186</v>
      </c>
      <c r="H68" t="str">
        <f t="shared" si="1"/>
        <v>"r.elec.bohr"</v>
      </c>
    </row>
    <row r="69" spans="6:8">
      <c r="F69" s="221" t="s">
        <v>5187</v>
      </c>
      <c r="H69" t="str">
        <f t="shared" si="1"/>
        <v>"magmom.neu"</v>
      </c>
    </row>
    <row r="70" spans="6:8">
      <c r="F70" s="221" t="s">
        <v>5188</v>
      </c>
      <c r="H70" t="str">
        <f t="shared" si="1"/>
        <v>"mgmom.prot"</v>
      </c>
    </row>
    <row r="71" spans="6:8">
      <c r="F71" s="221" t="s">
        <v>5189</v>
      </c>
      <c r="H71" t="str">
        <f t="shared" si="1"/>
        <v>"magn.nucl"</v>
      </c>
    </row>
    <row r="72" spans="6:8">
      <c r="F72" s="221" t="s">
        <v>5190</v>
      </c>
      <c r="H72" t="str">
        <f t="shared" si="1"/>
        <v>"mgmom.muon"</v>
      </c>
    </row>
    <row r="73" spans="6:8">
      <c r="F73" s="221" t="s">
        <v>5191</v>
      </c>
      <c r="H73" t="str">
        <f t="shared" si="1"/>
        <v>"c.stephbol"</v>
      </c>
    </row>
    <row r="74" spans="6:8">
      <c r="F74" s="221" t="s">
        <v>5192</v>
      </c>
      <c r="H74" t="str">
        <f t="shared" si="1"/>
        <v>"r.golden"</v>
      </c>
    </row>
    <row r="75" spans="6:8">
      <c r="F75" s="221" t="s">
        <v>5193</v>
      </c>
      <c r="H75" t="str">
        <f t="shared" si="1"/>
        <v>"fluxq.magn"</v>
      </c>
    </row>
    <row r="76" spans="6:8">
      <c r="F76" s="221" t="s">
        <v>5194</v>
      </c>
      <c r="H76" t="str">
        <f t="shared" si="1"/>
        <v>"vangl.earth"</v>
      </c>
    </row>
    <row r="77" spans="6:8">
      <c r="F77" s="221" t="s">
        <v>5195</v>
      </c>
      <c r="H77" t="str">
        <f t="shared" si="1"/>
        <v>"inf.minus"</v>
      </c>
    </row>
    <row r="78" spans="6:8">
      <c r="F78" s="221" t="s">
        <v>5196</v>
      </c>
      <c r="H78" t="str">
        <f t="shared" si="1"/>
        <v>"inf.plus"</v>
      </c>
    </row>
    <row r="79" spans="6:8">
      <c r="F79" s="221" t="s">
        <v>5073</v>
      </c>
      <c r="H79" t="str">
        <f t="shared" si="1"/>
        <v>"zero"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42276-A9AC-DA43-BD20-DE7477D7BEB5}">
  <dimension ref="A1:Y69"/>
  <sheetViews>
    <sheetView topLeftCell="A14" zoomScale="75" workbookViewId="0">
      <selection activeCell="C20" sqref="C20"/>
    </sheetView>
  </sheetViews>
  <sheetFormatPr baseColWidth="10" defaultColWidth="20.83203125" defaultRowHeight="16"/>
  <cols>
    <col min="5" max="5" width="4.33203125" customWidth="1"/>
    <col min="7" max="7" width="4.33203125" customWidth="1"/>
    <col min="9" max="9" width="4.33203125" customWidth="1"/>
    <col min="11" max="11" width="4.33203125" customWidth="1"/>
    <col min="13" max="13" width="4.33203125" customWidth="1"/>
    <col min="15" max="15" width="4.33203125" customWidth="1"/>
    <col min="17" max="21" width="2" customWidth="1"/>
    <col min="22" max="22" width="1.5" customWidth="1"/>
    <col min="23" max="23" width="1.33203125" customWidth="1"/>
    <col min="24" max="24" width="16.1640625" customWidth="1"/>
    <col min="25" max="25" width="208.5" bestFit="1" customWidth="1"/>
  </cols>
  <sheetData>
    <row r="1" spans="1:18">
      <c r="P1" t="s">
        <v>1472</v>
      </c>
      <c r="Q1" t="s">
        <v>1473</v>
      </c>
      <c r="R1" t="s">
        <v>1826</v>
      </c>
    </row>
    <row r="4" spans="1:18">
      <c r="B4" t="s">
        <v>1945</v>
      </c>
    </row>
    <row r="5" spans="1:18">
      <c r="B5" t="s">
        <v>4231</v>
      </c>
    </row>
    <row r="6" spans="1:18">
      <c r="B6" t="s">
        <v>2968</v>
      </c>
    </row>
    <row r="7" spans="1:18">
      <c r="A7" t="s">
        <v>1558</v>
      </c>
    </row>
    <row r="8" spans="1:18">
      <c r="B8" t="s">
        <v>1546</v>
      </c>
    </row>
    <row r="9" spans="1:18">
      <c r="A9" t="s">
        <v>1557</v>
      </c>
    </row>
    <row r="12" spans="1:18">
      <c r="A12" t="s">
        <v>1472</v>
      </c>
    </row>
    <row r="13" spans="1:18">
      <c r="A13" t="s">
        <v>1473</v>
      </c>
    </row>
    <row r="15" spans="1:18">
      <c r="A15" t="s">
        <v>1310</v>
      </c>
    </row>
    <row r="16" spans="1:18">
      <c r="A16" t="s">
        <v>1313</v>
      </c>
    </row>
    <row r="17" spans="1:25">
      <c r="A17" t="s">
        <v>1314</v>
      </c>
    </row>
    <row r="18" spans="1:25">
      <c r="A18" t="s">
        <v>1373</v>
      </c>
    </row>
    <row r="19" spans="1:25">
      <c r="A19" t="s">
        <v>1753</v>
      </c>
    </row>
    <row r="20" spans="1:25">
      <c r="A20" t="s">
        <v>1786</v>
      </c>
      <c r="D20" s="99" t="s">
        <v>2870</v>
      </c>
      <c r="E20" s="131" t="s">
        <v>5647</v>
      </c>
      <c r="F20" s="99" t="s">
        <v>2871</v>
      </c>
      <c r="G20" s="131" t="s">
        <v>5647</v>
      </c>
      <c r="H20" s="288" t="s">
        <v>2888</v>
      </c>
      <c r="I20" s="131" t="s">
        <v>5647</v>
      </c>
      <c r="J20" s="290" t="s">
        <v>4232</v>
      </c>
      <c r="K20" s="131" t="s">
        <v>5647</v>
      </c>
      <c r="L20" s="99" t="s">
        <v>4227</v>
      </c>
      <c r="M20" s="131" t="s">
        <v>5647</v>
      </c>
      <c r="N20" s="99" t="s">
        <v>4228</v>
      </c>
      <c r="O20" s="131" t="s">
        <v>5647</v>
      </c>
      <c r="Q20" t="str">
        <f t="shared" ref="Q20:Q45" si="0">D20&amp;","&amp;MID("                                  ",1,26-LEN(D20))</f>
        <v xml:space="preserve">ITM_LEFT_PARENTHESIS,      </v>
      </c>
      <c r="R20" t="str">
        <f t="shared" ref="R20:R45" si="1">F20&amp;","&amp;MID("                                  ",1,26-LEN(F20))</f>
        <v xml:space="preserve">ITM_RIGHT_PARENTHESIS,     </v>
      </c>
      <c r="S20" t="str">
        <f t="shared" ref="S20:S45" si="2">H20&amp;","&amp;MID("                                  ",1,26-LEN(H20))</f>
        <v xml:space="preserve">ITM_CIRCUMFLEX,            </v>
      </c>
      <c r="T20" t="str">
        <f t="shared" ref="T20:T45" si="3">J20&amp;","&amp;MID("                                  ",1,26-LEN(J20))</f>
        <v xml:space="preserve">ITM_ROOT_SIGN,             </v>
      </c>
      <c r="U20" t="str">
        <f t="shared" ref="U20:U45" si="4">L20&amp;","&amp;MID("                                  ",1,26-LEN(L20))</f>
        <v xml:space="preserve">ITM_EQ_LEFT,               </v>
      </c>
      <c r="V20" t="str">
        <f t="shared" ref="V20:V45" si="5">N20&amp;","&amp;MID("                                  ",1,26-LEN(N20))</f>
        <v xml:space="preserve">ITM_EQ_RIGHT,              </v>
      </c>
      <c r="X20" t="s">
        <v>5638</v>
      </c>
      <c r="Y20" s="287" t="str">
        <f>"                                             "&amp;Q20&amp;R20&amp;S20&amp;T20&amp;U20&amp;V20</f>
        <v xml:space="preserve">                                             ITM_LEFT_PARENTHESIS,      ITM_RIGHT_PARENTHESIS,     ITM_CIRCUMFLEX,            ITM_ROOT_SIGN,             ITM_EQ_LEFT,               ITM_EQ_RIGHT,              </v>
      </c>
    </row>
    <row r="21" spans="1:25">
      <c r="D21" s="99" t="s">
        <v>4257</v>
      </c>
      <c r="E21" s="131" t="s">
        <v>5647</v>
      </c>
      <c r="F21" s="288" t="s">
        <v>2881</v>
      </c>
      <c r="G21" s="131" t="s">
        <v>5647</v>
      </c>
      <c r="H21" s="292" t="s">
        <v>5923</v>
      </c>
      <c r="I21" s="131" t="s">
        <v>5647</v>
      </c>
      <c r="J21" s="288" t="s">
        <v>3522</v>
      </c>
      <c r="K21" s="131" t="s">
        <v>5647</v>
      </c>
      <c r="L21" s="288" t="s">
        <v>3528</v>
      </c>
      <c r="M21" s="131" t="s">
        <v>5647</v>
      </c>
      <c r="N21" s="99" t="s">
        <v>2878</v>
      </c>
      <c r="O21" s="131" t="s">
        <v>5647</v>
      </c>
      <c r="Q21" t="str">
        <f t="shared" si="0"/>
        <v xml:space="preserve">ITM_ALOG_SYMBOL,           </v>
      </c>
      <c r="R21" t="str">
        <f t="shared" si="1"/>
        <v xml:space="preserve">ITM_EQUAL,                 </v>
      </c>
      <c r="S21" t="str">
        <f t="shared" si="2"/>
        <v xml:space="preserve">ITM_SCR,                   </v>
      </c>
      <c r="T21" t="str">
        <f t="shared" si="3"/>
        <v xml:space="preserve">CHR_num,                   </v>
      </c>
      <c r="U21" t="str">
        <f t="shared" si="4"/>
        <v xml:space="preserve">CHR_case,                  </v>
      </c>
      <c r="V21" t="str">
        <f t="shared" si="5"/>
        <v xml:space="preserve">ITM_COLON,                 </v>
      </c>
      <c r="X21" t="s">
        <v>5638</v>
      </c>
      <c r="Y21" s="287" t="str">
        <f t="shared" ref="Y21:Y46" si="6">"                                             "&amp;Q21&amp;R21&amp;S21&amp;T21&amp;U21&amp;V21</f>
        <v xml:space="preserve">                                             ITM_ALOG_SYMBOL,           ITM_EQUAL,                 ITM_SCR,                   CHR_num,                   CHR_case,                  ITM_COLON,                 </v>
      </c>
    </row>
    <row r="22" spans="1:25">
      <c r="A22" t="s">
        <v>2013</v>
      </c>
      <c r="D22" s="99" t="s">
        <v>1290</v>
      </c>
      <c r="E22" s="131" t="s">
        <v>5647</v>
      </c>
      <c r="F22" s="99" t="s">
        <v>1290</v>
      </c>
      <c r="G22" s="131" t="s">
        <v>5647</v>
      </c>
      <c r="H22" s="99" t="s">
        <v>1290</v>
      </c>
      <c r="I22" s="131" t="s">
        <v>5647</v>
      </c>
      <c r="J22" s="99" t="s">
        <v>1290</v>
      </c>
      <c r="K22" s="131" t="s">
        <v>5647</v>
      </c>
      <c r="L22" s="99" t="s">
        <v>1290</v>
      </c>
      <c r="M22" s="131" t="s">
        <v>5647</v>
      </c>
      <c r="N22" s="99" t="s">
        <v>1290</v>
      </c>
      <c r="O22" s="131" t="s">
        <v>5647</v>
      </c>
      <c r="Q22" t="str">
        <f t="shared" si="0"/>
        <v xml:space="preserve">ITM_NULL,                  </v>
      </c>
      <c r="R22" t="str">
        <f t="shared" si="1"/>
        <v xml:space="preserve">ITM_NULL,                  </v>
      </c>
      <c r="S22" t="str">
        <f t="shared" si="2"/>
        <v xml:space="preserve">ITM_NULL,                  </v>
      </c>
      <c r="T22" t="str">
        <f t="shared" si="3"/>
        <v xml:space="preserve">ITM_NULL,                  </v>
      </c>
      <c r="U22" t="str">
        <f t="shared" si="4"/>
        <v xml:space="preserve">ITM_NULL,                  </v>
      </c>
      <c r="V22" t="str">
        <f t="shared" si="5"/>
        <v xml:space="preserve">ITM_NULL,                  </v>
      </c>
      <c r="X22" t="s">
        <v>5638</v>
      </c>
      <c r="Y22" s="287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23" spans="1:25">
      <c r="A23" t="s">
        <v>1309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Q23" t="str">
        <f t="shared" si="0"/>
        <v xml:space="preserve">,                          </v>
      </c>
      <c r="R23" t="str">
        <f t="shared" si="1"/>
        <v xml:space="preserve">,                          </v>
      </c>
      <c r="S23" t="str">
        <f t="shared" si="2"/>
        <v xml:space="preserve">,                          </v>
      </c>
      <c r="T23" t="str">
        <f t="shared" si="3"/>
        <v xml:space="preserve">,                          </v>
      </c>
      <c r="U23" t="str">
        <f t="shared" si="4"/>
        <v xml:space="preserve">,                          </v>
      </c>
      <c r="V23" t="str">
        <f t="shared" si="5"/>
        <v xml:space="preserve">,                          </v>
      </c>
      <c r="X23" t="s">
        <v>5638</v>
      </c>
      <c r="Y23" s="287"/>
    </row>
    <row r="24" spans="1:25">
      <c r="A24" t="s">
        <v>1311</v>
      </c>
      <c r="D24" s="99" t="s">
        <v>1751</v>
      </c>
      <c r="E24" s="131" t="s">
        <v>5647</v>
      </c>
      <c r="F24" s="99" t="s">
        <v>1372</v>
      </c>
      <c r="G24" s="131" t="s">
        <v>5647</v>
      </c>
      <c r="H24" s="99" t="s">
        <v>1785</v>
      </c>
      <c r="I24" s="131" t="s">
        <v>5647</v>
      </c>
      <c r="J24" s="99" t="s">
        <v>1901</v>
      </c>
      <c r="K24" s="131" t="s">
        <v>5647</v>
      </c>
      <c r="L24" s="99" t="s">
        <v>4227</v>
      </c>
      <c r="M24" s="131" t="s">
        <v>5647</v>
      </c>
      <c r="N24" s="99" t="s">
        <v>4228</v>
      </c>
      <c r="O24" s="131" t="s">
        <v>5647</v>
      </c>
      <c r="Q24" t="str">
        <f t="shared" si="0"/>
        <v xml:space="preserve">ITM_sin,                   </v>
      </c>
      <c r="R24" t="str">
        <f t="shared" si="1"/>
        <v xml:space="preserve">ITM_cos,                   </v>
      </c>
      <c r="S24" t="str">
        <f t="shared" si="2"/>
        <v xml:space="preserve">ITM_tan,                   </v>
      </c>
      <c r="T24" t="str">
        <f t="shared" si="3"/>
        <v xml:space="preserve">ITM_pi,                    </v>
      </c>
      <c r="U24" t="str">
        <f t="shared" si="4"/>
        <v xml:space="preserve">ITM_EQ_LEFT,               </v>
      </c>
      <c r="V24" t="str">
        <f t="shared" si="5"/>
        <v xml:space="preserve">ITM_EQ_RIGHT,              </v>
      </c>
      <c r="X24" t="s">
        <v>5638</v>
      </c>
      <c r="Y24" s="287" t="str">
        <f t="shared" si="6"/>
        <v xml:space="preserve">                                             ITM_sin,                   ITM_cos,                   ITM_tan,                   ITM_pi,                    ITM_EQ_LEFT,               ITM_EQ_RIGHT,              </v>
      </c>
    </row>
    <row r="25" spans="1:25">
      <c r="A25" t="s">
        <v>1312</v>
      </c>
      <c r="D25" s="99" t="s">
        <v>1311</v>
      </c>
      <c r="E25" s="131" t="s">
        <v>5647</v>
      </c>
      <c r="F25" s="99" t="s">
        <v>1309</v>
      </c>
      <c r="G25" s="131" t="s">
        <v>5647</v>
      </c>
      <c r="H25" s="99" t="s">
        <v>1312</v>
      </c>
      <c r="I25" s="131" t="s">
        <v>5647</v>
      </c>
      <c r="J25" s="289" t="s">
        <v>5440</v>
      </c>
      <c r="K25" s="131" t="s">
        <v>5647</v>
      </c>
      <c r="L25" s="99" t="s">
        <v>4265</v>
      </c>
      <c r="M25" s="131" t="s">
        <v>5647</v>
      </c>
      <c r="N25" s="99" t="s">
        <v>5926</v>
      </c>
      <c r="O25" s="131" t="s">
        <v>5647</v>
      </c>
      <c r="Q25" t="str">
        <f t="shared" si="0"/>
        <v xml:space="preserve">ITM_arcsin,                </v>
      </c>
      <c r="R25" t="str">
        <f t="shared" si="1"/>
        <v xml:space="preserve">ITM_arccos,                </v>
      </c>
      <c r="S25" t="str">
        <f t="shared" si="2"/>
        <v xml:space="preserve">ITM_arctan,                </v>
      </c>
      <c r="T25" t="str">
        <f t="shared" si="3"/>
        <v xml:space="preserve">ITM_op_j_SIGN,             </v>
      </c>
      <c r="U25" t="str">
        <f t="shared" si="4"/>
        <v xml:space="preserve">ITM_atan2,                 </v>
      </c>
      <c r="V25" t="str">
        <f t="shared" si="5"/>
        <v xml:space="preserve">ITM_XSWAP,                 </v>
      </c>
      <c r="X25" t="s">
        <v>5638</v>
      </c>
      <c r="Y25" s="287" t="str">
        <f t="shared" si="6"/>
        <v xml:space="preserve">                                             ITM_arcsin,                ITM_arccos,                ITM_arctan,                ITM_op_j_SIGN,             ITM_atan2,                 ITM_XSWAP,                 </v>
      </c>
    </row>
    <row r="26" spans="1:25">
      <c r="A26" t="s">
        <v>2014</v>
      </c>
      <c r="D26" s="99" t="s">
        <v>1290</v>
      </c>
      <c r="E26" s="131" t="s">
        <v>5647</v>
      </c>
      <c r="F26" s="99" t="s">
        <v>1290</v>
      </c>
      <c r="G26" s="131" t="s">
        <v>5647</v>
      </c>
      <c r="H26" s="99" t="s">
        <v>1290</v>
      </c>
      <c r="I26" s="131" t="s">
        <v>5647</v>
      </c>
      <c r="J26" s="99" t="s">
        <v>1290</v>
      </c>
      <c r="K26" s="131" t="s">
        <v>5647</v>
      </c>
      <c r="L26" s="99" t="s">
        <v>1290</v>
      </c>
      <c r="M26" s="131" t="s">
        <v>5647</v>
      </c>
      <c r="N26" s="99" t="s">
        <v>1290</v>
      </c>
      <c r="O26" s="131" t="s">
        <v>5647</v>
      </c>
      <c r="Q26" t="str">
        <f t="shared" si="0"/>
        <v xml:space="preserve">ITM_NULL,                  </v>
      </c>
      <c r="R26" t="str">
        <f t="shared" si="1"/>
        <v xml:space="preserve">ITM_NULL,                  </v>
      </c>
      <c r="S26" t="str">
        <f t="shared" si="2"/>
        <v xml:space="preserve">ITM_NULL,                  </v>
      </c>
      <c r="T26" t="str">
        <f t="shared" si="3"/>
        <v xml:space="preserve">ITM_NULL,                  </v>
      </c>
      <c r="U26" t="str">
        <f t="shared" si="4"/>
        <v xml:space="preserve">ITM_NULL,                  </v>
      </c>
      <c r="V26" t="str">
        <f t="shared" si="5"/>
        <v xml:space="preserve">ITM_NULL,                  </v>
      </c>
      <c r="X26" t="s">
        <v>5638</v>
      </c>
      <c r="Y26" s="287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27" spans="1:25">
      <c r="A27" t="s">
        <v>2015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Q27" t="str">
        <f t="shared" si="0"/>
        <v xml:space="preserve">,                          </v>
      </c>
      <c r="R27" t="str">
        <f t="shared" si="1"/>
        <v xml:space="preserve">,                          </v>
      </c>
      <c r="S27" t="str">
        <f t="shared" si="2"/>
        <v xml:space="preserve">,                          </v>
      </c>
      <c r="T27" t="str">
        <f t="shared" si="3"/>
        <v xml:space="preserve">,                          </v>
      </c>
      <c r="U27" t="str">
        <f t="shared" si="4"/>
        <v xml:space="preserve">,                          </v>
      </c>
      <c r="V27" t="str">
        <f t="shared" si="5"/>
        <v xml:space="preserve">,                          </v>
      </c>
      <c r="X27" t="s">
        <v>5638</v>
      </c>
      <c r="Y27" s="287"/>
    </row>
    <row r="28" spans="1:25">
      <c r="A28" t="s">
        <v>4265</v>
      </c>
      <c r="D28" s="99" t="s">
        <v>4234</v>
      </c>
      <c r="E28" s="131" t="s">
        <v>5647</v>
      </c>
      <c r="F28" s="99" t="s">
        <v>4126</v>
      </c>
      <c r="G28" s="131" t="s">
        <v>5647</v>
      </c>
      <c r="H28" s="99" t="s">
        <v>1693</v>
      </c>
      <c r="I28" s="131" t="s">
        <v>5647</v>
      </c>
      <c r="J28" s="99" t="s">
        <v>1498</v>
      </c>
      <c r="K28" s="131" t="s">
        <v>5647</v>
      </c>
      <c r="L28" s="99" t="s">
        <v>4227</v>
      </c>
      <c r="M28" s="131" t="s">
        <v>5647</v>
      </c>
      <c r="N28" s="99" t="s">
        <v>4228</v>
      </c>
      <c r="O28" s="131" t="s">
        <v>5647</v>
      </c>
      <c r="Q28" t="str">
        <f t="shared" si="0"/>
        <v xml:space="preserve">ITM_VERTICAL_BAR,          </v>
      </c>
      <c r="R28" t="str">
        <f t="shared" si="1"/>
        <v xml:space="preserve">ITM_ARG,                   </v>
      </c>
      <c r="S28" t="str">
        <f t="shared" si="2"/>
        <v xml:space="preserve">ITM_RE,                    </v>
      </c>
      <c r="T28" t="str">
        <f t="shared" si="3"/>
        <v xml:space="preserve">ITM_IM,                    </v>
      </c>
      <c r="U28" t="str">
        <f t="shared" si="4"/>
        <v xml:space="preserve">ITM_EQ_LEFT,               </v>
      </c>
      <c r="V28" t="str">
        <f t="shared" si="5"/>
        <v xml:space="preserve">ITM_EQ_RIGHT,              </v>
      </c>
      <c r="X28" t="s">
        <v>5638</v>
      </c>
      <c r="Y28" s="287" t="str">
        <f t="shared" si="6"/>
        <v xml:space="preserve">                                             ITM_VERTICAL_BAR,          ITM_ARG,                   ITM_RE,                    ITM_IM,                    ITM_EQ_LEFT,               ITM_EQ_RIGHT,              </v>
      </c>
    </row>
    <row r="29" spans="1:25">
      <c r="A29" t="s">
        <v>1372</v>
      </c>
      <c r="D29" s="99" t="s">
        <v>1446</v>
      </c>
      <c r="E29" s="131" t="s">
        <v>5647</v>
      </c>
      <c r="F29" s="99" t="s">
        <v>1350</v>
      </c>
      <c r="G29" s="131" t="s">
        <v>5647</v>
      </c>
      <c r="H29" s="99" t="s">
        <v>1575</v>
      </c>
      <c r="I29" s="131" t="s">
        <v>5647</v>
      </c>
      <c r="J29" s="99" t="s">
        <v>1580</v>
      </c>
      <c r="K29" s="131" t="s">
        <v>5647</v>
      </c>
      <c r="L29" s="286" t="s">
        <v>5931</v>
      </c>
      <c r="M29" s="131" t="s">
        <v>5647</v>
      </c>
      <c r="N29" s="99" t="s">
        <v>5926</v>
      </c>
      <c r="O29" s="131" t="s">
        <v>5647</v>
      </c>
      <c r="Q29" t="str">
        <f t="shared" si="0"/>
        <v xml:space="preserve">ITM_FLOOR,                 </v>
      </c>
      <c r="R29" t="str">
        <f t="shared" si="1"/>
        <v xml:space="preserve">ITM_CEIL,                  </v>
      </c>
      <c r="S29" t="str">
        <f t="shared" si="2"/>
        <v xml:space="preserve">ITM_MAX,                   </v>
      </c>
      <c r="T29" t="str">
        <f t="shared" si="3"/>
        <v xml:space="preserve">ITM_MIN,                   </v>
      </c>
      <c r="U29" t="str">
        <f t="shared" si="4"/>
        <v xml:space="preserve">-MNU_CONST,                </v>
      </c>
      <c r="V29" t="str">
        <f t="shared" si="5"/>
        <v xml:space="preserve">ITM_XSWAP,                 </v>
      </c>
      <c r="X29" t="s">
        <v>5638</v>
      </c>
      <c r="Y29" s="287" t="str">
        <f t="shared" si="6"/>
        <v xml:space="preserve">                                             ITM_FLOOR,                 ITM_CEIL,                  ITM_MAX,                   ITM_MIN,                   -MNU_CONST,                ITM_XSWAP,                 </v>
      </c>
    </row>
    <row r="30" spans="1:25">
      <c r="A30" t="s">
        <v>1751</v>
      </c>
      <c r="D30" s="99" t="s">
        <v>1290</v>
      </c>
      <c r="E30" s="131" t="s">
        <v>5647</v>
      </c>
      <c r="F30" s="99" t="s">
        <v>1290</v>
      </c>
      <c r="G30" s="131" t="s">
        <v>5647</v>
      </c>
      <c r="H30" s="99" t="s">
        <v>1290</v>
      </c>
      <c r="I30" s="131" t="s">
        <v>5647</v>
      </c>
      <c r="J30" s="99" t="s">
        <v>1290</v>
      </c>
      <c r="K30" s="131" t="s">
        <v>5647</v>
      </c>
      <c r="L30" s="99" t="s">
        <v>1290</v>
      </c>
      <c r="M30" s="131" t="s">
        <v>5647</v>
      </c>
      <c r="N30" s="99" t="s">
        <v>1290</v>
      </c>
      <c r="O30" s="131" t="s">
        <v>5647</v>
      </c>
      <c r="Q30" t="str">
        <f t="shared" si="0"/>
        <v xml:space="preserve">ITM_NULL,                  </v>
      </c>
      <c r="R30" t="str">
        <f t="shared" si="1"/>
        <v xml:space="preserve">ITM_NULL,                  </v>
      </c>
      <c r="S30" t="str">
        <f t="shared" si="2"/>
        <v xml:space="preserve">ITM_NULL,                  </v>
      </c>
      <c r="T30" t="str">
        <f t="shared" si="3"/>
        <v xml:space="preserve">ITM_NULL,                  </v>
      </c>
      <c r="U30" t="str">
        <f t="shared" si="4"/>
        <v xml:space="preserve">ITM_NULL,                  </v>
      </c>
      <c r="V30" t="str">
        <f t="shared" si="5"/>
        <v xml:space="preserve">ITM_NULL,                  </v>
      </c>
      <c r="X30" t="s">
        <v>5638</v>
      </c>
      <c r="Y30" s="287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31" spans="1:25">
      <c r="A31" t="s">
        <v>1752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Q31" t="str">
        <f t="shared" si="0"/>
        <v xml:space="preserve">,                          </v>
      </c>
      <c r="R31" t="str">
        <f t="shared" si="1"/>
        <v xml:space="preserve">,                          </v>
      </c>
      <c r="S31" t="str">
        <f t="shared" si="2"/>
        <v xml:space="preserve">,                          </v>
      </c>
      <c r="T31" t="str">
        <f t="shared" si="3"/>
        <v xml:space="preserve">,                          </v>
      </c>
      <c r="U31" t="str">
        <f t="shared" si="4"/>
        <v xml:space="preserve">,                          </v>
      </c>
      <c r="V31" t="str">
        <f t="shared" si="5"/>
        <v xml:space="preserve">,                          </v>
      </c>
      <c r="X31" t="s">
        <v>5638</v>
      </c>
      <c r="Y31" s="287"/>
    </row>
    <row r="32" spans="1:25">
      <c r="A32" t="s">
        <v>2532</v>
      </c>
      <c r="D32" s="99" t="s">
        <v>1564</v>
      </c>
      <c r="E32" s="131" t="s">
        <v>5647</v>
      </c>
      <c r="F32" s="99" t="s">
        <v>1557</v>
      </c>
      <c r="G32" s="131" t="s">
        <v>5647</v>
      </c>
      <c r="H32" s="293" t="s">
        <v>1546</v>
      </c>
      <c r="I32" s="131" t="s">
        <v>5647</v>
      </c>
      <c r="J32" s="288" t="s">
        <v>1558</v>
      </c>
      <c r="K32" s="131" t="s">
        <v>5647</v>
      </c>
      <c r="L32" s="99" t="s">
        <v>4227</v>
      </c>
      <c r="M32" s="131" t="s">
        <v>5647</v>
      </c>
      <c r="N32" s="99" t="s">
        <v>4228</v>
      </c>
      <c r="O32" s="131" t="s">
        <v>5647</v>
      </c>
      <c r="Q32" t="str">
        <f t="shared" si="0"/>
        <v xml:space="preserve">ITM_LOGXY,                 </v>
      </c>
      <c r="R32" t="str">
        <f t="shared" si="1"/>
        <v xml:space="preserve">ITM_LOG10,                 </v>
      </c>
      <c r="S32" t="str">
        <f t="shared" si="2"/>
        <v xml:space="preserve">ITM_LN,                    </v>
      </c>
      <c r="T32" t="str">
        <f t="shared" si="3"/>
        <v xml:space="preserve">ITM_LOG2,                  </v>
      </c>
      <c r="U32" t="str">
        <f t="shared" si="4"/>
        <v xml:space="preserve">ITM_EQ_LEFT,               </v>
      </c>
      <c r="V32" t="str">
        <f t="shared" si="5"/>
        <v xml:space="preserve">ITM_EQ_RIGHT,              </v>
      </c>
      <c r="X32" t="s">
        <v>5638</v>
      </c>
      <c r="Y32" s="287" t="str">
        <f t="shared" si="6"/>
        <v xml:space="preserve">                                             ITM_LOGXY,                 ITM_LOG10,                 ITM_LN,                    ITM_LOG2,                  ITM_EQ_LEFT,               ITM_EQ_RIGHT,              </v>
      </c>
    </row>
    <row r="33" spans="1:25">
      <c r="A33" t="s">
        <v>1785</v>
      </c>
      <c r="D33" s="99" t="s">
        <v>1441</v>
      </c>
      <c r="E33" s="131" t="s">
        <v>5647</v>
      </c>
      <c r="F33" s="99" t="s">
        <v>1368</v>
      </c>
      <c r="G33" s="131" t="s">
        <v>5647</v>
      </c>
      <c r="H33" s="99" t="s">
        <v>1656</v>
      </c>
      <c r="I33" s="131" t="s">
        <v>5647</v>
      </c>
      <c r="J33" s="99" t="s">
        <v>2863</v>
      </c>
      <c r="K33" s="131" t="s">
        <v>5647</v>
      </c>
      <c r="L33" s="99" t="s">
        <v>1752</v>
      </c>
      <c r="M33" s="131" t="s">
        <v>5647</v>
      </c>
      <c r="N33" s="99" t="s">
        <v>2532</v>
      </c>
      <c r="O33" s="131" t="s">
        <v>5647</v>
      </c>
      <c r="Q33" t="str">
        <f t="shared" si="0"/>
        <v xml:space="preserve">ITM_FIB,                   </v>
      </c>
      <c r="R33" t="str">
        <f t="shared" si="1"/>
        <v xml:space="preserve">ITM_COMB,                  </v>
      </c>
      <c r="S33" t="str">
        <f t="shared" si="2"/>
        <v xml:space="preserve">ITM_PERM,                  </v>
      </c>
      <c r="T33" t="str">
        <f t="shared" si="3"/>
        <v xml:space="preserve">ITM_EXCLAMATION_MARK,      </v>
      </c>
      <c r="U33" t="str">
        <f t="shared" si="4"/>
        <v xml:space="preserve">ITM_sinc,                  </v>
      </c>
      <c r="V33" t="str">
        <f t="shared" si="5"/>
        <v xml:space="preserve">ITM_sincpi,                </v>
      </c>
      <c r="X33" t="s">
        <v>5638</v>
      </c>
      <c r="Y33" s="287" t="str">
        <f t="shared" si="6"/>
        <v xml:space="preserve">                                             ITM_FIB,                   ITM_COMB,                  ITM_PERM,                  ITM_EXCLAMATION_MARK,      ITM_sinc,                  ITM_sincpi,                </v>
      </c>
    </row>
    <row r="34" spans="1:25">
      <c r="D34" s="99" t="s">
        <v>1290</v>
      </c>
      <c r="E34" s="131" t="s">
        <v>5647</v>
      </c>
      <c r="F34" s="99" t="s">
        <v>1290</v>
      </c>
      <c r="G34" s="131" t="s">
        <v>5647</v>
      </c>
      <c r="H34" s="99" t="s">
        <v>1290</v>
      </c>
      <c r="I34" s="131" t="s">
        <v>5647</v>
      </c>
      <c r="J34" s="99" t="s">
        <v>1290</v>
      </c>
      <c r="K34" s="131" t="s">
        <v>5647</v>
      </c>
      <c r="L34" s="99" t="s">
        <v>1290</v>
      </c>
      <c r="M34" s="131" t="s">
        <v>5647</v>
      </c>
      <c r="N34" s="99" t="s">
        <v>1290</v>
      </c>
      <c r="O34" s="131" t="s">
        <v>5647</v>
      </c>
      <c r="Q34" t="str">
        <f t="shared" si="0"/>
        <v xml:space="preserve">ITM_NULL,                  </v>
      </c>
      <c r="R34" t="str">
        <f t="shared" si="1"/>
        <v xml:space="preserve">ITM_NULL,                  </v>
      </c>
      <c r="S34" t="str">
        <f t="shared" si="2"/>
        <v xml:space="preserve">ITM_NULL,                  </v>
      </c>
      <c r="T34" t="str">
        <f t="shared" si="3"/>
        <v xml:space="preserve">ITM_NULL,                  </v>
      </c>
      <c r="U34" t="str">
        <f t="shared" si="4"/>
        <v xml:space="preserve">ITM_NULL,                  </v>
      </c>
      <c r="V34" t="str">
        <f t="shared" si="5"/>
        <v xml:space="preserve">ITM_NULL,                  </v>
      </c>
      <c r="X34" t="s">
        <v>5638</v>
      </c>
      <c r="Y34" s="287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35" spans="1:25">
      <c r="A35" t="s">
        <v>1350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Q35" t="str">
        <f t="shared" si="0"/>
        <v xml:space="preserve">,                          </v>
      </c>
      <c r="R35" t="str">
        <f t="shared" si="1"/>
        <v xml:space="preserve">,                          </v>
      </c>
      <c r="S35" t="str">
        <f t="shared" si="2"/>
        <v xml:space="preserve">,                          </v>
      </c>
      <c r="T35" t="str">
        <f t="shared" si="3"/>
        <v xml:space="preserve">,                          </v>
      </c>
      <c r="U35" t="str">
        <f t="shared" si="4"/>
        <v xml:space="preserve">,                          </v>
      </c>
      <c r="V35" t="str">
        <f t="shared" si="5"/>
        <v xml:space="preserve">,                          </v>
      </c>
      <c r="X35" t="s">
        <v>5638</v>
      </c>
      <c r="Y35" s="287"/>
    </row>
    <row r="36" spans="1:25">
      <c r="A36" t="s">
        <v>1446</v>
      </c>
      <c r="D36" s="99" t="s">
        <v>1753</v>
      </c>
      <c r="E36" s="131" t="s">
        <v>5647</v>
      </c>
      <c r="F36" s="99" t="s">
        <v>1373</v>
      </c>
      <c r="G36" s="131" t="s">
        <v>5647</v>
      </c>
      <c r="H36" s="99" t="s">
        <v>1786</v>
      </c>
      <c r="I36" s="131" t="s">
        <v>5647</v>
      </c>
      <c r="J36" s="99" t="s">
        <v>1497</v>
      </c>
      <c r="K36" s="131" t="s">
        <v>5647</v>
      </c>
      <c r="L36" s="99" t="s">
        <v>4227</v>
      </c>
      <c r="M36" s="131" t="s">
        <v>5647</v>
      </c>
      <c r="N36" s="99" t="s">
        <v>4228</v>
      </c>
      <c r="O36" s="131" t="s">
        <v>5647</v>
      </c>
      <c r="Q36" t="str">
        <f t="shared" si="0"/>
        <v xml:space="preserve">ITM_sinh,                  </v>
      </c>
      <c r="R36" t="str">
        <f t="shared" si="1"/>
        <v xml:space="preserve">ITM_cosh,                  </v>
      </c>
      <c r="S36" t="str">
        <f t="shared" si="2"/>
        <v xml:space="preserve">ITM_tanh,                  </v>
      </c>
      <c r="T36" t="str">
        <f t="shared" si="3"/>
        <v xml:space="preserve">ITM_IDIV,                  </v>
      </c>
      <c r="U36" t="str">
        <f t="shared" si="4"/>
        <v xml:space="preserve">ITM_EQ_LEFT,               </v>
      </c>
      <c r="V36" t="str">
        <f t="shared" si="5"/>
        <v xml:space="preserve">ITM_EQ_RIGHT,              </v>
      </c>
      <c r="X36" t="s">
        <v>5638</v>
      </c>
      <c r="Y36" s="287" t="str">
        <f t="shared" si="6"/>
        <v xml:space="preserve">                                             ITM_sinh,                  ITM_cosh,                  ITM_tanh,                  ITM_IDIV,                  ITM_EQ_LEFT,               ITM_EQ_RIGHT,              </v>
      </c>
    </row>
    <row r="37" spans="1:25">
      <c r="A37" t="s">
        <v>1497</v>
      </c>
      <c r="D37" s="99" t="s">
        <v>1313</v>
      </c>
      <c r="E37" s="131" t="s">
        <v>5647</v>
      </c>
      <c r="F37" s="99" t="s">
        <v>1310</v>
      </c>
      <c r="G37" s="131" t="s">
        <v>5647</v>
      </c>
      <c r="H37" s="99" t="s">
        <v>1314</v>
      </c>
      <c r="I37" s="131" t="s">
        <v>5647</v>
      </c>
      <c r="J37" s="99" t="s">
        <v>1585</v>
      </c>
      <c r="K37" s="131" t="s">
        <v>5647</v>
      </c>
      <c r="L37" s="99" t="s">
        <v>1707</v>
      </c>
      <c r="M37" s="131" t="s">
        <v>5647</v>
      </c>
      <c r="N37" s="99" t="s">
        <v>5926</v>
      </c>
      <c r="O37" s="131" t="s">
        <v>5647</v>
      </c>
      <c r="Q37" t="str">
        <f t="shared" si="0"/>
        <v xml:space="preserve">ITM_arsinh,                </v>
      </c>
      <c r="R37" t="str">
        <f t="shared" si="1"/>
        <v xml:space="preserve">ITM_arcosh,                </v>
      </c>
      <c r="S37" t="str">
        <f t="shared" si="2"/>
        <v xml:space="preserve">ITM_artanh,                </v>
      </c>
      <c r="T37" t="str">
        <f t="shared" si="3"/>
        <v xml:space="preserve">ITM_MOD,                   </v>
      </c>
      <c r="U37" t="str">
        <f t="shared" si="4"/>
        <v xml:space="preserve">ITM_RMD,                   </v>
      </c>
      <c r="V37" t="str">
        <f t="shared" si="5"/>
        <v xml:space="preserve">ITM_XSWAP,                 </v>
      </c>
      <c r="X37" t="s">
        <v>5638</v>
      </c>
      <c r="Y37" s="287" t="str">
        <f t="shared" si="6"/>
        <v xml:space="preserve">                                             ITM_arsinh,                ITM_arcosh,                ITM_artanh,                ITM_MOD,                   ITM_RMD,                   ITM_XSWAP,                 </v>
      </c>
    </row>
    <row r="38" spans="1:25">
      <c r="A38" t="s">
        <v>1585</v>
      </c>
      <c r="D38" s="99" t="s">
        <v>1290</v>
      </c>
      <c r="E38" s="131" t="s">
        <v>5647</v>
      </c>
      <c r="F38" s="99" t="s">
        <v>1290</v>
      </c>
      <c r="G38" s="131" t="s">
        <v>5647</v>
      </c>
      <c r="H38" s="99" t="s">
        <v>1290</v>
      </c>
      <c r="I38" s="131" t="s">
        <v>5647</v>
      </c>
      <c r="J38" s="99" t="s">
        <v>1290</v>
      </c>
      <c r="K38" s="131" t="s">
        <v>5647</v>
      </c>
      <c r="L38" s="99" t="s">
        <v>1290</v>
      </c>
      <c r="M38" s="131" t="s">
        <v>5647</v>
      </c>
      <c r="N38" s="99" t="s">
        <v>1290</v>
      </c>
      <c r="O38" s="131" t="s">
        <v>5647</v>
      </c>
      <c r="Q38" t="str">
        <f t="shared" si="0"/>
        <v xml:space="preserve">ITM_NULL,                  </v>
      </c>
      <c r="R38" t="str">
        <f t="shared" si="1"/>
        <v xml:space="preserve">ITM_NULL,                  </v>
      </c>
      <c r="S38" t="str">
        <f t="shared" si="2"/>
        <v xml:space="preserve">ITM_NULL,                  </v>
      </c>
      <c r="T38" t="str">
        <f t="shared" si="3"/>
        <v xml:space="preserve">ITM_NULL,                  </v>
      </c>
      <c r="U38" t="str">
        <f t="shared" si="4"/>
        <v xml:space="preserve">ITM_NULL,                  </v>
      </c>
      <c r="V38" t="str">
        <f t="shared" si="5"/>
        <v xml:space="preserve">ITM_NULL,                  </v>
      </c>
      <c r="X38" t="s">
        <v>5638</v>
      </c>
      <c r="Y38" s="287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39" spans="1:25">
      <c r="A39" t="s">
        <v>1575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Q39" t="str">
        <f t="shared" si="0"/>
        <v xml:space="preserve">,                          </v>
      </c>
      <c r="R39" t="str">
        <f t="shared" si="1"/>
        <v xml:space="preserve">,                          </v>
      </c>
      <c r="S39" t="str">
        <f t="shared" si="2"/>
        <v xml:space="preserve">,                          </v>
      </c>
      <c r="T39" t="str">
        <f t="shared" si="3"/>
        <v xml:space="preserve">,                          </v>
      </c>
      <c r="U39" t="str">
        <f t="shared" si="4"/>
        <v xml:space="preserve">,                          </v>
      </c>
      <c r="V39" t="str">
        <f t="shared" si="5"/>
        <v xml:space="preserve">,                          </v>
      </c>
      <c r="X39" t="s">
        <v>5638</v>
      </c>
      <c r="Y39" s="287"/>
    </row>
    <row r="40" spans="1:25">
      <c r="A40" t="s">
        <v>1580</v>
      </c>
      <c r="D40" s="99" t="s">
        <v>1884</v>
      </c>
      <c r="E40" s="131" t="s">
        <v>5647</v>
      </c>
      <c r="F40" s="99" t="s">
        <v>1486</v>
      </c>
      <c r="G40" s="131" t="s">
        <v>5647</v>
      </c>
      <c r="H40" s="99" t="s">
        <v>3690</v>
      </c>
      <c r="I40" s="131" t="s">
        <v>5647</v>
      </c>
      <c r="J40" s="99" t="s">
        <v>3692</v>
      </c>
      <c r="K40" s="131" t="s">
        <v>5647</v>
      </c>
      <c r="L40" s="99" t="s">
        <v>4227</v>
      </c>
      <c r="M40" s="131" t="s">
        <v>5647</v>
      </c>
      <c r="N40" s="99" t="s">
        <v>4228</v>
      </c>
      <c r="O40" s="131" t="s">
        <v>5647</v>
      </c>
      <c r="Q40" t="str">
        <f t="shared" si="0"/>
        <v xml:space="preserve">ITM_GAMMAX,                </v>
      </c>
      <c r="R40" t="str">
        <f t="shared" si="1"/>
        <v xml:space="preserve">ITM_HN,                    </v>
      </c>
      <c r="S40" t="str">
        <f t="shared" si="2"/>
        <v xml:space="preserve">ITM_Lm,                    </v>
      </c>
      <c r="T40" t="str">
        <f t="shared" si="3"/>
        <v xml:space="preserve">ITM_Pn,                    </v>
      </c>
      <c r="U40" t="str">
        <f t="shared" si="4"/>
        <v xml:space="preserve">ITM_EQ_LEFT,               </v>
      </c>
      <c r="V40" t="str">
        <f t="shared" si="5"/>
        <v xml:space="preserve">ITM_EQ_RIGHT,              </v>
      </c>
      <c r="X40" t="s">
        <v>5638</v>
      </c>
      <c r="Y40" s="287" t="str">
        <f t="shared" si="6"/>
        <v xml:space="preserve">                                             ITM_GAMMAX,                ITM_HN,                    ITM_Lm,                    ITM_Pn,                    ITM_EQ_LEFT,               ITM_EQ_RIGHT,              </v>
      </c>
    </row>
    <row r="41" spans="1:25">
      <c r="A41" t="s">
        <v>1707</v>
      </c>
      <c r="D41" s="99" t="s">
        <v>1549</v>
      </c>
      <c r="E41" s="131" t="s">
        <v>5647</v>
      </c>
      <c r="F41" s="99" t="s">
        <v>1487</v>
      </c>
      <c r="G41" s="131" t="s">
        <v>5647</v>
      </c>
      <c r="H41" s="99" t="s">
        <v>3694</v>
      </c>
      <c r="I41" s="131" t="s">
        <v>5647</v>
      </c>
      <c r="J41" s="99" t="s">
        <v>3693</v>
      </c>
      <c r="K41" s="131" t="s">
        <v>5647</v>
      </c>
      <c r="L41" s="291" t="s">
        <v>5441</v>
      </c>
      <c r="M41" s="131" t="s">
        <v>5647</v>
      </c>
      <c r="N41" s="99" t="s">
        <v>5926</v>
      </c>
      <c r="O41" s="131" t="s">
        <v>5647</v>
      </c>
      <c r="Q41" t="str">
        <f t="shared" si="0"/>
        <v xml:space="preserve">ITM_LNGAMMA,               </v>
      </c>
      <c r="R41" t="str">
        <f t="shared" si="1"/>
        <v xml:space="preserve">ITM_HNP,                   </v>
      </c>
      <c r="S41" t="str">
        <f t="shared" si="2"/>
        <v xml:space="preserve">ITM_Un,                    </v>
      </c>
      <c r="T41" t="str">
        <f t="shared" si="3"/>
        <v xml:space="preserve">ITM_Tn,                    </v>
      </c>
      <c r="U41" t="str">
        <f t="shared" si="4"/>
        <v xml:space="preserve">ITM_poly_SIGN,             </v>
      </c>
      <c r="V41" t="str">
        <f t="shared" si="5"/>
        <v xml:space="preserve">ITM_XSWAP,                 </v>
      </c>
      <c r="X41" t="s">
        <v>5638</v>
      </c>
      <c r="Y41" s="287" t="str">
        <f t="shared" si="6"/>
        <v xml:space="preserve">                                             ITM_LNGAMMA,               ITM_HNP,                   ITM_Un,                    ITM_Tn,                    ITM_poly_SIGN,             ITM_XSWAP,                 </v>
      </c>
    </row>
    <row r="42" spans="1:25">
      <c r="D42" s="99" t="s">
        <v>1290</v>
      </c>
      <c r="E42" s="131" t="s">
        <v>5647</v>
      </c>
      <c r="F42" s="99" t="s">
        <v>1290</v>
      </c>
      <c r="G42" s="131" t="s">
        <v>5647</v>
      </c>
      <c r="H42" s="99" t="s">
        <v>1290</v>
      </c>
      <c r="I42" s="131" t="s">
        <v>5647</v>
      </c>
      <c r="J42" s="99" t="s">
        <v>1290</v>
      </c>
      <c r="K42" s="131" t="s">
        <v>5647</v>
      </c>
      <c r="L42" s="99" t="s">
        <v>1290</v>
      </c>
      <c r="M42" s="131" t="s">
        <v>5647</v>
      </c>
      <c r="N42" s="99" t="s">
        <v>1290</v>
      </c>
      <c r="O42" s="131" t="s">
        <v>5647</v>
      </c>
      <c r="Q42" t="str">
        <f t="shared" si="0"/>
        <v xml:space="preserve">ITM_NULL,                  </v>
      </c>
      <c r="R42" t="str">
        <f t="shared" si="1"/>
        <v xml:space="preserve">ITM_NULL,                  </v>
      </c>
      <c r="S42" t="str">
        <f t="shared" si="2"/>
        <v xml:space="preserve">ITM_NULL,                  </v>
      </c>
      <c r="T42" t="str">
        <f t="shared" si="3"/>
        <v xml:space="preserve">ITM_NULL,                  </v>
      </c>
      <c r="U42" t="str">
        <f t="shared" si="4"/>
        <v xml:space="preserve">ITM_NULL,                  </v>
      </c>
      <c r="V42" t="str">
        <f t="shared" si="5"/>
        <v xml:space="preserve">ITM_NULL,                  </v>
      </c>
      <c r="X42" t="s">
        <v>5638</v>
      </c>
      <c r="Y42" s="287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43" spans="1:25">
      <c r="B43" t="s">
        <v>1952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Q43" t="str">
        <f t="shared" si="0"/>
        <v xml:space="preserve">,                          </v>
      </c>
      <c r="R43" t="str">
        <f t="shared" si="1"/>
        <v xml:space="preserve">,                          </v>
      </c>
      <c r="S43" t="str">
        <f t="shared" si="2"/>
        <v xml:space="preserve">,                          </v>
      </c>
      <c r="T43" t="str">
        <f t="shared" si="3"/>
        <v xml:space="preserve">,                          </v>
      </c>
      <c r="U43" t="str">
        <f t="shared" si="4"/>
        <v xml:space="preserve">,                          </v>
      </c>
      <c r="V43" t="str">
        <f t="shared" si="5"/>
        <v xml:space="preserve">,                          </v>
      </c>
      <c r="X43" t="s">
        <v>5638</v>
      </c>
      <c r="Y43" s="287"/>
    </row>
    <row r="44" spans="1:25">
      <c r="B44" t="s">
        <v>1301</v>
      </c>
      <c r="D44" s="99" t="s">
        <v>1334</v>
      </c>
      <c r="E44" s="131" t="s">
        <v>5647</v>
      </c>
      <c r="F44" s="99" t="s">
        <v>1417</v>
      </c>
      <c r="G44" s="131" t="s">
        <v>5647</v>
      </c>
      <c r="H44" s="99" t="s">
        <v>1826</v>
      </c>
      <c r="I44" s="131" t="s">
        <v>5647</v>
      </c>
      <c r="J44" s="99" t="s">
        <v>1888</v>
      </c>
      <c r="K44" s="131" t="s">
        <v>5647</v>
      </c>
      <c r="L44" s="99" t="s">
        <v>4227</v>
      </c>
      <c r="M44" s="131" t="s">
        <v>5647</v>
      </c>
      <c r="N44" s="99" t="s">
        <v>4228</v>
      </c>
      <c r="O44" s="131" t="s">
        <v>5647</v>
      </c>
      <c r="Q44" t="str">
        <f t="shared" si="0"/>
        <v xml:space="preserve">ITM_BN,                    </v>
      </c>
      <c r="R44" t="str">
        <f t="shared" si="1"/>
        <v xml:space="preserve">ITM_ERF,                   </v>
      </c>
      <c r="S44" t="str">
        <f t="shared" si="2"/>
        <v xml:space="preserve">ITM_WP,                    </v>
      </c>
      <c r="T44" t="str">
        <f t="shared" si="3"/>
        <v xml:space="preserve">ITM_zetaX,                 </v>
      </c>
      <c r="U44" t="str">
        <f t="shared" si="4"/>
        <v xml:space="preserve">ITM_EQ_LEFT,               </v>
      </c>
      <c r="V44" t="str">
        <f t="shared" si="5"/>
        <v xml:space="preserve">ITM_EQ_RIGHT,              </v>
      </c>
      <c r="X44" t="s">
        <v>5638</v>
      </c>
      <c r="Y44" s="287" t="str">
        <f t="shared" si="6"/>
        <v xml:space="preserve">                                             ITM_BN,                    ITM_ERF,                   ITM_WP,                    ITM_zetaX,                 ITM_EQ_LEFT,               ITM_EQ_RIGHT,              </v>
      </c>
    </row>
    <row r="45" spans="1:25">
      <c r="A45" t="s">
        <v>1693</v>
      </c>
      <c r="D45" s="99" t="s">
        <v>1335</v>
      </c>
      <c r="E45" s="131" t="s">
        <v>5647</v>
      </c>
      <c r="F45" s="99" t="s">
        <v>1418</v>
      </c>
      <c r="G45" s="131" t="s">
        <v>5647</v>
      </c>
      <c r="H45" s="99" t="s">
        <v>1827</v>
      </c>
      <c r="I45" s="131" t="s">
        <v>5647</v>
      </c>
      <c r="J45" s="99" t="s">
        <v>1825</v>
      </c>
      <c r="K45" s="131" t="s">
        <v>5647</v>
      </c>
      <c r="L45" s="286" t="s">
        <v>5929</v>
      </c>
      <c r="M45" s="131" t="s">
        <v>5647</v>
      </c>
      <c r="N45" s="99" t="s">
        <v>5926</v>
      </c>
      <c r="O45" s="131" t="s">
        <v>5647</v>
      </c>
      <c r="Q45" t="str">
        <f t="shared" si="0"/>
        <v xml:space="preserve">ITM_BNS,                   </v>
      </c>
      <c r="R45" t="str">
        <f t="shared" si="1"/>
        <v xml:space="preserve">ITM_ERFC,                  </v>
      </c>
      <c r="S45" t="str">
        <f t="shared" si="2"/>
        <v xml:space="preserve">ITM_WM1,                   </v>
      </c>
      <c r="T45" t="str">
        <f t="shared" si="3"/>
        <v xml:space="preserve">ITM_WM,                    </v>
      </c>
      <c r="U45" t="str">
        <f t="shared" si="4"/>
        <v xml:space="preserve">-MNU_CHARS,                </v>
      </c>
      <c r="V45" t="str">
        <f t="shared" si="5"/>
        <v xml:space="preserve">ITM_XSWAP,                 </v>
      </c>
      <c r="X45" t="s">
        <v>5638</v>
      </c>
      <c r="Y45" s="287" t="str">
        <f t="shared" si="6"/>
        <v xml:space="preserve">                                             ITM_BNS,                   ITM_ERFC,                  ITM_WM1,                   ITM_WM,                    -MNU_CHARS,                ITM_XSWAP,                 </v>
      </c>
    </row>
    <row r="46" spans="1:25">
      <c r="A46" t="s">
        <v>1498</v>
      </c>
      <c r="D46" s="99" t="s">
        <v>1290</v>
      </c>
      <c r="E46" s="131" t="s">
        <v>5647</v>
      </c>
      <c r="F46" s="99" t="s">
        <v>1290</v>
      </c>
      <c r="G46" s="131" t="s">
        <v>5647</v>
      </c>
      <c r="H46" s="99" t="s">
        <v>1290</v>
      </c>
      <c r="I46" s="131" t="s">
        <v>5647</v>
      </c>
      <c r="J46" s="99" t="s">
        <v>1290</v>
      </c>
      <c r="K46" s="131" t="s">
        <v>5647</v>
      </c>
      <c r="L46" s="99" t="s">
        <v>1290</v>
      </c>
      <c r="M46" s="131" t="s">
        <v>5647</v>
      </c>
      <c r="N46" s="99" t="s">
        <v>1290</v>
      </c>
      <c r="O46" s="131" t="s">
        <v>5647</v>
      </c>
      <c r="Q46" t="str">
        <f t="shared" ref="Q46" si="7">D46&amp;","&amp;MID("                                  ",1,26-LEN(D46))</f>
        <v xml:space="preserve">ITM_NULL,                  </v>
      </c>
      <c r="R46" t="str">
        <f t="shared" ref="R46" si="8">F46&amp;","&amp;MID("                                  ",1,26-LEN(F46))</f>
        <v xml:space="preserve">ITM_NULL,                  </v>
      </c>
      <c r="S46" t="str">
        <f t="shared" ref="S46" si="9">H46&amp;","&amp;MID("                                  ",1,26-LEN(H46))</f>
        <v xml:space="preserve">ITM_NULL,                  </v>
      </c>
      <c r="T46" t="str">
        <f t="shared" ref="T46" si="10">J46&amp;","&amp;MID("                                  ",1,26-LEN(J46))</f>
        <v xml:space="preserve">ITM_NULL,                  </v>
      </c>
      <c r="U46" t="str">
        <f t="shared" ref="U46" si="11">L46&amp;","&amp;MID("                                  ",1,26-LEN(L46))</f>
        <v xml:space="preserve">ITM_NULL,                  </v>
      </c>
      <c r="V46" t="str">
        <f t="shared" ref="V46" si="12">N46&amp;","&amp;MID("                                  ",1,26-LEN(N46))</f>
        <v xml:space="preserve">ITM_NULL,                  </v>
      </c>
      <c r="X46" t="s">
        <v>5638</v>
      </c>
      <c r="Y46" s="287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47" spans="1:25">
      <c r="A47" s="11" t="s">
        <v>4126</v>
      </c>
    </row>
    <row r="49" spans="1:7">
      <c r="B49" s="1" t="s">
        <v>1842</v>
      </c>
    </row>
    <row r="50" spans="1:7">
      <c r="A50" t="s">
        <v>1441</v>
      </c>
    </row>
    <row r="51" spans="1:7">
      <c r="A51" t="s">
        <v>1884</v>
      </c>
    </row>
    <row r="52" spans="1:7">
      <c r="A52" t="s">
        <v>1888</v>
      </c>
    </row>
    <row r="53" spans="1:7">
      <c r="A53" t="s">
        <v>1549</v>
      </c>
    </row>
    <row r="54" spans="1:7">
      <c r="G54" s="283" t="s">
        <v>5647</v>
      </c>
    </row>
    <row r="55" spans="1:7">
      <c r="A55" t="s">
        <v>1334</v>
      </c>
    </row>
    <row r="56" spans="1:7">
      <c r="A56" t="s">
        <v>1335</v>
      </c>
    </row>
    <row r="57" spans="1:7">
      <c r="A57" t="s">
        <v>1417</v>
      </c>
    </row>
    <row r="58" spans="1:7">
      <c r="A58" t="s">
        <v>1418</v>
      </c>
    </row>
    <row r="59" spans="1:7">
      <c r="A59" t="s">
        <v>1486</v>
      </c>
    </row>
    <row r="60" spans="1:7">
      <c r="A60" t="s">
        <v>1487</v>
      </c>
    </row>
    <row r="61" spans="1:7">
      <c r="A61" t="s">
        <v>3690</v>
      </c>
    </row>
    <row r="62" spans="1:7">
      <c r="A62" t="s">
        <v>3691</v>
      </c>
    </row>
    <row r="64" spans="1:7">
      <c r="A64" t="s">
        <v>3692</v>
      </c>
    </row>
    <row r="65" spans="1:1">
      <c r="A65" t="s">
        <v>3693</v>
      </c>
    </row>
    <row r="66" spans="1:1">
      <c r="A66" t="s">
        <v>3694</v>
      </c>
    </row>
    <row r="67" spans="1:1">
      <c r="A67" t="s">
        <v>1825</v>
      </c>
    </row>
    <row r="68" spans="1:1">
      <c r="A68" t="s">
        <v>1827</v>
      </c>
    </row>
    <row r="69" spans="1:1">
      <c r="A69" t="s">
        <v>1826</v>
      </c>
    </row>
  </sheetData>
  <sortState xmlns:xlrd2="http://schemas.microsoft.com/office/spreadsheetml/2017/richdata2" ref="H2:H26">
    <sortCondition ref="H2:H2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274B1-4192-A64E-8CA4-EC523D79BC4C}">
  <dimension ref="A1:Y42"/>
  <sheetViews>
    <sheetView topLeftCell="A10" zoomScale="117" workbookViewId="0">
      <selection activeCell="B46" sqref="B46"/>
    </sheetView>
  </sheetViews>
  <sheetFormatPr baseColWidth="10" defaultColWidth="20.83203125" defaultRowHeight="16"/>
  <cols>
    <col min="5" max="5" width="4.33203125" customWidth="1"/>
    <col min="7" max="7" width="4.33203125" customWidth="1"/>
    <col min="9" max="9" width="4.33203125" customWidth="1"/>
    <col min="11" max="11" width="4.33203125" customWidth="1"/>
    <col min="13" max="13" width="4.33203125" customWidth="1"/>
    <col min="15" max="15" width="4.33203125" customWidth="1"/>
    <col min="17" max="21" width="2" customWidth="1"/>
    <col min="22" max="22" width="1.5" customWidth="1"/>
    <col min="23" max="23" width="1.33203125" customWidth="1"/>
    <col min="24" max="24" width="16.1640625" customWidth="1"/>
    <col min="25" max="25" width="208.5" bestFit="1" customWidth="1"/>
  </cols>
  <sheetData>
    <row r="1" spans="16:18">
      <c r="P1" t="s">
        <v>1472</v>
      </c>
      <c r="Q1" t="s">
        <v>1473</v>
      </c>
      <c r="R1" t="s">
        <v>1826</v>
      </c>
    </row>
    <row r="20" spans="1:25">
      <c r="C20" t="s">
        <v>5999</v>
      </c>
      <c r="D20" t="s">
        <v>1642</v>
      </c>
      <c r="E20" s="131" t="s">
        <v>5647</v>
      </c>
      <c r="F20" t="s">
        <v>2009</v>
      </c>
      <c r="G20" s="1" t="s">
        <v>5647</v>
      </c>
      <c r="H20" t="s">
        <v>2010</v>
      </c>
      <c r="I20" s="131" t="s">
        <v>5647</v>
      </c>
      <c r="J20" s="294" t="s">
        <v>6000</v>
      </c>
      <c r="K20" s="1" t="s">
        <v>5647</v>
      </c>
      <c r="L20" t="s">
        <v>4401</v>
      </c>
      <c r="M20" s="1" t="s">
        <v>5647</v>
      </c>
      <c r="N20" s="294" t="s">
        <v>6001</v>
      </c>
      <c r="O20" s="131" t="s">
        <v>5647</v>
      </c>
      <c r="Q20" t="str">
        <f>D22&amp;","&amp;MID("                                  ",1,26-LEN(D22))</f>
        <v xml:space="preserve">ITM_SIGMAPLUS,             </v>
      </c>
      <c r="R20" t="str">
        <f>F22&amp;","&amp;MID("                                  ",1,26-LEN(F22))</f>
        <v xml:space="preserve">ITM_SIGMAx,                </v>
      </c>
      <c r="S20" t="str">
        <f>H22&amp;","&amp;MID("                                  ",1,26-LEN(H22))</f>
        <v xml:space="preserve">ITM_SIGMAx2,               </v>
      </c>
      <c r="T20" t="str">
        <f>J22&amp;","&amp;MID("                                  ",1,26-LEN(J22))</f>
        <v xml:space="preserve">ITM_SIGMAy,                </v>
      </c>
      <c r="U20" t="str">
        <f>L22&amp;","&amp;MID("                                  ",1,26-LEN(L22))</f>
        <v xml:space="preserve">ITM_SIGMAy2,               </v>
      </c>
      <c r="V20" t="str">
        <f>N22&amp;","&amp;MID("                                  ",1,26-LEN(N22))</f>
        <v xml:space="preserve">ITM_SIGMAxy,               </v>
      </c>
      <c r="X20" t="s">
        <v>5638</v>
      </c>
      <c r="Y20" s="287" t="str">
        <f>"                                             "&amp;Q20&amp;R20&amp;S20&amp;T20&amp;U20&amp;V20</f>
        <v xml:space="preserve">                                             ITM_SIGMAPLUS,             ITM_SIGMAx,                ITM_SIGMAx2,               ITM_SIGMAy,                ITM_SIGMAy2,               ITM_SIGMAxy,               </v>
      </c>
    </row>
    <row r="21" spans="1:25">
      <c r="C21" t="s">
        <v>5998</v>
      </c>
      <c r="D21" t="s">
        <v>1918</v>
      </c>
      <c r="E21" s="131" t="s">
        <v>5647</v>
      </c>
      <c r="F21" t="s">
        <v>2004</v>
      </c>
      <c r="G21" t="s">
        <v>5647</v>
      </c>
      <c r="H21" t="s">
        <v>2005</v>
      </c>
      <c r="I21" s="131" t="s">
        <v>5647</v>
      </c>
      <c r="J21" t="s">
        <v>2007</v>
      </c>
      <c r="K21" s="131" t="s">
        <v>5647</v>
      </c>
      <c r="L21" t="s">
        <v>2008</v>
      </c>
      <c r="M21" s="131" t="s">
        <v>5647</v>
      </c>
      <c r="N21" t="s">
        <v>2006</v>
      </c>
      <c r="O21" s="131" t="s">
        <v>5647</v>
      </c>
      <c r="Q21" t="str">
        <f>D21&amp;","&amp;MID("                                  ",1,26-LEN(D21))</f>
        <v xml:space="preserve">ITM_SIGMAMINUS,            </v>
      </c>
      <c r="R21" t="str">
        <f>F21&amp;","&amp;MID("                                  ",1,26-LEN(F21))</f>
        <v xml:space="preserve">ITM_SIGMA1onx,             </v>
      </c>
      <c r="S21" t="str">
        <f>H21&amp;","&amp;MID("                                  ",1,26-LEN(H21))</f>
        <v xml:space="preserve">ITM_SIGMA1onx2,            </v>
      </c>
      <c r="T21" t="str">
        <f>J21&amp;","&amp;MID("                                  ",1,26-LEN(J21))</f>
        <v xml:space="preserve">ITM_SIGMA1ony,             </v>
      </c>
      <c r="U21" t="str">
        <f>L21&amp;","&amp;MID("                                  ",1,26-LEN(L21))</f>
        <v xml:space="preserve">ITM_SIGMA1ony2,            </v>
      </c>
      <c r="V21" t="str">
        <f>N21&amp;","&amp;MID("                                  ",1,26-LEN(N21))</f>
        <v xml:space="preserve">ITM_SIGMAxony,             </v>
      </c>
      <c r="X21" t="s">
        <v>5638</v>
      </c>
      <c r="Y21" s="287" t="str">
        <f t="shared" ref="Y21:Y30" si="0">"                                             "&amp;Q21&amp;R21&amp;S21&amp;T21&amp;U21&amp;V21</f>
        <v xml:space="preserve">                                             ITM_SIGMAMINUS,            ITM_SIGMA1onx,             ITM_SIGMA1onx2,            ITM_SIGMA1ony,             ITM_SIGMA1ony2,            ITM_SIGMAxony,             </v>
      </c>
    </row>
    <row r="22" spans="1:25">
      <c r="C22" t="s">
        <v>5997</v>
      </c>
      <c r="D22" t="s">
        <v>940</v>
      </c>
      <c r="E22" s="131" t="s">
        <v>5647</v>
      </c>
      <c r="F22" t="s">
        <v>1910</v>
      </c>
      <c r="G22" s="1" t="s">
        <v>5647</v>
      </c>
      <c r="H22" t="s">
        <v>1911</v>
      </c>
      <c r="I22" s="131" t="s">
        <v>5647</v>
      </c>
      <c r="J22" t="s">
        <v>1915</v>
      </c>
      <c r="K22" s="131" t="s">
        <v>5647</v>
      </c>
      <c r="L22" t="s">
        <v>1916</v>
      </c>
      <c r="M22" s="131" t="s">
        <v>5647</v>
      </c>
      <c r="N22" t="s">
        <v>1914</v>
      </c>
      <c r="O22" s="131" t="s">
        <v>5647</v>
      </c>
      <c r="Q22" t="str">
        <f>D20&amp;","&amp;MID("                                  ",1,26-LEN(D20))</f>
        <v xml:space="preserve">ITM_NSIGMA,                </v>
      </c>
      <c r="R22" t="str">
        <f>F20&amp;","&amp;MID("                                  ",1,26-LEN(F20))</f>
        <v xml:space="preserve">ITM_SIGMAx3,               </v>
      </c>
      <c r="S22" t="str">
        <f>H20&amp;","&amp;MID("                                  ",1,26-LEN(H20))</f>
        <v xml:space="preserve">ITM_SIGMAx4,               </v>
      </c>
      <c r="T22" t="str">
        <f>J20&amp;","&amp;MID("                                  ",1,26-LEN(J20))</f>
        <v xml:space="preserve">-MNU_REGR,                 </v>
      </c>
      <c r="U22" t="str">
        <f>L20&amp;","&amp;MID("                                  ",1,26-LEN(L20))</f>
        <v xml:space="preserve">ITM_PLOT_STAT,             </v>
      </c>
      <c r="V22" t="str">
        <f>N20&amp;","&amp;MID("                                  ",1,26-LEN(N20))</f>
        <v xml:space="preserve">-MNU_HIST,                 </v>
      </c>
      <c r="X22" t="s">
        <v>5638</v>
      </c>
      <c r="Y22" s="287" t="str">
        <f t="shared" si="0"/>
        <v xml:space="preserve">                                             ITM_NSIGMA,                ITM_SIGMAx3,               ITM_SIGMAx4,               -MNU_REGR,                 ITM_PLOT_STAT,             -MNU_HIST,                 </v>
      </c>
    </row>
    <row r="23" spans="1:25">
      <c r="Q23" t="e">
        <f>#REF!&amp;","&amp;MID("                                  ",1,26-LEN(#REF!))</f>
        <v>#REF!</v>
      </c>
      <c r="R23" t="e">
        <f>#REF!&amp;","&amp;MID("                                  ",1,26-LEN(#REF!))</f>
        <v>#REF!</v>
      </c>
      <c r="S23" t="e">
        <f>#REF!&amp;","&amp;MID("                                  ",1,26-LEN(#REF!))</f>
        <v>#REF!</v>
      </c>
      <c r="T23" t="e">
        <f>#REF!&amp;","&amp;MID("                                  ",1,26-LEN(#REF!))</f>
        <v>#REF!</v>
      </c>
      <c r="U23" t="e">
        <f>#REF!&amp;","&amp;MID("                                  ",1,26-LEN(#REF!))</f>
        <v>#REF!</v>
      </c>
      <c r="V23" t="e">
        <f>#REF!&amp;","&amp;MID("                                  ",1,26-LEN(#REF!))</f>
        <v>#REF!</v>
      </c>
      <c r="X23" t="s">
        <v>5638</v>
      </c>
      <c r="Y23" s="287"/>
    </row>
    <row r="24" spans="1:25">
      <c r="C24" t="s">
        <v>5999</v>
      </c>
      <c r="D24" t="s">
        <v>1642</v>
      </c>
      <c r="E24" s="131" t="s">
        <v>5647</v>
      </c>
      <c r="F24" t="s">
        <v>1290</v>
      </c>
      <c r="G24" s="131" t="s">
        <v>5647</v>
      </c>
      <c r="H24" t="s">
        <v>1290</v>
      </c>
      <c r="I24" s="131" t="s">
        <v>5647</v>
      </c>
      <c r="J24" t="s">
        <v>2002</v>
      </c>
      <c r="K24" s="131" t="s">
        <v>5647</v>
      </c>
      <c r="L24" t="s">
        <v>1290</v>
      </c>
      <c r="M24" s="131" t="s">
        <v>5647</v>
      </c>
      <c r="N24" t="s">
        <v>1367</v>
      </c>
      <c r="O24" s="131" t="s">
        <v>5647</v>
      </c>
      <c r="Q24" t="str">
        <f>D26&amp;","&amp;MID("                                  ",1,26-LEN(D26))</f>
        <v xml:space="preserve">ITM_SIGMAPLUS,             </v>
      </c>
      <c r="R24" t="str">
        <f>F26&amp;","&amp;MID("                                  ",1,26-LEN(F26))</f>
        <v xml:space="preserve">ITM_SIGMAlnx,              </v>
      </c>
      <c r="S24" t="str">
        <f>H26&amp;","&amp;MID("                                  ",1,26-LEN(H26))</f>
        <v xml:space="preserve">ITM_SIGMAln2x,             </v>
      </c>
      <c r="T24" t="str">
        <f>J26&amp;","&amp;MID("                                  ",1,26-LEN(J26))</f>
        <v xml:space="preserve">ITM_SIGMAlny,              </v>
      </c>
      <c r="U24" t="str">
        <f>L26&amp;","&amp;MID("                                  ",1,26-LEN(L26))</f>
        <v xml:space="preserve">ITM_SIGMAln2y,             </v>
      </c>
      <c r="V24" t="str">
        <f>N26&amp;","&amp;MID("                                  ",1,26-LEN(N26))</f>
        <v xml:space="preserve">ITM_SIGMAx2y,              </v>
      </c>
      <c r="X24" t="s">
        <v>5638</v>
      </c>
      <c r="Y24" s="287" t="str">
        <f t="shared" si="0"/>
        <v xml:space="preserve">                                             ITM_SIGMAPLUS,             ITM_SIGMAlnx,              ITM_SIGMAln2x,             ITM_SIGMAlny,              ITM_SIGMAln2y,             ITM_SIGMAx2y,              </v>
      </c>
    </row>
    <row r="25" spans="1:25">
      <c r="C25" t="s">
        <v>5998</v>
      </c>
      <c r="D25" t="s">
        <v>1918</v>
      </c>
      <c r="E25" s="131" t="s">
        <v>5647</v>
      </c>
      <c r="F25" t="s">
        <v>1917</v>
      </c>
      <c r="G25" s="131" t="s">
        <v>5647</v>
      </c>
      <c r="H25" s="296" t="s">
        <v>1908</v>
      </c>
      <c r="I25" s="131" t="s">
        <v>5647</v>
      </c>
      <c r="J25" t="s">
        <v>1913</v>
      </c>
      <c r="K25" s="131" t="s">
        <v>5647</v>
      </c>
      <c r="L25" t="s">
        <v>3993</v>
      </c>
      <c r="M25" s="131" t="s">
        <v>5647</v>
      </c>
      <c r="N25" t="s">
        <v>2003</v>
      </c>
      <c r="O25" s="131" t="s">
        <v>5647</v>
      </c>
      <c r="Q25" t="str">
        <f>D25&amp;","&amp;MID("                                  ",1,26-LEN(D25))</f>
        <v xml:space="preserve">ITM_SIGMAMINUS,            </v>
      </c>
      <c r="R25" t="str">
        <f>F25&amp;","&amp;MID("                                  ",1,26-LEN(F25))</f>
        <v xml:space="preserve">ITM_SIGMAylnx,             </v>
      </c>
      <c r="S25" t="str">
        <f>H25&amp;","&amp;MID("                                  ",1,26-LEN(H25))</f>
        <v xml:space="preserve">ITM_SIGMAlnxy,             </v>
      </c>
      <c r="T25" t="str">
        <f>J25&amp;","&amp;MID("                                  ",1,26-LEN(J25))</f>
        <v xml:space="preserve">ITM_SIGMAxlny,             </v>
      </c>
      <c r="U25" t="str">
        <f>L25&amp;","&amp;MID("                                  ",1,26-LEN(L25))</f>
        <v xml:space="preserve">ITM_SIGMAx2lny,            </v>
      </c>
      <c r="V25" t="str">
        <f>N25&amp;","&amp;MID("                                  ",1,26-LEN(N25))</f>
        <v xml:space="preserve">ITM_SIGMAx2ony,            </v>
      </c>
      <c r="X25" t="s">
        <v>5638</v>
      </c>
      <c r="Y25" s="287" t="str">
        <f t="shared" si="0"/>
        <v xml:space="preserve">                                             ITM_SIGMAMINUS,            ITM_SIGMAylnx,             ITM_SIGMAlnxy,             ITM_SIGMAxlny,             ITM_SIGMAx2lny,            ITM_SIGMAx2ony,            </v>
      </c>
    </row>
    <row r="26" spans="1:25">
      <c r="C26" t="s">
        <v>5997</v>
      </c>
      <c r="D26" t="s">
        <v>940</v>
      </c>
      <c r="E26" s="131" t="s">
        <v>5647</v>
      </c>
      <c r="F26" t="s">
        <v>1907</v>
      </c>
      <c r="G26" s="131" t="s">
        <v>5647</v>
      </c>
      <c r="H26" t="s">
        <v>1905</v>
      </c>
      <c r="I26" s="131" t="s">
        <v>5647</v>
      </c>
      <c r="J26" t="s">
        <v>1909</v>
      </c>
      <c r="K26" s="131" t="s">
        <v>5647</v>
      </c>
      <c r="L26" t="s">
        <v>1906</v>
      </c>
      <c r="M26" s="131" t="s">
        <v>5647</v>
      </c>
      <c r="N26" t="s">
        <v>1912</v>
      </c>
      <c r="O26" s="131" t="s">
        <v>5647</v>
      </c>
      <c r="Q26" t="str">
        <f>D24&amp;","&amp;MID("                                  ",1,26-LEN(D24))</f>
        <v xml:space="preserve">ITM_NSIGMA,                </v>
      </c>
      <c r="R26" t="str">
        <f>F24&amp;","&amp;MID("                                  ",1,26-LEN(F24))</f>
        <v xml:space="preserve">ITM_NULL,                  </v>
      </c>
      <c r="S26" t="str">
        <f>H24&amp;","&amp;MID("                                  ",1,26-LEN(H24))</f>
        <v xml:space="preserve">ITM_NULL,                  </v>
      </c>
      <c r="T26" t="str">
        <f>J24&amp;","&amp;MID("                                  ",1,26-LEN(J24))</f>
        <v xml:space="preserve">ITM_SIGMAlnyonx,           </v>
      </c>
      <c r="U26" t="str">
        <f>L24&amp;","&amp;MID("                                  ",1,26-LEN(L24))</f>
        <v xml:space="preserve">ITM_NULL,                  </v>
      </c>
      <c r="V26" t="str">
        <f>N24&amp;","&amp;MID("                                  ",1,26-LEN(N24))</f>
        <v xml:space="preserve">ITM_CLSIGMA,               </v>
      </c>
      <c r="X26" t="s">
        <v>5638</v>
      </c>
      <c r="Y26" s="287" t="str">
        <f t="shared" si="0"/>
        <v xml:space="preserve">                                             ITM_NSIGMA,                ITM_NULL,                  ITM_NULL,                  ITM_SIGMAlnyonx,           ITM_NULL,                  ITM_CLSIGMA,               </v>
      </c>
    </row>
    <row r="27" spans="1:25">
      <c r="Q27" t="e">
        <f>#REF!&amp;","&amp;MID("                                  ",1,26-LEN(#REF!))</f>
        <v>#REF!</v>
      </c>
      <c r="R27" t="e">
        <f>#REF!&amp;","&amp;MID("                                  ",1,26-LEN(#REF!))</f>
        <v>#REF!</v>
      </c>
      <c r="S27" t="e">
        <f>#REF!&amp;","&amp;MID("                                  ",1,26-LEN(#REF!))</f>
        <v>#REF!</v>
      </c>
      <c r="T27" t="e">
        <f>#REF!&amp;","&amp;MID("                                  ",1,26-LEN(#REF!))</f>
        <v>#REF!</v>
      </c>
      <c r="U27" t="e">
        <f>#REF!&amp;","&amp;MID("                                  ",1,26-LEN(#REF!))</f>
        <v>#REF!</v>
      </c>
      <c r="V27" t="e">
        <f>#REF!&amp;","&amp;MID("                                  ",1,26-LEN(#REF!))</f>
        <v>#REF!</v>
      </c>
      <c r="X27" t="s">
        <v>5638</v>
      </c>
      <c r="Y27" s="287"/>
    </row>
    <row r="28" spans="1:25">
      <c r="C28" t="s">
        <v>5999</v>
      </c>
      <c r="D28" s="99"/>
      <c r="E28" s="131" t="s">
        <v>5647</v>
      </c>
      <c r="F28" s="99"/>
      <c r="G28" s="131" t="s">
        <v>5647</v>
      </c>
      <c r="H28" s="99"/>
      <c r="I28" s="131" t="s">
        <v>5647</v>
      </c>
      <c r="J28" s="99"/>
      <c r="K28" s="131" t="s">
        <v>5647</v>
      </c>
      <c r="L28" s="99"/>
      <c r="M28" s="131" t="s">
        <v>5647</v>
      </c>
      <c r="N28" s="99"/>
      <c r="O28" s="131" t="s">
        <v>5647</v>
      </c>
      <c r="Q28" t="str">
        <f>D30&amp;","&amp;MID("                                  ",1,26-LEN(D30))</f>
        <v xml:space="preserve">,                          </v>
      </c>
      <c r="R28" t="str">
        <f>F30&amp;","&amp;MID("                                  ",1,26-LEN(F30))</f>
        <v xml:space="preserve">,                          </v>
      </c>
      <c r="S28" t="str">
        <f>H30&amp;","&amp;MID("                                  ",1,26-LEN(H30))</f>
        <v xml:space="preserve">,                          </v>
      </c>
      <c r="T28" t="str">
        <f>J30&amp;","&amp;MID("                                  ",1,26-LEN(J30))</f>
        <v xml:space="preserve">,                          </v>
      </c>
      <c r="U28" t="str">
        <f>L30&amp;","&amp;MID("                                  ",1,26-LEN(L30))</f>
        <v xml:space="preserve">,                          </v>
      </c>
      <c r="V28" t="str">
        <f>N30&amp;","&amp;MID("                                  ",1,26-LEN(N30))</f>
        <v xml:space="preserve">,                          </v>
      </c>
      <c r="X28" t="s">
        <v>5638</v>
      </c>
      <c r="Y28" s="287" t="str">
        <f t="shared" si="0"/>
        <v xml:space="preserve">                                             ,                          ,                          ,                          ,                          ,                          ,                          </v>
      </c>
    </row>
    <row r="29" spans="1:25">
      <c r="C29" t="s">
        <v>5998</v>
      </c>
      <c r="D29" s="99"/>
      <c r="E29" s="131" t="s">
        <v>5647</v>
      </c>
      <c r="F29" s="99"/>
      <c r="G29" s="131" t="s">
        <v>5647</v>
      </c>
      <c r="H29" s="99"/>
      <c r="I29" s="131" t="s">
        <v>5647</v>
      </c>
      <c r="J29" s="99"/>
      <c r="K29" s="131" t="s">
        <v>5647</v>
      </c>
      <c r="L29" s="286"/>
      <c r="M29" s="131" t="s">
        <v>5647</v>
      </c>
      <c r="N29" s="99"/>
      <c r="O29" s="131" t="s">
        <v>5647</v>
      </c>
      <c r="Q29" t="str">
        <f>D29&amp;","&amp;MID("                                  ",1,26-LEN(D29))</f>
        <v xml:space="preserve">,                          </v>
      </c>
      <c r="R29" t="str">
        <f>F29&amp;","&amp;MID("                                  ",1,26-LEN(F29))</f>
        <v xml:space="preserve">,                          </v>
      </c>
      <c r="S29" t="str">
        <f>H29&amp;","&amp;MID("                                  ",1,26-LEN(H29))</f>
        <v xml:space="preserve">,                          </v>
      </c>
      <c r="T29" t="str">
        <f>J29&amp;","&amp;MID("                                  ",1,26-LEN(J29))</f>
        <v xml:space="preserve">,                          </v>
      </c>
      <c r="U29" t="str">
        <f>L29&amp;","&amp;MID("                                  ",1,26-LEN(L29))</f>
        <v xml:space="preserve">,                          </v>
      </c>
      <c r="V29" t="str">
        <f>N29&amp;","&amp;MID("                                  ",1,26-LEN(N29))</f>
        <v xml:space="preserve">,                          </v>
      </c>
      <c r="X29" t="s">
        <v>5638</v>
      </c>
      <c r="Y29" s="287" t="str">
        <f t="shared" si="0"/>
        <v xml:space="preserve">                                             ,                          ,                          ,                          ,                          ,                          ,                          </v>
      </c>
    </row>
    <row r="30" spans="1:25">
      <c r="C30" t="s">
        <v>5997</v>
      </c>
      <c r="D30" s="99"/>
      <c r="E30" s="131" t="s">
        <v>5647</v>
      </c>
      <c r="F30" s="99"/>
      <c r="G30" s="131" t="s">
        <v>5647</v>
      </c>
      <c r="H30" s="99"/>
      <c r="I30" s="131" t="s">
        <v>5647</v>
      </c>
      <c r="J30" s="99"/>
      <c r="K30" s="131" t="s">
        <v>5647</v>
      </c>
      <c r="L30" s="99"/>
      <c r="M30" s="131" t="s">
        <v>5647</v>
      </c>
      <c r="N30" s="99"/>
      <c r="O30" s="131" t="s">
        <v>5647</v>
      </c>
      <c r="Q30" t="str">
        <f>D28&amp;","&amp;MID("                                  ",1,26-LEN(D28))</f>
        <v xml:space="preserve">,                          </v>
      </c>
      <c r="R30" t="str">
        <f>F28&amp;","&amp;MID("                                  ",1,26-LEN(F28))</f>
        <v xml:space="preserve">,                          </v>
      </c>
      <c r="S30" t="str">
        <f>H28&amp;","&amp;MID("                                  ",1,26-LEN(H28))</f>
        <v xml:space="preserve">,                          </v>
      </c>
      <c r="T30" t="str">
        <f>J28&amp;","&amp;MID("                                  ",1,26-LEN(J28))</f>
        <v xml:space="preserve">,                          </v>
      </c>
      <c r="U30" t="str">
        <f>L28&amp;","&amp;MID("                                  ",1,26-LEN(L28))</f>
        <v xml:space="preserve">,                          </v>
      </c>
      <c r="V30" t="str">
        <f>N28&amp;","&amp;MID("                                  ",1,26-LEN(N28))</f>
        <v xml:space="preserve">,                          </v>
      </c>
      <c r="X30" t="s">
        <v>5638</v>
      </c>
      <c r="Y30" s="287" t="str">
        <f t="shared" si="0"/>
        <v xml:space="preserve">                                             ,                          ,                          ,                          ,                          ,                          ,                          </v>
      </c>
    </row>
    <row r="31" spans="1:25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Q31" t="str">
        <f t="shared" ref="Q31" si="1">D31&amp;","&amp;MID("                                  ",1,26-LEN(D31))</f>
        <v xml:space="preserve">,                          </v>
      </c>
      <c r="R31" t="str">
        <f t="shared" ref="R31" si="2">F31&amp;","&amp;MID("                                  ",1,26-LEN(F31))</f>
        <v xml:space="preserve">,                          </v>
      </c>
      <c r="S31" t="str">
        <f t="shared" ref="S31" si="3">H31&amp;","&amp;MID("                                  ",1,26-LEN(H31))</f>
        <v xml:space="preserve">,                          </v>
      </c>
      <c r="T31" t="str">
        <f t="shared" ref="T31" si="4">J31&amp;","&amp;MID("                                  ",1,26-LEN(J31))</f>
        <v xml:space="preserve">,                          </v>
      </c>
      <c r="U31" t="str">
        <f t="shared" ref="U31" si="5">L31&amp;","&amp;MID("                                  ",1,26-LEN(L31))</f>
        <v xml:space="preserve">,                          </v>
      </c>
      <c r="V31" t="str">
        <f t="shared" ref="V31" si="6">N31&amp;","&amp;MID("                                  ",1,26-LEN(N31))</f>
        <v xml:space="preserve">,                          </v>
      </c>
      <c r="X31" t="s">
        <v>5638</v>
      </c>
      <c r="Y31" s="287"/>
    </row>
    <row r="32" spans="1:25">
      <c r="A32" s="11"/>
      <c r="C32" t="s">
        <v>5999</v>
      </c>
      <c r="D32" s="99"/>
      <c r="E32" s="131" t="s">
        <v>5647</v>
      </c>
      <c r="F32" s="99"/>
      <c r="G32" s="131" t="s">
        <v>5647</v>
      </c>
      <c r="H32" s="99"/>
      <c r="I32" s="131" t="s">
        <v>5647</v>
      </c>
      <c r="J32" s="99"/>
      <c r="K32" s="131" t="s">
        <v>5647</v>
      </c>
      <c r="L32" s="99"/>
      <c r="M32" s="131" t="s">
        <v>5647</v>
      </c>
      <c r="N32" s="99"/>
      <c r="O32" s="131" t="s">
        <v>5647</v>
      </c>
      <c r="Q32" t="str">
        <f>D34&amp;","&amp;MID("                                  ",1,26-LEN(D34))</f>
        <v xml:space="preserve">,                          </v>
      </c>
      <c r="R32" t="str">
        <f>F34&amp;","&amp;MID("                                  ",1,26-LEN(F34))</f>
        <v xml:space="preserve">,                          </v>
      </c>
      <c r="S32" t="str">
        <f>H34&amp;","&amp;MID("                                  ",1,26-LEN(H34))</f>
        <v xml:space="preserve">,                          </v>
      </c>
      <c r="T32" t="str">
        <f>J34&amp;","&amp;MID("                                  ",1,26-LEN(J34))</f>
        <v xml:space="preserve">,                          </v>
      </c>
      <c r="U32" t="str">
        <f>L34&amp;","&amp;MID("                                  ",1,26-LEN(L34))</f>
        <v xml:space="preserve">,                          </v>
      </c>
      <c r="V32" t="str">
        <f>N34&amp;","&amp;MID("                                  ",1,26-LEN(N34))</f>
        <v xml:space="preserve">,                          </v>
      </c>
      <c r="X32" t="s">
        <v>5638</v>
      </c>
      <c r="Y32" s="287" t="str">
        <f t="shared" ref="Y32:Y34" si="7">"                                             "&amp;Q32&amp;R32&amp;S32&amp;T32&amp;U32&amp;V32</f>
        <v xml:space="preserve">                                             ,                          ,                          ,                          ,                          ,                          ,                          </v>
      </c>
    </row>
    <row r="33" spans="2:25">
      <c r="C33" t="s">
        <v>5998</v>
      </c>
      <c r="D33" s="99"/>
      <c r="E33" s="131" t="s">
        <v>5647</v>
      </c>
      <c r="F33" s="99"/>
      <c r="G33" s="131" t="s">
        <v>5647</v>
      </c>
      <c r="H33" s="99"/>
      <c r="I33" s="131" t="s">
        <v>5647</v>
      </c>
      <c r="J33" s="99"/>
      <c r="K33" s="131" t="s">
        <v>5647</v>
      </c>
      <c r="L33" s="286"/>
      <c r="M33" s="131" t="s">
        <v>5647</v>
      </c>
      <c r="N33" s="99"/>
      <c r="O33" s="131" t="s">
        <v>5647</v>
      </c>
      <c r="Q33" t="str">
        <f>D33&amp;","&amp;MID("                                  ",1,26-LEN(D33))</f>
        <v xml:space="preserve">,                          </v>
      </c>
      <c r="R33" t="str">
        <f>F33&amp;","&amp;MID("                                  ",1,26-LEN(F33))</f>
        <v xml:space="preserve">,                          </v>
      </c>
      <c r="S33" t="str">
        <f>H33&amp;","&amp;MID("                                  ",1,26-LEN(H33))</f>
        <v xml:space="preserve">,                          </v>
      </c>
      <c r="T33" t="str">
        <f>J33&amp;","&amp;MID("                                  ",1,26-LEN(J33))</f>
        <v xml:space="preserve">,                          </v>
      </c>
      <c r="U33" t="str">
        <f>L33&amp;","&amp;MID("                                  ",1,26-LEN(L33))</f>
        <v xml:space="preserve">,                          </v>
      </c>
      <c r="V33" t="str">
        <f>N33&amp;","&amp;MID("                                  ",1,26-LEN(N33))</f>
        <v xml:space="preserve">,                          </v>
      </c>
      <c r="X33" t="s">
        <v>5638</v>
      </c>
      <c r="Y33" s="287" t="str">
        <f t="shared" si="7"/>
        <v xml:space="preserve">                                             ,                          ,                          ,                          ,                          ,                          ,                          </v>
      </c>
    </row>
    <row r="34" spans="2:25">
      <c r="B34" s="1"/>
      <c r="C34" t="s">
        <v>5997</v>
      </c>
      <c r="D34" s="99"/>
      <c r="E34" s="131" t="s">
        <v>5647</v>
      </c>
      <c r="F34" s="99"/>
      <c r="G34" s="131" t="s">
        <v>5647</v>
      </c>
      <c r="H34" s="99"/>
      <c r="I34" s="131" t="s">
        <v>5647</v>
      </c>
      <c r="J34" s="99"/>
      <c r="K34" s="131" t="s">
        <v>5647</v>
      </c>
      <c r="L34" s="99"/>
      <c r="M34" s="131" t="s">
        <v>5647</v>
      </c>
      <c r="N34" s="99"/>
      <c r="O34" s="131" t="s">
        <v>5647</v>
      </c>
      <c r="Q34" t="str">
        <f>D32&amp;","&amp;MID("                                  ",1,26-LEN(D32))</f>
        <v xml:space="preserve">,                          </v>
      </c>
      <c r="R34" t="str">
        <f>F32&amp;","&amp;MID("                                  ",1,26-LEN(F32))</f>
        <v xml:space="preserve">,                          </v>
      </c>
      <c r="S34" t="str">
        <f>H32&amp;","&amp;MID("                                  ",1,26-LEN(H32))</f>
        <v xml:space="preserve">,                          </v>
      </c>
      <c r="T34" t="str">
        <f>J32&amp;","&amp;MID("                                  ",1,26-LEN(J32))</f>
        <v xml:space="preserve">,                          </v>
      </c>
      <c r="U34" t="str">
        <f>L32&amp;","&amp;MID("                                  ",1,26-LEN(L32))</f>
        <v xml:space="preserve">,                          </v>
      </c>
      <c r="V34" t="str">
        <f>N32&amp;","&amp;MID("                                  ",1,26-LEN(N32))</f>
        <v xml:space="preserve">,                          </v>
      </c>
      <c r="X34" t="s">
        <v>5638</v>
      </c>
      <c r="Y34" s="287" t="str">
        <f t="shared" si="7"/>
        <v xml:space="preserve">                                             ,                          ,                          ,                          ,                          ,                          ,                          </v>
      </c>
    </row>
    <row r="36" spans="2:25">
      <c r="D36" s="74" t="s">
        <v>1367</v>
      </c>
      <c r="F36" s="74" t="s">
        <v>2009</v>
      </c>
      <c r="G36" s="239" t="s">
        <v>5647</v>
      </c>
      <c r="H36" s="74" t="s">
        <v>2010</v>
      </c>
      <c r="J36" s="295" t="s">
        <v>6000</v>
      </c>
      <c r="K36" s="239" t="s">
        <v>5647</v>
      </c>
      <c r="L36" s="74" t="s">
        <v>4401</v>
      </c>
      <c r="M36" s="239" t="s">
        <v>5647</v>
      </c>
      <c r="N36" s="295" t="s">
        <v>6001</v>
      </c>
    </row>
    <row r="37" spans="2:25">
      <c r="D37" s="74" t="s">
        <v>1918</v>
      </c>
      <c r="F37" s="74" t="s">
        <v>1910</v>
      </c>
      <c r="G37" s="239" t="s">
        <v>5647</v>
      </c>
      <c r="H37" s="74" t="s">
        <v>1911</v>
      </c>
      <c r="J37" s="74" t="s">
        <v>1914</v>
      </c>
      <c r="L37" s="74" t="s">
        <v>1916</v>
      </c>
      <c r="M37" s="74"/>
      <c r="N37" s="74" t="s">
        <v>1915</v>
      </c>
    </row>
    <row r="38" spans="2:25">
      <c r="D38" s="74" t="s">
        <v>940</v>
      </c>
      <c r="F38" t="s">
        <v>1290</v>
      </c>
      <c r="G38" s="1" t="s">
        <v>5647</v>
      </c>
      <c r="H38" t="s">
        <v>1290</v>
      </c>
      <c r="J38" t="s">
        <v>1290</v>
      </c>
      <c r="L38" t="s">
        <v>1290</v>
      </c>
      <c r="N38" s="74" t="s">
        <v>1642</v>
      </c>
    </row>
    <row r="40" spans="2:25">
      <c r="D40" s="74" t="s">
        <v>2003</v>
      </c>
      <c r="F40" s="74" t="s">
        <v>2004</v>
      </c>
      <c r="G40" s="74" t="s">
        <v>5647</v>
      </c>
      <c r="H40" s="74" t="s">
        <v>2005</v>
      </c>
      <c r="J40" s="74" t="s">
        <v>2006</v>
      </c>
      <c r="L40" s="74" t="s">
        <v>2008</v>
      </c>
      <c r="M40" s="74"/>
      <c r="N40" s="74" t="s">
        <v>2007</v>
      </c>
    </row>
    <row r="41" spans="2:25">
      <c r="D41" s="74" t="s">
        <v>1912</v>
      </c>
      <c r="F41" s="74" t="s">
        <v>1913</v>
      </c>
      <c r="G41" t="s">
        <v>5647</v>
      </c>
      <c r="H41" s="74" t="s">
        <v>3993</v>
      </c>
      <c r="J41" s="74" t="s">
        <v>2002</v>
      </c>
      <c r="L41" t="s">
        <v>1290</v>
      </c>
      <c r="N41" s="74" t="s">
        <v>1917</v>
      </c>
    </row>
    <row r="42" spans="2:25">
      <c r="D42" s="74" t="s">
        <v>1907</v>
      </c>
      <c r="F42" s="74" t="s">
        <v>1905</v>
      </c>
      <c r="G42" t="s">
        <v>5647</v>
      </c>
      <c r="H42" t="s">
        <v>1908</v>
      </c>
      <c r="J42" s="74" t="s">
        <v>1906</v>
      </c>
      <c r="K42" s="74"/>
      <c r="L42" s="74" t="s">
        <v>1909</v>
      </c>
      <c r="N42" t="s">
        <v>1642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5599B-167B-D44C-A896-258C03936AB7}">
  <dimension ref="A1:D68"/>
  <sheetViews>
    <sheetView workbookViewId="0">
      <selection activeCell="A49" sqref="A49"/>
    </sheetView>
  </sheetViews>
  <sheetFormatPr baseColWidth="10" defaultRowHeight="16"/>
  <cols>
    <col min="4" max="4" width="66" bestFit="1" customWidth="1"/>
  </cols>
  <sheetData>
    <row r="1" spans="1:4" s="11" customFormat="1">
      <c r="A1" s="203">
        <v>44976</v>
      </c>
      <c r="B1" s="11" t="s">
        <v>4892</v>
      </c>
    </row>
    <row r="2" spans="1:4">
      <c r="B2" t="s">
        <v>4893</v>
      </c>
      <c r="D2" t="s">
        <v>4918</v>
      </c>
    </row>
    <row r="3" spans="1:4">
      <c r="B3" t="s">
        <v>4894</v>
      </c>
      <c r="D3" t="s">
        <v>4918</v>
      </c>
    </row>
    <row r="4" spans="1:4">
      <c r="B4" t="s">
        <v>4895</v>
      </c>
      <c r="D4" t="s">
        <v>4918</v>
      </c>
    </row>
    <row r="5" spans="1:4">
      <c r="B5" t="s">
        <v>4896</v>
      </c>
      <c r="D5" t="s">
        <v>4918</v>
      </c>
    </row>
    <row r="6" spans="1:4">
      <c r="B6" t="s">
        <v>4897</v>
      </c>
      <c r="D6" t="s">
        <v>4918</v>
      </c>
    </row>
    <row r="7" spans="1:4">
      <c r="B7" t="s">
        <v>4898</v>
      </c>
      <c r="D7" t="s">
        <v>4918</v>
      </c>
    </row>
    <row r="8" spans="1:4">
      <c r="B8" t="s">
        <v>4899</v>
      </c>
      <c r="D8" t="s">
        <v>4918</v>
      </c>
    </row>
    <row r="9" spans="1:4">
      <c r="B9" t="s">
        <v>4910</v>
      </c>
      <c r="D9" t="s">
        <v>4918</v>
      </c>
    </row>
    <row r="10" spans="1:4">
      <c r="B10" t="s">
        <v>4911</v>
      </c>
      <c r="D10" t="s">
        <v>4918</v>
      </c>
    </row>
    <row r="11" spans="1:4">
      <c r="B11" t="s">
        <v>4912</v>
      </c>
      <c r="D11" t="s">
        <v>4918</v>
      </c>
    </row>
    <row r="12" spans="1:4">
      <c r="B12" t="s">
        <v>4913</v>
      </c>
      <c r="D12" t="s">
        <v>4918</v>
      </c>
    </row>
    <row r="13" spans="1:4">
      <c r="B13" t="s">
        <v>4914</v>
      </c>
      <c r="D13" t="s">
        <v>4918</v>
      </c>
    </row>
    <row r="14" spans="1:4">
      <c r="B14" t="s">
        <v>4915</v>
      </c>
      <c r="D14" t="s">
        <v>4918</v>
      </c>
    </row>
    <row r="15" spans="1:4">
      <c r="B15" t="s">
        <v>4916</v>
      </c>
      <c r="D15" t="s">
        <v>4918</v>
      </c>
    </row>
    <row r="16" spans="1:4">
      <c r="B16" t="s">
        <v>4917</v>
      </c>
      <c r="D16" t="s">
        <v>4918</v>
      </c>
    </row>
    <row r="18" spans="1:4">
      <c r="B18" t="s">
        <v>4900</v>
      </c>
      <c r="D18" t="s">
        <v>4919</v>
      </c>
    </row>
    <row r="19" spans="1:4">
      <c r="B19" t="s">
        <v>4901</v>
      </c>
      <c r="D19" t="s">
        <v>4919</v>
      </c>
    </row>
    <row r="20" spans="1:4">
      <c r="B20" t="s">
        <v>4902</v>
      </c>
      <c r="D20" t="s">
        <v>4919</v>
      </c>
    </row>
    <row r="21" spans="1:4">
      <c r="B21" t="s">
        <v>4903</v>
      </c>
      <c r="D21" t="s">
        <v>4919</v>
      </c>
    </row>
    <row r="22" spans="1:4">
      <c r="B22" t="s">
        <v>4904</v>
      </c>
      <c r="D22" t="s">
        <v>4919</v>
      </c>
    </row>
    <row r="23" spans="1:4">
      <c r="B23" t="s">
        <v>4905</v>
      </c>
      <c r="D23" t="s">
        <v>4919</v>
      </c>
    </row>
    <row r="24" spans="1:4">
      <c r="B24" t="s">
        <v>4906</v>
      </c>
      <c r="D24" t="s">
        <v>4919</v>
      </c>
    </row>
    <row r="25" spans="1:4">
      <c r="B25" t="s">
        <v>4907</v>
      </c>
      <c r="D25" t="s">
        <v>4919</v>
      </c>
    </row>
    <row r="26" spans="1:4">
      <c r="B26" t="s">
        <v>4908</v>
      </c>
      <c r="D26" t="s">
        <v>4919</v>
      </c>
    </row>
    <row r="27" spans="1:4">
      <c r="B27" t="s">
        <v>4909</v>
      </c>
      <c r="D27" t="s">
        <v>4919</v>
      </c>
    </row>
    <row r="30" spans="1:4" s="11" customFormat="1">
      <c r="A30" s="203">
        <v>44976</v>
      </c>
      <c r="B30" s="11" t="s">
        <v>4920</v>
      </c>
    </row>
    <row r="31" spans="1:4">
      <c r="B31" t="s">
        <v>1391</v>
      </c>
      <c r="D31" t="s">
        <v>4919</v>
      </c>
    </row>
    <row r="32" spans="1:4">
      <c r="B32" t="s">
        <v>1400</v>
      </c>
      <c r="D32" t="s">
        <v>4919</v>
      </c>
    </row>
    <row r="33" spans="1:4">
      <c r="B33" t="s">
        <v>1705</v>
      </c>
      <c r="D33" t="s">
        <v>4919</v>
      </c>
    </row>
    <row r="34" spans="1:4">
      <c r="B34" t="s">
        <v>1706</v>
      </c>
      <c r="D34" t="s">
        <v>4919</v>
      </c>
    </row>
    <row r="35" spans="1:4">
      <c r="B35" t="s">
        <v>1742</v>
      </c>
      <c r="D35" t="s">
        <v>4919</v>
      </c>
    </row>
    <row r="36" spans="1:4">
      <c r="B36" t="s">
        <v>1936</v>
      </c>
      <c r="D36" t="s">
        <v>4919</v>
      </c>
    </row>
    <row r="37" spans="1:4">
      <c r="B37" t="s">
        <v>1938</v>
      </c>
      <c r="D37" t="s">
        <v>4919</v>
      </c>
    </row>
    <row r="38" spans="1:4">
      <c r="B38" t="s">
        <v>1710</v>
      </c>
      <c r="D38" t="s">
        <v>4919</v>
      </c>
    </row>
    <row r="39" spans="1:4">
      <c r="B39" t="s">
        <v>1709</v>
      </c>
      <c r="D39" t="s">
        <v>4919</v>
      </c>
    </row>
    <row r="47" spans="1:4" s="206" customFormat="1">
      <c r="A47" s="205">
        <v>44976</v>
      </c>
      <c r="B47" s="206" t="s">
        <v>4926</v>
      </c>
    </row>
    <row r="49" spans="2:4">
      <c r="B49" t="s">
        <v>1945</v>
      </c>
      <c r="D49" t="s">
        <v>4924</v>
      </c>
    </row>
    <row r="50" spans="2:4">
      <c r="B50" t="s">
        <v>1309</v>
      </c>
      <c r="D50" t="s">
        <v>4924</v>
      </c>
    </row>
    <row r="51" spans="2:4">
      <c r="B51" t="s">
        <v>1311</v>
      </c>
      <c r="D51" t="s">
        <v>4924</v>
      </c>
    </row>
    <row r="52" spans="2:4">
      <c r="B52" t="s">
        <v>1312</v>
      </c>
      <c r="D52" t="s">
        <v>4924</v>
      </c>
    </row>
    <row r="53" spans="2:4">
      <c r="B53" t="s">
        <v>1952</v>
      </c>
      <c r="D53" t="s">
        <v>4924</v>
      </c>
    </row>
    <row r="54" spans="2:4">
      <c r="B54" t="s">
        <v>1301</v>
      </c>
      <c r="D54" t="s">
        <v>4924</v>
      </c>
    </row>
    <row r="55" spans="2:4">
      <c r="B55" s="204" t="s">
        <v>1399</v>
      </c>
      <c r="C55" s="204"/>
      <c r="D55" s="204" t="s">
        <v>4921</v>
      </c>
    </row>
    <row r="56" spans="2:4">
      <c r="B56" s="204" t="s">
        <v>1594</v>
      </c>
      <c r="C56" s="204"/>
      <c r="D56" s="204" t="s">
        <v>4922</v>
      </c>
    </row>
    <row r="57" spans="2:4">
      <c r="B57" s="75" t="s">
        <v>1933</v>
      </c>
      <c r="D57" s="75" t="s">
        <v>4925</v>
      </c>
    </row>
    <row r="58" spans="2:4">
      <c r="B58" s="204" t="s">
        <v>1935</v>
      </c>
      <c r="C58" s="204"/>
      <c r="D58" s="204" t="s">
        <v>4921</v>
      </c>
    </row>
    <row r="59" spans="2:4">
      <c r="B59" s="75" t="s">
        <v>1937</v>
      </c>
      <c r="D59" s="75" t="s">
        <v>4925</v>
      </c>
    </row>
    <row r="60" spans="2:4">
      <c r="B60" t="s">
        <v>1951</v>
      </c>
      <c r="D60" t="s">
        <v>4924</v>
      </c>
    </row>
    <row r="61" spans="2:4">
      <c r="B61" t="s">
        <v>1954</v>
      </c>
      <c r="D61" t="s">
        <v>4924</v>
      </c>
    </row>
    <row r="62" spans="2:4">
      <c r="B62" s="75" t="s">
        <v>3172</v>
      </c>
      <c r="D62" s="75" t="s">
        <v>4925</v>
      </c>
    </row>
    <row r="63" spans="2:4">
      <c r="B63" t="s">
        <v>2013</v>
      </c>
      <c r="D63" t="s">
        <v>4924</v>
      </c>
    </row>
    <row r="64" spans="2:4">
      <c r="B64" t="s">
        <v>2014</v>
      </c>
      <c r="D64" t="s">
        <v>4924</v>
      </c>
    </row>
    <row r="65" spans="2:4">
      <c r="B65" t="s">
        <v>2015</v>
      </c>
      <c r="D65" t="s">
        <v>4924</v>
      </c>
    </row>
    <row r="66" spans="2:4">
      <c r="B66" t="s">
        <v>2016</v>
      </c>
      <c r="D66" t="s">
        <v>4924</v>
      </c>
    </row>
    <row r="67" spans="2:4">
      <c r="B67" t="s">
        <v>2018</v>
      </c>
      <c r="D67" t="s">
        <v>4924</v>
      </c>
    </row>
    <row r="68" spans="2:4">
      <c r="B68" t="s">
        <v>4231</v>
      </c>
      <c r="D68" t="s">
        <v>4924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D1BE1-1717-BE4D-9517-E69D45053B7E}">
  <dimension ref="A1:H241"/>
  <sheetViews>
    <sheetView topLeftCell="A161" workbookViewId="0">
      <selection activeCell="D189" sqref="D189"/>
    </sheetView>
  </sheetViews>
  <sheetFormatPr baseColWidth="10" defaultRowHeight="16"/>
  <cols>
    <col min="1" max="1" width="14" bestFit="1" customWidth="1"/>
    <col min="2" max="2" width="16.83203125" style="173" bestFit="1" customWidth="1"/>
    <col min="3" max="3" width="8.83203125" style="173" bestFit="1" customWidth="1"/>
    <col min="4" max="4" width="19.1640625" bestFit="1" customWidth="1"/>
    <col min="5" max="5" width="37.83203125" bestFit="1" customWidth="1"/>
    <col min="6" max="7" width="12.1640625" bestFit="1" customWidth="1"/>
    <col min="8" max="8" width="73.1640625" style="175" customWidth="1"/>
  </cols>
  <sheetData>
    <row r="1" spans="1:8" ht="33">
      <c r="D1" s="258" t="s">
        <v>5460</v>
      </c>
      <c r="E1" s="258" t="s">
        <v>5462</v>
      </c>
      <c r="F1" s="259" t="s">
        <v>5461</v>
      </c>
      <c r="G1" s="258" t="s">
        <v>5459</v>
      </c>
      <c r="H1" s="260" t="str">
        <f ca="1">"//XEQM CODE "&amp;TEXT(NOW(),"yyyy-mm-dd")</f>
        <v>//XEQM CODE 2023-10-28</v>
      </c>
    </row>
    <row r="2" spans="1:8">
      <c r="A2" s="173"/>
      <c r="D2" t="s">
        <v>1670</v>
      </c>
      <c r="E2" t="str">
        <f>SUBSTITUTE(INDEX(SOURCE!E:E,MATCH(D2,SOURCE!P:P,0)),"""","")</f>
        <v>PRIME?</v>
      </c>
      <c r="F2" t="s">
        <v>3545</v>
      </c>
      <c r="G2" t="str">
        <f>IF(EXACT(F2,E2),"@",F2)</f>
        <v>@</v>
      </c>
      <c r="H2" s="174" t="str">
        <f>"              {"&amp;D2&amp;",     "&amp;REPT(" ",25-LEN(D2))&amp;CHAR(34)&amp;G2&amp;CHAR(34)&amp;"},"</f>
        <v xml:space="preserve">              {ITM_PRIME,                     "@"},</v>
      </c>
    </row>
    <row r="3" spans="1:8">
      <c r="A3" s="173"/>
      <c r="D3" t="s">
        <v>1411</v>
      </c>
      <c r="E3" t="str">
        <f>SUBSTITUTE(INDEX(SOURCE!E:E,MATCH(D3,SOURCE!P:P,0)),"""","")</f>
        <v>ENTER STD_UP_ARROW</v>
      </c>
      <c r="F3" t="s">
        <v>3546</v>
      </c>
      <c r="G3" t="str">
        <f t="shared" ref="G3:G66" si="0">IF(EXACT(F3,E3),"@",F3)</f>
        <v>ENTER</v>
      </c>
      <c r="H3" s="174" t="str">
        <f t="shared" ref="H3:H65" si="1">"              {"&amp;D3&amp;",     "&amp;REPT(" ",25-LEN(D3))&amp;CHAR(34)&amp;G3&amp;CHAR(34)&amp;"},"</f>
        <v xml:space="preserve">              {ITM_ENTER,                     "ENTER"},</v>
      </c>
    </row>
    <row r="4" spans="1:8">
      <c r="A4" s="173"/>
      <c r="D4" t="s">
        <v>1847</v>
      </c>
      <c r="E4" t="str">
        <f>SUBSTITUTE(INDEX(SOURCE!E:E,MATCH(D4,SOURCE!P:P,0)),"""","")</f>
        <v>x STD_RIGHT_OVER_LEFT_ARROW y</v>
      </c>
      <c r="F4" t="s">
        <v>3547</v>
      </c>
      <c r="G4" t="str">
        <f t="shared" si="0"/>
        <v>X&lt;&gt;Y</v>
      </c>
      <c r="H4" s="174" t="str">
        <f t="shared" si="1"/>
        <v xml:space="preserve">              {ITM_XexY,                      "X&lt;&gt;Y"},</v>
      </c>
    </row>
    <row r="5" spans="1:8">
      <c r="A5" s="173"/>
      <c r="D5" t="s">
        <v>1393</v>
      </c>
      <c r="E5" t="str">
        <f>SUBSTITUTE(INDEX(SOURCE!E:E,MATCH(D5,SOURCE!P:P,0)),"""","")</f>
        <v>DROPx</v>
      </c>
      <c r="F5" t="s">
        <v>3548</v>
      </c>
      <c r="G5" t="str">
        <f t="shared" si="0"/>
        <v>DROP</v>
      </c>
      <c r="H5" s="174" t="str">
        <f t="shared" si="1"/>
        <v xml:space="preserve">              {ITM_DROP,                      "DROP"},</v>
      </c>
    </row>
    <row r="6" spans="1:8">
      <c r="A6" s="173"/>
      <c r="D6" t="s">
        <v>1366</v>
      </c>
      <c r="E6" t="str">
        <f>SUBSTITUTE(INDEX(SOURCE!E:E,MATCH(D6,SOURCE!P:P,0)),"""","")</f>
        <v>CLX</v>
      </c>
      <c r="F6" t="s">
        <v>3549</v>
      </c>
      <c r="G6" t="str">
        <f t="shared" si="0"/>
        <v>@</v>
      </c>
      <c r="H6" s="174" t="str">
        <f t="shared" si="1"/>
        <v xml:space="preserve">              {ITM_CLX,                       "@"},</v>
      </c>
    </row>
    <row r="7" spans="1:8">
      <c r="A7" s="173"/>
      <c r="D7" t="s">
        <v>1442</v>
      </c>
      <c r="E7" t="str">
        <f>SUBSTITUTE(INDEX(SOURCE!E:E,MATCH(D7,SOURCE!P:P,0)),"""","")</f>
        <v>FILL</v>
      </c>
      <c r="F7" t="s">
        <v>3550</v>
      </c>
      <c r="G7" t="str">
        <f t="shared" si="0"/>
        <v>@</v>
      </c>
      <c r="H7" s="174" t="str">
        <f t="shared" si="1"/>
        <v xml:space="preserve">              {ITM_FILL,                      "@"},</v>
      </c>
    </row>
    <row r="8" spans="1:8">
      <c r="A8" s="173"/>
      <c r="D8" t="s">
        <v>1767</v>
      </c>
      <c r="E8" t="str">
        <f>SUBSTITUTE(INDEX(SOURCE!E:E,MATCH(D8,SOURCE!P:P,0)),"""","")</f>
        <v>STO</v>
      </c>
      <c r="F8" t="s">
        <v>3551</v>
      </c>
      <c r="G8" t="str">
        <f t="shared" si="0"/>
        <v>@</v>
      </c>
      <c r="H8" s="174" t="str">
        <f t="shared" si="1"/>
        <v xml:space="preserve">              {ITM_STO,                       "@"},</v>
      </c>
    </row>
    <row r="9" spans="1:8">
      <c r="A9" s="173"/>
      <c r="D9" t="s">
        <v>1368</v>
      </c>
      <c r="E9" t="str">
        <f>SUBSTITUTE(INDEX(SOURCE!E:E,MATCH(D9,SOURCE!P:P,0)),"""","")</f>
        <v>COMB</v>
      </c>
      <c r="F9" t="s">
        <v>3552</v>
      </c>
      <c r="G9" t="str">
        <f t="shared" si="0"/>
        <v>@</v>
      </c>
      <c r="H9" s="174" t="str">
        <f t="shared" si="1"/>
        <v xml:space="preserve">              {ITM_COMB,                      "@"},</v>
      </c>
    </row>
    <row r="10" spans="1:8">
      <c r="A10" s="173"/>
      <c r="D10" t="s">
        <v>1656</v>
      </c>
      <c r="E10" t="str">
        <f>SUBSTITUTE(INDEX(SOURCE!E:E,MATCH(D10,SOURCE!P:P,0)),"""","")</f>
        <v>PERM</v>
      </c>
      <c r="F10" t="s">
        <v>3553</v>
      </c>
      <c r="G10" t="str">
        <f t="shared" si="0"/>
        <v>@</v>
      </c>
      <c r="H10" s="174" t="str">
        <f t="shared" si="1"/>
        <v xml:space="preserve">              {ITM_PERM,                      "@"},</v>
      </c>
    </row>
    <row r="11" spans="1:8">
      <c r="A11" s="173"/>
      <c r="D11" t="s">
        <v>1681</v>
      </c>
      <c r="E11" t="str">
        <f>SUBSTITUTE(INDEX(SOURCE!E:E,MATCH(D11,SOURCE!P:P,0)),"""","")</f>
        <v>RCL</v>
      </c>
      <c r="F11" t="s">
        <v>3554</v>
      </c>
      <c r="G11" t="str">
        <f t="shared" si="0"/>
        <v>@</v>
      </c>
      <c r="H11" s="174" t="str">
        <f t="shared" si="1"/>
        <v xml:space="preserve">              {ITM_RCL,                       "@"},</v>
      </c>
    </row>
    <row r="12" spans="1:8">
      <c r="A12" s="173"/>
      <c r="D12" t="s">
        <v>1833</v>
      </c>
      <c r="E12" t="str">
        <f>SUBSTITUTE(INDEX(SOURCE!E:E,MATCH(D12,SOURCE!P:P,0)),"""","")</f>
        <v>x STD_SUP_2</v>
      </c>
      <c r="F12" t="s">
        <v>3556</v>
      </c>
      <c r="G12" t="str">
        <f t="shared" si="0"/>
        <v>X^2</v>
      </c>
      <c r="H12" s="174" t="str">
        <f t="shared" si="1"/>
        <v xml:space="preserve">              {ITM_SQUARE,                    "X^2"},</v>
      </c>
    </row>
    <row r="13" spans="1:8">
      <c r="A13" s="173"/>
      <c r="D13" t="s">
        <v>1834</v>
      </c>
      <c r="E13" t="str">
        <f>SUBSTITUTE(INDEX(SOURCE!E:E,MATCH(D13,SOURCE!P:P,0)),"""","")</f>
        <v>x STD_SUP_3</v>
      </c>
      <c r="F13" t="s">
        <v>3557</v>
      </c>
      <c r="G13" t="str">
        <f t="shared" si="0"/>
        <v>X^3</v>
      </c>
      <c r="H13" s="174" t="str">
        <f t="shared" si="1"/>
        <v xml:space="preserve">              {ITM_CUBE,                      "X^3"},</v>
      </c>
    </row>
    <row r="14" spans="1:8">
      <c r="A14" s="173"/>
      <c r="D14" t="s">
        <v>1861</v>
      </c>
      <c r="E14" t="str">
        <f>SUBSTITUTE(INDEX(SOURCE!E:E,MATCH(D14,SOURCE!P:P,0)),"""","")</f>
        <v>y STD_SUP_x</v>
      </c>
      <c r="F14" t="s">
        <v>3558</v>
      </c>
      <c r="G14" t="str">
        <f t="shared" si="0"/>
        <v>Y^X</v>
      </c>
      <c r="H14" s="174" t="str">
        <f t="shared" si="1"/>
        <v xml:space="preserve">              {ITM_YX,                        "Y^X"},</v>
      </c>
    </row>
    <row r="15" spans="1:8">
      <c r="A15" s="173"/>
      <c r="D15" t="s">
        <v>1945</v>
      </c>
      <c r="E15" t="str">
        <f>SUBSTITUTE(INDEX(SOURCE!E:E,MATCH(D15,SOURCE!P:P,0)),"""","")</f>
        <v>STD_SQUARE_ROOT STD_x_UNDER_ROOT</v>
      </c>
      <c r="F15" t="s">
        <v>2401</v>
      </c>
      <c r="G15" t="str">
        <f t="shared" si="0"/>
        <v>SQRT</v>
      </c>
      <c r="H15" s="174" t="str">
        <f t="shared" si="1"/>
        <v xml:space="preserve">              {ITM_SQUAREROOTX,               "SQRT"},</v>
      </c>
    </row>
    <row r="16" spans="1:8">
      <c r="A16" s="173"/>
      <c r="D16" t="s">
        <v>1298</v>
      </c>
      <c r="E16" t="str">
        <f>SUBSTITUTE(INDEX(SOURCE!E:E,MATCH(D16,SOURCE!P:P,0)),"""","")</f>
        <v>STD_CUBE_ROOT STD_x_UNDER_ROOT</v>
      </c>
      <c r="F16" t="s">
        <v>2487</v>
      </c>
      <c r="G16" t="str">
        <f t="shared" si="0"/>
        <v>CUBRT</v>
      </c>
      <c r="H16" s="174" t="str">
        <f t="shared" si="1"/>
        <v xml:space="preserve">              {ITM_CUBEROOT,                  "CUBRT"},</v>
      </c>
    </row>
    <row r="17" spans="1:8">
      <c r="A17" s="173"/>
      <c r="D17" t="s">
        <v>1857</v>
      </c>
      <c r="E17" t="str">
        <f>SUBSTITUTE(INDEX(SOURCE!E:E,MATCH(D17,SOURCE!P:P,0)),"""","")</f>
        <v>STD_xTH_ROOT STD_y_UNDER_ROOT</v>
      </c>
      <c r="F17" t="s">
        <v>2400</v>
      </c>
      <c r="G17" t="str">
        <f t="shared" si="0"/>
        <v>XRTY</v>
      </c>
      <c r="H17" s="174" t="str">
        <f t="shared" si="1"/>
        <v xml:space="preserve">              {ITM_XTHROOT,                   "XRTY"},</v>
      </c>
    </row>
    <row r="18" spans="1:8">
      <c r="A18" s="173"/>
      <c r="D18" t="s">
        <v>1297</v>
      </c>
      <c r="E18" t="str">
        <f>SUBSTITUTE(INDEX(SOURCE!E:E,MATCH(D18,SOURCE!P:P,0)),"""","")</f>
        <v>2 STD_SUP_x</v>
      </c>
      <c r="F18" t="s">
        <v>3559</v>
      </c>
      <c r="G18" t="str">
        <f t="shared" si="0"/>
        <v>2^X</v>
      </c>
      <c r="H18" s="174" t="str">
        <f t="shared" si="1"/>
        <v xml:space="preserve">              {ITM_2X,                        "2^X"},</v>
      </c>
    </row>
    <row r="19" spans="1:8">
      <c r="A19" s="173"/>
      <c r="D19" t="s">
        <v>2968</v>
      </c>
      <c r="E19" t="str">
        <f>SUBSTITUTE(INDEX(SOURCE!E:E,MATCH(D19,SOURCE!P:P,0)),"""","")</f>
        <v>STD_EulerE STD_SUP_x</v>
      </c>
      <c r="F19" s="11" t="s">
        <v>5908</v>
      </c>
      <c r="G19" t="str">
        <f t="shared" si="0"/>
        <v>e^X</v>
      </c>
      <c r="H19" s="174" t="str">
        <f t="shared" si="1"/>
        <v xml:space="preserve">              {ITM_EXP,                       "e^X"},</v>
      </c>
    </row>
    <row r="20" spans="1:8">
      <c r="A20" s="173"/>
      <c r="D20" t="s">
        <v>1293</v>
      </c>
      <c r="E20" t="str">
        <f>SUBSTITUTE(INDEX(SOURCE!E:E,MATCH(D20,SOURCE!P:P,0)),"""","")</f>
        <v>10 STD_SUP_x</v>
      </c>
      <c r="F20" t="s">
        <v>3561</v>
      </c>
      <c r="G20" t="str">
        <f t="shared" si="0"/>
        <v>10^X</v>
      </c>
      <c r="H20" s="174" t="str">
        <f t="shared" si="1"/>
        <v xml:space="preserve">              {ITM_10x,                       "10^X"},</v>
      </c>
    </row>
    <row r="21" spans="1:8">
      <c r="A21" s="173"/>
      <c r="D21" t="s">
        <v>1558</v>
      </c>
      <c r="E21" t="str">
        <f>SUBSTITUTE(INDEX(SOURCE!E:E,MATCH(D21,SOURCE!P:P,0)),"""","")</f>
        <v>LB</v>
      </c>
      <c r="F21" t="s">
        <v>3562</v>
      </c>
      <c r="G21" t="str">
        <f t="shared" si="0"/>
        <v>LOG2</v>
      </c>
      <c r="H21" s="174" t="str">
        <f t="shared" si="1"/>
        <v xml:space="preserve">              {ITM_LOG2,                      "LOG2"},</v>
      </c>
    </row>
    <row r="22" spans="1:8">
      <c r="A22" s="173"/>
      <c r="D22" t="s">
        <v>1546</v>
      </c>
      <c r="E22" t="str">
        <f>SUBSTITUTE(INDEX(SOURCE!E:E,MATCH(D22,SOURCE!P:P,0)),"""","")</f>
        <v>LN</v>
      </c>
      <c r="F22" t="s">
        <v>3563</v>
      </c>
      <c r="G22" t="str">
        <f t="shared" si="0"/>
        <v>@</v>
      </c>
      <c r="H22" s="174" t="str">
        <f t="shared" si="1"/>
        <v xml:space="preserve">              {ITM_LN,                        "@"},</v>
      </c>
    </row>
    <row r="23" spans="1:8">
      <c r="A23" s="173"/>
      <c r="D23" t="s">
        <v>1557</v>
      </c>
      <c r="E23" t="str">
        <f>SUBSTITUTE(INDEX(SOURCE!E:E,MATCH(D23,SOURCE!P:P,0)),"""","")</f>
        <v>LOG</v>
      </c>
      <c r="F23" t="s">
        <v>3564</v>
      </c>
      <c r="G23" t="str">
        <f t="shared" si="0"/>
        <v>LOG10</v>
      </c>
      <c r="H23" s="174" t="str">
        <f t="shared" si="1"/>
        <v xml:space="preserve">              {ITM_LOG10,                     "LOG10"},</v>
      </c>
    </row>
    <row r="24" spans="1:8">
      <c r="A24" s="173"/>
      <c r="D24" t="s">
        <v>1564</v>
      </c>
      <c r="E24" t="str">
        <f>SUBSTITUTE(INDEX(SOURCE!E:E,MATCH(D24,SOURCE!P:P,0)),"""","")</f>
        <v>LOG STD_SUB_x y</v>
      </c>
      <c r="F24" t="s">
        <v>3565</v>
      </c>
      <c r="G24" t="str">
        <f t="shared" si="0"/>
        <v>LOGXY</v>
      </c>
      <c r="H24" s="174" t="str">
        <f t="shared" si="1"/>
        <v xml:space="preserve">              {ITM_LOGXY,                     "LOGXY"},</v>
      </c>
    </row>
    <row r="25" spans="1:8">
      <c r="A25" s="173"/>
      <c r="D25" t="s">
        <v>1295</v>
      </c>
      <c r="E25" t="str">
        <f>SUBSTITUTE(INDEX(SOURCE!E:E,MATCH(D25,SOURCE!P:P,0)),"""","")</f>
        <v>1/x</v>
      </c>
      <c r="F25" t="s">
        <v>3566</v>
      </c>
      <c r="G25" t="str">
        <f t="shared" si="0"/>
        <v>1/X</v>
      </c>
      <c r="H25" s="174" t="str">
        <f t="shared" si="1"/>
        <v xml:space="preserve">              {ITM_1ONX,                      "1/X"},</v>
      </c>
    </row>
    <row r="26" spans="1:8">
      <c r="A26" s="173"/>
      <c r="D26" t="s">
        <v>1372</v>
      </c>
      <c r="E26" t="str">
        <f>SUBSTITUTE(INDEX(SOURCE!E:E,MATCH(D26,SOURCE!P:P,0)),"""","")</f>
        <v>COS</v>
      </c>
      <c r="F26" t="s">
        <v>3567</v>
      </c>
      <c r="G26" t="str">
        <f t="shared" si="0"/>
        <v>@</v>
      </c>
      <c r="H26" s="174" t="str">
        <f t="shared" si="1"/>
        <v xml:space="preserve">              {ITM_cos,                       "@"},</v>
      </c>
    </row>
    <row r="27" spans="1:8">
      <c r="A27" s="173"/>
      <c r="D27" t="s">
        <v>1373</v>
      </c>
      <c r="E27" t="str">
        <f>SUBSTITUTE(INDEX(SOURCE!E:E,MATCH(D27,SOURCE!P:P,0)),"""","")</f>
        <v>cosh</v>
      </c>
      <c r="F27" t="s">
        <v>3568</v>
      </c>
      <c r="G27" t="str">
        <f t="shared" si="0"/>
        <v>COSH</v>
      </c>
      <c r="H27" s="174" t="str">
        <f t="shared" si="1"/>
        <v xml:space="preserve">              {ITM_cosh,                      "COSH"},</v>
      </c>
    </row>
    <row r="28" spans="1:8">
      <c r="A28" s="173"/>
      <c r="D28" t="s">
        <v>1751</v>
      </c>
      <c r="E28" t="str">
        <f>SUBSTITUTE(INDEX(SOURCE!E:E,MATCH(D28,SOURCE!P:P,0)),"""","")</f>
        <v>SIN</v>
      </c>
      <c r="F28" t="s">
        <v>3569</v>
      </c>
      <c r="G28" t="str">
        <f t="shared" si="0"/>
        <v>@</v>
      </c>
      <c r="H28" s="174" t="str">
        <f t="shared" si="1"/>
        <v xml:space="preserve">              {ITM_sin,                       "@"},</v>
      </c>
    </row>
    <row r="29" spans="1:8">
      <c r="A29" s="173"/>
      <c r="D29" t="s">
        <v>1753</v>
      </c>
      <c r="E29" t="str">
        <f>SUBSTITUTE(INDEX(SOURCE!E:E,MATCH(D29,SOURCE!P:P,0)),"""","")</f>
        <v>sinh</v>
      </c>
      <c r="F29" t="s">
        <v>3570</v>
      </c>
      <c r="G29" t="str">
        <f t="shared" si="0"/>
        <v>SINH</v>
      </c>
      <c r="H29" s="174" t="str">
        <f t="shared" si="1"/>
        <v xml:space="preserve">              {ITM_sinh,                      "SINH"},</v>
      </c>
    </row>
    <row r="30" spans="1:8">
      <c r="A30" s="173"/>
      <c r="D30" t="s">
        <v>1785</v>
      </c>
      <c r="E30" t="str">
        <f>SUBSTITUTE(INDEX(SOURCE!E:E,MATCH(D30,SOURCE!P:P,0)),"""","")</f>
        <v>TAN</v>
      </c>
      <c r="F30" t="s">
        <v>3571</v>
      </c>
      <c r="G30" t="str">
        <f t="shared" si="0"/>
        <v>@</v>
      </c>
      <c r="H30" s="174" t="str">
        <f t="shared" si="1"/>
        <v xml:space="preserve">              {ITM_tan,                       "@"},</v>
      </c>
    </row>
    <row r="31" spans="1:8">
      <c r="A31" s="173"/>
      <c r="D31" t="s">
        <v>1786</v>
      </c>
      <c r="E31" t="str">
        <f>SUBSTITUTE(INDEX(SOURCE!E:E,MATCH(D31,SOURCE!P:P,0)),"""","")</f>
        <v>tanh</v>
      </c>
      <c r="F31" t="s">
        <v>3572</v>
      </c>
      <c r="G31" t="str">
        <f t="shared" si="0"/>
        <v>TANH</v>
      </c>
      <c r="H31" s="174" t="str">
        <f t="shared" si="1"/>
        <v xml:space="preserve">              {ITM_tanh,                      "TANH"},</v>
      </c>
    </row>
    <row r="32" spans="1:8">
      <c r="A32" s="173"/>
      <c r="D32" t="s">
        <v>1309</v>
      </c>
      <c r="E32" t="str">
        <f>SUBSTITUTE(INDEX(SOURCE!E:E,MATCH(D32,SOURCE!P:P,0)),"""","")</f>
        <v>ARCCOS</v>
      </c>
      <c r="F32" t="s">
        <v>5808</v>
      </c>
      <c r="G32" t="str">
        <f t="shared" si="0"/>
        <v>ACOS</v>
      </c>
      <c r="H32" s="174" t="str">
        <f t="shared" si="1"/>
        <v xml:space="preserve">              {ITM_arccos,                    "ACOS"},</v>
      </c>
    </row>
    <row r="33" spans="1:8">
      <c r="A33" s="173"/>
      <c r="D33" t="s">
        <v>1310</v>
      </c>
      <c r="E33" t="str">
        <f>SUBSTITUTE(INDEX(SOURCE!E:E,MATCH(D33,SOURCE!P:P,0)),"""","")</f>
        <v>arcosh</v>
      </c>
      <c r="F33" t="s">
        <v>5809</v>
      </c>
      <c r="G33" t="str">
        <f t="shared" si="0"/>
        <v>ARCOSH</v>
      </c>
      <c r="H33" s="174" t="str">
        <f t="shared" si="1"/>
        <v xml:space="preserve">              {ITM_arcosh,                    "ARCOSH"},</v>
      </c>
    </row>
    <row r="34" spans="1:8">
      <c r="A34" s="173"/>
      <c r="D34" t="s">
        <v>1311</v>
      </c>
      <c r="E34" t="str">
        <f>SUBSTITUTE(INDEX(SOURCE!E:E,MATCH(D34,SOURCE!P:P,0)),"""","")</f>
        <v>ARCSIN</v>
      </c>
      <c r="F34" t="s">
        <v>5810</v>
      </c>
      <c r="G34" t="str">
        <f t="shared" si="0"/>
        <v>ASIN</v>
      </c>
      <c r="H34" s="174" t="str">
        <f t="shared" si="1"/>
        <v xml:space="preserve">              {ITM_arcsin,                    "ASIN"},</v>
      </c>
    </row>
    <row r="35" spans="1:8">
      <c r="A35" s="173"/>
      <c r="D35" t="s">
        <v>1313</v>
      </c>
      <c r="E35" t="str">
        <f>SUBSTITUTE(INDEX(SOURCE!E:E,MATCH(D35,SOURCE!P:P,0)),"""","")</f>
        <v>arsinh</v>
      </c>
      <c r="F35" t="s">
        <v>5811</v>
      </c>
      <c r="G35" t="str">
        <f t="shared" si="0"/>
        <v>ARSINH</v>
      </c>
      <c r="H35" s="174" t="str">
        <f t="shared" si="1"/>
        <v xml:space="preserve">              {ITM_arsinh,                    "ARSINH"},</v>
      </c>
    </row>
    <row r="36" spans="1:8">
      <c r="A36" s="173"/>
      <c r="D36" t="s">
        <v>1312</v>
      </c>
      <c r="E36" t="str">
        <f>SUBSTITUTE(INDEX(SOURCE!E:E,MATCH(D36,SOURCE!P:P,0)),"""","")</f>
        <v>ARCTAN</v>
      </c>
      <c r="F36" t="s">
        <v>5812</v>
      </c>
      <c r="G36" t="str">
        <f t="shared" si="0"/>
        <v>ATAN</v>
      </c>
      <c r="H36" s="174" t="str">
        <f t="shared" si="1"/>
        <v xml:space="preserve">              {ITM_arctan,                    "ATAN"},</v>
      </c>
    </row>
    <row r="37" spans="1:8">
      <c r="A37" s="173"/>
      <c r="D37" t="s">
        <v>1314</v>
      </c>
      <c r="E37" t="str">
        <f>SUBSTITUTE(INDEX(SOURCE!E:E,MATCH(D37,SOURCE!P:P,0)),"""","")</f>
        <v>artanh</v>
      </c>
      <c r="F37" t="s">
        <v>5813</v>
      </c>
      <c r="G37" t="str">
        <f t="shared" si="0"/>
        <v>ARTANH</v>
      </c>
      <c r="H37" s="174" t="str">
        <f t="shared" si="1"/>
        <v xml:space="preserve">              {ITM_artanh,                    "ARTANH"},</v>
      </c>
    </row>
    <row r="38" spans="1:8">
      <c r="A38" s="173"/>
      <c r="D38" t="s">
        <v>1471</v>
      </c>
      <c r="E38" t="str">
        <f>SUBSTITUTE(INDEX(SOURCE!E:E,MATCH(D38,SOURCE!P:P,0)),"""","")</f>
        <v>GCD</v>
      </c>
      <c r="F38" t="s">
        <v>3578</v>
      </c>
      <c r="G38" t="str">
        <f t="shared" si="0"/>
        <v>@</v>
      </c>
      <c r="H38" s="174" t="str">
        <f t="shared" si="1"/>
        <v xml:space="preserve">              {ITM_GCD,                       "@"},</v>
      </c>
    </row>
    <row r="39" spans="1:8">
      <c r="A39" s="173"/>
      <c r="D39" t="s">
        <v>1538</v>
      </c>
      <c r="E39" t="str">
        <f>SUBSTITUTE(INDEX(SOURCE!E:E,MATCH(D39,SOURCE!P:P,0)),"""","")</f>
        <v>LCM</v>
      </c>
      <c r="F39" t="s">
        <v>3579</v>
      </c>
      <c r="G39" t="str">
        <f t="shared" si="0"/>
        <v>@</v>
      </c>
      <c r="H39" s="174" t="str">
        <f t="shared" si="1"/>
        <v xml:space="preserve">              {ITM_LCM,                       "@"},</v>
      </c>
    </row>
    <row r="40" spans="1:8">
      <c r="A40" s="173"/>
      <c r="D40" t="s">
        <v>1388</v>
      </c>
      <c r="E40" t="str">
        <f>SUBSTITUTE(INDEX(SOURCE!E:E,MATCH(D40,SOURCE!P:P,0)),"""","")</f>
        <v>DECR</v>
      </c>
      <c r="F40" t="s">
        <v>5814</v>
      </c>
      <c r="G40" t="str">
        <f t="shared" si="0"/>
        <v>@</v>
      </c>
      <c r="H40" s="174" t="str">
        <f t="shared" si="1"/>
        <v xml:space="preserve">              {ITM_DEC,                       "@"},</v>
      </c>
    </row>
    <row r="41" spans="1:8">
      <c r="A41" s="173"/>
      <c r="D41" t="s">
        <v>1499</v>
      </c>
      <c r="E41" t="str">
        <f>SUBSTITUTE(INDEX(SOURCE!E:E,MATCH(D41,SOURCE!P:P,0)),"""","")</f>
        <v>INCR</v>
      </c>
      <c r="F41" t="s">
        <v>3646</v>
      </c>
      <c r="G41" t="str">
        <f t="shared" si="0"/>
        <v>INC</v>
      </c>
      <c r="H41" s="174" t="str">
        <f t="shared" si="1"/>
        <v xml:space="preserve">              {ITM_INC,                       "INC"},</v>
      </c>
    </row>
    <row r="42" spans="1:8">
      <c r="A42" s="173"/>
      <c r="D42" t="s">
        <v>1505</v>
      </c>
      <c r="E42" t="str">
        <f>SUBSTITUTE(INDEX(SOURCE!E:E,MATCH(D42,SOURCE!P:P,0)),"""","")</f>
        <v>IP</v>
      </c>
      <c r="F42" t="s">
        <v>3580</v>
      </c>
      <c r="G42" t="str">
        <f t="shared" si="0"/>
        <v>@</v>
      </c>
      <c r="H42" s="174" t="str">
        <f t="shared" si="1"/>
        <v xml:space="preserve">              {ITM_IP,                        "@"},</v>
      </c>
    </row>
    <row r="43" spans="1:8">
      <c r="A43" s="173"/>
      <c r="D43" t="s">
        <v>1447</v>
      </c>
      <c r="E43" t="str">
        <f>SUBSTITUTE(INDEX(SOURCE!E:E,MATCH(D43,SOURCE!P:P,0)),"""","")</f>
        <v>FP</v>
      </c>
      <c r="F43" t="s">
        <v>3581</v>
      </c>
      <c r="G43" t="str">
        <f t="shared" si="0"/>
        <v>@</v>
      </c>
      <c r="H43" s="174" t="str">
        <f t="shared" si="1"/>
        <v xml:space="preserve">              {ITM_FP,                        "@"},</v>
      </c>
    </row>
    <row r="44" spans="1:8">
      <c r="A44" s="173"/>
      <c r="D44" t="s">
        <v>931</v>
      </c>
      <c r="E44" t="str">
        <f>SUBSTITUTE(INDEX(SOURCE!E:E,MATCH(D44,SOURCE!P:P,0)),"""","")</f>
        <v>+</v>
      </c>
      <c r="F44" t="s">
        <v>3582</v>
      </c>
      <c r="G44" t="str">
        <f t="shared" si="0"/>
        <v>@</v>
      </c>
      <c r="H44" s="174" t="str">
        <f t="shared" si="1"/>
        <v xml:space="preserve">              {ITM_ADD,                       "@"},</v>
      </c>
    </row>
    <row r="45" spans="1:8">
      <c r="A45" s="173"/>
      <c r="D45" t="s">
        <v>393</v>
      </c>
      <c r="E45" t="str">
        <f>SUBSTITUTE(INDEX(SOURCE!E:E,MATCH(D45,SOURCE!P:P,0)),"""","")</f>
        <v>-</v>
      </c>
      <c r="F45" t="s">
        <v>3544</v>
      </c>
      <c r="G45" t="str">
        <f t="shared" si="0"/>
        <v>@</v>
      </c>
      <c r="H45" s="174" t="str">
        <f t="shared" si="1"/>
        <v xml:space="preserve">              {ITM_SUB,                       "@"},</v>
      </c>
    </row>
    <row r="46" spans="1:8">
      <c r="A46" s="173"/>
      <c r="D46" t="s">
        <v>391</v>
      </c>
      <c r="E46" t="str">
        <f>SUBSTITUTE(INDEX(SOURCE!E:E,MATCH(D46,SOURCE!P:P,0)),"""","")</f>
        <v>CHS</v>
      </c>
      <c r="F46" t="s">
        <v>3583</v>
      </c>
      <c r="G46" t="str">
        <f t="shared" si="0"/>
        <v>@</v>
      </c>
      <c r="H46" s="174" t="str">
        <f t="shared" si="1"/>
        <v xml:space="preserve">              {ITM_CHS,                       "@"},</v>
      </c>
    </row>
    <row r="47" spans="1:8">
      <c r="A47" s="173"/>
      <c r="D47" t="s">
        <v>395</v>
      </c>
      <c r="E47" t="str">
        <f>SUBSTITUTE(INDEX(SOURCE!E:E,MATCH(D47,SOURCE!P:P,0)),"""","")</f>
        <v>STD_CROSS</v>
      </c>
      <c r="F47" t="s">
        <v>2404</v>
      </c>
      <c r="G47" t="str">
        <f t="shared" si="0"/>
        <v>*</v>
      </c>
      <c r="H47" s="174" t="str">
        <f t="shared" si="1"/>
        <v xml:space="preserve">              {ITM_MULT,                      "*"},</v>
      </c>
    </row>
    <row r="48" spans="1:8">
      <c r="A48" s="173"/>
      <c r="D48" t="s">
        <v>397</v>
      </c>
      <c r="E48" t="str">
        <f>SUBSTITUTE(INDEX(SOURCE!E:E,MATCH(D48,SOURCE!P:P,0)),"""","")</f>
        <v>STD_DIVIDE</v>
      </c>
      <c r="F48" t="s">
        <v>3627</v>
      </c>
      <c r="G48" t="str">
        <f t="shared" si="0"/>
        <v>/</v>
      </c>
      <c r="H48" s="174" t="str">
        <f t="shared" si="1"/>
        <v xml:space="preserve">              {ITM_DIV,                       "/"},</v>
      </c>
    </row>
    <row r="49" spans="1:8">
      <c r="A49" s="173"/>
      <c r="D49" t="s">
        <v>1497</v>
      </c>
      <c r="E49" t="str">
        <f>SUBSTITUTE(INDEX(SOURCE!E:E,MATCH(D49,SOURCE!P:P,0)),"""","")</f>
        <v>IDIV</v>
      </c>
      <c r="F49" t="s">
        <v>3584</v>
      </c>
      <c r="G49" t="str">
        <f t="shared" si="0"/>
        <v>@</v>
      </c>
      <c r="H49" s="174" t="str">
        <f t="shared" si="1"/>
        <v xml:space="preserve">              {ITM_IDIV,                      "@"},</v>
      </c>
    </row>
    <row r="50" spans="1:8">
      <c r="A50" s="173"/>
      <c r="D50" t="s">
        <v>1814</v>
      </c>
      <c r="E50" t="str">
        <f>SUBSTITUTE(INDEX(SOURCE!E:E,MATCH(D50,SOURCE!P:P,0)),"""","")</f>
        <v>VIEW</v>
      </c>
      <c r="F50" t="s">
        <v>4749</v>
      </c>
      <c r="G50" t="str">
        <f t="shared" si="0"/>
        <v>@</v>
      </c>
      <c r="H50" s="174" t="str">
        <f t="shared" si="1"/>
        <v xml:space="preserve">              {ITM_VIEW,                      "@"},</v>
      </c>
    </row>
    <row r="51" spans="1:8">
      <c r="A51" s="173"/>
      <c r="D51" t="s">
        <v>1585</v>
      </c>
      <c r="E51" t="str">
        <f>SUBSTITUTE(INDEX(SOURCE!E:E,MATCH(D51,SOURCE!P:P,0)),"""","")</f>
        <v>MOD</v>
      </c>
      <c r="F51" t="s">
        <v>3585</v>
      </c>
      <c r="G51" t="str">
        <f t="shared" si="0"/>
        <v>@</v>
      </c>
      <c r="H51" s="174" t="str">
        <f t="shared" si="1"/>
        <v xml:space="preserve">              {ITM_MOD,                       "@"},</v>
      </c>
    </row>
    <row r="52" spans="1:8">
      <c r="A52" s="173"/>
      <c r="D52" t="s">
        <v>1575</v>
      </c>
      <c r="E52" t="str">
        <f>SUBSTITUTE(INDEX(SOURCE!E:E,MATCH(D52,SOURCE!P:P,0)),"""","")</f>
        <v>max</v>
      </c>
      <c r="F52" t="s">
        <v>3586</v>
      </c>
      <c r="G52" t="str">
        <f t="shared" si="0"/>
        <v>MAX</v>
      </c>
      <c r="H52" s="174" t="str">
        <f t="shared" si="1"/>
        <v xml:space="preserve">              {ITM_MAX,                       "MAX"},</v>
      </c>
    </row>
    <row r="53" spans="1:8">
      <c r="A53" s="173"/>
      <c r="D53" t="s">
        <v>1580</v>
      </c>
      <c r="E53" t="str">
        <f>SUBSTITUTE(INDEX(SOURCE!E:E,MATCH(D53,SOURCE!P:P,0)),"""","")</f>
        <v>min</v>
      </c>
      <c r="F53" t="s">
        <v>3587</v>
      </c>
      <c r="G53" t="str">
        <f t="shared" si="0"/>
        <v>MIN</v>
      </c>
      <c r="H53" s="174" t="str">
        <f t="shared" si="1"/>
        <v xml:space="preserve">              {ITM_MIN,                       "MIN"},</v>
      </c>
    </row>
    <row r="54" spans="1:8">
      <c r="A54" s="173"/>
      <c r="D54" t="s">
        <v>1952</v>
      </c>
      <c r="E54" t="str">
        <f>SUBSTITUTE(INDEX(SOURCE!E:E,MATCH(D54,SOURCE!P:P,0)),"""","")</f>
        <v>|x|</v>
      </c>
      <c r="F54" t="s">
        <v>5815</v>
      </c>
      <c r="G54" t="str">
        <f t="shared" si="0"/>
        <v>MAGN</v>
      </c>
      <c r="H54" s="174" t="str">
        <f t="shared" si="1"/>
        <v xml:space="preserve">              {ITM_MAGNITUDE,                 "MAGN"},</v>
      </c>
    </row>
    <row r="55" spans="1:8">
      <c r="A55" s="173"/>
      <c r="D55" t="s">
        <v>1633</v>
      </c>
      <c r="E55" t="str">
        <f>SUBSTITUTE(INDEX(SOURCE!E:E,MATCH(D55,SOURCE!P:P,0)),"""","")</f>
        <v>NEXTP</v>
      </c>
      <c r="F55" t="s">
        <v>3588</v>
      </c>
      <c r="G55" t="str">
        <f t="shared" si="0"/>
        <v>@</v>
      </c>
      <c r="H55" s="174" t="str">
        <f t="shared" si="1"/>
        <v xml:space="preserve">              {ITM_NEXTP,                     "@"},</v>
      </c>
    </row>
    <row r="56" spans="1:8">
      <c r="A56" s="173"/>
      <c r="D56" t="s">
        <v>2969</v>
      </c>
      <c r="E56" t="str">
        <f>SUBSTITUTE(INDEX(SOURCE!E:E,MATCH(D56,SOURCE!P:P,0)),"""","")</f>
        <v>STD_pi</v>
      </c>
      <c r="F56" t="s">
        <v>3590</v>
      </c>
      <c r="G56" t="str">
        <f t="shared" si="0"/>
        <v>PI</v>
      </c>
      <c r="H56" s="174" t="str">
        <f t="shared" si="1"/>
        <v xml:space="preserve">              {ITM_CONSTpi,                   "PI"},</v>
      </c>
    </row>
    <row r="57" spans="1:8">
      <c r="A57" s="173"/>
      <c r="D57" t="s">
        <v>2431</v>
      </c>
      <c r="E57" t="str">
        <f>SUBSTITUTE(INDEX(SOURCE!E:E,MATCH(D57,SOURCE!P:P,0)),"""","")</f>
        <v>STD_RIGHT_DOUBLE_ARROW DEG</v>
      </c>
      <c r="F57" t="s">
        <v>2446</v>
      </c>
      <c r="G57" t="str">
        <f t="shared" si="0"/>
        <v>&gt;&gt;DEG</v>
      </c>
      <c r="H57" s="174" t="str">
        <f t="shared" si="1"/>
        <v xml:space="preserve">              {ITM_DEG2,                      "&gt;&gt;DEG"},</v>
      </c>
    </row>
    <row r="58" spans="1:8">
      <c r="A58" s="173"/>
      <c r="D58" t="s">
        <v>2434</v>
      </c>
      <c r="E58" t="str">
        <f>SUBSTITUTE(INDEX(SOURCE!E:E,MATCH(D58,SOURCE!P:P,0)),"""","")</f>
        <v>STD_RIGHT_DOUBLE_ARROW RAD</v>
      </c>
      <c r="F58" t="s">
        <v>2448</v>
      </c>
      <c r="G58" t="str">
        <f t="shared" si="0"/>
        <v>&gt;&gt;RAD</v>
      </c>
      <c r="H58" s="174" t="str">
        <f t="shared" si="1"/>
        <v xml:space="preserve">              {ITM_RAD2,                      "&gt;&gt;RAD"},</v>
      </c>
    </row>
    <row r="59" spans="1:8">
      <c r="A59" s="173"/>
      <c r="D59" t="s">
        <v>2435</v>
      </c>
      <c r="E59" t="str">
        <f>SUBSTITUTE(INDEX(SOURCE!E:E,MATCH(D59,SOURCE!P:P,0)),"""","")</f>
        <v>STD_RIGHT_DOUBLE_ARROW GRAD</v>
      </c>
      <c r="F59" t="s">
        <v>2447</v>
      </c>
      <c r="G59" t="str">
        <f t="shared" si="0"/>
        <v>&gt;&gt;GRAD</v>
      </c>
      <c r="H59" s="174" t="str">
        <f t="shared" si="1"/>
        <v xml:space="preserve">              {ITM_GRAD2,                     "&gt;&gt;GRAD"},</v>
      </c>
    </row>
    <row r="60" spans="1:8">
      <c r="A60" s="173"/>
      <c r="D60" t="s">
        <v>1338</v>
      </c>
      <c r="E60" t="str">
        <f>SUBSTITUTE(INDEX(SOURCE!E:E,MATCH(D60,SOURCE!P:P,0)),"""","")</f>
        <v>c</v>
      </c>
      <c r="F60" t="s">
        <v>3595</v>
      </c>
      <c r="G60" t="str">
        <f t="shared" si="0"/>
        <v>@</v>
      </c>
      <c r="H60" s="174" t="str">
        <f t="shared" si="1"/>
        <v xml:space="preserve">              {CST_05,                        "@"},</v>
      </c>
    </row>
    <row r="61" spans="1:8">
      <c r="A61" s="173"/>
      <c r="D61" t="s">
        <v>1919</v>
      </c>
      <c r="E61" t="str">
        <f>SUBSTITUTE(INDEX(SOURCE!E:E,MATCH(D61,SOURCE!P:P,0)),"""","")</f>
        <v>STD_phi</v>
      </c>
      <c r="F61" t="s">
        <v>4751</v>
      </c>
      <c r="G61" t="str">
        <f t="shared" si="0"/>
        <v>PHI</v>
      </c>
      <c r="H61" s="174" t="str">
        <f t="shared" si="1"/>
        <v xml:space="preserve">              {CST_74,                        "PHI"},</v>
      </c>
    </row>
    <row r="62" spans="1:8">
      <c r="A62" s="173"/>
      <c r="D62" t="s">
        <v>940</v>
      </c>
      <c r="E62" t="str">
        <f>SUBSTITUTE(INDEX(SOURCE!E:E,MATCH(D62,SOURCE!P:P,0)),"""","")</f>
        <v>STD_SIGMA +</v>
      </c>
      <c r="F62" t="s">
        <v>2403</v>
      </c>
      <c r="G62" t="str">
        <f t="shared" si="0"/>
        <v>SUM+</v>
      </c>
      <c r="H62" s="174" t="str">
        <f t="shared" si="1"/>
        <v xml:space="preserve">              {ITM_SIGMAPLUS,                 "SUM+"},</v>
      </c>
    </row>
    <row r="63" spans="1:8">
      <c r="A63" s="173"/>
      <c r="D63" t="s">
        <v>1642</v>
      </c>
      <c r="E63" t="str">
        <f>SUBSTITUTE(INDEX(SOURCE!E:E,MATCH(D63,SOURCE!P:P,0)),"""","")</f>
        <v>n STD_SIGMA</v>
      </c>
      <c r="F63" t="s">
        <v>4754</v>
      </c>
      <c r="G63" t="str">
        <f t="shared" si="0"/>
        <v>NSUM</v>
      </c>
      <c r="H63" s="174" t="str">
        <f t="shared" si="1"/>
        <v xml:space="preserve">              {ITM_NSIGMA,                    "NSUM"},</v>
      </c>
    </row>
    <row r="64" spans="1:8">
      <c r="A64" s="173"/>
      <c r="D64" t="s">
        <v>1910</v>
      </c>
      <c r="E64" t="str">
        <f>SUBSTITUTE(INDEX(SOURCE!E:E,MATCH(D64,SOURCE!P:P,0)),"""","")</f>
        <v>STD_SIGMA x</v>
      </c>
      <c r="F64" t="s">
        <v>4755</v>
      </c>
      <c r="G64" t="str">
        <f t="shared" si="0"/>
        <v>SUMX</v>
      </c>
      <c r="H64" s="174" t="str">
        <f t="shared" si="1"/>
        <v xml:space="preserve">              {ITM_SIGMAx,                    "SUMX"},</v>
      </c>
    </row>
    <row r="65" spans="1:8">
      <c r="A65" s="173"/>
      <c r="D65" t="s">
        <v>1915</v>
      </c>
      <c r="E65" t="str">
        <f>SUBSTITUTE(INDEX(SOURCE!E:E,MATCH(D65,SOURCE!P:P,0)),"""","")</f>
        <v>STD_SIGMA y</v>
      </c>
      <c r="F65" t="s">
        <v>4756</v>
      </c>
      <c r="G65" t="str">
        <f t="shared" si="0"/>
        <v>SUMY</v>
      </c>
      <c r="H65" s="174" t="str">
        <f t="shared" si="1"/>
        <v xml:space="preserve">              {ITM_SIGMAy,                    "SUMY"},</v>
      </c>
    </row>
    <row r="66" spans="1:8">
      <c r="A66" s="173"/>
      <c r="D66" t="s">
        <v>1975</v>
      </c>
      <c r="E66" t="str">
        <f>SUBSTITUTE(INDEX(SOURCE!E:E,MATCH(D66,SOURCE!P:P,0)),"""","")</f>
        <v>X</v>
      </c>
      <c r="F66" t="s">
        <v>4757</v>
      </c>
      <c r="G66" t="str">
        <f t="shared" si="0"/>
        <v>@</v>
      </c>
      <c r="H66" s="174" t="str">
        <f t="shared" ref="H66:H129" si="2">"              {"&amp;D66&amp;",     "&amp;REPT(" ",25-LEN(D66))&amp;CHAR(34)&amp;G66&amp;CHAR(34)&amp;"},"</f>
        <v xml:space="preserve">              {ITM_REG_X,                     "@"},</v>
      </c>
    </row>
    <row r="67" spans="1:8">
      <c r="A67" s="173"/>
      <c r="D67" t="s">
        <v>1976</v>
      </c>
      <c r="E67" t="str">
        <f>SUBSTITUTE(INDEX(SOURCE!E:E,MATCH(D67,SOURCE!P:P,0)),"""","")</f>
        <v>Y</v>
      </c>
      <c r="F67" t="s">
        <v>4758</v>
      </c>
      <c r="G67" t="str">
        <f t="shared" ref="G67:G130" si="3">IF(EXACT(F67,E67),"@",F67)</f>
        <v>@</v>
      </c>
      <c r="H67" s="174" t="str">
        <f t="shared" si="2"/>
        <v xml:space="preserve">              {ITM_REG_Y,                     "@"},</v>
      </c>
    </row>
    <row r="68" spans="1:8">
      <c r="A68" s="173"/>
      <c r="D68" t="s">
        <v>932</v>
      </c>
      <c r="E68" t="str">
        <f>SUBSTITUTE(INDEX(SOURCE!E:E,MATCH(D68,SOURCE!P:P,0)),"""","")</f>
        <v>STD_RIGHT_ARROW</v>
      </c>
      <c r="F68" t="s">
        <v>2527</v>
      </c>
      <c r="G68" t="str">
        <f t="shared" si="3"/>
        <v>IND&gt;</v>
      </c>
      <c r="H68" s="174" t="str">
        <f t="shared" si="2"/>
        <v xml:space="preserve">              {ITM_INDIRECTION,               "IND&gt;"},</v>
      </c>
    </row>
    <row r="69" spans="1:8">
      <c r="A69" s="173"/>
      <c r="D69" t="s">
        <v>933</v>
      </c>
      <c r="E69" t="str">
        <f>SUBSTITUTE(INDEX(SOURCE!E:E,MATCH(D69,SOURCE!P:P,0)),"""","")</f>
        <v>max</v>
      </c>
      <c r="F69" t="s">
        <v>3586</v>
      </c>
      <c r="G69" t="str">
        <f t="shared" si="3"/>
        <v>MAX</v>
      </c>
      <c r="H69" s="174" t="str">
        <f t="shared" si="2"/>
        <v xml:space="preserve">              {ITM_Max,                       "MAX"},</v>
      </c>
    </row>
    <row r="70" spans="1:8">
      <c r="A70" s="173"/>
      <c r="D70" t="s">
        <v>934</v>
      </c>
      <c r="E70" t="str">
        <f>SUBSTITUTE(INDEX(SOURCE!E:E,MATCH(D70,SOURCE!P:P,0)),"""","")</f>
        <v>min</v>
      </c>
      <c r="F70" t="s">
        <v>3587</v>
      </c>
      <c r="G70" t="str">
        <f t="shared" si="3"/>
        <v>MIN</v>
      </c>
      <c r="H70" s="174" t="str">
        <f t="shared" si="2"/>
        <v xml:space="preserve">              {ITM_Min,                       "MIN"},</v>
      </c>
    </row>
    <row r="71" spans="1:8">
      <c r="A71" s="173"/>
      <c r="D71" t="s">
        <v>939</v>
      </c>
      <c r="E71" t="str">
        <f>SUBSTITUTE(INDEX(SOURCE!E:E,MATCH(D71,SOURCE!P:P,0)),"""","")</f>
        <v/>
      </c>
      <c r="F71" t="s">
        <v>4759</v>
      </c>
      <c r="G71" t="str">
        <f t="shared" si="3"/>
        <v>EEX</v>
      </c>
      <c r="H71" s="174" t="str">
        <f t="shared" si="2"/>
        <v xml:space="preserve">              {ITM_EXPONENT,                  "EEX"},</v>
      </c>
    </row>
    <row r="72" spans="1:8">
      <c r="A72" s="173"/>
      <c r="D72" t="s">
        <v>3629</v>
      </c>
      <c r="E72" t="str">
        <f>SUBSTITUTE(INDEX(SOURCE!E:E,MATCH(D72,SOURCE!P:P,0)),"""","")</f>
        <v>SNAP</v>
      </c>
      <c r="F72" t="s">
        <v>4760</v>
      </c>
      <c r="G72" t="str">
        <f t="shared" si="3"/>
        <v>@</v>
      </c>
      <c r="H72" s="174" t="str">
        <f t="shared" si="2"/>
        <v xml:space="preserve">              {ITM_SNAP,                      "@"},</v>
      </c>
    </row>
    <row r="73" spans="1:8">
      <c r="A73" s="173"/>
      <c r="D73" t="s">
        <v>1301</v>
      </c>
      <c r="E73" t="str">
        <f>SUBSTITUTE(INDEX(SOURCE!E:E,MATCH(D73,SOURCE!P:P,0)),"""","")</f>
        <v>ABS</v>
      </c>
      <c r="F73" t="s">
        <v>2402</v>
      </c>
      <c r="G73" t="str">
        <f t="shared" si="3"/>
        <v>@</v>
      </c>
      <c r="H73" s="174" t="str">
        <f t="shared" si="2"/>
        <v xml:space="preserve">              {ITM_ABS,                       "@"},</v>
      </c>
    </row>
    <row r="74" spans="1:8">
      <c r="A74" s="173"/>
      <c r="D74" t="s">
        <v>1305</v>
      </c>
      <c r="E74" t="str">
        <f>SUBSTITUTE(INDEX(SOURCE!E:E,MATCH(D74,SOURCE!P:P,0)),"""","")</f>
        <v xml:space="preserve">ALL </v>
      </c>
      <c r="F74" t="s">
        <v>4761</v>
      </c>
      <c r="G74" t="str">
        <f t="shared" si="3"/>
        <v>ALL</v>
      </c>
      <c r="H74" s="174" t="str">
        <f t="shared" si="2"/>
        <v xml:space="preserve">              {ITM_ALL,                       "ALL"},</v>
      </c>
    </row>
    <row r="75" spans="1:8">
      <c r="A75" s="173"/>
      <c r="D75" t="s">
        <v>1323</v>
      </c>
      <c r="E75" t="str">
        <f>SUBSTITUTE(INDEX(SOURCE!E:E,MATCH(D75,SOURCE!P:P,0)),"""","")</f>
        <v>BATT?</v>
      </c>
      <c r="F75" t="s">
        <v>4762</v>
      </c>
      <c r="G75" t="str">
        <f t="shared" si="3"/>
        <v>@</v>
      </c>
      <c r="H75" s="174" t="str">
        <f t="shared" si="2"/>
        <v xml:space="preserve">              {ITM_BATT,                      "@"},</v>
      </c>
    </row>
    <row r="76" spans="1:8">
      <c r="A76" s="173"/>
      <c r="D76" t="s">
        <v>1342</v>
      </c>
      <c r="E76" t="str">
        <f>SUBSTITUTE(INDEX(SOURCE!E:E,MATCH(D76,SOURCE!P:P,0)),"""","")</f>
        <v>CASE</v>
      </c>
      <c r="F76" t="s">
        <v>4763</v>
      </c>
      <c r="G76" t="str">
        <f t="shared" si="3"/>
        <v>@</v>
      </c>
      <c r="H76" s="174" t="str">
        <f t="shared" si="2"/>
        <v xml:space="preserve">              {ITM_CASE,                      "@"},</v>
      </c>
    </row>
    <row r="77" spans="1:8">
      <c r="A77" s="173"/>
      <c r="D77" t="s">
        <v>1365</v>
      </c>
      <c r="E77" t="str">
        <f>SUBSTITUTE(INDEX(SOURCE!E:E,MATCH(D77,SOURCE!P:P,0)),"""","")</f>
        <v>CLSTK</v>
      </c>
      <c r="F77" t="s">
        <v>4764</v>
      </c>
      <c r="G77" t="str">
        <f t="shared" si="3"/>
        <v>@</v>
      </c>
      <c r="H77" s="174" t="str">
        <f t="shared" si="2"/>
        <v xml:space="preserve">              {ITM_CLSTK,                     "@"},</v>
      </c>
    </row>
    <row r="78" spans="1:8">
      <c r="A78" s="173"/>
      <c r="D78" t="s">
        <v>1367</v>
      </c>
      <c r="E78" t="str">
        <f>SUBSTITUTE(INDEX(SOURCE!E:E,MATCH(D78,SOURCE!P:P,0)),"""","")</f>
        <v>CL STD_SIGMA</v>
      </c>
      <c r="F78" t="s">
        <v>4765</v>
      </c>
      <c r="G78" t="str">
        <f t="shared" si="3"/>
        <v>CLSUM</v>
      </c>
      <c r="H78" s="174" t="str">
        <f t="shared" si="2"/>
        <v xml:space="preserve">              {ITM_CLSIGMA,                   "CLSUM"},</v>
      </c>
    </row>
    <row r="79" spans="1:8">
      <c r="A79" s="173"/>
      <c r="D79" t="s">
        <v>1390</v>
      </c>
      <c r="E79" t="str">
        <f>SUBSTITUTE(INDEX(SOURCE!E:E,MATCH(D79,SOURCE!P:P,0)),"""","")</f>
        <v>DEG</v>
      </c>
      <c r="F79" t="s">
        <v>4766</v>
      </c>
      <c r="G79" t="str">
        <f t="shared" si="3"/>
        <v>@</v>
      </c>
      <c r="H79" s="174" t="str">
        <f t="shared" si="2"/>
        <v xml:space="preserve">              {ITM_DEG,                       "@"},</v>
      </c>
    </row>
    <row r="80" spans="1:8">
      <c r="A80" s="173"/>
      <c r="D80" t="s">
        <v>1409</v>
      </c>
      <c r="E80" t="str">
        <f>SUBSTITUTE(INDEX(SOURCE!E:E,MATCH(D80,SOURCE!P:P,0)),"""","")</f>
        <v>ENG</v>
      </c>
      <c r="F80" t="s">
        <v>4767</v>
      </c>
      <c r="G80" t="str">
        <f t="shared" si="3"/>
        <v>@</v>
      </c>
      <c r="H80" s="174" t="str">
        <f t="shared" si="2"/>
        <v xml:space="preserve">              {ITM_ENG,                       "@"},</v>
      </c>
    </row>
    <row r="81" spans="1:8">
      <c r="A81" s="173"/>
      <c r="D81" t="s">
        <v>1428</v>
      </c>
      <c r="E81" t="str">
        <f>SUBSTITUTE(INDEX(SOURCE!E:E,MATCH(D81,SOURCE!P:P,0)),"""","")</f>
        <v>EXPT</v>
      </c>
      <c r="F81" t="s">
        <v>4768</v>
      </c>
      <c r="G81" t="str">
        <f t="shared" si="3"/>
        <v>@</v>
      </c>
      <c r="H81" s="174" t="str">
        <f t="shared" si="2"/>
        <v xml:space="preserve">              {ITM_EXPT,                      "@"},</v>
      </c>
    </row>
    <row r="82" spans="1:8">
      <c r="A82" s="173"/>
      <c r="D82" t="s">
        <v>1441</v>
      </c>
      <c r="E82" t="str">
        <f>SUBSTITUTE(INDEX(SOURCE!E:E,MATCH(D82,SOURCE!P:P,0)),"""","")</f>
        <v>FIB</v>
      </c>
      <c r="F82" t="s">
        <v>4769</v>
      </c>
      <c r="G82" t="str">
        <f t="shared" si="3"/>
        <v>@</v>
      </c>
      <c r="H82" s="174" t="str">
        <f t="shared" si="2"/>
        <v xml:space="preserve">              {ITM_FIB,                       "@"},</v>
      </c>
    </row>
    <row r="83" spans="1:8">
      <c r="A83" s="173"/>
      <c r="D83" t="s">
        <v>1444</v>
      </c>
      <c r="E83" t="str">
        <f>SUBSTITUTE(INDEX(SOURCE!E:E,MATCH(D83,SOURCE!P:P,0)),"""","")</f>
        <v>FIX</v>
      </c>
      <c r="F83" t="s">
        <v>4770</v>
      </c>
      <c r="G83" t="str">
        <f t="shared" si="3"/>
        <v>@</v>
      </c>
      <c r="H83" s="174" t="str">
        <f t="shared" si="2"/>
        <v xml:space="preserve">              {ITM_FIX,                       "@"},</v>
      </c>
    </row>
    <row r="84" spans="1:8">
      <c r="A84" s="173"/>
      <c r="D84" t="s">
        <v>1472</v>
      </c>
      <c r="E84" t="str">
        <f>SUBSTITUTE(INDEX(SOURCE!E:E,MATCH(D84,SOURCE!P:P,0)),"""","")</f>
        <v>g STD_SUB_d</v>
      </c>
      <c r="F84" t="s">
        <v>4771</v>
      </c>
      <c r="G84" t="str">
        <f t="shared" si="3"/>
        <v>GD</v>
      </c>
      <c r="H84" s="174" t="str">
        <f t="shared" si="2"/>
        <v xml:space="preserve">              {ITM_GD,                        "GD"},</v>
      </c>
    </row>
    <row r="85" spans="1:8">
      <c r="A85" s="173"/>
      <c r="D85" s="284" t="s">
        <v>1473</v>
      </c>
      <c r="E85" s="284" t="str">
        <f>SUBSTITUTE(INDEX(SOURCE!E:E,MATCH(D85,SOURCE!P:P,0)),"""","")</f>
        <v>g STD_SUB_d STD_SUP_MINUS_1</v>
      </c>
      <c r="F85" s="284" t="s">
        <v>3635</v>
      </c>
      <c r="G85" s="284" t="str">
        <f t="shared" si="3"/>
        <v>GD^-1</v>
      </c>
      <c r="H85" s="285" t="str">
        <f t="shared" si="2"/>
        <v xml:space="preserve">              {ITM_GDM1,                      "GD^-1"},</v>
      </c>
    </row>
    <row r="86" spans="1:8">
      <c r="A86" s="173"/>
      <c r="D86" t="s">
        <v>1498</v>
      </c>
      <c r="E86" t="str">
        <f>SUBSTITUTE(INDEX(SOURCE!E:E,MATCH(D86,SOURCE!P:P,0)),"""","")</f>
        <v>Im</v>
      </c>
      <c r="F86" t="s">
        <v>4772</v>
      </c>
      <c r="G86" t="str">
        <f t="shared" si="3"/>
        <v>IM</v>
      </c>
      <c r="H86" s="174" t="str">
        <f t="shared" si="2"/>
        <v xml:space="preserve">              {ITM_IM,                        "IM"},</v>
      </c>
    </row>
    <row r="87" spans="1:8">
      <c r="A87" s="173"/>
      <c r="D87" t="s">
        <v>1500</v>
      </c>
      <c r="E87" t="str">
        <f>SUBSTITUTE(INDEX(SOURCE!E:E,MATCH(D87,SOURCE!P:P,0)),"""","")</f>
        <v>INDEX</v>
      </c>
      <c r="F87" t="s">
        <v>4773</v>
      </c>
      <c r="G87" t="str">
        <f t="shared" si="3"/>
        <v>@</v>
      </c>
      <c r="H87" s="174" t="str">
        <f t="shared" si="2"/>
        <v xml:space="preserve">              {ITM_INDEX,                     "@"},</v>
      </c>
    </row>
    <row r="88" spans="1:8">
      <c r="A88" s="173"/>
      <c r="D88" t="s">
        <v>1512</v>
      </c>
      <c r="E88" t="str">
        <f>SUBSTITUTE(INDEX(SOURCE!E:E,MATCH(D88,SOURCE!P:P,0)),"""","")</f>
        <v>I+</v>
      </c>
      <c r="F88" t="s">
        <v>4774</v>
      </c>
      <c r="G88" t="str">
        <f t="shared" si="3"/>
        <v>@</v>
      </c>
      <c r="H88" s="174" t="str">
        <f t="shared" si="2"/>
        <v xml:space="preserve">              {ITM_IPLUS,                     "@"},</v>
      </c>
    </row>
    <row r="89" spans="1:8">
      <c r="A89" s="173"/>
      <c r="D89" t="s">
        <v>1513</v>
      </c>
      <c r="E89" t="str">
        <f>SUBSTITUTE(INDEX(SOURCE!E:E,MATCH(D89,SOURCE!P:P,0)),"""","")</f>
        <v>I-</v>
      </c>
      <c r="F89" t="s">
        <v>4775</v>
      </c>
      <c r="G89" t="str">
        <f t="shared" si="3"/>
        <v>@</v>
      </c>
      <c r="H89" s="174" t="str">
        <f t="shared" si="2"/>
        <v xml:space="preserve">              {ITM_IMINUS,                    "@"},</v>
      </c>
    </row>
    <row r="90" spans="1:8">
      <c r="A90" s="173"/>
      <c r="D90" t="s">
        <v>1516</v>
      </c>
      <c r="E90" t="str">
        <f>SUBSTITUTE(INDEX(SOURCE!E:E,MATCH(D90,SOURCE!P:P,0)),"""","")</f>
        <v>J+</v>
      </c>
      <c r="F90" t="s">
        <v>4776</v>
      </c>
      <c r="G90" t="str">
        <f t="shared" si="3"/>
        <v>@</v>
      </c>
      <c r="H90" s="174" t="str">
        <f t="shared" si="2"/>
        <v xml:space="preserve">              {ITM_JPLUS,                     "@"},</v>
      </c>
    </row>
    <row r="91" spans="1:8">
      <c r="A91" s="173"/>
      <c r="D91" t="s">
        <v>1517</v>
      </c>
      <c r="E91" t="str">
        <f>SUBSTITUTE(INDEX(SOURCE!E:E,MATCH(D91,SOURCE!P:P,0)),"""","")</f>
        <v>J-</v>
      </c>
      <c r="F91" t="s">
        <v>4777</v>
      </c>
      <c r="G91" t="str">
        <f t="shared" si="3"/>
        <v>@</v>
      </c>
      <c r="H91" s="174" t="str">
        <f t="shared" si="2"/>
        <v xml:space="preserve">              {ITM_JMINUS,                    "@"},</v>
      </c>
    </row>
    <row r="92" spans="1:8">
      <c r="A92" s="173"/>
      <c r="D92" t="s">
        <v>1752</v>
      </c>
      <c r="E92" t="str">
        <f>SUBSTITUTE(INDEX(SOURCE!E:E,MATCH(D92,SOURCE!P:P,0)),"""","")</f>
        <v>sinc</v>
      </c>
      <c r="F92" t="s">
        <v>3596</v>
      </c>
      <c r="G92" t="str">
        <f t="shared" si="3"/>
        <v>SINC</v>
      </c>
      <c r="H92" s="174" t="str">
        <f t="shared" si="2"/>
        <v xml:space="preserve">              {ITM_sinc,                      "SINC"},</v>
      </c>
    </row>
    <row r="93" spans="1:8">
      <c r="A93" s="173"/>
      <c r="D93" t="s">
        <v>1594</v>
      </c>
      <c r="E93" t="str">
        <f>SUBSTITUTE(INDEX(SOURCE!E:E,MATCH(D93,SOURCE!P:P,0)),"""","")</f>
        <v>MUL STD_pi</v>
      </c>
      <c r="F93" t="s">
        <v>4781</v>
      </c>
      <c r="G93" t="str">
        <f t="shared" si="3"/>
        <v>MULPI</v>
      </c>
      <c r="H93" s="174" t="str">
        <f t="shared" si="2"/>
        <v xml:space="preserve">              {ITM_MULPI,                     "MULPI"},</v>
      </c>
    </row>
    <row r="94" spans="1:8">
      <c r="A94" s="173"/>
      <c r="D94" t="s">
        <v>1779</v>
      </c>
      <c r="E94" t="str">
        <f>SUBSTITUTE(INDEX(SOURCE!E:E,MATCH(D94,SOURCE!P:P,0)),"""","")</f>
        <v>x STD_SUB_S STD_SUB_U STD_SUB_M</v>
      </c>
      <c r="F94" t="s">
        <v>4748</v>
      </c>
      <c r="G94" t="str">
        <f t="shared" si="3"/>
        <v>SUM</v>
      </c>
      <c r="H94" s="174" t="str">
        <f t="shared" si="2"/>
        <v xml:space="preserve">              {ITM_SUM,                       "SUM"},</v>
      </c>
    </row>
    <row r="95" spans="1:8">
      <c r="A95" s="173"/>
      <c r="D95" t="s">
        <v>2532</v>
      </c>
      <c r="E95" t="str">
        <f>SUBSTITUTE(INDEX(SOURCE!E:E,MATCH(D95,SOURCE!P:P,0)),"""","")</f>
        <v>sinc STD_pi</v>
      </c>
      <c r="F95" t="s">
        <v>4782</v>
      </c>
      <c r="G95" t="str">
        <f t="shared" si="3"/>
        <v>SINCPI</v>
      </c>
      <c r="H95" s="174" t="str">
        <f t="shared" si="2"/>
        <v xml:space="preserve">              {ITM_sincpi,                    "SINCPI"},</v>
      </c>
    </row>
    <row r="96" spans="1:8">
      <c r="A96" s="173"/>
      <c r="D96" t="s">
        <v>1660</v>
      </c>
      <c r="E96" t="str">
        <f>SUBSTITUTE(INDEX(SOURCE!E:E,MATCH(D96,SOURCE!P:P,0)),"""","")</f>
        <v>SCATR</v>
      </c>
      <c r="F96" t="s">
        <v>4783</v>
      </c>
      <c r="G96" t="str">
        <f t="shared" si="3"/>
        <v>PLOT</v>
      </c>
      <c r="H96" s="174" t="str">
        <f t="shared" si="2"/>
        <v xml:space="preserve">              {ITM_PLOT,                      "PLOT"},</v>
      </c>
    </row>
    <row r="97" spans="1:8">
      <c r="A97" s="173"/>
      <c r="D97" t="s">
        <v>1678</v>
      </c>
      <c r="E97" t="str">
        <f>SUBSTITUTE(INDEX(SOURCE!E:E,MATCH(D97,SOURCE!P:P,0)),"""","")</f>
        <v>RAD</v>
      </c>
      <c r="F97" t="s">
        <v>4784</v>
      </c>
      <c r="G97" t="str">
        <f t="shared" si="3"/>
        <v>@</v>
      </c>
      <c r="H97" s="174" t="str">
        <f t="shared" si="2"/>
        <v xml:space="preserve">              {ITM_RAD,                       "@"},</v>
      </c>
    </row>
    <row r="98" spans="1:8">
      <c r="A98" s="173"/>
      <c r="D98" t="s">
        <v>1679</v>
      </c>
      <c r="E98" t="str">
        <f>SUBSTITUTE(INDEX(SOURCE!E:E,MATCH(D98,SOURCE!P:P,0)),"""","")</f>
        <v>RAN#</v>
      </c>
      <c r="F98" t="s">
        <v>4785</v>
      </c>
      <c r="G98" t="str">
        <f t="shared" si="3"/>
        <v>@</v>
      </c>
      <c r="H98" s="174" t="str">
        <f t="shared" si="2"/>
        <v xml:space="preserve">              {ITM_RAN,                       "@"},</v>
      </c>
    </row>
    <row r="99" spans="1:8">
      <c r="A99" s="173"/>
      <c r="D99" t="s">
        <v>1683</v>
      </c>
      <c r="E99" t="str">
        <f>SUBSTITUTE(INDEX(SOURCE!E:E,MATCH(D99,SOURCE!P:P,0)),"""","")</f>
        <v>RCLEL</v>
      </c>
      <c r="F99" t="s">
        <v>4786</v>
      </c>
      <c r="G99" t="str">
        <f t="shared" si="3"/>
        <v>@</v>
      </c>
      <c r="H99" s="174" t="str">
        <f t="shared" si="2"/>
        <v xml:space="preserve">              {ITM_RCLEL,                     "@"},</v>
      </c>
    </row>
    <row r="100" spans="1:8">
      <c r="A100" s="173"/>
      <c r="D100" t="s">
        <v>1693</v>
      </c>
      <c r="E100" t="str">
        <f>SUBSTITUTE(INDEX(SOURCE!E:E,MATCH(D100,SOURCE!P:P,0)),"""","")</f>
        <v>Re</v>
      </c>
      <c r="F100" t="s">
        <v>3597</v>
      </c>
      <c r="G100" t="str">
        <f t="shared" si="3"/>
        <v>RE</v>
      </c>
      <c r="H100" s="174" t="str">
        <f t="shared" si="2"/>
        <v xml:space="preserve">              {ITM_RE,                        "RE"},</v>
      </c>
    </row>
    <row r="101" spans="1:8">
      <c r="A101" s="173"/>
      <c r="D101" t="s">
        <v>1699</v>
      </c>
      <c r="E101" t="str">
        <f>SUBSTITUTE(INDEX(SOURCE!E:E,MATCH(D101,SOURCE!P:P,0)),"""","")</f>
        <v>Re STD_RIGHT_OVER_LEFT_ARROW Im</v>
      </c>
      <c r="F101" t="s">
        <v>3598</v>
      </c>
      <c r="G101" t="str">
        <f t="shared" si="3"/>
        <v>RE&lt;&gt;IM</v>
      </c>
      <c r="H101" s="174" t="str">
        <f t="shared" si="2"/>
        <v xml:space="preserve">              {ITM_REexIM,                    "RE&lt;&gt;IM"},</v>
      </c>
    </row>
    <row r="102" spans="1:8">
      <c r="A102" s="173"/>
      <c r="D102" s="284" t="s">
        <v>1429</v>
      </c>
      <c r="E102" s="284" t="str">
        <f>SUBSTITUTE(INDEX(SOURCE!E:E,MATCH(D102,SOURCE!P:P,0)),"""","")</f>
        <v>STD_EulerE STD_SUP_x -1</v>
      </c>
      <c r="F102" s="284" t="s">
        <v>5910</v>
      </c>
      <c r="G102" s="284" t="str">
        <f t="shared" si="3"/>
        <v>e^X-1</v>
      </c>
      <c r="H102" s="285" t="str">
        <f t="shared" si="2"/>
        <v xml:space="preserve">              {ITM_EX1,                       "e^X-1"},</v>
      </c>
    </row>
    <row r="103" spans="1:8">
      <c r="A103" s="173"/>
      <c r="D103" t="s">
        <v>1731</v>
      </c>
      <c r="E103" t="str">
        <f>SUBSTITUTE(INDEX(SOURCE!E:E,MATCH(D103,SOURCE!P:P,0)),"""","")</f>
        <v>SCI</v>
      </c>
      <c r="F103" t="s">
        <v>4787</v>
      </c>
      <c r="G103" t="str">
        <f t="shared" si="3"/>
        <v>@</v>
      </c>
      <c r="H103" s="174" t="str">
        <f t="shared" si="2"/>
        <v xml:space="preserve">              {ITM_SCI,                       "@"},</v>
      </c>
    </row>
    <row r="104" spans="1:8">
      <c r="A104" s="173"/>
      <c r="D104" t="s">
        <v>1769</v>
      </c>
      <c r="E104" t="str">
        <f>SUBSTITUTE(INDEX(SOURCE!E:E,MATCH(D104,SOURCE!P:P,0)),"""","")</f>
        <v>STOEL</v>
      </c>
      <c r="F104" t="s">
        <v>4790</v>
      </c>
      <c r="G104" t="str">
        <f t="shared" si="3"/>
        <v>@</v>
      </c>
      <c r="H104" s="174" t="str">
        <f t="shared" si="2"/>
        <v xml:space="preserve">              {ITM_STOEL,                     "@"},</v>
      </c>
    </row>
    <row r="105" spans="1:8">
      <c r="A105" s="173"/>
      <c r="D105" t="s">
        <v>1770</v>
      </c>
      <c r="E105" t="str">
        <f>SUBSTITUTE(INDEX(SOURCE!E:E,MATCH(D105,SOURCE!P:P,0)),"""","")</f>
        <v>STOIJ</v>
      </c>
      <c r="F105" t="s">
        <v>4791</v>
      </c>
      <c r="G105" t="str">
        <f t="shared" si="3"/>
        <v>@</v>
      </c>
      <c r="H105" s="174" t="str">
        <f t="shared" si="2"/>
        <v xml:space="preserve">              {ITM_STOIJ,                     "@"},</v>
      </c>
    </row>
    <row r="106" spans="1:8">
      <c r="A106" s="173"/>
      <c r="D106" t="s">
        <v>1547</v>
      </c>
      <c r="E106" t="str">
        <f>SUBSTITUTE(INDEX(SOURCE!E:E,MATCH(D106,SOURCE!P:P,0)),"""","")</f>
        <v>LN(1+x)</v>
      </c>
      <c r="F106" t="s">
        <v>3600</v>
      </c>
      <c r="G106" t="str">
        <f t="shared" si="3"/>
        <v>LN(1+X)</v>
      </c>
      <c r="H106" s="174" t="str">
        <f t="shared" si="2"/>
        <v xml:space="preserve">              {ITM_LN1X,                      "LN(1+X)"},</v>
      </c>
    </row>
    <row r="107" spans="1:8">
      <c r="A107" s="173"/>
      <c r="D107" t="s">
        <v>1789</v>
      </c>
      <c r="E107" t="str">
        <f>SUBSTITUTE(INDEX(SOURCE!E:E,MATCH(D107,SOURCE!P:P,0)),"""","")</f>
        <v>TICKS</v>
      </c>
      <c r="F107" t="s">
        <v>4792</v>
      </c>
      <c r="G107" t="str">
        <f t="shared" si="3"/>
        <v>@</v>
      </c>
      <c r="H107" s="174" t="str">
        <f t="shared" si="2"/>
        <v xml:space="preserve">              {ITM_TICKS,                     "@"},</v>
      </c>
    </row>
    <row r="108" spans="1:8">
      <c r="A108" s="173"/>
      <c r="D108" s="284" t="s">
        <v>1928</v>
      </c>
      <c r="E108" s="284" t="str">
        <f>SUBSTITUTE(INDEX(SOURCE!E:E,MATCH(D108,SOURCE!P:P,0)),"""","")</f>
        <v>(-1) STD_SUP_x</v>
      </c>
      <c r="F108" s="284" t="s">
        <v>4796</v>
      </c>
      <c r="G108" s="284" t="str">
        <f t="shared" si="3"/>
        <v>(-1)^X</v>
      </c>
      <c r="H108" s="285" t="str">
        <f t="shared" si="2"/>
        <v xml:space="preserve">              {ITM_M1X,                       "(-1)^X"},</v>
      </c>
    </row>
    <row r="109" spans="1:8">
      <c r="A109" s="173"/>
      <c r="D109" t="s">
        <v>1937</v>
      </c>
      <c r="E109" t="str">
        <f>SUBSTITUTE(INDEX(SOURCE!E:E,MATCH(D109,SOURCE!P:P,0)),"""","")</f>
        <v>STD_RIGHT_ARROW REAL</v>
      </c>
      <c r="F109" t="s">
        <v>4797</v>
      </c>
      <c r="G109" t="str">
        <f t="shared" si="3"/>
        <v>&gt;REAL</v>
      </c>
      <c r="H109" s="174" t="str">
        <f t="shared" si="2"/>
        <v xml:space="preserve">              {ITM_toREAL,                    "&gt;REAL"},</v>
      </c>
    </row>
    <row r="110" spans="1:8">
      <c r="A110" s="173"/>
      <c r="D110" t="s">
        <v>3170</v>
      </c>
      <c r="E110" t="str">
        <f>SUBSTITUTE(INDEX(SOURCE!E:E,MATCH(D110,SOURCE!P:P,0)),"""","")</f>
        <v>EXIT</v>
      </c>
      <c r="F110" t="s">
        <v>4798</v>
      </c>
      <c r="G110" t="str">
        <f t="shared" si="3"/>
        <v>@</v>
      </c>
      <c r="H110" s="174" t="str">
        <f t="shared" si="2"/>
        <v xml:space="preserve">              {ITM_EXIT1,                     "@"},</v>
      </c>
    </row>
    <row r="111" spans="1:8">
      <c r="A111" s="173"/>
      <c r="D111" t="s">
        <v>942</v>
      </c>
      <c r="E111" t="str">
        <f>SUBSTITUTE(INDEX(SOURCE!E:E,MATCH(D111,SOURCE!P:P,0)),"""","")</f>
        <v>STD_alpha</v>
      </c>
      <c r="F111" t="s">
        <v>2475</v>
      </c>
      <c r="G111" t="str">
        <f t="shared" si="3"/>
        <v>ALPHA</v>
      </c>
      <c r="H111" s="174" t="str">
        <f t="shared" si="2"/>
        <v xml:space="preserve">              {ITM_AIM,                       "ALPHA"},</v>
      </c>
    </row>
    <row r="112" spans="1:8">
      <c r="A112" s="173"/>
      <c r="D112" t="s">
        <v>3172</v>
      </c>
      <c r="E112" t="str">
        <f>SUBSTITUTE(INDEX(SOURCE!E:E,MATCH(D112,SOURCE!P:P,0)),"""","")</f>
        <v>.d</v>
      </c>
      <c r="F112" t="s">
        <v>3628</v>
      </c>
      <c r="G112" t="str">
        <f t="shared" si="3"/>
        <v>DOTD</v>
      </c>
      <c r="H112" s="174" t="str">
        <f t="shared" si="2"/>
        <v xml:space="preserve">              {ITM_dotD,                      "DOTD"},</v>
      </c>
    </row>
    <row r="113" spans="1:8">
      <c r="A113" s="173"/>
      <c r="D113" t="s">
        <v>3808</v>
      </c>
      <c r="E113" t="str">
        <f>SUBSTITUTE(INDEX(SOURCE!E:E,MATCH(D113,SOURCE!P:P,0)),"""","")</f>
        <v>MIN</v>
      </c>
      <c r="F113" t="s">
        <v>5816</v>
      </c>
      <c r="G113" t="str">
        <f t="shared" si="3"/>
        <v>MINUTE</v>
      </c>
      <c r="H113" s="174" t="str">
        <f t="shared" si="2"/>
        <v xml:space="preserve">              {ITM_MINUTE,                    "MINUTE"},</v>
      </c>
    </row>
    <row r="114" spans="1:8">
      <c r="A114" s="173"/>
      <c r="D114" t="s">
        <v>2061</v>
      </c>
      <c r="E114" t="str">
        <f>SUBSTITUTE(INDEX(SOURCE!E:E,MATCH(D114,SOURCE!P:P,0)),"""","")</f>
        <v>COMPLEX</v>
      </c>
      <c r="F114" t="s">
        <v>4799</v>
      </c>
      <c r="G114" t="str">
        <f t="shared" si="3"/>
        <v>@</v>
      </c>
      <c r="H114" s="174" t="str">
        <f t="shared" si="2"/>
        <v xml:space="preserve">              {KEY_COMPLEX,                   "@"},</v>
      </c>
    </row>
    <row r="115" spans="1:8">
      <c r="A115" s="173"/>
      <c r="D115" t="s">
        <v>2180</v>
      </c>
      <c r="E115" t="str">
        <f>SUBSTITUTE(INDEX(SOURCE!E:E,MATCH(D115,SOURCE!P:P,0)),"""","")</f>
        <v>STD_RIGHT_ARROW POLAR</v>
      </c>
      <c r="F115" t="s">
        <v>4800</v>
      </c>
      <c r="G115" t="str">
        <f t="shared" si="3"/>
        <v>&gt;POLAR</v>
      </c>
      <c r="H115" s="174" t="str">
        <f t="shared" si="2"/>
        <v xml:space="preserve">              {ITM_toPOL2,                    "&gt;POLAR"},</v>
      </c>
    </row>
    <row r="116" spans="1:8">
      <c r="A116" s="173"/>
      <c r="D116" t="s">
        <v>2181</v>
      </c>
      <c r="E116" t="str">
        <f>SUBSTITUTE(INDEX(SOURCE!E:E,MATCH(D116,SOURCE!P:P,0)),"""","")</f>
        <v>STD_RIGHT_ARROW RECT</v>
      </c>
      <c r="F116" t="s">
        <v>4801</v>
      </c>
      <c r="G116" t="str">
        <f t="shared" si="3"/>
        <v>&gt;RECT</v>
      </c>
      <c r="H116" s="174" t="str">
        <f t="shared" si="2"/>
        <v xml:space="preserve">              {ITM_toREC2,                    "&gt;RECT"},</v>
      </c>
    </row>
    <row r="117" spans="1:8">
      <c r="A117" s="173"/>
      <c r="D117" t="s">
        <v>2405</v>
      </c>
      <c r="E117" t="str">
        <f>SUBSTITUTE(INDEX(SOURCE!E:E,MATCH(D117,SOURCE!P:P,0)),"""","")</f>
        <v>eRPN</v>
      </c>
      <c r="F117" t="s">
        <v>4802</v>
      </c>
      <c r="G117" t="str">
        <f t="shared" si="3"/>
        <v>ERPN</v>
      </c>
      <c r="H117" s="174" t="str">
        <f t="shared" si="2"/>
        <v xml:space="preserve">              {ITM_eRPN_ON,                   "ERPN"},</v>
      </c>
    </row>
    <row r="118" spans="1:8">
      <c r="A118" s="173"/>
      <c r="D118" t="s">
        <v>2406</v>
      </c>
      <c r="E118" t="str">
        <f>SUBSTITUTE(INDEX(SOURCE!E:E,MATCH(D118,SOURCE!P:P,0)),"""","")</f>
        <v>RPN</v>
      </c>
      <c r="F118" t="s">
        <v>4803</v>
      </c>
      <c r="G118" t="str">
        <f t="shared" si="3"/>
        <v>@</v>
      </c>
      <c r="H118" s="174" t="str">
        <f t="shared" si="2"/>
        <v xml:space="preserve">              {ITM_eRPN_OFF,                  "@"},</v>
      </c>
    </row>
    <row r="119" spans="1:8">
      <c r="A119" s="173"/>
      <c r="D119" t="s">
        <v>2026</v>
      </c>
      <c r="E119" t="str">
        <f>SUBSTITUTE(INDEX(SOURCE!E:E,MATCH(D119,SOURCE!P:P,0)),"""","")</f>
        <v>SIG</v>
      </c>
      <c r="F119" t="s">
        <v>4804</v>
      </c>
      <c r="G119" t="str">
        <f t="shared" si="3"/>
        <v>@</v>
      </c>
      <c r="H119" s="174" t="str">
        <f t="shared" si="2"/>
        <v xml:space="preserve">              {ITM_SIGFIG,                    "@"},</v>
      </c>
    </row>
    <row r="120" spans="1:8">
      <c r="A120" s="173"/>
      <c r="D120" t="s">
        <v>2397</v>
      </c>
      <c r="E120" t="str">
        <f>SUBSTITUTE(INDEX(SOURCE!E:E,MATCH(D120,SOURCE!P:P,0)),"""","")</f>
        <v>ROUND</v>
      </c>
      <c r="F120" t="s">
        <v>3601</v>
      </c>
      <c r="G120" t="str">
        <f t="shared" si="3"/>
        <v>@</v>
      </c>
      <c r="H120" s="174" t="str">
        <f t="shared" si="2"/>
        <v xml:space="preserve">              {ITM_ROUND2,                    "@"},</v>
      </c>
    </row>
    <row r="121" spans="1:8">
      <c r="A121" s="173"/>
      <c r="D121" t="s">
        <v>2396</v>
      </c>
      <c r="E121" t="str">
        <f>SUBSTITUTE(INDEX(SOURCE!E:E,MATCH(D121,SOURCE!P:P,0)),"""","")</f>
        <v>ROUNDI</v>
      </c>
      <c r="F121" t="s">
        <v>3602</v>
      </c>
      <c r="G121" t="str">
        <f t="shared" si="3"/>
        <v>@</v>
      </c>
      <c r="H121" s="174" t="str">
        <f t="shared" si="2"/>
        <v xml:space="preserve">              {ITM_ROUNDI2,                   "@"},</v>
      </c>
    </row>
    <row r="122" spans="1:8">
      <c r="A122" s="173"/>
      <c r="D122" t="s">
        <v>3530</v>
      </c>
      <c r="E122" t="str">
        <f>SUBSTITUTE(INDEX(SOURCE!E:E,MATCH(D122,SOURCE!P:P,0)),"""","")</f>
        <v/>
      </c>
      <c r="F122" t="s">
        <v>3531</v>
      </c>
      <c r="G122" t="str">
        <f t="shared" si="3"/>
        <v>CASEUP</v>
      </c>
      <c r="H122" s="174" t="str">
        <f t="shared" si="2"/>
        <v xml:space="preserve">              {CHR_caseUP,                    "CASEUP"},</v>
      </c>
    </row>
    <row r="123" spans="1:8">
      <c r="A123" s="173"/>
      <c r="D123" t="s">
        <v>3533</v>
      </c>
      <c r="E123" t="str">
        <f>SUBSTITUTE(INDEX(SOURCE!E:E,MATCH(D123,SOURCE!P:P,0)),"""","")</f>
        <v/>
      </c>
      <c r="F123" t="s">
        <v>3534</v>
      </c>
      <c r="G123" t="str">
        <f t="shared" si="3"/>
        <v>CASEDN</v>
      </c>
      <c r="H123" s="174" t="str">
        <f t="shared" si="2"/>
        <v xml:space="preserve">              {CHR_caseDN,                    "CASEDN"},</v>
      </c>
    </row>
    <row r="124" spans="1:8">
      <c r="A124" s="173"/>
      <c r="D124" t="s">
        <v>2138</v>
      </c>
      <c r="E124" t="str">
        <f>SUBSTITUTE(INDEX(SOURCE!E:E,MATCH(D124,SOURCE!P:P,0)),"""","")</f>
        <v>LISTXY</v>
      </c>
      <c r="F124" t="s">
        <v>4806</v>
      </c>
      <c r="G124" t="str">
        <f t="shared" si="3"/>
        <v>@</v>
      </c>
      <c r="H124" s="174" t="str">
        <f t="shared" si="2"/>
        <v xml:space="preserve">              {ITM_LISTXY,                    "@"},</v>
      </c>
    </row>
    <row r="125" spans="1:8">
      <c r="A125" s="173"/>
      <c r="D125" t="s">
        <v>4139</v>
      </c>
      <c r="E125" t="str">
        <f>SUBSTITUTE(INDEX(SOURCE!E:E,MATCH(D125,SOURCE!P:P,0)),"""","")</f>
        <v>zyx STD_RIGHT_ARROW M</v>
      </c>
      <c r="F125" t="s">
        <v>4807</v>
      </c>
      <c r="G125" t="str">
        <f t="shared" si="3"/>
        <v>ZYX&gt;M</v>
      </c>
      <c r="H125" s="174" t="str">
        <f t="shared" si="2"/>
        <v xml:space="preserve">              {ITM_STKTO3x1,                  "ZYX&gt;M"},</v>
      </c>
    </row>
    <row r="126" spans="1:8">
      <c r="A126" s="173"/>
      <c r="D126" t="s">
        <v>1667</v>
      </c>
      <c r="E126" t="str">
        <f>SUBSTITUTE(INDEX(SOURCE!E:E,MATCH(D126,SOURCE!P:P,0)),"""","")</f>
        <v>POLAR</v>
      </c>
      <c r="F126" t="s">
        <v>4808</v>
      </c>
      <c r="G126" t="str">
        <f t="shared" si="3"/>
        <v>@</v>
      </c>
      <c r="H126" s="174" t="str">
        <f t="shared" si="2"/>
        <v xml:space="preserve">              {ITM_POLAR,                     "@"},</v>
      </c>
    </row>
    <row r="127" spans="1:8">
      <c r="A127" s="173"/>
      <c r="D127" t="s">
        <v>1696</v>
      </c>
      <c r="E127" t="str">
        <f>SUBSTITUTE(INDEX(SOURCE!E:E,MATCH(D127,SOURCE!P:P,0)),"""","")</f>
        <v>RECT</v>
      </c>
      <c r="F127" t="s">
        <v>4809</v>
      </c>
      <c r="G127" t="str">
        <f t="shared" si="3"/>
        <v>@</v>
      </c>
      <c r="H127" s="174" t="str">
        <f t="shared" si="2"/>
        <v xml:space="preserve">              {ITM_RECT,                      "@"},</v>
      </c>
    </row>
    <row r="128" spans="1:8">
      <c r="A128" s="173"/>
      <c r="D128" t="s">
        <v>2545</v>
      </c>
      <c r="E128" t="str">
        <f>SUBSTITUTE(INDEX(SOURCE!E:E,MATCH(D128,SOURCE!P:P,0)),"""","")</f>
        <v>STD_SIGMA STD_y_BAR STD_DELTA x</v>
      </c>
      <c r="F128" t="s">
        <v>3640</v>
      </c>
      <c r="G128" t="str">
        <f t="shared" si="3"/>
        <v>P_INT</v>
      </c>
      <c r="H128" s="174" t="str">
        <f t="shared" si="2"/>
        <v xml:space="preserve">              {ITM_INTG,                      "P_INT"},</v>
      </c>
    </row>
    <row r="129" spans="1:8">
      <c r="A129" s="173"/>
      <c r="D129" t="s">
        <v>2546</v>
      </c>
      <c r="E129" t="str">
        <f>SUBSTITUTE(INDEX(SOURCE!E:E,MATCH(D129,SOURCE!P:P,0)),"""","")</f>
        <v>STD_DELTA y/ STD_DELTA x</v>
      </c>
      <c r="F129" t="s">
        <v>3641</v>
      </c>
      <c r="G129" t="str">
        <f t="shared" si="3"/>
        <v>P_DIFF</v>
      </c>
      <c r="H129" s="174" t="str">
        <f t="shared" si="2"/>
        <v xml:space="preserve">              {ITM_DIFF,                      "P_DIFF"},</v>
      </c>
    </row>
    <row r="130" spans="1:8">
      <c r="A130" s="173"/>
      <c r="D130" t="s">
        <v>3173</v>
      </c>
      <c r="E130" t="str">
        <f>SUBSTITUTE(INDEX(SOURCE!E:E,MATCH(D130,SOURCE!P:P,0)),"""","")</f>
        <v>RMS</v>
      </c>
      <c r="F130" t="s">
        <v>3642</v>
      </c>
      <c r="G130" t="str">
        <f t="shared" si="3"/>
        <v>P_RMS</v>
      </c>
      <c r="H130" s="174" t="str">
        <f t="shared" ref="H130:H191" si="4">"              {"&amp;D130&amp;",     "&amp;REPT(" ",25-LEN(D130))&amp;CHAR(34)&amp;G130&amp;CHAR(34)&amp;"},"</f>
        <v xml:space="preserve">              {ITM_RMS,                       "P_RMS"},</v>
      </c>
    </row>
    <row r="131" spans="1:8">
      <c r="A131" s="173"/>
      <c r="D131" t="s">
        <v>2554</v>
      </c>
      <c r="E131" t="str">
        <f>SUBSTITUTE(INDEX(SOURCE!E:E,MATCH(D131,SOURCE!P:P,0)),"""","")</f>
        <v>STD_INTEGRAL AREA</v>
      </c>
      <c r="F131" t="s">
        <v>3643</v>
      </c>
      <c r="G131" t="str">
        <f t="shared" ref="G131:G195" si="5">IF(EXACT(F131,E131),"@",F131)</f>
        <v>P_SHADE</v>
      </c>
      <c r="H131" s="174" t="str">
        <f t="shared" si="4"/>
        <v xml:space="preserve">              {ITM_SHADE,                     "P_SHADE"},</v>
      </c>
    </row>
    <row r="132" spans="1:8">
      <c r="A132" s="173"/>
      <c r="D132" t="s">
        <v>3639</v>
      </c>
      <c r="E132" t="str">
        <f>SUBSTITUTE(INDEX(SOURCE!E:E,MATCH(D132,SOURCE!P:P,0)),"""","")</f>
        <v>CLGRF</v>
      </c>
      <c r="F132" t="s">
        <v>4810</v>
      </c>
      <c r="G132" t="str">
        <f t="shared" si="5"/>
        <v>@</v>
      </c>
      <c r="H132" s="174" t="str">
        <f t="shared" si="4"/>
        <v xml:space="preserve">              {ITM_CLGRF,                     "@"},</v>
      </c>
    </row>
    <row r="133" spans="1:8">
      <c r="A133" s="173"/>
      <c r="D133" t="s">
        <v>4401</v>
      </c>
      <c r="E133" t="str">
        <f>SUBSTITUTE(INDEX(SOURCE!E:E,MATCH(D133,SOURCE!P:P,0)),"""","")</f>
        <v>PLSTAT</v>
      </c>
      <c r="F133" t="s">
        <v>4811</v>
      </c>
      <c r="G133" t="str">
        <f t="shared" si="5"/>
        <v>@</v>
      </c>
      <c r="H133" s="174" t="str">
        <f t="shared" si="4"/>
        <v xml:space="preserve">              {ITM_PLOT_STAT,                 "@"},</v>
      </c>
    </row>
    <row r="134" spans="1:8">
      <c r="A134" s="173"/>
      <c r="D134" t="s">
        <v>4141</v>
      </c>
      <c r="E134" t="str">
        <f>SUBSTITUTE(INDEX(SOURCE!E:E,MATCH(D134,SOURCE!P:P,0)),"""","")</f>
        <v>M STD_RIGHT_ARROW zyx</v>
      </c>
      <c r="F134" t="s">
        <v>4812</v>
      </c>
      <c r="G134" t="str">
        <f t="shared" si="5"/>
        <v>M&gt;ZYX</v>
      </c>
      <c r="H134" s="174" t="str">
        <f t="shared" si="4"/>
        <v xml:space="preserve">              {ITM_3x1TOSTK,                  "M&gt;ZYX"},</v>
      </c>
    </row>
    <row r="135" spans="1:8">
      <c r="A135" s="173"/>
      <c r="D135" t="s">
        <v>4002</v>
      </c>
      <c r="E135" t="str">
        <f>SUBSTITUTE(INDEX(SOURCE!E:E,MATCH(D135,SOURCE!P:P,0)),"""","")</f>
        <v>PLTRST</v>
      </c>
      <c r="F135" t="s">
        <v>4813</v>
      </c>
      <c r="G135" t="str">
        <f t="shared" si="5"/>
        <v>@</v>
      </c>
      <c r="H135" s="174" t="str">
        <f t="shared" si="4"/>
        <v xml:space="preserve">              {ITM_PLOTRST,                   "@"},</v>
      </c>
    </row>
    <row r="136" spans="1:8">
      <c r="A136" s="173"/>
      <c r="D136" t="s">
        <v>1350</v>
      </c>
      <c r="E136" t="str">
        <f>SUBSTITUTE(INDEX(SOURCE!E:E,MATCH(D136,SOURCE!P:P,0)),"""","")</f>
        <v>ceil</v>
      </c>
      <c r="F136" t="s">
        <v>3576</v>
      </c>
      <c r="G136" t="str">
        <f t="shared" si="5"/>
        <v>CEIL</v>
      </c>
      <c r="H136" s="174" t="str">
        <f t="shared" si="4"/>
        <v xml:space="preserve">              {ITM_CEIL,                      "CEIL"},</v>
      </c>
    </row>
    <row r="137" spans="1:8">
      <c r="A137" s="173"/>
      <c r="D137" t="s">
        <v>1446</v>
      </c>
      <c r="E137" t="str">
        <f>SUBSTITUTE(INDEX(SOURCE!E:E,MATCH(D137,SOURCE!P:P,0)),"""","")</f>
        <v>floor</v>
      </c>
      <c r="F137" t="s">
        <v>3577</v>
      </c>
      <c r="G137" t="str">
        <f t="shared" si="5"/>
        <v>FLOOR</v>
      </c>
      <c r="H137" s="174" t="str">
        <f t="shared" si="4"/>
        <v xml:space="preserve">              {ITM_FLOOR,                     "FLOOR"},</v>
      </c>
    </row>
    <row r="138" spans="1:8">
      <c r="A138" s="173"/>
      <c r="D138" t="s">
        <v>1842</v>
      </c>
      <c r="E138" t="str">
        <f>SUBSTITUTE(INDEX(SOURCE!E:E,MATCH(D138,SOURCE!P:P,0)),"""","")</f>
        <v>x!</v>
      </c>
      <c r="F138" t="s">
        <v>3589</v>
      </c>
      <c r="G138" t="str">
        <f t="shared" si="5"/>
        <v>X!</v>
      </c>
      <c r="H138" s="174" t="str">
        <f t="shared" si="4"/>
        <v xml:space="preserve">              {ITM_XFACT,                     "X!"},</v>
      </c>
    </row>
    <row r="139" spans="1:8">
      <c r="A139" s="173"/>
      <c r="D139" t="s">
        <v>1707</v>
      </c>
      <c r="E139" t="str">
        <f>SUBSTITUTE(INDEX(SOURCE!E:E,MATCH(D139,SOURCE!P:P,0)),"""","")</f>
        <v>RMD</v>
      </c>
      <c r="F139" t="s">
        <v>4750</v>
      </c>
      <c r="G139" t="str">
        <f t="shared" si="5"/>
        <v>@</v>
      </c>
      <c r="H139" s="174" t="str">
        <f t="shared" si="4"/>
        <v xml:space="preserve">              {ITM_RMD,                       "@"},</v>
      </c>
    </row>
    <row r="140" spans="1:8">
      <c r="A140" s="173"/>
      <c r="D140" t="s">
        <v>1733</v>
      </c>
      <c r="E140" t="str">
        <f>SUBSTITUTE(INDEX(SOURCE!E:E,MATCH(D140,SOURCE!P:P,0)),"""","")</f>
        <v>SDL</v>
      </c>
      <c r="F140" t="s">
        <v>4752</v>
      </c>
      <c r="G140" t="str">
        <f t="shared" si="5"/>
        <v>@</v>
      </c>
      <c r="H140" s="174" t="str">
        <f t="shared" si="4"/>
        <v xml:space="preserve">              {ITM_SDL,                       "@"},</v>
      </c>
    </row>
    <row r="141" spans="1:8">
      <c r="A141" s="173"/>
      <c r="D141" t="s">
        <v>1734</v>
      </c>
      <c r="E141" t="str">
        <f>SUBSTITUTE(INDEX(SOURCE!E:E,MATCH(D141,SOURCE!P:P,0)),"""","")</f>
        <v>SDR</v>
      </c>
      <c r="F141" t="s">
        <v>4753</v>
      </c>
      <c r="G141" t="str">
        <f t="shared" si="5"/>
        <v>@</v>
      </c>
      <c r="H141" s="174" t="str">
        <f t="shared" si="4"/>
        <v xml:space="preserve">              {ITM_SDR,                       "@"},</v>
      </c>
    </row>
    <row r="142" spans="1:8">
      <c r="A142" s="173"/>
      <c r="D142" t="s">
        <v>3690</v>
      </c>
      <c r="E142" t="str">
        <f>SUBSTITUTE(INDEX(SOURCE!E:E,MATCH(D142,SOURCE!P:P,0)),"""","")</f>
        <v xml:space="preserve">L STD_SUB_m </v>
      </c>
      <c r="F142" t="s">
        <v>4778</v>
      </c>
      <c r="G142" t="str">
        <f t="shared" si="5"/>
        <v>LM</v>
      </c>
      <c r="H142" s="174" t="str">
        <f t="shared" si="4"/>
        <v xml:space="preserve">              {ITM_Lm,                        "LM"},</v>
      </c>
    </row>
    <row r="143" spans="1:8">
      <c r="A143" s="173"/>
      <c r="D143" t="s">
        <v>1548</v>
      </c>
      <c r="E143" t="str">
        <f>SUBSTITUTE(INDEX(SOURCE!E:E,MATCH(D143,SOURCE!P:P,0)),"""","")</f>
        <v>LN STD_beta</v>
      </c>
      <c r="F143" t="s">
        <v>4779</v>
      </c>
      <c r="G143" t="str">
        <f t="shared" si="5"/>
        <v>LNBETA</v>
      </c>
      <c r="H143" s="174" t="str">
        <f t="shared" si="4"/>
        <v xml:space="preserve">              {ITM_LNBETA,                    "LNBETA"},</v>
      </c>
    </row>
    <row r="144" spans="1:8">
      <c r="A144" s="173"/>
      <c r="D144" t="s">
        <v>1549</v>
      </c>
      <c r="E144" t="str">
        <f>SUBSTITUTE(INDEX(SOURCE!E:E,MATCH(D144,SOURCE!P:P,0)),"""","")</f>
        <v>LN STD_GAMMA</v>
      </c>
      <c r="F144" t="s">
        <v>4780</v>
      </c>
      <c r="G144" t="str">
        <f t="shared" si="5"/>
        <v>LNGAMMA</v>
      </c>
      <c r="H144" s="174" t="str">
        <f t="shared" si="4"/>
        <v xml:space="preserve">              {ITM_LNGAMMA,                   "LNGAMMA"},</v>
      </c>
    </row>
    <row r="145" spans="1:8">
      <c r="A145" s="173"/>
      <c r="D145" t="s">
        <v>1736</v>
      </c>
      <c r="E145" t="str">
        <f>SUBSTITUTE(INDEX(SOURCE!E:E,MATCH(D145,SOURCE!P:P,0)),"""","")</f>
        <v>SEED</v>
      </c>
      <c r="F145" t="s">
        <v>4788</v>
      </c>
      <c r="G145" t="str">
        <f t="shared" si="5"/>
        <v>@</v>
      </c>
      <c r="H145" s="174" t="str">
        <f t="shared" si="4"/>
        <v xml:space="preserve">              {ITM_SEED,                      "@"},</v>
      </c>
    </row>
    <row r="146" spans="1:8">
      <c r="A146" s="173"/>
      <c r="D146" t="s">
        <v>1749</v>
      </c>
      <c r="E146" t="str">
        <f>SUBSTITUTE(INDEX(SOURCE!E:E,MATCH(D146,SOURCE!P:P,0)),"""","")</f>
        <v>sign</v>
      </c>
      <c r="F146" t="s">
        <v>4789</v>
      </c>
      <c r="G146" t="str">
        <f t="shared" si="5"/>
        <v>SIGN</v>
      </c>
      <c r="H146" s="174" t="str">
        <f t="shared" si="4"/>
        <v xml:space="preserve">              {ITM_SIGN,                      "SIGN"},</v>
      </c>
    </row>
    <row r="147" spans="1:8">
      <c r="A147" s="173"/>
      <c r="D147" t="s">
        <v>2012</v>
      </c>
      <c r="E147" t="str">
        <f>SUBSTITUTE(INDEX(SOURCE!E:E,MATCH(D147,SOURCE!P:P,0)),"""","")</f>
        <v>IDIVR</v>
      </c>
      <c r="F147" t="s">
        <v>4793</v>
      </c>
      <c r="G147" t="str">
        <f t="shared" si="5"/>
        <v>@</v>
      </c>
      <c r="H147" s="174" t="str">
        <f t="shared" si="4"/>
        <v xml:space="preserve">              {ITM_IDIVR,                     "@"},</v>
      </c>
    </row>
    <row r="148" spans="1:8">
      <c r="A148" s="173"/>
      <c r="D148" t="s">
        <v>1884</v>
      </c>
      <c r="E148" t="str">
        <f>SUBSTITUTE(INDEX(SOURCE!E:E,MATCH(D148,SOURCE!P:P,0)),"""","")</f>
        <v>STD_GAMMA (x)</v>
      </c>
      <c r="F148" t="s">
        <v>3636</v>
      </c>
      <c r="G148" t="str">
        <f t="shared" si="5"/>
        <v>GAMMA</v>
      </c>
      <c r="H148" s="174" t="str">
        <f t="shared" si="4"/>
        <v xml:space="preserve">              {ITM_GAMMAX,                    "GAMMA"},</v>
      </c>
    </row>
    <row r="149" spans="1:8">
      <c r="A149" s="173"/>
      <c r="D149" t="s">
        <v>1885</v>
      </c>
      <c r="E149" t="str">
        <f>SUBSTITUTE(INDEX(SOURCE!E:E,MATCH(D149,SOURCE!P:P,0)),"""","")</f>
        <v>STD_DELTA %</v>
      </c>
      <c r="F149" t="s">
        <v>4794</v>
      </c>
      <c r="G149" t="str">
        <f t="shared" si="5"/>
        <v>DELTA%</v>
      </c>
      <c r="H149" s="174" t="str">
        <f t="shared" si="4"/>
        <v xml:space="preserve">              {ITM_DELTAPC,                   "DELTA%"},</v>
      </c>
    </row>
    <row r="150" spans="1:8">
      <c r="A150" s="173"/>
      <c r="D150" t="s">
        <v>1921</v>
      </c>
      <c r="E150" t="str">
        <f>SUBSTITUTE(INDEX(SOURCE!E:E,MATCH(D150,SOURCE!P:P,0)),"""","")</f>
        <v>RANI#</v>
      </c>
      <c r="F150" t="s">
        <v>4795</v>
      </c>
      <c r="G150" t="str">
        <f t="shared" si="5"/>
        <v>@</v>
      </c>
      <c r="H150" s="174" t="str">
        <f t="shared" si="4"/>
        <v xml:space="preserve">              {ITM_RANI,                      "@"},</v>
      </c>
    </row>
    <row r="151" spans="1:8">
      <c r="A151" s="173"/>
      <c r="D151" t="s">
        <v>3160</v>
      </c>
      <c r="E151" t="str">
        <f>SUBSTITUTE(INDEX(SOURCE!E:E,MATCH(D151,SOURCE!P:P,0)),"""","")</f>
        <v>STD_sigma</v>
      </c>
      <c r="F151" t="s">
        <v>4816</v>
      </c>
      <c r="G151" t="str">
        <f t="shared" si="5"/>
        <v>STDDEV</v>
      </c>
      <c r="H151" s="174" t="str">
        <f t="shared" si="4"/>
        <v xml:space="preserve">              {ITM_STDDEV,                    "STDDEV"},</v>
      </c>
    </row>
    <row r="152" spans="1:8">
      <c r="A152" s="173"/>
      <c r="D152" t="s">
        <v>4046</v>
      </c>
      <c r="E152" t="str">
        <f>SUBSTITUTE(INDEX(SOURCE!E:E,MATCH(D152,SOURCE!P:P,0)),"""","")</f>
        <v>sn(u,m)</v>
      </c>
      <c r="F152" s="236" t="s">
        <v>5911</v>
      </c>
      <c r="G152" t="str">
        <f t="shared" si="5"/>
        <v>SN</v>
      </c>
      <c r="H152" s="174" t="str">
        <f t="shared" si="4"/>
        <v xml:space="preserve">              {ITM_sn,                        "SN"},</v>
      </c>
    </row>
    <row r="153" spans="1:8">
      <c r="A153" s="173"/>
      <c r="D153" t="s">
        <v>4047</v>
      </c>
      <c r="E153" t="str">
        <f>SUBSTITUTE(INDEX(SOURCE!E:E,MATCH(D153,SOURCE!P:P,0)),"""","")</f>
        <v>cn(u,m)</v>
      </c>
      <c r="F153" s="236" t="s">
        <v>5912</v>
      </c>
      <c r="G153" t="str">
        <f t="shared" si="5"/>
        <v>CN</v>
      </c>
      <c r="H153" s="174" t="str">
        <f t="shared" si="4"/>
        <v xml:space="preserve">              {ITM_cn,                        "CN"},</v>
      </c>
    </row>
    <row r="154" spans="1:8">
      <c r="A154" s="173"/>
      <c r="D154" t="s">
        <v>4048</v>
      </c>
      <c r="E154" t="str">
        <f>SUBSTITUTE(INDEX(SOURCE!E:E,MATCH(D154,SOURCE!P:P,0)),"""","")</f>
        <v>dn(u,m)</v>
      </c>
      <c r="F154" s="236" t="s">
        <v>5913</v>
      </c>
      <c r="G154" t="str">
        <f t="shared" si="5"/>
        <v>DN</v>
      </c>
      <c r="H154" s="174" t="str">
        <f t="shared" si="4"/>
        <v xml:space="preserve">              {ITM_dn,                        "DN"},</v>
      </c>
    </row>
    <row r="155" spans="1:8">
      <c r="A155" s="173"/>
      <c r="D155" t="s">
        <v>1953</v>
      </c>
      <c r="E155" t="str">
        <f>SUBSTITUTE(INDEX(SOURCE!E:E,MATCH(D155,SOURCE!P:P,0)),"""","")</f>
        <v>STD_PARALLEL</v>
      </c>
      <c r="F155" t="s">
        <v>4817</v>
      </c>
      <c r="G155" t="str">
        <f t="shared" si="5"/>
        <v>||</v>
      </c>
      <c r="H155" s="174" t="str">
        <f t="shared" si="4"/>
        <v xml:space="preserve">              {ITM_PARALLEL,                  "||"},</v>
      </c>
    </row>
    <row r="156" spans="1:8">
      <c r="A156" s="173"/>
      <c r="D156" t="s">
        <v>1964</v>
      </c>
      <c r="E156" t="str">
        <f>SUBSTITUTE(INDEX(SOURCE!E:E,MATCH(D156,SOURCE!P:P,0)),"""","")</f>
        <v>STD_PRINTER STK</v>
      </c>
      <c r="F156" t="s">
        <v>5817</v>
      </c>
      <c r="G156" t="str">
        <f t="shared" si="5"/>
        <v>PRSTK</v>
      </c>
      <c r="H156" s="174" t="str">
        <f t="shared" si="4"/>
        <v xml:space="preserve">              {ITM_PRINTERSTK,                "PRSTK"},</v>
      </c>
    </row>
    <row r="157" spans="1:8">
      <c r="A157" s="173"/>
      <c r="D157" t="s">
        <v>2037</v>
      </c>
      <c r="E157" t="str">
        <f>SUBSTITUTE(INDEX(SOURCE!E:E,MATCH(D157,SOURCE!P:P,0)),"""","")</f>
        <v>UNIT</v>
      </c>
      <c r="F157" t="s">
        <v>4805</v>
      </c>
      <c r="G157" t="str">
        <f t="shared" si="5"/>
        <v>@</v>
      </c>
      <c r="H157" s="174" t="str">
        <f t="shared" si="4"/>
        <v xml:space="preserve">              {ITM_UNIT,                      "@"},</v>
      </c>
    </row>
    <row r="158" spans="1:8">
      <c r="A158" s="173"/>
      <c r="D158" t="s">
        <v>1609</v>
      </c>
      <c r="E158" t="str">
        <f>SUBSTITUTE(INDEX(SOURCE!E:E,MATCH(D158,SOURCE!P:P,0)),"""","")</f>
        <v>M.NEW</v>
      </c>
      <c r="F158" t="s">
        <v>4849</v>
      </c>
      <c r="G158" t="str">
        <f t="shared" si="5"/>
        <v>@</v>
      </c>
      <c r="H158" s="174" t="str">
        <f t="shared" si="4"/>
        <v xml:space="preserve">              {ITM_M_NEW,                     "@"},</v>
      </c>
    </row>
    <row r="159" spans="1:8">
      <c r="A159" s="173"/>
      <c r="B159" s="219" t="s">
        <v>5130</v>
      </c>
      <c r="C159" s="173" t="s">
        <v>5454</v>
      </c>
      <c r="D159" s="284" t="s">
        <v>931</v>
      </c>
      <c r="E159" s="284" t="str">
        <f>SUBSTITUTE(INDEX(SOURCE!E:E,MATCH(D159,SOURCE!P:P,0)),"""","")</f>
        <v>+</v>
      </c>
      <c r="F159" s="284" t="s">
        <v>4818</v>
      </c>
      <c r="G159" s="284" t="str">
        <f t="shared" si="5"/>
        <v>PLUS</v>
      </c>
      <c r="H159" s="174"/>
    </row>
    <row r="160" spans="1:8">
      <c r="A160" s="173"/>
      <c r="B160" s="219" t="s">
        <v>5130</v>
      </c>
      <c r="C160" s="173" t="s">
        <v>5454</v>
      </c>
      <c r="D160" s="284" t="s">
        <v>393</v>
      </c>
      <c r="E160" s="284" t="str">
        <f>SUBSTITUTE(INDEX(SOURCE!E:E,MATCH(D160,SOURCE!P:P,0)),"""","")</f>
        <v>-</v>
      </c>
      <c r="F160" s="284" t="s">
        <v>3587</v>
      </c>
      <c r="G160" s="284" t="str">
        <f t="shared" si="5"/>
        <v>MIN</v>
      </c>
      <c r="H160" s="174"/>
    </row>
    <row r="161" spans="1:8">
      <c r="A161" s="173"/>
      <c r="B161" s="219" t="s">
        <v>5130</v>
      </c>
      <c r="C161" s="173" t="s">
        <v>5454</v>
      </c>
      <c r="D161" s="284" t="s">
        <v>395</v>
      </c>
      <c r="E161" s="284" t="str">
        <f>SUBSTITUTE(INDEX(SOURCE!E:E,MATCH(D161,SOURCE!P:P,0)),"""","")</f>
        <v>STD_CROSS</v>
      </c>
      <c r="F161" s="284" t="s">
        <v>4819</v>
      </c>
      <c r="G161" s="284" t="str">
        <f t="shared" si="5"/>
        <v>MULT</v>
      </c>
      <c r="H161" s="174"/>
    </row>
    <row r="162" spans="1:8">
      <c r="A162" s="173"/>
      <c r="B162" s="219" t="s">
        <v>5130</v>
      </c>
      <c r="C162" s="173" t="s">
        <v>5454</v>
      </c>
      <c r="D162" s="284" t="s">
        <v>397</v>
      </c>
      <c r="E162" s="284" t="str">
        <f>SUBSTITUTE(INDEX(SOURCE!E:E,MATCH(D162,SOURCE!P:P,0)),"""","")</f>
        <v>STD_DIVIDE</v>
      </c>
      <c r="F162" s="284" t="s">
        <v>4820</v>
      </c>
      <c r="G162" s="284" t="str">
        <f t="shared" si="5"/>
        <v>DIV</v>
      </c>
      <c r="H162" s="174"/>
    </row>
    <row r="163" spans="1:8">
      <c r="A163" s="173"/>
      <c r="B163" s="219" t="s">
        <v>5130</v>
      </c>
      <c r="C163" s="173" t="s">
        <v>5454</v>
      </c>
      <c r="D163" s="219" t="s">
        <v>1469</v>
      </c>
      <c r="E163" t="e">
        <f>SUBSTITUTE(INDEX(SOURCE!E:E,MATCH(D163,SOURCE!P:P,0)),"""","")</f>
        <v>#N/A</v>
      </c>
      <c r="F163" s="219" t="s">
        <v>5088</v>
      </c>
      <c r="G163" t="e">
        <f t="shared" si="5"/>
        <v>#N/A</v>
      </c>
      <c r="H163" s="174"/>
    </row>
    <row r="164" spans="1:8">
      <c r="A164" s="173"/>
      <c r="B164" s="219" t="s">
        <v>5130</v>
      </c>
      <c r="C164" s="173" t="s">
        <v>5454</v>
      </c>
      <c r="D164" s="219" t="s">
        <v>1690</v>
      </c>
      <c r="E164" t="e">
        <f>SUBSTITUTE(INDEX(SOURCE!E:E,MATCH(D164,SOURCE!P:P,0)),"""","")</f>
        <v>#N/A</v>
      </c>
      <c r="F164" s="219" t="s">
        <v>5089</v>
      </c>
      <c r="G164" t="e">
        <f t="shared" si="5"/>
        <v>#N/A</v>
      </c>
      <c r="H164" s="174"/>
    </row>
    <row r="165" spans="1:8">
      <c r="A165" s="173"/>
      <c r="B165" s="219" t="s">
        <v>5130</v>
      </c>
      <c r="C165" s="173" t="s">
        <v>5454</v>
      </c>
      <c r="D165" s="219" t="s">
        <v>1691</v>
      </c>
      <c r="E165" t="e">
        <f>SUBSTITUTE(INDEX(SOURCE!E:E,MATCH(D165,SOURCE!P:P,0)),"""","")</f>
        <v>#N/A</v>
      </c>
      <c r="F165" s="219" t="s">
        <v>5090</v>
      </c>
      <c r="G165" t="e">
        <f t="shared" si="5"/>
        <v>#N/A</v>
      </c>
      <c r="H165" s="174"/>
    </row>
    <row r="166" spans="1:8">
      <c r="A166" s="173"/>
      <c r="D166" s="173" t="s">
        <v>2293</v>
      </c>
      <c r="E166" t="str">
        <f>SUBSTITUTE(INDEX(SOURCE!E:E,MATCH(D166,SOURCE!P:P,0)),"""","")</f>
        <v>MULT STD_CROSS</v>
      </c>
      <c r="F166" s="173" t="s">
        <v>5927</v>
      </c>
      <c r="G166" t="str">
        <f t="shared" si="5"/>
        <v>MULTCR</v>
      </c>
      <c r="H166" s="174" t="str">
        <f t="shared" si="4"/>
        <v xml:space="preserve">              {ITM_MULTCR,                    "MULTCR"},</v>
      </c>
    </row>
    <row r="167" spans="1:8">
      <c r="A167" s="173"/>
      <c r="D167" s="173" t="s">
        <v>2296</v>
      </c>
      <c r="E167" t="str">
        <f>SUBSTITUTE(INDEX(SOURCE!E:E,MATCH(D167,SOURCE!P:P,0)),"""","")</f>
        <v>MULT STD_DOT</v>
      </c>
      <c r="F167" s="173" t="s">
        <v>5091</v>
      </c>
      <c r="G167" t="str">
        <f t="shared" si="5"/>
        <v>MULTDOT</v>
      </c>
      <c r="H167" s="174" t="str">
        <f t="shared" si="4"/>
        <v xml:space="preserve">              {ITM_MULTDOT,                   "MULTDOT"},</v>
      </c>
    </row>
    <row r="168" spans="1:8">
      <c r="A168" s="173"/>
      <c r="D168" s="173" t="s">
        <v>1401</v>
      </c>
      <c r="E168" t="str">
        <f>SUBSTITUTE(INDEX(SOURCE!E:E,MATCH(D168,SOURCE!P:P,0)),"""","")</f>
        <v>DMY</v>
      </c>
      <c r="F168" s="173" t="s">
        <v>5092</v>
      </c>
      <c r="G168" t="str">
        <f t="shared" si="5"/>
        <v>@</v>
      </c>
      <c r="H168" s="174" t="str">
        <f t="shared" si="4"/>
        <v xml:space="preserve">              {ITM_DMY,                       "@"},</v>
      </c>
    </row>
    <row r="169" spans="1:8">
      <c r="A169" s="173"/>
      <c r="D169" s="173" t="s">
        <v>1863</v>
      </c>
      <c r="E169" t="str">
        <f>SUBSTITUTE(INDEX(SOURCE!E:E,MATCH(D169,SOURCE!P:P,0)),"""","")</f>
        <v>YMD</v>
      </c>
      <c r="F169" s="173" t="s">
        <v>5093</v>
      </c>
      <c r="G169" t="str">
        <f t="shared" si="5"/>
        <v>@</v>
      </c>
      <c r="H169" s="174" t="str">
        <f t="shared" si="4"/>
        <v xml:space="preserve">              {ITM_YMD,                       "@"},</v>
      </c>
    </row>
    <row r="170" spans="1:8">
      <c r="A170" s="173"/>
      <c r="D170" s="173" t="s">
        <v>1602</v>
      </c>
      <c r="E170" t="str">
        <f>SUBSTITUTE(INDEX(SOURCE!E:E,MATCH(D170,SOURCE!P:P,0)),"""","")</f>
        <v>MDY</v>
      </c>
      <c r="F170" s="173" t="s">
        <v>5094</v>
      </c>
      <c r="G170" t="str">
        <f t="shared" si="5"/>
        <v>@</v>
      </c>
      <c r="H170" s="174" t="str">
        <f t="shared" si="4"/>
        <v xml:space="preserve">              {ITM_MDY,                       "@"},</v>
      </c>
    </row>
    <row r="171" spans="1:8">
      <c r="A171" s="173"/>
      <c r="B171" s="219" t="s">
        <v>5130</v>
      </c>
      <c r="C171" s="173" t="s">
        <v>5454</v>
      </c>
      <c r="D171" s="219" t="s">
        <v>2039</v>
      </c>
      <c r="E171" t="str">
        <f>SUBSTITUTE(INDEX(SOURCE!E:E,MATCH(D171,SOURCE!P:P,0)),"""","")</f>
        <v>CPXRES</v>
      </c>
      <c r="F171" s="219" t="s">
        <v>5095</v>
      </c>
      <c r="G171" t="str">
        <f t="shared" si="5"/>
        <v>@</v>
      </c>
      <c r="H171" s="174"/>
    </row>
    <row r="172" spans="1:8">
      <c r="A172" s="173"/>
      <c r="B172" s="219" t="s">
        <v>5130</v>
      </c>
      <c r="C172" s="173" t="s">
        <v>5454</v>
      </c>
      <c r="D172" s="219" t="s">
        <v>2324</v>
      </c>
      <c r="E172" t="str">
        <f>SUBSTITUTE(INDEX(SOURCE!E:E,MATCH(D172,SOURCE!P:P,0)),"""","")</f>
        <v>SPCRES</v>
      </c>
      <c r="F172" s="219" t="s">
        <v>5096</v>
      </c>
      <c r="G172" t="str">
        <f t="shared" si="5"/>
        <v>@</v>
      </c>
      <c r="H172" s="174"/>
    </row>
    <row r="173" spans="1:8">
      <c r="A173" s="173"/>
      <c r="D173" s="173" t="s">
        <v>2299</v>
      </c>
      <c r="E173" t="str">
        <f>SUBSTITUTE(INDEX(SOURCE!E:E,MATCH(D173,SOURCE!P:P,0)),"""","")</f>
        <v>SSIZE4</v>
      </c>
      <c r="F173" s="173" t="s">
        <v>5097</v>
      </c>
      <c r="G173" t="str">
        <f t="shared" si="5"/>
        <v>@</v>
      </c>
      <c r="H173" s="174" t="str">
        <f t="shared" si="4"/>
        <v xml:space="preserve">              {ITM_SSIZE4,                    "@"},</v>
      </c>
    </row>
    <row r="174" spans="1:8">
      <c r="A174" s="173"/>
      <c r="D174" s="173" t="s">
        <v>2301</v>
      </c>
      <c r="E174" t="str">
        <f>SUBSTITUTE(INDEX(SOURCE!E:E,MATCH(D174,SOURCE!P:P,0)),"""","")</f>
        <v>SSIZE8</v>
      </c>
      <c r="F174" s="173" t="s">
        <v>5098</v>
      </c>
      <c r="G174" t="str">
        <f t="shared" si="5"/>
        <v>@</v>
      </c>
      <c r="H174" s="174" t="str">
        <f t="shared" si="4"/>
        <v xml:space="preserve">              {ITM_SSIZE8,                    "@"},</v>
      </c>
    </row>
    <row r="175" spans="1:8">
      <c r="A175" s="173"/>
      <c r="D175" s="173" t="s">
        <v>2290</v>
      </c>
      <c r="E175" t="str">
        <f>SUBSTITUTE(INDEX(SOURCE!E:E,MATCH(D175,SOURCE!P:P,0)),"""","")</f>
        <v>CPX STD_op_i</v>
      </c>
      <c r="F175" s="173" t="s">
        <v>5099</v>
      </c>
      <c r="G175" t="str">
        <f t="shared" si="5"/>
        <v>CPXI</v>
      </c>
      <c r="H175" s="174" t="str">
        <f t="shared" si="4"/>
        <v xml:space="preserve">              {ITM_CPXI,                      "CPXI"},</v>
      </c>
    </row>
    <row r="176" spans="1:8">
      <c r="A176" s="173"/>
      <c r="D176" s="173" t="s">
        <v>2291</v>
      </c>
      <c r="E176" t="str">
        <f>SUBSTITUTE(INDEX(SOURCE!E:E,MATCH(D176,SOURCE!P:P,0)),"""","")</f>
        <v>CPX STD_op_j</v>
      </c>
      <c r="F176" s="173" t="s">
        <v>5100</v>
      </c>
      <c r="G176" t="str">
        <f t="shared" si="5"/>
        <v>CPXJ</v>
      </c>
      <c r="H176" s="174" t="str">
        <f t="shared" si="4"/>
        <v xml:space="preserve">              {ITM_CPXJ,                      "CPXJ"},</v>
      </c>
    </row>
    <row r="177" spans="1:8">
      <c r="A177" s="173"/>
      <c r="D177" s="173" t="s">
        <v>1357</v>
      </c>
      <c r="E177" t="str">
        <f>SUBSTITUTE(INDEX(SOURCE!E:E,MATCH(D177,SOURCE!P:P,0)),"""","")</f>
        <v>CLK12</v>
      </c>
      <c r="F177" s="173" t="s">
        <v>5101</v>
      </c>
      <c r="G177" t="str">
        <f t="shared" si="5"/>
        <v>@</v>
      </c>
      <c r="H177" s="174" t="str">
        <f t="shared" si="4"/>
        <v xml:space="preserve">              {ITM_CLK12,                     "@"},</v>
      </c>
    </row>
    <row r="178" spans="1:8">
      <c r="A178" s="173"/>
      <c r="D178" s="173" t="s">
        <v>1358</v>
      </c>
      <c r="E178" t="str">
        <f>SUBSTITUTE(INDEX(SOURCE!E:E,MATCH(D178,SOURCE!P:P,0)),"""","")</f>
        <v>CLK24</v>
      </c>
      <c r="F178" s="173" t="s">
        <v>5102</v>
      </c>
      <c r="G178" t="str">
        <f t="shared" si="5"/>
        <v>@</v>
      </c>
      <c r="H178" s="174" t="str">
        <f t="shared" si="4"/>
        <v xml:space="preserve">              {ITM_CLK24,                     "@"},</v>
      </c>
    </row>
    <row r="179" spans="1:8">
      <c r="A179" s="173"/>
      <c r="D179" s="173" t="s">
        <v>2318</v>
      </c>
      <c r="E179" t="str">
        <f>SUBSTITUTE(INDEX(SOURCE!E:E,MATCH(D179,SOURCE!P:P,0)),"""","")</f>
        <v>SCIOVR</v>
      </c>
      <c r="F179" s="173" t="s">
        <v>5103</v>
      </c>
      <c r="G179" t="str">
        <f t="shared" si="5"/>
        <v>@</v>
      </c>
      <c r="H179" s="174" t="str">
        <f t="shared" si="4"/>
        <v xml:space="preserve">              {ITM_SCIOVR,                    "@"},</v>
      </c>
    </row>
    <row r="180" spans="1:8">
      <c r="A180" s="173"/>
      <c r="D180" s="173" t="s">
        <v>2319</v>
      </c>
      <c r="E180" t="str">
        <f>SUBSTITUTE(INDEX(SOURCE!E:E,MATCH(D180,SOURCE!P:P,0)),"""","")</f>
        <v>ENGOVR</v>
      </c>
      <c r="F180" s="173" t="s">
        <v>5104</v>
      </c>
      <c r="G180" t="str">
        <f t="shared" si="5"/>
        <v>@</v>
      </c>
      <c r="H180" s="174" t="str">
        <f t="shared" si="4"/>
        <v xml:space="preserve">              {ITM_ENGOVR,                    "@"},</v>
      </c>
    </row>
    <row r="181" spans="1:8">
      <c r="A181" s="173"/>
      <c r="D181" s="173" t="s">
        <v>4698</v>
      </c>
      <c r="E181" t="str">
        <f>SUBSTITUTE(INDEX(SOURCE!E:E,MATCH(D181,SOURCE!P:P,0)),"""","")</f>
        <v>F.1234</v>
      </c>
      <c r="F181" s="173" t="s">
        <v>5105</v>
      </c>
      <c r="G181" t="str">
        <f t="shared" si="5"/>
        <v>F1234</v>
      </c>
      <c r="H181" s="174" t="str">
        <f t="shared" si="4"/>
        <v xml:space="preserve">              {ITM_F1234,                     "F1234"},</v>
      </c>
    </row>
    <row r="182" spans="1:8">
      <c r="A182" s="173"/>
      <c r="D182" s="173" t="s">
        <v>4699</v>
      </c>
      <c r="E182" t="str">
        <f>SUBSTITUTE(INDEX(SOURCE!E:E,MATCH(D182,SOURCE!P:P,0)),"""","")</f>
        <v>M.1234</v>
      </c>
      <c r="F182" s="173" t="s">
        <v>5106</v>
      </c>
      <c r="G182" t="str">
        <f t="shared" si="5"/>
        <v>M1234</v>
      </c>
      <c r="H182" s="174" t="str">
        <f t="shared" si="4"/>
        <v xml:space="preserve">              {ITM_M1234,                     "M1234"},</v>
      </c>
    </row>
    <row r="183" spans="1:8">
      <c r="A183" s="173"/>
      <c r="D183" s="173" t="s">
        <v>4700</v>
      </c>
      <c r="E183" t="str">
        <f>SUBSTITUTE(INDEX(SOURCE!E:E,MATCH(D183,SOURCE!P:P,0)),"""","")</f>
        <v>F.14</v>
      </c>
      <c r="F183" s="173" t="s">
        <v>5107</v>
      </c>
      <c r="G183" t="str">
        <f t="shared" si="5"/>
        <v>F14</v>
      </c>
      <c r="H183" s="174" t="str">
        <f t="shared" si="4"/>
        <v xml:space="preserve">              {ITM_F14,                       "F14"},</v>
      </c>
    </row>
    <row r="184" spans="1:8">
      <c r="A184" s="173"/>
      <c r="D184" s="173" t="s">
        <v>4701</v>
      </c>
      <c r="E184" t="str">
        <f>SUBSTITUTE(INDEX(SOURCE!E:E,MATCH(D184,SOURCE!P:P,0)),"""","")</f>
        <v>M.14</v>
      </c>
      <c r="F184" s="173" t="s">
        <v>5108</v>
      </c>
      <c r="G184" t="str">
        <f t="shared" si="5"/>
        <v>M14</v>
      </c>
      <c r="H184" s="174" t="str">
        <f t="shared" si="4"/>
        <v xml:space="preserve">              {ITM_M14,                       "M14"},</v>
      </c>
    </row>
    <row r="185" spans="1:8">
      <c r="A185" s="173"/>
      <c r="D185" s="173" t="s">
        <v>4702</v>
      </c>
      <c r="E185" t="str">
        <f>SUBSTITUTE(INDEX(SOURCE!E:E,MATCH(D185,SOURCE!P:P,0)),"""","")</f>
        <v>F.124</v>
      </c>
      <c r="F185" s="173" t="s">
        <v>5109</v>
      </c>
      <c r="G185" t="str">
        <f t="shared" si="5"/>
        <v>F124</v>
      </c>
      <c r="H185" s="174" t="str">
        <f t="shared" si="4"/>
        <v xml:space="preserve">              {ITM_F124,                      "F124"},</v>
      </c>
    </row>
    <row r="186" spans="1:8">
      <c r="A186" s="173"/>
      <c r="D186" s="173" t="s">
        <v>6014</v>
      </c>
      <c r="E186" t="str">
        <f>SUBSTITUTE(INDEX(SOURCE!E:E,MATCH(D186,SOURCE!P:P,0)),"""","")</f>
        <v>M.124</v>
      </c>
      <c r="F186" s="173" t="s">
        <v>6015</v>
      </c>
      <c r="G186" t="str">
        <f t="shared" ref="G186" si="6">IF(EXACT(F186,E186),"@",F186)</f>
        <v>M124</v>
      </c>
      <c r="H186" s="174" t="str">
        <f t="shared" ref="H186" si="7">"              {"&amp;D186&amp;",     "&amp;REPT(" ",25-LEN(D186))&amp;CHAR(34)&amp;G186&amp;CHAR(34)&amp;"},"</f>
        <v xml:space="preserve">              {ITM_M124,                      "M124"},</v>
      </c>
    </row>
    <row r="187" spans="1:8">
      <c r="A187" s="173"/>
      <c r="D187" s="173" t="s">
        <v>1351</v>
      </c>
      <c r="E187" t="str">
        <f>SUBSTITUTE(INDEX(SOURCE!E:E,MATCH(D187,SOURCE!P:P,0)),"""","")</f>
        <v>CF</v>
      </c>
      <c r="F187" s="173" t="s">
        <v>5110</v>
      </c>
      <c r="G187" t="str">
        <f t="shared" si="5"/>
        <v>@</v>
      </c>
      <c r="H187" s="174" t="str">
        <f t="shared" si="4"/>
        <v xml:space="preserve">              {ITM_CF,                        "@"},</v>
      </c>
    </row>
    <row r="188" spans="1:8">
      <c r="A188" s="173"/>
      <c r="D188" s="173" t="s">
        <v>1747</v>
      </c>
      <c r="E188" t="str">
        <f>SUBSTITUTE(INDEX(SOURCE!E:E,MATCH(D188,SOURCE!P:P,0)),"""","")</f>
        <v>SF</v>
      </c>
      <c r="F188" s="173" t="s">
        <v>5111</v>
      </c>
      <c r="G188" t="str">
        <f t="shared" si="5"/>
        <v>@</v>
      </c>
      <c r="H188" s="174" t="str">
        <f t="shared" si="4"/>
        <v xml:space="preserve">              {ITM_SF,                        "@"},</v>
      </c>
    </row>
    <row r="189" spans="1:8">
      <c r="A189" s="173"/>
      <c r="D189" s="195" t="s">
        <v>6097</v>
      </c>
      <c r="E189" t="str">
        <f>SUBSTITUTE(INDEX(SOURCE!E:E,MATCH(D189,SOURCE!P:P,0)),"""","")</f>
        <v>MyM</v>
      </c>
      <c r="F189" s="173" t="s">
        <v>5818</v>
      </c>
      <c r="G189" t="str">
        <f t="shared" si="5"/>
        <v>MYM</v>
      </c>
      <c r="H189" s="174" t="str">
        <f t="shared" si="4"/>
        <v xml:space="preserve">              {ITM_BASE_MYM,                  "MYM"},</v>
      </c>
    </row>
    <row r="190" spans="1:8">
      <c r="A190" s="173"/>
      <c r="D190" s="195" t="s">
        <v>2071</v>
      </c>
      <c r="E190" t="str">
        <f>SUBSTITUTE(INDEX(SOURCE!E:E,MATCH(D190,SOURCE!P:P,0)),"""","")</f>
        <v>g.2Tp</v>
      </c>
      <c r="F190" s="173" t="s">
        <v>5112</v>
      </c>
      <c r="G190" t="str">
        <f t="shared" si="5"/>
        <v>G2TP</v>
      </c>
      <c r="H190" s="174" t="str">
        <f t="shared" si="4"/>
        <v xml:space="preserve">              {ITM_G_DOUBLETAP,               "G2TP"},</v>
      </c>
    </row>
    <row r="191" spans="1:8">
      <c r="A191" s="173"/>
      <c r="D191" s="195" t="s">
        <v>2023</v>
      </c>
      <c r="E191" t="str">
        <f>SUBSTITUTE(INDEX(SOURCE!E:E,MATCH(D191,SOURCE!P:P,0)),"""","")</f>
        <v>HOME.3</v>
      </c>
      <c r="F191" s="173" t="s">
        <v>5113</v>
      </c>
      <c r="G191" t="str">
        <f t="shared" si="5"/>
        <v>HOMEX3</v>
      </c>
      <c r="H191" s="174" t="str">
        <f t="shared" si="4"/>
        <v xml:space="preserve">              {ITM_HOMEx3,                    "HOMEX3"},</v>
      </c>
    </row>
    <row r="192" spans="1:8">
      <c r="A192" s="173"/>
      <c r="D192" s="195" t="s">
        <v>2024</v>
      </c>
      <c r="E192" t="str">
        <f>SUBSTITUTE(INDEX(SOURCE!E:E,MATCH(D192,SOURCE!P:P,0)),"""","")</f>
        <v>SH.4s</v>
      </c>
      <c r="F192" s="173" t="s">
        <v>5819</v>
      </c>
      <c r="G192" t="str">
        <f t="shared" si="5"/>
        <v>SH4S</v>
      </c>
      <c r="H192" s="174" t="str">
        <f t="shared" ref="H192:H236" si="8">"              {"&amp;D192&amp;",     "&amp;REPT(" ",25-LEN(D192))&amp;CHAR(34)&amp;G192&amp;CHAR(34)&amp;"},"</f>
        <v xml:space="preserve">              {ITM_SHTIM,                     "SH4S"},</v>
      </c>
    </row>
    <row r="193" spans="1:8">
      <c r="A193" s="173"/>
      <c r="D193" s="195" t="s">
        <v>4151</v>
      </c>
      <c r="E193" t="e">
        <f>SUBSTITUTE(INDEX(SOURCE!E:E,MATCH(D193,SOURCE!P:P,0)),"""","")</f>
        <v>#N/A</v>
      </c>
      <c r="F193" s="173" t="s">
        <v>5114</v>
      </c>
      <c r="G193" t="e">
        <f t="shared" si="5"/>
        <v>#N/A</v>
      </c>
      <c r="H193" s="174" t="e">
        <f t="shared" si="8"/>
        <v>#N/A</v>
      </c>
    </row>
    <row r="194" spans="1:8">
      <c r="A194" s="173"/>
      <c r="D194" s="195" t="s">
        <v>2044</v>
      </c>
      <c r="E194" t="str">
        <f>SUBSTITUTE(INDEX(SOURCE!E:E,MATCH(D194,SOURCE!P:P,0)),"""","")</f>
        <v>HOME</v>
      </c>
      <c r="F194" s="173" t="s">
        <v>5820</v>
      </c>
      <c r="G194" t="str">
        <f t="shared" si="5"/>
        <v>@</v>
      </c>
      <c r="H194" s="174" t="str">
        <f t="shared" si="8"/>
        <v xml:space="preserve">              {ITM_BASE_HOME,                 "@"},</v>
      </c>
    </row>
    <row r="195" spans="1:8">
      <c r="A195" s="173"/>
      <c r="D195" s="195" t="s">
        <v>2339</v>
      </c>
      <c r="E195" t="str">
        <f>SUBSTITUTE(INDEX(SOURCE!E:E,MATCH(D195,SOURCE!P:P,0)),"""","")</f>
        <v>LRG_LI</v>
      </c>
      <c r="F195" s="173" t="s">
        <v>5115</v>
      </c>
      <c r="G195" t="str">
        <f t="shared" si="5"/>
        <v>LARGELI</v>
      </c>
      <c r="H195" s="174" t="str">
        <f t="shared" si="8"/>
        <v xml:space="preserve">              {ITM_LARGELI,                   "LARGELI"},</v>
      </c>
    </row>
    <row r="196" spans="1:8">
      <c r="A196" s="173"/>
      <c r="D196" s="195" t="s">
        <v>5120</v>
      </c>
      <c r="E196" t="str">
        <f>SUBSTITUTE(INDEX(SOURCE!E:E,MATCH(D196,SOURCE!P:P,0)),"""","")</f>
        <v>CPXRES1</v>
      </c>
      <c r="F196" s="173" t="s">
        <v>5116</v>
      </c>
      <c r="G196" t="str">
        <f t="shared" ref="G196:G236" si="9">IF(EXACT(F196,E196),"@",F196)</f>
        <v>@</v>
      </c>
      <c r="H196" s="174" t="str">
        <f t="shared" si="8"/>
        <v xml:space="preserve">              {ITM_CPXRES1,                   "@"},</v>
      </c>
    </row>
    <row r="197" spans="1:8">
      <c r="A197" s="173"/>
      <c r="D197" s="195" t="s">
        <v>5121</v>
      </c>
      <c r="E197" t="str">
        <f>SUBSTITUTE(INDEX(SOURCE!E:E,MATCH(D197,SOURCE!P:P,0)),"""","")</f>
        <v>SPCRES1</v>
      </c>
      <c r="F197" s="173" t="s">
        <v>5117</v>
      </c>
      <c r="G197" t="str">
        <f t="shared" si="9"/>
        <v>@</v>
      </c>
      <c r="H197" s="174" t="str">
        <f t="shared" si="8"/>
        <v xml:space="preserve">              {ITM_SPCRES1,                   "@"},</v>
      </c>
    </row>
    <row r="198" spans="1:8">
      <c r="A198" s="173"/>
      <c r="D198" s="195" t="s">
        <v>5122</v>
      </c>
      <c r="E198" t="str">
        <f>SUBSTITUTE(INDEX(SOURCE!E:E,MATCH(D198,SOURCE!P:P,0)),"""","")</f>
        <v>CPXRES0</v>
      </c>
      <c r="F198" s="173" t="s">
        <v>5118</v>
      </c>
      <c r="G198" t="str">
        <f t="shared" si="9"/>
        <v>@</v>
      </c>
      <c r="H198" s="174" t="str">
        <f t="shared" si="8"/>
        <v xml:space="preserve">              {ITM_CPXRES0,                   "@"},</v>
      </c>
    </row>
    <row r="199" spans="1:8">
      <c r="A199" s="173"/>
      <c r="D199" s="195" t="s">
        <v>5123</v>
      </c>
      <c r="E199" t="str">
        <f>SUBSTITUTE(INDEX(SOURCE!E:E,MATCH(D199,SOURCE!P:P,0)),"""","")</f>
        <v>SPCRES0</v>
      </c>
      <c r="F199" s="173" t="s">
        <v>5119</v>
      </c>
      <c r="G199" t="str">
        <f t="shared" si="9"/>
        <v>@</v>
      </c>
      <c r="H199" s="174" t="str">
        <f t="shared" si="8"/>
        <v xml:space="preserve">              {ITM_SPCRES0,                   "@"},</v>
      </c>
    </row>
    <row r="200" spans="1:8">
      <c r="A200" s="173"/>
      <c r="B200" s="117" t="s">
        <v>5266</v>
      </c>
      <c r="D200" s="121" t="s">
        <v>5262</v>
      </c>
      <c r="E200" t="str">
        <f>SUBSTITUTE(INDEX(SOURCE!E:E,MATCH(D200,SOURCE!P:P,0)),"""","")</f>
        <v>fg.OFF</v>
      </c>
      <c r="F200" s="117" t="s">
        <v>5267</v>
      </c>
      <c r="G200" t="str">
        <f t="shared" si="9"/>
        <v>FGOFF</v>
      </c>
      <c r="H200" s="174" t="str">
        <f t="shared" si="8"/>
        <v xml:space="preserve">              {ITM_FGLNOFF,                   "FGOFF"},</v>
      </c>
    </row>
    <row r="201" spans="1:8">
      <c r="A201" s="173"/>
      <c r="B201" s="117" t="s">
        <v>5266</v>
      </c>
      <c r="D201" s="121" t="s">
        <v>5263</v>
      </c>
      <c r="E201" t="str">
        <f>SUBSTITUTE(INDEX(SOURCE!E:E,MATCH(D201,SOURCE!P:P,0)),"""","")</f>
        <v>fg.LIM</v>
      </c>
      <c r="F201" s="117" t="s">
        <v>5268</v>
      </c>
      <c r="G201" t="str">
        <f t="shared" si="9"/>
        <v>FGLIM</v>
      </c>
      <c r="H201" s="174" t="str">
        <f t="shared" si="8"/>
        <v xml:space="preserve">              {ITM_FGLNLIM,                   "FGLIM"},</v>
      </c>
    </row>
    <row r="202" spans="1:8">
      <c r="A202" s="173"/>
      <c r="B202" s="117" t="s">
        <v>5266</v>
      </c>
      <c r="D202" s="121" t="s">
        <v>5264</v>
      </c>
      <c r="E202" t="str">
        <f>SUBSTITUTE(INDEX(SOURCE!E:E,MATCH(D202,SOURCE!P:P,0)),"""","")</f>
        <v>fg.FUL</v>
      </c>
      <c r="F202" s="117" t="s">
        <v>5269</v>
      </c>
      <c r="G202" t="str">
        <f t="shared" si="9"/>
        <v>FGFUL</v>
      </c>
      <c r="H202" s="174" t="str">
        <f t="shared" si="8"/>
        <v xml:space="preserve">              {ITM_FGLNFUL,                   "FGFUL"},</v>
      </c>
    </row>
    <row r="203" spans="1:8">
      <c r="A203" s="173"/>
      <c r="B203" s="53" t="s">
        <v>5340</v>
      </c>
      <c r="D203" s="11" t="s">
        <v>5282</v>
      </c>
      <c r="E203" t="str">
        <f>SUBSTITUTE(INDEX(SOURCE!E:E,MATCH(D203,SOURCE!P:P,0)),"""","")</f>
        <v>IPER.</v>
      </c>
      <c r="F203" s="11" t="s">
        <v>5821</v>
      </c>
      <c r="G203" t="str">
        <f t="shared" si="9"/>
        <v>IPER</v>
      </c>
      <c r="H203" s="174" t="str">
        <f t="shared" si="8"/>
        <v xml:space="preserve">              {ITM_GAPPER_L,                  "IPER"},</v>
      </c>
    </row>
    <row r="204" spans="1:8">
      <c r="A204" s="173"/>
      <c r="B204" s="53" t="s">
        <v>5340</v>
      </c>
      <c r="D204" s="11" t="s">
        <v>5283</v>
      </c>
      <c r="E204" t="str">
        <f>SUBSTITUTE(INDEX(SOURCE!E:E,MATCH(D204,SOURCE!P:P,0)),"""","")</f>
        <v>ICOM,</v>
      </c>
      <c r="F204" s="11" t="s">
        <v>5822</v>
      </c>
      <c r="G204" t="str">
        <f t="shared" si="9"/>
        <v>ICOM</v>
      </c>
      <c r="H204" s="174" t="str">
        <f t="shared" si="8"/>
        <v xml:space="preserve">              {ITM_GAPCOM_L,                  "ICOM"},</v>
      </c>
    </row>
    <row r="205" spans="1:8">
      <c r="A205" s="173"/>
      <c r="B205" s="53" t="s">
        <v>5340</v>
      </c>
      <c r="D205" s="11" t="s">
        <v>5284</v>
      </c>
      <c r="E205" t="str">
        <f>SUBSTITUTE(INDEX(SOURCE!E:E,MATCH(D205,SOURCE!P:P,0)),"""","")</f>
        <v>IWTICK STD_SPACE_4_PER_EM '</v>
      </c>
      <c r="F205" s="11" t="s">
        <v>5823</v>
      </c>
      <c r="G205" t="str">
        <f t="shared" si="9"/>
        <v>IWTICK</v>
      </c>
      <c r="H205" s="174" t="str">
        <f t="shared" si="8"/>
        <v xml:space="preserve">              {ITM_GAPAPO_L,                  "IWTICK"},</v>
      </c>
    </row>
    <row r="206" spans="1:8">
      <c r="A206" s="173"/>
      <c r="B206" s="53" t="s">
        <v>5340</v>
      </c>
      <c r="D206" s="284" t="s">
        <v>5285</v>
      </c>
      <c r="E206" s="284" t="str">
        <f>SUBSTITUTE(INDEX(SOURCE!E:E,MATCH(D206,SOURCE!P:P,0)),"""","")</f>
        <v>ISPC STD_OPEN_BOX</v>
      </c>
      <c r="F206" s="284" t="s">
        <v>5928</v>
      </c>
      <c r="G206" s="284" t="str">
        <f t="shared" si="9"/>
        <v>ISPC</v>
      </c>
      <c r="H206" s="285" t="str">
        <f t="shared" si="8"/>
        <v xml:space="preserve">              {ITM_GAPSPC_L,                  "ISPC"},</v>
      </c>
    </row>
    <row r="207" spans="1:8">
      <c r="A207" s="173"/>
      <c r="B207" s="53" t="s">
        <v>5340</v>
      </c>
      <c r="D207" s="11" t="s">
        <v>5321</v>
      </c>
      <c r="E207" t="str">
        <f>SUBSTITUTE(INDEX(SOURCE!E:E,MATCH(D207,SOURCE!P:P,0)),"""","")</f>
        <v>IWSPC STD_INV_BRIDGE STD_INV_BRIDGE</v>
      </c>
      <c r="F207" s="11" t="s">
        <v>5824</v>
      </c>
      <c r="G207" t="str">
        <f t="shared" si="9"/>
        <v>IWSPC</v>
      </c>
      <c r="H207" s="174" t="str">
        <f t="shared" si="8"/>
        <v xml:space="preserve">              {ITM_GAPDBLSPC_L,               "IWSPC"},</v>
      </c>
    </row>
    <row r="208" spans="1:8">
      <c r="A208" s="173"/>
      <c r="B208" s="53" t="s">
        <v>5340</v>
      </c>
      <c r="D208" s="11" t="s">
        <v>5323</v>
      </c>
      <c r="E208" t="str">
        <f>SUBSTITUTE(INDEX(SOURCE!E:E,MATCH(D208,SOURCE!P:P,0)),"""","")</f>
        <v>IDOT STD_DOT</v>
      </c>
      <c r="F208" s="11" t="s">
        <v>5825</v>
      </c>
      <c r="G208" t="str">
        <f t="shared" si="9"/>
        <v>IDOT</v>
      </c>
      <c r="H208" s="174" t="str">
        <f t="shared" si="8"/>
        <v xml:space="preserve">              {ITM_GAPDOT_L,                  "IDOT"},</v>
      </c>
    </row>
    <row r="209" spans="1:8">
      <c r="A209" s="173"/>
      <c r="B209" s="53" t="s">
        <v>5340</v>
      </c>
      <c r="D209" s="11" t="s">
        <v>5286</v>
      </c>
      <c r="E209" t="str">
        <f>SUBSTITUTE(INDEX(SOURCE!E:E,MATCH(D209,SOURCE!P:P,0)),"""","")</f>
        <v>IUNDR STD_UNDERSCORE</v>
      </c>
      <c r="F209" s="11" t="s">
        <v>5826</v>
      </c>
      <c r="G209" t="str">
        <f t="shared" si="9"/>
        <v>IUNDR</v>
      </c>
      <c r="H209" s="174" t="str">
        <f t="shared" si="8"/>
        <v xml:space="preserve">              {ITM_GAPUND_L,                  "IUNDR"},</v>
      </c>
    </row>
    <row r="210" spans="1:8">
      <c r="A210" s="173"/>
      <c r="B210" s="53" t="s">
        <v>5340</v>
      </c>
      <c r="D210" s="11" t="s">
        <v>5287</v>
      </c>
      <c r="E210" t="str">
        <f>SUBSTITUTE(INDEX(SOURCE!E:E,MATCH(D210,SOURCE!P:P,0)),"""","")</f>
        <v>INONE</v>
      </c>
      <c r="F210" s="11" t="s">
        <v>5827</v>
      </c>
      <c r="G210" t="str">
        <f t="shared" si="9"/>
        <v>@</v>
      </c>
      <c r="H210" s="174" t="str">
        <f t="shared" si="8"/>
        <v xml:space="preserve">              {ITM_GAPNIL_L,                  "@"},</v>
      </c>
    </row>
    <row r="211" spans="1:8">
      <c r="A211" s="173"/>
      <c r="B211" s="53" t="s">
        <v>5340</v>
      </c>
      <c r="D211" s="11" t="s">
        <v>5326</v>
      </c>
      <c r="E211" t="str">
        <f>SUBSTITUTE(INDEX(SOURCE!E:E,MATCH(D211,SOURCE!P:P,0)),"""","")</f>
        <v>INSPC STD_INV_BRIDGE</v>
      </c>
      <c r="F211" s="11" t="s">
        <v>5828</v>
      </c>
      <c r="G211" t="str">
        <f t="shared" si="9"/>
        <v>INSPC</v>
      </c>
      <c r="H211" s="174" t="str">
        <f t="shared" si="8"/>
        <v xml:space="preserve">              {ITM_GAPNARSPC_L,               "INSPC"},</v>
      </c>
    </row>
    <row r="212" spans="1:8">
      <c r="A212" s="173"/>
      <c r="B212" s="53" t="s">
        <v>5340</v>
      </c>
      <c r="D212" s="11" t="s">
        <v>5288</v>
      </c>
      <c r="E212" t="str">
        <f>SUBSTITUTE(INDEX(SOURCE!E:E,MATCH(D212,SOURCE!P:P,0)),"""","")</f>
        <v>FPER.</v>
      </c>
      <c r="F212" s="11" t="s">
        <v>5829</v>
      </c>
      <c r="G212" t="str">
        <f t="shared" si="9"/>
        <v>FPER</v>
      </c>
      <c r="H212" s="174" t="str">
        <f t="shared" si="8"/>
        <v xml:space="preserve">              {ITM_GAPPER_R,                  "FPER"},</v>
      </c>
    </row>
    <row r="213" spans="1:8">
      <c r="A213" s="173"/>
      <c r="B213" s="53" t="s">
        <v>5340</v>
      </c>
      <c r="D213" s="11" t="s">
        <v>5289</v>
      </c>
      <c r="E213" t="str">
        <f>SUBSTITUTE(INDEX(SOURCE!E:E,MATCH(D213,SOURCE!P:P,0)),"""","")</f>
        <v>FCOM,</v>
      </c>
      <c r="F213" s="11" t="s">
        <v>5830</v>
      </c>
      <c r="G213" t="str">
        <f t="shared" si="9"/>
        <v>FCOM</v>
      </c>
      <c r="H213" s="174" t="str">
        <f t="shared" si="8"/>
        <v xml:space="preserve">              {ITM_GAPCOM_R,                  "FCOM"},</v>
      </c>
    </row>
    <row r="214" spans="1:8">
      <c r="A214" s="173"/>
      <c r="B214" s="53" t="s">
        <v>5340</v>
      </c>
      <c r="D214" s="11" t="s">
        <v>5290</v>
      </c>
      <c r="E214" t="str">
        <f>SUBSTITUTE(INDEX(SOURCE!E:E,MATCH(D214,SOURCE!P:P,0)),"""","")</f>
        <v>FWTICK STD_SPACE_4_PER_EM '</v>
      </c>
      <c r="F214" s="11" t="s">
        <v>5831</v>
      </c>
      <c r="G214" t="str">
        <f t="shared" si="9"/>
        <v>FWTICK</v>
      </c>
      <c r="H214" s="174" t="str">
        <f t="shared" si="8"/>
        <v xml:space="preserve">              {ITM_GAPAPO_R,                  "FWTICK"},</v>
      </c>
    </row>
    <row r="215" spans="1:8">
      <c r="A215" s="173"/>
      <c r="B215" s="53" t="s">
        <v>5340</v>
      </c>
      <c r="D215" s="11" t="s">
        <v>5291</v>
      </c>
      <c r="E215" t="str">
        <f>SUBSTITUTE(INDEX(SOURCE!E:E,MATCH(D215,SOURCE!P:P,0)),"""","")</f>
        <v>FSPC STD_OPEN_BOX</v>
      </c>
      <c r="F215" s="11" t="s">
        <v>5832</v>
      </c>
      <c r="G215" t="str">
        <f t="shared" si="9"/>
        <v>FSPC</v>
      </c>
      <c r="H215" s="174" t="str">
        <f t="shared" si="8"/>
        <v xml:space="preserve">              {ITM_GAPSPC_R,                  "FSPC"},</v>
      </c>
    </row>
    <row r="216" spans="1:8">
      <c r="A216" s="173"/>
      <c r="B216" s="53" t="s">
        <v>5340</v>
      </c>
      <c r="D216" s="11" t="s">
        <v>5322</v>
      </c>
      <c r="E216" t="str">
        <f>SUBSTITUTE(INDEX(SOURCE!E:E,MATCH(D216,SOURCE!P:P,0)),"""","")</f>
        <v>FWSPC STD_INV_BRIDGE STD_INV_BRIDGE</v>
      </c>
      <c r="F216" s="11" t="s">
        <v>5833</v>
      </c>
      <c r="G216" t="str">
        <f t="shared" si="9"/>
        <v>FWSPC</v>
      </c>
      <c r="H216" s="174" t="str">
        <f t="shared" si="8"/>
        <v xml:space="preserve">              {ITM_GAPDBLSPC_R,               "FWSPC"},</v>
      </c>
    </row>
    <row r="217" spans="1:8">
      <c r="A217" s="173"/>
      <c r="B217" s="53" t="s">
        <v>5340</v>
      </c>
      <c r="D217" s="11" t="s">
        <v>5324</v>
      </c>
      <c r="E217" t="str">
        <f>SUBSTITUTE(INDEX(SOURCE!E:E,MATCH(D217,SOURCE!P:P,0)),"""","")</f>
        <v>FDOT STD_DOT</v>
      </c>
      <c r="F217" s="11" t="s">
        <v>5834</v>
      </c>
      <c r="G217" t="str">
        <f t="shared" si="9"/>
        <v>FDOT</v>
      </c>
      <c r="H217" s="174" t="str">
        <f t="shared" si="8"/>
        <v xml:space="preserve">              {ITM_GAPDOT_R,                  "FDOT"},</v>
      </c>
    </row>
    <row r="218" spans="1:8">
      <c r="A218" s="173"/>
      <c r="B218" s="53" t="s">
        <v>5340</v>
      </c>
      <c r="D218" s="11" t="s">
        <v>5292</v>
      </c>
      <c r="E218" t="str">
        <f>SUBSTITUTE(INDEX(SOURCE!E:E,MATCH(D218,SOURCE!P:P,0)),"""","")</f>
        <v>FUNDR STD_UNDERSCORE</v>
      </c>
      <c r="F218" s="11" t="s">
        <v>5835</v>
      </c>
      <c r="G218" t="str">
        <f t="shared" si="9"/>
        <v>FUNDR</v>
      </c>
      <c r="H218" s="174" t="str">
        <f t="shared" si="8"/>
        <v xml:space="preserve">              {ITM_GAPUND_R,                  "FUNDR"},</v>
      </c>
    </row>
    <row r="219" spans="1:8">
      <c r="A219" s="173"/>
      <c r="B219" s="53" t="s">
        <v>5340</v>
      </c>
      <c r="D219" s="11" t="s">
        <v>5293</v>
      </c>
      <c r="E219" t="str">
        <f>SUBSTITUTE(INDEX(SOURCE!E:E,MATCH(D219,SOURCE!P:P,0)),"""","")</f>
        <v>FNONE</v>
      </c>
      <c r="F219" s="11" t="s">
        <v>5836</v>
      </c>
      <c r="G219" t="str">
        <f t="shared" si="9"/>
        <v>@</v>
      </c>
      <c r="H219" s="174" t="str">
        <f t="shared" si="8"/>
        <v xml:space="preserve">              {ITM_GAPNIL_R,                  "@"},</v>
      </c>
    </row>
    <row r="220" spans="1:8">
      <c r="A220" s="173"/>
      <c r="B220" s="53" t="s">
        <v>5340</v>
      </c>
      <c r="D220" s="11" t="s">
        <v>5327</v>
      </c>
      <c r="E220" t="str">
        <f>SUBSTITUTE(INDEX(SOURCE!E:E,MATCH(D220,SOURCE!P:P,0)),"""","")</f>
        <v>FNSPC STD_INV_BRIDGE</v>
      </c>
      <c r="F220" s="11" t="s">
        <v>5837</v>
      </c>
      <c r="G220" t="str">
        <f t="shared" si="9"/>
        <v>FNSPC</v>
      </c>
      <c r="H220" s="174" t="str">
        <f t="shared" si="8"/>
        <v xml:space="preserve">              {ITM_GAPNARSPC_R,               "FNSPC"},</v>
      </c>
    </row>
    <row r="221" spans="1:8">
      <c r="A221" s="173"/>
      <c r="B221" s="53" t="s">
        <v>5340</v>
      </c>
      <c r="D221" s="11" t="s">
        <v>5276</v>
      </c>
      <c r="E221" t="str">
        <f>SUBSTITUTE(INDEX(SOURCE!E:E,MATCH(D221,SOURCE!P:P,0)),"""","")</f>
        <v>JG.1582</v>
      </c>
      <c r="F221" s="11" t="s">
        <v>5329</v>
      </c>
      <c r="G221" t="str">
        <f t="shared" si="9"/>
        <v>JG1582</v>
      </c>
      <c r="H221" s="174" t="str">
        <f t="shared" si="8"/>
        <v xml:space="preserve">              {ITM_JUL_GREG_1582,             "JG1582"},</v>
      </c>
    </row>
    <row r="222" spans="1:8">
      <c r="A222" s="173"/>
      <c r="B222" s="53" t="s">
        <v>5340</v>
      </c>
      <c r="D222" s="11" t="s">
        <v>5274</v>
      </c>
      <c r="E222" t="str">
        <f>SUBSTITUTE(INDEX(SOURCE!E:E,MATCH(D222,SOURCE!P:P,0)),"""","")</f>
        <v>JG.1752</v>
      </c>
      <c r="F222" s="11" t="s">
        <v>5330</v>
      </c>
      <c r="G222" t="str">
        <f t="shared" si="9"/>
        <v>JG1752</v>
      </c>
      <c r="H222" s="174" t="str">
        <f t="shared" si="8"/>
        <v xml:space="preserve">              {ITM_JUL_GREG_1752,             "JG1752"},</v>
      </c>
    </row>
    <row r="223" spans="1:8">
      <c r="A223" s="173"/>
      <c r="B223" s="53" t="s">
        <v>5340</v>
      </c>
      <c r="D223" s="11" t="s">
        <v>5277</v>
      </c>
      <c r="E223" t="str">
        <f>SUBSTITUTE(INDEX(SOURCE!E:E,MATCH(D223,SOURCE!P:P,0)),"""","")</f>
        <v>JG.1873</v>
      </c>
      <c r="F223" s="11" t="s">
        <v>5331</v>
      </c>
      <c r="G223" t="str">
        <f t="shared" si="9"/>
        <v>JG1873</v>
      </c>
      <c r="H223" s="174" t="str">
        <f t="shared" si="8"/>
        <v xml:space="preserve">              {ITM_JUL_GREG_1873,             "JG1873"},</v>
      </c>
    </row>
    <row r="224" spans="1:8">
      <c r="A224" s="173"/>
      <c r="B224" s="53" t="s">
        <v>5340</v>
      </c>
      <c r="D224" s="11" t="s">
        <v>5275</v>
      </c>
      <c r="E224" t="str">
        <f>SUBSTITUTE(INDEX(SOURCE!E:E,MATCH(D224,SOURCE!P:P,0)),"""","")</f>
        <v>JG.1949</v>
      </c>
      <c r="F224" s="11" t="s">
        <v>5332</v>
      </c>
      <c r="G224" t="str">
        <f t="shared" si="9"/>
        <v>JG1949</v>
      </c>
      <c r="H224" s="174" t="str">
        <f t="shared" si="8"/>
        <v xml:space="preserve">              {ITM_JUL_GREG_1949,             "JG1949"},</v>
      </c>
    </row>
    <row r="225" spans="1:8">
      <c r="A225" s="173"/>
      <c r="B225" s="219" t="s">
        <v>5340</v>
      </c>
      <c r="C225" s="219" t="s">
        <v>5454</v>
      </c>
      <c r="D225" s="220" t="s">
        <v>5294</v>
      </c>
      <c r="E225" t="str">
        <f>SUBSTITUTE(INDEX(SOURCE!E:E,MATCH(D225,SOURCE!P:P,0)),"""","")</f>
        <v>IPART</v>
      </c>
      <c r="F225" s="220" t="s">
        <v>5333</v>
      </c>
      <c r="G225" t="str">
        <f t="shared" si="9"/>
        <v>IPSEP</v>
      </c>
      <c r="H225" s="174"/>
    </row>
    <row r="226" spans="1:8">
      <c r="A226" s="173"/>
      <c r="B226" s="219" t="s">
        <v>5340</v>
      </c>
      <c r="C226" s="219" t="s">
        <v>5454</v>
      </c>
      <c r="D226" s="220" t="s">
        <v>5295</v>
      </c>
      <c r="E226" t="str">
        <f>SUBSTITUTE(INDEX(SOURCE!E:E,MATCH(D226,SOURCE!P:P,0)),"""","")</f>
        <v>FPART</v>
      </c>
      <c r="F226" s="220" t="s">
        <v>5334</v>
      </c>
      <c r="G226" t="str">
        <f t="shared" si="9"/>
        <v>FPSEP</v>
      </c>
      <c r="H226" s="174"/>
    </row>
    <row r="227" spans="1:8">
      <c r="A227" s="173"/>
      <c r="B227" s="53" t="s">
        <v>5340</v>
      </c>
      <c r="D227" s="11" t="s">
        <v>5296</v>
      </c>
      <c r="E227" t="str">
        <f>SUBSTITUTE(INDEX(SOURCE!E:E,MATCH(D227,SOURCE!P:P,0)),"""","")</f>
        <v>set&gt;TXT</v>
      </c>
      <c r="F227" s="11" t="s">
        <v>5335</v>
      </c>
      <c r="G227" t="str">
        <f t="shared" si="9"/>
        <v>@</v>
      </c>
      <c r="H227" s="174" t="str">
        <f t="shared" si="8"/>
        <v xml:space="preserve">              {ITM_SET_TO_TEXT,               "@"},</v>
      </c>
    </row>
    <row r="228" spans="1:8">
      <c r="A228" s="173"/>
      <c r="B228" s="53" t="s">
        <v>5340</v>
      </c>
      <c r="D228" s="11" t="s">
        <v>5300</v>
      </c>
      <c r="E228" t="str">
        <f>SUBSTITUTE(INDEX(SOURCE!E:E,MATCH(D228,SOURCE!P:P,0)),"""","")</f>
        <v>IPGRP</v>
      </c>
      <c r="F228" s="11" t="s">
        <v>5336</v>
      </c>
      <c r="G228" t="str">
        <f t="shared" si="9"/>
        <v>@</v>
      </c>
      <c r="H228" s="174" t="str">
        <f t="shared" si="8"/>
        <v xml:space="preserve">              {ITM_GRP_L,                     "@"},</v>
      </c>
    </row>
    <row r="229" spans="1:8">
      <c r="A229" s="173"/>
      <c r="B229" s="53" t="s">
        <v>5340</v>
      </c>
      <c r="D229" s="11" t="s">
        <v>5316</v>
      </c>
      <c r="E229" t="str">
        <f>SUBSTITUTE(INDEX(SOURCE!E:E,MATCH(D229,SOURCE!P:P,0)),"""","")</f>
        <v>IPGRP1x</v>
      </c>
      <c r="F229" s="11" t="s">
        <v>5339</v>
      </c>
      <c r="G229" t="str">
        <f t="shared" si="9"/>
        <v>IPGRP1X</v>
      </c>
      <c r="H229" s="174" t="str">
        <f t="shared" si="8"/>
        <v xml:space="preserve">              {ITM_GRP1_L_OF,                 "IPGRP1X"},</v>
      </c>
    </row>
    <row r="230" spans="1:8">
      <c r="A230" s="173"/>
      <c r="B230" s="53" t="s">
        <v>5340</v>
      </c>
      <c r="D230" s="11" t="s">
        <v>5301</v>
      </c>
      <c r="E230" t="str">
        <f>SUBSTITUTE(INDEX(SOURCE!E:E,MATCH(D230,SOURCE!P:P,0)),"""","")</f>
        <v>IPGRP1</v>
      </c>
      <c r="F230" s="11" t="s">
        <v>5337</v>
      </c>
      <c r="G230" t="str">
        <f t="shared" si="9"/>
        <v>@</v>
      </c>
      <c r="H230" s="174" t="str">
        <f t="shared" si="8"/>
        <v xml:space="preserve">              {ITM_GRP1_L,                    "@"},</v>
      </c>
    </row>
    <row r="231" spans="1:8">
      <c r="A231" s="173"/>
      <c r="B231" s="53" t="s">
        <v>5340</v>
      </c>
      <c r="D231" s="11" t="s">
        <v>5302</v>
      </c>
      <c r="E231" t="str">
        <f>SUBSTITUTE(INDEX(SOURCE!E:E,MATCH(D231,SOURCE!P:P,0)),"""","")</f>
        <v>FPGRP</v>
      </c>
      <c r="F231" s="11" t="s">
        <v>5338</v>
      </c>
      <c r="G231" t="str">
        <f t="shared" si="9"/>
        <v>@</v>
      </c>
      <c r="H231" s="174" t="str">
        <f t="shared" si="8"/>
        <v xml:space="preserve">              {ITM_GRP_R,                     "@"},</v>
      </c>
    </row>
    <row r="232" spans="1:8">
      <c r="A232" s="173"/>
      <c r="B232" s="219" t="s">
        <v>5340</v>
      </c>
      <c r="C232" s="219" t="s">
        <v>5454</v>
      </c>
      <c r="D232" s="220" t="s">
        <v>5303</v>
      </c>
      <c r="E232" t="str">
        <f>SUBSTITUTE(INDEX(SOURCE!E:E,MATCH(D232,SOURCE!P:P,0)),"""","")</f>
        <v>IPART</v>
      </c>
      <c r="F232" s="220" t="s">
        <v>5333</v>
      </c>
      <c r="G232" t="str">
        <f t="shared" si="9"/>
        <v>IPSEP</v>
      </c>
      <c r="H232" s="174"/>
    </row>
    <row r="233" spans="1:8">
      <c r="A233" s="173"/>
      <c r="B233" s="219" t="s">
        <v>5340</v>
      </c>
      <c r="C233" s="219" t="s">
        <v>5454</v>
      </c>
      <c r="D233" s="220" t="s">
        <v>5304</v>
      </c>
      <c r="E233" t="str">
        <f>SUBSTITUTE(INDEX(SOURCE!E:E,MATCH(D233,SOURCE!P:P,0)),"""","")</f>
        <v>FPART</v>
      </c>
      <c r="F233" s="220" t="s">
        <v>5334</v>
      </c>
      <c r="G233" t="str">
        <f t="shared" si="9"/>
        <v>FPSEP</v>
      </c>
      <c r="H233" s="174"/>
    </row>
    <row r="234" spans="1:8">
      <c r="A234" s="173"/>
      <c r="B234" s="232" t="s">
        <v>5453</v>
      </c>
      <c r="D234" s="233" t="s">
        <v>1325</v>
      </c>
      <c r="E234" t="str">
        <f>SUBSTITUTE(INDEX(SOURCE!E:E,MATCH(D234,SOURCE!P:P,0)),"""","")</f>
        <v>BEEP</v>
      </c>
      <c r="F234" s="233" t="s">
        <v>5451</v>
      </c>
      <c r="G234" t="str">
        <f t="shared" si="9"/>
        <v>@</v>
      </c>
      <c r="H234" s="174" t="str">
        <f t="shared" si="8"/>
        <v xml:space="preserve">              {ITM_BEEP,                      "@"},</v>
      </c>
    </row>
    <row r="235" spans="1:8">
      <c r="A235" s="173"/>
      <c r="B235" s="232" t="s">
        <v>5453</v>
      </c>
      <c r="D235" s="233" t="s">
        <v>1793</v>
      </c>
      <c r="E235" t="str">
        <f>SUBSTITUTE(INDEX(SOURCE!E:E,MATCH(D235,SOURCE!P:P,0)),"""","")</f>
        <v>TONE</v>
      </c>
      <c r="F235" s="233" t="s">
        <v>5452</v>
      </c>
      <c r="G235" t="str">
        <f t="shared" si="9"/>
        <v>@</v>
      </c>
      <c r="H235" s="174" t="str">
        <f t="shared" si="8"/>
        <v xml:space="preserve">              {ITM_TONE,                      "@"},</v>
      </c>
    </row>
    <row r="236" spans="1:8">
      <c r="A236" s="173"/>
      <c r="B236" s="173" t="s">
        <v>5463</v>
      </c>
      <c r="D236" t="s">
        <v>4639</v>
      </c>
      <c r="E236" t="str">
        <f>SUBSTITUTE(INDEX(SOURCE!E:E,MATCH(D236,SOURCE!P:P,0)),"""","")</f>
        <v>STD_SQUARE_ROOT (1+x STD_SUP_2 )</v>
      </c>
      <c r="F236" t="s">
        <v>5464</v>
      </c>
      <c r="G236" t="str">
        <f t="shared" si="9"/>
        <v>SQRT1+XSQR</v>
      </c>
      <c r="H236" s="174" t="str">
        <f t="shared" si="8"/>
        <v xml:space="preserve">              {ITM_SQRT1PX2,                  "SQRT1+XSQR"},</v>
      </c>
    </row>
    <row r="237" spans="1:8">
      <c r="A237" s="173"/>
      <c r="B237" s="173" t="s">
        <v>5797</v>
      </c>
      <c r="D237" s="195" t="s">
        <v>5795</v>
      </c>
      <c r="E237" t="str">
        <f>SUBSTITUTE(INDEX(SOURCE!E:E,MATCH(D237,SOURCE!P:P,0)),"""","")</f>
        <v>PRON</v>
      </c>
      <c r="F237" s="173" t="s">
        <v>5802</v>
      </c>
      <c r="G237" t="str">
        <f t="shared" ref="G237:G238" si="10">IF(EXACT(F237,E237),"@",F237)</f>
        <v>@</v>
      </c>
      <c r="H237" s="174" t="str">
        <f t="shared" ref="H237:H238" si="11">"              {"&amp;D237&amp;",     "&amp;REPT(" ",25-LEN(D237))&amp;CHAR(34)&amp;G237&amp;CHAR(34)&amp;"},"</f>
        <v xml:space="preserve">              {ITM_PRTACT1,                   "@"},</v>
      </c>
    </row>
    <row r="238" spans="1:8">
      <c r="A238" s="173"/>
      <c r="B238" s="173" t="s">
        <v>5797</v>
      </c>
      <c r="D238" s="195" t="s">
        <v>5796</v>
      </c>
      <c r="E238" t="str">
        <f>SUBSTITUTE(INDEX(SOURCE!E:E,MATCH(D238,SOURCE!P:P,0)),"""","")</f>
        <v>PROFF</v>
      </c>
      <c r="F238" s="173" t="s">
        <v>5803</v>
      </c>
      <c r="G238" t="str">
        <f t="shared" si="10"/>
        <v>@</v>
      </c>
      <c r="H238" s="174" t="str">
        <f t="shared" si="11"/>
        <v xml:space="preserve">              {ITM_PRTACT0,                   "@"},</v>
      </c>
    </row>
    <row r="239" spans="1:8">
      <c r="A239" s="173"/>
      <c r="B239" s="239" t="s">
        <v>5838</v>
      </c>
      <c r="D239" s="195" t="s">
        <v>3811</v>
      </c>
      <c r="E239" t="str">
        <f>SUBSTITUTE(INDEX(SOURCE!E:E,MATCH(D239,SOURCE!P:P,0)),"""","")</f>
        <v>HOUR</v>
      </c>
      <c r="F239" s="173" t="s">
        <v>5839</v>
      </c>
      <c r="G239" t="str">
        <f t="shared" ref="G239:G240" si="12">IF(EXACT(F239,E239),"@",F239)</f>
        <v>@</v>
      </c>
      <c r="H239" s="174" t="str">
        <f t="shared" ref="H239:H240" si="13">"              {"&amp;D239&amp;",     "&amp;REPT(" ",25-LEN(D239))&amp;CHAR(34)&amp;G239&amp;CHAR(34)&amp;"},"</f>
        <v xml:space="preserve">              {ITM_HR_DEG,                    "@"},</v>
      </c>
    </row>
    <row r="240" spans="1:8">
      <c r="A240" s="173"/>
      <c r="B240" s="239" t="s">
        <v>5838</v>
      </c>
      <c r="D240" s="195" t="s">
        <v>3809</v>
      </c>
      <c r="E240" t="str">
        <f>SUBSTITUTE(INDEX(SOURCE!E:E,MATCH(D240,SOURCE!P:P,0)),"""","")</f>
        <v>SEC</v>
      </c>
      <c r="F240" s="173" t="s">
        <v>5840</v>
      </c>
      <c r="G240" t="str">
        <f t="shared" si="12"/>
        <v>@</v>
      </c>
      <c r="H240" s="174" t="str">
        <f t="shared" si="13"/>
        <v xml:space="preserve">              {ITM_SECOND,                    "@"},</v>
      </c>
    </row>
    <row r="241" spans="1:8">
      <c r="A241" s="173"/>
      <c r="B241" s="239" t="s">
        <v>5907</v>
      </c>
      <c r="D241" s="195" t="s">
        <v>2050</v>
      </c>
      <c r="E241" t="str">
        <f>SUBSTITUTE(INDEX(SOURCE!E:E,MATCH(D241,SOURCE!P:P,0)),"""","")</f>
        <v>STD_EulerE STD_SUP_i STD_SUP_x</v>
      </c>
      <c r="F241" s="282" t="s">
        <v>5909</v>
      </c>
      <c r="G241" t="str">
        <f t="shared" ref="G241" si="14">IF(EXACT(F241,E241),"@",F241)</f>
        <v>e^iX</v>
      </c>
      <c r="H241" s="174" t="str">
        <f t="shared" ref="H241" si="15">"              {"&amp;D241&amp;",     "&amp;REPT(" ",25-LEN(D241))&amp;CHAR(34)&amp;G241&amp;CHAR(34)&amp;"},"</f>
        <v xml:space="preserve">              {ITM_EE_EXP_TH,                 "e^iX"},</v>
      </c>
    </row>
  </sheetData>
  <autoFilter ref="A2:H241" xr:uid="{6A5D1BE1-1717-BE4D-9517-E69D45053B7E}"/>
  <sortState xmlns:xlrd2="http://schemas.microsoft.com/office/spreadsheetml/2017/richdata2" ref="A2:J654">
    <sortCondition ref="A2:A654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>
      <selection activeCell="B6" sqref="B6"/>
    </sheetView>
  </sheetViews>
  <sheetFormatPr baseColWidth="10" defaultColWidth="10.83203125" defaultRowHeight="16"/>
  <cols>
    <col min="1" max="1" width="9.1640625" bestFit="1" customWidth="1"/>
    <col min="2" max="2" width="50.6640625" bestFit="1" customWidth="1"/>
    <col min="3" max="4" width="3" customWidth="1"/>
    <col min="5" max="5" width="5.6640625" bestFit="1" customWidth="1"/>
    <col min="6" max="6" width="15.6640625" bestFit="1" customWidth="1"/>
    <col min="8" max="8" width="29.5" bestFit="1" customWidth="1"/>
    <col min="9" max="11" width="2.83203125" customWidth="1"/>
    <col min="12" max="12" width="59.6640625" bestFit="1" customWidth="1"/>
  </cols>
  <sheetData>
    <row r="2" spans="1:12">
      <c r="B2" t="s">
        <v>3625</v>
      </c>
    </row>
    <row r="3" spans="1:12">
      <c r="E3" t="s">
        <v>3542</v>
      </c>
      <c r="F3" t="s">
        <v>3543</v>
      </c>
    </row>
    <row r="4" spans="1:12">
      <c r="A4" t="s">
        <v>3545</v>
      </c>
      <c r="B4" t="str">
        <f>"11 ENTER PRIME? "</f>
        <v xml:space="preserve">11 ENTER PRIME? </v>
      </c>
      <c r="E4">
        <v>1</v>
      </c>
      <c r="F4">
        <v>1</v>
      </c>
      <c r="H4" s="74" t="str">
        <f>SUBSTITUTE("GTO_SZ M1 DROP 1 EXIT 1 SUM+",",",".")</f>
        <v>GTO_SZ M1 DROP 1 EXIT 1 SUM+</v>
      </c>
      <c r="L4" s="74" t="str">
        <f t="shared" ref="L4:L35" si="0">IF(B4="DONE","",B4&amp;" "&amp;H4)</f>
        <v>11 ENTER PRIME?  GTO_SZ M1 DROP 1 EXIT 1 SUM+</v>
      </c>
    </row>
    <row r="5" spans="1:12">
      <c r="A5" t="s">
        <v>3546</v>
      </c>
      <c r="B5" t="s">
        <v>3623</v>
      </c>
      <c r="E5">
        <v>1</v>
      </c>
      <c r="F5">
        <v>11</v>
      </c>
      <c r="H5" t="str">
        <f>SUBSTITUTE(IF(F5&lt;0,-F5&amp;" CHS ",F5)&amp;" GSB M2",",",".")</f>
        <v>11 GSB M2</v>
      </c>
      <c r="L5" s="74" t="str">
        <f t="shared" si="0"/>
        <v>RPN 5 ENTER + ERPN 1  + 11 GSB M2</v>
      </c>
    </row>
    <row r="6" spans="1:12">
      <c r="A6" t="s">
        <v>3547</v>
      </c>
      <c r="B6" t="s">
        <v>3624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74" t="str">
        <f t="shared" si="0"/>
        <v>2 ENTER 5 X&lt;&gt;Y /  2.5 GSB M2</v>
      </c>
    </row>
    <row r="7" spans="1:12">
      <c r="A7" t="s">
        <v>3548</v>
      </c>
      <c r="B7" t="s">
        <v>3621</v>
      </c>
      <c r="E7">
        <v>1</v>
      </c>
      <c r="F7">
        <v>1</v>
      </c>
      <c r="H7" t="str">
        <f t="shared" si="1"/>
        <v>1 GSB M2</v>
      </c>
      <c r="L7" s="74" t="str">
        <f t="shared" si="0"/>
        <v>1 EXIT 2 DROP 1 EXIT 3 DROP 1 GSB M2</v>
      </c>
    </row>
    <row r="8" spans="1:12">
      <c r="A8" t="s">
        <v>3549</v>
      </c>
      <c r="B8" t="s">
        <v>3603</v>
      </c>
      <c r="E8">
        <v>1</v>
      </c>
      <c r="F8">
        <v>3</v>
      </c>
      <c r="H8" t="str">
        <f t="shared" si="1"/>
        <v>3 GSB M2</v>
      </c>
      <c r="L8" s="74" t="str">
        <f t="shared" si="0"/>
        <v>1 ENTER 2 ENTER 3 ENTER CLX + + 3 GSB M2</v>
      </c>
    </row>
    <row r="9" spans="1:12">
      <c r="A9" t="s">
        <v>3550</v>
      </c>
      <c r="B9" t="s">
        <v>3604</v>
      </c>
      <c r="E9">
        <v>1</v>
      </c>
      <c r="F9">
        <v>12</v>
      </c>
      <c r="H9" t="str">
        <f t="shared" si="1"/>
        <v>12 GSB M2</v>
      </c>
      <c r="L9" s="74" t="str">
        <f t="shared" si="0"/>
        <v>3 FILL + + + 12 GSB M2</v>
      </c>
    </row>
    <row r="10" spans="1:12">
      <c r="A10" t="s">
        <v>3551</v>
      </c>
      <c r="B10" t="s">
        <v>3622</v>
      </c>
      <c r="E10">
        <v>1</v>
      </c>
      <c r="F10">
        <v>1</v>
      </c>
      <c r="H10" t="str">
        <f t="shared" si="1"/>
        <v>1 GSB M2</v>
      </c>
      <c r="L10" s="74" t="str">
        <f t="shared" si="0"/>
        <v>1 CHS SQRT STO 01 CLSTK RCL 01 ENTER * CHS ABS ENTER 1 GSB M2</v>
      </c>
    </row>
    <row r="11" spans="1:12">
      <c r="A11" t="s">
        <v>3552</v>
      </c>
      <c r="B11" t="s">
        <v>3605</v>
      </c>
      <c r="E11">
        <v>1</v>
      </c>
      <c r="F11">
        <v>120</v>
      </c>
      <c r="H11" t="str">
        <f t="shared" si="1"/>
        <v>120 GSB M2</v>
      </c>
      <c r="L11" s="74" t="str">
        <f t="shared" si="0"/>
        <v>10 ENTER 3 COMB 120 GSB M2</v>
      </c>
    </row>
    <row r="12" spans="1:12">
      <c r="A12" t="s">
        <v>3553</v>
      </c>
      <c r="B12" t="s">
        <v>3606</v>
      </c>
      <c r="E12">
        <v>1</v>
      </c>
      <c r="F12">
        <v>24</v>
      </c>
      <c r="H12" t="str">
        <f t="shared" si="1"/>
        <v>24 GSB M2</v>
      </c>
      <c r="L12" s="74" t="str">
        <f t="shared" si="0"/>
        <v>4 ENTER 3 PERM 24 GSB M2</v>
      </c>
    </row>
    <row r="13" spans="1:12">
      <c r="A13" t="s">
        <v>3554</v>
      </c>
      <c r="B13" t="s">
        <v>3607</v>
      </c>
      <c r="E13">
        <v>1</v>
      </c>
      <c r="F13">
        <v>2</v>
      </c>
      <c r="H13" t="str">
        <f t="shared" si="1"/>
        <v>2 GSB M2</v>
      </c>
      <c r="L13" s="74" t="str">
        <f t="shared" si="0"/>
        <v>1 STO + 01 CLSTK RCL 01 X^2 ABS 2 GSB M2</v>
      </c>
    </row>
    <row r="14" spans="1:12">
      <c r="A14" t="s">
        <v>3555</v>
      </c>
      <c r="H14" t="str">
        <f t="shared" si="1"/>
        <v xml:space="preserve"> GSB M2</v>
      </c>
      <c r="L14" s="74" t="str">
        <f t="shared" si="0"/>
        <v xml:space="preserve">  GSB M2</v>
      </c>
    </row>
    <row r="15" spans="1:12">
      <c r="A15" t="s">
        <v>3556</v>
      </c>
      <c r="B15" t="s">
        <v>3608</v>
      </c>
      <c r="E15">
        <v>1</v>
      </c>
      <c r="F15">
        <v>2</v>
      </c>
      <c r="H15" t="str">
        <f t="shared" si="1"/>
        <v>2 GSB M2</v>
      </c>
      <c r="L15" s="74" t="str">
        <f t="shared" si="0"/>
        <v>RCL 01 X^2 STO 02 ABS 2 GSB M2</v>
      </c>
    </row>
    <row r="16" spans="1:12">
      <c r="A16" t="s">
        <v>3557</v>
      </c>
      <c r="B16" t="s">
        <v>3609</v>
      </c>
      <c r="E16">
        <v>1</v>
      </c>
      <c r="F16">
        <f>SQRT(2)^3</f>
        <v>2.8284271247461907</v>
      </c>
      <c r="H16" t="str">
        <f t="shared" si="1"/>
        <v>2.82842712474619 GSB M2</v>
      </c>
      <c r="L16" s="74" t="str">
        <f t="shared" si="0"/>
        <v>RCL 01 X^3 STO 03 ABS 2.82842712474619 GSB M2</v>
      </c>
    </row>
    <row r="17" spans="1:12">
      <c r="A17" t="s">
        <v>3558</v>
      </c>
      <c r="B17" t="s">
        <v>3610</v>
      </c>
      <c r="E17">
        <v>1</v>
      </c>
      <c r="F17" s="77">
        <f>ROUND(2^(23/2),10)</f>
        <v>2896.3093757401002</v>
      </c>
      <c r="H17" t="str">
        <f t="shared" si="1"/>
        <v>2896.3093757401 GSB M2</v>
      </c>
      <c r="L17" s="74" t="str">
        <f t="shared" si="0"/>
        <v>RCL 01 23 Y^X STO 04 ABS 2896.3093757401 GSB M2</v>
      </c>
    </row>
    <row r="18" spans="1:12">
      <c r="A18" t="s">
        <v>2401</v>
      </c>
      <c r="B18" t="s">
        <v>3611</v>
      </c>
      <c r="E18">
        <v>1</v>
      </c>
      <c r="F18">
        <v>0</v>
      </c>
      <c r="H18" t="str">
        <f t="shared" si="1"/>
        <v>0 GSB M2</v>
      </c>
      <c r="L18" s="74" t="str">
        <f t="shared" si="0"/>
        <v>RCL 02 SQRT RCL 01 - ABS 0 GSB M2</v>
      </c>
    </row>
    <row r="19" spans="1:12">
      <c r="A19" t="s">
        <v>2487</v>
      </c>
      <c r="B19" t="s">
        <v>3612</v>
      </c>
      <c r="E19">
        <v>1</v>
      </c>
      <c r="F19">
        <v>0</v>
      </c>
      <c r="H19" t="str">
        <f t="shared" si="1"/>
        <v>0 GSB M2</v>
      </c>
      <c r="L19" s="74" t="str">
        <f t="shared" si="0"/>
        <v>RCL 03 CUBRT RCL 01 - ABS 0 GSB M2</v>
      </c>
    </row>
    <row r="20" spans="1:12">
      <c r="A20" t="s">
        <v>2400</v>
      </c>
      <c r="B20" t="s">
        <v>3613</v>
      </c>
      <c r="E20">
        <v>1</v>
      </c>
      <c r="F20">
        <v>0</v>
      </c>
      <c r="H20" t="str">
        <f t="shared" si="1"/>
        <v>0 GSB M2</v>
      </c>
      <c r="L20" s="74" t="str">
        <f t="shared" si="0"/>
        <v>1 EXIT 0.1 COMPLEX STO 06 23 Y^X 23 XRTY RCL 06 - ABS 0 GSB M2</v>
      </c>
    </row>
    <row r="21" spans="1:12">
      <c r="A21" t="s">
        <v>3559</v>
      </c>
      <c r="B21" s="74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74" t="str">
        <f t="shared" si="0"/>
        <v>0.2 2^X 1.14869835499704 GSB M2</v>
      </c>
    </row>
    <row r="22" spans="1:12">
      <c r="A22" t="s">
        <v>3560</v>
      </c>
      <c r="B22" s="74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74" t="str">
        <f t="shared" si="0"/>
        <v>0.2 E^X 1.22140275816017 GSB M2</v>
      </c>
    </row>
    <row r="23" spans="1:12">
      <c r="A23" t="s">
        <v>3561</v>
      </c>
      <c r="B23" s="74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74" t="str">
        <f t="shared" si="0"/>
        <v>0.2 10^X 1.58489319246111 GSB M2</v>
      </c>
    </row>
    <row r="24" spans="1:12">
      <c r="A24" t="s">
        <v>3562</v>
      </c>
      <c r="B24" s="74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74" t="str">
        <f t="shared" si="0"/>
        <v>0.2 LOG2 2.32192809488736 CHS  GSB M2</v>
      </c>
    </row>
    <row r="25" spans="1:12">
      <c r="A25" t="s">
        <v>3563</v>
      </c>
      <c r="B25" s="74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74" t="str">
        <f t="shared" si="0"/>
        <v>0.2 LN 1.6094379124341 CHS  GSB M2</v>
      </c>
    </row>
    <row r="26" spans="1:12">
      <c r="A26" t="s">
        <v>3564</v>
      </c>
      <c r="B26" s="75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74" t="str">
        <f t="shared" si="0"/>
        <v>0.2 ENTER LOG10 0.698970004336019 CHS  GSB M2</v>
      </c>
    </row>
    <row r="27" spans="1:12">
      <c r="A27" t="s">
        <v>3565</v>
      </c>
      <c r="B27" s="74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74" t="str">
        <f t="shared" si="0"/>
        <v>0.2 EXIT 3 LOGXY 1.46497352071793 CHS  GSB M2</v>
      </c>
    </row>
    <row r="28" spans="1:12">
      <c r="A28" t="s">
        <v>3566</v>
      </c>
      <c r="B28" s="75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74" t="str">
        <f t="shared" si="0"/>
        <v>0.2 ENTER 1/X 5 GSB M2</v>
      </c>
    </row>
    <row r="29" spans="1:12">
      <c r="A29" t="s">
        <v>3567</v>
      </c>
      <c r="B29" s="74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74" t="str">
        <f t="shared" si="0"/>
        <v>16.8 COS ARCCOS STO 10 16.8 GSB M2</v>
      </c>
    </row>
    <row r="30" spans="1:12">
      <c r="A30" t="s">
        <v>3568</v>
      </c>
      <c r="B30" s="74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74" t="str">
        <f t="shared" si="0"/>
        <v>16.8 COSH ARCCOSH STO 11 16.8 GSB M2</v>
      </c>
    </row>
    <row r="31" spans="1:12">
      <c r="A31" t="s">
        <v>3569</v>
      </c>
      <c r="B31" s="74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74" t="str">
        <f t="shared" si="0"/>
        <v>16.8 SIN ARCSIN STO 12 16.8 GSB M2</v>
      </c>
    </row>
    <row r="32" spans="1:12">
      <c r="A32" t="s">
        <v>3570</v>
      </c>
      <c r="B32" s="74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74" t="str">
        <f t="shared" si="0"/>
        <v>16.8 SINH ARCSINH STO 13 16.8 GSB M2</v>
      </c>
    </row>
    <row r="33" spans="1:12">
      <c r="A33" t="s">
        <v>3571</v>
      </c>
      <c r="B33" s="74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74" t="str">
        <f t="shared" si="0"/>
        <v>16.8 TAN ARCTAN STO 14 16.8 GSB M2</v>
      </c>
    </row>
    <row r="34" spans="1:12">
      <c r="A34" t="s">
        <v>3572</v>
      </c>
      <c r="B34" s="74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74" t="str">
        <f t="shared" si="0"/>
        <v>16.8 TANH ARCTANH STO 15 16.8 GSB M2</v>
      </c>
    </row>
    <row r="35" spans="1:12">
      <c r="A35" t="s">
        <v>3573</v>
      </c>
      <c r="B35" t="s">
        <v>3626</v>
      </c>
      <c r="H35" t="str">
        <f t="shared" si="1"/>
        <v xml:space="preserve"> GSB M2</v>
      </c>
      <c r="L35" s="74" t="str">
        <f t="shared" si="0"/>
        <v/>
      </c>
    </row>
    <row r="36" spans="1:12">
      <c r="A36" t="s">
        <v>2526</v>
      </c>
      <c r="B36" t="s">
        <v>3626</v>
      </c>
      <c r="H36" t="str">
        <f t="shared" si="1"/>
        <v xml:space="preserve"> GSB M2</v>
      </c>
      <c r="L36" s="74" t="str">
        <f t="shared" ref="L36:L67" si="2">IF(B36="DONE","",B36&amp;" "&amp;H36)</f>
        <v/>
      </c>
    </row>
    <row r="37" spans="1:12">
      <c r="A37" t="s">
        <v>3574</v>
      </c>
      <c r="B37" t="s">
        <v>3626</v>
      </c>
      <c r="H37" t="str">
        <f t="shared" si="1"/>
        <v xml:space="preserve"> GSB M2</v>
      </c>
      <c r="L37" s="74" t="str">
        <f t="shared" si="2"/>
        <v/>
      </c>
    </row>
    <row r="38" spans="1:12">
      <c r="A38" t="s">
        <v>2524</v>
      </c>
      <c r="B38" t="s">
        <v>3626</v>
      </c>
      <c r="H38" t="str">
        <f t="shared" si="1"/>
        <v xml:space="preserve"> GSB M2</v>
      </c>
      <c r="L38" s="74" t="str">
        <f t="shared" si="2"/>
        <v/>
      </c>
    </row>
    <row r="39" spans="1:12">
      <c r="A39" t="s">
        <v>3575</v>
      </c>
      <c r="B39" t="s">
        <v>3626</v>
      </c>
      <c r="H39" t="str">
        <f t="shared" si="1"/>
        <v xml:space="preserve"> GSB M2</v>
      </c>
      <c r="L39" s="74" t="str">
        <f t="shared" si="2"/>
        <v/>
      </c>
    </row>
    <row r="40" spans="1:12">
      <c r="A40" t="s">
        <v>2525</v>
      </c>
      <c r="B40" t="s">
        <v>3626</v>
      </c>
      <c r="H40" t="str">
        <f t="shared" si="1"/>
        <v xml:space="preserve"> GSB M2</v>
      </c>
      <c r="L40" s="74" t="str">
        <f t="shared" si="2"/>
        <v/>
      </c>
    </row>
    <row r="41" spans="1:12">
      <c r="A41" t="s">
        <v>3576</v>
      </c>
      <c r="B41" t="s">
        <v>3614</v>
      </c>
      <c r="E41">
        <v>1</v>
      </c>
      <c r="F41">
        <v>2</v>
      </c>
      <c r="H41" t="str">
        <f t="shared" si="1"/>
        <v>2 GSB M2</v>
      </c>
      <c r="L41" s="74" t="str">
        <f t="shared" si="2"/>
        <v>0.2 CEIL 0.9 CEIL + 2 GSB M2</v>
      </c>
    </row>
    <row r="42" spans="1:12">
      <c r="A42" t="s">
        <v>3577</v>
      </c>
      <c r="B42" t="s">
        <v>3615</v>
      </c>
      <c r="E42">
        <v>1</v>
      </c>
      <c r="F42">
        <v>2</v>
      </c>
      <c r="H42" t="str">
        <f t="shared" si="1"/>
        <v>2 GSB M2</v>
      </c>
      <c r="L42" s="74" t="str">
        <f t="shared" si="2"/>
        <v>1.2 FLOOR 1.9 FLOOR + 2 GSB M2</v>
      </c>
    </row>
    <row r="43" spans="1:12">
      <c r="A43" t="s">
        <v>3578</v>
      </c>
      <c r="B43" t="s">
        <v>3648</v>
      </c>
      <c r="E43">
        <v>1</v>
      </c>
      <c r="F43">
        <v>6</v>
      </c>
      <c r="H43" t="str">
        <f t="shared" si="1"/>
        <v>6 GSB M2</v>
      </c>
      <c r="L43" s="74" t="str">
        <f t="shared" si="2"/>
        <v>54 EXIT 24 GCD STO 22 6 GSB M2</v>
      </c>
    </row>
    <row r="44" spans="1:12">
      <c r="A44" t="s">
        <v>3579</v>
      </c>
      <c r="B44" t="s">
        <v>3616</v>
      </c>
      <c r="E44">
        <v>1</v>
      </c>
      <c r="F44">
        <v>12</v>
      </c>
      <c r="H44" t="str">
        <f t="shared" si="1"/>
        <v>12 GSB M2</v>
      </c>
      <c r="L44" s="74" t="str">
        <f t="shared" si="2"/>
        <v>4 EXIT 6 LCM 12 GSB M2</v>
      </c>
    </row>
    <row r="45" spans="1:12">
      <c r="A45" t="s">
        <v>3580</v>
      </c>
      <c r="B45" t="s">
        <v>3617</v>
      </c>
      <c r="E45">
        <v>1</v>
      </c>
      <c r="F45">
        <v>3</v>
      </c>
      <c r="H45" t="str">
        <f t="shared" si="1"/>
        <v>3 GSB M2</v>
      </c>
      <c r="L45" s="74" t="str">
        <f t="shared" si="2"/>
        <v>3.14159265 IP 3 GSB M2</v>
      </c>
    </row>
    <row r="46" spans="1:12">
      <c r="A46" t="s">
        <v>3581</v>
      </c>
      <c r="B46" t="s">
        <v>3618</v>
      </c>
      <c r="E46">
        <v>1</v>
      </c>
      <c r="F46">
        <f>0.14159265</f>
        <v>0.14159264999999999</v>
      </c>
      <c r="H46" t="str">
        <f t="shared" si="1"/>
        <v>0.14159265 GSB M2</v>
      </c>
      <c r="L46" s="74" t="str">
        <f t="shared" si="2"/>
        <v>3.14159265 FP 0.14159265 GSB M2</v>
      </c>
    </row>
    <row r="47" spans="1:12">
      <c r="A47" t="s">
        <v>3582</v>
      </c>
      <c r="B47" t="s">
        <v>3619</v>
      </c>
      <c r="E47">
        <v>1</v>
      </c>
      <c r="F47">
        <v>12</v>
      </c>
      <c r="H47" t="str">
        <f t="shared" si="1"/>
        <v>12 GSB M2</v>
      </c>
      <c r="L47" s="74" t="str">
        <f t="shared" si="2"/>
        <v>3 EXIT 4 + 5 EXIT + 12 GSB M2</v>
      </c>
    </row>
    <row r="48" spans="1:12">
      <c r="A48" t="s">
        <v>3544</v>
      </c>
      <c r="B48" t="s">
        <v>3620</v>
      </c>
      <c r="E48">
        <v>1</v>
      </c>
      <c r="F48">
        <v>-6</v>
      </c>
      <c r="H48" t="str">
        <f t="shared" si="1"/>
        <v>6 CHS  GSB M2</v>
      </c>
      <c r="L48" s="74" t="str">
        <f t="shared" si="2"/>
        <v>3 ENTER 4 - 5 EXIT - 6 CHS  GSB M2</v>
      </c>
    </row>
    <row r="49" spans="1:12">
      <c r="A49" t="s">
        <v>3583</v>
      </c>
      <c r="B49" t="s">
        <v>3626</v>
      </c>
      <c r="H49" t="str">
        <f t="shared" si="1"/>
        <v xml:space="preserve"> GSB M2</v>
      </c>
      <c r="L49" s="74" t="str">
        <f t="shared" si="2"/>
        <v/>
      </c>
    </row>
    <row r="50" spans="1:12">
      <c r="A50" t="s">
        <v>3584</v>
      </c>
      <c r="B50" s="76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74" t="str">
        <f t="shared" si="2"/>
        <v>5 EXIT 2 IDIV 2 GSB M2</v>
      </c>
    </row>
    <row r="51" spans="1:12">
      <c r="A51" t="s">
        <v>3585</v>
      </c>
      <c r="B51" s="76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74" t="str">
        <f t="shared" si="2"/>
        <v>5 EXIT 2 MOD 1 GSB M2</v>
      </c>
    </row>
    <row r="52" spans="1:12">
      <c r="A52" t="s">
        <v>3586</v>
      </c>
      <c r="B52" s="76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74" t="str">
        <f t="shared" si="2"/>
        <v>5 EXIT 2 MAX 5 GSB M2</v>
      </c>
    </row>
    <row r="53" spans="1:12">
      <c r="A53" t="s">
        <v>3587</v>
      </c>
      <c r="B53" s="76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74" t="str">
        <f t="shared" si="2"/>
        <v>5 EXIT 2 MIN 2 GSB M2</v>
      </c>
    </row>
    <row r="54" spans="1:12">
      <c r="A54" t="s">
        <v>2402</v>
      </c>
      <c r="B54" t="s">
        <v>3626</v>
      </c>
      <c r="H54" t="str">
        <f t="shared" si="1"/>
        <v xml:space="preserve"> GSB M2</v>
      </c>
      <c r="L54" s="74" t="str">
        <f t="shared" si="2"/>
        <v/>
      </c>
    </row>
    <row r="55" spans="1:12">
      <c r="A55" t="s">
        <v>3588</v>
      </c>
      <c r="B55" s="74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74" t="str">
        <f t="shared" si="2"/>
        <v>201 NEXTP 211 GSB M2</v>
      </c>
    </row>
    <row r="56" spans="1:12">
      <c r="A56" t="s">
        <v>3589</v>
      </c>
      <c r="B56" s="74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74" t="str">
        <f t="shared" si="2"/>
        <v>5 X! 120 GSB M2</v>
      </c>
    </row>
    <row r="57" spans="1:12">
      <c r="A57" t="s">
        <v>3590</v>
      </c>
      <c r="B57" t="s">
        <v>3626</v>
      </c>
      <c r="H57" t="str">
        <f t="shared" si="1"/>
        <v xml:space="preserve"> GSB M2</v>
      </c>
      <c r="L57" s="74" t="str">
        <f t="shared" si="2"/>
        <v/>
      </c>
    </row>
    <row r="58" spans="1:12">
      <c r="A58" t="s">
        <v>3591</v>
      </c>
      <c r="B58" s="74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74" t="str">
        <f t="shared" si="2"/>
        <v>RAD 0.2 &gt;DEG &gt;REAL 0.2 GSB M2</v>
      </c>
    </row>
    <row r="59" spans="1:12">
      <c r="A59" t="s">
        <v>3592</v>
      </c>
      <c r="B59" s="74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74" t="str">
        <f t="shared" si="2"/>
        <v>DEG 20 &gt;RAD &gt;REAL 0.349065850398866 GSB M2</v>
      </c>
    </row>
    <row r="60" spans="1:12">
      <c r="A60" t="s">
        <v>3593</v>
      </c>
      <c r="B60" s="74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74" t="str">
        <f t="shared" si="2"/>
        <v>20 D&gt;R &gt;REAL 0.349065850398866 GSB M2</v>
      </c>
    </row>
    <row r="61" spans="1:12">
      <c r="A61" t="s">
        <v>3594</v>
      </c>
      <c r="B61" s="74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74" t="str">
        <f t="shared" si="2"/>
        <v>20 R&gt;D &gt;REAL 1145.91559026165 GSB M2</v>
      </c>
    </row>
    <row r="62" spans="1:12">
      <c r="A62" t="s">
        <v>3595</v>
      </c>
      <c r="B62" t="s">
        <v>3595</v>
      </c>
      <c r="E62">
        <v>1</v>
      </c>
      <c r="F62">
        <v>299792458</v>
      </c>
      <c r="H62" t="str">
        <f t="shared" si="1"/>
        <v>299792458 GSB M2</v>
      </c>
      <c r="L62" s="74" t="str">
        <f t="shared" si="2"/>
        <v>c 299792458 GSB M2</v>
      </c>
    </row>
    <row r="63" spans="1:12">
      <c r="A63" t="s">
        <v>3596</v>
      </c>
      <c r="B63" s="74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74" t="str">
        <f t="shared" si="2"/>
        <v>RAD 20 SINC 0.0456472625363814 GSB M2</v>
      </c>
    </row>
    <row r="64" spans="1:12">
      <c r="A64" t="s">
        <v>3597</v>
      </c>
      <c r="B64" s="74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74" t="str">
        <f t="shared" si="2"/>
        <v>20 CHS SQRT RE 0 GSB M2</v>
      </c>
    </row>
    <row r="65" spans="1:12">
      <c r="A65" t="s">
        <v>3598</v>
      </c>
      <c r="B65" s="74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74" t="str">
        <f t="shared" si="2"/>
        <v>20 CHS SQRT RE&lt;&gt;IM RE 4.47213595499958 GSB M2</v>
      </c>
    </row>
    <row r="66" spans="1:12">
      <c r="A66" t="s">
        <v>3599</v>
      </c>
      <c r="B66" s="74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74" t="str">
        <f t="shared" si="2"/>
        <v>0.98 E^X-1 1.66445624192942 GSB M2</v>
      </c>
    </row>
    <row r="67" spans="1:12">
      <c r="A67" t="s">
        <v>3600</v>
      </c>
      <c r="B67" s="74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74" t="str">
        <f t="shared" si="2"/>
        <v>0.98 LN(1+X) 0.683096844706444 GSB M2</v>
      </c>
    </row>
    <row r="68" spans="1:12">
      <c r="A68" t="s">
        <v>3601</v>
      </c>
      <c r="B68" s="74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74" t="str">
        <f t="shared" ref="L68:L73" si="3">IF(B68="DONE","",B68&amp;" "&amp;H68)</f>
        <v>FIX 01 0.9811111111 ROUND ALL 00 0.9 GSB M2</v>
      </c>
    </row>
    <row r="69" spans="1:12">
      <c r="A69" t="s">
        <v>3602</v>
      </c>
      <c r="B69" s="74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74" t="str">
        <f t="shared" si="3"/>
        <v>0.98 ROUNDI 1 GSB M2</v>
      </c>
    </row>
    <row r="70" spans="1:12">
      <c r="A70" t="s">
        <v>3646</v>
      </c>
      <c r="B70" t="s">
        <v>3644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74" t="str">
        <f t="shared" si="3"/>
        <v>20 STO 00 INC 00 RCL 00 21 GSB M2</v>
      </c>
    </row>
    <row r="71" spans="1:12">
      <c r="A71" t="s">
        <v>3647</v>
      </c>
      <c r="B71" t="s">
        <v>3645</v>
      </c>
      <c r="E71">
        <v>1</v>
      </c>
      <c r="F71">
        <v>19</v>
      </c>
      <c r="H71" t="str">
        <f t="shared" si="4"/>
        <v>19 GSB M2</v>
      </c>
      <c r="L71" s="74" t="str">
        <f t="shared" si="3"/>
        <v>20 STO 00 DEC 00 RCL 00 19 GSB M2</v>
      </c>
    </row>
    <row r="72" spans="1:12">
      <c r="A72" t="s">
        <v>2404</v>
      </c>
      <c r="B72" t="s">
        <v>3626</v>
      </c>
      <c r="H72" t="str">
        <f t="shared" si="4"/>
        <v xml:space="preserve"> GSB M2</v>
      </c>
      <c r="L72" s="74" t="str">
        <f t="shared" si="3"/>
        <v/>
      </c>
    </row>
    <row r="73" spans="1:12">
      <c r="A73" t="s">
        <v>3627</v>
      </c>
      <c r="B73" t="s">
        <v>3626</v>
      </c>
      <c r="H73" t="str">
        <f t="shared" si="4"/>
        <v xml:space="preserve"> GSB M2</v>
      </c>
      <c r="L73" s="74" t="str">
        <f t="shared" si="3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SOURCE</vt:lpstr>
      <vt:lpstr>EXPORT.C</vt:lpstr>
      <vt:lpstr>EXPORT.H</vt:lpstr>
      <vt:lpstr>CNST abbreviations</vt:lpstr>
      <vt:lpstr>EQN texts</vt:lpstr>
      <vt:lpstr>MENU template</vt:lpstr>
      <vt:lpstr>REMOVED Functions</vt:lpstr>
      <vt:lpstr>NEW XEQM.c</vt:lpstr>
      <vt:lpstr>XEQM TEST Program</vt:lpstr>
      <vt:lpstr>XPORTP translations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2023-10-28T11:28:18Z</dcterms:modified>
</cp:coreProperties>
</file>